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10"/>
  <workbookPr hidePivotFieldList="1" defaultThemeVersion="166925"/>
  <mc:AlternateContent xmlns:mc="http://schemas.openxmlformats.org/markup-compatibility/2006">
    <mc:Choice Requires="x15">
      <x15ac:absPath xmlns:x15ac="http://schemas.microsoft.com/office/spreadsheetml/2010/11/ac" url="/Users/rachaelburke/Documents/2023 causes hosp review/Rachael final data prep/"/>
    </mc:Choice>
  </mc:AlternateContent>
  <xr:revisionPtr revIDLastSave="0" documentId="13_ncr:1_{1A6C7E6F-7057-1D4F-BF21-501D7D78323C}" xr6:coauthVersionLast="47" xr6:coauthVersionMax="47" xr10:uidLastSave="{00000000-0000-0000-0000-000000000000}"/>
  <bookViews>
    <workbookView xWindow="-20" yWindow="500" windowWidth="28800" windowHeight="15800" xr2:uid="{7E1D0E69-356B-2A49-8AA4-2E591B656F37}"/>
  </bookViews>
  <sheets>
    <sheet name="index" sheetId="8" r:id="rId1"/>
    <sheet name="Information" sheetId="11" r:id="rId2"/>
    <sheet name="diagnoses" sheetId="3" r:id="rId3"/>
    <sheet name="ddict" sheetId="12" r:id="rId4"/>
  </sheets>
  <externalReferences>
    <externalReference r:id="rId5"/>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9" i="11" l="1"/>
  <c r="B8" i="11"/>
  <c r="CL14" i="3"/>
  <c r="AN70" i="11"/>
  <c r="AM70" i="11"/>
  <c r="AF106" i="11"/>
  <c r="AF103" i="11"/>
  <c r="AF95" i="11"/>
  <c r="AF91" i="11"/>
  <c r="AF89" i="11"/>
  <c r="AF88" i="11"/>
  <c r="AF85" i="11"/>
  <c r="AF84" i="11"/>
  <c r="AF78" i="11"/>
  <c r="AF69" i="11"/>
  <c r="AF64" i="11"/>
  <c r="AF63" i="11"/>
  <c r="AF38" i="11"/>
  <c r="AF13" i="11"/>
  <c r="AU111" i="11"/>
  <c r="AT111" i="11"/>
  <c r="AP111" i="11"/>
  <c r="AO111" i="11"/>
  <c r="AK111" i="11"/>
  <c r="H111" i="11"/>
  <c r="B111" i="11"/>
  <c r="AU110" i="11"/>
  <c r="AT110" i="11"/>
  <c r="AP110" i="11"/>
  <c r="AO110" i="11"/>
  <c r="AK110" i="11"/>
  <c r="H110" i="11"/>
  <c r="B110" i="11"/>
  <c r="AU109" i="11"/>
  <c r="AT109" i="11"/>
  <c r="AP109" i="11"/>
  <c r="AO109" i="11"/>
  <c r="AK109" i="11"/>
  <c r="H109" i="11"/>
  <c r="B109" i="11"/>
  <c r="AU108" i="11"/>
  <c r="AT108" i="11"/>
  <c r="AP108" i="11"/>
  <c r="AO108" i="11"/>
  <c r="AK108" i="11"/>
  <c r="H108" i="11"/>
  <c r="B108" i="11"/>
  <c r="AU107" i="11"/>
  <c r="AT107" i="11"/>
  <c r="AP107" i="11"/>
  <c r="AO107" i="11"/>
  <c r="AK107" i="11"/>
  <c r="H107" i="11"/>
  <c r="B107" i="11"/>
  <c r="AU106" i="11"/>
  <c r="AT106" i="11"/>
  <c r="AP106" i="11"/>
  <c r="AO106" i="11"/>
  <c r="AK106" i="11"/>
  <c r="H106" i="11"/>
  <c r="B106" i="11"/>
  <c r="AU105" i="11"/>
  <c r="AT105" i="11"/>
  <c r="AP105" i="11"/>
  <c r="AO105" i="11"/>
  <c r="AK105" i="11"/>
  <c r="H105" i="11"/>
  <c r="B105" i="11"/>
  <c r="AU104" i="11"/>
  <c r="AT104" i="11"/>
  <c r="AP104" i="11"/>
  <c r="AO104" i="11"/>
  <c r="AK104" i="11"/>
  <c r="H104" i="11"/>
  <c r="B104" i="11"/>
  <c r="AU103" i="11"/>
  <c r="AT103" i="11"/>
  <c r="AP103" i="11"/>
  <c r="AO103" i="11"/>
  <c r="AK103" i="11"/>
  <c r="H103" i="11"/>
  <c r="B103" i="11"/>
  <c r="AU102" i="11"/>
  <c r="AT102" i="11"/>
  <c r="AP102" i="11"/>
  <c r="AO102" i="11"/>
  <c r="AK102" i="11"/>
  <c r="H102" i="11"/>
  <c r="B102" i="11"/>
  <c r="AU101" i="11"/>
  <c r="AT101" i="11"/>
  <c r="AP101" i="11"/>
  <c r="AO101" i="11"/>
  <c r="AK101" i="11"/>
  <c r="H101" i="11"/>
  <c r="B101" i="11"/>
  <c r="AU100" i="11"/>
  <c r="AT100" i="11"/>
  <c r="AP100" i="11"/>
  <c r="AO100" i="11"/>
  <c r="AK100" i="11"/>
  <c r="H100" i="11"/>
  <c r="B100" i="11"/>
  <c r="AU99" i="11"/>
  <c r="AT99" i="11"/>
  <c r="AP99" i="11"/>
  <c r="AO99" i="11"/>
  <c r="AK99" i="11"/>
  <c r="H99" i="11"/>
  <c r="B99" i="11"/>
  <c r="AU98" i="11"/>
  <c r="AT98" i="11"/>
  <c r="AP98" i="11"/>
  <c r="AO98" i="11"/>
  <c r="AK98" i="11"/>
  <c r="H98" i="11"/>
  <c r="B98" i="11"/>
  <c r="AU97" i="11"/>
  <c r="AT97" i="11"/>
  <c r="AP97" i="11"/>
  <c r="AO97" i="11"/>
  <c r="AK97" i="11"/>
  <c r="H97" i="11"/>
  <c r="B97" i="11"/>
  <c r="AU96" i="11"/>
  <c r="AT96" i="11"/>
  <c r="AP96" i="11"/>
  <c r="AO96" i="11"/>
  <c r="AK96" i="11"/>
  <c r="H96" i="11"/>
  <c r="B96" i="11"/>
  <c r="AU95" i="11"/>
  <c r="AT95" i="11"/>
  <c r="AP95" i="11"/>
  <c r="AO95" i="11"/>
  <c r="AK95" i="11"/>
  <c r="H95" i="11"/>
  <c r="B95" i="11"/>
  <c r="AU94" i="11"/>
  <c r="AT94" i="11"/>
  <c r="AP94" i="11"/>
  <c r="AO94" i="11"/>
  <c r="AK94" i="11"/>
  <c r="H94" i="11"/>
  <c r="B94" i="11"/>
  <c r="AU93" i="11"/>
  <c r="AT93" i="11"/>
  <c r="AP93" i="11"/>
  <c r="AO93" i="11"/>
  <c r="AK93" i="11"/>
  <c r="H93" i="11"/>
  <c r="B93" i="11"/>
  <c r="AU92" i="11"/>
  <c r="AT92" i="11"/>
  <c r="AP92" i="11"/>
  <c r="AO92" i="11"/>
  <c r="AK92" i="11"/>
  <c r="H92" i="11"/>
  <c r="B92" i="11"/>
  <c r="AU91" i="11"/>
  <c r="AT91" i="11"/>
  <c r="AP91" i="11"/>
  <c r="AO91" i="11"/>
  <c r="AK91" i="11"/>
  <c r="H91" i="11"/>
  <c r="B91" i="11"/>
  <c r="AU90" i="11"/>
  <c r="AT90" i="11"/>
  <c r="AP90" i="11"/>
  <c r="AO90" i="11"/>
  <c r="AK90" i="11"/>
  <c r="H90" i="11"/>
  <c r="B90" i="11"/>
  <c r="AU89" i="11"/>
  <c r="AT89" i="11"/>
  <c r="AP89" i="11"/>
  <c r="AO89" i="11"/>
  <c r="AK89" i="11"/>
  <c r="H89" i="11"/>
  <c r="B89" i="11"/>
  <c r="AU88" i="11"/>
  <c r="AT88" i="11"/>
  <c r="AP88" i="11"/>
  <c r="AO88" i="11"/>
  <c r="AK88" i="11"/>
  <c r="H88" i="11"/>
  <c r="B88" i="11"/>
  <c r="AU87" i="11"/>
  <c r="AT87" i="11"/>
  <c r="AP87" i="11"/>
  <c r="AO87" i="11"/>
  <c r="AK87" i="11"/>
  <c r="H87" i="11"/>
  <c r="B87" i="11"/>
  <c r="AU86" i="11"/>
  <c r="AT86" i="11"/>
  <c r="AP86" i="11"/>
  <c r="AO86" i="11"/>
  <c r="AK86" i="11"/>
  <c r="H86" i="11"/>
  <c r="B86" i="11"/>
  <c r="AU85" i="11"/>
  <c r="AT85" i="11"/>
  <c r="AP85" i="11"/>
  <c r="AO85" i="11"/>
  <c r="AK85" i="11"/>
  <c r="H85" i="11"/>
  <c r="B85" i="11"/>
  <c r="AU84" i="11"/>
  <c r="AT84" i="11"/>
  <c r="AP84" i="11"/>
  <c r="AO84" i="11"/>
  <c r="AK84" i="11"/>
  <c r="H84" i="11"/>
  <c r="B84" i="11"/>
  <c r="AU83" i="11"/>
  <c r="AT83" i="11"/>
  <c r="AP83" i="11"/>
  <c r="AO83" i="11"/>
  <c r="AK83" i="11"/>
  <c r="H83" i="11"/>
  <c r="B83" i="11"/>
  <c r="AU82" i="11"/>
  <c r="AT82" i="11"/>
  <c r="AP82" i="11"/>
  <c r="AO82" i="11"/>
  <c r="AK82" i="11"/>
  <c r="H82" i="11"/>
  <c r="B82" i="11"/>
  <c r="AU81" i="11"/>
  <c r="AT81" i="11"/>
  <c r="AP81" i="11"/>
  <c r="AO81" i="11"/>
  <c r="AK81" i="11"/>
  <c r="H81" i="11"/>
  <c r="B81" i="11"/>
  <c r="AU80" i="11"/>
  <c r="AT80" i="11"/>
  <c r="AP80" i="11"/>
  <c r="AO80" i="11"/>
  <c r="AK80" i="11"/>
  <c r="H80" i="11"/>
  <c r="B80" i="11"/>
  <c r="AU79" i="11"/>
  <c r="AT79" i="11"/>
  <c r="AP79" i="11"/>
  <c r="AO79" i="11"/>
  <c r="AK79" i="11"/>
  <c r="H79" i="11"/>
  <c r="B79" i="11"/>
  <c r="AU78" i="11"/>
  <c r="AT78" i="11"/>
  <c r="AP78" i="11"/>
  <c r="AO78" i="11"/>
  <c r="AK78" i="11"/>
  <c r="H78" i="11"/>
  <c r="B78" i="11"/>
  <c r="AU77" i="11"/>
  <c r="AT77" i="11"/>
  <c r="AP77" i="11"/>
  <c r="AO77" i="11"/>
  <c r="AK77" i="11"/>
  <c r="H77" i="11"/>
  <c r="B77" i="11"/>
  <c r="AU76" i="11"/>
  <c r="AT76" i="11"/>
  <c r="AP76" i="11"/>
  <c r="AO76" i="11"/>
  <c r="AK76" i="11"/>
  <c r="H76" i="11"/>
  <c r="B76" i="11"/>
  <c r="AU75" i="11"/>
  <c r="AT75" i="11"/>
  <c r="AP75" i="11"/>
  <c r="AO75" i="11"/>
  <c r="AK75" i="11"/>
  <c r="H75" i="11"/>
  <c r="B75" i="11"/>
  <c r="AU74" i="11"/>
  <c r="AT74" i="11"/>
  <c r="AP74" i="11"/>
  <c r="AO74" i="11"/>
  <c r="AK74" i="11"/>
  <c r="H74" i="11"/>
  <c r="B74" i="11"/>
  <c r="AU73" i="11"/>
  <c r="AT73" i="11"/>
  <c r="AP73" i="11"/>
  <c r="AO73" i="11"/>
  <c r="AK73" i="11"/>
  <c r="H73" i="11"/>
  <c r="B73" i="11"/>
  <c r="AU72" i="11"/>
  <c r="AT72" i="11"/>
  <c r="AP72" i="11"/>
  <c r="AO72" i="11"/>
  <c r="AK72" i="11"/>
  <c r="H72" i="11"/>
  <c r="B72" i="11"/>
  <c r="AU71" i="11"/>
  <c r="AT71" i="11"/>
  <c r="AP71" i="11"/>
  <c r="AO71" i="11"/>
  <c r="AK71" i="11"/>
  <c r="H71" i="11"/>
  <c r="B71" i="11"/>
  <c r="AU70" i="11"/>
  <c r="AT70" i="11"/>
  <c r="AP70" i="11"/>
  <c r="AO70" i="11"/>
  <c r="AK70" i="11"/>
  <c r="H70" i="11"/>
  <c r="B70" i="11"/>
  <c r="AU69" i="11"/>
  <c r="AT69" i="11"/>
  <c r="AP69" i="11"/>
  <c r="AO69" i="11"/>
  <c r="AK69" i="11"/>
  <c r="H69" i="11"/>
  <c r="B69" i="11"/>
  <c r="AU68" i="11"/>
  <c r="AT68" i="11"/>
  <c r="AP68" i="11"/>
  <c r="AO68" i="11"/>
  <c r="AK68" i="11"/>
  <c r="H68" i="11"/>
  <c r="B68" i="11"/>
  <c r="AU67" i="11"/>
  <c r="AT67" i="11"/>
  <c r="AP67" i="11"/>
  <c r="AO67" i="11"/>
  <c r="AK67" i="11"/>
  <c r="H67" i="11"/>
  <c r="B67" i="11"/>
  <c r="AU66" i="11"/>
  <c r="AT66" i="11"/>
  <c r="AP66" i="11"/>
  <c r="AO66" i="11"/>
  <c r="AK66" i="11"/>
  <c r="H66" i="11"/>
  <c r="B66" i="11"/>
  <c r="AU65" i="11"/>
  <c r="AT65" i="11"/>
  <c r="AP65" i="11"/>
  <c r="AO65" i="11"/>
  <c r="AK65" i="11"/>
  <c r="H65" i="11"/>
  <c r="B65" i="11"/>
  <c r="AU64" i="11"/>
  <c r="AT64" i="11"/>
  <c r="AP64" i="11"/>
  <c r="AO64" i="11"/>
  <c r="AK64" i="11"/>
  <c r="H64" i="11"/>
  <c r="B64" i="11"/>
  <c r="AU63" i="11"/>
  <c r="AT63" i="11"/>
  <c r="AP63" i="11"/>
  <c r="AO63" i="11"/>
  <c r="AK63" i="11"/>
  <c r="H63" i="11"/>
  <c r="B63" i="11"/>
  <c r="AU62" i="11"/>
  <c r="AT62" i="11"/>
  <c r="AP62" i="11"/>
  <c r="AO62" i="11"/>
  <c r="AK62" i="11"/>
  <c r="H62" i="11"/>
  <c r="B62" i="11"/>
  <c r="AU61" i="11"/>
  <c r="AT61" i="11"/>
  <c r="AP61" i="11"/>
  <c r="AO61" i="11"/>
  <c r="AK61" i="11"/>
  <c r="H61" i="11"/>
  <c r="B61" i="11"/>
  <c r="AU60" i="11"/>
  <c r="AT60" i="11"/>
  <c r="AP60" i="11"/>
  <c r="AO60" i="11"/>
  <c r="AK60" i="11"/>
  <c r="H60" i="11"/>
  <c r="B60" i="11"/>
  <c r="AU59" i="11"/>
  <c r="AT59" i="11"/>
  <c r="AP59" i="11"/>
  <c r="AO59" i="11"/>
  <c r="AK59" i="11"/>
  <c r="H59" i="11"/>
  <c r="B59" i="11"/>
  <c r="AU58" i="11"/>
  <c r="AT58" i="11"/>
  <c r="AP58" i="11"/>
  <c r="AO58" i="11"/>
  <c r="AK58" i="11"/>
  <c r="H58" i="11"/>
  <c r="B58" i="11"/>
  <c r="AU57" i="11"/>
  <c r="AT57" i="11"/>
  <c r="AP57" i="11"/>
  <c r="AO57" i="11"/>
  <c r="AK57" i="11"/>
  <c r="H57" i="11"/>
  <c r="B57" i="11"/>
  <c r="AU56" i="11"/>
  <c r="AP56" i="11"/>
  <c r="AO56" i="11"/>
  <c r="AK56" i="11"/>
  <c r="H56" i="11"/>
  <c r="B56" i="11"/>
  <c r="AU55" i="11"/>
  <c r="AT55" i="11"/>
  <c r="AP55" i="11"/>
  <c r="AO55" i="11"/>
  <c r="AK55" i="11"/>
  <c r="H55" i="11"/>
  <c r="B55" i="11"/>
  <c r="AU54" i="11"/>
  <c r="AT54" i="11"/>
  <c r="AP54" i="11"/>
  <c r="AO54" i="11"/>
  <c r="AK54" i="11"/>
  <c r="H54" i="11"/>
  <c r="B54" i="11"/>
  <c r="AU53" i="11"/>
  <c r="AT53" i="11"/>
  <c r="AP53" i="11"/>
  <c r="AO53" i="11"/>
  <c r="AK53" i="11"/>
  <c r="H53" i="11"/>
  <c r="B53" i="11"/>
  <c r="AU52" i="11"/>
  <c r="AT52" i="11"/>
  <c r="AP52" i="11"/>
  <c r="AO52" i="11"/>
  <c r="AK52" i="11"/>
  <c r="H52" i="11"/>
  <c r="B52" i="11"/>
  <c r="AU51" i="11"/>
  <c r="AT51" i="11"/>
  <c r="AP51" i="11"/>
  <c r="AO51" i="11"/>
  <c r="AK51" i="11"/>
  <c r="H51" i="11"/>
  <c r="B51" i="11"/>
  <c r="AU50" i="11"/>
  <c r="AT50" i="11"/>
  <c r="AP50" i="11"/>
  <c r="AO50" i="11"/>
  <c r="AK50" i="11"/>
  <c r="H50" i="11"/>
  <c r="B50" i="11"/>
  <c r="AU49" i="11"/>
  <c r="AT49" i="11"/>
  <c r="AP49" i="11"/>
  <c r="AO49" i="11"/>
  <c r="AK49" i="11"/>
  <c r="H49" i="11"/>
  <c r="B49" i="11"/>
  <c r="AU48" i="11"/>
  <c r="AT48" i="11"/>
  <c r="AP48" i="11"/>
  <c r="AO48" i="11"/>
  <c r="AK48" i="11"/>
  <c r="H48" i="11"/>
  <c r="B48" i="11"/>
  <c r="AU47" i="11"/>
  <c r="AT47" i="11"/>
  <c r="AP47" i="11"/>
  <c r="AO47" i="11"/>
  <c r="AK47" i="11"/>
  <c r="H47" i="11"/>
  <c r="B47" i="11"/>
  <c r="AU46" i="11"/>
  <c r="AT46" i="11"/>
  <c r="AP46" i="11"/>
  <c r="AO46" i="11"/>
  <c r="AK46" i="11"/>
  <c r="H46" i="11"/>
  <c r="B46" i="11"/>
  <c r="AU45" i="11"/>
  <c r="AT45" i="11"/>
  <c r="AP45" i="11"/>
  <c r="AO45" i="11"/>
  <c r="AK45" i="11"/>
  <c r="H45" i="11"/>
  <c r="B45" i="11"/>
  <c r="AU44" i="11"/>
  <c r="AT44" i="11"/>
  <c r="AP44" i="11"/>
  <c r="AO44" i="11"/>
  <c r="AK44" i="11"/>
  <c r="H44" i="11"/>
  <c r="B44" i="11"/>
  <c r="AU43" i="11"/>
  <c r="AT43" i="11"/>
  <c r="AP43" i="11"/>
  <c r="AO43" i="11"/>
  <c r="AK43" i="11"/>
  <c r="H43" i="11"/>
  <c r="B43" i="11"/>
  <c r="AU42" i="11"/>
  <c r="AT42" i="11"/>
  <c r="AP42" i="11"/>
  <c r="AO42" i="11"/>
  <c r="AK42" i="11"/>
  <c r="H42" i="11"/>
  <c r="B42" i="11"/>
  <c r="AU41" i="11"/>
  <c r="AT41" i="11"/>
  <c r="AP41" i="11"/>
  <c r="AO41" i="11"/>
  <c r="AK41" i="11"/>
  <c r="H41" i="11"/>
  <c r="B41" i="11"/>
  <c r="AU40" i="11"/>
  <c r="AT40" i="11"/>
  <c r="AP40" i="11"/>
  <c r="AO40" i="11"/>
  <c r="AK40" i="11"/>
  <c r="H40" i="11"/>
  <c r="B40" i="11"/>
  <c r="AU39" i="11"/>
  <c r="AT39" i="11"/>
  <c r="AP39" i="11"/>
  <c r="AO39" i="11"/>
  <c r="AK39" i="11"/>
  <c r="H39" i="11"/>
  <c r="B39" i="11"/>
  <c r="AU38" i="11"/>
  <c r="AT38" i="11"/>
  <c r="AP38" i="11"/>
  <c r="AO38" i="11"/>
  <c r="AK38" i="11"/>
  <c r="H38" i="11"/>
  <c r="B38" i="11"/>
  <c r="AU37" i="11"/>
  <c r="AT37" i="11"/>
  <c r="AP37" i="11"/>
  <c r="AO37" i="11"/>
  <c r="AK37" i="11"/>
  <c r="H37" i="11"/>
  <c r="B37" i="11"/>
  <c r="AU36" i="11"/>
  <c r="AT36" i="11"/>
  <c r="AP36" i="11"/>
  <c r="AO36" i="11"/>
  <c r="AK36" i="11"/>
  <c r="AF36" i="11"/>
  <c r="H36" i="11"/>
  <c r="B36" i="11"/>
  <c r="AU35" i="11"/>
  <c r="AT35" i="11"/>
  <c r="AP35" i="11"/>
  <c r="AO35" i="11"/>
  <c r="AK35" i="11"/>
  <c r="H35" i="11"/>
  <c r="B35" i="11"/>
  <c r="AU34" i="11"/>
  <c r="AT34" i="11"/>
  <c r="AP34" i="11"/>
  <c r="AO34" i="11"/>
  <c r="AK34" i="11"/>
  <c r="H34" i="11"/>
  <c r="B34" i="11"/>
  <c r="AU33" i="11"/>
  <c r="AT33" i="11"/>
  <c r="AP33" i="11"/>
  <c r="AO33" i="11"/>
  <c r="AK33" i="11"/>
  <c r="H33" i="11"/>
  <c r="B33" i="11"/>
  <c r="AU32" i="11"/>
  <c r="AT32" i="11"/>
  <c r="AP32" i="11"/>
  <c r="AO32" i="11"/>
  <c r="AK32" i="11"/>
  <c r="H32" i="11"/>
  <c r="B32" i="11"/>
  <c r="AU31" i="11"/>
  <c r="AT31" i="11"/>
  <c r="AP31" i="11"/>
  <c r="AO31" i="11"/>
  <c r="AK31" i="11"/>
  <c r="H31" i="11"/>
  <c r="B31" i="11"/>
  <c r="AU30" i="11"/>
  <c r="AT30" i="11"/>
  <c r="AP30" i="11"/>
  <c r="AO30" i="11"/>
  <c r="AK30" i="11"/>
  <c r="H30" i="11"/>
  <c r="B30" i="11"/>
  <c r="AU29" i="11"/>
  <c r="AT29" i="11"/>
  <c r="AP29" i="11"/>
  <c r="AO29" i="11"/>
  <c r="AK29" i="11"/>
  <c r="H29" i="11"/>
  <c r="B29" i="11"/>
  <c r="AU28" i="11"/>
  <c r="AT28" i="11"/>
  <c r="AP28" i="11"/>
  <c r="AO28" i="11"/>
  <c r="AK28" i="11"/>
  <c r="H28" i="11"/>
  <c r="B28" i="11"/>
  <c r="AU27" i="11"/>
  <c r="AT27" i="11"/>
  <c r="AP27" i="11"/>
  <c r="AO27" i="11"/>
  <c r="AK27" i="11"/>
  <c r="H27" i="11"/>
  <c r="B27" i="11"/>
  <c r="AU26" i="11"/>
  <c r="AT26" i="11"/>
  <c r="AP26" i="11"/>
  <c r="AO26" i="11"/>
  <c r="AK26" i="11"/>
  <c r="H26" i="11"/>
  <c r="B26" i="11"/>
  <c r="AU25" i="11"/>
  <c r="AT25" i="11"/>
  <c r="AP25" i="11"/>
  <c r="AO25" i="11"/>
  <c r="AK25" i="11"/>
  <c r="H25" i="11"/>
  <c r="B25" i="11"/>
  <c r="AU24" i="11"/>
  <c r="AT24" i="11"/>
  <c r="AP24" i="11"/>
  <c r="AO24" i="11"/>
  <c r="AK24" i="11"/>
  <c r="H24" i="11"/>
  <c r="B24" i="11"/>
  <c r="AU23" i="11"/>
  <c r="AT23" i="11"/>
  <c r="AP23" i="11"/>
  <c r="AO23" i="11"/>
  <c r="AK23" i="11"/>
  <c r="H23" i="11"/>
  <c r="B23" i="11"/>
  <c r="AU22" i="11"/>
  <c r="AT22" i="11"/>
  <c r="AP22" i="11"/>
  <c r="AO22" i="11"/>
  <c r="AK22" i="11"/>
  <c r="H22" i="11"/>
  <c r="B22" i="11"/>
  <c r="AU21" i="11"/>
  <c r="AT21" i="11"/>
  <c r="AP21" i="11"/>
  <c r="AO21" i="11"/>
  <c r="AK21" i="11"/>
  <c r="H21" i="11"/>
  <c r="B21" i="11"/>
  <c r="AU20" i="11"/>
  <c r="AT20" i="11"/>
  <c r="AP20" i="11"/>
  <c r="AO20" i="11"/>
  <c r="AK20" i="11"/>
  <c r="H20" i="11"/>
  <c r="B20" i="11"/>
  <c r="AU19" i="11"/>
  <c r="AT19" i="11"/>
  <c r="AP19" i="11"/>
  <c r="AO19" i="11"/>
  <c r="AK19" i="11"/>
  <c r="H19" i="11"/>
  <c r="B19" i="11"/>
  <c r="AU18" i="11"/>
  <c r="AT18" i="11"/>
  <c r="AP18" i="11"/>
  <c r="AO18" i="11"/>
  <c r="AK18" i="11"/>
  <c r="H18" i="11"/>
  <c r="B18" i="11"/>
  <c r="AU17" i="11"/>
  <c r="AT17" i="11"/>
  <c r="AP17" i="11"/>
  <c r="AO17" i="11"/>
  <c r="AK17" i="11"/>
  <c r="H17" i="11"/>
  <c r="B17" i="11"/>
  <c r="AU16" i="11"/>
  <c r="AT16" i="11"/>
  <c r="AP16" i="11"/>
  <c r="AO16" i="11"/>
  <c r="AK16" i="11"/>
  <c r="H16" i="11"/>
  <c r="B16" i="11"/>
  <c r="AU15" i="11"/>
  <c r="AT15" i="11"/>
  <c r="AP15" i="11"/>
  <c r="AO15" i="11"/>
  <c r="AK15" i="11"/>
  <c r="H15" i="11"/>
  <c r="B15" i="11"/>
  <c r="AU14" i="11"/>
  <c r="AT14" i="11"/>
  <c r="AP14" i="11"/>
  <c r="AO14" i="11"/>
  <c r="AK14" i="11"/>
  <c r="H14" i="11"/>
  <c r="B14" i="11"/>
  <c r="AU13" i="11"/>
  <c r="AT13" i="11"/>
  <c r="AP13" i="11"/>
  <c r="AO13" i="11"/>
  <c r="AK13" i="11"/>
  <c r="H13" i="11"/>
  <c r="B13" i="11"/>
  <c r="AU12" i="11"/>
  <c r="AT12" i="11"/>
  <c r="AP12" i="11"/>
  <c r="AO12" i="11"/>
  <c r="AK12" i="11"/>
  <c r="H12" i="11"/>
  <c r="B12" i="11"/>
  <c r="AU11" i="11"/>
  <c r="AT11" i="11"/>
  <c r="AP11" i="11"/>
  <c r="AO11" i="11"/>
  <c r="AK11" i="11"/>
  <c r="H11" i="11"/>
  <c r="B11" i="11"/>
  <c r="AU10" i="11"/>
  <c r="AT10" i="11"/>
  <c r="AP10" i="11"/>
  <c r="AO10" i="11"/>
  <c r="AK10" i="11"/>
  <c r="H10" i="11"/>
  <c r="B10" i="11"/>
  <c r="AU9" i="11"/>
  <c r="AT9" i="11"/>
  <c r="AP9" i="11"/>
  <c r="AO9" i="11"/>
  <c r="AK9" i="11"/>
  <c r="H9" i="11"/>
  <c r="AU8" i="11"/>
  <c r="AT8" i="11"/>
  <c r="AP8" i="11"/>
  <c r="AO8" i="11"/>
  <c r="AK8" i="11"/>
  <c r="H8" i="11"/>
  <c r="AU7" i="11"/>
  <c r="AT7" i="11"/>
  <c r="AP7" i="11"/>
  <c r="AO7" i="11"/>
  <c r="AK7" i="11"/>
  <c r="H7" i="11"/>
  <c r="B7" i="11"/>
  <c r="AU6" i="11"/>
  <c r="AT6" i="11"/>
  <c r="AP6" i="11"/>
  <c r="AO6" i="11"/>
  <c r="AK6" i="11"/>
  <c r="H6" i="11"/>
  <c r="B6" i="11"/>
  <c r="AU5" i="11"/>
  <c r="AT5" i="11"/>
  <c r="AP5" i="11"/>
  <c r="AO5" i="11"/>
  <c r="AK5" i="11"/>
  <c r="H5" i="11"/>
  <c r="B5" i="11"/>
  <c r="AU4" i="11"/>
  <c r="AT4" i="11"/>
  <c r="AP4" i="11"/>
  <c r="AO4" i="11"/>
  <c r="AK4" i="11"/>
  <c r="H4" i="11"/>
  <c r="B4" i="11"/>
  <c r="AU3" i="11"/>
  <c r="AT3" i="11"/>
  <c r="AP3" i="11"/>
  <c r="AO3" i="11"/>
  <c r="AK3" i="11"/>
  <c r="H3" i="11"/>
  <c r="B3" i="11"/>
  <c r="AU2" i="11"/>
  <c r="AT2" i="11"/>
  <c r="AP2" i="11"/>
  <c r="AO2" i="11"/>
  <c r="AK2" i="11"/>
  <c r="H2" i="11"/>
  <c r="B2" i="11"/>
  <c r="U6" i="3" l="1"/>
  <c r="V6" i="3"/>
  <c r="W6" i="3"/>
  <c r="X6" i="3"/>
  <c r="Y6" i="3"/>
  <c r="Z6" i="3"/>
  <c r="AA6" i="3"/>
  <c r="AB6" i="3"/>
  <c r="AC6" i="3"/>
  <c r="AD6" i="3"/>
  <c r="AE6" i="3"/>
  <c r="AF6" i="3"/>
  <c r="AG6" i="3"/>
  <c r="AH6" i="3"/>
  <c r="AI6" i="3"/>
  <c r="AJ6" i="3"/>
  <c r="AK6" i="3"/>
  <c r="AL6" i="3"/>
  <c r="AM6" i="3"/>
  <c r="AN6" i="3"/>
  <c r="AO6" i="3"/>
  <c r="AP6" i="3"/>
  <c r="AQ6" i="3"/>
  <c r="AR6" i="3"/>
  <c r="AS6" i="3"/>
  <c r="AT6" i="3"/>
  <c r="AU6" i="3"/>
  <c r="AV6" i="3"/>
  <c r="AW6" i="3"/>
  <c r="AX6" i="3"/>
  <c r="AY6" i="3"/>
  <c r="AZ6" i="3"/>
  <c r="BA6" i="3"/>
  <c r="BB6" i="3"/>
  <c r="BC6" i="3"/>
  <c r="BD6" i="3"/>
  <c r="BE6" i="3"/>
  <c r="BF6" i="3"/>
  <c r="BG6" i="3"/>
  <c r="BH6" i="3"/>
  <c r="BI6" i="3"/>
  <c r="BJ6" i="3"/>
  <c r="BK6" i="3"/>
  <c r="BL6" i="3"/>
  <c r="BM6" i="3"/>
  <c r="BN6" i="3"/>
  <c r="BO6" i="3"/>
  <c r="BP6" i="3"/>
  <c r="BQ6" i="3"/>
  <c r="BR6" i="3"/>
  <c r="BS6" i="3"/>
  <c r="BT6" i="3"/>
  <c r="BU6" i="3"/>
  <c r="BV6" i="3"/>
  <c r="BW6" i="3"/>
  <c r="BX6" i="3"/>
  <c r="BY6" i="3"/>
  <c r="BZ6" i="3"/>
  <c r="CA6" i="3"/>
  <c r="CB6" i="3"/>
  <c r="CC6" i="3"/>
  <c r="CD6" i="3"/>
  <c r="CE6" i="3"/>
  <c r="CF6" i="3"/>
  <c r="CG6" i="3"/>
  <c r="CH6" i="3"/>
  <c r="CI6" i="3"/>
  <c r="CJ6" i="3"/>
  <c r="CK6" i="3"/>
  <c r="CL6" i="3"/>
  <c r="CM6" i="3"/>
  <c r="CN6" i="3"/>
  <c r="CO6" i="3"/>
  <c r="CP6" i="3"/>
  <c r="CQ6" i="3"/>
  <c r="CR6" i="3"/>
  <c r="CS6" i="3"/>
  <c r="CT6" i="3"/>
  <c r="CU6" i="3"/>
  <c r="CV6" i="3"/>
  <c r="CW6" i="3"/>
  <c r="CX6" i="3"/>
  <c r="CY6" i="3"/>
  <c r="CZ6" i="3"/>
  <c r="DA6" i="3"/>
  <c r="DB6" i="3"/>
  <c r="DC6" i="3"/>
  <c r="DD6" i="3"/>
  <c r="DE6" i="3"/>
  <c r="DF6" i="3"/>
  <c r="DG6" i="3"/>
  <c r="DH6" i="3"/>
  <c r="DI6" i="3"/>
  <c r="DJ6" i="3"/>
  <c r="DK6" i="3"/>
  <c r="DL6" i="3"/>
  <c r="DM6" i="3"/>
  <c r="DN6" i="3"/>
  <c r="DO6" i="3"/>
  <c r="DP6" i="3"/>
  <c r="DQ6" i="3"/>
  <c r="DR6" i="3"/>
  <c r="DS6" i="3"/>
  <c r="DT6" i="3"/>
  <c r="DU6" i="3"/>
  <c r="DV6" i="3"/>
  <c r="DW6" i="3"/>
  <c r="DX6" i="3"/>
  <c r="DY6" i="3"/>
  <c r="DZ6" i="3"/>
  <c r="EA6" i="3"/>
  <c r="EB6" i="3"/>
  <c r="EC6" i="3"/>
  <c r="ED6" i="3"/>
  <c r="EE6" i="3"/>
  <c r="EF6" i="3"/>
  <c r="EG6" i="3"/>
  <c r="EH6" i="3"/>
  <c r="EI6" i="3"/>
  <c r="EJ6" i="3"/>
  <c r="EK6" i="3"/>
  <c r="EL6" i="3"/>
  <c r="EM6" i="3"/>
  <c r="EN6" i="3"/>
  <c r="EO6" i="3"/>
  <c r="EP6" i="3"/>
  <c r="EQ6" i="3"/>
  <c r="ER6" i="3"/>
  <c r="ES6" i="3"/>
  <c r="ET6" i="3"/>
  <c r="EU6" i="3"/>
  <c r="EV6" i="3"/>
  <c r="EW6" i="3"/>
  <c r="EX6" i="3"/>
  <c r="EY6" i="3"/>
  <c r="EZ6" i="3"/>
  <c r="FA6" i="3"/>
  <c r="FB6" i="3"/>
  <c r="FC6" i="3"/>
  <c r="FD6" i="3"/>
  <c r="FE6" i="3"/>
  <c r="FF6" i="3"/>
  <c r="FG6" i="3"/>
  <c r="FH6" i="3"/>
  <c r="FI6" i="3"/>
  <c r="FJ6" i="3"/>
  <c r="FK6" i="3"/>
  <c r="FL6" i="3"/>
  <c r="FM6" i="3"/>
  <c r="FN6" i="3"/>
  <c r="FO6" i="3"/>
  <c r="FP6" i="3"/>
  <c r="FQ6" i="3"/>
  <c r="FR6" i="3"/>
  <c r="FS6" i="3"/>
  <c r="FT6" i="3"/>
  <c r="FU6" i="3"/>
  <c r="FV6" i="3"/>
  <c r="FW6" i="3"/>
  <c r="FX6" i="3"/>
  <c r="FY6" i="3"/>
  <c r="FZ6" i="3"/>
  <c r="GA6" i="3"/>
  <c r="GB6" i="3"/>
  <c r="GC6" i="3"/>
  <c r="GD6" i="3"/>
  <c r="GE6" i="3"/>
  <c r="GF6" i="3"/>
  <c r="GG6" i="3"/>
  <c r="GH6" i="3"/>
  <c r="GI6" i="3"/>
  <c r="GJ6" i="3"/>
  <c r="GK6" i="3"/>
  <c r="GL6" i="3"/>
  <c r="GM6" i="3"/>
  <c r="GN6" i="3"/>
  <c r="GO6" i="3"/>
  <c r="GP6" i="3"/>
  <c r="GQ6" i="3"/>
  <c r="GR6" i="3"/>
  <c r="GS6" i="3"/>
  <c r="GT6" i="3"/>
  <c r="GU6" i="3"/>
  <c r="GV6" i="3"/>
  <c r="GW6" i="3"/>
  <c r="GX6" i="3"/>
  <c r="GY6" i="3"/>
  <c r="GZ6" i="3"/>
  <c r="HA6" i="3"/>
  <c r="HB6" i="3"/>
  <c r="HC6" i="3"/>
  <c r="HD6" i="3"/>
  <c r="HE6" i="3"/>
  <c r="HF6" i="3"/>
  <c r="HG6" i="3"/>
  <c r="HH6" i="3"/>
  <c r="HI6" i="3"/>
  <c r="HJ6" i="3"/>
  <c r="HK6" i="3"/>
  <c r="HL6" i="3"/>
  <c r="HM6" i="3"/>
  <c r="HN6" i="3"/>
  <c r="U7" i="3"/>
  <c r="V7" i="3"/>
  <c r="W7" i="3"/>
  <c r="X7" i="3"/>
  <c r="Y7" i="3"/>
  <c r="Z7" i="3"/>
  <c r="AA7" i="3"/>
  <c r="AB7" i="3"/>
  <c r="AC7" i="3"/>
  <c r="AD7" i="3"/>
  <c r="AE7" i="3"/>
  <c r="AF7" i="3"/>
  <c r="AG7" i="3"/>
  <c r="AH7" i="3"/>
  <c r="AI7" i="3"/>
  <c r="AJ7" i="3"/>
  <c r="AK7" i="3"/>
  <c r="AL7" i="3"/>
  <c r="AM7" i="3"/>
  <c r="AN7" i="3"/>
  <c r="AO7" i="3"/>
  <c r="AP7" i="3"/>
  <c r="AQ7" i="3"/>
  <c r="AR7" i="3"/>
  <c r="AS7" i="3"/>
  <c r="AT7" i="3"/>
  <c r="AU7" i="3"/>
  <c r="AV7" i="3"/>
  <c r="AW7" i="3"/>
  <c r="AX7" i="3"/>
  <c r="AY7" i="3"/>
  <c r="AZ7" i="3"/>
  <c r="BA7" i="3"/>
  <c r="BB7" i="3"/>
  <c r="BC7" i="3"/>
  <c r="BD7" i="3"/>
  <c r="BE7" i="3"/>
  <c r="BF7" i="3"/>
  <c r="BG7" i="3"/>
  <c r="BH7" i="3"/>
  <c r="BI7" i="3"/>
  <c r="BJ7" i="3"/>
  <c r="BK7" i="3"/>
  <c r="BL7" i="3"/>
  <c r="BM7" i="3"/>
  <c r="BN7" i="3"/>
  <c r="BO7" i="3"/>
  <c r="BP7" i="3"/>
  <c r="BQ7" i="3"/>
  <c r="BR7" i="3"/>
  <c r="BS7" i="3"/>
  <c r="BT7" i="3"/>
  <c r="BU7" i="3"/>
  <c r="BV7" i="3"/>
  <c r="BW7" i="3"/>
  <c r="BX7" i="3"/>
  <c r="BY7" i="3"/>
  <c r="BZ7" i="3"/>
  <c r="CA7" i="3"/>
  <c r="CB7" i="3"/>
  <c r="CC7" i="3"/>
  <c r="CD7" i="3"/>
  <c r="CE7" i="3"/>
  <c r="CF7" i="3"/>
  <c r="CG7" i="3"/>
  <c r="CH7" i="3"/>
  <c r="CI7" i="3"/>
  <c r="CJ7" i="3"/>
  <c r="CK7" i="3"/>
  <c r="CL7" i="3"/>
  <c r="CM7" i="3"/>
  <c r="CN7" i="3"/>
  <c r="CO7" i="3"/>
  <c r="CP7" i="3"/>
  <c r="CQ7" i="3"/>
  <c r="CR7" i="3"/>
  <c r="CS7" i="3"/>
  <c r="CT7" i="3"/>
  <c r="CU7" i="3"/>
  <c r="CV7" i="3"/>
  <c r="CW7" i="3"/>
  <c r="CX7" i="3"/>
  <c r="CY7" i="3"/>
  <c r="CZ7" i="3"/>
  <c r="DA7" i="3"/>
  <c r="DB7" i="3"/>
  <c r="DC7" i="3"/>
  <c r="DD7" i="3"/>
  <c r="DE7" i="3"/>
  <c r="DF7" i="3"/>
  <c r="DG7" i="3"/>
  <c r="DH7" i="3"/>
  <c r="DI7" i="3"/>
  <c r="DJ7" i="3"/>
  <c r="DK7" i="3"/>
  <c r="DL7" i="3"/>
  <c r="DM7" i="3"/>
  <c r="DN7" i="3"/>
  <c r="DO7" i="3"/>
  <c r="DP7" i="3"/>
  <c r="DQ7" i="3"/>
  <c r="DR7" i="3"/>
  <c r="DS7" i="3"/>
  <c r="DT7" i="3"/>
  <c r="DU7" i="3"/>
  <c r="DV7" i="3"/>
  <c r="DW7" i="3"/>
  <c r="DX7" i="3"/>
  <c r="DY7" i="3"/>
  <c r="DZ7" i="3"/>
  <c r="EA7" i="3"/>
  <c r="EB7" i="3"/>
  <c r="EC7" i="3"/>
  <c r="ED7" i="3"/>
  <c r="EE7" i="3"/>
  <c r="EF7" i="3"/>
  <c r="EG7" i="3"/>
  <c r="EH7" i="3"/>
  <c r="EI7" i="3"/>
  <c r="EJ7" i="3"/>
  <c r="EK7" i="3"/>
  <c r="EL7" i="3"/>
  <c r="EM7" i="3"/>
  <c r="EN7" i="3"/>
  <c r="EO7" i="3"/>
  <c r="EP7" i="3"/>
  <c r="EQ7" i="3"/>
  <c r="ER7" i="3"/>
  <c r="ES7" i="3"/>
  <c r="ET7" i="3"/>
  <c r="EU7" i="3"/>
  <c r="EV7" i="3"/>
  <c r="EW7" i="3"/>
  <c r="EX7" i="3"/>
  <c r="EY7" i="3"/>
  <c r="EZ7" i="3"/>
  <c r="FA7" i="3"/>
  <c r="FB7" i="3"/>
  <c r="FC7" i="3"/>
  <c r="FD7" i="3"/>
  <c r="FE7" i="3"/>
  <c r="FF7" i="3"/>
  <c r="FG7" i="3"/>
  <c r="FH7" i="3"/>
  <c r="FI7" i="3"/>
  <c r="FJ7" i="3"/>
  <c r="FK7" i="3"/>
  <c r="FL7" i="3"/>
  <c r="FM7" i="3"/>
  <c r="FN7" i="3"/>
  <c r="FO7" i="3"/>
  <c r="FP7" i="3"/>
  <c r="FQ7" i="3"/>
  <c r="FR7" i="3"/>
  <c r="FS7" i="3"/>
  <c r="FT7" i="3"/>
  <c r="FU7" i="3"/>
  <c r="FV7" i="3"/>
  <c r="FW7" i="3"/>
  <c r="FX7" i="3"/>
  <c r="FY7" i="3"/>
  <c r="FZ7" i="3"/>
  <c r="GA7" i="3"/>
  <c r="GB7" i="3"/>
  <c r="GC7" i="3"/>
  <c r="GD7" i="3"/>
  <c r="GE7" i="3"/>
  <c r="GF7" i="3"/>
  <c r="GG7" i="3"/>
  <c r="GH7" i="3"/>
  <c r="GI7" i="3"/>
  <c r="GJ7" i="3"/>
  <c r="GK7" i="3"/>
  <c r="GL7" i="3"/>
  <c r="GM7" i="3"/>
  <c r="GN7" i="3"/>
  <c r="GO7" i="3"/>
  <c r="GP7" i="3"/>
  <c r="GQ7" i="3"/>
  <c r="GR7" i="3"/>
  <c r="GS7" i="3"/>
  <c r="GT7" i="3"/>
  <c r="GU7" i="3"/>
  <c r="GV7" i="3"/>
  <c r="GW7" i="3"/>
  <c r="GX7" i="3"/>
  <c r="GY7" i="3"/>
  <c r="GZ7" i="3"/>
  <c r="HA7" i="3"/>
  <c r="HB7" i="3"/>
  <c r="HC7" i="3"/>
  <c r="HD7" i="3"/>
  <c r="HE7" i="3"/>
  <c r="HF7" i="3"/>
  <c r="HG7" i="3"/>
  <c r="HH7" i="3"/>
  <c r="HI7" i="3"/>
  <c r="HJ7" i="3"/>
  <c r="HK7" i="3"/>
  <c r="HL7" i="3"/>
  <c r="HM7" i="3"/>
  <c r="HN7" i="3"/>
  <c r="U8" i="3"/>
  <c r="V8" i="3"/>
  <c r="W8" i="3"/>
  <c r="X8" i="3"/>
  <c r="Y8" i="3"/>
  <c r="Z8" i="3"/>
  <c r="AA8" i="3"/>
  <c r="AB8" i="3"/>
  <c r="AC8" i="3"/>
  <c r="AD8" i="3"/>
  <c r="AE8" i="3"/>
  <c r="AF8" i="3"/>
  <c r="AG8" i="3"/>
  <c r="AH8" i="3"/>
  <c r="AI8" i="3"/>
  <c r="AJ8" i="3"/>
  <c r="AK8" i="3"/>
  <c r="AL8" i="3"/>
  <c r="AM8" i="3"/>
  <c r="AN8" i="3"/>
  <c r="AO8" i="3"/>
  <c r="AP8" i="3"/>
  <c r="AQ8" i="3"/>
  <c r="AR8" i="3"/>
  <c r="AS8" i="3"/>
  <c r="AT8" i="3"/>
  <c r="AU8" i="3"/>
  <c r="AV8" i="3"/>
  <c r="AW8" i="3"/>
  <c r="AX8" i="3"/>
  <c r="AY8" i="3"/>
  <c r="AZ8" i="3"/>
  <c r="BA8" i="3"/>
  <c r="BB8" i="3"/>
  <c r="BC8" i="3"/>
  <c r="BD8" i="3"/>
  <c r="BE8" i="3"/>
  <c r="BF8" i="3"/>
  <c r="BG8" i="3"/>
  <c r="BH8" i="3"/>
  <c r="BI8" i="3"/>
  <c r="BJ8" i="3"/>
  <c r="BK8" i="3"/>
  <c r="BL8" i="3"/>
  <c r="BM8" i="3"/>
  <c r="BN8" i="3"/>
  <c r="BO8" i="3"/>
  <c r="BP8" i="3"/>
  <c r="BQ8" i="3"/>
  <c r="BR8" i="3"/>
  <c r="BS8" i="3"/>
  <c r="BT8" i="3"/>
  <c r="BU8" i="3"/>
  <c r="BV8" i="3"/>
  <c r="BW8" i="3"/>
  <c r="BX8" i="3"/>
  <c r="BY8" i="3"/>
  <c r="BZ8" i="3"/>
  <c r="CA8" i="3"/>
  <c r="CB8" i="3"/>
  <c r="CC8" i="3"/>
  <c r="CD8" i="3"/>
  <c r="CE8" i="3"/>
  <c r="CF8" i="3"/>
  <c r="CG8" i="3"/>
  <c r="CH8" i="3"/>
  <c r="CI8" i="3"/>
  <c r="CJ8" i="3"/>
  <c r="CK8" i="3"/>
  <c r="CL8" i="3"/>
  <c r="CM8" i="3"/>
  <c r="CN8" i="3"/>
  <c r="CO8" i="3"/>
  <c r="CP8" i="3"/>
  <c r="CQ8" i="3"/>
  <c r="CR8" i="3"/>
  <c r="CS8" i="3"/>
  <c r="CT8" i="3"/>
  <c r="CU8" i="3"/>
  <c r="CV8" i="3"/>
  <c r="CW8" i="3"/>
  <c r="CX8" i="3"/>
  <c r="CY8" i="3"/>
  <c r="CZ8" i="3"/>
  <c r="DA8" i="3"/>
  <c r="DB8" i="3"/>
  <c r="DC8" i="3"/>
  <c r="DD8" i="3"/>
  <c r="DE8" i="3"/>
  <c r="DF8" i="3"/>
  <c r="DG8" i="3"/>
  <c r="DH8" i="3"/>
  <c r="DI8" i="3"/>
  <c r="DJ8" i="3"/>
  <c r="DK8" i="3"/>
  <c r="DL8" i="3"/>
  <c r="DM8" i="3"/>
  <c r="DN8" i="3"/>
  <c r="DO8" i="3"/>
  <c r="DP8" i="3"/>
  <c r="DQ8" i="3"/>
  <c r="DR8" i="3"/>
  <c r="DS8" i="3"/>
  <c r="DT8" i="3"/>
  <c r="DU8" i="3"/>
  <c r="DV8" i="3"/>
  <c r="DW8" i="3"/>
  <c r="DX8" i="3"/>
  <c r="DY8" i="3"/>
  <c r="DZ8" i="3"/>
  <c r="EA8" i="3"/>
  <c r="EB8" i="3"/>
  <c r="EC8" i="3"/>
  <c r="ED8" i="3"/>
  <c r="EE8" i="3"/>
  <c r="EF8" i="3"/>
  <c r="EG8" i="3"/>
  <c r="EH8" i="3"/>
  <c r="EI8" i="3"/>
  <c r="EJ8" i="3"/>
  <c r="EK8" i="3"/>
  <c r="EL8" i="3"/>
  <c r="EM8" i="3"/>
  <c r="EN8" i="3"/>
  <c r="EO8" i="3"/>
  <c r="EP8" i="3"/>
  <c r="EQ8" i="3"/>
  <c r="ER8" i="3"/>
  <c r="ES8" i="3"/>
  <c r="ET8" i="3"/>
  <c r="EU8" i="3"/>
  <c r="EV8" i="3"/>
  <c r="EW8" i="3"/>
  <c r="EX8" i="3"/>
  <c r="EY8" i="3"/>
  <c r="EZ8" i="3"/>
  <c r="FA8" i="3"/>
  <c r="FB8" i="3"/>
  <c r="FC8" i="3"/>
  <c r="FD8" i="3"/>
  <c r="FE8" i="3"/>
  <c r="FF8" i="3"/>
  <c r="FG8" i="3"/>
  <c r="FH8" i="3"/>
  <c r="FI8" i="3"/>
  <c r="FJ8" i="3"/>
  <c r="FK8" i="3"/>
  <c r="FL8" i="3"/>
  <c r="FM8" i="3"/>
  <c r="FN8" i="3"/>
  <c r="FO8" i="3"/>
  <c r="FP8" i="3"/>
  <c r="FQ8" i="3"/>
  <c r="FR8" i="3"/>
  <c r="FS8" i="3"/>
  <c r="FT8" i="3"/>
  <c r="FU8" i="3"/>
  <c r="FV8" i="3"/>
  <c r="FW8" i="3"/>
  <c r="FX8" i="3"/>
  <c r="FY8" i="3"/>
  <c r="FZ8" i="3"/>
  <c r="GA8" i="3"/>
  <c r="GB8" i="3"/>
  <c r="GC8" i="3"/>
  <c r="GD8" i="3"/>
  <c r="GE8" i="3"/>
  <c r="GF8" i="3"/>
  <c r="GG8" i="3"/>
  <c r="GH8" i="3"/>
  <c r="GI8" i="3"/>
  <c r="GJ8" i="3"/>
  <c r="GK8" i="3"/>
  <c r="GL8" i="3"/>
  <c r="GM8" i="3"/>
  <c r="GN8" i="3"/>
  <c r="GO8" i="3"/>
  <c r="GP8" i="3"/>
  <c r="GQ8" i="3"/>
  <c r="GR8" i="3"/>
  <c r="GS8" i="3"/>
  <c r="GT8" i="3"/>
  <c r="GU8" i="3"/>
  <c r="GV8" i="3"/>
  <c r="GW8" i="3"/>
  <c r="GX8" i="3"/>
  <c r="GY8" i="3"/>
  <c r="GZ8" i="3"/>
  <c r="HA8" i="3"/>
  <c r="HB8" i="3"/>
  <c r="HC8" i="3"/>
  <c r="HD8" i="3"/>
  <c r="HE8" i="3"/>
  <c r="HF8" i="3"/>
  <c r="HG8" i="3"/>
  <c r="HH8" i="3"/>
  <c r="HI8" i="3"/>
  <c r="HJ8" i="3"/>
  <c r="HK8" i="3"/>
  <c r="HL8" i="3"/>
  <c r="HM8" i="3"/>
  <c r="HN8" i="3"/>
  <c r="M6" i="3"/>
  <c r="N6" i="3"/>
  <c r="O6" i="3"/>
  <c r="P6" i="3"/>
  <c r="Q6" i="3"/>
  <c r="R6" i="3"/>
  <c r="S6" i="3"/>
  <c r="T6" i="3"/>
  <c r="M7" i="3"/>
  <c r="N7" i="3"/>
  <c r="O7" i="3"/>
  <c r="P7" i="3"/>
  <c r="Q7" i="3"/>
  <c r="R7" i="3"/>
  <c r="S7" i="3"/>
  <c r="T7" i="3"/>
  <c r="M8" i="3"/>
  <c r="N8" i="3"/>
  <c r="O8" i="3"/>
  <c r="P8" i="3"/>
  <c r="Q8" i="3"/>
  <c r="R8" i="3"/>
  <c r="S8" i="3"/>
  <c r="T8" i="3"/>
  <c r="E6" i="3"/>
  <c r="F6" i="3"/>
  <c r="G6" i="3"/>
  <c r="H6" i="3"/>
  <c r="I6" i="3"/>
  <c r="J6" i="3"/>
  <c r="K6" i="3"/>
  <c r="L6" i="3"/>
  <c r="E7" i="3"/>
  <c r="F7" i="3"/>
  <c r="G7" i="3"/>
  <c r="H7" i="3"/>
  <c r="I7" i="3"/>
  <c r="J7" i="3"/>
  <c r="K7" i="3"/>
  <c r="L7" i="3"/>
  <c r="E8" i="3"/>
  <c r="F8" i="3"/>
  <c r="G8" i="3"/>
  <c r="H8" i="3"/>
  <c r="I8" i="3"/>
  <c r="J8" i="3"/>
  <c r="K8" i="3"/>
  <c r="L8" i="3"/>
  <c r="D8" i="3"/>
  <c r="D7" i="3"/>
  <c r="D6" i="3"/>
  <c r="FD57" i="3"/>
  <c r="FD49" i="3"/>
  <c r="FD75" i="3"/>
  <c r="FD15" i="3"/>
  <c r="FD14" i="3" s="1"/>
  <c r="EL17" i="3"/>
  <c r="EL19" i="3"/>
  <c r="EL22" i="3"/>
  <c r="EL20" i="3"/>
  <c r="DZ80" i="3"/>
  <c r="DZ81" i="3"/>
  <c r="EH15" i="3"/>
  <c r="EH14" i="3"/>
  <c r="DV15" i="3"/>
  <c r="DB14" i="3"/>
  <c r="DB35" i="3"/>
  <c r="CV62" i="3"/>
  <c r="CV57" i="3"/>
  <c r="CV35" i="3"/>
  <c r="CV33" i="3" s="1"/>
  <c r="CV15" i="3"/>
  <c r="BH14" i="3"/>
  <c r="AT15" i="3"/>
  <c r="P15" i="3"/>
  <c r="P35" i="3"/>
  <c r="P17" i="3"/>
  <c r="P18" i="3"/>
  <c r="GB1" i="3"/>
  <c r="HL15" i="3"/>
  <c r="HF18" i="3"/>
  <c r="GT90" i="3"/>
  <c r="GP21" i="3"/>
  <c r="BF14" i="3"/>
  <c r="BD63" i="3"/>
  <c r="BD40" i="3"/>
  <c r="BD99" i="3"/>
  <c r="GL28" i="3"/>
  <c r="GL31" i="3"/>
  <c r="GL27" i="3"/>
  <c r="GL32" i="3"/>
  <c r="GL22" i="3"/>
  <c r="GL20" i="3"/>
  <c r="GL15" i="3"/>
  <c r="GL18" i="3"/>
  <c r="GL19" i="3"/>
  <c r="GL17" i="3"/>
  <c r="GL35" i="3"/>
  <c r="GJ14" i="3"/>
  <c r="AT101" i="3"/>
  <c r="AT99" i="3"/>
  <c r="AT90" i="3"/>
  <c r="AT86" i="3"/>
  <c r="AT80" i="3"/>
  <c r="AT76" i="3"/>
  <c r="AT75" i="3"/>
  <c r="AT69" i="3"/>
  <c r="AT63" i="3"/>
  <c r="AT57" i="3"/>
  <c r="AT52" i="3"/>
  <c r="AH15" i="3"/>
  <c r="AH14" i="3"/>
  <c r="GF15" i="3"/>
  <c r="GA1" i="3"/>
  <c r="FZ1" i="3"/>
  <c r="FY1" i="3"/>
  <c r="FX1" i="3"/>
  <c r="FW1" i="3"/>
  <c r="FV21" i="3"/>
  <c r="FV1" i="3"/>
  <c r="FU1" i="3"/>
  <c r="FT1" i="3"/>
  <c r="FS1" i="3"/>
  <c r="FR42" i="3"/>
  <c r="FR1" i="3"/>
  <c r="FQ1" i="3"/>
  <c r="FP1" i="3"/>
  <c r="FO1" i="3"/>
  <c r="FN1" i="3"/>
  <c r="FM1" i="3"/>
  <c r="EB33" i="3" l="1"/>
  <c r="BL14" i="3"/>
  <c r="BJ41" i="3"/>
  <c r="BH41" i="3"/>
  <c r="BJ14" i="3"/>
  <c r="BJ33" i="3"/>
  <c r="BH33" i="3"/>
  <c r="BD33" i="3"/>
  <c r="AP14" i="3"/>
  <c r="AH51" i="3"/>
  <c r="AH57" i="3"/>
  <c r="AH80" i="3"/>
  <c r="AH90" i="3"/>
  <c r="AH95" i="3"/>
  <c r="AH53" i="3"/>
  <c r="AH18" i="3"/>
  <c r="AH19" i="3"/>
  <c r="AH28" i="3"/>
  <c r="AH27" i="3"/>
  <c r="AH20" i="3"/>
  <c r="AH35" i="3"/>
  <c r="AH33" i="3" s="1"/>
  <c r="AH48" i="3"/>
  <c r="AH17" i="3"/>
  <c r="AH22" i="3"/>
</calcChain>
</file>

<file path=xl/sharedStrings.xml><?xml version="1.0" encoding="utf-8"?>
<sst xmlns="http://schemas.openxmlformats.org/spreadsheetml/2006/main" count="14194" uniqueCount="1629">
  <si>
    <t>10 Nijhawan et. al.</t>
  </si>
  <si>
    <t>2012-2016</t>
  </si>
  <si>
    <t>Yes</t>
  </si>
  <si>
    <t>AMR</t>
  </si>
  <si>
    <t>Adults</t>
  </si>
  <si>
    <t>2023 HIV+ post 2014</t>
  </si>
  <si>
    <t>No</t>
  </si>
  <si>
    <t>NA</t>
  </si>
  <si>
    <t>Multiple / all</t>
  </si>
  <si>
    <t>27 Bai et. al.</t>
  </si>
  <si>
    <t>2010 - 2017</t>
  </si>
  <si>
    <t>Brazil</t>
  </si>
  <si>
    <t>Not reported</t>
  </si>
  <si>
    <t>A</t>
  </si>
  <si>
    <t>B</t>
  </si>
  <si>
    <t>Abstract only and spans 2014</t>
  </si>
  <si>
    <t>31 Bell et. al.</t>
  </si>
  <si>
    <t>2019 - 2020</t>
  </si>
  <si>
    <t>UK</t>
  </si>
  <si>
    <t>EUR</t>
  </si>
  <si>
    <t>Italy</t>
  </si>
  <si>
    <t>Whole hospital</t>
  </si>
  <si>
    <t>Short letter, HIV specialist cohort, methods not well described.</t>
  </si>
  <si>
    <t>40 Bunn et. al.</t>
  </si>
  <si>
    <t>2014 - 2018</t>
  </si>
  <si>
    <t>49 Chow et. al.</t>
  </si>
  <si>
    <t>2013-2015</t>
  </si>
  <si>
    <t>B because it spans 2013 and 2014.  Otherwise well described.</t>
  </si>
  <si>
    <t>AFR</t>
  </si>
  <si>
    <t>Only one</t>
  </si>
  <si>
    <t>61 Dillon et. al.</t>
  </si>
  <si>
    <t>2015 - 2020</t>
  </si>
  <si>
    <t>Ireland</t>
  </si>
  <si>
    <t>Not reported (abstract)</t>
  </si>
  <si>
    <t>Only and abstract, and only focuses on malignancies.</t>
  </si>
  <si>
    <t>65 Elkhatiali et. al.</t>
  </si>
  <si>
    <t>2017 - 2019</t>
  </si>
  <si>
    <t>South Africa</t>
  </si>
  <si>
    <t>Unclear</t>
  </si>
  <si>
    <t>ICU</t>
  </si>
  <si>
    <t>Probably no</t>
  </si>
  <si>
    <t>71 Freercks et. al.</t>
  </si>
  <si>
    <t>Both</t>
  </si>
  <si>
    <t>81 Gupta-Wright et. al.</t>
  </si>
  <si>
    <t>2015 - 2017</t>
  </si>
  <si>
    <t>Malawi and South Africa</t>
  </si>
  <si>
    <t>Medical wards</t>
  </si>
  <si>
    <t>Only looking for TB</t>
  </si>
  <si>
    <t>2017 - 2018</t>
  </si>
  <si>
    <t>89 Jardim et. al.</t>
  </si>
  <si>
    <t>2015-2017</t>
  </si>
  <si>
    <t>91 Jereen et. al.</t>
  </si>
  <si>
    <t>2013 - 2017</t>
  </si>
  <si>
    <t>India</t>
  </si>
  <si>
    <t>SEAR</t>
  </si>
  <si>
    <t>no</t>
  </si>
  <si>
    <t>94 Juniper et. al.</t>
  </si>
  <si>
    <t>2018-2019</t>
  </si>
  <si>
    <t>Abstract only</t>
  </si>
  <si>
    <t>abstract</t>
  </si>
  <si>
    <t>116 Maphula et. al.</t>
  </si>
  <si>
    <t>yes</t>
  </si>
  <si>
    <t>119 Maxwell et. al.</t>
  </si>
  <si>
    <t>2017-2018</t>
  </si>
  <si>
    <t>136 Raga Almudever et. al.</t>
  </si>
  <si>
    <t>140 Rukhadze et. al.</t>
  </si>
  <si>
    <t>142 Schlabe et. al.</t>
  </si>
  <si>
    <t>2016 - 2018</t>
  </si>
  <si>
    <t>2012-2017</t>
  </si>
  <si>
    <t>2018 - 2022</t>
  </si>
  <si>
    <t>Spain</t>
  </si>
  <si>
    <t>Georgia</t>
  </si>
  <si>
    <t>Germany</t>
  </si>
  <si>
    <t>147 Tepungipame et. al.</t>
  </si>
  <si>
    <t>2019-2020</t>
  </si>
  <si>
    <t>DRC</t>
  </si>
  <si>
    <t>abstract only</t>
  </si>
  <si>
    <t>Outpatient cohort</t>
  </si>
  <si>
    <t>1 Alvarez et. al.</t>
  </si>
  <si>
    <t>2014-2015</t>
  </si>
  <si>
    <t>Retrospective</t>
  </si>
  <si>
    <t>Only includes patients cared for by infectious disease within hospital, otherwise it's good. Method of ascertaining diagnosis not so well described.</t>
  </si>
  <si>
    <t>Good, even though includes only people who survived index admission and definitions / results for causes of admission a bit vague.</t>
  </si>
  <si>
    <t>2012-2015</t>
  </si>
  <si>
    <t>Mexico</t>
  </si>
  <si>
    <t>2015-2016</t>
  </si>
  <si>
    <t>Botswana</t>
  </si>
  <si>
    <t>USA</t>
  </si>
  <si>
    <t>Sudan</t>
  </si>
  <si>
    <t>2016-2017</t>
  </si>
  <si>
    <t>2017-2019</t>
  </si>
  <si>
    <t>China</t>
  </si>
  <si>
    <t>Ecuador</t>
  </si>
  <si>
    <t>WPR</t>
  </si>
  <si>
    <t>Ethiopia</t>
  </si>
  <si>
    <t>Russia</t>
  </si>
  <si>
    <t>all</t>
  </si>
  <si>
    <t>2014-2017</t>
  </si>
  <si>
    <t>span_2014_dis</t>
  </si>
  <si>
    <t>WHO_region</t>
  </si>
  <si>
    <t>setting</t>
  </si>
  <si>
    <t>adult_or_child</t>
  </si>
  <si>
    <t>num_denom</t>
  </si>
  <si>
    <t>num_diag</t>
  </si>
  <si>
    <t>num_died</t>
  </si>
  <si>
    <t>dead_denom</t>
  </si>
  <si>
    <t>men</t>
  </si>
  <si>
    <t>women</t>
  </si>
  <si>
    <t>art_curr</t>
  </si>
  <si>
    <t>art_denom</t>
  </si>
  <si>
    <t>cd4_med</t>
  </si>
  <si>
    <t>diag_restrict</t>
  </si>
  <si>
    <t>more_than_1_per_person</t>
  </si>
  <si>
    <t>number_admission</t>
  </si>
  <si>
    <t>number_people</t>
  </si>
  <si>
    <t>year</t>
  </si>
  <si>
    <t>7 Liu et. al.</t>
  </si>
  <si>
    <t>2008-2020</t>
  </si>
  <si>
    <t>Mozambique</t>
  </si>
  <si>
    <t>Prospective</t>
  </si>
  <si>
    <t>20 Anderson et. al.</t>
  </si>
  <si>
    <t>23 Asensi-Diez et. al.</t>
  </si>
  <si>
    <t>28 Baker et. al.</t>
  </si>
  <si>
    <t>2013-2017</t>
  </si>
  <si>
    <t>All children &lt;12 months only</t>
  </si>
  <si>
    <t>30 Beckwith et. al.</t>
  </si>
  <si>
    <t>39 Borges et. al.</t>
  </si>
  <si>
    <t>Only people with CD4 &lt;200; and an abstract only, focused on CM.</t>
  </si>
  <si>
    <t>Venezula</t>
  </si>
  <si>
    <t>Only has sex info for people who did have a fungal infection</t>
  </si>
  <si>
    <t>47 Chen et. al.</t>
  </si>
  <si>
    <t>54 Cunha et. al.</t>
  </si>
  <si>
    <t>2014-2016</t>
  </si>
  <si>
    <t>Only looks at fungal infections, year(s) not entirely clear (published 2016)</t>
  </si>
  <si>
    <t>44 Cermeno et. al.</t>
  </si>
  <si>
    <t>Only about CrAg / crypotocococcosis and ohyl in newly diagnosed / CD4 under 200</t>
  </si>
  <si>
    <t>Only one diagnosis, and only in people with CD4 &lt;200 or with abnormal obs.</t>
  </si>
  <si>
    <t>72 Frigati et. al.</t>
  </si>
  <si>
    <t>76 Gonzalez-Fernandez et. al.</t>
  </si>
  <si>
    <t>93 Johnson et. al.</t>
  </si>
  <si>
    <t>95 Kanyama et. al.</t>
  </si>
  <si>
    <t>2013-2018</t>
  </si>
  <si>
    <t>2016-2019</t>
  </si>
  <si>
    <t>Malawi</t>
  </si>
  <si>
    <t>n</t>
  </si>
  <si>
    <t>only CrAg / urine Xpert / LAM. Also only half of HIV+ people participated.</t>
  </si>
  <si>
    <t>abstract / poster only. Reasonable summary otherwise. Spans 2014.</t>
  </si>
  <si>
    <t>97 Kelly et. al.</t>
  </si>
  <si>
    <t>122 Naicker et. al.</t>
  </si>
  <si>
    <t>129 Ousley et. al.</t>
  </si>
  <si>
    <t>143 Senoglu et. al.</t>
  </si>
  <si>
    <t>2015-2018</t>
  </si>
  <si>
    <t>Kenya and DRC</t>
  </si>
  <si>
    <t>Turkey</t>
  </si>
  <si>
    <t>Just about one condition and abstract only</t>
  </si>
  <si>
    <t>Only newly diagnosed, and only lists AIDS defining conditions</t>
  </si>
  <si>
    <t>13 Schlabe et. al.</t>
  </si>
  <si>
    <t>17 Al Shamsi et. al.</t>
  </si>
  <si>
    <t>2014-2019</t>
  </si>
  <si>
    <t>Dubai</t>
  </si>
  <si>
    <t>EMR</t>
  </si>
  <si>
    <t>25 Assy et. al.</t>
  </si>
  <si>
    <t>26 Aye et. al.</t>
  </si>
  <si>
    <t>29 Barak et. al.</t>
  </si>
  <si>
    <t>Myanmar</t>
  </si>
  <si>
    <t>2010-2016</t>
  </si>
  <si>
    <t>1997-2020</t>
  </si>
  <si>
    <t>France</t>
  </si>
  <si>
    <t>73 Galliet et. al.</t>
  </si>
  <si>
    <t>101 Krutikov et. al.</t>
  </si>
  <si>
    <t>105 Lakoh et. al.</t>
  </si>
  <si>
    <t>125 Neto et. al.</t>
  </si>
  <si>
    <t>127 Nozza et. al.</t>
  </si>
  <si>
    <t>2008-2018</t>
  </si>
  <si>
    <t>Sierra Leone</t>
  </si>
  <si>
    <t>ICU only and small-ish range of conditions</t>
  </si>
  <si>
    <t>148 Thit et. al.</t>
  </si>
  <si>
    <t>Not presented for inpatients and only for entire cohort including outpatients</t>
  </si>
  <si>
    <t>155 Vidal et. al.</t>
  </si>
  <si>
    <t>158 Xie et. al.</t>
  </si>
  <si>
    <t>2016-2021</t>
  </si>
  <si>
    <t>Just LAM, and even then didn't tell clinicians LAM result</t>
  </si>
  <si>
    <t>CrAg prevalence study, only people CD4 &lt;200</t>
  </si>
  <si>
    <t>CONSIDERED?</t>
  </si>
  <si>
    <t>Number</t>
  </si>
  <si>
    <t>STUDY</t>
  </si>
  <si>
    <t>Notes</t>
  </si>
  <si>
    <t>DO NOT FILL [For your reference - although I realise may not always sum up sensibly]</t>
  </si>
  <si>
    <t>Number total (prev page)</t>
  </si>
  <si>
    <t>Number with diagnoses expected (prev page)</t>
  </si>
  <si>
    <t>TOTAL high level diagnoses</t>
  </si>
  <si>
    <t>For info / ref - may not add to row 4</t>
  </si>
  <si>
    <t>TOTAL second teir diagnoses</t>
  </si>
  <si>
    <t>TOTAL with any diagnosis</t>
  </si>
  <si>
    <t>NOTES</t>
  </si>
  <si>
    <t>Make any notes relevant to whole study here</t>
  </si>
  <si>
    <t>CAUSES (fill in here!)</t>
  </si>
  <si>
    <t>AIDS</t>
  </si>
  <si>
    <t>TB</t>
  </si>
  <si>
    <t>MAC</t>
  </si>
  <si>
    <t>PJP (aka PCP)</t>
  </si>
  <si>
    <t>CMV disease</t>
  </si>
  <si>
    <t>Candiasis</t>
  </si>
  <si>
    <t>Toxoplasmic encephalitis</t>
  </si>
  <si>
    <t>Non-meningitis cryptococcosis</t>
  </si>
  <si>
    <t>Cryptococcal meningitis</t>
  </si>
  <si>
    <t>Isospora crypotosporoisodid</t>
  </si>
  <si>
    <t>Talaromycosis (aka Penicilliosis)</t>
  </si>
  <si>
    <t>histoplasmosis</t>
  </si>
  <si>
    <t>Other fungal infections</t>
  </si>
  <si>
    <t>AIDS dementia / HIV encephalopathy</t>
  </si>
  <si>
    <t>PML</t>
  </si>
  <si>
    <t>LIP (Lymphocytic Intestitial Pneumonia)</t>
  </si>
  <si>
    <t>Kaposi</t>
  </si>
  <si>
    <t>Cervical cancer</t>
  </si>
  <si>
    <t>Lymphoma</t>
  </si>
  <si>
    <t>Bacterial infections</t>
  </si>
  <si>
    <t>Bacteraemia</t>
  </si>
  <si>
    <t>Bacterial pneumonia</t>
  </si>
  <si>
    <t>Bacterial meningitis</t>
  </si>
  <si>
    <t>Cellulitis</t>
  </si>
  <si>
    <t>Diaorrhea</t>
  </si>
  <si>
    <t>Urinary tract</t>
  </si>
  <si>
    <t>Other bacterial</t>
  </si>
  <si>
    <t>Viral</t>
  </si>
  <si>
    <t>Herpes zoster</t>
  </si>
  <si>
    <t>Varicella zoster</t>
  </si>
  <si>
    <t>Herpes simplex</t>
  </si>
  <si>
    <t>COVID-19</t>
  </si>
  <si>
    <t>mpox</t>
  </si>
  <si>
    <t>other viral</t>
  </si>
  <si>
    <t>Malnutrition / wasting</t>
  </si>
  <si>
    <t>Parasitic infections</t>
  </si>
  <si>
    <t>Malaria</t>
  </si>
  <si>
    <t>Lesihmaniasis</t>
  </si>
  <si>
    <t>Malignancies NOT HIV related</t>
  </si>
  <si>
    <t>Drug toxicity</t>
  </si>
  <si>
    <t>Recreational drugs</t>
  </si>
  <si>
    <t>ARV related</t>
  </si>
  <si>
    <t>Non-ARV related</t>
  </si>
  <si>
    <t>Neurological</t>
  </si>
  <si>
    <t>Peripheral neuropathy</t>
  </si>
  <si>
    <t>Unspecified encephalitis</t>
  </si>
  <si>
    <t>Stroke</t>
  </si>
  <si>
    <t>Epilepsy</t>
  </si>
  <si>
    <t>Other neurological including GBS / CIDP</t>
  </si>
  <si>
    <t>Cardiovascular</t>
  </si>
  <si>
    <t>Heart failure</t>
  </si>
  <si>
    <t>Cardiomyopathy</t>
  </si>
  <si>
    <t>MI / IHD</t>
  </si>
  <si>
    <t>Arythmia</t>
  </si>
  <si>
    <t>VTE</t>
  </si>
  <si>
    <t>Renal</t>
  </si>
  <si>
    <t>HIV nephropathy</t>
  </si>
  <si>
    <t>Glomerulnephritis</t>
  </si>
  <si>
    <t>Acute renal failure</t>
  </si>
  <si>
    <t>Chronic renal failure</t>
  </si>
  <si>
    <t>Renal calculus</t>
  </si>
  <si>
    <t>Diabetes</t>
  </si>
  <si>
    <t>Adrenal insufficienciy</t>
  </si>
  <si>
    <t>Fluid electrolytle imbalance</t>
  </si>
  <si>
    <t>Metabolic other</t>
  </si>
  <si>
    <t>Haematological</t>
  </si>
  <si>
    <t>severe anaemia</t>
  </si>
  <si>
    <t>ITP</t>
  </si>
  <si>
    <t>Castlemans</t>
  </si>
  <si>
    <t>TTP</t>
  </si>
  <si>
    <t>Haematological other</t>
  </si>
  <si>
    <t>Respiratory</t>
  </si>
  <si>
    <t>COPD</t>
  </si>
  <si>
    <t>Astma</t>
  </si>
  <si>
    <t>respiratory other</t>
  </si>
  <si>
    <t>Digestive</t>
  </si>
  <si>
    <t>Acute gastritis</t>
  </si>
  <si>
    <t>Pancreatitis</t>
  </si>
  <si>
    <t>GI bleed</t>
  </si>
  <si>
    <t>Other (including "surgical" abdominal presentations)</t>
  </si>
  <si>
    <t>Liver</t>
  </si>
  <si>
    <t>Hepatic failure</t>
  </si>
  <si>
    <t>Acute viral hep B</t>
  </si>
  <si>
    <t>SBP</t>
  </si>
  <si>
    <t>other liver</t>
  </si>
  <si>
    <t>Psychiatric (including addiction)</t>
  </si>
  <si>
    <t>Just caridoviacsular?</t>
  </si>
  <si>
    <t>I have added in underling causes within HIV - only Ois are listed, but I think reasonable to put "0"s in for those that weren't listed.  Except for MAC, because NTMs were listed but not extracted.</t>
  </si>
  <si>
    <t>can't fill in yes / 0 to a lot of things because even in supplement it's not exhaustive (e.g. 31 people have AIDS defining illnesses but only 11 list what they are).  Have amended from Jaynes extraction (e.g. "sepsis" is a category, can't extract but also can't conclude no bacteraemias).</t>
  </si>
  <si>
    <t>Just AIDS vs. no.</t>
  </si>
  <si>
    <t>Just an abstract, diagnoses not well described - AIDS vs. not</t>
  </si>
  <si>
    <t>Abstract cites "respiratory infections" - Jayne had extracted as "respiratory other" and I have moved these to "bacterial pneumonia". Pros and cons of both, I think!</t>
  </si>
  <si>
    <t>Check numbers w. diagnoses</t>
  </si>
  <si>
    <t>Does this really just have AIDS / COVID / other?</t>
  </si>
  <si>
    <t>Add in surgery</t>
  </si>
  <si>
    <t>RMB: CM meningitis stated, nil on CM non-meningitis. Bacterial pneumonia = recurrent pneumonia and non-recurrent. Really umm-ed and aww-ed about "considered" for AIDS defining things, but there is a (small) "other" group, so I guess we can't conclude that there were zero people with everything not mentioned (+ AIDS-malignancies which can't be extracted).</t>
  </si>
  <si>
    <t>considered</t>
  </si>
  <si>
    <t>number</t>
  </si>
  <si>
    <t>top_level</t>
  </si>
  <si>
    <t>second_level</t>
  </si>
  <si>
    <t>`</t>
  </si>
  <si>
    <t>They have including "wasting" under AIDS defining, which isn't case here.  But I have left "AIDS definiing" as top level category and wasting seperately even if this leads to come under/over counting.</t>
  </si>
  <si>
    <t>only given as percentages not numbers</t>
  </si>
  <si>
    <r>
      <t xml:space="preserve">Main causes of admission were infections (34%) (respiratory disease (23%) and other (11%)), hepatic disease (20%) and neoplasias complications (13.5%). RMB: This is </t>
    </r>
    <r>
      <rPr>
        <b/>
        <sz val="12"/>
        <color theme="1"/>
        <rFont val="Calibri"/>
        <family val="2"/>
        <scheme val="minor"/>
      </rPr>
      <t>ALL that is given (abstract only). Can't extract infection as bacterial vs. viral vs. AiDS not clear, same for resp (bacterial vs. TB) and neoplasia (AIDS-cancers vs. no).  Only thing can extract is liver disease.</t>
    </r>
  </si>
  <si>
    <t>Nadia has put three "sepsis" as bacteraemia and I have carried that over. Other than that, tricky to know what to do about "considered" as every person given a diagnosis.  So not not considered by lumping, but possibly not considered due to lack of diagnostics??</t>
  </si>
  <si>
    <t>Similar to 121 Mish, this does have one diag per patient so possibly I should have left more "yes" in consdered? But I have mostly changed to "no" due to limited diagnostics - but "yes" for top level causes.</t>
  </si>
  <si>
    <t>255 inpatient admissions, unable to put the following into a category: 16 ("other medical"), 1 "social needs", 2 "geriatric", 1 "rheum" (19 missing). Have taken 3 out of "AIDS" and moved to "ARV toxicity".  Can't include all HIV-related cancers as not broken down by lymphoma vs. cervical etc.</t>
  </si>
  <si>
    <t>115 people as "other" than can't extract (plus &gt;1 diag. per person)</t>
  </si>
  <si>
    <t>Have left out "skeletal disease" (9 admissions), "Non AIDS defining infection" (334), "Pregnancy and newborn" (59), "haemocytopenia" (32) and "benign tumors" (20) as no category for them. Paper lists AIDS-defining (high level), nonAIDS defining and "other" - and then at second level lists five most common diagnoses within each top level category. NB. For authors VZV and recurrent bacterial infections are under AIDS-definiting, although in this table they aren't so may be slightly overcounting AIDS-defining (NB. people could have more than one daignosis).</t>
  </si>
  <si>
    <t>Not sure where to put parasititic / infectious other</t>
  </si>
  <si>
    <t>Says 19 had AIDS definiting illness, of whcih 14 were OIs, 4 were lymphoma, and alcohol/substance misuse involving 20.</t>
  </si>
  <si>
    <t>y</t>
  </si>
  <si>
    <t>only has AIDS-defining and substance misuse as causes</t>
  </si>
  <si>
    <t>Only looks at fungal causes (and co-infections in people who had HIV + fungal + other -- but this is less relevant)</t>
  </si>
  <si>
    <t>There are two places were diagnoses are listed and are a bit different in each. Eg. toxoplasmosis.</t>
  </si>
  <si>
    <t>Just cyrpotococcal antigenaemia and then CSF results in that group</t>
  </si>
  <si>
    <t>There are 29 admissions with "hearing loss / ear related" and I really don't know how to categorise them! And 5 are obstetric, which we said to exclude. Just leave out for now. Also leaves out social protoection (1 person) and other (13 people).  But all the infectious causes are listed per person.</t>
  </si>
  <si>
    <t>possible some of the CrAg people also TB pos</t>
  </si>
  <si>
    <t>Point of this is that drug use is PROXIMAL cause of some admissions eg. chemsex / collapse / cellulitis around injecting site.  28 people had some sort of drug use, but not necessarily the direct cause of admission.</t>
  </si>
  <si>
    <t>Lists everything that everyone had - medical ICU, so excluded surgical (even thought there was one surigcal thing!).  But otherwise have put 0s for everything else.</t>
  </si>
  <si>
    <t>Abstract just about people with respiratory pathology</t>
  </si>
  <si>
    <t>just crypotococcal antigenaemia</t>
  </si>
  <si>
    <t>I have amended this to put "no" to considered in top level diagnoses where not everything is listed</t>
  </si>
  <si>
    <t>See notes below SMH</t>
  </si>
  <si>
    <t>This is the 2016-2018 group only</t>
  </si>
  <si>
    <t>164 Mulu et. al.</t>
  </si>
  <si>
    <t>2013 - 2014</t>
  </si>
  <si>
    <t>165 Sornum et. al.</t>
  </si>
  <si>
    <t>6 Hoffmann et. al.</t>
  </si>
  <si>
    <t>38 Boniatti et. al.</t>
  </si>
  <si>
    <t>43 Caro-Vega et. al.</t>
  </si>
  <si>
    <t>50 Cichowitz et. al.</t>
  </si>
  <si>
    <t>69 Fleming et. al.</t>
  </si>
  <si>
    <t>74 Gel et. al.</t>
  </si>
  <si>
    <t>104 Lai et. al.</t>
  </si>
  <si>
    <t>107 Laso et. al.</t>
  </si>
  <si>
    <t>109 Leon Alonso et. al.</t>
  </si>
  <si>
    <t>110 Leonard et. al.</t>
  </si>
  <si>
    <t>121 Mishore et. al.</t>
  </si>
  <si>
    <t>141 Sachdeva et. al.</t>
  </si>
  <si>
    <t>146 Smati et. al.</t>
  </si>
  <si>
    <t>151 Umeta et. al.</t>
  </si>
  <si>
    <t>2 Andrade et. al.</t>
  </si>
  <si>
    <t>2014- 2015</t>
  </si>
  <si>
    <t>18 Albus et. al.</t>
  </si>
  <si>
    <t>Guinea</t>
  </si>
  <si>
    <t>Misses out "chronic diarrhoea" - not sure where to put it.  Also took AKI out as a cause of admission.</t>
  </si>
  <si>
    <t>21 Andreu-Crespo et. al.</t>
  </si>
  <si>
    <t>34 Bentley et. al.</t>
  </si>
  <si>
    <t>56 Damasceno et. al.</t>
  </si>
  <si>
    <t>No absolute numbers provided for each diagnosis. Only percentages. Sum of percentages&gt;100</t>
  </si>
  <si>
    <t>85 Holland et. al.</t>
  </si>
  <si>
    <t>Have put infective / not HIV as "bacterial" -- realise it could be viral but bacterial seems most likely and didn't want to just exclude. Have also put HIV-assosciated / oncological all as lymphoma.</t>
  </si>
  <si>
    <t>103 Laher et. al.</t>
  </si>
  <si>
    <t>na</t>
  </si>
  <si>
    <t>115 Maheswaran et. al.</t>
  </si>
  <si>
    <t>132 Parry et. al.</t>
  </si>
  <si>
    <t>2018- 2019</t>
  </si>
  <si>
    <t>abstract, and only HIV specialist inpatuet</t>
  </si>
  <si>
    <t>Only proportions reported for AIDS diagoses; denominator unclear</t>
  </si>
  <si>
    <t>166 Ward et. al.</t>
  </si>
  <si>
    <t>2015 - 2016</t>
  </si>
  <si>
    <t>171 Raberahona et. al.</t>
  </si>
  <si>
    <t>Madagascar</t>
  </si>
  <si>
    <t>Not specified</t>
  </si>
  <si>
    <t>176 Haachambwa et. al.</t>
  </si>
  <si>
    <t>Zambia</t>
  </si>
  <si>
    <t>178 Gama et. al.</t>
  </si>
  <si>
    <t>180 Vidal et. al.</t>
  </si>
  <si>
    <t>chronic illnsess = 17
other = 14
STI = 2
Suggest all categories left blank -= no (cross check with RB)</t>
  </si>
  <si>
    <t>Of 194 admissions, only 19 with the primary cause of admission related to recreational drug use are described. All causes included under the admission diagnosis of recreational drug use, please see notes for a breakdown</t>
  </si>
  <si>
    <t>Great paper for purposes of systematic review</t>
  </si>
  <si>
    <t>Not specified as 'cause of admission' but 'current oppourtunistic infections'
Biased toawards infections as cause of hospitalisation as tertiary infectious disease referral hospital</t>
  </si>
  <si>
    <t>Looks like co-morbidities and current diagnoses mixed up and not possible to dissagregate. RMB edit - I think can be extracted for TB only (?).</t>
  </si>
  <si>
    <t>I have altered these a good bit, based on 169 people (=100%) and the percentages given in table 1</t>
  </si>
  <si>
    <t>219 in total, 56 had meningitis symptoms and 20 of those had CM. Remainder of 163 w/o meningitis - 5 had CrAg pos.</t>
  </si>
  <si>
    <t>Limited range of things, all of which have diagnostics - rather than clinical diagnosis / one diagnosis per person.  RMB: have deleted HBV and HCV numbers as no evidence that liver failure was CAUSE of admissions - so much as just also detected.</t>
  </si>
  <si>
    <t>I think that "GLD chronic viral hepatits" is 4, "other" is 18, and "two or more" is 40. I have checked and I agree that everyone has WHO stage III or IV and that this DIDN'T appear to have been a requirement for inclusion. Therefore 100% of people had HIV-assosciated.</t>
  </si>
  <si>
    <t>9 Naidoo et. al.</t>
  </si>
  <si>
    <t>So table 4 gives all diagnoses for people who survived to discharge - 1 per person (fair enough) and then table 5 states WHO-AIDS defining causes in those who died and surived.  For instance 3 people who surivived have TB, but no-one had a TB discharge diagnosis??? Have just extracted all and ticked "more than one per person" box.  It's a bit confusing.  Not sure my logic of the "considered" column is fool-proof, but I think based in table 3 that HIV-assosciated causes would be reported if present (?).  Table 4 doesn't sum to 100%.</t>
  </si>
  <si>
    <t xml:space="preserve">Indonesia </t>
  </si>
  <si>
    <t>1998- 31 Dec 2016</t>
  </si>
  <si>
    <t xml:space="preserve">Yes </t>
  </si>
  <si>
    <t xml:space="preserve">Italy </t>
  </si>
  <si>
    <t>24 Asmarawati et. al.</t>
  </si>
  <si>
    <t>32 Bellino et. al.</t>
  </si>
  <si>
    <t>2021-2022</t>
  </si>
  <si>
    <t>7 people with histo also have TB, but no info on TB in those who don't also have histo</t>
  </si>
  <si>
    <t>2018 - 2021</t>
  </si>
  <si>
    <t xml:space="preserve">China </t>
  </si>
  <si>
    <t>See notes; have included TB, severe anaemia and thrombocytopenia as causes. Not others (as either comordidites or consequences of other diag)</t>
  </si>
  <si>
    <t>58 Deiss et. al.</t>
  </si>
  <si>
    <t>2016 - 2017</t>
  </si>
  <si>
    <t xml:space="preserve">India </t>
  </si>
  <si>
    <t>Study reports type of OI by organism type and system involvement separately.  RMB: The "discussion" section includes some results that can actually be extracted.</t>
  </si>
  <si>
    <t>Abstract, limited detail</t>
  </si>
  <si>
    <t xml:space="preserve">Adults </t>
  </si>
  <si>
    <t>Denominator constantly changes in this study - inconsistent testing for diseases. RMB: have included all HIV pos with TB treatment started regardless of testing</t>
  </si>
  <si>
    <t>Colombia</t>
  </si>
  <si>
    <t>Total pts 387, only considered ppl with any TB diagnosis. RMB: there was some LAM+ive people not treated for TB -- I have excluded these ones and just included the ones treated for TB</t>
  </si>
  <si>
    <t>Uganda</t>
  </si>
  <si>
    <t>2011-2019</t>
  </si>
  <si>
    <t>Spans 2014 and just one cause</t>
  </si>
  <si>
    <t>2000-2017</t>
  </si>
  <si>
    <t>The study oddly classifies regular stay vs prolonged stay- so all medians are reported separately</t>
  </si>
  <si>
    <t>108 Laundy et. al.</t>
  </si>
  <si>
    <t>113 Lima et. al.</t>
  </si>
  <si>
    <t>Peru</t>
  </si>
  <si>
    <t>See table 5 on p. 52</t>
  </si>
  <si>
    <t>160 zhang et. al.</t>
  </si>
  <si>
    <t>2016-2018</t>
  </si>
  <si>
    <t>Just one diagnosis</t>
  </si>
  <si>
    <t>Have calculated out from percentages given</t>
  </si>
  <si>
    <t>52 Craig et. al.</t>
  </si>
  <si>
    <t>2014 - 2016</t>
  </si>
  <si>
    <t>52 Craig et. a.</t>
  </si>
  <si>
    <t>100 Kozhevnikova et. al.</t>
  </si>
  <si>
    <t>131 Pandharpurkar et. al.</t>
  </si>
  <si>
    <t>159 Xu et. al.</t>
  </si>
  <si>
    <t>only one</t>
  </si>
  <si>
    <t>there is a "mixed" and an "other" category; so can't say everything was "conisdered" (even though some listed diagoses have only one person in them - nothing in methods about what was listed even though only one person had it vs. what was lumped with 'other' / 'mixed')</t>
  </si>
  <si>
    <t>Does give a diagnosis to everyone. RMB: Just the 2016-2019 bit.</t>
  </si>
  <si>
    <t>2011 - 2018</t>
  </si>
  <si>
    <t>non</t>
  </si>
  <si>
    <t>2014 - 2015</t>
  </si>
  <si>
    <t>Only CrAg study, and only in low CD4</t>
  </si>
  <si>
    <t>137 Raubenheimer et. al.</t>
  </si>
  <si>
    <t>138 Rein et. al.</t>
  </si>
  <si>
    <t>139 Ruiz et. al.</t>
  </si>
  <si>
    <t>145 Singh et. al.</t>
  </si>
  <si>
    <t>63 du Ploy et. al.</t>
  </si>
  <si>
    <t>Paediatric wards</t>
  </si>
  <si>
    <t>Children</t>
  </si>
  <si>
    <t>79 Guedes et. al.</t>
  </si>
  <si>
    <t>114 Madaline et. al.</t>
  </si>
  <si>
    <t>Says 79% had stage 3 or 4 clinical disease, but not why (in a subset of patients table, recurrent pneumonia and wasting is given as HIV-related…. So maybe kinda split between categories.</t>
  </si>
  <si>
    <t>112 Li et. al.</t>
  </si>
  <si>
    <t>2010-2019</t>
  </si>
  <si>
    <t>118 Masoza et. al.</t>
  </si>
  <si>
    <t>Tanzania</t>
  </si>
  <si>
    <t xml:space="preserve">100% children have WHO stage III or IV.  </t>
  </si>
  <si>
    <t>2011 to 2019</t>
  </si>
  <si>
    <t>120 Meng et. al.</t>
  </si>
  <si>
    <t>153 van Schalkwyk et. al.</t>
  </si>
  <si>
    <t>126 Njuguna et. al.</t>
  </si>
  <si>
    <t>Kenya</t>
  </si>
  <si>
    <t>leaving out 43 "other" and 38 dehydration (as no category for dehydration).</t>
  </si>
  <si>
    <t>prop_hiv</t>
  </si>
  <si>
    <t>prop_tb</t>
  </si>
  <si>
    <t>First author</t>
  </si>
  <si>
    <t>title</t>
  </si>
  <si>
    <t>month</t>
  </si>
  <si>
    <t>day</t>
  </si>
  <si>
    <t>journal</t>
  </si>
  <si>
    <t>volume</t>
  </si>
  <si>
    <t>issue</t>
  </si>
  <si>
    <t>pages</t>
  </si>
  <si>
    <t>authors</t>
  </si>
  <si>
    <t>url</t>
  </si>
  <si>
    <t>language</t>
  </si>
  <si>
    <t>doi</t>
  </si>
  <si>
    <t>A Multicomponent Intervention to Reduce Readmissions Among People With HIV</t>
  </si>
  <si>
    <t>Journal of acquired immune deficiency syndromes (1999)</t>
  </si>
  <si>
    <t>161-169</t>
  </si>
  <si>
    <t>Nijhawan, Ank E. and Zhang, Song and Chansard, Matthieu and Gao, Ang and Jain, Mamta K. and Halm, Ethan A.</t>
  </si>
  <si>
    <t>http://ovidsp.ovid.com/ovidweb.cgi?T=JS&amp;PAGE=reference&amp;D=med21&amp;NEWS=N&amp;AN=35135975</t>
  </si>
  <si>
    <t>R&amp;N</t>
  </si>
  <si>
    <t>BACKGROUND: Hospital readmissions are common, costly, and potentially preventable, including among people with HIV (PWH). We present the results of an evaluation of a multicomponent intervention aimed at reducing 30-day readmissions among PWH., METHODS: Demographic, socioeconomic, and clinical variables were collected from the electronic health records of PWH or those with cellulitis (control group) hospitalized at an urban safety-net hospital before and after (from September 2012 to December 2016) the implementation of a multidisciplinary HIV transitional care team. After October 2014, hospitalized PWH could receive a medical HIV consultation +/- a transitional care nurse intervention. The primary outcome was readmission to any hospital within 30 days of discharge. Multivariate logistic regression and propensity score analyses were conducted to compare readmissions before and after intervention implementation in PWH and people with cellulitis., RESULTS: Overall, among PWH, 329 of the 2049 (16.1%) readmissions occurred before and 329 of the 2023 (16.3%) occurred after the transitional care team intervention. After including clinical and social predictors, the adjusted odds ratio of 30-day readmissions for postintervention for PWH was 0.81 (95% confidence interval: 0.66 to 0.99, P= 0.04), whereas little reduction was identified for those with cellulitis (adjusted odds ratio 0.91 (95% confidence interval: 0.81 to 1.02, P= 0.10). A dose-response effect was not observed for receipt of different HIV intervention components., CONCLUSIONS: A multicomponent intervention reduced the adjusted risk of 30-day readmissions in PWH, although no dose-response effect was detected. Additional efforts are needed to reduce overall hospitalizations and readmissions among PWH including increasing HIV prevention, early diagnosis and engagement in care, and expanding the availability and spectrum of transitional care services. Copyright ¬© 2022 Wolters Kluwer Health, Inc. All rights reserved.</t>
  </si>
  <si>
    <t>https://dx.doi.org/10.1097/QAI.0000000000002938</t>
  </si>
  <si>
    <t>Non-AIDS bacterial infections are the main cause of hospital admissions in HIV-infected patients over 2010-2017: Data from the San Paolo Infectious Diseases (SPID) cohort</t>
  </si>
  <si>
    <t>Journal of the International AIDS Society</t>
  </si>
  <si>
    <t>Bai, F. and Suardi, E. and Parolo, F. and Tavelli, A. and Crippa, F. and Bini, T. and Marchetti, G. and D'Arminio Monforte, A.</t>
  </si>
  <si>
    <t>http://ovidsp.ovid.com/ovidweb.cgi?T=JS&amp;PAGE=reference&amp;D=emed19&amp;NEWS=N&amp;AN=625167806</t>
  </si>
  <si>
    <t>R&amp;J</t>
  </si>
  <si>
    <t>Background: We aimed to evaluate the prevalence and the clinical and viro-immunological correlates of hospital admissions for non-AIDS bacterial infections (INF) in HIV-positive patients over 2010 to 2017 at the Clinic of Infectious Diseases, S. Paolo Hospital, Milan, Italy (SPID cohort). Material(s) and Method(s): Retrospective study including hospital admissions for any reason among HIV-positive and HIV-negative patients at our centre (1 January 2010 to 31 December 2017). The main cause of hospitalisation in HIV-positive patients was grouped in: non-AIDS defining bacterial infections (INF); AIDS-defining illnesses (ADI); liver/ gastrointestinal diseases (GI); non-AIDS cancers; and other (cardiovascular-renal-genitourinary-pulmonary-psychiatric-other). Each hospitalisation was placed into a single mutually exclusive category. Yearly prevalence of hospital admission in HIV-positive and HIV-negative patients was calculated. Chi-square and Mann-Whitney/Kruskal-Wallis test were used. Result(s): Three thousand four hundred and eighty-eight hospitalisations were recorded at our centre over 2010 to 2017: 1056 (30%) in HIV-positive patients (191, 18% patients at first HIV diagnosis; 786, 75% combination antiretroviral therapy (cART)-treated patients; 73, 7% unknown therapeutic history). There was a reduced proportion of hospitalisations in HIV-positive versus HIV-negative patients in recent years (from 148/427, 35% in 2010 to 110/410, 27% in 2017 in HIVpositive patients; from 279/427, 65% in 2010 to 300/410, 73% in HIV-negative patients; p &lt; 0.0001), with a reduction in cART-treated patients (from 120/427, 29% in 2010 to 92/410, 22% in 2017; antiretroviral-naive patients: from 28/427, 6% in 2010 to 18/410, 5% in 2017; p &lt; 0.0001). Three hundred and eighty-four (36%) hospitalisations were for INF, 223 (21%) for ADI, 219 (21%) for GI, 39 (4%) for non-AIDS cancers and 191 (18%) for other. The most frequent cause of admission were INF (304/786, 39%), followed by GI (196/ 786, 25%) among cART-treated patients and ADI among cART-naive patients (89/191, 47%) (p &lt; 0.0001). In cART-treated patients, from 2010 to 2013 to 2014 to 2017 admissions for INF remained stable (from 38% to 40%), non AIDS-cancers doubled (from 3.3% to 6.2%) and ADI decreased (from 17% to 13%) (p = 0.004). HIV-positive patients admitted for INF were more commonly older, cART-treated with undetectable HIV-RNA and higher current/nadir CD4+ count and presented shorter length of hospital stay, compared to patients admitted for ADI. INF were represented mainly by pneumonia (206, 54%) and sepsis (71, 18%) (gastrointestinal: 30, 8%; genito-urinary: 31, 8%; skin-soft tissue infections: 27, 7%; other: 19, 5%). Data are presented as absolute numbers, percentages for categorical variables and median, interquartile range (IQR) for quantitative parameters. CD4+ count and HIV-RNA were recorded at the hospital admission. Detectable HIV-RNA was considered &gt;40 copies/mL. Conclusion(s): Hospitalisation among cART-treated HIV-positive patients declined in the recent years; INF, and in particular pneumonias, still represent the main cause of hospital admission in virally suppressed cART-treated patients. With the ageing of HIV population, hospitalisations for non-AIDS cancers doubled over 2010 to 2017.</t>
  </si>
  <si>
    <t>https://dx.doi.org/10.1002/jia2.25187</t>
  </si>
  <si>
    <t>The indirect effects of COVID-19 on the morbidity and mortality of people living with HIV</t>
  </si>
  <si>
    <t>HIV Medicine</t>
  </si>
  <si>
    <t>Bell, N. and Longley, J. and Falconer, J. and Sutcliffe, L. and Dalla Pria, A. and Garvey, L. and Nelson, M. and Boffito, M. and Bracchi, M.</t>
  </si>
  <si>
    <t>http://ovidsp.ovid.com/ovidweb.cgi?T=JS&amp;PAGE=reference&amp;D=emed22&amp;NEWS=N&amp;AN=635945367</t>
  </si>
  <si>
    <t>Background: Whether morbidity and mortality due to Covid-19 infection are worse in people living with HIV (PLWH) is still unclear as there have been contrasting reports in the literature. However, at the end of the first wave of Covid-19 in the UK, we noticed an increased number of PLWH being admitted to Chelsea and Westminster Hospital with advanced HIV/AIDS. As observed in the general population, the repercussions of the pandemic on PLWH may well go beyond the direct effects of Covid-19 illness itself. Method(s): We undertook a retrospective case note review of all HIV patients admitted to Chelsea and Westminster Hospital, London, UK between July and October 2020 and compared them to those within the same period in 2019. Result(s): The absolute number of hospitalisations in the 2020 time period was reduced (48 vs 80), however we observed a significantly higher proportions of admissions due to AIDS defining conditions (P = 0.023). Whilst in 2019 26.5% of admissions were due to an AIDS defining illness (48% with an oncological diagnosis, 52% with an opportunistic infection (OI)), in the 2020 period over half of admissions were due to AIDS defining conditions (54%), with OIs and oncological diagnoses accounting for 72% and 28% of cases, respectively. Moreover, among hospitalised patients in the 2020 period, we observed a higher proportion of new HIV diagnoses (16% vs 6%, P = 0.073), and patients presenting with lower CD4+ counts (median CD4+ 157cell/mm3 in 2019 versus 63cell/ mm3 in 2020, P = 0.0076) and higher HIV viral loads (VL) (median VL 115copies/mL in 2019 versus 123000 copies/ mL in 2020, P = 0.23). Conclusion(s): These findings suggest that patients presented to hospital with more advanced HIV disease in the second half of 2020, compared to the same time period in 2019. We believe this variation could be due to difficulty in accessing healthcare and/or reluctance to attend healthcare facilities during the first wave of the COVID-19 pandemic and the resulting lock-down. Hence, when addressing the consequences of this pandemic, it is important to consider the potential repercussions in accessing HIV testing and HIV diagnosis, and the obstacles to linking into care, ultimately translating into increased morbidity and mortality for PLWH.</t>
  </si>
  <si>
    <t>https://dx.doi.org/10.1111/hiv.13131</t>
  </si>
  <si>
    <t>Evaluation of human immunodeficiency virus medication errors in a community hospital following the implementation of a pharmacist-led antiretroviral stewardship program</t>
  </si>
  <si>
    <t>JACCP Journal of the American College of Clinical Pharmacy</t>
  </si>
  <si>
    <t>593-600</t>
  </si>
  <si>
    <t>Bunn, H. T. and Hester, E. K. and Maldonado, R. A. and Childress, D.</t>
  </si>
  <si>
    <t>https://onlinelibrary.wiley.com/journal/25749870 http://ovidsp.ovid.com/ovidweb.cgi?T=JS&amp;PAGE=reference&amp;D=emed21&amp;NEWS=N&amp;AN=2003929821</t>
  </si>
  <si>
    <t>Introduction: Combination antiretroviral therapy has greatly improved survivability in people living with human immunodeficiency virus (PLWH); however, medication-related problems can attenuate virologic suppression and lead to therapeutic failure and drug resistance. The prevalence of antiretroviral (ARV) medication errors in hospitalized PLWH is highly variable, but it is clear that the potential for errors increases with the transition to inpatient care. Pharmacist-led ARV stewardship programs in large, academic institutions have demonstrated reductions in ARV errors during hospitalizations, but the feasibility of such programs in smaller, community hospitals in the Deep South remains unclear. Method(s): We conducted a retrospective quasi-experimental study of non-pregnant, adult PLWH admitted to a community hospital between 2014 and 2018. The primary objective was to compare the percentage of admissions associated with a composite of ARV medication errors (inappropriate regimens, inaccurate dosing, delayed dosing, and major drug-drug interactions [DDIs]) before and after implementation of an ARV stewardship program. Result(s): The percentage of admissions associated with the primary composite of ARV medication errors decreased by 70% between the pre-intervention (56 [70%] of 80 admissions) and post-intervention period (13 [21.3%] of 61 admissions). The percentage of admissions associated with inappropriate ART regimens, major DDIs, and multiple ARV errors all decreased by more than 80%. There was no significant difference in the percentage of admissions associated with renal, non-renal, or delayed dosing errors despite an overall decrease in error frequency. Discussion(s): A significant reduction in ARV medication error rates comparable to those reported in similar studies conducted at large, academic institutions was observed. The impact of this innovative pharmacist-led ARV stewardship program provides additional evidence of the effectiveness of such programs in community hospitals with modest personnel resources.Copyright ¬© 2019 Pharmacotherapy Publications, Inc.</t>
  </si>
  <si>
    <t>https://dx.doi.org/10.1002/jac5.1196</t>
  </si>
  <si>
    <t>Brief Report: Hospitalization Rates Among Persons With HIV Who Gained Medicaid or Private Insurance After the Affordable Care Act in 2014</t>
  </si>
  <si>
    <t>776-780</t>
  </si>
  <si>
    <t>Chow, Jeremy Y. and Nijhawan, Ank E. and Mathews, W. Christopher and Raifman, Julia and Fleming, Julia and Gebo, Kelly A. and Moore, Richard D. and Berry, Stephen A.</t>
  </si>
  <si>
    <t>http://ovidsp.ovid.com/ovidweb.cgi?T=JS&amp;PAGE=reference&amp;D=med19&amp;NEWS=N&amp;AN=33587511</t>
  </si>
  <si>
    <t>BACKGROUND: It is unknown whether gaining inpatient health care coverage had an effect on hospitalization rates among persons with HIV (PWH) after implementation of the Affordable Care Act in 2014., METHODS: Hospitalization data from 2015 were obtained for 1634 adults receiving longitudinal HIV care at 3 US HIV clinics within the HIV Research Network. All patients were engaged in care and previously uninsured and supported by the Ryan White HIV/AIDS Program in 2013. We evaluated whether PWH who transitioned to either Medicaid or private insurance in 2014 tended to have a change in hospitalization rate compared with PWH who remained uncovered and Ryan White HIV/AIDS Program supported. Analyses were performed by negative binomial regression with robust standard errors, adjusting for gender, race/ethnicity, age, HIV risk factor, CD4 count, viral load, clinic site, and 2013 hospitalization rate., RESULTS: Among PWH without inpatient health care coverage in 2013, transitioning to Medicaid [adjusted incidence rate ratio 1.26, (0.71, 2.23)] or to private insurance [0.48 (0.18, 1.28)] in 2014 was not associated with 2015 hospitalization rates, after accounting for demographics, HIV characteristics, and prior hospitalization rates. The factors significantly associated with higher hospitalization rates include age 55-64, CD4 &lt;200 cells/microL, viral load &gt;400 copies/mL, and 2013 hospitalization rate., CONCLUSIONS: Acquiring inpatient coverage was not associated with a change in hospitalization rates. These results provide some evidence to allay the concern that acquiring inpatient coverage would lead to increased inpatient utilization. Copyright ¬© 2021 Wolters Kluwer Health, Inc. All rights reserved.</t>
  </si>
  <si>
    <t>https://dx.doi.org/10.1097/QAI.0000000000002645</t>
  </si>
  <si>
    <t>Malignancies in HIV infection: A 5 year retrospective analysis</t>
  </si>
  <si>
    <t>166-167</t>
  </si>
  <si>
    <t>Dillon, R. and McGettrick, P. and Cotter, A. and McGinty, T. and Muldoon, E. and Sheehan, G. and Lambert, J.</t>
  </si>
  <si>
    <t>http://ovidsp.ovid.com/ovidweb.cgi?T=JS&amp;PAGE=reference&amp;D=emed22&amp;NEWS=N&amp;AN=636553039</t>
  </si>
  <si>
    <t>J&amp;N</t>
  </si>
  <si>
    <t>Purpose: People with HIV (PWH) have a greater risk of malignancies compared to the general population with Irish data regarding diagnoses and outcomes limited. In this study, we identify PWH presenting to a large Dublin hospital in the last 5 years and assess malignancy type, stage and predictors of mortality. Method(s): Using discharge-coded data, we identified PWH admitted to a large tertiary hospital in Dublin from January 2015 to September 2020. Electronic records were used to assess patient demographics in addition to HIV treatment history and malignancy data. Between group differences were assessed using Mann-Whitney U and Chi-Square tests, while logistic regression was used to assess for predictors of mortality in those with malignancies. Result(s): Over 5-years, there were 1362 admissions of PWH, comprising 518 individuals. Forty-one of these (7.9%) had an underlying malignancy diagnosis. Those presenting with malignancy were more likely current smokers and have lower CD4+ T cell counts with other demographics and virological measures similar (Table 1). In those presenting with malignancies, although 63.4% were non-AIDS defining, Kaposi Sarcoma (17%) and Non-Hodgkin's lymphoma/leukemia (17%) were most frequent with most presenting at an advanced stage of their disease (Figure 1). 46% diagnosed with malignancy had died by time of analysis and were more likely older, Caucasian and injection drug users (IVDU) (Table 2). On logistic regression analysis, older age and a history of IVDU were significantly associated with cancer death (Figure 2). Conclusion(s): 7.9% of PWH in our cohort had an underlying malignancy diagnosis with 46.3% of those deceased at the time of study censure. Those with malignancy were more likely smokers and presenting at an advanced stage of their diagnosis with a history of IVDU a predictor of mortality. Further studies are needed to assess benefit of targeted screening programmes in this vulnerable population to reduce malignancy morbidity and mortality.</t>
  </si>
  <si>
    <t>https://dx.doi.org/10.1111/hiv.13183</t>
  </si>
  <si>
    <t>An evaluation of challenges with the South African PMTCT HIV programme seen from the perspective of HIV-positive children admitted to the PICU</t>
  </si>
  <si>
    <t>SAJCH South African Journal of Child Health</t>
  </si>
  <si>
    <t>Elkhatiali, E. E. and Jeena, P. M.</t>
  </si>
  <si>
    <t>http://www.sajch.org.za/index.php/SAJCH/article/download/1656/1128 http://ovidsp.ovid.com/ovidweb.cgi?T=JS&amp;PAGE=reference&amp;D=emed23&amp;NEWS=N&amp;AN=2015893347</t>
  </si>
  <si>
    <t>Background. Mother-to-child transmissions (MTCT) accounts for 90% of the 370 000 new HIV-positive children, globally. Despite progress in the prevention of mother-to-child transmission (PMTCT) of HIV, children still acquire HIV infection. Objective. To identify and describe the prevalence of maternal, infant and/or health system-related risk factors gleaned from the literature for HIV transmission in HIV-positive children admitted to the paediatric intensive care unit (PICU) at Inkosi Albert Luthuli Central Hospital (IALCH), Durban, South Africa. Method. A retrospective electronic chart review identifying all HIV-positive children under 2 years admitted to the PICU at IALCH between January 2017 and December 2019 was undertaken. Individual patient records were analysed using a standardised template. Results. Of the 80 mothers and children with HIV enrolled in the present study, 38.8% (n=31/80) of mothers were diagnosed prior to pregnancy, 42.5% (n=34/80) were diagnosed during pregnancy (unsure when exactly transmission occurred), and 18.8% (n=15/80) of mothers were diagnosed after delivery. The median (range) time of antiretroviral treatment (ART) was 225 (30-365) days for mothers. More than half of mothers (56.3%, n=45/80) whose babies became HIV-positive had poor adherence to antiretroviral drugs (HIV viral load &gt;1 000 copies/mL). An HIV-positive diagnosis in the children of these mothers occurred throughout infancy and early childhood, especially in the first 6 months (87.5%, n=70/80). A third of mothers practised mixed feeding. Health system deficiency, mainly via cancellation of tests without notifying healthcare workers, was typical in infants (33%; n=26/80) and mothers (68.8%, n=55/80). All others (100%) were not counselled about the importance of PMTCT and 93.8% of mothers were not counselled about the importance of follow-up. Almost all HIV-positive infants (95%, n=76) presented with severe respiratory illness, mainly severe acute respiratory distress syndrome (62.5%, n=50/80) and pneumonia with hypoxic respiratory failure (32.5%, n=26/80). The overall mortality of the cohort was 22.5% (n=18/80), and most deaths were associated with cytomegalovirus (CMV), Pneumocystis jirovecii pneumonia (PJP) or both (61.1%, n=11/18). Conclusion. This present study confirmed that a new diagnosis of HIV positivity occurs throughout pregnancy and early childhood in infants. Poor adherence to ART in mothers and their infants, poor counselling, failure to attend antenatal and postnatal care, mixed feeding, and challenged laboratory services were common modifiable factors that need addressing.Copyright ¬© 2022, Health and Medical Publishing Group. All rights reserved.</t>
  </si>
  <si>
    <t>https://dx.doi.org/10.7196/SAJCH.2022.v16i1.1770</t>
  </si>
  <si>
    <t>Scope and mortality of adult medical ICU patients in an Eastern Cape tertiary hospital</t>
  </si>
  <si>
    <t>The Southern African journal of critical care : the official journal of the Critical Care Society</t>
  </si>
  <si>
    <t>Freercks, R. and Gigi, N. and Aylward, R. and Pazi, S. and Ensor, J. and van der Merwe, E.</t>
  </si>
  <si>
    <t>http://ovidsp.ovid.com/ovidweb.cgi?T=JS&amp;PAGE=reference&amp;D=pmnm&amp;NEWS=N&amp;AN=36704425</t>
  </si>
  <si>
    <t>Background: The characteristics and mortality outcomes of patients admitted to South African intensive care units (ICUs) owing to medical conditions are unknown. Available literature is derived from studies based on data from high-income countries., Objectives: To determine ICU utilisation by medical patients and evaluate the scope of admissions and clinical associations with hospital mortality in ICU patients 12 years and older admitted to an Eastern Cape tertiary ICU, particularly in the subset with HIV disease., Methods: A retrospective descriptive one-year cohort study. Data were obtained from the LivAKI study database and demographic data, comorbidities, diagnosis, and mortality outcomes and associations were determined., Results: There were 261 (29.8%) medical ICU admissions. The mean age of the cohort was 40.2 years; 51.7% were female. When compared with the surgical emergencies, the medical subgroup had higher sequential organ failure assessment (SOFA) scores (median score 5 v. 4, respectively) and simplified acute physiology score III (SAPS 3) scores (median 52.7 v. 48.5), a higher incidence of acute respiratory distress syndrome (ARDS) (7.7% v. 2.9%) and required more frequent dialysis (20.3% v. 5.5%). Of the medical admissions, sepsis accounted for 32.4% of admission diagnoses. The HIV seroprevalence rate was 34.0%, of whom 57.4% were on antiretroviral therapy. ICU and hospital mortality rates were 11.1% and 21.5% respectively, while only acute kidney injury (AKI) and sepsis were independently associated with mortality. The HIV-positive subgroup had a higher burden of tuberculosis (TB), higher admission SOFA and SAPS 3 scores and required more organ support., Conclusion: Among medical patients admitted to ICU, there was a high HIV seroprevalence with low uptake of antiretroviral therapy. Sepsis was the most frequently identified ICU admission diagnosis. Sepsis and AKI (not HIV) were independent predictors of mortality. Co-infection with HIV and TB was associated with increased mortality., Contributions of the study: The epidemiology and outcomes of adults who are critically ill from medical conditions in South African intensive care units was previously unknown but has been described in this study. The association of sepsis, TB, HIV and acute kidney injury with mortality is discussed.</t>
  </si>
  <si>
    <t>https://dx.doi.org/10.7196/SAJCC.2022.v38i3.546</t>
  </si>
  <si>
    <t>Rapid urine-based screening for tuberculosis in HIV-positive patients admitted to hospital in Africa (STAMP): a pragmatic, multicentre, parallel-group, double-blind, randomised controlled trial</t>
  </si>
  <si>
    <t>Lancet (London, England)</t>
  </si>
  <si>
    <t>292-301</t>
  </si>
  <si>
    <t>Gupta-Wright, Ankur and Corbett, Elizabeth L. and van Oosterhout, Joep J. and Wilson, Douglas and Grint, Daniel and Alufandika-Moyo, Melanie and Peters, Jurgens A. and Chiume, Lingstone and Flach, Clare and Lawn, Stephen D. and Fielding, Katherine</t>
  </si>
  <si>
    <t>http://ovidsp.ovid.com/ovidweb.cgi?T=JS&amp;PAGE=reference&amp;D=med15&amp;NEWS=N&amp;AN=30032978</t>
  </si>
  <si>
    <t>BACKGROUND: Current diagnostics for HIV-associated tuberculosis are suboptimal, with missed diagnoses contributing to high hospital mortality and approximately 374 000 annual HIV-positive deaths globally. Urine-based assays have a good diagnostic yield; therefore, we aimed to assess whether urine-based screening in HIV-positive inpatients for tuberculosis improved outcomes., METHODS: We did a pragmatic, multicentre, double-blind, randomised controlled trial in two hospitals in Malawi and South Africa. We included HIV-positive medical inpatients aged 18 years or more who were not taking tuberculosis treatment. We randomly assigned patients (1:1), using a computer-generated list of random block size stratified by site, to either the standard-of-care or the intervention screening group, irrespective of symptoms or clinical presentation. Attending clinicians made decisions about care; and patients, clinicians, and the study team were masked to the group allocation. In both groups, sputum was tested using the Xpert MTB/RIF assay (Xpert; Cepheid, Sunnyvale, CA, USA). In the standard-of-care group, urine samples were not tested for tuberculosis. In the intervention group, urine was tested with the Alere Determine TB-LAM Ag (TB-LAM; Alere, Waltham, MA, USA), and Xpert assays. The primary outcome was all-cause 56-day mortality. Subgroup analyses for the primary outcome were prespecified based on baseline CD4 count, haemoglobin, clinical suspicion for tuberculosis; and by study site and calendar time. We used an intention-to-treat principle for our analyses. This trial is registered with the ISRCTN registry, number ISRCTN71603869., FINDINGS: Between Oct 26, 2015, and Sept 19, 2017, we screened 4788 HIV-positive adults, of which 2600 (54%) were randomly assigned to the study groups (n=1300 for each group). 13 patients were excluded after randomisation from analysis in each group, leaving 2574 in the final intention-to-treat analysis (n=1287 in each group). At admission, 1861 patients were taking antiretroviral therapy and median CD4 count was 227 cells per muL (IQR 79-436). Mortality at 56 days was reported for 272 (21%) of 1287 patients in the standard-of-care group and 235 (18%) of 1287 in the intervention group (adjusted risk reduction [aRD] -2.8%, 95% CI -5.8 to 0.3; p=0.074). In three of the 12 prespecified, but underpowered subgroups, mortality was lower in the intervention group than in the standard-of-care group for CD4 counts less than 100 cells per muL (aRD -7.1%, 95% CI -13.7 to -0.4; p=0.036), severe anaemia (-9.0%, -16.6 to -1.3; p=0.021), and patients with clinically suspected tuberculosis (-5.7%, -10.9 to -0.5; p=0.033); with no difference by site or calendar period. Adverse events were similar in both groups., INTERPRETATION: Urine-based tuberculosis screening did not reduce overall mortality in all HIV-positive inpatients, but might benefit some high-risk subgroups. Implementation could contribute towards global targets to reduce tuberculosis mortality., FUNDING: Joint Global Health Trials Scheme of the Medical Research Council, the UK Department for International Development, and the Wellcome Trust. Copyright ¬© 2018 The Author(s). Published by Elsevier Ltd. This is an Open Access article under the CC BY 4.0 license. Published by Elsevier Ltd.. All rights reserved.</t>
  </si>
  <si>
    <t>https://dx.doi.org/10.1016/S0140-6736(18)31267-4</t>
  </si>
  <si>
    <t>Thirty-day readmission rates in a cohort of people living with HIV in southern Brazil, 2015 to 2017</t>
  </si>
  <si>
    <t>International journal of STD &amp; AIDS</t>
  </si>
  <si>
    <t>433-441</t>
  </si>
  <si>
    <t>Jardim, Bruno A. and Jardim, Tyane Ap and Franca, Joao Cb and Breda, Giovanni L. and Pavanelli, Giovana M. and Pavanelli, Alberto M. and Milano, Sibele S. and Ribeiro, Clea El and Raboni, Sonia M.</t>
  </si>
  <si>
    <t>http://ovidsp.ovid.com/ovidweb.cgi?T=JS&amp;PAGE=reference&amp;D=med21&amp;NEWS=N&amp;AN=35239420</t>
  </si>
  <si>
    <t>BACKGROUND: The intense use of antiretroviral therapy (ART) has reduced morbidity and mortality of HIV infection. In Brazil, the specific contribution of diseases related to HIV infection leading to hospital admission and readmission is not well known., AIMS: The study aimed to determine the clinico-epidemiological profile, 30-day readmission rate, and factors associated with this outcome in a cohort of adults with HIV infection in southern Brazil., METHODS: Unicentric retrospective cohort, with data collection through the review of medical records and databases., RESULTS: We analyzed 574 index hospitalizations and 451 individuals. Of these, 57.6% were men and the mean (+/-SD) age was 42.2 +/- 12.3 years. Only 43.4% used ART regularly and low CD4 count and high frequency of detectable viral load were observed. HIV/AIDS-related diseases were identified in 55.2%, and tuberculosis was the most frequent etiology leading to index hospitalization. We found a 30-day readmission rate of 11.5% and hospitalization for HIV/AIDS-related illness was associated with a higher risk for the outcome., CONCLUSIONS: These findings highlight the need to expand resources for prevention, early diagnosis, retention, and treatment of people living with HIV in the region to reduce HIV/AIDS-associated diseases and possibly minimize consequent hospital readmission of these individuals.</t>
  </si>
  <si>
    <t>https://dx.doi.org/10.1177/09564624211047679</t>
  </si>
  <si>
    <t>Prevalence of HIV associated non-AIDS conditions and associated risk factors among hospitalized HIV-infected Patients in India</t>
  </si>
  <si>
    <t>Open Forum Infectious Diseases</t>
  </si>
  <si>
    <t>S504-S505</t>
  </si>
  <si>
    <t>Jereen, A. A. and Kucera, C. and Pervin, S. and Varma, M. and Rajesh, R. and Menezes, L. and Lakshmi, S.</t>
  </si>
  <si>
    <t>http://ovidsp.ovid.com/ovidweb.cgi?T=JS&amp;PAGE=reference&amp;D=emed21&amp;NEWS=N&amp;AN=634732442</t>
  </si>
  <si>
    <t>Background. HIV-associated non-AIDS (HANA) conditions are becoming common as People Living with Human Immunodeficiency Virus (PLWHIV) age. However, data estimating the prevalence of HANA conditions and associated risk factors is lacking in developing countries. This study evaluates reasons for hospitalizations among PLWHIV in Udupi, India in the antiretroviral era, and describes associated risk factors. Methods. Demographic and clinical data were extracted from medical charts of 1280 HIV-infected patients 18 years and older who were admitted to Kasturba Hospital, Manipal, India between January 1, 2013 and December 31, 2017, for a total of 2157 hospitalizations. Primary reasons for hospitalization were categorized into AIDS-defining vs Non-AIDS-defining and HANA vs Non-HANA conditions (Fig 1). Multivariate logistic regression analysis was performed to estimate demographic and clinical factors associated with hospitalizations due to AIDS-defining illness and HANA conditions. Categorization of Reasons for Hospitalization Results. Patients' median age was 45 (18-80) years; 70% male. Median age of patients with AIDS-defining illness (45% of hospitalizations) was lower at 44 (18-75) years compared with HANA (15% of hospitalizations) at 48 (21-80) years. Age (OR, 95% CI) (0.985, 0.974-0.995), admission CD4 (0.998, 0.997 - 0.998), history of hypertension (HTN) (0.59, 0.42-0.82), stroke (0.49, 0.24 - 0.93), diabetes (1.56, 1.10 - 2.19), and AIDS-defining cancers (1.74, 1.05 - 2.89) were associated with AIDS-defining hospitalizations (Fig 2). Additionally, age (1.016, 1.001 - 1.031), history of HTN (1.70, 1.16 - 2.46), coronary artery disease (CAD) (4.02, 1.87- 9.02), chronic kidney disease (CKD) (2.30, 1.15 - 4.61), stroke (2.93, 1.46 - 5.96), Hepatitis B (3.32, 1.66- 6.72), Hepatitis C (16.1, 2.84 - 314), sexually transmitted disease (STD) (3.76, 1.38- 10.8), and HANA-associated cancer (2.44, 1.28- 6.42) were associated with HANA hospitalizations (Fig 3). Patient Risk Factors for AIDS-related Hospitalization Patient Risk Factors for HANA-related Hospitalization Conclusion. Prevalence of HANA conditions was lower than AIDS-defining illnesses possibly because of a younger population. Patients with AIDS-defining illnesses were also likely to have HANA conditions. Early detection and effective treatment of both HIV and HANA conditions is essential to decrease hospitalizations in low-resource settings.</t>
  </si>
  <si>
    <t>https://dx.doi.org/10.1093/ofid/ofaa439.1131</t>
  </si>
  <si>
    <t>The majority of HIV inpatient admissions in south London occur in previously diagnosed patients: Is poor engagement in care the final hurdle?</t>
  </si>
  <si>
    <t>Juniper, T. and Oliveira, A. and Childs, K. and Hamlyn, E.</t>
  </si>
  <si>
    <t>http://ovidsp.ovid.com/ovidweb.cgi?T=JS&amp;PAGE=reference&amp;D=emed21&amp;NEWS=N&amp;AN=634128147</t>
  </si>
  <si>
    <t>Background: London has exceeded UNAIDS 95-95-95 targets yet HIV related inpatient admissions remain common. The Fast Track cities (FTC) initiative aims to end preventable deaths, improve wellbeing, prevent stigma and increase HIV diagnoses in people living with HIV. We aimed to characterize our inpatient population to inform strategy to reduce HIV linked morbidity and mortality. Method(s): The most recent 100 inpatients admitted under the HIV team were reviewed in December 2019, including demographics, HIV risk factor, CD4 count, viral load, and diagnosis. We categorised each patient into five groups describing level of engagement in care (EIC): HIV new diagnosis, HIV viral load &lt;20 and currently EIC, VL&gt;20 and currently EIC, VL&gt;20 and poor EIC, and lost to follow up for &gt;1 year. Continuous variables expressed as median (range). Result(s): 100 patients had 186 admissions and a further 116 A&amp;E attendances over an 18 month period.The average stay was 7 (1-156) days. Table P117.1 shows demographics, clinical presentations and EIC. 88 had an HIV-related diagnosis of which 37 were ADI's. 7 patients died. Of 86 previously diagnosed patients, most were viraemic with poor EIC or lost to follow up. The cohort utilised 841 HIV outpatient appointments during the time period, 638 were attended. 17 patients did not attend outpatients at all. Conclusion(s): Most HIV inpatient admissions and AIDS defining illnesses occur in previously diagnosed patients with poor EIC. This cohort utilises significant resources with poor outcomes. Engaging patients with low EIC represents the greatest challenge to improving HIV related outcomes in South London. These data indicate that this group should be a priority target for FTC initiatives. Novel strategies are required to engage this population.</t>
  </si>
  <si>
    <t>https://dx.doi.org/10.1111/hiv.12860</t>
  </si>
  <si>
    <t>Patterns of presentation and survival of HIV-infected patients admitted to a tertiary-level intensive care unit</t>
  </si>
  <si>
    <t>HIV medicine</t>
  </si>
  <si>
    <t>334-341</t>
  </si>
  <si>
    <t>Maphula, R. W. and Laher, A. E. and Richards, G. A.</t>
  </si>
  <si>
    <t>http://ovidsp.ovid.com/ovidweb.cgi?T=JS&amp;PAGE=reference&amp;D=med17&amp;NEWS=N&amp;AN=31860776</t>
  </si>
  <si>
    <t>OBJECTIVES: Compared to other countires internationally, South Africa has the largest number of people living with HIV. There are limited data in developing countries on the outcomes of HIV-infected patients in the intensive care unit (ICU). The objectives of this study were to describe the pattern of presentation of these patients and to determine factors that may influence survival to ICU discharge., METHODS: The medical charts of 204 consecutive HIV-infected individuals who were admitted to the Charlotte Maxeke Johannesburg Academic Hospital adult general ICU during the calendar year 2017 were retrospectively reviewed. Relevant data were subjected to univariate and multivariate analysis., RESULTS: Two-hundred and four (22.6%) out of a total of 903 patients who were admitted to the ICU were HIV positive. Sepsis-related illnesses were the most common reason for ICU admission (n = 95; 46.6%), followed by post-operative care (n = 69; 33.8%) and non-sepsis-related illnesses (n = 40; 19.6%). The median length of stay in the ICU was 5 (interquartile range 2-9) days. ICU mortality was 33.3% (n = 68). On univariate analysis, age (P = 0.039), length of stay in the ICU (P = 0.040), primary diagnostic category (P &lt; 0.05), sepsis acquired during the ICU stay (P = 0.012), inotrope/vasopressor administration (P &lt; 0.001), mechanical ventilation (P &lt; 0.001), haemodialysis (P = 0.001), CD4 cell count (P = 0.011), Acute Physiology and Chronic Health Assessment (APACHE) II score (P &lt; 0.001) and Sequential Organ Failure Assessment (SOFA) score (P &lt; 0.001) were significantly associated with mortality., CONCLUSIONS: Age, diagnostic category, sepsis acquired during the ICU stay, inotrope/vasopressor administration, mechanical ventilation, haemodialysis, CD4 cell count, APACHE II score, SOFA score and length of ICU stay were associated with ICU mortality in HIV-infected patients. Copyright ¬© 2019 British HIV Association.</t>
  </si>
  <si>
    <t>https://dx.doi.org/10.1111/hiv.12834</t>
  </si>
  <si>
    <t>A changing pattern of HIV inpatient admissions and complexity: from late diagnoses to defaulters</t>
  </si>
  <si>
    <t>46-47</t>
  </si>
  <si>
    <t>Maxwell, A. and Cormack, I. and Barbour, A.</t>
  </si>
  <si>
    <t>http://ovidsp.ovid.com/ovidweb.cgi?T=JS&amp;PAGE=reference&amp;D=emed20&amp;NEWS=N&amp;AN=627389556</t>
  </si>
  <si>
    <t>Background: Following a noticeable shift in the nature of HIV inpatient admissions we undertook a review of HIV inpatient care. A previous review at our hospital between 2005 and 2010 showed the majority of inpatient work was related to those patients undiagnosed prior to admission (35% of total inpatients, requiring 53% of total inpatient days). 16% admissions were in patients who had defaulted care, representing 13% of total inpatient days. Method(s): We investigated all hospital admissions at our centre in people living with HIV (PLHIV) from a prospectively recorded database from January 2017-December 2018 for clinical details and outcomes (pregnancy admissions were excluded). Result(s): Over the review period there were 217 episodes, involving 142 patients, with a total of 2034 inpatient days: Those patients newly diagnosed during that admission represented 13 (9.2%), with an average stay of 34.9 days accounting for 454 (19.7%) of the total inpatient days. 2 (15.4%) required ITU and 3 died during admission. 7 (53.8%) of these newly diagnosed were late diagnoses. 2 (15.4%) patients had an unknown CD4 as they died soon after the HIV test was taken. 6 (46.2%) had an AIDS defining illness during admission. Those recently diagnosed in the preceding 6 months made up 9 (6.3%) of the admissions, with 12 (5.5%) admissions. 6 (66.7%) patients had AIDS defining illnesses, 1 of whom died. Known defaulters comprised 45 (31.7%) patients, representing 83 (38.2%) inpatient admissions. Their average length of stay was 13.8 days but they accounted for 1363 (59.2%) total inpatient days, often self-discharging. 25 (52.1%) had an AIDS-defining illness. 9 (18.8%) required ITU admission and 9 (18.8%) died during admission. Patients who engaged in care and virologically supressed comprised 75 (52.8%) patients, representing 121 (55.8%) episodes, with an average stay of 7.2 days, accounting for 856 (37.2%) total inpatient days. 10 (12.5%) patients were admitted with an AIDS-defining illness. None of these died during their admission. 46 (32.4%) patients were from other HIV centres, with 72 (33.2%) admissions, accounting for 779 (33.8%) bed days. Overall, 37 (26.1%) patients presented with an AIDS-defining illness and 11 of whom died over the 2 year period, 4 with non-Hodgkin lymphoma (NHL). The average CD4 count of those who died was 65.8 cells/ml and all patients who died with a known CD4 count had advanced disease, 5 of whom (45.5%) had a CD4 &lt;50. Conclusion(s): The majority of our inpatient workload has shifted from looking after patients who are newly diagnosed with HIV during admission to those not regularly attending for HIV care. Patients who default care accounted for 59% of our total hospital inpatient stays, with 19% requiring ITU care. Many of these may not be known to the admitting centre and can be very challenging to engage. They often have a high degree of complexity, morbidity and mortality. The benefits of universal HIV testing in promptly diagnosing new HIV cases is well-recognised, but also important in identifying those who have defaulted care and not disclosed their HIV status to the admitting hospital.</t>
  </si>
  <si>
    <t>https://dx.doi.org/10.1111/hiv.12739</t>
  </si>
  <si>
    <t>Changing pattern of hospital admissions due to medical conditions in HIV-infected subjects in a European public health care system with free access to antiretroviral treatment</t>
  </si>
  <si>
    <t>Raga Almudever, J. and Andreu Crespo, A. and Rocamora Blanch, G. and Vilarino Seijas, A. and Vilaro Jaques, L. and Sala Pinol, F. and Llibre, J. M.</t>
  </si>
  <si>
    <t>http://ovidsp.ovid.com/ovidweb.cgi?T=JS&amp;PAGE=reference&amp;D=emed20&amp;NEWS=N&amp;AN=631783174</t>
  </si>
  <si>
    <t>Purpose: Reasons for hospitalizations in HIV-infected subjects might vary along recent years due to universal ART and achievement of high rates of HIV suppression, particularly in developed countries with universal free ART and access to health-care. Method(s): We analyzed admissions of HIV-infected subjects to internal medicine/infectious diseases Dept. from October 2016-September 2018 in a University tertiary hospital in Barcelona. Result(s): We identified 243 admissions (1.5 admissions/subject) with a mean stay of 11.2 days. Of them, 73.2% were male, median age 49.8 years, median 361 CD4+ cells. Alcohol or drug (including IV) abuse was present in 24.7% and 23.5%, respectively, and 56.4% had prior HCV coinfection. Most (93%) subjects were previously diagnosed of HIV, only 5.4% were newly diagnosed during the admission. Mortality was 4.9%, and was associated with neoplasia (p=0.020). Plasma HIV-1 RNA was &lt;50 copies/mL in 53.1% (129/243), and 40.0% had &gt;200 copies/mL. Having an AIDS-defining illness (p=0.007) or lower CD4 count (p=0.026) were associated with longer hospital stays. Being female (p=0.069) or having an undetectable HIV-1 plasma RNA (p=0.14) were associated with trends towards shorter hospitalizations. Last ART retrieval from the pharmacy was significantly shorter in those with undetectable plasma HIV-RNA (37.9 vs 162.0 days, p&lt;0.001). The main diagnostics were infections not related to HIV (n=133, 53.9%), of which 69.2% were respiratory infections. Only 14.6% had AIDS-defining illnesses. Conclusion(s): The main diagnostics were respiratory infections not related to HIV . Mortality was 5% and was only associated with neoplasia. AIDS-defining illnesses and lower CD4 counts had longer hospital stays. Most subjects were already diagnosed of HIV and had lost their link to health care and withdrawn their ART. These subjects not only fuel hospital admissions but also HIV transmission to the general population. Active public health strategies should be designed to relink them to viral suppression.</t>
  </si>
  <si>
    <t>https://dx.doi.org/10.1111/hiv.12815</t>
  </si>
  <si>
    <t>Causes and outcomes of hospitalizations among HIV positive persons in Georgia's referral institution, 2012-2017</t>
  </si>
  <si>
    <t>Rukhadze, N. and Kirk, O. and Chkhartishvili, N. and Bolokadze, N. and Sharvadze, L. and Gabunia, P. and Lundgren, J. and Tsertsvadze, T.</t>
  </si>
  <si>
    <t>http://ovidsp.ovid.com/ovidweb.cgi?T=JS&amp;PAGE=reference&amp;D=emed20&amp;NEWS=N&amp;AN=631782826</t>
  </si>
  <si>
    <t>Purpose: We assessed trends in causes and outcomes of hospitalization among HIV patients receiving care at the Infectious Diseases, AIDS and Clinical Immunology Research Center (IDACIRC). Method(s): Retrospective analysis included adult HIV patients admitted to IDACIRC for at least 24 hours. Data were abstracted through chart review. Trends in causes of hospitalizations and mortality were tested using adjusted test for trend. Factors associated with mortality were evaluated in multivariate logistic regression analysis. AIDS admissions were split in 3 groups based on mortality rates for the individual AIDS diseases: severe (&gt;15%), moderate (5- 15%) and mild (&lt;5%). Result(s): A total of 2085 hospitalizations among 1123 HIV patients were registered over 2012-2017. 72.3% (814/1123) of patients had CD4 count&lt;350 at time of HIV diagnosis and 51.9% (583/1123) of patients were hospitalized within 3 months of HIV diagnosis. 931 (44.7%) hospitalizations were due to AIDS-defining conditions and 1154 (55.3%) were due to non-AIDS conditions. AIDS conditions accounted for 50.3% of admissions in 2012 and 41.6% in 2017 (p=0.16). Overall, 167 hospitalizations (8.0%) resulted in lethal outcome, AIDS admissions had higher mortality (11.5% vs. 5.2%, p&lt;0.0001). Between 2012 and 2017 overall mortality decreased from 9.0% to 4.5% (p=0.18), deaths following AIDS admissions decreased from 13.9% to 5.1% (p=0.09). Among 167 deceased patients 137 (82.0%) had CD4 count &lt;200 at the time of hospitalization, including 88.8% (95/107) among AIDS admissions. In multivariate analysis, severe AIDS admission was associated with significantly higher odds of mortality compared to non-AIDS admission (OR 3.55, 95%-CI:1.70-7.40). CD4 cell counts of &lt;50 and 50-100 at hospitalization were also significantly associated with mortality compared to &gt;200 (OR 3.34, 95%-CI: 1.83-6.09 and OR 2.06, 95% CI: 1.08-3.95). Conclusion(s): AIDS remains a significant cause of hospitalization and fatal outcome in Georgia. Earlier diagnosis of HIV is critical for decreasing AIDS hospitalizations and mortality.</t>
  </si>
  <si>
    <t>Analysis of the inpatient care spectrum of patients with HIV infection in the infectiology department of a tertiary referral centre before and during the COVID19 pandemic</t>
  </si>
  <si>
    <t>93-94</t>
  </si>
  <si>
    <t>Schlabe, S. and Monin, M. and Breitschwerdt, S. and Rieke, G. and Van Bremen, K. and Blume, E. and Schwarze-Zander, C. and Strassburg, C. P. and Wasmuth, J. C. and Rockstroh, J. K. and Boesecke, C.</t>
  </si>
  <si>
    <t>http://ovidsp.ovid.com/ovidweb.cgi?T=JS&amp;PAGE=reference&amp;D=emexb&amp;NEWS=N&amp;AN=641008969</t>
  </si>
  <si>
    <t>Background: The COVID19 pandemic has had a major impact on inpatient care due to postponement of elective procedures, capacity frictions, infection control and lockdown measures. The aim of this retrospective study was to analyse the extent of specific changes in inpatient care for patients with chronic HIV infection during the COVID19 pandemic. Method(s): In this retrospective analysis, all HIV patients diagnosed with HIV who were admitted to the inpatient care of the Department of Internal Medicine I (Gastroenterology, Nephrology and Infectiology) of the University Hospital Bonn in the 26 months before the onset of the COVID19 pandemic (1.1.2018-28.2.2020) and thereafter (1.3.2020-30.4.2022) were included. From the electronic patient management system, data on age, gender, length of inpatient treatment, outcome, reason for admission, viral load and CD4 cell count were recorded. The reason for admission was divided into infectiology acute/elective, gastroenterology acute/elective, oncology/haematology, nephrology, neurology, cardiology, pneumology and others (e.g. endocrinology, urology, intoxication, psychiatry, pain therapy, ensuring care). Special interest was put on firstly with HIV diagnosed patients and patients with SARS-CoV2-infection. Result(s): During the two 26-month periods, an equal number of inpatient admissions and patients without significant differences in sex, age and CD4 cell count were observed, but with a statistical trend towards a higher proportion of active HIV replication among hospitalised patients (Table 1). Reduction in number of inpatients were restricted to lockdown periods in spring and winter 2020. Length of stay and outcome were not significantly different. The number of hospitalised patients with an initial diagnosis of HIV-albeit reduced from beginning of the pandemic until autumn 2020 - was not significantly different in total. Only admissions due to gastroenterological diagnoses have been significantly reduced since the beginning of the pandemic. This affected both acute admissions (bleeding, decompensation of liver disease) and elective admissions (preventive or control endoscopy, stent changes). In both periods, the same number of patients died, and only one patient died because of sequelae of a SARS-CoV2 infection. Conclusion(s): While a similar number of inpatient admissions were carried out in the 26 months before and after the start of the pandemic, only the number of inpatient admissions due to acute and elective gastroenterological diseases remained significantly reduced without catch-up. The causes must be discussed as the failure of endoscopic preventive measures, stricter indication of inpatient implementation or careful avoidance of hospital admittance by the patients. (Table Presented).</t>
  </si>
  <si>
    <t>https://dx.doi.org/10.1111/hiv.13464</t>
  </si>
  <si>
    <t>Predictors of AIDS-related death among adult HIV-infected inpatients in Kisangani, the Democratic Republic of Congo</t>
  </si>
  <si>
    <t>The Pan African medical journal</t>
  </si>
  <si>
    <t>Tepungipame, Alliance Tagoto and Tonen-Wolyec, Serge and Kalla, Ginette Claude and Longembe, Eugeune Basandja and Atike, Rachel Olonga and Likwela, Joris Losimba and Mbopi-Keou, Francois-Xavier and Belec, Laurent and Batina-Agasa, Salomon</t>
  </si>
  <si>
    <t>http://ovidsp.ovid.com/ovidweb.cgi?T=JS&amp;PAGE=reference&amp;D=med18&amp;NEWS=N&amp;AN=33425177</t>
  </si>
  <si>
    <t>INTRODUCTION: Human Immunodeficiency Virus (HIV) infection continues to be a major public health concern in sub-Saharan Africa. We aimed to evaluate potential factors associated with AIDS-related death among adult HIV-infected inpatients in Kisangani, the Democratic Republic of the Congo (DRC)., METHODS: this is a hospital-based retrospective, observational analysis carried out between 1st January 2019 and 31st March 2020 among inpatients HIV, at 12 facilities integrating the HIV prevention and care packages in Kisangani. Factors associated with AIDS-related death were analyzed using the logistic regression models., RESULTS: a total of 347 HIV-infected inpatients were included. Among those, the rate of AIDS-related death was 25.1% (95% CI: 20.8-29.9). The rates of AIDS-related death were lower among patients with a university education (aOR: 0.03 [95% CI: 0.00-1.0]) and higher among patients in WHO clinical stage 4 (aOR: 15.4 [6.8-27.8]), patients with poor highly active antiretroviral therapy (HAART) observance (aOR: 14.5 [2.3-40.4), and patients suffering from opportunistic infections (aOR: 9.3 [95% CI: 3.4-25.1]), including cryptococcal meningitis (aOR: 27 [95% CI: 6.0-125.7]) and viral infections associated with zona and Kaposi sarcoma (aOR: 4.8 [95% CI: 2.2-10.4])., CONCLUSION: in our retrospective study on a large sample of inpatients hospitalized in Kisangani, classic causes of death were found. The association with the low level of education suggests that the economic level of the patients who die is a determining factor, difficult to correct. The identification of a limited number of other factors will allow a better medical management. Copyright: Alliance Tagoto Tepungipame et al.</t>
  </si>
  <si>
    <t>https://dx.doi.org/10.11604/pamj.2020.37.144.25802</t>
  </si>
  <si>
    <t>Readmission and death following hospitalization among people with HIV in South Africa</t>
  </si>
  <si>
    <t>PloS one</t>
  </si>
  <si>
    <t>e0218902</t>
  </si>
  <si>
    <t>Hoffmann, Christopher J. and Milovanovic, Minja and Cichowitz, Cody and Kinghorn, Anthony and Martinson, Neil A. and Variava, Ebrahim</t>
  </si>
  <si>
    <t>http://ovidsp.ovid.com/ovidweb.cgi?T=JS&amp;PAGE=reference&amp;D=med16&amp;NEWS=N&amp;AN=31269056</t>
  </si>
  <si>
    <t>BACKGROUND: Additional approaches are needed to identify and provide targeted interventions to populations at continued risk for HIV-associated mortality. We sought to describe care utilization and mortality following an index hospitalization for people with HIV in South Africa., METHODS: We conducted a prospective cohort study among hospitalized patients admitted to medicine wards at a single hospital serving a large catchment area. Participants were followed to 6 months post-discharge. Hospital records were used to describe overall admission numbers and inpatient mortality. Poisson regression was used to assess for associations between readmission or death and independent variables., RESULTS: Of 124 enrolled participants, 121 lived to hospital discharge. At the time of discharge the median length of stay of sampled patients was 5.5 days and 105 (87%) participants were referred for follow-up, most within 2 weeks of discharge. By 6 months post-discharge, only 18% of participants had attended the clinic to which they were referred and within the referred timeframe; 64 (53%) had been readmitted at least once and 31 (26%) had died. Self-reported skipping care due to difficulty in access (relative risk 1.3, p = 0.02) and not attending follow-up care on time or at the scheduled clinic or not attending clinic at all (relative risk 1.8 and 2.4, respectively, p = 0.001) were associated with readmission or mortality., CONCLUSIONS: The post-hospital period is a period of medical vulnerability and high mortality. Improving post-hospital retention in care may reduce post-hospital mortality.</t>
  </si>
  <si>
    <t>https://dx.doi.org/10.1371/journal.pone.0218902</t>
  </si>
  <si>
    <t>Early antiretroviral therapy for HIV-infected patients admitted to an intensive care unit (EARTH-ICU): A randomized clinical trial</t>
  </si>
  <si>
    <t>e0239452</t>
  </si>
  <si>
    <t>Boniatti, Marcio M. and Pellegrini, Jose Augusto S. and Marques, Leonardo S. and John, Josiane F. and Marin, Luiz G. and Maito, Lina R. D. M. and Lisboa, Thiago C. and Damiani, Lucas P. and Falci, Diego R.</t>
  </si>
  <si>
    <t>http://ovidsp.ovid.com/ovidweb.cgi?T=JS&amp;PAGE=reference&amp;D=med18&amp;NEWS=N&amp;AN=32956419</t>
  </si>
  <si>
    <t>BACKGROUND: Highly active antiretroviral therapy (HAART) has reduced HIV-related morbidity and mortality at all stages of infection and reduced transmission of HIV. Currently, the immediate start of HAART is recommended for all HIV patients, regardless of the CD4 count. There are several concerns, however, about starting treatment in critically ill patients. Unpredictable absorption of medication by the gastrointestinal tract, drug toxicity, drug interactions, limited reserve to tolerate the dysfunction of other organs resulting from hypersensitivity to drugs or immune reconstitution syndrome, and the possibility that subtherapeutic levels of drug may lead to viral resistance are the main concerns. The objective of our study was to compare the early onset (up to 5 days) with late onset (after discharge from the ICU) of HAART in HIV-infected patients admitted to the ICU., METHODS: This was a randomized, open-label clinical trial enrolling HIV-infected patients admitted to the ICU of a public hospital in southern Brazil. Patients randomized to the intervention group had to start treatment with HAART within 5 days of ICU admission. For patients in the control group, treatment should begin after discharge from the ICU. The patients were followed up to determine mortality in the ICU, in the hospital and at 6 months. The primary outcome was hospital mortality. The secondary outcome was mortality at 6 months., RESULTS: The calculated sample size was 344 patients. Unfortunately, we decided to discontinue the study due to a progressively slower recruitment rate. A total of 115 patients were randomized. The majority of admissions were for AIDS-defining illnesses and low CD4. The main cause of admission was respiratory failure. Regarding the early and late study groups, there was no difference in hospital (66.7% and 63.8%, p = 0.75) or 6-month (68.4% and 79.2%, p = 0.20) mortality. After multivariate analysis, the only independent predictors of in-hospital mortality were shock and dialysis during the ICU stay. For the mortality outcome at 6 months, the independent variables were shock and dialysis during the ICU stay and tuberculosis at ICU admission., CONCLUSIONS: Although the early termination of the study precludes definitive conclusions being made, early HAART administration for HIV-infected patients admitted to the ICU compared to late administration did not show benefit in hospital mortality or 6-month mortality. ClinicalTrials.gov, NCT01455688. Registered 20 October 2011, https://clinicaltrials.gov/show/NCT01455688.</t>
  </si>
  <si>
    <t>https://dx.doi.org/10.1371/journal.pone.0239452</t>
  </si>
  <si>
    <t>Characteristics of PLWH requiring hospitalization at tertiary healthcare institutions during COVID-10 pandemic in Mexico City</t>
  </si>
  <si>
    <t>203-204</t>
  </si>
  <si>
    <t>Caro-Vega, Y. and Guerrero-Torres, L. and Cardenas-Ortega, A. and Martin-Onraet, A. and Pineirua-Menendez, A. and Rodriguez Zulueta, P.</t>
  </si>
  <si>
    <t>http://ovidsp.ovid.com/ovidweb.cgi?T=JS&amp;PAGE=reference&amp;D=emed22&amp;NEWS=N&amp;AN=636552953</t>
  </si>
  <si>
    <t>Purpose: As it occurred worldwide, during 2020, Mexico's tertiary health institutions were mainly dedicated to the care of people with SARS-CoV- 2 infection. This study aimed to describe the characteristics and outcomes of PLWH requiring hospitalization during COVID-19 pandemic. Method(s): All PLWH hospitalized for at least 24 hours at four tertiary healthcare institutions in Mexico City from Jan 1st to Dec 31st, 2020 were included. Medical charts of PLWH were reviewed. Data regarding HIV infection (viral load, CD4+ cell count), causes of hospitalization and clinical outcomes were registered. Statistical analysis was conducted using R version 3.6.1. Result(s): A total of 218 people, with 277 hospitalization events were included in the study and followed for 38331 days (mean:178 days; SD:151). Overall, 39(18%) were hospitalized due to COVID and 179(81%) due to non-COVID causes. Median days of in-hospital stay were 13(IQR:6-23) days. 39(17%) of individuals were hospitalized more than once. In 19(8.7%) cases, HIV diagnosis was established during the first days of hospitalization. Median of the nearest CD4+ cell count to first hospital stay was 479 cells/mm3(IQR:275-621) among COVID and 98(IQR:35-302) among non-COVID patients; 87% and 46% were virologically suppressed, respectively. Main causes of first hospitalization were aids defining events (ADE) (n = 114[52%]), COVID-19 (n = 39[18%]) and other causes (n = 65[30%]). Among patients with COVID-19, 14(36%) required mechanical ventilation, and 5(13%) died, due to Acute Respiratory Failure Syndrome. There were 38(21%) deaths among non-COVID patients, 23(60%) due to ADE, 9(24%) due to non-ADE (other infections or malignancies), and 6(16%) due to other causes. In a Cox model for deaths, the aHR for AIDS was 3.17(IQR: 1.34-7.49) (Figures 1 and 2). Conclusion(s): COVID-19 conferred a mortality of 13% among PLWH; however, deaths due to ADE were higher, and might in some way reflect excess mortality during COVID-19 pandemic; mainly related to the interruption of tertiary healthcare services for non-covid illnesses.</t>
  </si>
  <si>
    <t>Hospitalization and post-discharge care in South Africa: A critical event in the continuum of care</t>
  </si>
  <si>
    <t>e0208429</t>
  </si>
  <si>
    <t>Cichowitz, Cody and Pellegrino, Rachael and Motlhaoleng, Katlego and Martinson, Neil A. and Variava, Ebrahim and Hoffmann, Christopher J.</t>
  </si>
  <si>
    <t>http://ovidsp.ovid.com/ovidweb.cgi?T=JS&amp;PAGE=reference&amp;D=med15&amp;NEWS=N&amp;AN=30543667</t>
  </si>
  <si>
    <t>OBJECTIVES: The purpose of this prospective cohort study is to characterize the event of acute hospitalization for people living with and without HIV and describe its impact on the care continuum. This study describes care-seeking behavior prior to an index hospitalization, inpatient HIV testing and diagnosis, discharge instructions, and follow-up care for patients for patients being discharged from a single hospital in South Africa., METHODS: A convenience sample of adult patients was recruited from the medical wards of a tertiary care facility. Baseline information at the time of hospital admission, subsequent diagnoses, and discharge instructions were recorded. Participants were prospectively followed with phone calls for six months after hospital discharge. Descriptive analyses were performed., RESULTS: A total of 293 participants were enrolled in the study. Just under half (46%) of the participants were known to be living with HIV at the time of hospital admission. Most participants (97%) were given a referral for follow-up care; often that appointment was scheduled within two weeks of discharge (64%). Only 36% of participants returned to care within the first month, 50% returned after at least one month had elapsed, and 14% of participants did not return for any follow up., CONCLUSIONS: Large discrepancies were found between the type of post-discharge follow-up care recommended by providers and what patients were able to achieve. The period of time following hospital discharge represents a key transition in care. Additional research is needed to characterize patients' risk following hospitalization and to develop patient-centered interventions.</t>
  </si>
  <si>
    <t>https://dx.doi.org/10.1371/journal.pone.0208429</t>
  </si>
  <si>
    <t>U.S. Hospitalization rates and reasons stratified by age among persons with HIV 2014-15</t>
  </si>
  <si>
    <t>AIDS care</t>
  </si>
  <si>
    <t>1353-1362</t>
  </si>
  <si>
    <t>Fleming, Julia and Berry, Stephen A. and Moore, Richard D. and Nijhawan, Ank and Somboonwit, Charurut and Cheever, Laura and Gebo, Kelly A.</t>
  </si>
  <si>
    <t>http://ovidsp.ovid.com/ovidweb.cgi?T=JS&amp;PAGE=reference&amp;D=med17&amp;NEWS=N&amp;AN=31813269</t>
  </si>
  <si>
    <t>Persons with HIV (PWH) are aging. The impact of aging on healthcare utilization is unknown. The objective of this study was to evaluate hospitalization rates and reasons stratified by age among PWH in longitudinal HIV care. Hospitalization data from 2014-2015 was obtained on all adults receiving HIV care at 14 diverse sites within the HIV Research Network in the United States. Modified clinical classification software from the Agency for Healthcare Research and Quality assigned primary ICD-9 codes into diagnostic categories. Analysis performed with multivariate negative binomial regression. Among 20,608 subjects during 2014-2015, all cause hospitalization rate was 201/1000PY. Non-AIDS defining infection (non-ADI) was the leading cause for admission (44.2/1000PY), followed by cardiovascular disease (CVD) (21.2/1000PY). In multivariate analysis of all-cause admissions, the incidence rate ratio (aIRR) increased with older age (age 18-29 reference): age 30-39 aIRR 1.09 (0.90,1.32), age 40-49 1.38 (1.16,1.63), age 50-59 1.58 (1.33,1.87), and age &gt;= 60 2.14 (1.77,2.59). Hospitalization rates increased significantly with age for CVD, endocrine, renal, pulmonary, and oncology. All cause hospitalization rates increased with older age, especially among non-communicable diseases (NCDs), while non-ADIs remained the leading cause for hospitalization. HIV providers should be comfortable screening for and treating NCDs.</t>
  </si>
  <si>
    <t>https://dx.doi.org/10.1080/09540121.2019.1698705</t>
  </si>
  <si>
    <t>Prevalence, clinical pattern and immediate outcomes of HIV-infected children admitted to Al Sabah Children's Hospital, South Sudan</t>
  </si>
  <si>
    <t>South Sudan Medical Journal</t>
  </si>
  <si>
    <t>85-88</t>
  </si>
  <si>
    <t>Gel, G. and Kitaka, S. B. and Musiime, V. and Chollong, H.</t>
  </si>
  <si>
    <t>http://www.southsudanmedicaljournal.com/assets/files/Journals/vol_12_iss_3_maug_19/HIV%20Children%20Final.pdf</t>
  </si>
  <si>
    <t>Introduction: HIV continues to be a major global health issue. There were approximately 2.1 million infected children aged &lt;15 years in 2017 and most were in sub-Saharan Africa. South Sudan with its low prevention of mother to child transmission (PMTCT) coverage has a greater risk of high transmission rates of HIV from mothers to their children. Background: To determine the prevalence of HIV infection, the clinical pattern, and the immediate outcomes of children admitted to Al Sabah Children's Hospital. Method: This was a cross sectional descriptive study, with a longitudinal component for the immediate outcome. A total of 828 children were recruited: 424 aged &lt;18 months and 424 aged 18 months. HIV rapid tests were done to confirm the HIV infection for children aged 18 months, while HIV DNA-PCR was done to confirm the HIV infection for children aged &lt;18 months found to be HIV exposed. Results: Twenty four children tested HIV positive giving an overall HIV prevalence of 2.8% (95% CI 1.8-4.2). The clinical characteristics associated with HIV infection were: a history of cough (p=0.001), weight loss (p&lt;0.001), oral thrush (p&lt;0.001), lymphadenopathy (p=0.001), ear discharge (p&lt;0.001), skin lesion (p&lt;0.001), hepatomegaly (p&lt;0.001), and splenomegaly (p&lt;0.01). Factors associated with prolonged hospital stay were history of weight loss (OR=4.96, 95% CI 2.68-9.18), skin lesions (OR=3.60, 95% CI 1.36-9.56), and weight for height/length z score&lt;-3SD (OR=8.67, 95% CI 4.70-15.99). Conclusion: The prevalence of HIV among this hospital based population of children aged less than 15 years was 2.8%. Children who presented with cough, weight loss, oral thrush, lymphadenopathy, ear discharge, skin lesion, hepatomegaly, and splenomegaly in this setting were likely to have HIV infection and should therefore raise suspicion for testing and early diagnosis.</t>
  </si>
  <si>
    <t>rayyan-489623767</t>
  </si>
  <si>
    <t>Prevalence and risk factors of anaemia in hospitalised HIV-infected patients in southeast China: a retrospective study</t>
  </si>
  <si>
    <t>Epidemiology and infection</t>
  </si>
  <si>
    <t>e81</t>
  </si>
  <si>
    <t>Lai, J. L. and Chen, Y. H. and Liu, Y. M. and Yuan, J. J. and Lin, J. and Huang, A. Q. and Ye, H. H.</t>
  </si>
  <si>
    <t>http://ovidsp.ovid.com/ovidweb.cgi?T=JS&amp;PAGE=reference&amp;D=med16&amp;NEWS=N&amp;AN=30816082</t>
  </si>
  <si>
    <t>The association between opportunistic infection (OI) and anaemia among HIV-infected patients remains to be studied. We investigated the prevalence and risk factors of anaemia in hospitalised HIV-infected patients to reveal the association between OI and anaemia. We conducted a retrospective study of HIV-positive hospitalised patients from June 2016 to December 2017 in Mengchao Hepatobiliary Hospital of Fujian Medical University. Patients' information on socio-demographic and clinical characteristics were carefully collected. The comparison of anaemia prevalence between groups was conducted with chi2 test. A logistic regression model was carried out to analyse the predictors of anaemia. The total prevalence of anaemia in hospitalised HIV-infected patients was 55.15%. The prevalence of mild, moderate and severe anaemia was 41.42%, 11.08% and 2.64%, respectively. Predictors independently associated with anaemia were: CD4 counts &lt;50 cells/mul (odds ratio (OR): 6.376, 95% confidence interval (CI) = 1.916-21.215, P = 0.003), CD4 counts 50-199 cells/mul (OR: 6.303, 95% CI = 1.874-21.203, P = 0.003), co-infection with tuberculosis (TB) (OR: 2.703, 95% CI = 1.349-5.414, P = 0.005) or Penicillium marneffei (PM) (OR: 7.162, 95% CI = 3.147-15.299, P &lt; 0.001). In Fujian, China, more than half inpatients with HIV were anaemic, but severe anaemia is infrequent. Lower CD4 counts, co-infection with TB or PM were independent risk factors for anaemia. Chinese HIV patients especially with TB, PM infection and low CD4 level should be routinely detected for anaemia to improve therapy.</t>
  </si>
  <si>
    <t>https://dx.doi.org/10.1017/S0950268818003618</t>
  </si>
  <si>
    <t>Analysis of HIV patients hospitalization, clinical situation and related factors</t>
  </si>
  <si>
    <t>International Journal of Clinical Pharmacy</t>
  </si>
  <si>
    <t>Laso, E. and Bravo, A. and Sanchez, J. G. and Corral, A. and Rodriguez, L. and Valverde, M. P.</t>
  </si>
  <si>
    <t>http://ovidsp.ovid.com/ovidweb.cgi?T=JS&amp;PAGE=reference&amp;D=emed18&amp;NEWS=N&amp;AN=614478987</t>
  </si>
  <si>
    <t>Background and objective: At the bibliography, late HIV diagnosis, low CD4 counts, not receiving antiretroviral (ART) drugs and comorbidities are strong predictors of hospitalization among HIV patients. To analyze clinical and epidemiological characteristics of HIV hospitalized patients, evaluate the main causes for hospital admissions and to study the possible relation with adherence of the patients. Setting and method: It was made a descriptive and retrospective study (2014-2015), including clinical histories of HIV patients admitted in a university hospital of Spain. Clinical histories were reviewed and included: age, time at treatment diagnosis during admission, time with ART, immunovirological situation (plasma viral load undetectable (PVL) and CD4 lymphocyte &gt;200 10E6 cell/l), adherence to ART and hepatitis B/C (HBV/HCV) coinfection at the moment of admissions. The diagnoses at admissions were grouped in respiratory infections, other infections, malignancies, psychiatric disease, liver chronic damage and others. Main Outcome Measure(s): Admissions, adherence and clinical status. Result(s): During the study period, 112 HIV patients (19% of HIV population receiving ART periodically) were admitted. 40 of them were readmitted one or several times, up to adding a total of 178 admissions. 12 patients (15 episodes) were excluded to the study because of lack of clinical data. Median age of patients was 51.5 (26-82) years. 59.5% of the patients were HCV or HBV coinfected. 27 patients havent treated with ART or recently started. Related to the immunovirological state, 58 (35%) episodes had detectable PVL and 64 (39%) episodes were related with CD4 lymphocyte&lt;200 10E6 cell/l. Adherence of the 73 patients (123 episodes) with more than 1 year of treatment was good (&gt;95%). At the poor adherence group only 52% PVL were undetectable versus 75% of PVL undetectable at the good adherence group. Main causes of admission were infections (34%) (respiratory disease (23%) and other (11%)), hepatic disease (20%) and neoplasias complications (13.5%). 11 patients died during their admission; 5 due to hepatic disorder, 3 due to neoplasia, and 3 due to infections. Conclusion(s): Last diagnosis of HIV or no ART treatment are causes of admission. Immunovirological situation is related with their adherence but isn't with admissions. Coinfection with HCV or HBV or others infections are risk factors for admission.</t>
  </si>
  <si>
    <t>https://dx.doi.org/10.1007/s11096-016-0404-4</t>
  </si>
  <si>
    <t>Morbidity in patients infected with HIV/AIDS in an Intensive Care Unit</t>
  </si>
  <si>
    <t>Morbilidad en pacientes infectados por VIH/SIDA en una Unidad de Cuidados Intensivos.</t>
  </si>
  <si>
    <t>18-24</t>
  </si>
  <si>
    <t>Leon Alonso, J. K. and Mendoza Moreira, R. D. and Bajana Aguilar, G. and Soriano Panchana, O. del R. and Escobar Segovia, K. F.</t>
  </si>
  <si>
    <t>https://incyt.upse.edu.ec/ciencia/revistas/index.php/rctu/article/view/662</t>
  </si>
  <si>
    <t>Infection by the Human Immunodeficiency Virus and Acquired Immunodeficiency Syndrome in advanced phase exacerbate morbidity in patients admitted to the Intensive Care Unit, worsening the prognosis of life. The objective of the study was to analyze the causes of hospital morbidity of patients with these pathologies, admitted to the Intensive Care Unit, from the period 2017 to 2019. The scope of the analysis is cross-sectional, retrospective. 140 digital medical records of admissions of patients with HIV/AIDS hospitalized in the Intensive Care Unit during the study period were reviewed. Sociodemographic variables, personal pathological history, causes of morbidity and hospital stay were analyzed through statistical analysis using the SPSS version 22 program. It is concluded that most hospitalizations of immuno-compromised patients with HIV infection have pulmonary infections as the greatest morbidity(36%) (pneumonias) followed by digestive infections(11%).</t>
  </si>
  <si>
    <t>http://dx.doi.org/10.26423/rctu.v9i1.662</t>
  </si>
  <si>
    <t>Late presentation among patients diagnosed with HIV in an inpatient setting</t>
  </si>
  <si>
    <t>S423</t>
  </si>
  <si>
    <t>Leonard, M. and Figueroa-Sierra, M. and Kindlick, D.</t>
  </si>
  <si>
    <t>http://ovidsp.ovid.com/ovidweb.cgi?T=JS&amp;PAGE=reference&amp;D=emed18&amp;NEWS=N&amp;AN=628119156</t>
  </si>
  <si>
    <t>Background. Despite improved morbidity and mortality with the advent of highly active antiretroviral therapy (HAART), late presentation, CD4&lt; 200 and/or an opportunistic infection or malignancy, remains a major public health concern. Although mortality causes are more diverse in the HAART era, HIV associated deaths continue to be a result of late presentation. Methods. Carolinas HealthCare System (CHS) is a nonproft, vertically integrated healthcare system with approximately12 million patient encounters per year. We iden-tifed new HIV positive patients from an institutional database within our multi-hospital healthcare system and retrospectively extracted clinical patient data. Patients with HIV, admitted to one of our eight acute care facilities were identified (n = 1,632) from medical records, of these, 93 were diagnosed during admission. Results. We identified all newly diagnosed with HIV in the inpatient setting between July 2014 and March 2017 (n = 93). 70% of the newly diagnosed were male, 67% identified as Non-Hispanic black and had a median age of 42 years. The median CD4 count was 156 and 76% presented with a CD4&lt;200. Only 50% of patients were insured prior to hospitalization. Although not statistically significant in this study, we noted that those who were insured prior to hospital discharge were more likely to follow-up and have continuity of care compared with the uninsured. 42% were prescribed HAART prior to discharge. Opportunistic infections or AIDS defning malignancies were present in 38%. An OI was present in 29% with PCP being the most common and an AIDs defning malignancy was present in 9% with NHL being the most common diagnosis. Inpatient mortality was 10% in newly diagnosed HIV patients and of those the median CD4 was 45. All of those died of AIDS-related complications. Conclusion. Patients in our study period presented too late in their illness with &gt;75% presenting with a CD4&lt;200. Our findings are limited by our small sample size and further prospective studies are needed to better identify effective strategies to prevent late diagnosis of HIV.</t>
  </si>
  <si>
    <t>https://dx.doi.org/10.1093/ofid/ofx163.1063</t>
  </si>
  <si>
    <t>Hospitalization and Predictors of Inpatient Mortality among HIV-Infected Patients in Jimma University Specialized Hospital, Jimma, Ethiopia: Prospective Observational Study</t>
  </si>
  <si>
    <t>AIDS research and treatment</t>
  </si>
  <si>
    <t>Mishore, Kirubel Minsamo and Hussein, Nezif and Huluka, Solomon Assefa</t>
  </si>
  <si>
    <t>http://ovidsp.ovid.com/ovidweb.cgi?T=JS&amp;PAGE=reference&amp;D=pmnm5&amp;NEWS=N&amp;AN=32547790</t>
  </si>
  <si>
    <t>Despite the number of patients enrolled in ART is increased, HIV/AIDS continues to constitute a significant proportion of medical admissions and risk of mortality in low- and middle-income countries. As one of these countries, the case in Ethiopia is not different. The aim of this study was thus to assess reasons for hospitalization, discharge outcomes, and predictors of inpatient mortality among people living with HIV (PLWH) in Jimma University Specialized Hospital (JUSH), Jimma, Southwest Ethiopia. Prospective observational study was conducted in medical wards of JUSH from February 17th to August 17th, 2017. In this study, 101 PLWH admitted during the study period were included. To identify the predictors of mortality, multiple logistic regression analysis was employed. Of the 101 hospitalized PLWH, 62 (61.4%) of them were females and most of them (52.5%) were between 25 and 34 years of age. A majority (79.2%) of the study participants were known HIV patients, before their admission. Tuberculosis (24.8%), infections of the nervous system (18.8%), and pneumonia (9.9%) comprised more than half of the reasons for hospitalization. Moreover, drug-related toxicity was a reason for hospitalization of 6 (5.9%) patients. Outcomes of hospitalization indicated that the overall inpatient mortality was 18 (17.8%). The median CD4 cell counts for survivors and deceased patients were 202 cells/muL (IQR, 121-295 cells/muL) and 70 cells/muL (IQR, 42-100 cells/muL), respectively. Neurologic complications (AOR = 13.97; 95% CI: 2.32-84.17, P = 0.004), CD4 count &lt;= 100 cells/mul (AOR = 16.40; 95% CI: 2.88-93.42, P = 0.002), and short hospital stay (AOR = 12.98, 95% CI: 2.13-78.97, P = 0.005) were found to be significant predictors of inpatient mortality. In conclusion, opportunistic infections are the main reason of hospitalization in PLWH. Copyright ¬© 2020 Kirubel Minsamo Mishore et al.</t>
  </si>
  <si>
    <t>https://dx.doi.org/10.1155/2020/1872358</t>
  </si>
  <si>
    <t>Demographic Profile and Clinical Features of Admitted HIV Positive Patients and their Correlation with CD4 Counts in a North India Tertiary Care Hospital</t>
  </si>
  <si>
    <t>Sachdeva, Satish and Bhatia, Lovleen and Kapoor, Manpreet and Kaur, Satinder Pal and Khurana, Tarvinderjit and Garg, Saruchi</t>
  </si>
  <si>
    <t>http://imsear.searo.who.int/handle/123456789/181803</t>
  </si>
  <si>
    <t>Background: HIV Infections continues to be a burden globally and presents serious public health problems in the developing countries, especially in India. Aims and objectives: To study the demographic profile and clinical features of HIV positive admitted patients and to evaluate the correlation of clinical features with their CD4 counts. Methods: The present study was conducted to assess the socio-demographic profile and clinical features of 150 HIV+ve /AIDS patients admitted in various wards of Department of Medicine, Rajindra Hospital, Patiala from September 2013 to October 2015. For these patients a preformed questionnaire was prepared to enquire about socio-demographic characteristics such as age, sex, literacy status, marital status, occupation and socio-economic status. Thorough clinical examination was performed and correlation of clinical features with CD4 counts was evaluated using Pearson Coefficient of correlation. Results: The results of study showed that the most common age group affected was 26-45 years (56%). Male patients were 69.3% and females constituted 30.7%. Most common mode of transmission was heterosexual (73.3%), followed by intravenous drug abuse (6.7%), unsafe injections/needle stick injury (4.6%), blood transfusion (2.7%), 8% were both HS and IDU and transmission was unknown in 2.7%. The common presenting symptoms in admitted HIV patients were fever (71.3%), weight loss (50%), night sweats (39.3%), dry cough (36%), anaemia (32%), cough with expectoration (26%), lymphadenopathy (24%), shortness of breath (22%), chest pain (20.7%),diarrhoea (15.3%) and mouth ulcers (8.7%). Others were, headache (10.7%), haemoptysis (10%), icterus (6.7%), change of voice (4%), altered sensorium (14%) and neurological deficit (7.3%). 16 patients had pulmonary and 13 had extra pulmonary tuberculosis. It was also found that most patients (52%) had CD4 count in range of 200-500, with mean CD4 count of 282.61 + 14.31 cells/cmm at time of presentation. The frequency of these symptoms increased with fall in CD4 count indicating negative correlation. Conclusion: A thorough knowledge of the demographical &amp; clinical profile of admitted patients will go a long way in managing resources and planning management of these patients. This will serve as a great step in achieving zero deaths as envisaged by NACO.</t>
  </si>
  <si>
    <t>rayyan-489621316</t>
  </si>
  <si>
    <t>A description of the changing needs of inpatient care for HIV patients in the modern antiretroviral therapy era</t>
  </si>
  <si>
    <t>Smati, N. and De Saram, S. and Bower, M. and Nelson, M.</t>
  </si>
  <si>
    <t>http://ovidsp.ovid.com/ovidweb.cgi?T=JS&amp;PAGE=reference&amp;D=emed18&amp;NEWS=N&amp;AN=616068232</t>
  </si>
  <si>
    <t>Aim: To assess the reasons for inpatient admissions at a tertiary HIV care centre and the impact on the need for consultant specialization to deliver optimal care. Method(s): A retrospective review of in-patient admissions under the care of the HIV team between January 1st 2016 and December 31st 2016 was carried out. Using electronic patient records, data were collected on reason for admission, length of admission, and level of immunosuppression. All admissions were categorised as related or unrelated to HIV by two independent physicians. Where there was disagreement a third clinician assessed and adjudicated. Result(s): During the study period there were 255 in-patient episodes (relating to 168 patients). 132 admissions were classified as not HIV-related and 123 as HIV-related. Of the HIV-related admissions, 63 were oncological (46 were AIDS defining malignancies), 43 for opportunistic infections, 10 for investigation of symptoms in patients with CD4 count &lt;350 c/lL, 3 for antiretroviral toxicity, 3 for investigation of symptoms in patients with advanced HIV, and 1 for antiretroviral management. Of the admissions not related to HIV, 38 were for infections,12 for respiratory conditions, 10 for hepatic problems, 9 were oncological, 9 related to substance abuse, 6 were neurological, 5 were renal, 4 were gastrointestinal, 4 were orthopaedic, 4 were haematological, 4 for mental health, 3 were urological, 3 were dermatological, 2 for geriatric related problems, 1 was rheumatologic, 1 was general surgical, 1 for social needs, and 16 for other medical reasons. Table 1. Summary of data of 2016 inpatient admissions to HIV tertiary care Centre (Table presented) Conclusion(s): For patients living with HIV, the majority of hospital admissions are now with conditions not related to HIV infection. Staffing of specialist HIV inpatient units should reflect this with new consultants appointed having a breadth of general medical knowledge with specialist input from HIV and oncological colleagues as required.</t>
  </si>
  <si>
    <t>https://dx.doi.org/10.1111/hiv.12513</t>
  </si>
  <si>
    <t>Causes and predictors of hospitalization and in-hospital mortality among HIV/AIDS patients on highly active antiretroviral therapy in secondary and tertiary care hospitals in Oromia Regional State: Multi-center cross-sectional study</t>
  </si>
  <si>
    <t>HIV and AIDS Review</t>
  </si>
  <si>
    <t>102-108</t>
  </si>
  <si>
    <t>Umeta, G. T. and Chelkeba, L. and Tefera, G. M. and Jemal, K. and Goro, K. K.</t>
  </si>
  <si>
    <t>https://www.termedia.pl/Causes-and-predictors-of-hospitalization-r-nand-in-hospital-mortality-among-HIV-AIDS-r-npatients-on-highly-active-antiretroviral-r-ntherapy-in-secondary-and-tertiary-care-r-nhospitals-in-Oromia-Region,106,44498,1,1.html http://ovidsp.ovid.com/ovidweb.cgi?T=JS&amp;PAGE=reference&amp;D=emed22&amp;NEWS=N&amp;AN=2013552065</t>
  </si>
  <si>
    <t>Introduction: Highly active antiretroviral therapies (HAART) decrease the incidence, morbidity, and mortality of acquired immunodeficiency syndrome (AIDS) dramatically. However, current research reported an increased hospitalization rate among AIDS patients. Therefore, this study aimed to determine causes and predictors of hospital admission as well as in-hospital mortality amongst human immunodeficiency virus (HIV)/AIDS-infected patients on HAART. Material(s) and Method(s): This was a multi-center cross-sectional study, and included HIV/AIDS patients who were admitted to secondary and tertiary care hospitals in Oromia Regional State from May 1, 2017, to August 30, 2017. Data were collected from hospitalized HIV/AIDS patients using structured checklist and interview. Results were analyzed with Statistical Package for Social Sciences (SPSS) software, version 22. Bivariate and multivariable logistic regression analysis were performed to evaluate association, and p-value &lt; 0.05 was used to determine relationship between dependent and independent variables. Result(s): Out of 171 participants enrolled, 105 (61%) were hospitalized due to opportunistic infections. Age ranged from 40 to 49 (AOR = 0.30; 95% CI: 0.09-0.98%) vs. 18-29, females (AOR = 2.41; 95% CI: 1.11-5.24%), CD4+ count less than 200 (AOR = 10.32; 95% CI: 3.49-30.52%), and poor adhered (AOR = 2.78; 95% CI: 1.21-6.41%) were significantly related to hospitalization with opportunistic infections (AIDS-related illnesses). Among admitted patients, 20 (11.7%) died in hospital. Poorly adherent patients and those who spent 9 days or more in hospital were more exposed to in-hospital death, with AOR = 3.093; 95% CI: 1.012-9.453% and AOR = 4.533; 95% CI: 1.371-14.985%, respectively. Conclusion(s): The major causes of hospitalization were HIV/AIDS-related illnesses. Adherence to the HIV drug regimen is warranted to minimize hospitalization with opportunistic infections and HIV/AIDS mortality.Copyright ¬© 2021 Termedia Publishing House Ltd.. All rights reserved.</t>
  </si>
  <si>
    <t>https://dx.doi.org/10.5114/hivar.2021.107236</t>
  </si>
  <si>
    <t>1 Alvarez Barreneche et. al.</t>
  </si>
  <si>
    <t>Hospitalization causes and outcomes in HIV patients in the late antiretroviral era in Colombia</t>
  </si>
  <si>
    <t>AIDS research and therapy</t>
  </si>
  <si>
    <t>Alvarez Barreneche, Maria Fernanda and Restrepo Castro, Carlos Andres and Hidron Botero, Alicia and Villa Franco, Juan Pablo and Trompa Romero, Ivan Mauricio and Restrepo Carvajal, Laura and Eusse Garcia, Alejandro and Ocampo Mesa, Adriana and Echeverri Toro, Lina Maria and Porras Fernandez de Castro, Glenys Patricia and Ramirez Rivera, Jaime Mauricio and Agudelo Restrepo, Carlos Andres</t>
  </si>
  <si>
    <t>http://ovidsp.ovid.com/ovidweb.cgi?T=JS&amp;PAGE=reference&amp;D=med14&amp;NEWS=N&amp;AN=29132400</t>
  </si>
  <si>
    <t>BACKGROUND: Antiretroviral therapy (ART) has modified the natural history of HIV-infection: the incidence of opportunistic infections (OIs) has decreased and mortality associated to HIV has improved dramatically. The reasons for hospitalization have changed; OIs are no longer the most common reason for admission. This study describes the patient population, admission diagnosis and hospital course of HIV patients in Colombia in the ART era., METHODS: Patients admitted with HIV/AIDS at six hospitals in Medellin, Colombia between August 1, 2014 and July 31, 2015 were included. Demographic, laboratory, and clinical data were prospectively collected., RESULTS: 551 HIV-infected patients were admitted: 76.0% were male, the median age was 37 (30-49). A new diagnosis of HIV was made in 22.0% of patients during the index admission. 56.0% of patients of the entire cohort had been diagnosed with HIV for more than 1 year and 68.9% were diagnosed in an advanced stage of the disease. More than 50.0% of patients had CD4 counts less than 200 CD4 cells/muL and viral loads greater than 100,000 copies. The main reasons for hospital admissions were OIs, tuberculosis, esophageal candidiasis and Toxoplasma encephalitis. The median hospital stay was 14 days (IQR 8-23). Admission to the intensive care unit (ICU) was required in 10.3% of patients and 14.3% were readmitted to the hospital; mortality was 5.4%., CONCLUSIONS: Similar to other countries in the developing world, in Colombia, the leading cause of hospitalization among HIV-infected patients remain opportunistic infections. However, in-hospital mortality was low, similar to those described for high-income countries. Strategies to monitor and optimize the adherence and retention in HIV programs are fundamental to maximize the benefit of ART.</t>
  </si>
  <si>
    <t>https://dx.doi.org/10.1186/s12981-017-0186-3</t>
  </si>
  <si>
    <t>Trends in rates and causes of hospitalization among people living with HIV in the antiretroviral therapy era: A retrospective cohort study in China, 2008-2020</t>
  </si>
  <si>
    <t>Frontiers in public health</t>
  </si>
  <si>
    <t>Liu, Ying and Hao, Yiwei and Xiao, Jiang and Wu, Liang and Liang, Hongyuan and Han, Junyan and Zhao, Hongxin</t>
  </si>
  <si>
    <t>http://ovidsp.ovid.com/ovidweb.cgi?T=JS&amp;PAGE=reference&amp;D=med22&amp;NEWS=N&amp;AN=36424978</t>
  </si>
  <si>
    <t>Background: The introduction of antiretroviral therapy (ART) has resulted in marked reductions in morbidity among people living with HIV (PLWH). Monitoring the hospitalizations of PLWH is important in evaluating the quality of healthcare and forecasting the co-morbidity pattern. We aimed to describe the trends in the rates and causes of hospitalization among PLWH who initiated ART in an HIV-designated hospital in China., Methods: PLWH who initiated ART and were hospitalized in Beijing Ditan Hospital from 2008 to 2020 were selected for the study. Hospitalizations were classified based on AIDS-defining events (ADEs), non-AIDS-defining events (nADEs), and other causes. Hospitalization rates were calculated in terms of person-years, with risk factors determined by Poisson regression. The proportion of hospitalization causes at different ART treatment statuses was also evaluated., Results: A total of 9,404 patients (94.7% were male patients) were included, contributing to 49,419 person-years. Overall, 1,551 PLWH were hospitalized for 2,667 hospitalization events, among which 60.4% of hospitalizations were due to ADEs, 11.4% were due to nADEs, and 28.2% were due to other causes. Unadjusted hospitalization rates decreased for all causes and all three diagnostic categories with year. After adjusting for the variables that changed substantially over time, ADE-related [IRR, 1.01 (0.96-1.05)] and nADE-related hospitalization rates [IRR, 0.92 (0.84-1.01)] appeared stable. Hospitalization for ADEs constituted an increasing proportion over time (36.3% in 2008-57.4% in 2020), especially in ART-naive inpatients (43.8% in 2008-83.3% in 2020). The proportion of nADE-related hospitalizations remained low (9.0% in 2008-15.4% in 2020). Hospitalization rate was highest for patients treated with ART during the first 6 months after ART initiation (46.2%) when ADEs were still the leading cause of hospitalizations (30.6%). Older age, non-men who have sex with men transmission, late presenters, HIV viral load (VL) &gt; 50 copies/mL, and CD4 counts &lt;= 200 cells/muL were associated with a higher hospitalization risk (all P &lt; 0.05)., Conclusion: Despite some progress, ADEs remain the most common and serious problem among PLWH in China. In order to avoid deteriorating to the stage of needing hospitalization, more work is needed to diagnose and treat HIV infection earlier. Copyright ¬© 2022 Liu, Hao, Xiao, Wu, Liang, Han and Zhao.</t>
  </si>
  <si>
    <t>https://dx.doi.org/10.3389/fpubh.2022.1000942</t>
  </si>
  <si>
    <t>Hospitalization among infants who initiate antiretroviral therapy before 3 months of age</t>
  </si>
  <si>
    <t>AIDS (London, England)</t>
  </si>
  <si>
    <t>435-445</t>
  </si>
  <si>
    <t>Anderson, Kim and Iyun, Victoria and Eley, Brian S. and Rabie, Helena and Ferreira, Thalia and Nuttall, James and Frigati, Lisa and Van Dongen, Nicola and Davies, Mary-Ann</t>
  </si>
  <si>
    <t>http://ovidsp.ovid.com/ovidweb.cgi?T=JS&amp;PAGE=reference&amp;D=medl&amp;NEWS=N&amp;AN=36695356</t>
  </si>
  <si>
    <t>INTRODUCTION: Studies examining hospitalization among infants with HIV in resource-limited settings, in the context of early infant diagnosis and early antiretroviral therapy (ART) initiation, are limited., METHODS: We used routinely collected data on infants who initiated ART aged &lt;3 months (Western Cape province, South Africa; 2013-2017) to describe hospitalization from birth until 12 months post-ART initiation. Record reviews were additionally performed at three tertiary-level facilities. We used mixed-effects Poisson regression to examine factors associated with hospitalization., RESULTS: Among 840 infants, 579 (69%) were hospitalized; 36% had &gt;1 hospitalization. Median age at ART initiation decreased from 57 days (interquartile range [IQR] 22-74; 2013-2015) to 19 days (IQR 5-54; 2016-2017). Early neonatal hospitalization (age &lt;7 days) occurred in 271 infants (32%) and represented 24% of hospitalizations (272/1131). Overall, 443 infants (53%) were hospitalized at age &gt;=7 days, including 13% with hospitalizations pre-ART initiation, 15% pre and post-ART initiation and 25% post-ART initiation. Excluding early neonatal hospitalizations, initiating ART at older age vs. age &lt;1 week was associated with higher hospitalization rates: adjusted incidence rate ratios (95% confidence interval) were 1.86 (1.31-2.64); 2.31 (1.62-3.29) and 2.47 (1.76-3.46) if ART initiation age was 1-4 weeks; 5-8 weeks and 9-12 weeks respectively. Among infants whose hospital records were reviewed, reasons for early neonatal hospitalizations mostly related to prematurity or low birthweight (n = 46/60; 77%) whereas hospitalizations at age &gt;=7 days were mostly due to infections (n = 206/243; 85%)., CONCLUSIONS: Earlier ART initiation is associated with lower hospitalization rates. High hospitalization rates, despite initiation age &lt;3 months, is concerning. Copyright ¬© 2022 Wolters Kluwer Health, Inc. All rights reserved.</t>
  </si>
  <si>
    <t>https://dx.doi.org/10.1097/QAD.0000000000003422</t>
  </si>
  <si>
    <t>[Hospital admission and mortality causes of HIV patients in a third level hospital]</t>
  </si>
  <si>
    <t>Diagnostico al alta y causas de mortalidad de pacientes VIH+ ingresados en un hospital de tercer nivel.</t>
  </si>
  <si>
    <t>317-326</t>
  </si>
  <si>
    <t>Asensi-Diez, R. and Fernandez-Cuerva, C. and Alcaraz Sanchez, J. J. and Munoz-Castillo, I.</t>
  </si>
  <si>
    <t>http://ovidsp.ovid.com/ovidweb.cgi?T=JS&amp;PAGE=reference&amp;D=med16&amp;NEWS=N&amp;AN=31310085</t>
  </si>
  <si>
    <t>OBJECTIVE: The aim of this study is to describe the HIV population admitted to a tertiary level hospital and analyze hospital admission and mortality causes during hospitalization., METHODS: Observational, retrospective study carried out in a third level Hospital. Inclusion criteria: Patients &gt;=18 years with a prescription of ART and diagnosis of HIV known or discovered during admission. It was accepted hospital ward discharge diagnose as hospitalization causes. Clinical, analytical outcomes as well as causes of mortality were collected., RESULTS: Among 162 hospitalized HIV infected, 128 met the inclusion criteria, 8 of those were diagnosed as naive HIV patients. 79.7% were male; Age 50.29 +/- 9.81 years. The main reasons for hospital admissions (38.3%) were certain infectious and parasitic diseases (ICD-10 Classification) and more specifically human immunodeficiency virus [HIV] disease represented 24,1% of whole hospitalizations. Mortality rates of &gt;=18 years HIV patients that were admitted to hospital during 2016-2017 were the 13.52%. The main causes of death were certain infectious and parasitic diseases followed by malignancies., CONCLUSIONS: Our results emphasize the need of intensifying the HIV early diagnosis as well as Pneumocystis jirovecii primary prophylaxis. Insist on ART adherence from infectology follow-up appointment and pharmacy care consultations, educate clinics on ART treatment prescription during hospital admission as well as requesting viral and CD4 lymphocytes loads to every HIV admitted patients. Copyright ¬©The Author 2019. Published by Sociedad Espanola de Quimioterapia. This article is distributed under the terms of the Creative Commons Attribution-NonCommercial 4.0 International (CC BY-NC 4.0)(https://creativecommons.org/licenses/by-nc/4.0/).</t>
  </si>
  <si>
    <t>rayyan-489623336</t>
  </si>
  <si>
    <t>HIV inpatient admissions and antiretroviral treatment interventions</t>
  </si>
  <si>
    <t>Baker, H. and Owens, L. and Lee, V.</t>
  </si>
  <si>
    <t>http://ovidsp.ovid.com/ovidweb.cgi?T=JS&amp;PAGE=reference&amp;D=emed21&amp;NEWS=N&amp;AN=634128055</t>
  </si>
  <si>
    <t>Background: The nature of inpatient admissions in people living with HIV (PLWH) has noticeably changed due to effective antiretroviral (ARV) treatment and so has the need for involvement of the specialist HIV team in their care. A review was undertaken at a large inner city hospital of the reasons for admission of PLWH and the types of intervention in ARV treatment required. Method(s): The database of PLWH inpatient admissions between Jan 2018 -Dec 2019 was analysed for reason of admission and type of intervention in ARV treatment made. Result(s): There were a total of 373 admissions over the 2-year period, involving 253 patients. 21 (8.3%) were new diagnoses, 171 (67.6%) were stable on treatment and 20 (7.9%) were defaulters (Table P94.1). 19 (7.5%) had AIDs-defining illnesses; of which 14 (73.7%) were opportunistic infections; 4 (21.1%) were lymphomas. 33 (8.8%) admissions were related to alcohol and substance misuse involving 20 (7.9%) patients. 87 interventions in ARV treatment were made in 75 patients. 18 (20.7%) started ARV, while 20 (23%) restarted treatment. 13 (14.9%) treatment changed due to drug interaction with other concurrent medication. 5 (5.7%) changed treatment due to adherence issues. Conclusion(s): The majority of HIV inpatient admissions are non-HIV related. Whilst the specialist HIV team may not be the primary team responsible for the patient's care, this review highlights the importance of their involvement. Alcohol &amp; substance misuse, and retention in care also pose an increasing challenge in improving the outcomes for PLWH.</t>
  </si>
  <si>
    <t>Causes and Outcomes of Admission and Investigation of Tuberculosis in Adults with Advanced HIV in South African Hospitals: Data from the TB Fast Track Trial</t>
  </si>
  <si>
    <t>The American journal of tropical medicine and hygiene</t>
  </si>
  <si>
    <t>1662-1671</t>
  </si>
  <si>
    <t>Beckwith, Peter G. and Tlali, Mpho and Charalambous, Salome and Churchyard, Gavin J. and Fielding, Katherine L. and Hoffmann, Christopher J. and Johnson, Suzanne and Wood, Natalie and Grant, Alison D. and Karat, Aaron S.</t>
  </si>
  <si>
    <t>http://ovidsp.ovid.com/ovidweb.cgi?T=JS&amp;PAGE=reference&amp;D=med20&amp;NEWS=N&amp;AN=34662866</t>
  </si>
  <si>
    <t>Tuberculosis (TB) remains the leading cause of hospitalization and in-hospital mortality in HIV-positive adults. Using data from hospital and clinic files, research databases, and autopsy, we describe causes and outcomes of admissions, and assess investigations for TB among adults with advanced HIV who were hospitalized after enrollment into the TB Fast Track trial in South Africa (2013-2015). A total of 251 adults [median CD4 count, 37.5 cells/muL; interquartile range, 14-68 cells/microL; 152 (60.6%) on antiretroviral therapy] experienced 304 admissions. Ninety-five of 251 of the first admissions (37.8%) were TB related; the next most common causes were AIDS-related illnesses (41 of 251, 16.3%) and surgical causes (21 of 251, 8.4%). Of those admitted with previously undiagnosed TB, 60% had CD4 counts less than 50 cells/microL. Overall, 137 of 251 individuals died as inpatients or within 90 days of their first discharge. Case fatality rates were particularly high for those admitted with TB (66%) and bacterial infections (80%). In 144 admissions for whom anti-TB treatment had not been started before admission, a sputum-based TB investigation was recorded in only 12 of 57 admissions (21.1%) in whom one or more TB symptom was recorded (24 of 57 started on treatment), and 6 of 87 admissions (6.9%) in whom no TB symptoms were recorded (14 of 87 started on treatment). Hospitalized adults with advanced HIV are at high risk of death. TB was a common cause of hospitalization but was under-investigated, even in those with symptoms. In addition to early identification of TB and other AIDS-related illnesses during hospitalization of adults with advanced HIV, improved pre-hospital management strategies are needed to interrupt disease progression and reduce poor outcomes in this already vulnerable population.</t>
  </si>
  <si>
    <t>https://dx.doi.org/10.4269/ajtmh.21-0133</t>
  </si>
  <si>
    <t>PREVALENCIA DA ANTIGENEMIA CRIPTOCOCICA UTILIZANDO LATERAL FLOW ASSAY (LFA) EM PACIENTES COM HIV/AIDS SINTOMATICOS TRIADOS EM UNIDADE DE REFERENCIA EM GOIAS</t>
  </si>
  <si>
    <t>Brazilian Journal of Infectious Diseases</t>
  </si>
  <si>
    <t>Borges, M. A. S. B. and Sales, L. F. S. and Terceiro, C. A. E. and Filho, J. A. D. A. and Turchi, M. D.</t>
  </si>
  <si>
    <t>http://ovidsp.ovid.com/ovidweb.cgi?T=JS&amp;PAGE=reference&amp;D=emed23&amp;NEWS=N&amp;AN=2016834439</t>
  </si>
  <si>
    <t>Introducao/Objetivos: A Criptococose e uma infeccao fungica oportunista mundialmente conhecida, causada predominantemente por Cryptococcus neoformans, que atinge em especial pacientes com AIDS, em casos de diagnostico tardio, ma adesao e/ou falha ao tratamento antirretroviral. A prevalencia de antigenemia criptococica (CrAg) em pacientes com CD4 &lt; 200 cel/mL em Goias foi relatada como 5,3% em assintomaticos e 9,3% em sintomaticos. Objetivamos avaliar a prevalencia de CrAg em pacientes sintomaticos atendidos em uma emergencia especializada. Metodos: Coorte de pessoas vivendo com HIV (PVHIV) adultas, com CD4 &lt; 200, admitidas em uma unidade de referencia em Goiania-GO no periodo de fevereiro a maio de 2021. Os dados foram apresentados de forma descritiva, utilizando porcentagens e medidas de tendencia central. Resultados: Foram avaliados 20 pacientes admitidos via unidade de emergencia, 13 (65%) do sexo masculino, 12 (60%) com diagnostico previo de HIV e 60% ainda sem inicio de terapia antirretroviral. A mediana de CD4 = 41,5 cel/mm3 (minimo 22, maximo 60), CV: &gt; 1000 copias/mL em 17 (85%). Relatavam doenca oportunista previa 20%: moniliase oral 5 (25%), tuberculose 2 (10%), toxoplasmose 3 (15%), CMV 3 (15%). 65% eram sintomaticos: febre 10 (50%), perda de peso 7 (35%), diarreia 3 (15%), sintomas pulmonares 8 (40%), lesoes de pele 7 (35%), fraqueza 6 (30%), moniliase 4 (20%). Sintomas neurologicos: cefaleia 9 (45%), convulsoes 4 (20%), sonolencia 4 (20%), hemiparesia 3 (15%), alteracao visual 3 (15%), memoria, tontura e disartria 2 cada (10%), vomitos 4 (20%). O CrAg serico foi reagente em 4 (20%) pacientes. 8 realizaram puncao lombar, nenhum com CrAg em liquor reagente. Nesta populacao a letalidade foi 20% (4), sendo apenas 1 em paciente CrAg reagente (25%). Este paciente recebeu tratamento com anfotericina B + fluconazol, porem teve como complicacao choque septico. Um paciente abandonou o acompanhamento. Os demais pacientes receberam tratamento preemptivo com fluconazol. Conclusao: A infeccao criptococica e uma doenca grave, especialmente em pacientes gravemente imunossuprimidos. A prevalencia de CrAg em PVHIV com CD4&lt;100 e sintomaticas foi 20%, com uma taxa de letalidade de 25% dentre os positivos. A triagem com antigenemia criptococcica deve fazer parte da rotina de servicos de emergencia que atendem esta populacao, buscando diagnostico e tratamento efetivo precoces e a reducao da letalidade.Copyright ¬© 2021</t>
  </si>
  <si>
    <t>https://dx.doi.org/10.1016/j.bjid.2021.102143</t>
  </si>
  <si>
    <t>44 Cerme√±o et. al.</t>
  </si>
  <si>
    <t>Infecciones f√∫ngicas en pacientes infectados por VIH en el Complejo Hospitalario Universitario "Ruiz y P√°ez"</t>
  </si>
  <si>
    <t>Bol. venez. infectol</t>
  </si>
  <si>
    <t>91-99</t>
  </si>
  <si>
    <t>Cerme√±o, Julman and Marcano, Adelimer and Sandoval, Marisol</t>
  </si>
  <si>
    <t>http://fi-admin.bvsalud.org/document/view/23h6r</t>
  </si>
  <si>
    <t>Introducci√≥n: Las infecciones f√∫ngicas constituyen una causa importante de morbilidad y mortalidad en individuos infectados con el VIH. Objetivo: Determinar la prevalencia de infecciones f√∫ngicas, en pacientes hospitalizados con infecci√≥n por VIH, en el Complejo Hospitalario "Ruiz y P√°ez", Ciudad Bol√≠var, Estado Bol√≠var, Venezuela. M√©todos: Se realiz√≥ un estudio, descriptivo, transversal y prospectivo. Previo consentimiento informado, se recogieron los datos de inter√©s epidemiol√≥gico y cl√≠nico. La muestra estuvo representada por aquellos sujetos con infecci√≥n f√∫ngica demostrada. Se tomaron muestras de sangre, esputo, m√©dula √≥sea, mucosa oral, LCR, orina y heces. Se practicaron cultivos: bacterianos y micol√≥gicos; an√°lisis coproparasitol√≥gico (examen directo de heces, m√©todos de concentraci√≥n (Kato-Katz y formol-√âter), coloraci√≥n de Kinyoun y Tricr√≥mica modificada Ryan Blue). Adem√°s, coloraciones especiales: Giemsa, Grocott (metanamina arg√©ntica) en muestras de aspirado de m√©dula √≥sea y esputo as√≠ como inmunofluorescencia directa para P. jirovecii y estudio serol√≥gico para la demostraci√≥n de ant√≠genos (Cryptococcus) y anticuerpos espec√≠ficos contra Aspergillus sp, Histoplasma y Paracoccidioides sp. Resultados: La prevalencia de infecciones f√∫ngicas fue del 35,7 %, siendo la candidiasis orofar√≠ngea (60 %), histoplasmosis (20 %), paracoccidioidomicosis (13,3 %) las predominantes. La neumocistosis y criptococosis fueron poco frecuentes (6,7 %). Las patolog√≠as asociadas fueron: tuberculosis (13,3 %), neumon√≠a bacteriana (13,3 %), leishmaniasis (6,7 %), sarcoma de Kaposi (6,7 %) y toxoplasmosis (6,7 %). En 6,7 %, se demostr√≥ amebiasis, estrongiloidiasis, giardiasis y blastocistosis. Conclusiones: La prevalencia de infecciones f√∫ngicas en los pacientes con infecci√≥n por el VIH/SIDA en el Complejo Hospitalario Universitario "Ruiz y P√°ez" es elevada (35,7 %), siendo la candidiasis, histoplasmosis y paracoccidioidomicosis las micosis m√°s frecuentes. Introduction: Fungal infections are a major cause of morbidity and mortality in subjects with HIV. Objective: To determine the prevalence of fungal infections in hospitalized patients with HIV infection in the "Ruiz y Paez" Hospital Complex, Ciudad Bolivar, Bol√≠var State, Venezuela. Methods: A descriptive, cross-sectional and prospective study was conducted. Once written informed consent had been obtained, data of epidemiological and clinical interest was collected subjects with proven fungal infection were studied. Samples of blood, sputum, bone marrow, oral mucosa, urine and faeces were collected. Cultures and coproparasitologic analysis: direct examination of stool, concentration methods (Kato-Katz and formol-ether, Kinyoun stain, Trichromic stain and Ryan Blue modified Trichromic stain were performed. Special stains used like: Giemsa, Grocott (methenamine silver) in samples of bone marrow aspirate and sputum, as well as direct immunofluorescence for P. jirovecii were also used. Results: Prevalence of fungal infections was 35.7.%. Oropharyngeal candidiasis (60.%), histoplasmosis (20.%), paracoccidioidomycosis (13.3 %) and cryptococcosis were demonstrated. Pneumocystosis was uncommon (6.7 %). Among the diagnoses associated to fungal infection, tuberculosis (13.3 %), bacterial pneumonia (13.3 %), leishmaniasis (6.7 %), Kaposi sarcoma (6.7 %) and toxoplasmosis (6.7.%) were shown. Amoebiasis, strongyloidiasis, giardiasis and blastocystosis were demonstrated in 6.7 % of patients. Conclusions: Prevalence of fungal infections in patients with HIV/AIDS in the "Ruiz y Paez" University Hospital Complex was high (35.7 %). Candidiasis, histoplasmosis and paracoccidioidomycosis were the most frequent mycoses demonstrated.</t>
  </si>
  <si>
    <t>rayyan-489620919</t>
  </si>
  <si>
    <t>Serum cryptococcal antigen titre as a diagnostic tool and a predictor of mortality in HIV-infected patients with cryptococcal meningitis</t>
  </si>
  <si>
    <t>69-73</t>
  </si>
  <si>
    <t>Chen, J. and Zhang, R. and Shen, Y. and Liu, L. and Qi, T. and Wang, Z. and Mehraj, V. and Routy, J. P. and Lu, H.</t>
  </si>
  <si>
    <t>http://ovidsp.ovid.com/ovidweb.cgi?T=JS&amp;PAGE=reference&amp;D=med16&amp;NEWS=N&amp;AN=30311440</t>
  </si>
  <si>
    <t>OBJECTIVES: The aim was to determine the effectiveness of the serum cryptococcal antigen (CrAg) test in the diagnosis of concurrent cryptococcal meningitis (CM) and as a predictor of mortality in HIV-infected patients., METHODS: In this retrospective study, all HIV-infected patients admitted to Shanghai Public Health Clinical Center from 1 January 2014 to 31 August 2016 were screened for serum CrAg using the latex agglutination test. Serum CrAg-positive patients underwent lumbar puncture to confirm CM prior to the initiation of appropriate antifungal therapy and were followed up for at least 6 months., RESULTS: One hundred and four (7.1%) of the total of 1474 HIV-infected patients screened were serum CrAg-positive. CM was diagnosed in the majority of serum CrAg-positive patients (71.3%; 67 of 94) and was confirmed in all (46 of 46) of the patients with headache or coma and in 43.8% (21 of 48) of patients without neurological symptoms. CrAg titres &gt;= 1:1024 showed a sensitivity of 82.5% and a specificity of 86.7% for the diagnosis of concurrent CM (P &lt; 0.001). The positive predictive value for CM in this population was 94.3%. A total of 13 serum CrAg-positive patients [13.8%; 95% confidence interval (CI) 7.5-22.4%] died (11 as a result of CM and two others as a result of bacterial pneumonia) despite early antifungal treatment initiation. Serum CrAg titres &gt;= 1:1024 predicted all-cause mortality (hazard ratio 3.69; P = 0.03)., CONCLUSIONS: Serum CrAg titres &gt;= 1:1024 not only were associated with concurrent CM but also predicted mortality. HIV-infected patients with a positive serum CrAg test during screening should receive lumbar punctures regardless of symptoms to rule out CM and patients with serum CrAg titres &gt;= 1:1024 should be offered immediate care. Copyright ¬© 2018 British HIV Association.</t>
  </si>
  <si>
    <t>https://dx.doi.org/10.1111/hiv.12679</t>
  </si>
  <si>
    <t>Mortality, survival and prognostic factors of people with AIDS in intensive care unit</t>
  </si>
  <si>
    <t>Revista da Escola de Enfermagem da U S P</t>
  </si>
  <si>
    <t>e20210121</t>
  </si>
  <si>
    <t>Cunha, Gilmara Holanda da and Lima, Reangela Cintia Rodrigues de Oliveira and Lopes, Marcos Venicios de Oliveira and Galvao, Marli Teresinha Gimeniz and Siqueira, Larissa Rodrigues and Fontenele, Marina Soares Monteiro</t>
  </si>
  <si>
    <t>http://ovidsp.ovid.com/ovidweb.cgi?T=JS&amp;PAGE=reference&amp;D=med20&amp;NEWS=N&amp;AN=34516603</t>
  </si>
  <si>
    <t>OBJECTIVE: To analyze mortality, survival and prognostic factors of patients with AIDS in Intensive Care Unit (ICU)., METHOD: Retrospective cohort study with a sample of 202 patients with AIDS in ICU, whose sociodemographic, epidemiological, and clinical characteristics were obtained from medical records and assessed., RESULTS: Patients were mostly male (73.8%) and drug users (59.4%), with no regular health follow-up (61.4%) and no adherence to antiretrovirals (40.6%), presenting low CD4+ T lymphocyte count (94.0%) and high viral load (44.6%). The main causes of hospitalization were sepsis and respiratory and renal insufficiency. The mean duration of hospitalization was 11.9 days (p = 0.0001), with a 41.6% survival; 58.5% died in the ICU. Sepsis upon admission (p &lt; 0.001), pressure injury (p = 0.038), sexual exposure (p = 0.002), high viral load (p = 0.00001) and prolonged hospitalization (p &lt; 0.001) increased the risk of death., CONCLUSION: Most patients had no regular health follow-up, were drug users and presented low CD4+ T lymphocyte count and high viral load. The high mortality indicated that antiretroviral adherence is essential to reduce viral resistance, opportunistic diseases, and mortality.</t>
  </si>
  <si>
    <t>https://dx.doi.org/10.1590/1980-220X-REEUSP-2021-0121</t>
  </si>
  <si>
    <t>Prevalence, characteristics and outcomes of patients with Cryptococcal meningitis in Maputo, Mozambique</t>
  </si>
  <si>
    <t>Deiss, R. and Loreti, C. and Gutierrez, A. and Tatia, M. and Vivaldo, H. and Molfino, L. and Tamayo Antabak, N. and Issufo, S. and Ciglienicki, I.</t>
  </si>
  <si>
    <t>http://ovidsp.ovid.com/ovidweb.cgi?T=JS&amp;PAGE=reference&amp;D=emed20&amp;NEWS=N&amp;AN=629010978</t>
  </si>
  <si>
    <t>Background: Cryptococcal meningitis (CCM) is a leading cause of HIV-related mortality in sub-Saharan Africa. Nonetheless, routine screening for serum cryptococcal antigen (CrAg) has not been widely implemented for patients with advanced HIV, despite World Health Organization (WHO) recommendations. Moreover, CCM treatment in Africa is often suboptimal with inadequate access to liposomal amphotericin (LAmB) and flucytosine (5-FC). We report outcomes following implementation of systematic screening, diagnosis and treatment of CCM at a tertiary level hospital in Maputo, Mozambique. Method(s): We analysed retrospective clinical data between March-December 2018. All HIV+ patients admitted to the emergency department underwent CD4 count screening; those with CD4 &lt; 200 cells/ul received point-of-care serum CrAg testing (IMMY; Norman, OK, USA). Cerebrospinal fluid (CSF) was obtained on serum CrAg+ patients; those with CSF CrAg+ received 7 days of LAmB/5-FC followed by fluconazole. Post-discharge outcomes were obtained by telephone contact and/or review of ambulatory records. Result(s): Among 1782 patients screened, the total prevalence of cryptococcal antigenemia was 5.6% (N = 100). Of these, 61% were diagnosed with CCM, yielding a total prevalence of 3.4%. In the overall sample, 49.9% (N = 890) of individuals had CD4 &lt; 200 cells/uL; additional patient characteristics are highlighted in Table 1. Complete induction treatment data was available on 40/61 patients: 32 (80%) completed and eight (20%) died during hospitalization. At 12 weeks, 18% (11/61) patients remained in ambulatory care, 34% (21/61) had died, and 34% (21/61) could not be reached. An additional eight patients (13%) had not yet completed 12 weeks of follow-up. Conclusion(s): This is the first report of CCM prevalence and treatment outcomes in Maputo, Mozambique. Introduction of serum CrAg screening and CCM diagnosis for advanced HIV disease in an emergency department was feasible. Treatment with LAmB/5-FC resulted in high early survival, but a high proportion of deaths occurred in the early post-hospitalization period, emphasizing the need for close outpatient monitoring following initial CCM treatment. (Table Presented).</t>
  </si>
  <si>
    <t>https://dx.doi.org/10.1002/jia2.25327</t>
  </si>
  <si>
    <t>Hospitalization in South African Adolescents With Perinatally Acquired HIV on Antiretroviral Therapy</t>
  </si>
  <si>
    <t>The Pediatric infectious disease journal</t>
  </si>
  <si>
    <t>1035-1039</t>
  </si>
  <si>
    <t>Frigati, Lisa J. and Brown, Karryn and Cotton, Mark F. and Myer, Landon and Zar, Heather J.</t>
  </si>
  <si>
    <t>http://ovidsp.ovid.com/ovidweb.cgi?T=JS&amp;PAGE=reference&amp;D=med18&amp;NEWS=N&amp;AN=33006875</t>
  </si>
  <si>
    <t>BACKGROUND: Little is known about hospitalization in African adolescents with perinatally acquired HIV (PHIV+ adolescents). We described the incidence and causes of hospitalization in participants enrolled in the Cape Town Adolescent Antiretroviral Cohort in South Africa., METHODS: Data collected from July 2013 to October 2018 from PHIV+ and HIV- adolescents were analyzed. Participants were assessed every 6 months and data on intercurrent hospitalization were abstracted. Causes of hospitalizations were classified according to ICD-10 codes. Descriptive statistics, time-to-event analysis and Poisson regression were used to describe causes and incidence and to determine incidence rate ratios for factors associated with hospitalization., RESULTS: Five hundred fifteen PHIV+ and 109 HIV- participants had a median follow-up of 4.1 years [interquartile range (IQR): 3.7-4.6]. At enrollment HIV+ participants had a median duration of ART of 7.6 years (IQR: 4.6-9.2), median CD4 count of 713 cells/mm (IQR: 561.0-957.5) and 387 (75%) had a viral load &lt;50 copies/mL. There were 149 hospital admissions over 64 months. Crude incidence rates for hospitalization were 6.6 [95% confidence interval (CI): 5.7-7.8] and 2.2 (95% CI: 1.2-4.3) per 100-person-years (P = &lt;0.01) in HIV + and HIV-, respectively. Ninety of 149 (60%) admissions in HIV+ participants were classified as non-infectious, 36/149 (24%) were infectious and 23/149 (16%) were "other HIV-related" or "unknown." Older age (15-19 years) and maintaining a CD4 &gt;500 cells/cm were associated with decreased risk of hospitalization: adjusted incidence rate ratios of 0.61 (CI: 0.44-0.86, P = &lt;0.01) and 0.68 (CI: 0.49-0.94, P = 0.02), respectively., CONCLUSIONS: PHIV+ adolescents had a high incidence of hospitalization despite ART. Strategies addressing infectious and non-infectious morbidity must be strengthened.</t>
  </si>
  <si>
    <t>https://dx.doi.org/10.1097/INF.0000000000002826</t>
  </si>
  <si>
    <t>Advanced presentation among HIV/AIDS patients despite universal access to antiretroviral therapy in northern Mexico</t>
  </si>
  <si>
    <t>26-27</t>
  </si>
  <si>
    <t>Gonzalez-Fernandez, E. and Medina-Pinon, I. and Ramos-Jimenez, J.</t>
  </si>
  <si>
    <t>http://ovidsp.ovid.com/ovidweb.cgi?T=JS&amp;PAGE=reference&amp;D=emed19&amp;NEWS=N&amp;AN=623150989</t>
  </si>
  <si>
    <t>Background: Hospitalizations are an important indicator of healthcare quality and access for HIV/AIDS patients [1]. We sought to analyse epidemiological data and to determine the causes of hospitalization and advanced presentations of HIV/AIDS patients based on CD4+ T-cell counts from 2013 to 2017. Material(s) and Method(s): We conducted a retrospective study of HIV patients admitted in a third-level University Hospital in north-eastern Mexico. Hospitalization records were collected for all 385 inpatient admissions from 2013 to 2017 that were diagnosed with HIV upon admission, or prior to admission, by matching the hospitalization records using the CID-10 codes for HIV infection. Demographic and clinical characteristics were analysed for first-time hospitalizations. Patients' most recent CD4+ T-cell count (within 6 months), if available, was documented. All hospitalizations were classified according to age group, gender, lengths of stay and primary diagnosis (AIDS-defining illness and Non-AIDS defining infection). Result(s): Among 385 patients evaluated, 189 had CD4+ T-cell lymphocyte counts available (49.1%), and the average CD4+ count was 198.8 cells/mm3. Patients with CD4+ counts below 200 cells/mm3 constituted 65.1% (n = 123). Those with CD4+ counts of 200 to 499 cells/mm3 represented 24.3% (n = 46), and only 10.6% (n = 20) had counts above 500 cells/mm3. AIDS-defining illnesses were the most common cause of hospitalization (56.6%, n = 218), followed by Non AIDS defining infections (20.3%, n = 78). Of those patients, males represented 79.3% (n = 174) and 83.3% (n = 65) respectively. A total of 86 fatalities were reported during the period analysed, amounting to a mortality of 22.3%. The age group with the highest mortality rate was that of 41 to 50 year olds (30.2%, n = 26). Most hospitalizations had a length of stay of 11 days or more (46.0%, n = 177), and a mean length of stay of 13 days. A total of 197 (51.2%) patients admitted were unaware of their HIV diagnosis. The majority of patients were local state residents (95.6%, n = 368), and a small number of patients were from a different region (4.4%, n = 17). Conclusion(s): Despite the availability of federally funded antiretroviral treatment for HIV in Mexico for all medically insured and non-insured patients since the year 2000 [2], the incidence of hospitalization in advanced stages of disease and mortality for HIV/AIDS patients remains significantly high. This represents an urgent need for more efficient preventive and early detection strategies that may lead to reduced advanced presentations of the disease and improved outcomes.</t>
  </si>
  <si>
    <t>https://dx.doi.org/10.1002/jia2.25093</t>
  </si>
  <si>
    <t>Hospitalisation across the ages: Transitioning young people with perinatally acquired HIV (PaHIV)</t>
  </si>
  <si>
    <t>54-55</t>
  </si>
  <si>
    <t>Johnson, S. M. and Teh, J. and Pasvol, T. and Ayres, S. and Lyall, H. and Fidler, S. and Foster, C.</t>
  </si>
  <si>
    <t>http://ovidsp.ovid.com/ovidweb.cgi?T=JS&amp;PAGE=reference&amp;D=emed21&amp;NEWS=N&amp;AN=634128133</t>
  </si>
  <si>
    <t>Background: Antiretroviral therapy (ART) has dramatically improved survival and consequently reduced rates of hospitalisation for people living with HIV (PLWH). Complex challenges including ART-adherence amongst perinatally infected (PaHIV) cohorts may impact hospitalisations. We explored trends in hospitalisation in a PaHIV cohort post-transition from paediatric care. Method(s): A retrospective observational cohort study of all PaHIV aged 15+ years attending a specialist centre between 1st September 2016-31st August 2019. The primary outcome was admission to hospital.Day, maternity, psychiatric and admissions to other hospitals were excluded. Demographic and clinical data were collected at baseline and at each admission from the electronic patient record: cause, frequency/duration of hospitalisation, plasma HIV VL and CD4 lymphocyte count. Stratified incidence rates of admission per 100 person years at risk (95% CI) were calculated by age group (15-19, 20-24 and 25-35 years) and gender. StataTM 15 was used for all analyses. Result(s): 206 PaHIV contributed 608 person-years of follow up. 89 (43%) male, 156 (78%) black/mixed ethnicity, median age at study entry was 20.5 years (IQR 18-23). A total of 65 admissions occurred amongst 38 (18%) of individuals. There was a total of 534 nights, with a median duration of stay 5 nights (IQR 2-9). One person died. 58% of all 65 admissions were due to a CDC C-diagnosis; 60%, 62% and 50% for age groups 15-19, 20-24 and 25-35. Primary admission diagnosis was infection in 60%, 75% and 61% respectively. Other causes included respiratory (bronchiectasis, asthma) 7%, malignancyrelated 6% and HIV-morbidity (e.g. wasting syndrome) 4%. Of participants admitted, the viral load was &lt;200 copies/ml in 25% at study entry. Crude incidence of admission (95% CI) was 4.5 (2.4-8.8), 13.8 (10.0-19.2) and 13.1 (8.5- 20.4) per 100 person-years (PY) for age groups 15-19, 20-24 and 25-35. Admission rate (95% CI) for males was 8.5 (5.6-12.9)/100 PY and for females 12.2 (9.1-16.5)/100 PY. Conclusion(s): This vulnerable group of adults with PaHIV have high rates of hospitalisations with very different outcomes from the overall adult PLWH population. These findings highlight the impact of challenges for young adults post-transition suggesting enhanced multi-disciplinary support is needed.</t>
  </si>
  <si>
    <t>Implementation of tuberculosis and cryptococcal meningitis rapid diagnostic tests amongst patients with advanced HIV at Kamuzu Central Hospital, Malawi, 2016-2017</t>
  </si>
  <si>
    <t>BMC infectious diseases</t>
  </si>
  <si>
    <t>Kanyama, Cecilia and Chagomerana, Maganizo B. and Chawinga, Chimwemwe and Ngoma, Jonathan and Shumba, Idah and Kumwenda, Wiza and Armando, Billio and Kumwenda, Tapiwa and Kumwenda, Emily and Hosseinipour, Mina C.</t>
  </si>
  <si>
    <t>http://ovidsp.ovid.com/ovidweb.cgi?T=JS&amp;PAGE=reference&amp;D=med21&amp;NEWS=N&amp;AN=35247971</t>
  </si>
  <si>
    <t>BACKGROUND: Cryptococcal meningitis (CM) and tuberculosis (TB) remain leading causes of hospitalization and death amongst people living with HIV, particularly those with advanced HIV disease. In hospitalized patients, prompt diagnosis of these diseases may improve patient outcomes. The advanced HIV rapid diagnostic tests such as determine TB urine lipoarabinomannan lateral flow assay (urine LAM), urine X-pert MTB/RIF assay (urine X-pert), and serum/blood cryptococcal antigen test (serum CrAg) are recommended but frequently not available in many resource-limited settings. We describe our experience providing these tests in a routine hospital setting., METHOD: From 1 August 2016 to 31 January 2017, a prospective cohort study to diagnose TB and Cryptococcal meningitis using point of care tests was conducted in the medical wards at Kamuzu Central Hospital, in Lilongwe, Malawi. The tests offered were PIMA CD4 cell count, serum CrAg, urine LAM, and urine X-pert. The testing was integrated into an existing HIV/TB treatment room on the wards and performed close to admission time. Patients were followed until discharge or death in the ward., RESULTS: We included 438 HIV-positive patients; 76% had a previously known HIV diagnosis (87% already on ART). We measured CD4 count in 365/438 (83%), serum CrAg in 301/438 (69%), urine LAM in 363/438 (83%), and urine X-pert in 292/438 (67%). The median CD4 count was 144 cells/ml (IQR 46-307). Serum CrAg positivity rate was 23 /301 (8%) and CM was confirmed by CSF Crag in 13/23 (56%). The majority of CM patients 9/13 (69%) started antifungal therapy within two days of diagnosis. Urine LAM and urine X-pert positivity rates were 81/363(22%) and (14/292 (5%) respectively. The positivity rate of urine LAM was higher in patients with low CD4 cell counts (&lt; 100 cells/ml) and low BMI (&lt; 18.5). Most patients with positive urine LAM started TB treatment on the same day. Despite the early diagnosis and treatment of TB and CM, the inpatient mortality was high; 30% and 25% respectively., CONCLUSION: Although advanced HIV rapid diagnostic tests are recommended, one key challenge in implementation is the limited trained personnel administering the tests. Despite the effective use of the point of care tests in the clinical care of hospitalized TB and CM patients, mortality among these patients remained unacceptably high. Henceforth we need to train other cadres apart from nurses, clinicians, and laboratory technicians to conduct the tests. There is an urgent need to identify and modify other risks of death from TB and CM., TRIAL REGISTRATION: Malawi National Health Science Research committee: Protocol # 1144. Registered 2 July 2014 and University Of North Carolina IRB #: UNCPM 21412, approved 13th October 2014. Copyright ¬© 2022. The Author(s).</t>
  </si>
  <si>
    <t>https://dx.doi.org/10.1186/s12879-022-07224-6</t>
  </si>
  <si>
    <t>The impact of recreational drug use on inpatient admissions</t>
  </si>
  <si>
    <t>Kelly, S. and Malek, R. and Tipple, C. and Mackie, N. and Cooke, G. and Hindocha, S.</t>
  </si>
  <si>
    <t>http://ovidsp.ovid.com/ovidweb.cgi?T=JS&amp;PAGE=reference&amp;D=emed16&amp;NEWS=N&amp;AN=71930565</t>
  </si>
  <si>
    <t>Background: Recreational drug use (RDU) can be associated with a range of harmful health consequences in HIV positive individuals. There is an increasing spectrum of drugs used, injected and a recent phenomenon of "chemsex". The aim of this study was to review inpatient admissions over a one year period and assess the contribution of RDU. Method(s): A retrospective analysis of admissions between 12th January 2014 and 12th January 2015 to an HIV inpatient service in a central London teaching hospital was conducted. Medical case notes were reviewed and information on age, gender, sexual orientation and admission details collated. Result(s): There were 220 inpatient admissions during the study period, 28 (13%) were directly associated with recreational drug use. All 28 patients were male with a mean age of 43 (range 21- 62) and 11 (40%) were men who have sex with men (MSM). All patients were prescribed HIV treatment however 15 (54%)of these had a detectable HIV viral load. Nine (32%) of these patient were Hepatitis C co-infected. Table 1. Conclusion(s): RDU contributed to 13% of inpatient admissions. A quarter of these were related to chemsex and this growing culture in MSM is a concern. RDU should be routinely addressed by HIV clinicians. Patient should be informed of the risks and linked in with appropriate drug services with access to risk reduction counselling. (Table Presented).</t>
  </si>
  <si>
    <t>https://dx.doi.org/10.1111/hiv.12265</t>
  </si>
  <si>
    <t>HIV in acute care: A review of the burden of HIV-associated presentations to an emergency department</t>
  </si>
  <si>
    <t>South African Family Practice</t>
  </si>
  <si>
    <t>13-17</t>
  </si>
  <si>
    <t>Naicker, B. and Maharaj, R. C.</t>
  </si>
  <si>
    <t>http://reference.sabinet.co.za/webx/access/electronic_journals/mp_safp/mp_safp_v58_n1_a13.pdf http://ovidsp.ovid.com/ovidweb.cgi?T=JS&amp;PAGE=reference&amp;D=emed17&amp;NEWS=N&amp;AN=609971919</t>
  </si>
  <si>
    <t>Objective: To determine the burden of human immunodeficiency virus (HIV) disease and co-infection on a district-level Emergency Department (ED) in KwaZulu-Natal. Method(s): A retrospective chart review was conducted of the case notes of adult medical patients who presented to the ED over a three-month period. Patients presenting with HIV disease and its complications were identified. Patient demographics, disease presentation and severity, investigations and procedures undertaken, and disposition of patients in the HIV-positive cohort were assessed. Result(s): 428 of the 861 (49.7%) medical patients presenting to the ED were HIV positive. Some 37% of patients did not know their HIV status. In the HIV-positive cohort, the median age of presentation was 37 years, with almost equal male-to-female distribution. Of the patients seen, 57.5% were referred and 68% of patients presented after hours. In total, 80% of patients were triaged as yellow code. The predominant systems involved were the respiratory and central nervous systems, with pulmonary tuberculosis, community-acquired pneumonia and meningitis being the most common diagnoses. X-rays and laboratory testing were the most common investigations requested. Lumbar punctures, pleural paracentesis and pericardiocentesis were common emergency procedures performed. The majority (89.3%) of patients were admitted to the medical ward. Of the HIV-positive patients, 33% were on anti-retroviral therapy. ED mortality was 1.9%. Conclusion(s): In South Africa, very little is known about the ED's ability to cope with the HIV epidemic. This study highlights the significant impact HIV places on the resources of an ED. Strengthening of the primary health care system with a more aggressive approach to HIV testing and ARV initiation may contribute positively to reducing the burden of HIV emergencies and co-morbidities presenting to the ED. MeSH: Human Immunodeficiency virus (HIV); Emergency Department, South Africa, opportunistic infections; HIV testing.Copyright ¬© 2016 The Author(s).</t>
  </si>
  <si>
    <t>https://dx.doi.org/10.1080/20786190.2015.1079027</t>
  </si>
  <si>
    <t>High Proportions of Patients With Advanced HIV Are Antiretroviral Therapy Experienced: Hospitalization Outcomes From 2 Sub-Saharan African Sites</t>
  </si>
  <si>
    <t>Clinical infectious diseases : an official publication of the Infectious Diseases Society of America</t>
  </si>
  <si>
    <t>S126-S131</t>
  </si>
  <si>
    <t>Ousley, Janet and Niyibizi, Aline Aurore and Wanjala, Stephen and Vandenbulcke, Alexandra and Kirubi, Beatrice and Omwoyo, Willis and Price, Janthimala and Salumu, Leon and Szumilin, Elisabeth and Spiers, Sofie and van Cutsem, Gilles and Mashako, Maria and Mangana, Freddy and Moudarichirou, Ramzia and Harrison, Rebecca and Kalwangila, Tony and Lumowo, Gisele and Lambert, Vincent and Maman, David</t>
  </si>
  <si>
    <t>http://ovidsp.ovid.com/ovidweb.cgi?T=JS&amp;PAGE=reference&amp;D=med15&amp;NEWS=N&amp;AN=29514239</t>
  </si>
  <si>
    <t>Background: Human immunodeficiency virus (HIV) remains an important cause of hospitalization and death in low- and middle- income countries. Yet morbidity and in-hospital mortality patterns remain poorly characterized, with prior antiretroviral therapy (ART) exposure and treatment failure status largely unknown., Methods: We studied HIV-infected inpatients aged &gt;=13 years from cohorts in Kenya and the Democratic Republic of Congo (DRC), assessing clinical and demographic characteristics and hospitalization outcomes. Kenyan inpatients were prospectively enrolled during hospitalization; identical retrospective data were extracted for Congolese patients meeting the study criteria using routine medical information., Results: Among 338 HIV-infected patients in Kenya and 411 in DRC, 83.7% (95% confidence interval [CI], 79.4%-87.3%) and 97.3% (95% CI, 95.2%-98.5%), were admitted with advanced disease (defined as CD4 &lt;200 cells/microL or World Health Organization stage 3/4 illness). Among inpatients with advanced HIV, 35.4% and 21.7% were ART-naive at admission. Patients under care had a median time of 44.1 (interquartile range [IQR], 18.4-90.5) months and 55.9 (IQR, 28.1-99.6) months on treatment; 17.2% (95% CI, 13.5%-21.6%) and 29.6% (95% CI, 25.4%-34.3%) died, 25.9% (95% CI, 16.0%-39.0%) and 22.5% (95% CI, 15.8%-31.0%) of these within 48 hours., Conclusions: Across 2 diverse clinical contexts in sub-Saharan Africa, advanced HIV inpatients were frequently admitted with low CD4 counts, often failing first-line ART. Earlier identification of treatment failure and rapid switching to second-line ART are needed.</t>
  </si>
  <si>
    <t>https://dx.doi.org/10.1093/cid/ciy103</t>
  </si>
  <si>
    <t>Epidemiological differences and risk factors for hospitalization in people living with HIV in Istanbul, Turkey</t>
  </si>
  <si>
    <t>1284-1289</t>
  </si>
  <si>
    <t>Senoglu, Sevtap and Yesilbag, Zuhal and Karaosmanoglu, Hayat K. and Aydin, Ozlem A.</t>
  </si>
  <si>
    <t>http://ovidsp.ovid.com/ovidweb.cgi?T=JS&amp;PAGE=reference&amp;D=med16&amp;NEWS=N&amp;AN=31674885</t>
  </si>
  <si>
    <t>https://dx.doi.org/10.1177/0956462419866326</t>
  </si>
  <si>
    <t>People living with HIV, HCV and HIV/HCV coinfection in intensive care in a German tertiary referral center 2014-2019</t>
  </si>
  <si>
    <t>Infection</t>
  </si>
  <si>
    <t>Schlabe, Stefan and Boesecke, Christoph and van Bremen, Kathrin and Schwarze-Zander, Carolynne and Bischoff, Jenny and Yuruktumen, Aylin and Heine, Mario and Spengler, Ulrich and Nattermann, Jacob and Rockstroh, Jurgen K. and Wasmuth, Jan-Christian</t>
  </si>
  <si>
    <t>http://ovidsp.ovid.com/ovidweb.cgi?T=JS&amp;PAGE=reference&amp;D=medp&amp;NEWS=N&amp;AN=37055704</t>
  </si>
  <si>
    <t>PURPOSE: The epidemiology of HIV-infected individuals on the Medical Intensive Care Units (MICU) has changed after profound progress in treatment of AIDS-defining illnesses and anti-retroviral therapy (ART). Changes of MICU utilization of Hepatitis C (HCV) patients following roll-out of direct-acting antivirals (DAA) are yet to evaluate., METHODS: We performed a retrospective study on all patients with HIV, HIV/HCV and HCV admitted to the MICU of University Hospital Bonn 2014-2019. We assessed sociodemographic data, available clinical data from HIV patients (CDC stage, CD4 + lymphocyte cell count, HIV-1-RNA, ART) and HCV patients (HCV-RNA, stage of liver cirrhosis, treatment history) and outcome., RESULTS: 237 patients (46 HIV, 22 HIV/HCV, 169 HCV; 168 male, median age 51.3 years) with 325 MICU admissions were included. Admission criteria for HIV patients were infections (39.7% AIDS-associated, 23.8% with controlled HIV-infection) and cardiopulmonary diseases (14.3%). HIV/HCV coinfected patients had infections in controlled/uncontrolled HIV-infection (46.4%), cardiopulmonary diseases and intoxication/drug abuse (17.9% each). Reasons for HCV-mono-infected patients were infections (24.4%), sequelae of liver disease (20.9%), intoxication/drug abuse (18.4%) and cardiopulmonary diseases (15%). 60 patients deceased; most important risk factor was need for mechanical ventilation. The number of HCV-patients admitted to MICU with chronic active disease and sequelae of liver disease decreased while the proportion of patients with completed DAA-treatment increased., CONCLUSION: Infections remain the most important reason for MICU admission in patients with HIV and/or HCV infection while non-AIDS related conditions increased. DAA roll-out has a beneficial effect on liver-associated morbidity in HCV patients admitted to MICU. Copyright ¬© 2023. The Author(s), under exclusive licence to Springer-Verlag GmbH Germany.</t>
  </si>
  <si>
    <t>https://dx.doi.org/10.1007/s15010-023-02032-9</t>
  </si>
  <si>
    <t>Patterns of Pulmonary manifestations of HIV/AIDS among patients admitted to Rashid Hospital, Dubai; 2015-2017</t>
  </si>
  <si>
    <t>Journal of Infection and Public Health</t>
  </si>
  <si>
    <t>Al Shamsi, S. and Mohamed, L.</t>
  </si>
  <si>
    <t>http://ovidsp.ovid.com/ovidweb.cgi?T=JS&amp;PAGE=reference&amp;D=emed20&amp;NEWS=N&amp;AN=2001389440</t>
  </si>
  <si>
    <t>Background and purpose: The Respiratory system is a major target for HIV and the virus has been isolated from upper and lower respiratory tract. Having knowledge of this strong link between the virus and the respiratory system and identifying common presentations will help managing physician in better patient management as well as earlier initiation of appropriate antimicrobial therapy when entertaining an infectious process. Method(s): Retrospective Data was collected from patients with HIV/AIDS admitted to Infectious Disease Unit; Rashid Hospital; between January 2015-December 2017. Variables included patient's demographics, nationality, CD4 upon first admission; baseline chest imaging; respiratory samples microscopy/culture /AFB stain and culture and TB PCR. Result(s): Between January 2015 and December 2017; a total of 131 patients with HIV/AIDS were admitted to our unit. 77/131 (58.77%) had a respiratory complaint as the main indication for admission. only 4/77 (5.2% had a normal chest X ray). 38/77 (49.4%) had confirmed mycobacterium Tuberculosis with MDR-TB diagnosed in two patients only. 19/77 (24.7%) had Pneumocystis Jirrovicci Pneumonia. 13/77 (16.9%) had Bacterial Community-acquired pneumonia. Two patients had atypical mycobacterium infection and two other patients had a combined infectious process. No microbiological diagnosis was made in remaining 4 patients. In patients with Pulmonary TB; sputum stain positivity was 60.5% for first sample. Conclusion(s): Almost two thirds of our patients were admitted secondary to a respiratory process and Pulmonary Tuberculosis was the confirmed etiology in almost half of the patients. in comparison to previous data from our hospital; there has been a rise in PJP cases reflecting late diagnosis of HIV/AIDS or lack of adherence to prescribed ART or chemoprophylaxis. Identifying Pulmonary Tuberculosis as major pathogen in majority of cases in our area helps in early initiation of ATT and proper Infection Control measures and reduced the need for broad spectrum antibiotics.Copyright ¬© 2018</t>
  </si>
  <si>
    <t>https://dx.doi.org/10.1016/j.jiph.2018.10.124</t>
  </si>
  <si>
    <t>High prevalence of Cryptococcal antigenemia using a finger-prick lateral flow assay in individuals with advanced HIV disease in Santarem Municipality, Brazilian Amazon Basin</t>
  </si>
  <si>
    <t>Medical mycology</t>
  </si>
  <si>
    <t>909-915</t>
  </si>
  <si>
    <t>Assy, Joao Guilherme Pontes Lima and Said, Renato do Carmo and Pinheiro, Olivia Campos and Brandao, Alisson Dos Santos and Boulware, David R. and Franca, Francisco Oscar de Siqueira and Vidal, Jose Ernesto</t>
  </si>
  <si>
    <t>http://ovidsp.ovid.com/ovidweb.cgi?T=JS&amp;PAGE=reference&amp;D=med20&amp;NEWS=N&amp;AN=33908611</t>
  </si>
  <si>
    <t>There is scarce information about HIV-related cryptococcosis in the Brazilian Amazon basin where laboratory infrastructure is limited. The serum cryptococcal antigen (CrAg) lateral flow assay (LFA) has simplified diagnosis of cryptococcosis and is recommended for screening in advanced HIV disease. We evaluated the prevalence of cryptococcal antigenemia using finger-prick CrAg LFA in the Brazilian Amazon basin. We enrolled a prospective cohort of outpatients and hospitalized individuals with advanced HIV disease at two centers in Santarem Municipality, Northern Brazil. All individuals were &gt; 18 years old with advanced HIV disease, regardless of antiretroviral therapy (ART) status and with no prior or current history of confirmed cryptococcal meningitis. We tested CrAg LFA on finger-prick whole blood using an exact volume transfer pipette. From August 2018 to October 2019, 104 individuals were enrolled (outpatients 62 [60%] and hospitalized 42 [40%]). Median age was 38 years (interquartile range [IQR] 30-46), and 84 (81%) were male. Sixty-five (63%) individuals were ART-naive. Prevalence of finger-prick CrAg LFA-positive was 10.6%; 95% CI, 5.4 to 18.1%. Prevalence of finger-prick CrAg LFA-positive among individuals without neurological symptoms was 6.0%; 95% CI, 1.7-14.6%. The number needed to test to detect one CrAg-positive individual was 9.4 persons (95% CI, 5.5-18.5). Prevalence of cryptococcal antigenemia using finger-prick whole blood CrAg LFA was high. Point-of-care approach was important for the diagnosis and screening of cryptococcosis in resource-limited settings. Screening and preemptive therapy strategy should be urgently implemented in individuals with advanced HIV disease in the Brazilian Amazon basin. Copyright ¬© The Author(s) 2021. Published by Oxford University Press on behalf of The International Society for Human and Animal Mycology.</t>
  </si>
  <si>
    <t>https://dx.doi.org/10.1093/mmy/myab021</t>
  </si>
  <si>
    <t>Pattern and outcome of opportunistic infections in hospitalized hiv-infected patients in specialist hospital waibargi, Myanmar</t>
  </si>
  <si>
    <t>Journal of the Pediatric Infectious Diseases Society</t>
  </si>
  <si>
    <t>S19</t>
  </si>
  <si>
    <t>Aye, K. P. and Phyu, S. and Mon, T. S. and Soe, T. Z.</t>
  </si>
  <si>
    <t>http://ovidsp.ovid.com/ovidweb.cgi?T=JS&amp;PAGE=reference&amp;D=emed22&amp;NEWS=N&amp;AN=634780183</t>
  </si>
  <si>
    <t>Background. Human immunodeficiency virus/ acquired immune deficiency syndrome (HIV/AIDS) constitutes a major global public health concern. There are an estimated 237,000 people living with HIV in Myanmar with prevalence of 0.57%, the fourth highest in South East Asia region. Specialist Hospital Waibargi (SHW) is one of the 3 main hospitals in Myanmar for HIV care and support with a cohort of nearly 2000 patients. This study was performed in SHW to evaluate the pattern and hospital outcome of various opportunistic infections (OI) in HIV-infected patients which are the principal cause of morbidity and mortality. Methods. We conducted a retrospective records review study involving 370 HIV-infected patients hospitalized from October 2018 to September 2019 (1-year period). Disseminated tuberculosis (TB) was defined by concurrent involvement in at least two noncontiguous organs or miliary TB in a chest radiograph. Suggested Mycobacterium avium complex (MAC) was defined by the presence of prolonged fever not responding to anti-TB treatment and presence of generalized lymphadenopathy, hepatosplenomegaly, and pancytopenia in patients with CD4 &lt;50 cells/mm3. Invasive fungal infection was defined by the presence of diffuse infiltrates on chest radiograph and/or generalized lymphadenopathy, hepatosplenomegaly, and pancytopenia with a response to antifungal therapy. Frequencies of individual OI were expressed as percentages. Results. Among 370 patients, antiretroviral therapy (ART) was initiated in 150 patients during admission, 153 patients were already on ART (first-line/second-line/third-line/ default and restart patients), 67 were about to be initiated at a follow-up visit and 9 were defaulters. The mean age was 38.2 +/- 11 years, 224 male and 146 female patients were admitted (ratio 1.5:1). Mean CD4 is 111 cells/mm3 (range 4-627 cells/mm3). In total, 322 patients (87%) had CD4 &lt;350 cells/mm3. A total of 823 OI occurred in 370 patients. One hundred and twenty-nine patients had &gt;= 2 OI. Among 823 episodes, pulmonary TB accounted 32.8% (270 patients) with 13% confirmed cases including 12 multi-drug-resistant cases. Extrapulmonary TB was 22% including 48 TB meningitis cases. Disseminated TB was found in 15.3%. The rest were sepsis (19.6%), acute gastroenteritis (4%), cryptococcal meningitis/cryptococcaemia (3%), Pneumocystis jiroveci pneumonia (PCP) (3.2%), skin fungal infection (4%), invasive fungal infection (4%), esophageal candidiasis (2.3%), Cytomegalovirus retinitis (0.6%), suggested MAC (1.7%), cerebral toxoplasmosis (0.7%), progressive multifocal leukoencephalopathy (0.8%), encephalitis (0.7%), Herpes zoster infection (0.6%). Eighty-six hospitalized patients died with a mortality rate of 23.2% mostly due to disseminated TB or fungal infection, PCP, sepsis, cryptococcal meningitis, and immune reconstitution inflammatory syndrome. The mean duration of hospitalization was 14 +/- 11 days. Sixteen children (age 12-22 years) with CD4 &lt;350 cells/mm3 were included, half were infected congenitally and mortality was 50% mostly due to disseminated TB and sepsis. Conclusion. Even in the test and treat era of ART, most HIV-infected patients in the study were late presenters with advanced disease. It highlights the importance of increasing testing awareness in the community and eliminating mother to child transmission. TB was the commonest OI among HIV-infected patients and early TB diagnosis, anti-TB treatment, good adherence, and latent TB prophylaxis are the major tools to improve HIV/TB-related morbidity and mortality.</t>
  </si>
  <si>
    <t>https://dx.doi.org/10.1093/jpids/piaa170.059</t>
  </si>
  <si>
    <t>HIV-associated morbidity and mortality in a setting of high ART coverage: prospective surveillance results from a district hospital in Botswana</t>
  </si>
  <si>
    <t>e25428</t>
  </si>
  <si>
    <t>Barak, Tomer and Neo, Dayna T. and Tapela, Neo and Mophuthegi, Patricia and Zash, Rebbeca and Kalenga, Ketenga and Perry, Melissa Eo and Malane, Mompati and Makhema, Joseph and Lockman, Shahin and Shapiro, Roger</t>
  </si>
  <si>
    <t>http://ovidsp.ovid.com/ovidweb.cgi?T=JS&amp;PAGE=reference&amp;D=med16&amp;NEWS=N&amp;AN=31850683</t>
  </si>
  <si>
    <t>INTRODUCTION: Antiretroviral therapy (ART) has significantly improved survival in Africa in recent years. In Botswana, where adult HIV prevalence is 21.9%, AIDS-related mortality is estimated to have declined by 58% between 2005 and 2013 following the initial wide-spread introduction of ART, and ART coverage has steadily increased reaching 84% in 2016. However, there remains little data about the burden of HIV and its impact on mortality in the hospital setting where most deaths occur. We aimed to describe the burden of HIV and related morbidity and mortality among hospitalized medical patients in a district hospital in southern Botswana in the era of widespread ART coverage., METHODS: We prospectively reviewed medical admissions to Scottish Livingstone Hospital from December 2015 to November 2017 and recorded HIV status, demographics, clinical characteristics and final diagnoses at discharge, death or transfer. We ascertained outcomes and determined factors associated with mortality. Results were compared with similar surveillance data collected at the same facility in 2011 to 2012., RESULTS: A total of 2316 admissions occurred involving 1969 patients; 42.4% were of HIV-positive patients, 46.9% of HIV-negative patients and 10.7% of patients with unknown HIV status. Compared to HIV-negative patients, HIV-positive patients had younger age (mean 42 vs. 64 years, p &lt; 0.0001) and higher mortality (22.2% vs. 18.0%, p = 0.03). Tuberculosis was the leading diagnosis among mortality cases in both groups but accounted for a higher proportion of deaths among HIV-positive admissions (44.5%) compared with HIV-negative admissions (19.4%, p &lt; 0.0001). Compared with similar surveillance in 2011 to 2012, HIV prevalence was lower (42.4% vs. 47.6%, p &lt; 0.01), and among HIV-positive admissions: ART coverage was higher (72.2% vs. 56.2%, p &lt; 0.0001), viral load suppression was similar (78.6% vs. 80.3%, p = 0.77), CD4 counts were higher (55.0% vs. 44.6% with CD4 &gt;=200 cells/mm3 , p &lt; 0.001), mortality was similar (22.2 vs. 22.7%, p = 0.93), tuberculosis diagnoses increased (27.5% vs. 20.1%, p &lt; 0.01) and tuberculosis-associated mortality was higher (35.9% vs. 24.7%, p = 0.05)., CONCLUSIONS: Despite high ART-coverage in Botswana, HIV-positive patients continue to be disproportionately represented among hospital admissions and deaths. Deaths from tuberculosis may be contributing to lack of reduction in inpatient mortality. Our findings suggest that control of HIV and tuberculosis remain top priorities for reducing inpatient mortality in Botswana. Copyright ¬© 2019 The Authors. Journal of the International AIDS Society published by John Wiley &amp; Sons Ltd on behalf of the International AIDS Society.</t>
  </si>
  <si>
    <t>https://dx.doi.org/10.1002/jia2.25428</t>
  </si>
  <si>
    <t>73 Gaillet et. al.</t>
  </si>
  <si>
    <t>Outcomes in critically Ill HIV-infected patients between 1997 and 2020: analysis of the OUTCOMEREA multicenter cohort</t>
  </si>
  <si>
    <t>Critical care (London, England)</t>
  </si>
  <si>
    <t>Gaillet, Antoine and Azoulay, Elie and de Montmollin, Etienne and Garrouste-Orgeas, Maite and Cohen, Yves and Dupuis, Claire and Schwebel, Carole and Reignier, Jean and Siami, Shidasp and Argaud, Laurent and Adrie, Christophe and Mourvillier, Bruno and Ruckly, Stephane and Forel, Jean-Marie and Timsit, Jean-Francois</t>
  </si>
  <si>
    <t>http://ovidsp.ovid.com/ovidweb.cgi?T=JS&amp;PAGE=reference&amp;D=medl&amp;NEWS=N&amp;AN=36915207</t>
  </si>
  <si>
    <t>PURPOSE: Despite antiviral therapy (ART), 800,000 deaths still occur yearly and globally due to HIV infection. In parallel with the good virological control and the aging of this population, multiple comorbidities [HIV-associated-non-AIDS (HANA) conditions] may now be observed., METHODS: HIV adult patients hospitalized in intensive care unit (ICU) from all the French region from university and non-university hospital who participate to the OutcomeRea TM database on a voluntary basis over a 24-year period., RESULTS: Of the 24,298 stays registered, 630 (2.6%) were a first ICU stay for HIV patients. Over time, the mean age and number of comorbidities (diabetes, renal and respiratory history, solid neoplasia) of patients increased. The proportion of HIV diagnosed on ICU admission decreased significantly, while the median duration of HIV disease as well as the percentage of ART-treated patients increased. The distribution of main reasons for admission remained stable over time (acute respiratory distress &gt; shock &gt; coma). We observed a significant drop in the rate of active opportunistic infection on admission, while the rate of active hemopathy (newly diagnosed or relapsed within the last 6 months prior to admission to ICU) qualifying for AIDS increased-nonsignificantly-with a significant increase in the anticancer chemotherapy administration in ICU. Admissions for HANA or non-HIV reasons were stable over time. In multivariate analysis, predictors of 60-day mortality were advanced age, chronic liver disease, past chemotherapy, sepsis-related organ failure assessment score &gt; 4 at admission, hospitalization duration before ICU admission &gt; 24 h, AIDS status, but not the period of admission., CONCLUSION: Whereas the profile of ICU-admitted HIV patients has evolved over time (HIV better controlled but more associated comorbidities), mortality risk factors remain stable, including AIDS status. Copyright ¬© 2023. The Author(s).</t>
  </si>
  <si>
    <t>https://dx.doi.org/10.1186/s13054-023-04325-9</t>
  </si>
  <si>
    <t>HIV-related medical admissions to an HIV specialist inpatient unit: Quality standards and outcomes</t>
  </si>
  <si>
    <t>S102-S103</t>
  </si>
  <si>
    <t>Krutikov, M. and Parry, S. and Drury, L. and Matin, N. and Orkin, C.</t>
  </si>
  <si>
    <t>http://ovidsp.ovid.com/ovidweb.cgi?T=JS&amp;PAGE=reference&amp;D=emed19&amp;NEWS=N&amp;AN=621999013</t>
  </si>
  <si>
    <t>Background: BHIVA Standards of Care for people living with HIV in the UK address the provision of HIV specialist inpatient carewith the aimto provide rapid, equitable access to care under an expert specialist HIVmultidisciplinary team.We investigated adherence to two Standards of Care in a specialist inpatient unit. Method(s): A retrospective case-note audit of 100 consecutive admissions to a specialist inpatient unit from 11/16 to 9/17 was performed. Primary auditable outcomes were: proportion of patients admitted within 24 h of transfer request (target 90%) and proportion of patients seen in HIV outpatients within 1 month of discharge (target 95%). Secondary outcomes were to describe demographics, clinical and linkage to care (LTC) status, patient flow and reasons for discharge delays. Result(s): 32% of patients were transferred within 24 h of request (median 2 days, range 0-11 days). Median admission length was 13 days and discharge occurred at median 0.5 days after the point of being medically fit (all delays &gt;3 days were awaiting rehabilitation placement). 50% presented with opportunistic infections or AIDS defining illnesses; 13% required admission to critical care. There were 5 inpatient deaths; 4 due to AIDSdefining illnesses. 35% of patients had social problems e.g. homelessness and drug and alcohol use. 33% of patients were discharged to the local HIV rehabilitation centre. 73% were seen in HIV outpatients within 1 month of discharge, 23% were seen at &gt;1 month; 4% failed to attend. Table 1: Cohort demographics, clinical and LTC status. Conclusion(s): Targets for transfer to specialist care and outpatient follow-up were not met. Despite 75% of patients having known HIV-infection preadmission, 70% of patients had advanced disease. This suggests that further resources are required to engage these patients in care and treatment. The local HIV rehabilitation unit is a valuable resource, supporting early discharge from the inpatient unit. Recommendations include sharing findings with hospital management to improve HIV admission pathways, and ensuring patients have outpatient follow-up scheduled within 1 month at the time of discharge.</t>
  </si>
  <si>
    <t>rayyan-489622676</t>
  </si>
  <si>
    <t>Causes of hospitalization and predictors of HIV-associated mortality at the main referral hospital in Sierra Leone: a prospective study</t>
  </si>
  <si>
    <t>BMC public health</t>
  </si>
  <si>
    <t>Lakoh, Sulaiman and Jiba, Darlinda F. and Kanu, Joseph E. and Poveda, Eva and Salgado-Barreira, Angel and Sahr, Foday and Sesay, Momodu and Deen, Gibrilla F. and Sesay, Tom and Gashau, Wadzani and Salata, Robert A. and Yendewa, George A.</t>
  </si>
  <si>
    <t>http://ovidsp.ovid.com/ovidweb.cgi?T=JS&amp;PAGE=reference&amp;D=med16&amp;NEWS=N&amp;AN=31638941</t>
  </si>
  <si>
    <t>BACKGROUND: HIV infection is a growing public health problem in Sierra Leone and the wider West Africa region. The countrywide HIV prevalence was estimated at 1.7% (67,000 people), with less than 30% receiving life-saving ART in 2016. Thus, HIV-infected patients tend to present to health facilities late, with high mortality risk., METHODS: We conducted a prospective study of HIV inpatients aged &gt;=15 years at Connaught Hospital in Freetown-the main referral hospital in Sierra Leone-from July through September 2017, to assess associated factors and predictors of HIV-related mortality., RESULTS: One hundred seventy-three HIV inpatients were included, accounting for 14.2% (173/1221) of all hospital admissions during the study period. The majority were female (59.5%, 70/173), median age was 34 years, with 51.4% (89/173) of them diagnosed with HIV infection for the first time during the current hospitalization. The most common admitting diagnoses were anemia (48%, 84/173), tuberculosis (24.3%, 42/173), pneumonia (17.3%, 30/173) and diarrheal illness (15.0%, 26/173). CD4 count was obtained in 64.7% (112/173) of patients, with median value of 87 cells/muL (IQR 25-266), and was further staged as severe immunosuppression: CD4 &lt; 100 cells/muL (50%, 56/112); AIDS: CD4 &lt; 200 cells/muL (69.6%, 78/112); and late-stage HIV disease: CD4 &lt; 350 cells/muL (83%, 93/112). Fifty-two patients (30.1%, 52/173) died during hospitalization, 23% (12/52) of them within the first week. The leading causes of death were anemia (23.1%, 12/52), pneumonia (19.2%, 10/52), diarrheal illness (15.4%, 8/52) and tuberculosis (13.6%, 7/52). Neurological symptoms, i.e., loss of consciousness (p = 0.04) and focal limb weakness (p = 0.04); alcohol use (p = 0.01); jaundice (p = 0.02); cerebral toxoplasmosis (p = 0.01); and tuberculosis (p = 0.04) were significantly associated with mortality; however, only jaundice (AOR 0.11, 95% CI [0.02-0.65]; p = 0.01) emerged as an independent predictor of mortality., CONCLUSION: HIV-infected patients account for a substantial proportion of admissions at Connaught Hospital, with a high morbidity and in-hospital mortality burden. These findings necessitate the implementation of specific measures to enhance early HIV diagnosis and expand treatment access to all HIV-infected patients in Sierra Leone.</t>
  </si>
  <si>
    <t>https://dx.doi.org/10.1186/s12889-019-7614-3</t>
  </si>
  <si>
    <t>HIV treatment non-adherence is associated with ICU mortality in HIV-positive critically ill patients</t>
  </si>
  <si>
    <t>Journal of the Intensive Care Society</t>
  </si>
  <si>
    <t>47-51</t>
  </si>
  <si>
    <t>Neto, Nelson Bf and Marin, Luiz G. and de Souza, Bruna G. and Moro, Ana Ld and Nedel, Wagner L.</t>
  </si>
  <si>
    <t>http://ovidsp.ovid.com/ovidweb.cgi?T=JS&amp;PAGE=reference&amp;D=pmnm6&amp;NEWS=N&amp;AN=33643432</t>
  </si>
  <si>
    <t>INTRODUCTION: Combined antiretroviral therapy has led to significant decreases in morbidity and mortality in acquired immunodeficiency syndrome patients. Survival among these patients admitted to intensive care units has also improved in the last years. However, the prognostic predictors of human immunodeficiency virus patients in intensive care units have not been adequately studied. The main objective of this study was to evaluate if non-adherence to antiretroviral therapy is a predictor of hospital mortality., METHODS: A unicentric, retrospective, cohort study composed of patients admitted to a 59-bed mixed intensive care unit including all patients with human immunodeficiency virus infection. Patients were excluded if exclusive palliative care was established before completing 48 h of intensive care unit admission. Clinical and treatment data were obtained, including demographic records, underlying diseases, Simplified Acute Physiology III score at the time of intensive care unit admission, CD4 lymphocyte count, antiretroviral therapy adherence, admission diagnosis, human immunodeficiency virus-related diseases, sepsis and use of mechanical ventilation and hemodialysis. The outcome analyzed was hospital mortality., RESULTS: Overall, 167 patients were included in the study, and intensive care unit mortality was 34.7%. Multivariate analysis indicated that antiretroviral therapy adherence and the Simplified Acute Physiology 3 score were independently related to hospital mortality. antiretroviral therapy adherence was a protective factor (OR 0.2; 95% CI 0.05-0.71; P = 0.01), and Simplified Acute Physiology 3 (OR 1.04; 95% CI 1.01-1.08; P &lt; 0.01) was associated with increased hospital mortality., CONCLUSION: Non-adherence to antiretroviral therapy is associated with hospital mortality in this population. Highly active antiretroviral therapy non-adherence may be associated with other comorbidities that may be associated with a worst prognosis in this scenario. Copyright ¬© The Intensive Care Society 2020.</t>
  </si>
  <si>
    <t>https://dx.doi.org/10.1177/1751143719898977</t>
  </si>
  <si>
    <t>Decrease in Incidence Rate of Hospitalizations Due to AIDS-Defining Conditions but Not to Non-AIDS Conditions in PLWHIV on cART in 2008-2018 in Italy</t>
  </si>
  <si>
    <t>Journal of clinical medicine</t>
  </si>
  <si>
    <t>Nozza, Silvia and Timelli, Laura and Saracino, Annalisa and Gianotti, Nicola and Lazzaretti, Claudia and Tavelli, Alessandro and Puoti, Massimo and Lo Caputo, Sergio and Antinori, Andrea and Monforte, Antonella d'Arminio and Mussini, Cristina and Girardi, Enrico and On Behalf Of Icona Foundation Study, Group</t>
  </si>
  <si>
    <t>http://ovidsp.ovid.com/ovidweb.cgi?T=JS&amp;PAGE=reference&amp;D=pmnm6&amp;NEWS=N&amp;AN=34362172</t>
  </si>
  <si>
    <t>BACKGROUND: We aimed to describe the change in the incidence and causes of hospitalization between 2008 and 2018 among persons living with HIV (PLWHIV) who started antiretroviral therapy (ART) from 2008 onwards in Italy., METHODS: We included participants in the ICONA (Italian Cohort Naive Antiretrovirals) cohort who started ART in 2008. All the hospitalizations occurring during the first 30 days from the start of ART were excluded. Hospitalizations were classified as due to: AIDS-defining conditions (ADC), non-ADC infections and non-infections/non-ADC (i.e., cardiovascular, pulmonary, renal-genitourinary, cancers, gastrointestinal-liver, psychiatric and other diseases). Comparisons of rates across time were assessed using Poisson regression. The Poisson multivariable model evaluated risk factors for hospitalizations, including both demographic and clinical characteristics., RESULTS: A total of 9524 PLWHIV were included; 6.8% were drug users, 48.9% men-who-have sex with men (MSM), 39.6% heterosexual contacts; 80.8% were males, 42.3% smokers, 16.6% coinfected with HCV and 6.8% with HBV (HBsAg-positive). During 36,157 person-years of follow-up (PYFU), there were 1058 hospitalizations in 747 (7.8%) persons; they had HIV-RNA &gt;50 copies mL in 34.9% and CD4 &lt; 200/mmc in 27%. Causes of hospitalization were 23% ADC, 22% non-ADC infections, 55% non-infections/non-ADC (11% cancers; 9% gastrointestinal-liver; 6% cardiovascular; 5% renal-genitourinary; 5% psychiatric; 4% pulmonary; 15% other). Over the study period, the incidence rate (IR) decreased significantly (from 5.8 per 100 PYFU in 2008-2011 to 2.21 per 100 PYFU in 2016-2018). Age &gt; 50 years, intravenous drug use (IDU), family history of cardiovascular disease, HIV-RNA &gt; 50, CD4 &lt; 200, were associated with a higher hospitalization risk., CONCLUSIONS: In our population of PLWHIV, the rate of hospitalization decreased over time.</t>
  </si>
  <si>
    <t>https://dx.doi.org/10.3390/jcm10153391</t>
  </si>
  <si>
    <t>The clinical utility of the urine-based lateral flow lipoarabinomannan assay in HIV-infected adults in Myanmar: an observational study</t>
  </si>
  <si>
    <t>BMC medicine</t>
  </si>
  <si>
    <t>Thit, Swe Swe and Aung, Ne Myo and Htet, Zaw Win and Boyd, Mark A. and Saw, Htin Aung and Anstey, Nicholas M. and Kyi, Tint Tint and Cooper, David A. and Kyi, Mar Mar and Hanson, Josh</t>
  </si>
  <si>
    <t>http://ovidsp.ovid.com/ovidweb.cgi?T=JS&amp;PAGE=reference&amp;D=med14&amp;NEWS=N&amp;AN=28774293</t>
  </si>
  <si>
    <t>BACKGROUND: The use of the point-of-care lateral flow lipoarabinomannan (LF-LAM) test may expedite tuberculosis (TB) diagnosis in HIV-positive patients. However, the test's clinical utility is poorly defined outside sub-Saharan Africa., METHODS: The study enrolled consecutive HIV-positive adults at a tertiary referral hospital in Yangon, Myanmar. On enrolment, patients had a LF-LAM test performed according to the manufacturer's instructions. Clinicians managing the patients were unaware of the LF-LAM result, which was correlated with the patient's clinical course over the ensuing 6 months., RESULTS: The study enrolled 54 inpatients and 463 outpatients between July 1 and December 31, 2015. On enrolment, the patients' median (interquartile range) CD4 T-cell count was 270 (128-443) cells/mm3. The baseline LF-LAM test was positive in 201/517 (39%). TB was confirmed microbiologically during follow-up in 54/517 (10%), with rifampicin resistance present in 8/54 (15%). In the study's resource-limited setting, extrapulmonary testing for TB was not possible, but after 6 months, 97/201 (48%) with a positive LF-LAM test on enrolment had neither died, required hospitalisation, received a TB diagnosis or received empirical anti-TB therapy, suggesting a high rate of false-positive results. Of the 97 false-positive tests, 89 (92%) were grade 1 positive, suggesting poor test specificity using this cut-off. Only 21/517 (4%) patients were inpatients with TB symptoms and a CD4 T-cell count of &lt; 100 cells/mm3. Five (24%) of these 21 died, three of whom had a positive LF-LAM test on enrolment. However, all three received anti-TB therapy before death - two after diagnosis with Xpert MTB/RIF testing, while the other received empirical treatment. It is unlikely that knowledge of the baseline LF-LAM result would have averted any of the study's other 11 deaths; eight had a negative test, and of the three patients with a positive test, two received anti-TB therapy before death, while one died from laboratory-confirmed cryptococcal meningitis. The test was no better than a simple, clinical history excluding TB during follow-up (negative predictive value (95% confidence interval): 94% (91-97) vs. 94% (91-96))., CONCLUSIONS: The LF-LAM test had limited clinical utility in the management of HIV-positive patients in this Asian referral hospital setting.</t>
  </si>
  <si>
    <t>https://dx.doi.org/10.1186/s12916-017-0888-3</t>
  </si>
  <si>
    <t>Asymptomatic cryptococcal antigen prevalence detected by lateral flow assay in hospitalised HIV-infected patients in Sao Paulo, Brazil</t>
  </si>
  <si>
    <t>Tropical medicine &amp; international health : TM &amp; IH</t>
  </si>
  <si>
    <t>1539-1544</t>
  </si>
  <si>
    <t>Vidal, Jose E. and Toniolo, Carolina and Paulino, Adriana and Colombo, Arnaldo and Dos Anjos Martins, Marilena and da Silva Meira, Cristina and Pereira-Chioccola, Vera Lucia and Figueiredo-Mello, Claudia and Barros, Tiago and Duarte, Jequelie and Fonseca, Fernanda and Alves Cunha, Mirella and Mendes, Clara and Ribero, Taiana and Dos Santos Lazera, Marcia and Rajasingham, Radha and Boulware, David R.</t>
  </si>
  <si>
    <t>http://ovidsp.ovid.com/ovidweb.cgi?T=JS&amp;PAGE=reference&amp;D=med13&amp;NEWS=N&amp;AN=27699970</t>
  </si>
  <si>
    <t>OBJECTIVE: To determine the prevalence of asymptomatic cryptococcal antigen (CRAG) using lateral flow assay (LFA) in hospitalised HIV-infected patients with CD4 counts &lt;200 cells/mul., METHODS: Hospitalised HIV-infected patients were prospectively recruited at Instituto de Infectologia Emilio Ribas, a tertiary referral hospital to HIV-infected patients serving the Sao Paulo State, Brazil. All patients were &gt;18 years old without prior cryptococcal meningitis, without clinical suspicion of cryptococcal meningitis, regardless of antiretroviral (ART) status, and with CD4 counts &lt;200 cells/mul. Serum CRAG was tested by LFA in all patients, and whole blood CRAG was tested by LFA in positive cases., RESULTS: We enrolled 163 participants of whom 61% were men. The duration of HIV diagnosis was a median of 8 (range, 1-29) years. 26% were antiretroviral (ART)-naive, and 74% were ART-experienced. The median CD4 cell count was 25 (range, 1-192) cells/mul. Five patients (3.1%; 95%CI, 1.0-7.0%) were asymptomatic CRAG-positive. Positive results cases were cross-verified by performing LFA in whole blood., CONCLUSIONS: 3.1% of HIV-infected inpatients with CD4 &lt;200 cells/mul without symptomatic meningitis had cryptococcal antigenemia in Sao Paulo, suggesting that routine CRAG screening may be beneficial in similar settings in South America. Our study reveals another targeted population for CRAG screening: hospitalised HIV-infected patients with CD4 &lt;200 cells/mul, regardless of ART status. Whole blood CRAG LFA screening seems to be a simple strategy to prevention of symptomatic meningitis. Copyright ¬© 2016 John Wiley &amp; Sons Ltd.</t>
  </si>
  <si>
    <t>https://dx.doi.org/10.1111/tmi.12790</t>
  </si>
  <si>
    <t>Anemia and opportunistic infections in hospitalized people living with HIV: a retrospective study</t>
  </si>
  <si>
    <t>Xie, Bo and Huang, Wei and Hu, Yanling and Dou, Yanyun and Xie, Luman and Zhang, Yong and Qin, Shanfang and Lan, Ke and Pang, Xianwu and Qiu, Hong and Li, Lanxiang and Wei, Xihua and Liu, Zengjing and Meng, Zhihao and Lv, Jiannan</t>
  </si>
  <si>
    <t>http://ovidsp.ovid.com/ovidweb.cgi?T=JS&amp;PAGE=reference&amp;D=medl&amp;NEWS=N&amp;AN=36474196</t>
  </si>
  <si>
    <t>BACKGROUND: There is a high prevalence of anemia among people living with HIV in Guangxi, China. Therefore, we investigated anemia and opportunistic infections in hospitalized people living with HIV and explored the risk factors related to anemia in people living with HIV to actively prevent anemia in people living with HIV., METHODS: We retrospectively studied people living with HIV admitted to Guangxi Chest Hospital from June 2016 to October 2021. Detailed information on the sociodemographic and clinical features of the participants was collected. The X2 test was used to compare the prevalence between the anemic and non-anemic groups. The logistic regression analysis was applied to exclude confounding factors and identify factors related to anemia., RESULTS: Among 5645 patients with HIV, 1525 (27.02%) had anemia. The overall prevalence of mild, moderate, and severe anemia was 4.66%, 14.08%, and 8.27%, respectively. The factors significantly related to increased risk of anemia were CD4 count &lt; 50 cells/microl (aOR = 2.221, 95% CI = [1.775, 2.779]), CD4 count 50-199 cells/microl (aOR = 1.659, 95% CI = [1.327, 2. 073]), female (aOR = 1.644, 95% CI = [1.436, 1.881]) co-infected with HCV (aOR = 1.465, 95% CI = [1.071, 2.002]), PM (aOR = 2.356, 95% CI = [1.950, 2.849]), or TB (aOR = 1.198, 95% CI = [1.053, 1.365])., CONCLUSIONS: Within Guangxi of China, 27.02% of hospitalized people living with HIV presented with anemia. Most patients with anemia were in the mild to moderate stage. The low CD4 count, female gender, and concomitant infection with Penicillium marneffei, Hepatitis C virus, or Tuberculosis were independent correlates of anemia. Thus, these findings would be helpful to clinicians in preventing and intervening in anemia in people living with HIV. Copyright ¬© 2022. The Author(s).</t>
  </si>
  <si>
    <t>https://dx.doi.org/10.1186/s12879-022-07910-5</t>
  </si>
  <si>
    <t>Prevalence of Malnutrition and Associated Factors among Hospitalized Patients with Acquired Immunodeficiency Syndrome in Jimma University Specialized Hospital, Ethiopia</t>
  </si>
  <si>
    <t>Ethiopian journal of health sciences</t>
  </si>
  <si>
    <t>217-26</t>
  </si>
  <si>
    <t>Mulu, Habtamu and Hamza, Leja and Alemseged, Fesehaye</t>
  </si>
  <si>
    <t>http://ovidsp.ovid.com/ovidweb.cgi?T=JS&amp;PAGE=reference&amp;D=med13&amp;NEWS=N&amp;AN=27358542</t>
  </si>
  <si>
    <t>rayyan-489621208</t>
  </si>
  <si>
    <t>A retrospective review of admissions-what can we learn?</t>
  </si>
  <si>
    <t>Sornum, A. and Owen, L. and Brown, C. S. and Malek, R. and Taylor, G.</t>
  </si>
  <si>
    <t>http://ovidsp.ovid.com/ovidweb.cgi?T=JS&amp;PAGE=reference&amp;D=emed17&amp;NEWS=N&amp;AN=614321896</t>
  </si>
  <si>
    <t>Background: Despite significant advancements in antiretroviral treatment (ART), HIV positive patients continue to be admitted to hospital for acute illness. We aimed to delineate the HIV inpatient cohort of our inner-city London hospital through a retrospective review of all inpatient adult admissions. Method(s): Data was collected using patient notes and discharge summaries from July to December 2015. Admission parameters, investigations, diagnoses, length of stay, ART history and demographics were collated. Result(s): There were 99 HIV inpatient admissions. The median age was 46 years (range 18-84 years). There were 11 new HIV diagnoses (11%), all presenting with AIDS-defining illnesses (Table), of whom 10 had a CD4 count of &lt;200 (91%), and none had previously attended our hospital. 31 cases were admitted with AIDS-defining illnesses (31%). The mean inpatient stay was 14.8 days (range 1-130 days). A CD4 count &lt;200 cells/muL, noted in 45 cases (45.5%), was associated with an admission of longer than 14 days (OR=1.74, 95%CI 0.76-3.99; p=0.19). Of those prescribed ART, 28 patients (33%) were non-adherent. 42 (43%) cases had at least one previous admission within the last year; 25 of these (60%) had a viral load &gt;200 copies/mL (OR=0.93, 0.42-2.07; p=0.87) and 15 (36%) had a CD4 count &lt;200 (OR=2.11, 0.94-4.73; p=0.07). 11 (26%) patients had multiple admissions due to management of chronic diseases, while 27 (64%) had repeat admissions for AIDS-defining illnesses. 16 patients (16% of the cohort) had a CD4 count of &lt;200 and more than one admission for an AIDS-defining illness; all were non-adherent to prescribed ART. Conclusion(s): This review suggests that late diagnosis of HIV remains a significant problem. The lack of previous engagement with health services makes this difficult to redress. CD4 count is an important predictor for length of inpatient stay, and may be useful in guiding decisions in the admissions process. Despite targeted interventions, such as community support and close follow-up, there remains a significant cohort who are non-adherent to ART and are at high risk of re-admission with AIDS-defining illnesses. (Table Presented).</t>
  </si>
  <si>
    <t>https://dx.doi.org/10.1111/hiv.12393</t>
  </si>
  <si>
    <t>Chemsex related admissions to a city centre hospital</t>
  </si>
  <si>
    <t>Sexually Transmitted Infections</t>
  </si>
  <si>
    <t>A6-A7</t>
  </si>
  <si>
    <t>Ward, C. and Thomas, D. and Anderson, T. and Evans, R. and McQuillan, O.</t>
  </si>
  <si>
    <t>http://ovidsp.ovid.com/ovidweb.cgi?T=JS&amp;PAGE=reference&amp;D=emed17&amp;NEWS=N&amp;AN=612003988</t>
  </si>
  <si>
    <t>Background/introduction Recreational drug use (RDU), particularly the chemsex drugs mephedrone, crystal methamphetamine and gamma-hydroxybutyric acid (GHB) are associated with significant harms. Occasionally this has led to hospital admission with significant morbidity and mortality. Aim(s)/objectives To review inpatient admissions from a large HIV service and look at RDU associations. Methods A prospective analysis of admissions to an HIV inpatient service between April 2015 and March 2016 was conducted. Information was collected on demographics, admission details, complications and drug use. Results From 194 admissions there were 19 (9.8%) related to RDU. Median age was 33.5 (range 23-65). All were male and 18 (94.7%) were men who have sex with men (MSM). 4 (21.1%) were Hepatitis C co-infected. 5 (26.3%) patients took GHB, 5 (26.3%) mephedrone and 4 (21.1%) crystal meth. Cause of admission can be seen in Table 1. There were 3 deaths due to drug overdoses during the study period. Discussion/conclusion RDU was responsible for 9.8% of admissions, with GHB, mephedrone and crystal meth responsible for 21-26%. This may underestimate the true effect of drug admissions as it only involves HIV positive MSM. We've developed a chemsex clinic and city-wide task and finish group, in liaison with Public Health to address the growing effect of chemsex. Clinicians need to ensure RDU is regularly reviewed and timely interventions are offered to limit harms. (Table presented).</t>
  </si>
  <si>
    <t>rayyan-489621395</t>
  </si>
  <si>
    <t>Hospitalization of HIV positive patients in a referral tertiary care hospital in Antananarivo Madagascar, 2010-2016: Trends, causes and outcome</t>
  </si>
  <si>
    <t>e0203437</t>
  </si>
  <si>
    <t>Raberahona, Mihaja and Razafinambinintsoa, Tiana and Andriananja, Volatiana and Ravololomanana, Njaratiana and Tongavelona, Juliana and Rakotomalala, Rado and Andriamamonjisoa, Johary and Andrianasolo, Radonirina Lazasoa and Rakotoarivelo, Rivonirina Andry and Randria, Mamy Jean de Dieu</t>
  </si>
  <si>
    <t>http://ovidsp.ovid.com/ovidweb.cgi?T=JS&amp;PAGE=reference&amp;D=med15&amp;NEWS=N&amp;AN=30161228</t>
  </si>
  <si>
    <t>BACKGROUND: During the last few years, significant efforts have been made to improve access to antiretroviral therapy which led to dramatic reduction in AIDS-related events and mortality in HIV positive patients at the global level. However, current data in Africa suggested modest impact of widespread antiretroviral therapy scale-up especially regarding HIV-related hospitalization. In this study, we aimed to describe causes of hospitalization and factors associated with AIDS-defining events and inpatient mortality., MATERIALS AND METHODS: A retrospective study was performed on medical records of HIV positive patients admitted for at least 24 hours in the Infectious Diseases Unit of the University Hospital Joseph Raseta Befelatanana Antananarivo. Cause of hospitalization was considered as the main diagnosis related to the symptoms at admission. Diagnostic criteria were based on criteria described in WHO guidelines. AIDS-defining events were defined as diseases corresponding to WHO stage 4 or category C of CDC classification., RESULTS: From 2010 to 2016, 236 hospital admissions were included. AIDS-defining events were the most frequent cause of hospitalization (61.9%) with an increasing trend during the study period. Tuberculosis (28.4%), pneumocystis pneumonia (11.4%), cerebral toxoplasmosis (7.2%) and cryptococcosis (5.5%) were the most frequent AIDS-defining events. Tuberculosis was also the most frequent cause of overall hospitalization. In multivariate analysis, recent HIV diagnosis (aOR = 2.0, 95% CI: 1.0-3.9), CD4&lt;200 cells/mul (aOR = 4.0, 95%CI: 1.9-8.1), persistent fever (aOR = 4.4, 95%CI: 2.1-9.0), duration of symptoms&gt;= 6 weeks (aOR = 2.6, 95%CI: 1.2-5.4) were associated with AIDS-defining events. Overall inpatient mortality was 19.5%. Age&gt;=55 years (aOR = 4.9, 95%CI: 1.5-16.6), neurological signs (aOR = 3.2, 95%CI: 1.5-6.9) and AIDS-defining events (aOR = 2.9, 95%CI: 1.2--7.2) were associated with inpatient mortality., CONCLUSIONS: AIDS-defining events were the most frequent cause of hospitalization during the study period. Factors associated with AIDS-defining events mostly reflected delay in HIV diagnosis. Factors associated with mortality were advanced age, neurological signs and AIDS-defining events.</t>
  </si>
  <si>
    <t>rayyan-489623018</t>
  </si>
  <si>
    <t>Care Continuum and Postdischarge Outcomes Among HIV-Infected Adults Admitted to the Hospital in Zambia</t>
  </si>
  <si>
    <t>Open forum infectious diseases</t>
  </si>
  <si>
    <t>ofz336</t>
  </si>
  <si>
    <t>Haachambwa, Lottie and Kandiwo, Nyakulira and Zulu, Paul M. and Rutagwera, David and Geng, Elvin and Holmes, Charles B. and Sinkala, Edford and Claassen, Cassidy W. and Mugavero, Michael J. and Wa Mwanza, Mwanza and Turan, Janet M. and Vinikoor, Michael J.</t>
  </si>
  <si>
    <t>http://ovidsp.ovid.com/ovidweb.cgi?T=JS&amp;PAGE=reference&amp;D=pmnm4&amp;NEWS=N&amp;AN=31660330</t>
  </si>
  <si>
    <t>BACKGROUND: We characterized the extent of antiretroviral therapy (ART) experience and postdischarge mortality among hospitalized HIV-infected adults in Zambia., METHODS: At a central hospital with an opt-out HIV testing program, we enrolled HIV-infected adults (18+ years) admitted to internal medicine using a population-based sampling frame. Critically ill patients were excluded. Participants underwent a questionnaire regarding their HIV care history and CD4 count and viral load (VL) testing. We followed participants to 3 months after discharge. We analyzed prior awareness of HIV-positive status, antiretroviral therapy (ART) use, and VL suppression (VS; &lt;1000 copies/mL). Using Cox proportional hazards regression, we assessed risk factors for mortality., RESULTS: Among 1283 adults, HIV status was available for 1132 (88.2%), and 762 (67.3%) were HIV-positive. In the 239 who enrolled, the median age was 36 years, 59.7% were women, and the median CD4 count was 183 cells/mm3. Active tuberculosis or Cryptococcus coinfection was diagnosed in 82 (34.3%); 93.3% reported prior awareness of HIV status, and 86.2% had ever started ART. In the 64.0% with &gt;6 months on ART, 74.4% had VS. The majority (92.5%) were discharged, and by 3 months, 48 (21.7%) had died. Risk of postdischarge mortality increased with decreasing CD4, and there was a trend toward reduced risk in those treated for active tuberculosis., CONCLUSIONS: Most HIV-related hospitalizations and deaths may now occur among ART-experienced vs -naive individuals in Zambia. Development and evaluation of inpatient interventions are needed to mitigate the high risk of death in the postdischarge period. Copyright ¬© The Author(s) 2019. Published by Oxford University Press on behalf of Infectious Diseases Society of America.</t>
  </si>
  <si>
    <t>rayyan-489623831</t>
  </si>
  <si>
    <t>Immunologic biomarkers, morbidity and mortality among HIV patients hospitalised in a Tertiary Care Hospital in the Brazilian Amazon</t>
  </si>
  <si>
    <t>Gama, Wellington Mota and Frank, Carlos Henrique Michiles and Almeida, Taynna Vernalha Rocha and Dos Santos, Daniel Silva and Chaves, Yury Oliveira and da Silva, Danielle Furtado and Orlandi, Patricia Puccinelli and Pereira, Flavio Ribeiro and Magalhaes, Gleicienne Feliz and Baptista, Barbara Jose and de Oliveira Silva, Viviane Lago and da Silva Balieiro, Antonio Alcirley and Santana, Monique Freire and Goncalves, Roberta Lins and da Costa, Allyson Guimaraes and Dos Santos, Marcelo Cordeiro and de Lima Ferreira, Luis Carlos and Lacerda, Marcus Vinicius Guimaraes and Nogueira, Paulo Afonso</t>
  </si>
  <si>
    <t>http://ovidsp.ovid.com/ovidweb.cgi?T=JS&amp;PAGE=reference&amp;D=med20&amp;NEWS=N&amp;AN=34445956</t>
  </si>
  <si>
    <t>BACKGROUND: The irregular use of antiretroviral therapy (ART) and late diagnosis still account for a large part of HIV-associated mortality in people living with HIV (PLHIV). Herein, we describe HIV-associated morbidity among hospitalised HIV/AIDS patients with advanced immunosuppression and assess the comorbidities, laboratory parameters, and immunological markers associated with mortality., METHODS: The cross-sectional study was conducted at the Fundacao de Medicina Tropical Doutor Heitor Vieira Dourado (FMT-HVD) in Manaus, Brazil. In all, 83 participants aged between 12 and 70 years were enrolled by convenience within 72 h of their hospitalisation. Clinical and laboratory data were obtained from electronic medical records. We prospectively measured the cytokines Th1/Th2/Th17 and inflammatory cytokines IL-8, IL-1beta, and IL-12 using cytometric bead array, and the soluble CD14 using in-house enzyme-linked immunosorbent assay., RESULTS: The HIV/AIDS inpatients presented a scenario of respiratory syndromes as the most prevalent comorbidity. Almost all patients had CD4 T counts below 350 cells/mL and the mortality rate was 20.5%. Pulmonary tuberculosis, neurotoxoplasmosis and oropharyngeal-esophageal candidiasis were the most prevalent opportunistic infections. TB and weight loss were more prevalent in HIV/AIDS inpatients who died. The Mann Whitney analysis showed that those who died had higher platelet distribution width (PDW) on admission, which is suggestive for platelet activation. The Poisson multivariate analysis showed the prevalence of TB, digestive syndrome and increases in IL-8 and lactate dehydrogenase (LDH) associated to death., CONCLUSIONS: The advanced immunosuppression characterized by the opportunistic infections presented in these HIV/AIDS inpatients was the major factor of mortality. The role of platelet activation in worse outcomes of hospitalisation and the IL-8 associated with the context of advanced immunosuppression may be promising markers in the prediction of mortality in HIV/AIDS patients. Copyright ¬© 2021. The Author(s).</t>
  </si>
  <si>
    <t>https://dx.doi.org/10.1186/s12879-021-06566-x</t>
  </si>
  <si>
    <t>Combining urine antigen and blood polymerase chain reaction for the diagnosis of disseminated histoplasmosis in hospitalized patients with advanced HIV disease</t>
  </si>
  <si>
    <t>916-922</t>
  </si>
  <si>
    <t>Vidal, Jose E. and Werlang, Paula Custodio and Muniz, Bruno M. and Rego, Caroline Martins and Barbalho, Renata Elisie and Baptista, Andre Miranda and Telles, Joao Paulo and da Cruz, Allecineia Bispo and Pereira, Ingrid de Siqueira and Gava, Ricardo and Marcusso, Rosa and Pasqualotto, Alessandro C. and Pereira-Chioccola, Vera Lucia</t>
  </si>
  <si>
    <t>http://ovidsp.ovid.com/ovidweb.cgi?T=JS&amp;PAGE=reference&amp;D=med20&amp;NEWS=N&amp;AN=33962466</t>
  </si>
  <si>
    <t>Disseminated histoplasmosis (DH) is endemic in Latin America and the Caribbean where diagnostic tools are restricted. We carried-out a 1-year prospective cohort study at a referral hospital in Sao Paulo, Brazil. Participants had &gt; or =18 years old, were hospitalized due to any indication and had CD4+ &lt; 200 cells/microl. A urine commercial monoclonal Histoplasma galactomannan enzyme-linked immunosorbent assay (IMMY, Norman, OK, USA) and 'in house' Histoplasma blood nested PCR were performed in all cases. Probable/proven DH cases were defined according to international guidelines. Conventional mycological methods were available in routine conditions to investigate suspected DH cases. Treatment of participants followed the institutional routine. One-hundred six participants were included. Median age (interquartile range [IQR]) was 39.5 years (30.0-47.3) and 80 individuals (75.5%) were males. Median (IQR) CD4 cell count was 26.5 (9.4-89.3) cells/mm3. DH was diagnosed in 8/106 patients (7.5%). Antigen assay and/or PCR were positive in 4.7% (5/106) of patients. The antigen assay and/or PCR identified 37.5% (3/8) of DH cases, which had not been diagnosed with conventional mycological methods, but had clinical manifestations compatible with HD. In conclusion, the use of Histoplasma urine antigen and Histoplasma blood PCR guided by CD4 status contributed to the diagnosis of DH in hospitalized individuals. These assays were complementary to conventional mycologic methods and are urgently needed in our setting., LAY SUMMARY: In this prospective cohort study carried-out in a referral center in Sao Paulo, Brazil, we found a high frequency of AIDS-related disseminated histoplasmosis (8/106, 7.5%). We used urine antigen test and blood PCR assay to improve the diagnosis of this opportunistic disease. Copyright ¬© The Author(s) 2021. Published by Oxford University Press on behalf of The International Society for Human and Animal Mycology.</t>
  </si>
  <si>
    <t>https://dx.doi.org/10.1093/mmy/myab022</t>
  </si>
  <si>
    <t>Short, medium‚ and long term prognosis of HIV‚ infected patients receiving intensive care: a Brazilian multicentre prospective cohort study</t>
  </si>
  <si>
    <t>650-658</t>
  </si>
  <si>
    <t>Andrade, H. B. and da Silva, I. R. F. and Ramos, G. V. and Medeiros, D. M. and Ho, Y. L. and Carvalho, F. B. and Bozza, F. A. and Japiass√∫, A. M.</t>
  </si>
  <si>
    <t>https://search.ebscohost.com/login.aspx?direct=true&amp;AuthType=cookie,ip,shib&amp;db=ccm&amp;AN=146382175&amp;site=ehost-live</t>
  </si>
  <si>
    <t>Objectives: The characteristics of critically ill HIV‚Äêpositive patients and the causes of their admission to intensive care units (ICUs) are only known through retrospective and unicentric studies. This study aims to fill this knowledge gap. Methods: This is a prospective, multicentre cohort study of short‚Äê and medium‚Äêterm prognostic factors. The setting consisted of ICUs of three tertiary referral hospitals from the three largest metropolitan areas in Brazil in the period January 2014 to November 2015. In all, 161 HIV patients over 18 years old were included. Results: The clinical data of the outcomes (ICU mortality, hospital mortality and 90‚Äêday survival) were extracted from medical records using the REDCap¬ÆÔ∏è web‚Äêbased form and analysed with the MedCalc¬ÆÔ∏è application. Median age was 41.7 [interquartile range (IQR): 34‚Äì50] years, the Simplified Acute Physiologic Score 3 (SAPS 3) was 64 (IQR: 56‚Äì74), and the Sequential Organ Failure Assessment Score (SOFA) was 6 (IQR: 4‚Äì9) points. The main causes of admission were sepsis (54.5%) and acute respiratory failure (13.7%). ICU and hospital mortality rates were 32.3% and 40.4%, respectively. In a multivariate analysis, time until ICU admission ‚â• 3 days (P = 0.0013), performance status (Eastern Cooperative Oncology Group score, P = 0.0344), coma (Glasgow Coma Scale ‚â§ 8 points, P = 0.0213) and sepsis (P = 0.0003) were associated with increased hospital mortality. Coma (P = 0.0002) and sepsis (P = 0.0008) were independently associated with 90‚Äêday survival. Conclusions: Delayed ICU admission and the severity of critical illness determine the short‚Äê and medium‚Äêterm mortality rates of HIV‚Äêinfected patients admitted to the ICU, rather than factors associated with HIV infection. These results suggest that prognostic factors of HIV‚Äêinfected patients in the ICU are similar to those of non‚ÄêHIV‚Äêinfected populations.</t>
  </si>
  <si>
    <t>10.1111/hiv.12939</t>
  </si>
  <si>
    <t>Poor outcomes among critically ill HIV-positive patients at hospital discharge and post-discharge in Guinea, Conakry: A retrospective cohort study</t>
  </si>
  <si>
    <t>e0281425</t>
  </si>
  <si>
    <t>Albus, Sebastian Ludwig and Harrison, Rebecca E. and Moudachirou, Ramzia and Nanan-N'Zeth, Kassi and Haba, Benoit and Casas, Esther C. and Isaakidis, Petros and Diallo, Abdourahimi and Camara, Issiaga and Doumbuya, Marie and Sako, Fode Bangaly and Cisse, Mohammed</t>
  </si>
  <si>
    <t>http://ovidsp.ovid.com/ovidweb.cgi?T=JS&amp;PAGE=reference&amp;D=medl&amp;NEWS=N&amp;AN=36913379</t>
  </si>
  <si>
    <t>INTRODUCTION: Optimal management of critically ill HIV-positive patients during hospitalization and after discharge is not fully understood. This study describes patient characteristics and outcomes of critically ill HIV-positive patients hospitalized in Conakry, Guinea between August 2017 and April 2018 at discharge and 6 months post-discharge., METHODS: We carried out a retrospective observational cohort study using routine clinical data. Analytic statistics were used to describe characteristics and outcomes., RESULTS: 401 patients were hospitalized during the study period, 230 (57%) were female, median age was 36 (IQR: 28-45). At admission, 229 patients (57%) were on ART, median CD4 was 64 cells/mm3, 166 (41%) had a VL &gt;1000 copies/ml, and 97 (24%) had interrupted treatment. 143 (36%) patients died during hospitalisation. Tuberculosis was the major cause of death for 102 (71%) patients. Of 194 patients that were followed after hospitalization a further 57 (29%) were lost-to-follow-up (LTFU) and 35 (18%) died, 31 (89%) of which had a TB diagnosis. Of all patients who survived a first hospitalisation, 194 (46%) were re-hospitalised at least once more. Amongst those LTFU, 34 (59%) occurred immediately after hospital discharge., CONCLUSION: Outcomes for critically ill HIV-positive patients in our cohort were poor. We estimate that 1-in-3 patients remained alive and in care 6 months after their hospital admission. This study shows the burden of disease on a contemporary cohort of patients with advanced HIV in a low prevalence, resource limited setting and identifies multiple challenges in their care both during hospitalisation as well as during and after re-transitioning to ambulatory care. Copyright: ¬© 2023 Albus et al. This is an open access article distributed under the terms of the Creative Commons Attribution License, which permits unrestricted use, distribution, and reproduction in any medium, provided the original author and source are credited.</t>
  </si>
  <si>
    <t>https://dx.doi.org/10.1371/journal.pone.0281425</t>
  </si>
  <si>
    <t>Hospital admissions due to medical conditions in a public health care system with free access to antiretroviral treatment</t>
  </si>
  <si>
    <t>61-62</t>
  </si>
  <si>
    <t>Andreu-Crespo, A. and Sala-Pinol, F. and Vilarino, A. and Cardona-Peitx, G. and Santos Fernandez, J. and Lorenzo Gorriz, M. and Modol Deltell, J. and Clotet Sala, B. and Bonafont Pujol, X. and Llibre Codina, J.</t>
  </si>
  <si>
    <t>http://ovidsp.ovid.com/ovidweb.cgi?T=JS&amp;PAGE=reference&amp;D=emed19&amp;NEWS=N&amp;AN=625167897</t>
  </si>
  <si>
    <t>Background: To characterise the hospital admissions of HIV-infected subjects due to medical (non-surgical) conditions in a university hospital in an scenario of free access to health care and to ART. Method(s): We retrospectively identified all HIV-infected subjects admitted to internal medicine and infectious diseases services from 1 October 2016 to 31 December 2017 in Barcelona. Surgical and gynaecological conditions were excluded. All medical discharge reports were thoroughly reviewed to identify the diagnostics, ART, hospital stay length and complications and patient baseline characteristics. The overall cost was also evaluated. Result(s): We identified 139 hospital admissions from 102 patients. The median length of hospitalisation was 8.0 days (IQR 12 days). Of these, 77 (75.4%) were men, 12 (11.7%) were MSM. The mean age was 49.3 years. Fourteen (13%) patients were active intravenous drug injectors, and 52 (50%) were prior intravenous users. The mean number of admissions per patient was 1.35 (range 1 to 5) and 21 patients were admitted more than once. In only nine (8.8%) subjects the HIV infection was newly diagnosed. The mean CD4 count at admission among those with known HIV infection was 399 cells/mL and 82 cells/mL for naives. At admission 67 (48%) patients had an undetectable viral load (&lt;50 copies/mL). The previous ART remained unchanged in most subjects. Among those who changed their ART, 75% started an integrase inhibitor (INI)-and 25% a protease inhibitor-based regimen. All treatment-naives started an INI-based regimen. The most common causes of admission were non-AIDS defining infectious conditions (n = 67) and AIDS-defining conditions (n = 31). Only seven subjects were admitted due to non-AIDS defining neoplasia. Other non-AIDS defining conditions (non-infectious, non-neoplasia) were seen in 34 subjects. Six patients (4.3%) died during their hospital admission: four non-AIDS defining infections, one AIDS-defining neoplasia (linfoma) and one non-AIDS defining neoplasia. We did not observe a correlation between HIV-RNA plasma suppression and hospital stay length: 12.2 and 16.0 days for those with HIV-RNA &lt;50 or &gt;200 copies/mL at admission, respectively (p = NS). According to current hospital fares in Spain, the hospital stays generated a whole cost of 880.402 . Conclusion(s): Non-AIDS defining infectious diseases were the main reason for admission due to medical conditions. Most subjects initiating or changing their ART during the hospital stay were placed on an INI-based regimen. Despite having access to free medical attention, most infected subjects admitted their lack to link to care.</t>
  </si>
  <si>
    <t>CHARACTERISING ADMISSIONS TO A SPECIALIST HIV INPATIENT CENTRE: DEMOGRAPHICS, DIAGNOSIS AND IDEAS FOR SERVICE DEVELOPMENT</t>
  </si>
  <si>
    <t>A58-A59</t>
  </si>
  <si>
    <t>Bentley, A. and Lawrence, D. and Roche, M. and Richardson, D.</t>
  </si>
  <si>
    <t>&lt;Go to ISI&gt;://WOS:000442486000171</t>
  </si>
  <si>
    <t>10.1136/sextrans-2017-053232.170</t>
  </si>
  <si>
    <t>EVOLUCAO CLINICA DE PACIENTES HIV POSITIVOS EM UMA UNIDADE DE TERAPIA INTENSIVA, NO NORDESTE DO BRASIL</t>
  </si>
  <si>
    <t>Damasceno, L. S. and Pessoa, G. M. F. and Maia, A. C. C. and Gondim, R. A. M.</t>
  </si>
  <si>
    <t>http://ovidsp.ovid.com/ovidweb.cgi?T=JS&amp;PAGE=reference&amp;D=emed23&amp;NEWS=N&amp;AN=2016834047</t>
  </si>
  <si>
    <t>rayyan-489627651</t>
  </si>
  <si>
    <t>Predictors of prolonged hospital stay in HIV-positive patients presenting to the emergency department</t>
  </si>
  <si>
    <t>e0249706</t>
  </si>
  <si>
    <t>Laher, Abdullah E. and Paruk, Fathima and Richards, Guy A. and Venter, Willem D. F.</t>
  </si>
  <si>
    <t>http://ovidsp.ovid.com/ovidweb.cgi?T=JS&amp;PAGE=reference&amp;D=med20&amp;NEWS=N&amp;AN=33882077</t>
  </si>
  <si>
    <t>BACKGROUND: Prolonged hospitalization places a significant burden on healthcare resources. Compared to the general population, hospital length of stay (LOS) is generally longer in HIV-positive patients. We identified predictors of prolonged hospital length of stay (LOS) in HIV-positive patients presenting to an emergency department (ED)., METHODS: In this cross-sectional study, HIV-positive patients presenting to the Charlotte Maxeke Johannesburg Academic Hospital adult ED were prospectively enrolled between 07 July 2017 and 18 October 2018. Data was subjected to univariate and multivariate logistic regression to determine parameters associated with a higher likelihood of prolonged hospital LOS, defined as &gt;=7 days., RESULTS: Among the 1224 participants that were enrolled, the median (IQR) LOS was 4.6 (2.6-8.2) days, while the mean (SD) LOS was 6.9 (8.2) days. On multivariate analysis of the data, hemoglobin &lt;11 g/dL (OR 1.37, p = 0.032), Glasgow coma scale (GCS) &lt;15 (OR 1.80, p = 0.001), creatinine &gt;120 mumol/L (OR 1.85, p = 0.000), cryptococcal meningitis (OR 2.45, p = 0.015) and bacterial meningitis (OR 4.83, p = 0.002) were significantly associated with a higher likelihood of LOS &gt;=7 days, while bacterial pneumonia (OR 0.35, p = 0.000) and acute gastroenteritis (OR 0.40, p = 0.025) were significantly associated with a lower likelihood of LOS &gt;=7 days., CONCLUSION: Various clinical and laboratory parameters are useful in predicting prolonged hospitalization among HIV-positive patients presenting to the ED. These parameters may be useful in guiding clinical decision making and directing the allocation of resources.</t>
  </si>
  <si>
    <t>Economic costs and health-related quality of life outcomes of hospitalised patients with high HIV prevalence: A prospective hospital cohort study in Malawi</t>
  </si>
  <si>
    <t>e0192991</t>
  </si>
  <si>
    <t>Maheswaran, Hendramoorthy and Petrou, Stavros and Cohen, Danielle and MacPherson, Peter and Kumwenda, Felistas and Lalloo, David G. and Corbett, Elizabeth L. and Clarke, Aileen</t>
  </si>
  <si>
    <t>http://ovidsp.ovid.com/ovidweb.cgi?T=JS&amp;PAGE=reference&amp;D=med15&amp;NEWS=N&amp;AN=29543818</t>
  </si>
  <si>
    <t>INTRODUCTION: Although HIV infection and its associated co-morbidities remain the commonest reason for hospitalisation in Africa, their impact on economic costs and health-related quality of life (HRQoL) are not well understood. This information is essential for decision-makers to make informed choices about how to best scale-up anti-retroviral treatment (ART) programmes. This study aimed to quantify the impact of HIV infection and ART on economic outcomes in a prospective cohort of hospitalised patients with high HIV prevalence., METHODS: Sequential medical admissions to Queen Elizabeth Central Hospital, Malawi, between June-December 2014 were followed until discharge, with standardised classification of medical diagnosis and estimation of healthcare resources used. Primary costing studies estimated total health provider cost by medical diagnosis. Participants were interviewed to establish direct non-medical and indirect costs. Costs were adjusted to 2014 US$ and INT$. HRQoL was measured using the EuroQol EQ-5D. Multivariable analyses estimated predictors of economic outcomes., RESULTS: Of 892 eligible participants, 80.4% (647/892) were recruited and medical notes found. In total, 447/647 (69.1%) participants were HIV-positive, 339/447 (75.8%) were on ART prior to admission, and 134/647 (20.7%) died in hospital. Mean duration of admission for HIV-positive participants not on ART and HIV-positive participants on ART was 15.0 days (95%CI: 12.0-18.0) and 12.2 days (95%CI: 10.8-13.7) respectively, compared to 10.8 days (95%CI: 8.8-12.8) for HIV-negative participants. Mean total provider cost per hospital admission was US$74.78 (bootstrap 95%CI: US$25.41-US$124.15) higher for HIV-positive than HIV-negative participants. Amongst HIV-positive participants, the mean total provider cost was US$106.87 (bootstrap 95%CI: US$25.09-US$106.87) lower for those on ART than for those not on ART. The mean total direct non-medical and indirect cost per hospital admission was US$87.84. EQ-5D utility scores were lower amongst HIV-positive participants, but not significantly different between those on and not on ART., CONCLUSIONS: HIV-related hospital care poses substantial financial burdens on health systems and patients; however, per-admission costs are substantially lower for those already initiated onto ART prior to admission. These potential cost savings could offset some of the additional resources needed to provide universal access to ART.</t>
  </si>
  <si>
    <t>https://dx.doi.org/10.1371/journal.pone.0192991</t>
  </si>
  <si>
    <t>HIV-related admissions to a London specialist unit: Who, what and why?</t>
  </si>
  <si>
    <t>Parry, S. and Williamson, M. and Orkin, C. and Matin, N. and Dhairyawan, R.</t>
  </si>
  <si>
    <t>http://ovidsp.ovid.com/ovidweb.cgi?T=JS&amp;PAGE=reference&amp;D=emed21&amp;NEWS=N&amp;AN=634128129</t>
  </si>
  <si>
    <t>Background: Despite London achieving 95-95-95 on the UNAIDS targets, rates of late HIV diagnosis, the most important predictor of HIV-related morbidity and mortality remain high. We reviewed HIV-related admissions to our specialist HIV inpatient unit to determine the 'who, what and why?' of HIV inpatient care in London in 2018/9. Method(s): We investigated 100 consecutive HIV-related admissions from November 2018 -September 2019 for clinical data and outcomes. Results were compared to a review of 100 admissions from 2016/7. Result(s): See Table P113.1 The 100 admission episodes involved 75 patients. Fifty-three percent presented with opportunistic infections (OIs) or AIDS-defining events (ADE) (median CD4 count 65 cells/mm3); most commonly TB (10%), HIV encephalopathy (HIVE, 9%), Pneumocystis jirovecii pneumonia (PCP, 8%) and progressive multifocal leucoencephalopathy (PML, 6%). Lower respiratory tract infections and sepsis predominated in the remaining 47% (median CD4 count 221 cells/mm3). Eighteen patients were newly diagnosed (median CD4 count 25 cells/mm3); 17 (94%) late (CD4 count &lt;350 cells/mm3) and 89% had an OI/ADE. Disengaged patients accounted for 23 admissions; median CD4 count 66 cells/mm3 and 12 (52%) had an OI/ADE. Fifty-nine admissions were patients engaged in care, but only 37 had HIV VL &lt;200; median CD4 count was 284 cells/mm3 and 25 (42%) had an OI/ADE. Comparing to 2016/7, the cohort in 2018/9 was older with more females and more patients were engaged in care and taking ART. Despite this, the majority were viraemic. We saw less PCP in 2018/9 (8% vs 11%) and more PML and HIVE (15% vs 5%). Conclusion(s): Most admissions were patients who had disengaged from care and those in care but not virally suppressed, highlighting the need for resources to better support adherence and keep people in care. We are seeing more OIs/ADE associated with prolonged viraemia as opposed to immunosuppression (particularly neurological disease), with significant associated morbidity and mortality. However, these observations are trends, and do not reach statistical significance.</t>
  </si>
  <si>
    <t>HIV Prevalence and Morbidity in Older Inpatients in a High HIV Prevalence Setting</t>
  </si>
  <si>
    <t>AIDS research and human retroviruses</t>
  </si>
  <si>
    <t>186-192</t>
  </si>
  <si>
    <t>Naidoo, Vivendra Aroomugam and Martinson, Neil A. and Moodley, Pramodhini and Joyimbana, Wendy and Mothlaoleng, Katlego and Abraham, Pattamukkil and Otwombe, Kennedy and Variava, Ebrahim</t>
  </si>
  <si>
    <t>http://ovidsp.ovid.com/ovidweb.cgi?T=JS&amp;PAGE=reference&amp;D=med17&amp;NEWS=N&amp;AN=31631667</t>
  </si>
  <si>
    <t>Understanding of the burden of HIV infection and comorbid conditions in older adults is limited, especially in low- and middle-income countries. Antiretroviral therapy (ART) has increased longevity of HIV-positive individuals, making age-related comorbidities more likely. This study aimed to compare the demographic and disease profiles, including chronic comorbid conditions of inpatients, at least 50 years of age, by HIV status, admitted to a regional hospital in South Africa. Adults, 50 years of age and older, admitted to internal medicine wards from November 2015 to February 2016 were approached to participate. Sociodemographic data, laboratory results, anthropometric data, discharge diagnoses, and HIV status were collected and compared by HIV serostatus. Overall, 151 participants were enrolled. Their median age was 61 years (IQR: 56-68 years); 89 (58.9%) were women. Overall, 47 (31.1%) were HIV positive, of whom 10 (6.6%) were first diagnosed during the admission. HIV-positive inpatients were younger than HIV-negative patients. The leading discharge diagnoses of all participants were acute gastroenteritis (11.5%) and community-acquired pneumonia (11.5%). Hypertension and type 2 diabetes mellitus (T2DM) were the leading comorbidities in both HIV-negative and HIV-positive participants. Prevalence of hypertension was 75.0% in seronegative, 59.5% in those with a prior diagnosis of HIV, and 40.0% in newly diagnosed; similarly, prevalence of T2DM was 22.1% in HIV-negative and 24.3% in known HIV-positive participants. Similar proportions died during admission; 11.3% of HIV-negative and 12.7% of HIV-positive admitted inpatients died. Almost one third of patients admitted were HIV positive. In HIV-positive older admitted to hospital, the leading cause for hospitalization was coinfections. In the ART era, irrespective of HIV status, older patients have similar age-related chronic illnesses and similar mortality rates, despite younger age at admission.</t>
  </si>
  <si>
    <t>https://dx.doi.org/10.1089/AID.2019.0137</t>
  </si>
  <si>
    <t>Opportunistic infection manifestation of HIV-AIDS patients in Airlangga university hospital Surabaya</t>
  </si>
  <si>
    <t>1st International Conference on Tropical Medicine and Infectious Diseases (ICTROMI)</t>
  </si>
  <si>
    <t>Asmarawati, T. P. and Putranti, A. and Rachman, B. E. and Hadi, U. and Nasronudin and Infect Dis Consultant, Univ Sumatera Utara Fac Med Dept Internal Med and Univ Sumatera Utara, Fac Med and Indonesian Soc, Trop</t>
  </si>
  <si>
    <t>&lt;Go to ISI&gt;://WOS:000447828100061</t>
  </si>
  <si>
    <t>Opportunistic infections are common in HIV-infected patients especially those who progress to acquired immunodeficiency syndrome. There are many factors involved in the prevalence of opportunistic infections. We investigated the patterns of opportunistic infection in HIV-infected patients admitted to Airlangga University Hospital Surabaya. This study was an observational study, conducted in adults patients with HIV infection from January 2016 to September 2017. Data collected from the medical records of the patients. The number of samples in this study was 58. The mean age was 42.9 years, mostly male. Most patients admitted were in clinical stadium III or IV. Heterosexual transmission is a common risk factor in patients. The most prevalent opportunistic infections found in patients were oral candidiasis (58.6%), followed by pulmonary tuberculosis (41.4%) and pneumonia/PCP (41.4%). Other infections found were toxoplasmosis, chronic diarrhea, cytomegalovirus, meningitis TB, hepatitis C, amoebiasis, and cerebritis. Opportunistic infections occurred more often in age &gt;= 40 years and increased as clinical stadium get worse. From the results, we conclude that oral candidiasis and pulmonary tuberculosis were the most common opportunistic infections found in Airlangga University Hospital. The pattern of opportunistic infections in this study could help the hospital to set priorities related to the management of patients.</t>
  </si>
  <si>
    <t>10.1088/1755-1315/125/1/012061</t>
  </si>
  <si>
    <t>Trends of hospitalisations rates in a cohort of HIV-infected persons followed in an Italian hospital from 1998 to 2016</t>
  </si>
  <si>
    <t>e89</t>
  </si>
  <si>
    <t>Bellino, S. and Borghetti, A. and Lombardi, F. and Camoni, L. and Ciccullo, A. and Baldin, G. and Belmonti, S. and Moschese, D. and Lamonica, S. and Cauda, R. and Pezzotti, P. and Di Giambenedetto, S.</t>
  </si>
  <si>
    <t>http://ovidsp.ovid.com/ovidweb.cgi?T=JS&amp;PAGE=reference&amp;D=med16&amp;NEWS=N&amp;AN=30869037</t>
  </si>
  <si>
    <t>Here we evaluated hospitalisation rates and associated risk factors of human immunodeficiency virus (HIV)-infected individuals who were followed up in an Italian reference hospital from 1998 to 2016. Incidence rates (IR) of hospitalisations were calculated for five study periods from 1998 to 2016. The random-effects Poisson regression model was used to assess risk factors for hospitalisation including demographic and clinical characteristics. To consider that more events may occur for the same subject, multiple failure-time data analysis was also performed for selected causes using the Cox proportional hazards model. We evaluated 2031 patients. During 13 173 person-years (py) of follow-up, 3356 hospital admissions were carried out for 756 patients (IR: 255 per 1000 py). IR decreased significantly over the study period, from 634 in 1998-2000 to 126 per 1000 py in 2013-2016. Major declines were detected for AIDS-defining events, non-HIV/AIDS-related infections and neurological diseases. Older age, female sex, longer HIV duration and HCV coinfection were associated with a higher hospitalisation risk, whereas higher CD4 nadir and antiretroviral therapy were associated with a reduced risk. Influence of advanced HIV disease markers declined over time. Hospitalisation rates decreased during the study period in most causes. The relative weight of hospitalisations for non-AIDS-related tumours, cardiovascular, respiratory and kidney diseases increased during the study period, whereas those for AIDS-defining events declined.</t>
  </si>
  <si>
    <t>https://dx.doi.org/10.1017/S0950268819000098</t>
  </si>
  <si>
    <t>37 Blan et. al.</t>
  </si>
  <si>
    <t>Biomarker detection for the diagnosis of disseminated histoplasmosis in people living with HIV/ AIDS in Southern Brazil: A year of implementation</t>
  </si>
  <si>
    <t>Medical Mycology</t>
  </si>
  <si>
    <t>Blan, B. and Basso, R. and Poester, V. and Benelli, J. and Sanchotene, K. and Xavier, M.</t>
  </si>
  <si>
    <t>http://ovidsp.ovid.com/ovidweb.cgi?T=JS&amp;PAGE=reference&amp;D=emexa&amp;NEWS=N&amp;AN=639786853</t>
  </si>
  <si>
    <t>Background: Disseminate histoplasmosis (DH) is an important opportunistic disease in HIV/AIDS patients. Objective(s): We aimed to report partial results of the implementation of the Histoplasma urinary biomarker as a routine test for the diagnosis of DH in people living with HIV/AIDS (PLWHA) admitted to a reference hospital in Southern Brazil. Method(s): The study was performed in a tertiary hospital, which is recognized as a regional reference center to 21 cities for the treatment of PLWHA. At this service, since the beginning of 2021, a new protocol for DH investigation was adopted, including the systematic execution of urinary antigen test for histoplasmosis (Histoplasma GM EIA, IMMY ) in PLWHA. We retrospectively evaluated data from all of these patients diagnosed with DH in the last 1 year, between March 2021 and March 2022. The study was approved by our university ethics committee (CEP/FURG; Ndegree234/2018). Result(s): Within the 12 months period, 243 patients from our hospital were investigated by Histoplasma GM EIA through urine samples. A total of 19 were diagnosed with DH through this test, resulting in a prevalence of 7.8%. Interestingly, nine of them were also investigated by antibody detection through immunodiffusion test (IMMY), being all negative in this serology. DH was the AIDS-defining illness in 21% of these patients (4/19), and co-infection with Mycobacterium tuberculosis was detected in 37% (7/19). Half of the patients (11/19) were severe immunosuppressed (CD4 + lymphocytes &lt; 100 cells/mm 3), 21% (n = 4) had rates between 100 and 200 cells/mm 3, and 21% (n = 4) had &gt; 200 cells/mm 3. The majority of the patients (74%; n = 14) had advanced signs of DH, showing pulmonary impairment, weight loss, fever, neurological, and/or skin lesions and lymphadenopathy, suggesting late diagnosis, 16% (3/19) of the patients had few signs of DH (suggesting precocity), and two patients were diagnosed before the onset of the clinical manifestation, with the strategy of the use of GM Histoplasma EIA as a screening test. Although the antifungal treatment, five of them (35.7%) died. Conclusion(s): The systematic use of the test to detect a specific biomarker in urine samples had improved substantially the diagnosis of DH in PLWHA in our hospital (19 cases in one year). In addition, since we could diagnose DH with precocity in five patients, we suggest that in regions where DH is hyperendemic, the GM Histoplasma EIA could be used as a screening test for all AIDS patients, similar to what is preconized to cryptococcal disease. More robust studies are instigated to evaluate this strategy, and its benefits to an early diagnosis, resulting in a better quality of life, better prognosis, and consequently reduction of the mortality rate.</t>
  </si>
  <si>
    <t>https://dx.doi.org/10.1093/mmy/myac072.P439</t>
  </si>
  <si>
    <t>42 Cao et. al.</t>
  </si>
  <si>
    <t>Prevalence of anaemia and the associated factors among hospitalised people living with HIV receiving antiretroviral therapy in Southwest China: a cross-sectional study</t>
  </si>
  <si>
    <t>BMJ open</t>
  </si>
  <si>
    <t>e059316</t>
  </si>
  <si>
    <t>Cao, Guiying and Long, Hai and Liang, Yuedong and Liu, Jue and Xie, Xiaoxin and Fu, Yanhua and He, Juan and Song, Su and Liu, Siqi and Zhang, Manna and Wu, Yu and Wang, Yaping and Du, Min and Jing, Wenzhan and Yuan, Jie and Liu, Min</t>
  </si>
  <si>
    <t>http://ovidsp.ovid.com/ovidweb.cgi?T=JS&amp;PAGE=reference&amp;D=med22&amp;NEWS=N&amp;AN=35851012</t>
  </si>
  <si>
    <t>OBJECTIVES: To estimate anaemia prevalence and the associated factors among hospitalised people living with HIV (PLHIV) receiving antiretroviral therapy (ART)., DESIGN: A cross-sectional study., SETTING: PLHIV receiving ART and hospitalised in a specialised hospital for infectious disease in Guizhou Province, Southwest China, between 1 January 2018 and 31 March 2021., PARTICIPANTS: A total of 6959 hospitalised PLHIV aged &gt;=18 years and receiving ART were included in this study., PRIMARY AND SECONDARY OUTCOME MEASURES: Anaemia was diagnosed as a haemoglobin concentration &lt;120 g/L for non-pregnant females and &lt;130 g/L for males. Mild, moderate and severe anaemia were diagnosed as below the gender-specific lower limit of normal but &gt;=110 g/L, 80-110 g/L and &lt;80 g/L, respectively., RESULTS: The prevalence of anaemia was 27.5%, and that of mild, moderate and severe anaemia was 9.2%, 12.2% and 6.1%, respectively. Results from multivariate logistic regression showed that females had increased odds of anaemia (adjusted OR (aOR)=1.60, 95% CI: 1.42 to 1.81) compared with males. Widowed or divorced inpatients (anaemia: aOR=1.26, 95% CI: 1.08 to 1.47; severe anaemia: aOR=1.52, 95% CI: 1.16 to 1.97) and thrombocytopenia inpatients (anaemia: aOR=4.25, 95% CI: 3.54 to 5.10; severe anaemia: aOR=4.16, 95% CI: 3.24 to 5.35) had increased odds of anaemia and severe anaemia compared with their counterparts. Hepatitis C was associated with increased odds of severe anaemia (aOR=1.80, 95% CI: 1.11 to 2.92)., CONCLUSIONS: Anaemia was prevalent among hospitalised PLHIV. Female sex, those widowed or divorced, and thrombocytopenia were associated with increased odds of anaemia, and those widowed or divorced, thrombocytopenia and hepatitis C were associated with increased odds of severe anaemia. Determination of anaemia predictors, early detection and timely management of anaemia are crucial to prevent anaemia progression. Copyright ¬© Author(s) (or their employer(s)) 2022. Re-use permitted under CC BY-NC. No commercial re-use. See rights and permissions. Published by BMJ.</t>
  </si>
  <si>
    <t>https://dx.doi.org/10.1136/bmjopen-2021-059316</t>
  </si>
  <si>
    <t>60 Devulapally et. al.</t>
  </si>
  <si>
    <t>A Clinical Study on Opportunistic Infections among HIV/AIDS Patients Admitted in the Department of General Medicine of a Tertiary Care Hospital</t>
  </si>
  <si>
    <t>Devulapally, Nagender and Pandharpurkar, Deepak and B, Gouthami and Gudikandula, Krishna</t>
  </si>
  <si>
    <t>http://imsear.searo.who.int/handle/123456789/202284</t>
  </si>
  <si>
    <t>Introduction: Human immunodeficiency virus (HIV) virus,causative agent in acquired immunodeficiency syndrome, isfast becoming a major threat in the Indian subcontinent, withan estimated 3.7 million persons being infected with HIV. HIVinfection is complicated by various opportunistic infections(OIs) such as tuberculosis (TB), candidiasis, herpes zoster,Pneumocystis jirvoceii, cytomegalovirus (CMV) etc. Thisstudy carried out to know the clinical profile of HIV patientswho require admission.Material and methods: The aim of this study to determinethe spectrum of opportunistic infections in adult AIDSpatients. A total of 132 patients were tested for spectrum ofopportunistic infections. All the specimens were processed asper standard procedures to detect bacterial, fungal, parasiticand viral infections.Results: Among 132 patients, 34.84% were females,63.63%males and 1.49% were transgender males. Highproportions of patients were observed in 28-37 years ofagegroup and heterosexual route was the most common modeof transmission. TB (50%) is the most frequent OI followedby candidiasis (49%), pneumocystis (16%) and others.Conclusions: Respiratory system was the most commonsystem involved by OIs. Early diagnosis and prompt treatmentof opportunistic infections is important before developmentof severe immunodeficiency to prevent serious and fataloutcome.</t>
  </si>
  <si>
    <t>rayyan-489623596</t>
  </si>
  <si>
    <t>68 Farooq et. al.</t>
  </si>
  <si>
    <t>A seven-month prospective review of HIV admissions to a regional infectious disease unit in Manchester, UK</t>
  </si>
  <si>
    <t>Farooq, H. Z. and Goodwin, L. C. and Thompson, J. V. and Ustianowski, A.</t>
  </si>
  <si>
    <t>http://ovidsp.ovid.com/ovidweb.cgi?T=JS&amp;PAGE=reference&amp;D=emed20&amp;NEWS=N&amp;AN=631782935</t>
  </si>
  <si>
    <t>Background: North Manchester General Hospital (NMGH) is home to a tertiary Regional Infectious diseases unit (RIDU) in the North West of England. It is the largest HIV centre outside of London in the United Kingdom, caring for around 2500 people living with HIV (PLWH). It is also the primary HIV inpatient unit for the Greater Manchester region specialising in all aspects of HIV patient care from disease complications to opportunistic infections (OI). It additionally provides specialist advice to healthcare professionals in the region with regards to assessment, management of PLWH and their holistic care. Method(s): A prospective analysis of all patients admitted to RIDU was undertaken over a 7-month period (1st Nov 2017-1st Jun 2018). Each patient who required inpatient admission was assessed for patient demographics, referral method (whether from primary or secondary care), presenting complaint and whether their 18 month end-diagnosis was related or independent of their HIV diagnosis Results: of 1053 admissions to the Regional Infectious Disease Unit in Manchester, 12% (123/1053) of all admissions were due to HIV related disease. From the patients with an HIV related admission, 50% (61/123) were due to ' Complications of HIV infection', 31% (38/123) were 'HIV patients with OIs and 19% (24/123) were 'New HIV diagnosis' who required inpatient admission. There were multiple OIs in20patients,PCPin14patients, Mycobacterial infection in 9 patients and Respiratory infection in 26 patients. Sui generis end-diagnoses comprised of leishmaniasis, falciparum malaria, schistosomiasis, limbic encephalitis, CD8 encephalopathy and immune reconstitution inflammatory syndrome secondary to progressive multifocal leukoencephalopathy. Conclusion(s): The RIDU in Manchester admits a significant number of people with HIV who require inpatient care due to the complexity of their condition. The unit manages People living with HIV due to a large diversity of reasons including a variety of opportunistic infections.</t>
  </si>
  <si>
    <t>84 Heller et. al.</t>
  </si>
  <si>
    <t>Implementing Advanced HIV Disease Care for Inpatients in a Referral Hospital in Malawi - Demand, Results and Cost Implications</t>
  </si>
  <si>
    <t>Annals of global health</t>
  </si>
  <si>
    <t>Heller, Tom and Damba, Douglas and Kumwenda, Tapiwa and Huwa, Jacqueline and Kamamia, Christine and Nhlema, Angellina and Wallrauch, Claudia and Chawinga, Chimwemwe and Kanyama, Cecilia and Gondwe-Chunda, Lillian and Ngoma, Jonathan and Matanje, Beatrice and Tweya, Hannock</t>
  </si>
  <si>
    <t>http://ovidsp.ovid.com/ovidweb.cgi?T=JS&amp;PAGE=reference&amp;D=med22&amp;NEWS=N&amp;AN=35433287</t>
  </si>
  <si>
    <t>Setting: 100 bed medical ward in referral hospital, Lilongwe, Malawi., Objective: HIV positive patients admitted to hospital often have advanced HIV disease (AHD) and are at risk for mortality. WHO guidelines suggest a package of care for AHD; these are often not implemented, especially in inpatient settings. We describe an implementation model for AHD care, its outcomes in routine care and provide cost estimates., Design: An "AHD care room" was established staffed by HIV counselor, nurse, and clinical officer allowing Provider Initiated Testing and Counseling, diagnostic testing for AHD and ensuring availability of HIV and TB drugs for rapid treatment initiation., Results: In the observation period from January to December 2020, a total of 1549 medical inpatients were tested for HIV (coverage 77.1%); 69 tested positive (yield 4.5%). The total proportion of HIV positive was 32.3% (638 already on ART and 69 newly diagnosed). CD4+ testing was done in 460 medical inpatients (65.1%); 245 (53.2%) were below 200 cells/ml and thus met definition of AHD. A total of 238 received S-CrAg tests; 39 (16.3%) were positive; 62 (28.3%) of 219 U-LAM tests were positive. The cost per identification of HIV positive patient was US$ 110.8; per AHD diagnosis between US$ 17.1 to 78.9; per positive S-CrAg test US$ 18.5 and per positive U-LAM test US$ 17.5., Conclusion: Our model successfully implemented AHD services according to WHO guidelines and provides basic costing data. Similar services could be implemented in other hospitals in LMICs. Copyright: ¬© 2022 The Author(s).</t>
  </si>
  <si>
    <t>https://dx.doi.org/10.5334/aogh.3532</t>
  </si>
  <si>
    <t>87 Huerga et. al.</t>
  </si>
  <si>
    <t>Urine Lipoarabinomannan Testing for All HIV Patients Hospitalized in Medical Wards Identifies a Large Proportion of Patients With Tuberculosis at Risk of Death</t>
  </si>
  <si>
    <t>ofaa639</t>
  </si>
  <si>
    <t>Huerga, Helena and Mathabire Rucker, Sekai Chenai and Bastard, Mathieu and Mpunga, James and Amoros Quiles, Isabel and Kabaghe, Chimwemwe and Sannino, Laura and Szumilin, Elisabeth</t>
  </si>
  <si>
    <t>http://ovidsp.ovid.com/ovidweb.cgi?T=JS&amp;PAGE=reference&amp;D=pmnm6&amp;NEWS=N&amp;AN=33575422</t>
  </si>
  <si>
    <t>BACKGROUND: Diagnosing tuberculosis (TB), the leading cause of death in people with HIV, remains a challenge in resource-limited countries. We assessed TB diagnosis using a strategy that included systematic urine lipoarabinomannan (LAM) testing for all HIV patients hospitalized in medical wards and 6-month mortality according to LAM results., METHODS: This prospective, observational study included adult HIV patients hospitalized in the medical wards of a public district hospital in Malawi regardless of their TB symptoms or CD4 count. Each patient had a clinical examination, and Alere Determine TB-LAM, sputum microscopy, sputum GeneXpert MTB/RIF (Xpert), chest x-ray, and CD4 count were systematically requested., RESULTS: Among 387 inpatients, 54% had a CD4 &lt;200 cells/microL, 64% had presumptive TB, and 90% had &gt;=1 TB symptom recorded in their medical file. LAM results were available for 99.0% of patients, microscopy for 62.8%, and Xpert for 60.7%. In total, 26.1% (100/383) had LAM-positive results, 48% (48/100) of which were grades 2-4. Any TB laboratory test result was positive in 30.8% (119/387). Among patients with no Xpert result, 28.5% (43/151) were LAM-positive. Cumulative 6-month mortality was 40.1% (151/377): 50.5% (49/97) in LAM-positives and 36.2% (100/276) in LAM-negatives (P = .013). In multivariable regression analyses, LAM-positive patients had a higher risk of mortality than LAM-negatives (adjusted odds ratio, 2.5; 95% CI, 1.1-5.8; P = .037)., CONCLUSIONS: In resource-limited hospital medical wards with high TB prevalence, a diagnostic strategy including systematic urine LAM testing for all HIV patients is an easily implementable strategy that identifies a large proportion of patients with TB at risk of death. Copyright ¬© The Author(s) 2020. Published by Oxford University Press on behalf of Infectious Diseases Society of America.</t>
  </si>
  <si>
    <t>https://dx.doi.org/10.1093/ofid/ofaa639</t>
  </si>
  <si>
    <t>96 Kazibwe et. al.</t>
  </si>
  <si>
    <t>HIV, tuberculosis, diabetes mellitus and hypertension admissions and premature mortality among adults in Uganda from 2011 to 2019: is the tide turning?</t>
  </si>
  <si>
    <t>Tropical medicine and health</t>
  </si>
  <si>
    <t>Kazibwe, Andrew and Bisaso, Kuteesa Ronald and Kyazze, Andrew Peter and Ninsiima, Sandra and Ssekamatte, Phillip and Bongomin, Felix and Baluku, Joseph Baruch and Kibirige, Davis and Akabwai, George Patrick and Kamya, Moses R. and Mayanja-Kizza, Harriet and Byakika-Kibwika, Pauline and Kagimu, Magid and Kalyesubula, Robert and Andia-Biraro, Irene</t>
  </si>
  <si>
    <t>http://ovidsp.ovid.com/ovidweb.cgi?T=JS&amp;PAGE=reference&amp;D=pmnm&amp;NEWS=N&amp;AN=35948991</t>
  </si>
  <si>
    <t>BACKGROUND: The growing burden of diabetes mellitus (DM) and hypertension (HTN) on the background of endemic Human Immuno-deficiency Virus (HIV) and tuberculosis (TB) is a concern in low- and middle-income countries. We aimed to describe annual trends in admissions, mortality rates and premature mortality (years of potential life lost-YPLLs) due to HIV, tuberculosis (TB), diabetes mellitus (DM) and hypertension (HTN) in Uganda., METHODS: We conducted a retrospective cohort study, retrieving electronic records of adults admitted to Mulago and Kiruddu national referral hospitals medical wards between 1st January 2011 and 31st December 2019. We used STATA BE 17.0 and GraphPad Prism 8.0.2 to compute total admissions, inpatient crude mortality rates, and YPLLs; and demonstrate trends using Mann-Kendall test., RESULTS: Of 108,357 admissions, 55,620 (51.3%) were female, 15,300 (14.1%) were recorded in 2012, and 22,997 (21.2%) were aged 21-30 years. HIV, TB, DM and HTN accounted for 26,021 (24.0%); 9537 (8.8%); 13,708 (12.7) and 13,252 (12.2%) of all admissions, respectively. Overall inpatient mortality was 16.7% (18,099/108,357), 53.5% (9674/18,099) were male, 21.5% (3898) were aged 31-40 years and 2597 (14.4%) were registered in 2013. HIV, TB, DM and HTN accounted for 35.6% (6444), 14.6% (2646), 9.1% (1648) and 11.8% (2142) of all deaths, respectively. Total admissions (Kendall's tau-B = - 0.833, p &lt; 0.001) and deaths declined (Kendall's tau-B = - 0.611, p = 0.029). A total of 355,514 (mean = 20.8 years, SD 30.0) YPLLs were recorded, of which 54.6% (191,869) were in males; 36.2% (128,755) were among those aged 21-30 years and were recorded in 2012 (54,717; 15.4%). HIV, TB, DM and HTN accounted for 46.5% (165,352); 19.5% (69,347); 4.8% (16,991) and 4.5% (16,167) of YPLLs, respectively. Proportionate contribution of HIV to deaths and YPLLs declined, remained stagnant for TB; and increased for both DM and HTN., CONCLUSION: TB and HIV account for higher though declining, while DM and HTN account for lower albeit rising morbidity and premature mortality among adult medical patients in Uganda. TB prevention and treatment; and DM/HTN service integration in HIV care should be optimized and scaled up. Copyright ¬© 2022. The Author(s).</t>
  </si>
  <si>
    <t>https://dx.doi.org/10.1186/s41182-022-00447-y</t>
  </si>
  <si>
    <t>106 Lara-Medrano et. al.</t>
  </si>
  <si>
    <t>Prolonged hospital stays and associated factors in patients receiving care in a HIV/AIDS clinic in Mexico City</t>
  </si>
  <si>
    <t>30-31</t>
  </si>
  <si>
    <t>Lara-Medrano, R. and Camiro-Zuniga, A. and Caro-Vega, Y. and Crabtree-Ramfrez, B. and Sierra-Madero, J. and Belaunzaran-Zamudio, P.</t>
  </si>
  <si>
    <t>http://ovidsp.ovid.com/ovidweb.cgi?T=JS&amp;PAGE=reference&amp;D=emed19&amp;NEWS=N&amp;AN=623151023</t>
  </si>
  <si>
    <t>Background: Assessing hospitalizations and length of stay among HIV-infected patients provides information on morbidity and healthcare utilization, which are essential to evaluate healthcare provision and project costs. We sought to assess hospitalization rates and length of stay, and risk factors associated with prolonged hospitalization in a cohort of HIV-infected patients from Mexico City. Material(s) and Method(s): We assessed hospital admissions of patients with HIV from January 2000 to November 2017 at a tertiary care hospital. We estimated hospitalization incidence and classified hospitalizations in two groups according to length of stay in prolonged (&gt;21 days) or regular stay (&lt;21 days). We compared demographic, clinical and laboratory characteristics at hospitalization using logistic regression models to identify the risk of prolonged stay (PSH) as a function of sex, age, updated CD4 counts and vira suppression (HIV RNA&lt;400 copies/mul), and use of ART. We compared the distribution of reason for hospitalization between groups using X2. Result(s): There were 3421 patients contributing to 20,397 cumulative years of follow-up. There were 2581 hospitalizations accounting for an incidence of 12.6 hospitalizations per/100patients-year. There were 295 (11.42%) PSH. Patients with PSH had a higher proportion of subjects with CD4 &lt;350 cells/ml (91.6% vs. 83.4%, p &lt; 0.001), fewer patients receiving ART (50.8% vs. 59.9%, p = 0.003), and were more frequently hospitalized due to AIDS-related events (80.0% vs. 69.3%, p=&lt; 0.001) in comparison with regular stay. In patients with regular stay, non-AIDS events were more frequent (6.1% vs. 11.4%, p = 0.006) (Table 1). The proportion of hospitalizations due to AIDS-related events (70%), and of PHS (11%) did not change over time (see Table 2). (Table Presented) (Figure Presented) Lower CD4 counts at hospitalization (OR=0.99, p &lt; 0.006 per unit of CD4 increase, CI 95% = 0.996 to 0.999), and detectable HIV RNA (OR = 1.71, p = 0.002, CI95% = 1.209 to 2.432) were independently associated with PHS (Figure 1). Conclusion(s): We observed an incidence of hospitalizations similar to previous reports in Latin America. We also observed that 1 in 10 hospitalizations lasted more than 21 days. We identified that AIDS-related events were the most frequent cause of hospitalization and this did not change over time. Low CD4 and detectable HIV RNA were the main risk factors associated to prolonged hospital stay. Hospitalization rates associated to advanced HIV disease continue to be high in our setting and this seems to have an impact in length of hospitalization.</t>
  </si>
  <si>
    <t>A service review of patients living with HIV admitted to an infectious diseases department...21st National HIV Nurses Association Annual Conference, 27-28 June 2019, Manchester Conference Centre, Manchester, UK</t>
  </si>
  <si>
    <t>HIV Nursing</t>
  </si>
  <si>
    <t>52-52</t>
  </si>
  <si>
    <t>Laundy, Nick and Greig, Julia and Piercy, Hilary and Bell, Gill</t>
  </si>
  <si>
    <t>https://search.ebscohost.com/login.aspx?direct=true&amp;AuthType=cookie,ip,shib&amp;db=ccm&amp;AN=137071441&amp;site=ehost-live</t>
  </si>
  <si>
    <t>Background: Most people living with HIV remain well on anti-retroviral therapy and rarely require hospital admission. Admissions are historically associated with patients who are unaware of their diagnosis and present with an HIV related opportunistic infection or malignancy. However, in our infectious diseases department we noted an increasing proportion of admissions among patients who were aware of their HIV diagnosis but had fallen out of care. Method: We undertook a Service Review of patients living with HIV admitted to the Department between October 2015 and October 2016. We gathered demographics and clinical information from hospital patient records using a data collection sheet. This included the acute problem leading to admission, number of patient admissions, whether the HIV diagnosis was already known, recent CD4 count and viral load and length of hospital stay. Results: There were 41 patients with HIV making up 58 admissions to the Infectious Diseases Department. 59% were male and 41% female. Diagnoses were categorised according to: AIDS defining (20%), HIV infection related (21%), Seroconversion (2%), Drug related (6%), Unrelated to HIV (48%) and Undiagnosed (3%). 73% of patients had a pre-existing diagnosis of HIV, of whom 30% had not attended their HIV clinic appointments in the previous six months. 32% of patients were not adherent with their anti-retroviral therapy prior to admission. We assessed that 15 of 58 admissions (26%) could have been prevented through engaging with services and taking anti-retroviral therapy. The average length of stay of preventable admissions was 48 days/patient. This compared with an average of 18 days/patient for the remaining admissions. Preventable admissions accounted for a total of 532 bed days in the 12-month period. Conclusion: There are significant cost implications associated with prolonged hospital admissions. An intervention that supports engagement in care in those at risk of disengaging offers potential benefits for the individual and for health services. HIV nurses are well suited to deliver such an intervention.</t>
  </si>
  <si>
    <t>rayyan-489624069</t>
  </si>
  <si>
    <t>Mortalidade, sobrevida e fatores progn√≥sticos de pessoas com AIDAS em Unidade de Terapia Intensiva</t>
  </si>
  <si>
    <t>110-110</t>
  </si>
  <si>
    <t>Lima, Re√¢ngela C√≠ntia Rodrigues de Oliveira</t>
  </si>
  <si>
    <t>http://www.repositorio.ufc.br/handle/riufc/40058</t>
  </si>
  <si>
    <t>Este estudo teve como objetivo geral analisar os fatores progn√≥sticos, mortalidade e sobrevida em pessoas com aids admitidas em Unidade de Terapia Intensiva (UTI). Trata-se de um estudo de coorte retrospectivo, realizado com prontu√°rios de pacientes com aids admitidos na UTI do Hospital S√£o Jos√© de Doen√ßas Infecciosas (HSJDI). A amostra calculada foi de 202 pacientes admitidos no per√≠odo de 2015 a 2017. Crit√©rios de inclus√£o: prontu√°rios de pacientes de ambos os sexos, idade igual ou maior a 18 anos, com perman√™ncia de ao menos 24 horas na UTI. Crit√©rios de exclus√£o: pacientes sem prontu√°rio dispon√≠vel no per√≠odo do estudo e gravidez. A coleta de dados ocorreu de janeiro a outubro de 2018. Ap√≥s verificar os nomes dos pacientes e n√∫meros dos prontu√°rios no livro de registro da UTI, estes foram solicitados no Servi√ßo de Arquivo M√©dico e Estat√≠stica. Dados foram coletados por meio de formul√°rio com vari√°veis de identifica√ß√£o sociodemogr√°ficas, cl√≠nicas, epidemiol√≥gicas e de interna√ß√£o. Ap√≥s coleta, os dados foram organizados e analisados no software R 3.2 (R Foundation for Statistical Computing, Viena, √Åustria). Primeiramente, realizou-se an√°lise descritiva dos dados, considerando-se o n√≠vel de signific√¢ncia de 95% (p &lt; 0,05). A magnitude da associa√ß√£o entre vari√°veis de exposi√ß√£o e √≥bito foi estimada pela odds ratio. Uma t√°bua de vida baseada no m√©todo de Kaplan-Meier foi constru√≠da para identificar taxas de sobrevida. Modelos univariados de riscos proporcionais de Cox foram ajustados para identificar fatores progn√≥sticos de sobrevida. Um modelo multivariado de riscos proporcionais de Cox foi ajustado para identificar vari√°veis componentes do √≠ndice progn√≥stico para sobrevida. O ajuste do modelo de Cox foi analisado considerando o poder explicativo das covari√°veis no tempo de ocorr√™ncia dos √≥bitos dado pelo coeficiente R2, o teste de Wald para coeficientes da regress√£o (hip√≥tese nula √Ø¬Å¬¢= 0), o Teste da raz√£o de verossimilhan√ßa para verificar o ajuste global do modelo, teste de Log-Rank para comparar distribui√ß√£o da ocorr√™ncia dos √≥bitos. Res√≠duos de Schoenfeld foram analisados para verificar o efeito das covari√°veis. O projeto foi aprovado pelo Comit√™ de √âtica em Pesquisa da Universidade Federal do Cear√° e HSJDI sob pareceres, respectivamente, N¬∞ 1.832.921 e N¬∞ 1.684.646. Do total da amostra, 73,8% era do sexo masculino, com m√©dia de idade de 38,25 anos e 78,7% tinha escolaridade menor que oito anos de estudo. Dentre os participantes, 90,1% tiveram exposi√ß√£o sexual, 54,9% apresentava sinais de vulnerabilidade, como uso de drogas l√≠citas e il√≠citas, 5,0% eram moderadores de rua, 61,4% n√£o tinham acompanhamento regular em servi√ßos de sa√∫de, 40,6% n√£o aderiam √† terapia antirretroviral (TARV), 94% possu√≠a baixa contagem de linf√≥citos T CD4+ e 44,6% tinha alta carga viral. As doen√ßas oportunistas mais comuns foram tuberculose pulmonar (30; 14,9%), neurotoxoplasmose (26; 12,9%), candid√≠ase esof√°gica (41; 20,3%) e pneumonia por Pneumocistys jiroveci (23; 11,4%). As comorbidades mais informadas foram hipertens√£o arterial (28; 13,9%), dislipidemias (51; 25,2%) e nefropatia (79; 39,1%). As principais causas de interna√ß√£o na UTI foram insufici√™ncia respirat√≥ria (96,0%), sepse (59,9%), altera√ß√µes neurol√≥gicas (54,5%) e insufici√™ncia renal (32,2%). Do total, 41,5% dos pacientes receberam alta para enfermaria e 58,5% foram a √≥bito na UTI, sendo a taxa de sobrevida global de 41,6% e a mediana do risco de morte em torno do 15o ao 19o dia de interna√ß√£o na UTI. O √∫ltimo registro de mortalidade se deu no 45o dia de interna√ß√£o. A m√©dia de dias de interna√ß√£o foi de 11,97 dias (desvio padr√£o: 10,5; mediana: 8,5; intervalo interquartil: 14; valor de p = 0,0001). Os fatores associados ao √≥bito e com maior impacto para mau progn√≥stico foram terapia renal substitutiva (p = 0,001) e sepse (p = 0,0001). A presen√ßa de dist√∫rbio neurol√≥gico (p = 0,043) e candid√≠ase esof√°gica (p = 0,003) na admiss√£o foram associadas √† redu√ß√£o do risco de √≥bito na UTI. O tempo de interna√ß√£o prolongado na UTI (p &lt; 0,001), presen√ßa de sepse na admiss√£o (p &lt; 0,001), dist√∫rbios neurol√≥gicos durante interna√ß√£o na UTI (p = 0,013), presen√ßa de les√£o por press√£o (p = 0,038), aumento da carga viral (p = 0,00001), uso de efavirenz (p = 0,030) e exposi√ß√£o sexual ao HIV (p = 0,002) associaram-se ao aumento do risco de √≥bito durante interna√ß√£o na UTI. Concluiu-se que pacientes com aids admitidos na UTI possuem vulnerabilidades que influenciam na interna√ß√£o e alta, sendo a taxa de sobrevida global de 41,6%. Os fatores associados ao √≥bito foram terapia renal substitutiva e sepse. Dist√∫rbio neurol√≥gico e candid√≠ase esof√°gica na admiss√£o foram associados ao menor risco de mortalidade. Os fatores progn√≥sticos para √≥bito foram tempo de interna√ß√£o prolongado, sepse na admiss√£o, dist√∫rbios neurol√≥gicos durante interna√ß√£o, les√£o por press√£o, aumento da carga viral, uso de efavirenz e exposi√ß√£o sexual ao HIV.(AU)</t>
  </si>
  <si>
    <t>rayyan-489622749</t>
  </si>
  <si>
    <t>160 Zhang et. al.</t>
  </si>
  <si>
    <t>Clinical analysis of 53 AIDS cases infected with Talaromyces marneffei</t>
  </si>
  <si>
    <t>China Tropical Medicine</t>
  </si>
  <si>
    <t>893-895</t>
  </si>
  <si>
    <t>Zhang, PeiYan and Li, JianMing and He, Yun and Wu, HuiShan and Yang, LiuQing and Cao, Mengli and Wu, WeiBo and Wang, FuXiang</t>
  </si>
  <si>
    <t>http://www.cntropmed.com/EN/abstract/abstract13814.shtml#</t>
  </si>
  <si>
    <t>Objective: To explore the clinical features of AIDS cases infected with Talaromyces marneffei. Methods: The clinical data and laboratory data of 53 patients infected with Talaromyces marneffei and hospitalized between July 2016 to August 2018 were analyzed retrospectively, and their clinical characteristics were summarized. Results: There were 2 019 cases of hospitalized patients with HIV/AIDS from July 2016 to August 2018. In the dry season (October to April in the following year), there were 1 135 cases of patients with HIV infections and 16(1.4%) cases complicated with Talaromyces marneffei; in the rainy season (May to September) there were 884 cases and 37(4.18%) cases complicated with Talaromyces marneffei infections. The clinical manifestations of 53 AIDS patients complicated with Talaromyces marneffei were various, and lacked of specificity. Umbilical concave sample rash had diagnostic significance. Conclusion: Talaromyces marneffei is one of the opportunistic pathogens causing HIV infections in Shenzhen area. AIDS patients complicated with Talaromyces marneffei has no typical clinical features, but hospitalization rates is significantly characterized by season. The HIV/AIDS patients, whose CD4+ T lymphocyte count &lt;10/ micro L with anemia, low level of platelet should be considered the possibility of Talaromyces marneffei infection, especially in the rainy season.</t>
  </si>
  <si>
    <t>rayyan-489624830</t>
  </si>
  <si>
    <t>Factors associated with admissions in HIV-1-infected individuals in the era of multiple HIV interventions</t>
  </si>
  <si>
    <t>Craig, J. and Bergin, C. and O'Connell, S. and Carr, P.</t>
  </si>
  <si>
    <t>http://ovidsp.ovid.com/ovidweb.cgi?T=JS&amp;PAGE=reference&amp;D=emed18&amp;NEWS=N&amp;AN=616068340</t>
  </si>
  <si>
    <t>Background: A 30% increase in HIV diagnoses was reported in Ireland between 2014 and 2015. A 2011 audit of admissions in HIV-1 infected individuals in this hospital showed that of 403 admission episodes in 241 HIV+ patients, only 30.8% of episodes were attributable to symptomatic HIV infection. Our primary aim was to identify patient factors associated with admissions of HIV positive individuals over 3 time periods from 2014 to 2016. Our secondary aims were to examine trends of rates of opportunistic infection in those presenting over time and to compare demographics associated with opportunistic infection [OI], HIV-related illness, and HIV-unrelated illness. Method(s): This was a single centre retrospective cohort study. All HIV-1 infected patients discharged over April to June 2014 to 2016 were identified. Data was collected via electronic chart records and statistical analysis was performed using SPSS version 24. Engagement in care was defined as at least one HIV care visit over one year preceding date of hospital discharge. Result(s): 168 patients with HIV infection were admitted over the time periods, 52 in 2016, 52 in 2015 and 63 in 2014. 85 [51%] were male. Age range was 24 to 75, median [IQR] 41 [36,48] years.14 [8%] presented as a new diagnosis. 23 [14%] patients were readmitted within 1 month of discharge. In total, 62 [37%] patients presented with an OI, 38 [23%] presented with a HIV related illness and 67 [40%] presented with a HIV unrelated illness. Median [IQR] length of stay was 7 [3,14] bed days. The percentage of HIV-positive patients presenting with an OI is decreasing over time(48% in 2014 vs 27% in 2016), while the proportion of those admitted with non-HIV associated illness is increasing (27% in 2014 vs 54% in 2016, p: 0.078). Those who presented with an OI had a significantly lower CD4 count (p: 0.001), higher HIV-1 viral load (p: 0.009) and were less likely to be engaged in care (p: &lt;0.001). IVDU mode of acquisition and HCV co-infected individuals were more likely to be admitted for a non-HIV related illness (76%, p: 0.016 and 51%, p: &lt;0.001 respectively) while the heterosexual risk group were more likely to present with OI (31% OI vs 26% non OI, p: 0.016). Discussion(s): An improved care package for the IVDU, HCV co-infected cohort needs to be developed to optimise patient care and prevent hospital admissions and healthcare costs. There is also a need for improved screening and immediate ART given the on-going rates of OIs seen in our cohort.</t>
  </si>
  <si>
    <t>Opportunistic diseases in patients with HIV infection in the intensive care unit</t>
  </si>
  <si>
    <t>Terapevticheskii arkhiv</t>
  </si>
  <si>
    <t>Kozhevnikova, G. M. and Voznesenskiy, S. L. and Ermak, T. N. and Petrova, E. V. and Golub, V. P. and Barysheva, I. V.</t>
  </si>
  <si>
    <t>http://ovidsp.ovid.com/ovidweb.cgi?T=JS&amp;PAGE=reference&amp;D=med15&amp;NEWS=N&amp;AN=30701809</t>
  </si>
  <si>
    <t>AIM: The aim of the study was to analyze the incidence and prevalence of opportunistic diseases and comorbidities in patients admitted in the intensive care unit., MATERIALS AND METHODS: A specialized intensive care unit (ICU) for patients with severe HIV infection was set up in 2014 at the infectious diseases 2nd state hospital Moscow. It provides intensive care and treatments for HIV patients with severe co-morbidities and opportunistic infections. Retrospective analysis of medical records from 2014-2016 was carried out. Also carried out was a comparative study of the most common presentation of secondary diseases with available data of HIV patients in Russia from 1993-1997., RESULTS: The number of patients treated increased from 455 to 852, and the death rate in the department decreased from 64.8 to 50.2% since it began operating. The opportunistic infections noted were cytomegalovirus, pneumocystis pneumonia, esophageal candidiasis, tuberculosis and toxoplasmosis of the brain. The most common comorbidities were chronic hepatitis C and mixed form of chronic hepatitis with cirrhosis complications. Despite the vast diagnostic possibilities, bacterial pneumonia and encephalitis of unknown origin significantly occurred. Comparative study of secondary disease since the early 1990s revealed a significant increase in cerebral toxoplasmosis (from 1.7 to 10.4%), pneumocystis pneumonia (from 5.2 to 16.0%) and encephalitis of unspecified etiology (from 13.8 to 39.4%)., CONCLUSION: Disease severity among HIV patients is increasing. CMV and pneumocystis pneumonia were predominant opportunistic diseases. There were significant changes in the presentation of secondary diseases compared to data from 1993-1997.</t>
  </si>
  <si>
    <t>https://dx.doi.org/10.26442/terarkh2018901113-17</t>
  </si>
  <si>
    <t>Spectrum of opportunistic infections in relation to CD4 counts in HIV/AIDS patients admitted in the department of general medicine of a tertiary care hospital</t>
  </si>
  <si>
    <t>Pandharpurkar, Deepak and Devulapally, Nagender and Gouthami, B. and Krishna, Gudikandula</t>
  </si>
  <si>
    <t>Background: HIV/AIDS was first recognized in USA in 1981 when centre for disease control (CDC) reported unexplained occurrence of Pneumocystis carinii pneumonia in 5 healthy homosexuals. Soon it was recognized in drug abusers and blood transfusion recipients. The present study has been taken up with an aim to know the incidence of various opportunistic infections in HIV positive patients and to correlate different opportunistic infections (OIs) with the CD4+cellcount.Methods: Sample of 132 cases admitted in Gandhi hospital during the study period were taken. CD4+ counting of blood samples was done by Flow cytometry as per manufacturer‚Äôs instructions (FACS Calibur, Becton- Dickinson, Immunocytometry system). Correlation of CD4 cell counts was done with the respective opportunistic infections.Results: TB (50%) is the most frequent OI followed by candidiasis (49%), pneumocystis (16%) and others. The mean CD4 cell count in TB was 110.80/mL and in candidiasis 97.84/mL. Low values were observed in CMV (27/mL) and in toxoplasmosis (61.66/mL).Conclusions: In most of the patient‚Äôs respiratory system was the most common system involved by OIs and had CD4 T cell count below 200/mL. Early diagnosis and prompt treatment of opportunistic infections is important. This study helps the clinicians in proper guidance to come up before development of severe immunodeficiency to prevent serious and fatal outcome.</t>
  </si>
  <si>
    <t>rayyan-489624363</t>
  </si>
  <si>
    <t>Underlying Cryptococcal Diseases and the Correlation With Serum Cryptococcal Antigen Titers in Hospitalized HIV-Infected Patients Screened Positive for Cryptococcal Antigenemia</t>
  </si>
  <si>
    <t>Frontiers in cellular and infection microbiology</t>
  </si>
  <si>
    <t>Xu, Miaomiao and Peng, Zhihang and Xu, Chuanjun and Chen, Yaling and Cheng, Jian and Chi, Yun and Wei, Hongxia and Chen, Wei and Hu, Zhiliang</t>
  </si>
  <si>
    <t>http://ovidsp.ovid.com/ovidweb.cgi?T=JS&amp;PAGE=reference&amp;D=med18&amp;NEWS=N&amp;AN=32391288</t>
  </si>
  <si>
    <t>Background: The prevalence of different underlying cryptococcal diseases in human immunodeficiency virus (HIV)-infected patients screened positive for cryptococcal antigenemia and the association between cryptococcal diseases and serum cryptococcal antigen (CrAg) titers were understudied. Methods: HIV-infected patients with CD4 &lt; 200 cells/ul, admitted to the second hospital of Nanjing, Nanjing, China, from January 2016 to September 2019, were retrospectively analyzed. Integrated into routine HIV care, all these patients were screened for cryptococcal antigenemia with CrAg lateral flow assay. Positive patients received extensive laboratory and radiological studies to evaluate underlying cryptococcal diseases. Results: A total of 872 HIV inpatients were screened for serum CrAg. The prevalence of cryptococcal antigenemia in the study population was 10.3% (95% CI, 8.3-12.3%), 87.6% of which with cryptococcal antigenemia had clinically cryptococcal diseases. The prevalence of cryptococcal meningitis (CM), cryptococcemia and pulmonary cryptococcosis (PC) in patients with cryptococcal antigenemia were 58.4% (95% CI, 48.0-68.9%), 50.7% (95% CI, 39.1-62.2%), and 68.5% (95% CI, 58.7-78.4%), respectively. The median (range) serum CrAg titers in severe cryptococcal diseases (CM or cryptococcemia), localized PC (without co-existing CM or cryptococcemia) and isolated cryptococcal antigenemia were 1:2560 (1:10-1:2560), 1:20 (1:2-1:320), and 1:5 (1:2-1:320), respectively. Serum CrAg titers &gt;=1:320 were independently associated with CM (adjusted OR 26.88; 95%CI, 8.36-86.42). Severe cryptococcal diseases were found in all patients with serum CrAg titers &gt;=1:640. None of the patients with serum CrAg titers &lt;= 1:5 had CM. Conclusion: The prevalence of cryptococcal antigenemia was high in HIV inpatients, supporting routine CrAg screening. Clinical cryptococcal diseases, most commonly the PC, existed in the majority of the patients with cryptococcal antigenemia. Since serum CrAg titer is correlated with cryptococcal disease severity, it may possibly guide anti-fungal treatment. Copyright ¬© 2020 Xu, Peng, Xu, Chen, Cheng, Chi, Wei, Chen and Hu.</t>
  </si>
  <si>
    <t>https://dx.doi.org/10.3389/fcimb.2020.00170</t>
  </si>
  <si>
    <t>The utility of a shortened palliative care screening tool to predict death within 12 months - a prospective observational study in two south African hospitals with a high HIV burden</t>
  </si>
  <si>
    <t>BMC palliative care</t>
  </si>
  <si>
    <t>Raubenheimer, Peter J. and Day, Cascia and Abdullah, Faried and Manning, Katherine and Cupido, Clint and Peter, Jonny</t>
  </si>
  <si>
    <t>http://ovidsp.ovid.com/ovidweb.cgi?T=JS&amp;PAGE=reference&amp;D=med16&amp;NEWS=N&amp;AN=31722691</t>
  </si>
  <si>
    <t>BACKGROUND: Timely identification of people who are at risk of dying is an important first component of end-of-life care. Clinicians often fail to identify such patients, thus trigger tools have been developed to assist in this process. We aimed to evaluate the performance of a identification tool (based on the Gold Standards Framework Prognostic Indicator Guidance) to predict death at 12 months in a population of hospitalised patients in South Africa., METHODS: Patients admitted to the acute medical services in two public hospitals in Cape Town, South Africa were enrolled in a prospective observational study. Demographic data were collected from patients and patient notes. Patients were assessed within two days of admission by two trained clinicians who were not the primary care givers, using the identification tool. Outcome mortality data were obtained from patient folders, the hospital electronic patient management system and the Western Cape Provincial death registry which links a unique patient identification number with national death certificate records and system wide electronic records., RESULTS: 822 patients (median age of 52 years), admitted with a variety of medical conditions were assessed during their admission. 22% of the cohort were HIV-infected. 218 patients were identified using the screening tool as being in the last year of their lives. Mortality in this group was 56% at 12 months, compared with 7% for those not meeting any criteria. The specific indicator component of the tool performed best in predicting death in both HIV-infected and HIV-uninfected patients, with a sensitivity of 74% (68-81%), specificity of 85% (83-88%), a positive predictive value of 56% (49-63%) and a negative predictive value of 93% (91-95%). The hazard ratio of 12-month mortality for those identified vs not was 11.52 (7.87-16.9, p &lt; 0.001)., CONCLUSIONS: The identification tool is suitable for use in hospitals in low-middle income country setting that have both a high communicable and non-communicable disease burden amongst young patients, the majority under age 60.</t>
  </si>
  <si>
    <t>https://dx.doi.org/10.1186/s12904-019-0487-5</t>
  </si>
  <si>
    <t>Causes of hospitalisation among a cohort of people with HIV from a London centre followed from 2011 to 2018</t>
  </si>
  <si>
    <t>Rein, Sophia M. and Lampe, Fiona C. and Chaloner, Clinton and Stafford, Adam and Rodger, Alison J. and Johnson, Margaret A. and McDonnell, Jeffrey and Burns, Fiona and Madge, Sara and Miners, Alec and Sherr, Lorraine and Collins, Simon and Speakman, Andrew and Phillips, Andrew N. and Smith, Colette J.</t>
  </si>
  <si>
    <t>http://ovidsp.ovid.com/ovidweb.cgi?T=JS&amp;PAGE=reference&amp;D=med20&amp;NEWS=N&amp;AN=33926373</t>
  </si>
  <si>
    <t>BACKGROUND: We describe the spectrum of ICD-10 classified causes for hospitalisations occurring between 2011 and 2018 in a cohort of people living with HIV (PLHIV)., METHODS: This sub-study includes 798 PLHIV participating in the Antiretroviral, Sexual Transmission Risk and Attitudes (ASTRA) questionnaire study who were recruited from a large London centre. A medical record review identified the occurrence and causes of hospitalisation from the date of questionnaire completion (February-December 2011) until 1 June 2018. Up to five causes were classified by an HIV clinician using the ICD-10 system., RESULTS: There were 274 hospitalisations in 153 people (rate = 5.8/100 person-years; 95% CI: 5.1, 6.5). Causes were wide-ranging; the most common were circulatory (16.8%), digestive (13.1%), respiratory (11.7%), infectious diseases (11.0%), injury/poisoning (10.6%), genitourinary diseases (9.9%) and neoplasms (9.1%). A tenth (27/274) of hospitalisations were related to at least one AIDS-defining illness. Median duration of hospitalisation was 5 days (IQR 2-9). At the time of hospitalisation, median CD4 count was high (510 cells/mul; IQR: 315-739), while median CD4 nadir was relatively low (113 cells/mul; IQR: 40-239). At admission, half of individuals (51%) had a previous AIDS-defining illness and 21% had viral load &gt; 50 copies/ml. Individuals admitted for infectious diseases were particularly likely to have unfavourable HIV-related clinical characteristics (low CD4, viral non-suppression, not on antiretroviral therapy (ART), previous AIDS)., CONCLUSIONS: In the modern combination antiretroviral therapy era, the spectrum of causes of hospitalisation in PLHIV in the UK is wide-ranging, highlighting the importance of holistic care for PLHIV, including prevention, early detection and treatment of comorbidities.</t>
  </si>
  <si>
    <t>https://dx.doi.org/10.1186/s12879-021-06082-y</t>
  </si>
  <si>
    <t>Mortality in patients with acquired human immunodeficiency virus infection hospitalized in an intensive care unit during the period 2017-2019</t>
  </si>
  <si>
    <t>Scientific reports</t>
  </si>
  <si>
    <t>Ruiz, Guillermo Ortiz and Herrera, Carlos Felipe Lopez and Bohorquez, Jorge Andres Mahecha and Betancur, John Edison</t>
  </si>
  <si>
    <t>http://ovidsp.ovid.com/ovidweb.cgi?T=JS&amp;PAGE=reference&amp;D=med22&amp;NEWS=N&amp;AN=36123430</t>
  </si>
  <si>
    <t>Identify risk factors associated with mortality in HIV patients admitted to an ICU in the city of Bogota. Retrospective cohort study of patients treated in an ICU during the years 2017-2019. The analysis included descriptive statistics, association tests, and a logistic regression model. A predictive model of mortality at the time of admission to the ICU was developed. 110 HIV patients were identified. Association was found between a Charlson index &gt;= 6 and mortality (OR = 2.3, 95% CI 1.0-5.1) and an increase in mortality in the first 21 days of ICU stay (OR = 2.2, 95% CI 1.0-4.9). In the logistic regression analysis, the absence of highly active antiretroviral therapy (HAART) upon admission to the ICU (OR = 2.5 95% CI 1.0-6.1) and the first 21 days of ICU stay (OR = 2.3 95% CI 1.0-5.4) were associated with an increase in mortality. The predictive mortality model established that mortality was higher in patients admitted to the ICU without having previously received HAART than in those who did receive therapy at the time of admission to the ICU. In patients with HIV admitted to the ICU, the absence of HAART will negatively impact mortality during their hospital stay. Copyright ¬© 2022. The Author(s).</t>
  </si>
  <si>
    <t>rayyan-489628193</t>
  </si>
  <si>
    <t>Neurological manifestations in HIV patients - a hospital-based study of Jawaharlal Nehru Institute of Medical Sciences (JNIMS), Imphal, Manipur</t>
  </si>
  <si>
    <t>Journal of Evolution of Medical and Dental Sciences</t>
  </si>
  <si>
    <t>3251-3254</t>
  </si>
  <si>
    <t>Singh, M. B. and Singh, M. R.</t>
  </si>
  <si>
    <t>https://jemds.com/data_pdf/ratankumar%20singh--.pdf</t>
  </si>
  <si>
    <t>BACKGROUND: The nervous system is the most frequent and serious target of Human Immunodeficiency Virus (HIV) infection. All the levels of neuroaxis can be involved including the brain, meninges, spinal cord and peripheral nerve. Aims and Objective: Despite the high prevalence of the disease in our state Manipur, very limited study has been done to evaluate the neurological aspects of HIV/AIDS from this part of India. This study is done to characterise various neurological manifestations of HIV/AIDS. Setting and Design: This cross-sectional observational study was done over a period of 2 years from January 2014 to December 2015 at Jawaharlal Nehru Institute of Medical Sciences (JNIMS), Manipur. MATERIALS AND METHODS: A total of 142 HIV positive patients of both genders, age &gt;18 years, who were admitted in hospital due to HIV related symptoms were examined for the presence of neurological dysfunction. A detailed history, physical examination and relevant investigations were carried out. RESULTS: Out of the 142 patients, 45 were found to have neurological involvement (31.7%). Out of the 45 patients, 26 patients were male (57.8%) compared to 19 female (42.2%). Majority of patients were between 30-40 years of age. Tuberculous meningitis was the most common illness (35.6%) followed by cryptococcal meningitis (20%). Distal Sensory Polyneuropathy (DSPN) was the most common primary illness (13.3%). Fever (55.6%) and headache (53.3%) were the most common symptoms. CONCLUSION: We found a high prevalence of neurological manifestation (31.7%) in this setting. Secondary opportunistic infection were more common than the primary CNS disease.</t>
  </si>
  <si>
    <t>http://dx.doi.org/10.14260/jemds/2017/704</t>
  </si>
  <si>
    <t>63 du Plooy et. al.</t>
  </si>
  <si>
    <t>Profile of Young South African Children Hospitalized With HIV: Cause for Concern</t>
  </si>
  <si>
    <t>840-842</t>
  </si>
  <si>
    <t>du Plooy, Elri and Frigati, Lisa and Slogrove, Amy and Cotton, Mark F. and Rabie, Helena</t>
  </si>
  <si>
    <t>http://ovidsp.ovid.com/ovidweb.cgi?T=JS&amp;PAGE=reference&amp;D=med18&amp;NEWS=N&amp;AN=32804463</t>
  </si>
  <si>
    <t>We describe the history of mother-to-child-prevention, time to HIV diagnosis and antiretroviral therapy of 55 hospitalized HIV-positive children (median age, 5.7 months). Of 31 (56%) mothers who knew their HIV status prior to pregnancy, 11 (35%) did not attend antenatal clinics; those who did attend had poor viral suppression. Despite rapid recognition and access to treatment, 13% of hospitalized HIV-positive infants died. Strategies to reach the mothers driving vertical transmission are imperative.</t>
  </si>
  <si>
    <t>https://dx.doi.org/10.1097/INF.0000000000002684</t>
  </si>
  <si>
    <t>Visceral Leishmaniasis in Hospitalized HIV-Infected Patients in Pernambuco, Brazil</t>
  </si>
  <si>
    <t>1541-1546</t>
  </si>
  <si>
    <t>Guedes, Diego Lins and Medeiros, Zulma and Dionisio da Silva, Elis and Martins de Vasconcelos, Audrey Violeta and Santana da Silva, Mariana and Lopes da Silva, Maria Almerice and Ramos de Araujo, Paulo Sergio and Miranda-Filho, Democrito de Barros</t>
  </si>
  <si>
    <t>http://ovidsp.ovid.com/ovidweb.cgi?T=JS&amp;PAGE=reference&amp;D=med15&amp;NEWS=N&amp;AN=30328408</t>
  </si>
  <si>
    <t>Common in four continents, visceral leishmaniasis (VL) is an important but neglected disease. Human immunodeficiency virus (HIV) infection increases the risk of developing VL in people from leishmaniasis-endemic areas, with worse prognosis when there is coinfection. We conducted a cross-sectional study to determine the prevalence of HIV/VL coinfection in patients admitted in three referral hospitals for HIV/acquired immunodeficiency syndrome (AIDS) in Pernambuco, Brazil, and to compare epidemiological, clinical, and laboratory characteristics among HIV/VL coinfected and HIV mono-infected individuals. The sample consisted of HIV patients aged 18 years or more, in a period of data collection of 6 months. We performed four Leishmania tests-polymerase chain reaction (PCR), direct agglutination test, rK39, and latex agglutination test-and individuals with at least one positive test were considered coinfected. The HIV/VL coinfection prevalence we found was 16.9%. We observed large variation in prevalence according to the Leishmania test used, with low coincidence of positive tests. The most frequent symptoms found were weight loss (75.6%), fever (67.6%), and cough (55.3%). When we compared HIV/VL coinfected and HIV mono-infected groups we did not observe statistically significant differences. Low educational level (P = 0.004) and pallor (P = 0.009) were more frequent in the coinfected group. Serum albumin level was higher in coinfected individuals (P = 0.009). It is important to follow-up these individuals to understand the dynamics of VL in people living with HIV. New tests are necessary, ideally differentiating active from latent infection. Testing for VL in people with HIV is important and should be considered as part of the initial investigation in these individuals.</t>
  </si>
  <si>
    <t>rayyan-489622443</t>
  </si>
  <si>
    <t>Rapid Diagnostic Testing of Hospitalized Malawian Children Reveals Opportunities for Improved HIV Diagnosis and Treatment</t>
  </si>
  <si>
    <t>1929-1935</t>
  </si>
  <si>
    <t>Madaline, Theresa F. and Hochman, Sarah E. and Seydel, Karl B. and Liomba, Alice and Saidi, Alex and Matebule, Grace and Mowrey, Wenzhu B. and O'Hare, Bernadette and Milner, Danny A., Jr. and Kim, Kami</t>
  </si>
  <si>
    <t>http://ovidsp.ovid.com/ovidweb.cgi?T=JS&amp;PAGE=reference&amp;D=med14&amp;NEWS=N&amp;AN=29141709</t>
  </si>
  <si>
    <t>Recent World Health Organization (WHO) guidelines recommend antiretroviral therapy (ART) for all HIV-infected people; previously CD4+ T lymphocyte quantification (CD4 count) or clinical staging determined eligibility for children &gt;= 5 years old in low- and middle-income countries. We examined positive predictive value (PPV) of a rapid diagnostic test (RDT) algorithm and ART eligibility for hospitalized children with newly diagnosed HIV infection. We enrolled 363 hospitalized Malawian children age 2 months to 16 years with two serial positive HIV RDT from 2013 to 2015. Children aged &lt;= 18 months whose nucleic acid testing was negative or unavailable were later excluded from the analysis (N = 16). If RNA PCR was undetectable, human immunodeficiency virus (HIV) enzyme immunoassay (EIA) and western blot (WB) were performed. Those with negative or discordant EIA and WB were considered HIV negative and excluded from further analysis (N = 6). ART eligibility was assessed using age, CD4 count, and clinical HIV stage. Among 150 patients with HIV RNA PCR results, 15 had undetectable HIV RNA. Of those, EIA and WB were positive in nine patients and negative or discordant in six patients. PPV of serial RDT was 90% versus RNA PCR alone and 96% versus combined RNA PCR, EIA, and WB. Of all patients aged &gt;= 5 years, 8.9% were ineligible for ART under previous WHO guidelines. Improved HIV testing algorithms are needed for accurate diagnosis of HIV infection in children as prevalence of pediatric HIV declines. Universal treatment will significantly increase the numbers of older children who qualify for ART.</t>
  </si>
  <si>
    <t>https://dx.doi.org/10.4269/ajtmh.17-0067</t>
  </si>
  <si>
    <t>In-hospital Mortality and Causes of Death in People Diagnosed With HIV in a General Hospital in Shenyang, China: A Cross-Sectional Study</t>
  </si>
  <si>
    <t>Li, Cheng Bo and Zhou, Ying and Wang, Yu and Liu, Sheng and Wang, Wen and Lu, Xu and Sun, Cui Ming and Liu, Pei and Hu, Qing-Hai and Wen, Ying</t>
  </si>
  <si>
    <t>http://ovidsp.ovid.com/ovidweb.cgi?T=JS&amp;PAGE=reference&amp;D=med20&amp;NEWS=N&amp;AN=34917579</t>
  </si>
  <si>
    <t>Background: Acquired immune deficiency syndrome (AIDS), caused by human immunodeficiency virus (HIV) infection, is a serious public health issue. This study investigated the correlated factors and possible changing trend of in-hospital death in patients diagnosed with HIV in the past decade in our hospital. Methods: We retrospectively collected data of firstly hospitalized patients with HIV in the Department of Infectious Disease in the First Affiliated Hospital of China Medical University from January 1, 2010 to December 31, 2019, and compared various factors that correlated with in-hospital death, including age, sex, opportunistic infections, and antiretroviral therapy (ART) status. Cox regression analysis was used to identify the risk factors for death. Results: In total, 711 patients were recruited for this study, and 62 patients died in the hospital. The in-hospital mortality rate was 8.72%. Tuberculosis (TB), malignancies, and thrombocytopenia were associated with mortality. Antiviral treatment before admission was found to be a protective factor. There was a declining trend in in-hospital mortality from 19.2% in 2010 to 6.3% in 2019 (linear-by-linear association test, p &lt; 0.001), partly due to intensified medical care strategy. Conclusions: Till date, AIDS-defining illnesses remain the major cause of hospital admission and in-hospital mortality. TB and malignancies were correlated risk factors for in-hospital mortality. ART before admission was found to be beneficial, and considering the decreasing rate of in-hospital mortality, the implementation of intensified medical care strategy requires further effort. Copyright ¬© 2021 Li, Zhou, Wang, Liu, Wang, Lu, Sun, Liu, Hu and Wen.</t>
  </si>
  <si>
    <t>https://dx.doi.org/10.3389/fpubh.2021.774614</t>
  </si>
  <si>
    <t>Prevalence and outcome of HIV infected children admitted in a tertiary hospital in Northern Tanzania</t>
  </si>
  <si>
    <t>BMC pediatrics</t>
  </si>
  <si>
    <t>Masoza, Tulla S. and Rwezaula, Raphael and Msanga, Delfina R. and Chami, Neema and Kabirigi, Julieth and Ambrose, Emmanuela and Muro, Restituta and Mongella, Stella and Hokororo, Adolfine and Kwiyolecha, Elizabeth and Peck, Robert</t>
  </si>
  <si>
    <t>http://ovidsp.ovid.com/ovidweb.cgi?T=JS&amp;PAGE=reference&amp;D=med21&amp;NEWS=N&amp;AN=35189841</t>
  </si>
  <si>
    <t>BACKGROUND: Provider Initiated Testing and Counseling (PITC) among hospitalized children have shown to increase the probability of identifying HIV-infected children and hence be able to link them to HIV care. We aimed at determining the prevalence, clinical characteristics and outcome of HIV-infected children admitted at Bugando Medical Centre (BMC) after active provision of PITC services., METHODS: A cross-sectional study with follow up at three months post enrollment was done. Children with unknown HIV status were tested for HIV infection as per 2012 Tanzanian algorithm. Questionnaires were used to collect demographic, clinical and follow up information. Data was statistically analyzed in STATA v13., RESULTS: A total of 525 children were enrolled in the study. Median [IQR] age was 28 [15-54] months. Males consisted of 60.2% of all the participants. HIV prevalence was 9.3% (49/525). Thirty-three (67.3%) of HIV-infected children were newly diagnosed at enrolment. Thirty-nine (79.6%) of all HIV-infected patients had WHO HIV/AIDS clinical stage four disease, 10 (20.4%) had WHO clinical stage three and none qualified in stage one or two. About 84% (41/49) of HIV infected children had severe immunodeficiency at the time of the study. Factors that were independently associated with HIV infection were, cough (OR 2.40 [1.08-5.31], p = 0.031), oral thrush (OR 20.06[8.29-48.52], p &lt; 0.001), generalized lymphadenopathy (OR 5.61 [1.06-29.56], p = 0.042), severe acute malnutrition (OR 6.78 [2.28-20.12], p = 0.001), severe stunting (OR 9.09[2.80-29.53], p = 0.034) and death of one or both parents (OR 3.62 [1.10-11.87], p = 0.034). The overall mortality (in-hospital and post-hospital) was 38.8% among HIV-infected children compared with 14.0% in HIV-uninfected children. Within three months period after discharge from the hospital, 71.4% (25/35) of discharged HIV-infected children reported to have attended HIV clinic at least once and 60.0% (21/35) were on antiretroviral medications., CONCLUSION: PITC to all admitted children identified significant number of HIV-infected children. Mortality among HIV-infected children is high compared to HIV-uninfected. At the time of follow up about 30% of discharged HIV-infected children did not attend to any HIV care and treatment clinics. Therefore effective efforts are needed to guarantee early diagnosis and linkage to HIV care so as to reduce morbidity and mortality among these children. Copyright ¬© 2022. The Author(s).</t>
  </si>
  <si>
    <t>rayyan-489627988</t>
  </si>
  <si>
    <t>Spectrum and mortality of opportunistic infections among HIV/AIDS patients in southwestern China</t>
  </si>
  <si>
    <t>European journal of clinical microbiology &amp; infectious diseases : official publication of the European Society of Clinical Microbiology</t>
  </si>
  <si>
    <t>113-120</t>
  </si>
  <si>
    <t>Meng, Sirun and Tang, Qiao and Xie, Zhiman and Wu, Nianning and Qin, Yingmei and Chen, Rongfeng and Chen, Xiaoyu and Chen, Xiu and Li, Yueqi and Shi, Minjuan and Ye, Li and Liang, Hao and Jiang, Junjun and Zhou, Bo and Lin, Jianyan</t>
  </si>
  <si>
    <t>http://ovidsp.ovid.com/ovidweb.cgi?T=JS&amp;PAGE=reference&amp;D=medl&amp;NEWS=N&amp;AN=36413338</t>
  </si>
  <si>
    <t>We describe the opportunistic infections (OIs) of HIV/AIDS to understand the spectrum, mortality, and frequency of multiple coinfected OIs among HIV/AIDS patients in southern China, where OIs are severe. We carried out a retrospective cohort study of hospitalized HIV-infected individuals at the Fourth People's Hospital of Nanning, Guangxi, China, from Jan. 2011 to May. 2019. The chi-square test was used to analyze cross-infection; the Kaplan-Meier analysis was used to compare mortality. A total of 12,612 HIV-infected patients were admitted to this cohort study. Among them, 8982 (71.2%) developed one or more OIs. The overall in-hospital mortality rate was 9.0%. Among the patients, 35.6% coinfected one OI, and 64.4% coinfected more than two OIs simultaneously. Almost half of the patients (60.6%) had CD4 + T-cell counts &lt; 200 cells/muL. Pneumonia (39.8%), tuberculosis (35.3%), and candidiasis (28.8%) were the most common OIs. Coinfected cryptococcal meningitis and dermatitis are the most common combined OIs. The rate of anaemia (17.0%) was highest among those common HIV-associated complications. Multiple OIs are commonly found in hospitalized HIV/AIDS patients in southwestern China, which highlights the need for improved diagnosis and treatment. Copyright ¬© 2022. The Author(s).</t>
  </si>
  <si>
    <t>https://dx.doi.org/10.1007/s10096-022-04528-y</t>
  </si>
  <si>
    <t>Screening for invasive fungal disease using non-culture-based assays among inpatients with advanced HIV disease at a large academic hospital in South Africa</t>
  </si>
  <si>
    <t>Mycoses</t>
  </si>
  <si>
    <t>478-487</t>
  </si>
  <si>
    <t>van Schalkwyk, Erika and Mhlanga, Mabatho and Maphanga, Tsidiso G. and Mpembe, Ruth S. and Shillubane, Amanda and Iyaloo, Samantha and Tsotetsi, Ernest and Pieton, Kim and Karstaedt, Alan S. and Sahid, Faieza and Menezes, Colin N. and Tsitsi, Merika and Motau, Ayanda and Wadula, Jeannette and Seetharam, Sharona and van den Berg, Eunice and Sriruttan, Charlotte and Govender, Nelesh P.</t>
  </si>
  <si>
    <t>http://ovidsp.ovid.com/ovidweb.cgi?T=JS&amp;PAGE=reference&amp;D=med17&amp;NEWS=N&amp;AN=32125004</t>
  </si>
  <si>
    <t>INTRODUCTION: Despite widespread access to antiretroviral therapy (ART), the burden of advanced HIV disease in South Africa is high. This translates into an increased risk of AIDS-related opportunistic infections, including invasive mycoses., METHODS: Using a limited number of non-culture-based diagnostic assays, we aimed to determine the prevalence of invasive mycoses and tuberculosis among hospitalised adults with very advanced HIV (CD4 counts &lt; 100 cells/microL) at a large academic hospital. We conducted interviews and prospective medical chart reviews. We performed point-of-care finger stick and serum cryptococcal antigen lateral flow assays; serum (1 -&gt; 3) s-D-glucan assays; urine Histoplasma galactomannan antigen enzyme immunoassays and TB lipoarabinomannan assays., RESULTS: We enrolled 189 participants from 5280 screened inpatients. Fifty-eight per cent were female, with median age 37 years (IQR: 30-43) and median CD4 count 32 cells/microL (IQR: 13-63). At enrolment, 60% (109/181) were receiving ART. Twenty-one participants (11%) had a diagnosis of an invasive mycosis, of whom 53% (11/21) had cryptococcal disease. Thirteen participants (7%) had tuberculosis and a concurrent invasive mycosis. ART-experienced participants were 60% less likely to have an invasive mycosis than those ART-naive (adjusted OR: 0.4; 95% CI 0.15-1.0; P = .03). Overall in-hospital mortality was 13% (invasive mycosis: 10% [95% CI 1.2-30.7] versus other diagnoses: 13% (95% CI 8.4-19.3))., CONCLUSIONS: One in ten participants had evidence of an invasive mycosis. Diagnosis of proven invasive fungal disease and differentiation from other opportunistic infections was challenging. More fungal-specific screening and diagnostic tests should be applied to inpatients with advanced HIV disease. Copyright ¬© 2020 Blackwell Verlag GmbH.</t>
  </si>
  <si>
    <t>https://dx.doi.org/10.1111/myc.13071</t>
  </si>
  <si>
    <t>11 Njuguna et. al.</t>
  </si>
  <si>
    <t>Urgent versus post-stabilisation antiretroviral treatment in hospitalised HIV-infected children in Kenya (PUSH): a randomised controlled trial</t>
  </si>
  <si>
    <t>The lancet. HIV</t>
  </si>
  <si>
    <t>e12-e22</t>
  </si>
  <si>
    <t>Njuguna, Irene N. and Cranmer, Lisa M. and Otieno, Vincent O. and Mugo, Cyrus and Okinyi, Hellen M. and Benki-Nugent, Sarah and Richardson, Barbra and Stern, Joshua and Maleche-Obimbo, Elizabeth and Wamalwa, Dalton C. and John-Stewart, Grace C.</t>
  </si>
  <si>
    <t>http://ovidsp.ovid.com/ovidweb.cgi?T=JS&amp;PAGE=reference&amp;D=med15&amp;NEWS=N&amp;AN=29150377</t>
  </si>
  <si>
    <t>BACKGROUND: Urgent antiretroviral therapy (ART) among hospitalised HIV-infected children might accelerate recovery or worsen outcomes associated with immune reconstitution. We aimed to compare urgent versus post-stabilisation ART among hospitalised HIV-infected children in Kenya., METHODS: In this unmasked randomised controlled trial, we randomly assigned (1:1) HIV-infected, ART-naive children aged 0-12 years who were eligible for treatment to receive ART within 48 h (urgent group) or in 7-14 days (post-stabilisation group) at four hospitals in Kenya (two in Nairobi and two in western Kenya). We excluded children with suspected or confirmed CNS infection. A statistician not involved in study procedures did block randomisation with variable block sizes generated using STATA version 12. We followed children for 6 months for primary outcomes: mortality, drug toxicity, and immune reconstitution inflammatory syndrome (IRIS). We did all analyses in a modified intention-to-treat population. This trial is registered with ClinicalTrials.gov, number NCT02063880., FINDINGS: We began enrolment on April 24, 2013, and completed follow-up on Nov 17, 2015. We enrolled 191 (76%) of 250 hospitalised HIV-infected children. Of these, 183 children were randomly assigned: 90 to urgent ART and 93 to post-stabilisation ART. 181 (99%) of 183 children were included in the modified intention-to-treat analysis. Median age was 1.9 years (IQR 0.8-4.8). Baseline sociodemographic, clinical, and virological characteristics did not differ between groups except median CD4 cell percentage, which was lower in the urgent group (13% [IQR 9-18] vs 17% [IQR 9-24]; p=0.052). Of 181 admission diagnoses, 118 (65%) were pneumonia, 58 (32%) malnutrition, and 27 (15%) suspected tuberculosis. Median time to ART was 1 day (IQR 1-1) in the urgent group and 8 days (IQR 7-11) in the post-stabilisation group. Overall, mortality risk at 6 months was 61 per 100 person-years. Mortality risk did not differ by group (70 per 100 person-years in the urgent group vs 54 per 100 person-years in the post-stabilisation group; hazard ratio [HR] 1.26, 95% CI 0.67-2.37) p=0.47, even after adjusting for baseline CD4 cell percentage (adjusted HR 1.30, 95% CI 0.69-2.45; p=0.41). The incidence of IRIS, and drug toxicity was not significantly different between trial arms. There were no differences between treatment groups in the proportion of grade 3 or 4 adverse events (34 [38%] of 90 children in the urgent group vs 40 [44%] of 91 children in the post-stabilisation group; p=0.40) or the proportion of any change in ART regimen (five [7%] vs six [8%]; p=0.79). We discontinued randomisation at interim review when the futility boundary was crossed., INTERPRETATION: Early mortality risk was extremely high among hospitalised HIV-infected children. Urgent ART did not improve survival., FUNDING: National Institute of Child Health and Human Development, National Institutes of Health, USA. Copyright ¬© 2018 Elsevier Ltd. All rights reserved.</t>
  </si>
  <si>
    <t>https://dx.doi.org/10.1016/S2352-3018(17)30167-4</t>
  </si>
  <si>
    <t>Changed this to just the eitiological causes, not syndromic causes as I think syndromic causes overcount.  "Crypotococcosis" listed, doesn't break down by meningitis vs. not.  I count 328 types of diagnosis within HIV inclduing 28 people in "HIV-other", but it also says 315 people had HIV as cause -- so have let 13 people side as mystery (or maybe they had two things). CHANGED FROM INITIAL EXTRACTION.</t>
  </si>
  <si>
    <t>NEW diag vs. people</t>
  </si>
  <si>
    <t>only has cardiovascular (extracted) vs. "infectious" (not extracted as unsure AIDS vs. bacterial vs. viral) vs. "other".</t>
  </si>
  <si>
    <t>% on ART</t>
  </si>
  <si>
    <t>Risk of bias</t>
  </si>
  <si>
    <t>Country</t>
  </si>
  <si>
    <t>% died</t>
  </si>
  <si>
    <t>Why risk of bias</t>
  </si>
  <si>
    <t>other specifed sex / gender</t>
  </si>
  <si>
    <t>PAPER</t>
  </si>
  <si>
    <t>abstract_only</t>
  </si>
  <si>
    <t>restricted_cohort</t>
  </si>
  <si>
    <t>old</t>
  </si>
  <si>
    <t>limited_diagnostics</t>
  </si>
  <si>
    <t>limited_reporting</t>
  </si>
  <si>
    <t>Post-2014, well described causes/definition, all PWH.</t>
  </si>
  <si>
    <t>Unknown</t>
  </si>
  <si>
    <t>CD4 provided in categories (no median) and no ART information</t>
  </si>
  <si>
    <t>No information on deaths</t>
  </si>
  <si>
    <t>HIV = "AIDS defining illness"</t>
  </si>
  <si>
    <t>Couldn't extract "non-AIDS definining infection" as ?bacterial / viral / parasite.</t>
  </si>
  <si>
    <t>Couldn't extract "non-AIDS definining infection" as ?bacterial / viral / parasite.  Also excluded "pregnancy/childbirth" (no categories) and "miscellaneous".  Put "injury and poisioning" as "trauma" (and nothing / not considered) for drug toxicity.</t>
  </si>
  <si>
    <t>X</t>
  </si>
  <si>
    <t>note</t>
  </si>
  <si>
    <t>Liver and gastro were combined in JE extraction, I have removed entirely as can't separate. From paper: "The main cause of hospitalization in HIV-positive patients was grouped in 5 categories: non-AIDS defining bacterial infections (INF); AIDS-defining illnesses (ADI); liver/gastrointestinal diseases (GI); non-AIDS cancers; other (cardiovascular-renal- genitourinary-pulmonary-psychiatric-other)."</t>
  </si>
  <si>
    <t>HIV = "admissions due to AIDS"</t>
  </si>
  <si>
    <t>notes</t>
  </si>
  <si>
    <t>only has AIDS-related vs. not and some information on Ois</t>
  </si>
  <si>
    <t>Limited reporting</t>
  </si>
  <si>
    <t>Infectious Disease / HIV unit</t>
  </si>
  <si>
    <t>Cohort is representative, but not well described causes of admission / diagnoses (focus of paper is prescribing errors in ARVs).</t>
  </si>
  <si>
    <t>Sex is ascertained on number of people (not number of admissions)</t>
  </si>
  <si>
    <t>No information on HIV related admissions (only "infectious")</t>
  </si>
  <si>
    <t>CD4 provided by time period pre-post COVID, no overall median.</t>
  </si>
  <si>
    <t>No CD4 info</t>
  </si>
  <si>
    <t>In whole outpatient there are cohort, 1188 men and 446 women. Not stated just for admissions</t>
  </si>
  <si>
    <t>CD4 and ART provided for whole outpatient cohort only, not just admitted people.</t>
  </si>
  <si>
    <t>Unable to extract "sepsis"</t>
  </si>
  <si>
    <t>this is just about malignancies - is split up into HIV related vs. not</t>
  </si>
  <si>
    <t>No CD4 or ART info</t>
  </si>
  <si>
    <t>ART use not stated, CD4 is given as median by category (malignancy vs. not)</t>
  </si>
  <si>
    <t>No overall HIV related infections, only has HIV-assosciated malignancies (and non-HIV related malignancies)</t>
  </si>
  <si>
    <t>Children under 2 years in ICU, unusual cohort</t>
  </si>
  <si>
    <t>Under 2 years</t>
  </si>
  <si>
    <t>ART and CD4 not stated</t>
  </si>
  <si>
    <t>Other limitations</t>
  </si>
  <si>
    <t>This doesn't specify AIDS vs. no, but does list mostly OIs as cause of admission.</t>
  </si>
  <si>
    <t xml:space="preserve">Have extracted these from table 5 and made some edits.  </t>
  </si>
  <si>
    <t>Doesn't state overall HIV related, but does specify various opportunistic infections.</t>
  </si>
  <si>
    <t>Denominator for diagnoses is number of people, not number of admissions</t>
  </si>
  <si>
    <t>This is just about TB</t>
  </si>
  <si>
    <t>Only has AIDS-defining vs. not (Not is divided in HIV-assosciated, not AIDS definiing and "other", but these can't be extracted)</t>
  </si>
  <si>
    <t>Diagnoses aren't listed for everyone at all in abstract, and some that are reported can't be extracted onto our categories ("respiratory presentation" and "CNS infection")</t>
  </si>
  <si>
    <t>ART use not reported</t>
  </si>
  <si>
    <t>ART use not explicitly reported, has some information about "engagement in care" but can't be extracted into these categories.</t>
  </si>
  <si>
    <t>Diagnoses divided in post-op, sepsis, non-sepsis (which can't be extracted).  But in a paragraph it lists most common aetiologic causes of sepsis (which are extracted)</t>
  </si>
  <si>
    <t>Denominator for diagnoses is number of admissions.</t>
  </si>
  <si>
    <t>Assume # admissions = # people</t>
  </si>
  <si>
    <t>ICU only, so not a representative cohort.</t>
  </si>
  <si>
    <t>In hospital death</t>
  </si>
  <si>
    <t>Death up to 56 days from enrollment</t>
  </si>
  <si>
    <t>No information on HIV related admissions (only has aeitiology for some infectious conditions)</t>
  </si>
  <si>
    <t>Denominator is number of people, not number of admissions</t>
  </si>
  <si>
    <t>Reports AIDS defining illness vs. not</t>
  </si>
  <si>
    <t>Only has AIDS-defining illness and respiratory infections (assume respiratory infections are bacterial pneumonia for extraction)</t>
  </si>
  <si>
    <t>Recreated numbers based on % as in abstract.  Sex is per person, not per admission.</t>
  </si>
  <si>
    <t>ART use not reported (although does report 93% already knew their HIV status)</t>
  </si>
  <si>
    <t>Timing of death measurement not stated, assume in hospital.  Number of deaths ascertained from %.</t>
  </si>
  <si>
    <t>Abstract so downgraded, otherwise nice paper.</t>
  </si>
  <si>
    <t>Sex is per person, not per admission.</t>
  </si>
  <si>
    <t>ART use not reported, CD4 reported as medians in two separate time periods</t>
  </si>
  <si>
    <t>Doesn't state overall HIV related, does include infectious or non-infectious causes.</t>
  </si>
  <si>
    <t>Diagnoses are "infectious" (which we can't extract, as not known if HIV / bacterial / viral / parasite), or various other causes which are extracted as per categories</t>
  </si>
  <si>
    <t>Oncology / haem mixed - but have followed JE's lead and just extracted as oncology.</t>
  </si>
  <si>
    <t>Diagnoses reported by physiological system, rather than by ICD-10 or infectious / not.  "Pulmonary" category was broken down in TB and non-TB pneumonia (which we could extract). Assumed most cardiac, drug toxicity and haematological was non-infectious so extracted.  Didn't include gastrointestinal (unsure if infectious vs. not, and liver vs. gastro) or neurological (unsure if meningitis vs. other).</t>
  </si>
  <si>
    <t>Only included people who survived to discharge</t>
  </si>
  <si>
    <t>Death up to 6 months from discharge</t>
  </si>
  <si>
    <t>Doesn't state overall HIV related</t>
  </si>
  <si>
    <t>All ART naïve and without CNS infection</t>
  </si>
  <si>
    <t>Diagnoses included "AIDS related illness", TB, crypotococcosis, CMV, toxoplasmosis, PJP</t>
  </si>
  <si>
    <t>There are both aetiological diagnoses (TB, AIDS, toxo, CMV, PJP) and also some organ system diagnoses - but reported seperately and probable double counting (e.g. cryptococcal meningitis under "neurological"). Have extracted aetiological diagnoses.</t>
  </si>
  <si>
    <t>Downgraded because ICU only, so skewed population and spans 2014</t>
  </si>
  <si>
    <t>None on ART, must be ART naïve to be recruited</t>
  </si>
  <si>
    <t>In hospital death (death per person not per admission)</t>
  </si>
  <si>
    <t>One admission per person</t>
  </si>
  <si>
    <t>Only first hospitalisation per person counted</t>
  </si>
  <si>
    <t>Recruited type</t>
  </si>
  <si>
    <t>Retrospective routine records</t>
  </si>
  <si>
    <t>Prospective, as part of clinical trial</t>
  </si>
  <si>
    <t>Diagnoses given are "AIDS defining events" and COVID only</t>
  </si>
  <si>
    <t>HIV = "main admission diagnosis was an AIDS-defining illness"</t>
  </si>
  <si>
    <t>HIV = "AIDS defining events during hospitalization"</t>
  </si>
  <si>
    <t>Diagnoses are by body system and infectious disease seperated out, TB is separate again.  Have extracted body system diagnoses and TB, but not rest of infections (as can't split between HIV-related vs. bacterial vs. viral vs. parasitic)</t>
  </si>
  <si>
    <t>Good, even though includes only people who survived index admission</t>
  </si>
  <si>
    <t>Only included people who survived to discharge, and only recruited Monday to Thursday</t>
  </si>
  <si>
    <t>Not reported (short letter to editor)</t>
  </si>
  <si>
    <t>Sex not available just for PLHIV, only has for whole hospitalised cohort.</t>
  </si>
  <si>
    <t>CD4 median only reported for newly diagnosed PLHIV</t>
  </si>
  <si>
    <t>Death time period not stated, assume in hospital deaths</t>
  </si>
  <si>
    <t>Probably yes</t>
  </si>
  <si>
    <t>Paper gives number admissions, doesn't state how many people.  Assumed to equal # admissions</t>
  </si>
  <si>
    <t>Daper gives number admissions, doesn't state how many people.  Assumed to equal # admissions</t>
  </si>
  <si>
    <t>Missing demographics for just hospitalised (only reported for whole outpatient cohort), or deaths but is otherwise good paper. Large number of patients and sensible approach to coding diagnoses using ICD-9,</t>
  </si>
  <si>
    <t>Has demographics for whole outpatient cohort, not reported just for hospitalised</t>
  </si>
  <si>
    <t>Has CD4 for whole outpatient cohort, not reported just for hospitalised.  ART not reported, although all in case.</t>
  </si>
  <si>
    <t>Most common diagnoses listed, list is long but not completely comprehensive.</t>
  </si>
  <si>
    <t>Small number of children were living with HIV, diagnoses include SAM, diarrhoea, malaria and pneumonia (more than one per person)</t>
  </si>
  <si>
    <t>Aged 0 to 14 years</t>
  </si>
  <si>
    <t>Has demographics for whole hospitalised cohort, not reported just for children living with HIV</t>
  </si>
  <si>
    <t>Doesn't report whether illnesses are related to HIV or AIDS-defining or not</t>
  </si>
  <si>
    <t>Small sample size, and definitions of illnesses somewhat unclear (for example, doesn't allow to actually calculate how many illnesses felt to be AIDS related).  But otherwise high quality.</t>
  </si>
  <si>
    <t>Gives % for TB, penicillium and crypotococcosis based on pathological diagnosis (CMV and EBV not extracted, because definitions was detection in blood, not necessarily having clinical disease).  Also included severe anaemia (&lt;6g/dL), although this will include some double-counting.</t>
  </si>
  <si>
    <t>All ART native and sub-set / specialist hospital</t>
  </si>
  <si>
    <t>All ART naïve</t>
  </si>
  <si>
    <t>All ART naïve to be included in cohort</t>
  </si>
  <si>
    <t>Gives % with hepatic disease, neoplasia, and "infections". Neoplasia extracted as non-HIV malignancy on balance of probabilities, infection not extracted as not split between HIV, bacterial, viral, parasite.</t>
  </si>
  <si>
    <t>ART not well reported (denominator not clear) and CD4 given as % under 200.</t>
  </si>
  <si>
    <t>Only ICU, skewed population</t>
  </si>
  <si>
    <t>One person was aged 1-30, assume they were an adult - not explicitly stated.</t>
  </si>
  <si>
    <t>Diagnostics described to a relative level of detail, although not aligned with ICD10 or other schema.</t>
  </si>
  <si>
    <t>All newly diagnosed</t>
  </si>
  <si>
    <t>Reports Ois and AIDS-defining malignancies</t>
  </si>
  <si>
    <t>Newly diagnosed only, abstract only</t>
  </si>
  <si>
    <t>All ART naïve (newly diagnosed) to be included in cohort</t>
  </si>
  <si>
    <t>HIV = "Opportunistic infections or AIDS defining malignancies"</t>
  </si>
  <si>
    <t>No reason to downgrade, people admitted to medical wards. Comprehensive PITC HIV testing</t>
  </si>
  <si>
    <t>HIV = sum of all conditions listed under HIV in our extraction tool.</t>
  </si>
  <si>
    <t>Diagnoses listed in a figure everyone has a diagnosis - although not using ICD or other schema.</t>
  </si>
  <si>
    <t>Excluded anyone with a chronic co-morbid condition (i.e. anyone with HIV and another chronic condition was excluded).</t>
  </si>
  <si>
    <t>Excludes everyone with comorbidities / other medical problems, and includes time pre-1st Jan 2014.</t>
  </si>
  <si>
    <t>Diagnoses are given per person, under HIV are people with TB and esophageal candidiasis.  Rest of diagnoses mentioned not under HIV heading as per our exraction tool.</t>
  </si>
  <si>
    <t>Newly diagnosed patients only, therefore one admission per person</t>
  </si>
  <si>
    <t>Unable to put the following into a category: "other medical", "social needs", "geriatric", "rheum" and "missing". Can't include all HIV-related cancers as second-teir as not broken down by lymphoma vs. cervical etc.; but are included in first-teir diagnoses.</t>
  </si>
  <si>
    <t>Abstract only, and restricted group of people admitted under HIV team.</t>
  </si>
  <si>
    <t>"All admissions were categorised as related or unrelated to HIV by two independent physicians"</t>
  </si>
  <si>
    <t>Had to be on ART</t>
  </si>
  <si>
    <t>Very limited reporting of diagoses</t>
  </si>
  <si>
    <t>Diagnoses are just AIDS and non-AIDS (non-AIDS can't be extracted)</t>
  </si>
  <si>
    <t>Had to be on ART to be included</t>
  </si>
  <si>
    <t>HIV = "AIDS related illness", for which authors don't provide a definition.</t>
  </si>
  <si>
    <t>NB. AIDS related diagnoses are different in tables and in text - in results and in discussion (text) days 105 people (60%) have AIDS related, but in both tables it has 105 in non-AIDS column.  But given discussion keeps saying that reason for admissions are often AIDS'related, assume text is correct.</t>
  </si>
  <si>
    <t>Diagnoses related to HIV well described in table, although not according to any particular schema.  However, 115 people / admissions have "other" cause - which couldn’t be extracted.</t>
  </si>
  <si>
    <t>Opportunistic infections listed, and diagnoses for most common non-Ois also listed</t>
  </si>
  <si>
    <t>Quite a lot of admissions disregarded because didn't match to outpatient database, but not clear if this would bias or not. Spans 2014 but a substantial margin and unable to disaggregate.</t>
  </si>
  <si>
    <t>Had to be part of outpatient electronic records cohort, and admitted to a specific hospital.  Unclear if newly diagnosed people were included.</t>
  </si>
  <si>
    <t>HIV = "AIDS defining events"</t>
  </si>
  <si>
    <t>Sex not available just for hospitalised, only has for whole outpatient cohort.</t>
  </si>
  <si>
    <t>There are 64 gastroenteritis people -- not sure where to put them. Gastritis? Diarrhoea under bacterial infection? Or viral? And what to do with LRTIs (100 people)?  Have just left both out for now.</t>
  </si>
  <si>
    <t>This has acute gastroenteritis and lower respiratory tract infections as biggest causes; but can't readily be extracted because unclear if this should be viral or bacterial.</t>
  </si>
  <si>
    <t>Deaths only reported for whole outpatient cohort, not just for hospitalised.</t>
  </si>
  <si>
    <t>Good paper, clearly described and use ICD-10</t>
  </si>
  <si>
    <t>Able to extract most; except "factors influencing health status and contact with health system" and only some of "certain infections and parastitic diseases" (% of this category related to HIV was given in text, but remainder wasn't broken down into parasite vs. bacterial vs. viral).</t>
  </si>
  <si>
    <t>Nice paper using ICD-10 ccategories.</t>
  </si>
  <si>
    <t>Denominator for ART excludes 27 people who have HIV care at another hospital (information not available for them)</t>
  </si>
  <si>
    <t>Denominator for deaths includes 50 people who were excluded from main analysis - presumably for having a stay &lt;24 hours (since that was the only exclusion criterion stated).</t>
  </si>
  <si>
    <t>HIV = admissions directly related to HIV, corresponding to B20-B24 of ICD10.</t>
  </si>
  <si>
    <t>Reports numbers with AIDS-defining illnesses, lymphomas and alcohol/substance misuse</t>
  </si>
  <si>
    <t>abstract only with limited reporting</t>
  </si>
  <si>
    <t>Excellent epidemiological design and definition/description of diagnoses, but only people with CD4 150 and spans 1st Jan 2014</t>
  </si>
  <si>
    <t>Death within 90 days of first hospital admission</t>
  </si>
  <si>
    <t>HIV = "Admissions secondary to WHO clinical stage IV diagnoses,38 excluding TB and severe bacterial infections" (definition as per authors) plus added in TB diagnoses for this data extraction.</t>
  </si>
  <si>
    <t>Diagnosis from first admission only</t>
  </si>
  <si>
    <t>Unable to extract "non-communicable disease", "unknown", "renal/liver failure", "surgical/trauma".</t>
  </si>
  <si>
    <t>This is a CrAg screening paper</t>
  </si>
  <si>
    <t>Assume in hospital death</t>
  </si>
  <si>
    <t>Looks like most things in abstract are PREVIOUS opportunistic disease (not current causes admission)?</t>
  </si>
  <si>
    <t>This focuses on fungal infections only (reports other opportunistic infections in people who also have fungal disease, but not the people who don't have a fungal infection)</t>
  </si>
  <si>
    <t>Not reported (published 2016)</t>
  </si>
  <si>
    <t>Doesn't have information on TB or HIV overall</t>
  </si>
  <si>
    <t>Only newly diagnosed and CD4 &lt;200</t>
  </si>
  <si>
    <t>Sex only reported for CrAg positive people</t>
  </si>
  <si>
    <t>ART and CD4 only stated for CrAg positive people</t>
  </si>
  <si>
    <t>Deaths only reported for CrAg positiv people</t>
  </si>
  <si>
    <t>Only new HIV diagnoses, so only one admission per person</t>
  </si>
  <si>
    <t>CD4 given as % over and under 350 cells/mm3</t>
  </si>
  <si>
    <t>ICU so skewed study, and reporting of cause admission slightly unclear (has toxoplasmosis listed twice, with two different numbers of people)</t>
  </si>
  <si>
    <t>Just reports the most common opportunistic infections and non-AIDS related</t>
  </si>
  <si>
    <t>CD4 &lt;200 cells/mm3 or abnormal vital signs</t>
  </si>
  <si>
    <t>C</t>
  </si>
  <si>
    <t>No overall HIV</t>
  </si>
  <si>
    <t>Unable to extract hearing loss and ENT related (which is most common cause in this paper - author's don't elaborate why).</t>
  </si>
  <si>
    <t>9-14 years old and on ART / enrolled in an outpatient cohort study</t>
  </si>
  <si>
    <t>Outpatient cohort, good follow up, describes causes. However all on ART and spans 2014 (by six months)</t>
  </si>
  <si>
    <t>All had to be on ART to be included.</t>
  </si>
  <si>
    <t>No deaths occurred</t>
  </si>
  <si>
    <t>Unable to extract "other", "non-AIDS-defining infection".</t>
  </si>
  <si>
    <t>ART not stated, CD4 given as % in various categories.</t>
  </si>
  <si>
    <t>Assume in-ICU death</t>
  </si>
  <si>
    <t>First admission only</t>
  </si>
  <si>
    <t>Reports CDC-C conditions, malignancy and respiratory conditions.</t>
  </si>
  <si>
    <t>People aged 15 - 35 years with perinatal HIV infection</t>
  </si>
  <si>
    <t>ART use and CD4 not stated</t>
  </si>
  <si>
    <t>Deaths measured over 4 year period.</t>
  </si>
  <si>
    <t>HIV = CDC-C diagnosis</t>
  </si>
  <si>
    <t>HIV = "AIDS definiting infection"</t>
  </si>
  <si>
    <t>CrAg screening and includes results TB Xpert, TB LAM and clinical TB assessment</t>
  </si>
  <si>
    <t>Denominator for deaths lower than all people in study "because of poor infpatient record-keeping system".</t>
  </si>
  <si>
    <t>Not stated for HIV overall.  TB includes Xpert, LAM and/or clinical diagnosis.</t>
  </si>
  <si>
    <t>Paper about recreational drug use</t>
  </si>
  <si>
    <t>Sex is only reported for people who did report drug use</t>
  </si>
  <si>
    <t>Y</t>
  </si>
  <si>
    <t>Good diagnostic ascertainment, can have multiple causes per person though</t>
  </si>
  <si>
    <t>Relatively scant on details for diagnoses, but otherwise good.  Is about "medical" admissions to emergency department; have assumed this is similar to medical wards.</t>
  </si>
  <si>
    <t>Detail age</t>
  </si>
  <si>
    <t>9-14 years old</t>
  </si>
  <si>
    <t>Aged &gt;= 7 days to 12 months</t>
  </si>
  <si>
    <t>People aged 11 years and older</t>
  </si>
  <si>
    <t>Probably all adults, but not stated</t>
  </si>
  <si>
    <t>Doesn't state overall HIV related and unable to calculate as possible multiple diagnoses per patient</t>
  </si>
  <si>
    <t>Diagnoses relatively limited, and unclear how these diagnoses and not others were listed. But otherwise good.</t>
  </si>
  <si>
    <t>Lists numbers with infectious causes (TB, crypotococcocal meningiti, PJP, malaria, toxoplasmosis, Kaposi sarcoma, gastroenteritis and bacterial meningitis).</t>
  </si>
  <si>
    <t>People aged 13 years and older</t>
  </si>
  <si>
    <t>Newly diagnosed with HIV</t>
  </si>
  <si>
    <t>Only lists diagnoses for AIDS-defining conditions</t>
  </si>
  <si>
    <t>None on ART, must be ART naïve (newly diagnosed) to be recruited</t>
  </si>
  <si>
    <t>Lists diagnosis for each person</t>
  </si>
  <si>
    <t>Specific ICU cohort.</t>
  </si>
  <si>
    <t>Median CD4 reported split by whether had HCV co-infection or not. ART reported per person (not per admission)</t>
  </si>
  <si>
    <t>HIV = uncontrolled HIV infection even if not a specific AIDS-defining opportunistic infection was diagnosed.</t>
  </si>
  <si>
    <t>Focused on respiratory presentations</t>
  </si>
  <si>
    <t>Specfic HIV cohort and abstract only</t>
  </si>
  <si>
    <t>CD4 &lt;200 cells/mm3 or WHO stage 3 or 4 condition</t>
  </si>
  <si>
    <t>Just ID wards, and immunosupressed and CrAg screening</t>
  </si>
  <si>
    <t>Sex is only reported for all including outpatients</t>
  </si>
  <si>
    <t>ART and CD4 only reported for whole cohort (inpatients and outpatients)</t>
  </si>
  <si>
    <t>Multiple diagnoses per person, all listed diagnoses are infections.</t>
  </si>
  <si>
    <t>Abstract only and only Ois reported</t>
  </si>
  <si>
    <t>Lists all OIs for everyone, so agree reasonable to have "no"/0 for the category where things weren't mentioned.  BUT there are 823 Ois in 370 people (/370 admissions).  So people can have multiple. Over 50% of OIs are TB, which is more than number of people (I think because disseminated, pulmonary and extra-pulmonary can be double counted).  So unable to work out how many people / admissions might have TB once.  Therefore had to exclude TB.</t>
  </si>
  <si>
    <t>Unable to calculate overall % people (or admissions) with TB due to double-counting pulmonary TB, extra-pulmonary TB and disseminated TB within same person / same admission.</t>
  </si>
  <si>
    <t>Gives most common causes for admission (not necessarily a cause for everyone)</t>
  </si>
  <si>
    <t>Representative cohort, reasonable diagnostic reporting (although doesn't use particular schema for grouping diagnoses)</t>
  </si>
  <si>
    <t>Females age &gt;=12 and males age &gt;=13</t>
  </si>
  <si>
    <t>CD4 median reported according to whether newly diagnosed or not (not overall)</t>
  </si>
  <si>
    <t>First ICU stay within a hospital admission.</t>
  </si>
  <si>
    <t>Good information on infectious causes, but not much information on non-HIV related causes.</t>
  </si>
  <si>
    <t>ICU only, and minimal inforamtion on non-HIV conditions</t>
  </si>
  <si>
    <t>Data from 2016-2020 only extracted.</t>
  </si>
  <si>
    <t>Death within 60 days of ICU admission</t>
  </si>
  <si>
    <t>No particular schema for diagnosis, but includes AIDS related conditions and not.</t>
  </si>
  <si>
    <t>Good cohort and includes reasonable amount of data, although methods of assigning diagnoses to patients not completely clear.</t>
  </si>
  <si>
    <t>CD4 testing not available</t>
  </si>
  <si>
    <t>HIV = "AIDS related illnesses" (this isn't defined in paper, but includes all people with 'sepsis').</t>
  </si>
  <si>
    <t>Good diagnostic reporting in general. Unable to extract "other" category.</t>
  </si>
  <si>
    <t>HIV = "AIDS defining conditions"</t>
  </si>
  <si>
    <t>Downgraded for being a specialist referral institute. However it wasn't clear from description if PLHIV would come here even if a non-HIV cause for hospital admission, so it's possible this is more representative than appears and unfairly downgraded.  Difficult to be sure from description in paper.</t>
  </si>
  <si>
    <t xml:space="preserve">Death in hospital or within 2 weeks of discharge. </t>
  </si>
  <si>
    <t>There are 176 diagnoses listed (for 173 people).</t>
  </si>
  <si>
    <t>There are 176 diagnoses listed for 173 people</t>
  </si>
  <si>
    <t>People aged 15 years and older</t>
  </si>
  <si>
    <t>Lists only a small number of diagnoses and no rationale why those were picked (sepsis, TB, CNS infection, PJP, pneumonia, crypotococcosis, non-HIV related). Unable to extract sepsis and non HIV related.</t>
  </si>
  <si>
    <t>HIV = excluding "non HIV related" (paper doesn't define)</t>
  </si>
  <si>
    <t>Reports adherence to ART among those taking ART, but doesn't say how many people taking ART vs. not at all.</t>
  </si>
  <si>
    <t>Assume # admissions = # people: we have extracted a sub-set of admissions based on time period.</t>
  </si>
  <si>
    <t>Unable to extract "other"</t>
  </si>
  <si>
    <t>Good cohort, it's possible to just extract for 2016-2018</t>
  </si>
  <si>
    <t>Data from 2016-2018 only extracted.</t>
  </si>
  <si>
    <t>Sex is only available for people admitted over whole 2008-2018 time period</t>
  </si>
  <si>
    <t>CD4 is only available for people admitted over whole 2008-2018 time period, all are in care.</t>
  </si>
  <si>
    <t>This is a urine LAM paper, but includes information on whether people diagnosed with TB or not (clinicians not informed of LAM result)</t>
  </si>
  <si>
    <t>Doesn't state overall HIV related. TB is everyone treated for TB, regardless of whether confirmed or not (but does not include urine LAM positive, who didn't have TB diagnosed)</t>
  </si>
  <si>
    <t>CD4 &lt;200  ells/,,3and no signs of meningitis</t>
  </si>
  <si>
    <t>CD4 &lt;200 to be included in cohort</t>
  </si>
  <si>
    <t>Has a list of ~10 medical conditions and frequency, not stated why these conditions reported and not others (possibly most common).  Could have multiple conditions per person.  Has an "other" category which can't be extracted.  All participants have WHO stage III or stage IV conditions.</t>
  </si>
  <si>
    <t>Downgraded because spans 1st Jan 2014, otherwise good.</t>
  </si>
  <si>
    <t>HIV = WHO stage 4 conditions.</t>
  </si>
  <si>
    <t xml:space="preserve">HIV nephropathy and wasting actually included not under AIDS-defining in our schema and double counted, other / ART initiation and non-specific WHO grade 3 no extracted. </t>
  </si>
  <si>
    <t>Mostly very clearly described, unable to extract "ART initiation", "other" and "non-specific grade III" as diagnoses.</t>
  </si>
  <si>
    <t>Data from 2014-2016 only extracted.</t>
  </si>
  <si>
    <t>Not reported for 2014-2016 only</t>
  </si>
  <si>
    <t>ART and CD4 not available for only 2014-2016</t>
  </si>
  <si>
    <t>No information on deaths for just people admitted 2014-2016.</t>
  </si>
  <si>
    <t>HIV = "AIDS defining events" (includes all tuberculosis)</t>
  </si>
  <si>
    <t>Only has diagnoses for TB and crypotococcosis</t>
  </si>
  <si>
    <t>This is number of admissions, unable to work out number of people for 2014-2016 subset.</t>
  </si>
  <si>
    <t>Limited reporting, only reports TB and CM</t>
  </si>
  <si>
    <t>Reports a relatively limited number of opportunistic infections. Gives % for TB, penicillium and crypotococcosis based on pathological diagnosis (CMV, EBV, HCV and HBV not extracted, because definitions was detection in blood, not necessarily having clinical disease).  Also included severe anaemia (&lt;6g/dL), although this will include some double-counting.  Similar approach to diagnosis as Lai et. al.</t>
  </si>
  <si>
    <t>Reports a relatively limited range of conditions / diagnoses.</t>
  </si>
  <si>
    <t>Only gives % for "opportunistic infections and AIDS defining illness"</t>
  </si>
  <si>
    <t>Abstract, minimal info and selected group (HIV specialist unit)</t>
  </si>
  <si>
    <t>HIV = "opportunistic infections and AIDS defining illness"</t>
  </si>
  <si>
    <t>HIV = "AIDS classifying condition"</t>
  </si>
  <si>
    <t>Chemsex based</t>
  </si>
  <si>
    <t>Has a list of ~10 medical conditions and frequency.</t>
  </si>
  <si>
    <t>Abstract only and limited diagnostics</t>
  </si>
  <si>
    <t>Downgraded because this is a tertiary referral unit for HIV - otherwise a great paper.</t>
  </si>
  <si>
    <t>Has information about syndromes, and then most common causes of those syndromes (mostly infections).  And information about TB seperately.  Have not listed all IgMs as being diagnostic of illness as no clinical correlation provided and might cross-react.</t>
  </si>
  <si>
    <t>Reporting is not completely clear, and is tertiary infectious disease referrals</t>
  </si>
  <si>
    <t>Age between 12 and 70</t>
  </si>
  <si>
    <t>Main focus is histoplasmosis, but also contains information on "current opportunistic infections" which we have extracted as cause for admission.</t>
  </si>
  <si>
    <t>Tertiary infection disease referal, and one major focus / cause.</t>
  </si>
  <si>
    <t>HIV = "opportunistic infection"</t>
  </si>
  <si>
    <t>Most diagnosis information is aetiological infection based.</t>
  </si>
  <si>
    <t>Restricted population - just people in ICU</t>
  </si>
  <si>
    <t>Has information on "major Ois" and some other syndromes. Not using any particuly schema.</t>
  </si>
  <si>
    <t>Paper about causes why people were admitted to medical wards.</t>
  </si>
  <si>
    <t>TB includes clinical diagnoses (split into a separate category).  HIV overall not stated.</t>
  </si>
  <si>
    <t>Presents a list of common HIV related presenting diagnoses.</t>
  </si>
  <si>
    <t>Well described, although opporuntistic infections better described than non-Ois.</t>
  </si>
  <si>
    <t>Diagnoses listed according to ICD9. Missing one person with "other".</t>
  </si>
  <si>
    <t>Adults age 50 years and older</t>
  </si>
  <si>
    <t>Downgraded because only older adults.</t>
  </si>
  <si>
    <t>Gives diagnoses for some but not all admissions - sum of percentages in diagnosis column is 68%</t>
  </si>
  <si>
    <t>Recruited every 5th adult plus every adult with an AIDS-defining infection: systematically oversampling people with AIDS-defining infections.</t>
  </si>
  <si>
    <t>Well described, but has a bias in sampling / recruiting patients to over-represent people with AIDS-definining conditions.</t>
  </si>
  <si>
    <t>HIV = "WHO AIDS defining"</t>
  </si>
  <si>
    <t>Reports diagnoses for people with OI only</t>
  </si>
  <si>
    <t>Just OIs, not all diagnoses</t>
  </si>
  <si>
    <t>ART use not stated</t>
  </si>
  <si>
    <t>HIV = "WHO stage 4"</t>
  </si>
  <si>
    <t>Focuses on anaemia, also reports prevalence of TB</t>
  </si>
  <si>
    <t>Limited reporting, only reports opportunistic infections and a bit unclear about diagnoses / definitions.</t>
  </si>
  <si>
    <t>Only includes opportunistic infections (information on diagnoses is in discussion section of paper - results only has bacterial / viral / parasitic)</t>
  </si>
  <si>
    <t>This is about CrAg and LAM screening - includes information on TB diagnoses (not just LAM results)</t>
  </si>
  <si>
    <t>Limited diagnostics, and also a little hard to follow as denominator keeps changing.</t>
  </si>
  <si>
    <t>This is a study about TB diagnosis, including systematic LAM screening</t>
  </si>
  <si>
    <t>Only one diagnosis reported and diagnosed - TB</t>
  </si>
  <si>
    <t>Assume in-ICU death. Denominator is number of people, not number of admissions.</t>
  </si>
  <si>
    <t>This just has information about TB.  Also has presence of hyptersion and diabetes, but not whether these are cause of admission as opposed to co-morbidities.</t>
  </si>
  <si>
    <t>Only reported for whole group, not HIV positive only.</t>
  </si>
  <si>
    <t>ICU so an unusual population.</t>
  </si>
  <si>
    <t>Only reports a selected number of opportunistic infections</t>
  </si>
  <si>
    <t>Only reports about people diagnosed with talaromycosis.</t>
  </si>
  <si>
    <t>Only has information for people with penicilliosis, not whole cohort</t>
  </si>
  <si>
    <t>Just opportunistic infections</t>
  </si>
  <si>
    <t>ICU cohort and limited information about diagnoses</t>
  </si>
  <si>
    <t>No information on CD4</t>
  </si>
  <si>
    <t>Doesn't state HIV overall</t>
  </si>
  <si>
    <t>Might only include people with suspected Ois rather than all inpatients.</t>
  </si>
  <si>
    <t>Focuses only on Ois and possibly that only included people with suspected OI.</t>
  </si>
  <si>
    <t>No information on ART use</t>
  </si>
  <si>
    <t>Reports TB and several non-communicable diseases (unclear why these diseases and not others picked)</t>
  </si>
  <si>
    <t xml:space="preserve">Recruited "random" sample of ten people from medical take each day during study period. </t>
  </si>
  <si>
    <t>Dates are a bit unclear and might span 2014 (dates are unclear)</t>
  </si>
  <si>
    <t>Dates are unclear, might be 2013-2014 or 2014-2015</t>
  </si>
  <si>
    <t>Really nice reporting by ICD10 code</t>
  </si>
  <si>
    <t>Has AIDS-defining paragraph in results (28 people) - says 1 person has TB + toxo and 12 have pneumonia.  Not quite clear but I assume this is EXTRApulmonary TB and RECURRENT pneumonia -- i.e. AIDS-defining rather than total TB or pnuemonia (in part because elsewhere it says 20 people had penumonia).  Otheriwise the diagnoses are by "certain other infectious disease" which we can't extract as not split into AIDS / bacterial / viral.</t>
  </si>
  <si>
    <t>Only marked down because this spans from 2011 to 2018 and unable to disaggregate</t>
  </si>
  <si>
    <t>No information on deaths specific to people hospitalised</t>
  </si>
  <si>
    <t>Mix of comordities, syndromic presentations and aetiological diagnoses</t>
  </si>
  <si>
    <t>Only people admitted to ICU</t>
  </si>
  <si>
    <t>In ICU death</t>
  </si>
  <si>
    <t>Reports neurological symptoms and causes</t>
  </si>
  <si>
    <t>Admitted with "HIV related symptoms" (no definition)</t>
  </si>
  <si>
    <t>Dowgraded because had to have "HIV related symtoms", and neurological diagnoses only.</t>
  </si>
  <si>
    <t>Only reported for people who had neurological symptoms</t>
  </si>
  <si>
    <t>Age 0 to 18 months</t>
  </si>
  <si>
    <t>Note that all children are very young.  The paper, not really representative of children in general.</t>
  </si>
  <si>
    <t>Reports penumonia, TB, SAM, diarrhoea</t>
  </si>
  <si>
    <t>This is a study of visceral leishmaniasis</t>
  </si>
  <si>
    <t>Only looking for visceral leishmaniasis.</t>
  </si>
  <si>
    <t>Age 2 months to 16 years</t>
  </si>
  <si>
    <t>Just newly diagnosed with HIV</t>
  </si>
  <si>
    <t>Newly diagosed children only and spans 2014.</t>
  </si>
  <si>
    <t>All new diagnoses, so first admission only.</t>
  </si>
  <si>
    <t>Reasonable range of diagnoses, can have more than one per person</t>
  </si>
  <si>
    <t>None on ART (all new diagnoses)</t>
  </si>
  <si>
    <t>HIV related = WHO stage 3 or 4</t>
  </si>
  <si>
    <t>HIV = "AIDS related illness", which is defined as WHO stage 3 or 4 condition</t>
  </si>
  <si>
    <t>Mostly focused on infections / aetiology</t>
  </si>
  <si>
    <t>ID ward specific and spans 2014</t>
  </si>
  <si>
    <t>Age 1 month to 12 years</t>
  </si>
  <si>
    <t>Has prevalence of SAM and of WHO stage 3 and 4 conditions (grouped)</t>
  </si>
  <si>
    <t>Limited reporting of diagnoses</t>
  </si>
  <si>
    <t>CD4 count reported as % of those with low CD4, and number on ART at admission not clear</t>
  </si>
  <si>
    <t>Reports on OIs only</t>
  </si>
  <si>
    <t>Includes one admission per person (most recent admission)</t>
  </si>
  <si>
    <t>Spans 2014, only reports Ois and because nearly half admissions "misisng information" and so not included (some will be earlier admissions for people admitted more than once)</t>
  </si>
  <si>
    <t>CD4 reported in categories, ART use not reported.</t>
  </si>
  <si>
    <t>Reports TB and fungal diseases only</t>
  </si>
  <si>
    <t>CD4 &lt;100 cells/mm3</t>
  </si>
  <si>
    <t>All people immunosupressed, and limited reporting</t>
  </si>
  <si>
    <t>HIV = "AIDS" (authors don't provide further details)</t>
  </si>
  <si>
    <t>Reports as AIDS-defining, non-AIDS defining infection, non-AIDS malignancies and other - extracted AIDS and non-AIDS malignancy</t>
  </si>
  <si>
    <t>Downgraded as only an abstract and limited reporting</t>
  </si>
  <si>
    <t>Has CD4 by newly diagnosed vs. known. No info on ART.</t>
  </si>
  <si>
    <t>HIV = "AIDS defining"</t>
  </si>
  <si>
    <t>Has HIV assosciated, PCP and LRTI only</t>
  </si>
  <si>
    <t>Has some info (relatively limited) on types of HIV and non-HIV causes.</t>
  </si>
  <si>
    <t>Downgraded as abstract only / limited details.</t>
  </si>
  <si>
    <t>HIV = "HIV related" (definition not specified in abstract)</t>
  </si>
  <si>
    <t>Reports AIDS defining illness vs. and some detail on what they are.</t>
  </si>
  <si>
    <t>Downgraded as only an abstract, limited reporting and HIV specialist unit.</t>
  </si>
  <si>
    <t>This is histoplasma screening</t>
  </si>
  <si>
    <t>Only one diagnosis, abstract only</t>
  </si>
  <si>
    <t>Only AIDS related vs. not</t>
  </si>
  <si>
    <t>Very limited reporting and abstract only</t>
  </si>
  <si>
    <t>CD4 count given as % in various categories</t>
  </si>
  <si>
    <t>HIV = "AIDS related" (no further definition)</t>
  </si>
  <si>
    <t>Reported as AIDS-defining, HIV assosciated infection, drug use, other.</t>
  </si>
  <si>
    <t>Abstract only and limited reporting of diagnoses</t>
  </si>
  <si>
    <t>Reported as OI, HIV related or HIV unrelated.</t>
  </si>
  <si>
    <t>HIV = opportunistic infection and "HIV related illness" (no further definition provided)</t>
  </si>
  <si>
    <t>Diagnoses repored as HIV related infection vs. other, with v. limited information on a a small number Ois</t>
  </si>
  <si>
    <t>HIV = "HIV related admission" (includes "complications of HIV infection", "OIs" and "New HIV diagnoses who required inpatient admission" - no definitons for any of these).</t>
  </si>
  <si>
    <t>Data from 2014-2017 extracted only.</t>
  </si>
  <si>
    <t>Data from 2013-2017 extracted only</t>
  </si>
  <si>
    <t>Only first ICU admission per person</t>
  </si>
  <si>
    <t>This includes diagnoses for everyone, but not split by HIV status.  For PLHIV can also extract number with TB and with surgical emergencies.</t>
  </si>
  <si>
    <t>Downgrading for ICU only, and for limited reporting of causes by HIV status</t>
  </si>
  <si>
    <t>Age 12 years and older</t>
  </si>
  <si>
    <t>Trauma and surgery</t>
  </si>
  <si>
    <t>Sex is not reported for HIV+ive only</t>
  </si>
  <si>
    <t>ART use not reported for surgical ICU patients, only medical part of cohort.</t>
  </si>
  <si>
    <t>No information on death for surgical ICU part of cohort.</t>
  </si>
  <si>
    <t>NB. assuming that no-one admitted to surgical ICU has TB, and that all had a "surgical" cause for admission</t>
  </si>
  <si>
    <t>This has syndromic and aetiological diagnoses presumably double-counting often.   Have extracted all aeitological (i.e. focusing on infectious). Have left aside the syndromic ones as no way to know if they are infectious or not.</t>
  </si>
  <si>
    <t>Good cohort</t>
  </si>
  <si>
    <t>ART use recorded per person, not per admission</t>
  </si>
  <si>
    <t>HIV = "clinical conditions directly associated with HIV" plus all diseases listed under HIV in our extraction tool</t>
  </si>
  <si>
    <t>Reports numbers with pulmonary sepsis, PCP and toxo only.</t>
  </si>
  <si>
    <t>Downgraded for ICU only, and abstract only / limited reporting</t>
  </si>
  <si>
    <t>ART use not recorded</t>
  </si>
  <si>
    <t>Deaths within 28 days from hospital admission</t>
  </si>
  <si>
    <t>Reports AIDS-defining, and some (but not all) high level categories of diagnosis</t>
  </si>
  <si>
    <t>Spans 2014, even when disaggregated.</t>
  </si>
  <si>
    <t>Data from 2013-2016 only included</t>
  </si>
  <si>
    <t>Not available just for hospitalised - have for whole outpatient cohort</t>
  </si>
  <si>
    <t>ART use and CD4 not available for just hospitalised, and just 2013-2016 time period</t>
  </si>
  <si>
    <t>HIV = "AIDS defining diseases"</t>
  </si>
  <si>
    <t>Very limited reported of diagnoses focuses on anaemia and "comordbidities" (which we didn’t consider cause of admission). Also specialist HIV hospital.</t>
  </si>
  <si>
    <t>Reports TB, penumonia, wasting and diarrhoea</t>
  </si>
  <si>
    <t>ART naïve and no CNS infection</t>
  </si>
  <si>
    <t>Limited cohort - all ART naïve, also spans 2014.</t>
  </si>
  <si>
    <t>Age 0 to 12 years</t>
  </si>
  <si>
    <t>Death at six months</t>
  </si>
  <si>
    <t>Year (whole study)</t>
  </si>
  <si>
    <t>Year (extracted)</t>
  </si>
  <si>
    <t>Notes re. sex or gender</t>
  </si>
  <si>
    <t>note_re_diagnoses</t>
  </si>
  <si>
    <t>Definition_HIV</t>
  </si>
  <si>
    <t>Sex is per admission, not per person</t>
  </si>
  <si>
    <t>died_notes</t>
  </si>
  <si>
    <t>HIV = "WHO stage 3 or 4"</t>
  </si>
  <si>
    <t>AIDS_overall</t>
  </si>
  <si>
    <t>TB_overall</t>
  </si>
  <si>
    <t>Why are patients living with HIV still admitted to hospital?</t>
  </si>
  <si>
    <t>66-67</t>
  </si>
  <si>
    <t>Holland, J. and Chick, G. and Lander, F. and Holmes, P. and Nelson, M. and Bower, M.</t>
  </si>
  <si>
    <t>http://ovidsp.ovid.com/ovidweb.cgi?T=JS&amp;PAGE=reference&amp;D=emed21&amp;NEWS=N&amp;AN=634128066</t>
  </si>
  <si>
    <t>Background: Reasons for admissions to HIV specialist centres are continually changing with improved awareness and management of HIV. This study set out to assess the demographics of and reasons for inpatient admissions at a tertiary HIV care centre and the requirement for consultant specialisation to deliver optimal care. Method(s): A retrospective review of inpatient admissions to a dedicatedHIV unit between 1stAug 2018 to 31st July 2019, analysing the reason for admission, duration of stay and the average CD4 count and viral load (VL). This was compared with equivalent data collected between 1st Jan 2016 to 31st Dec 2016. Result(s): During the study period there were 321 inpatient episodes (relating to 189 patients), compared with 255 episodes (168 patients) in 2016. 54% (n=172) of admissions were for conditions not directly related to HIV. The most common reasons for these admissions were infective (47%), gastrointestinal (8%), and neurological (6%) presentations, compared with 2016, which infective (29%), respiratory (9%), and hepatic (8%). The percentage with an undetectable VL in this cohort of patients was similar between years (71% in 2016; 66% 2018-2019). The main reasons for HIV-related admissions were oncological (65%), opportunistic infections (18%), and manifestations of HIV (6%), compared with 2016 data; oncological (51%), opportunistic infections (35%), and symptom investigation in patients with a CD4 &lt;350 c/ml (8%). Current undetectable VL levels and CD4 counts in HIV-related oncological admissions fell compared to 2016 data (VL 78% to 27%; and CD4 221 to 170c/mul), with a reverse in non-oncological HIV-related admissions, (VL 37% to 84%; and CD4 62 to 134c/mul). Of the oncological admissions (n=97), 94% were for AIDSdefining malignancies, compared with 73% in 2016. Conclusion(s): There has been an overall increase in inpatient admissions since 2016, with the majority being for conditions unrelated to HIV. Despite this, there is an also an increase in HIV-related oncological admissions, with an increase in admissions for AIDS-defining malignancies. Staffing of specialist HIV inpatient units should reflect the wide variety of medical presentations in this patient cohort, where consultants with a breadth of general medical expertise is desirable, with as-required input from HIV and oncological specialists.</t>
  </si>
  <si>
    <t>Endocrine or metabolic</t>
  </si>
  <si>
    <t>Skin or soft tissue</t>
  </si>
  <si>
    <t>num_at_least_1_diag</t>
  </si>
  <si>
    <t>Only has in-emergency department deaths, not all in-hospital deaths.</t>
  </si>
  <si>
    <t>In hospital death. There were 20 people too ill to give consent for diagnostic study, but included in death denominator.</t>
  </si>
  <si>
    <t>In hospital death not reported ("if a participant died in hospital, they were removed from the study")</t>
  </si>
  <si>
    <t>Extracted from data provided - included "TB" and "HIV related" (but not specified).</t>
  </si>
  <si>
    <t>Only deaths due to drug overdoses</t>
  </si>
  <si>
    <t>Died_in_hosp</t>
  </si>
  <si>
    <t>Reference number (arbitrary, for this project) and first author</t>
  </si>
  <si>
    <t>Diag vs. people</t>
  </si>
  <si>
    <t xml:space="preserve">How many people have a diagnosis? ("less than half" = less than half the number of participants have (any) diagnosis, "half to all" = between half an all participants have a diagnosis, "perfect" = exact same number of participants and diagnoses, "a bit more diag than people" = there between up to 50% more diagnoses listed than there are people (i.e. must be multiple diagnoses per person for at least some people), "many more diag than people" = the number of diagnoses listed is 50% or more greater than the number of people included (i.e. most people have multiple diagnoses listed). </t>
  </si>
  <si>
    <t>Number of people in study (if study only lists number of admissions, then put admissions in here)</t>
  </si>
  <si>
    <t>Number of admissions in study (if study only lists number of people, then put number of people in here)</t>
  </si>
  <si>
    <t>Notes related to whether denominator should be admissons or people (or not stated)</t>
  </si>
  <si>
    <t>Number of people with at least one diagnosis - this is the lesser of number of people or number of diagnoses (i.e. ignores that on principle a paper could have multiple diagnoses for one person and no diagnosis for someone else, in our experience no papers had this level of granularity)</t>
  </si>
  <si>
    <t>Number of people to included in denominator (should be equal to either number of people, or number of admissions - if both are listed AND diagnoses extract-able for both, preference to use number of admissions for denominator.  In practice, no papers had this level of granularity)</t>
  </si>
  <si>
    <t>Number of diagnoses given</t>
  </si>
  <si>
    <t>Could multiple diagnoses have been listed for one person?</t>
  </si>
  <si>
    <t>Were diagnoses restricted? ("Multiple / all" = paper lists multiple diagnoses, on principle could have any diagnosis, "Limited reporting" = a small number of diagnoses listed or only top level diagnoses (e.g. AIDS vs. non-AIDS), "Only one" = this is a paper about only one possible cause of admission (e.g. TB prevalence))</t>
  </si>
  <si>
    <t>Notes relating to how diagnoses made / defined / described in paper</t>
  </si>
  <si>
    <t>How were people recruited ("Retrospective", "prospective", "unclear")</t>
  </si>
  <si>
    <t>WHO world region</t>
  </si>
  <si>
    <t>Setting ("Whole Hospital", "ICU", "Infectious disease / HIV unit", "Medical wards", "Paediatric wards", "Outpatient cohort" = a group of outpatients previously recruited in cohort, and followed up to observe hospitalisaton)</t>
  </si>
  <si>
    <t>Notes on any other limitations for recruitment</t>
  </si>
  <si>
    <t>Risk of bias ("A" = lower risk of bias, "B" = higher risk of bias)</t>
  </si>
  <si>
    <t>Short notes on risk of bias assessment</t>
  </si>
  <si>
    <t>Is this just an abstract? ("X" = yes)</t>
  </si>
  <si>
    <t>Is this cohort somehow restricted? ("X" = yes)</t>
  </si>
  <si>
    <t>Does this cohort span before and after 1st Jan 2014 ("X" = yes)</t>
  </si>
  <si>
    <t>Are diagnostics used limited ("X" = yes)</t>
  </si>
  <si>
    <t>Is the reporting of causes limited ("X" = yes)</t>
  </si>
  <si>
    <t>Years during which whole study was conducted</t>
  </si>
  <si>
    <t>If it spans before and after 1st Jan 2014, can data be disaggregated to just include the post-1st Jan 2014 data?</t>
  </si>
  <si>
    <t>Years during which extracted data on causes was obtained.</t>
  </si>
  <si>
    <t>Adults or children? ("Adults" = 16 years and older, "Children" = only people 15 years and younger, "Both" = both adults and children, "Unclear" = unclear)</t>
  </si>
  <si>
    <t>Notes on age of participants in paper</t>
  </si>
  <si>
    <t>Number of men and boys</t>
  </si>
  <si>
    <t>Number of women and girls</t>
  </si>
  <si>
    <t>Number of people where gender specified, but not men/boys or women/girls (e.g. non-binary people)</t>
  </si>
  <si>
    <t>Number of people with unknown sex or gender</t>
  </si>
  <si>
    <t>Notes on how gender / sex defined or extracted / calculated</t>
  </si>
  <si>
    <t>Median CD4</t>
  </si>
  <si>
    <t>Number taking ART</t>
  </si>
  <si>
    <t>Denominator for ART</t>
  </si>
  <si>
    <t>Percentage of people on ART</t>
  </si>
  <si>
    <t>Notes on ART use calculation (for example, if denominator is not all people in paper)</t>
  </si>
  <si>
    <t>Number died</t>
  </si>
  <si>
    <t>Denominator for death measurement</t>
  </si>
  <si>
    <t>death_ppl_admission</t>
  </si>
  <si>
    <t>Is this denominator per number of people in study or number of admissions</t>
  </si>
  <si>
    <t>Percentage of people who died</t>
  </si>
  <si>
    <t>Notes on determining death proportion - and time period of which death measured</t>
  </si>
  <si>
    <t>Number of people with AIDS diagnosis (copied here from "diagnoses" tab for quick reference)</t>
  </si>
  <si>
    <t>Number of peope with TB diagnosis (copied here form "diagnoses" tab for quick reference)</t>
  </si>
  <si>
    <t>Proportion of people with HIV (calculated field)</t>
  </si>
  <si>
    <t>Proportion of people with TB (calculated field)</t>
  </si>
  <si>
    <t>Definition of HIV used in paper</t>
  </si>
  <si>
    <t>Where death is reported, is this only in-hospital deaths, or where outpatient deaths within a specified time frame also ascertained? ("y" = death information is for in-hospital deaths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</si>
</sst>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font>
      <sz val="12"/>
      <color theme="1"/>
      <name val="Calibri"/>
      <family val="2"/>
      <scheme val="minor"/>
    </font>
    <font>
      <b/>
      <sz val="12"/>
      <color theme="1"/>
      <name val="Calibri"/>
      <family val="2"/>
      <scheme val="minor"/>
    </font>
    <font>
      <b/>
      <sz val="15"/>
      <color theme="1"/>
      <name val="Arial"/>
      <family val="2"/>
    </font>
    <font>
      <sz val="10"/>
      <color theme="1"/>
      <name val="Arial"/>
      <family val="2"/>
    </font>
    <font>
      <b/>
      <sz val="15"/>
      <color theme="1"/>
      <name val="Calibri"/>
      <family val="2"/>
    </font>
    <font>
      <b/>
      <sz val="12"/>
      <color theme="1"/>
      <name val="Calibri"/>
      <family val="2"/>
    </font>
    <font>
      <b/>
      <sz val="10"/>
      <color theme="1"/>
      <name val="Arial"/>
      <family val="2"/>
    </font>
    <font>
      <sz val="12"/>
      <color theme="1"/>
      <name val="Calibri"/>
      <family val="2"/>
    </font>
    <font>
      <b/>
      <sz val="15"/>
      <color theme="1"/>
      <name val="Calibri"/>
      <family val="2"/>
      <scheme val="minor"/>
    </font>
    <font>
      <sz val="10"/>
      <color rgb="FF000000"/>
      <name val="Calibri"/>
      <family val="2"/>
      <scheme val="minor"/>
    </font>
    <font>
      <sz val="10"/>
      <color theme="1"/>
      <name val="Calibri"/>
      <family val="2"/>
      <scheme val="minor"/>
    </font>
    <font>
      <b/>
      <sz val="10"/>
      <color theme="1"/>
      <name val="Calibri"/>
      <family val="2"/>
      <scheme val="minor"/>
    </font>
    <font>
      <b/>
      <sz val="15"/>
      <color rgb="FFBFBFBF"/>
      <name val="Calibri"/>
      <family val="2"/>
    </font>
    <font>
      <sz val="10"/>
      <color rgb="FFB7B7B7"/>
      <name val="Arial"/>
      <family val="2"/>
    </font>
    <font>
      <sz val="9"/>
      <color rgb="FF1155CC"/>
      <name val="Google Sans Mono"/>
    </font>
    <font>
      <sz val="9"/>
      <color theme="1"/>
      <name val="STIX"/>
    </font>
    <font>
      <u/>
      <sz val="12"/>
      <color theme="10"/>
      <name val="Calibri"/>
      <family val="2"/>
      <scheme val="minor"/>
    </font>
    <font>
      <sz val="12"/>
      <color theme="1"/>
      <name val="Arial"/>
      <family val="2"/>
    </font>
    <font>
      <sz val="12"/>
      <color theme="1"/>
      <name val="DejaVu Sans"/>
    </font>
    <font>
      <i/>
      <sz val="12"/>
      <color rgb="FFB0B0B0"/>
      <name val="DejaVu Sans"/>
    </font>
  </fonts>
  <fills count="21">
    <fill>
      <patternFill patternType="none"/>
    </fill>
    <fill>
      <patternFill patternType="gray125"/>
    </fill>
    <fill>
      <patternFill patternType="solid">
        <fgColor rgb="FF92D050"/>
        <bgColor indexed="64"/>
      </patternFill>
    </fill>
    <fill>
      <patternFill patternType="solid">
        <fgColor rgb="FF00B0F0"/>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0"/>
        <bgColor indexed="64"/>
      </patternFill>
    </fill>
    <fill>
      <patternFill patternType="solid">
        <fgColor rgb="FF0432FF"/>
        <bgColor indexed="64"/>
      </patternFill>
    </fill>
    <fill>
      <patternFill patternType="solid">
        <fgColor rgb="FFFF2F92"/>
        <bgColor indexed="64"/>
      </patternFill>
    </fill>
    <fill>
      <patternFill patternType="solid">
        <fgColor rgb="FF9437FF"/>
        <bgColor indexed="64"/>
      </patternFill>
    </fill>
    <fill>
      <patternFill patternType="solid">
        <fgColor rgb="FFFF9300"/>
        <bgColor indexed="64"/>
      </patternFill>
    </fill>
    <fill>
      <patternFill patternType="solid">
        <fgColor rgb="FFFF2600"/>
        <bgColor indexed="64"/>
      </patternFill>
    </fill>
    <fill>
      <patternFill patternType="solid">
        <fgColor rgb="FF76D6FF"/>
        <bgColor indexed="64"/>
      </patternFill>
    </fill>
    <fill>
      <patternFill patternType="solid">
        <fgColor rgb="FFFFEC47"/>
        <bgColor indexed="64"/>
      </patternFill>
    </fill>
    <fill>
      <patternFill patternType="solid">
        <fgColor rgb="FFFF85FF"/>
        <bgColor indexed="64"/>
      </patternFill>
    </fill>
    <fill>
      <patternFill patternType="solid">
        <fgColor rgb="FF6BFB7C"/>
        <bgColor indexed="64"/>
      </patternFill>
    </fill>
    <fill>
      <patternFill patternType="solid">
        <fgColor theme="5"/>
        <bgColor indexed="64"/>
      </patternFill>
    </fill>
    <fill>
      <patternFill patternType="solid">
        <fgColor rgb="FF73ADFF"/>
        <bgColor indexed="64"/>
      </patternFill>
    </fill>
    <fill>
      <patternFill patternType="solid">
        <fgColor rgb="FFC2FF69"/>
        <bgColor indexed="64"/>
      </patternFill>
    </fill>
    <fill>
      <patternFill patternType="solid">
        <fgColor rgb="FFFF2E92"/>
        <bgColor indexed="64"/>
      </patternFill>
    </fill>
    <fill>
      <patternFill patternType="solid">
        <fgColor rgb="FF6AFC7B"/>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6" fillId="0" borderId="0" applyNumberFormat="0" applyFill="0" applyBorder="0" applyAlignment="0" applyProtection="0"/>
  </cellStyleXfs>
  <cellXfs count="61">
    <xf numFmtId="0" fontId="0" fillId="0" borderId="0" xfId="0"/>
    <xf numFmtId="0" fontId="3" fillId="0" borderId="0" xfId="0" applyFont="1" applyFill="1"/>
    <xf numFmtId="0" fontId="10" fillId="0" borderId="0" xfId="0" applyFont="1" applyFill="1"/>
    <xf numFmtId="0" fontId="8" fillId="0" borderId="0" xfId="0" applyFont="1" applyFill="1"/>
    <xf numFmtId="0" fontId="9" fillId="0" borderId="0" xfId="0" applyFont="1" applyFill="1"/>
    <xf numFmtId="0" fontId="0" fillId="0" borderId="0" xfId="0" applyFill="1"/>
    <xf numFmtId="0" fontId="11" fillId="0" borderId="0" xfId="0" applyFont="1" applyFill="1"/>
    <xf numFmtId="9" fontId="10" fillId="0" borderId="0" xfId="0" applyNumberFormat="1" applyFont="1" applyFill="1"/>
    <xf numFmtId="0" fontId="2" fillId="0" borderId="0" xfId="0" applyFont="1" applyFill="1"/>
    <xf numFmtId="0" fontId="4" fillId="5" borderId="0" xfId="0" applyFont="1" applyFill="1"/>
    <xf numFmtId="0" fontId="12" fillId="5" borderId="0" xfId="0" applyFont="1" applyFill="1"/>
    <xf numFmtId="0" fontId="3" fillId="5" borderId="0" xfId="0" applyFont="1" applyFill="1"/>
    <xf numFmtId="0" fontId="5" fillId="5" borderId="0" xfId="0" applyFont="1" applyFill="1"/>
    <xf numFmtId="0" fontId="6" fillId="5" borderId="0" xfId="0" applyFont="1" applyFill="1"/>
    <xf numFmtId="0" fontId="13" fillId="5" borderId="0" xfId="0" applyFont="1" applyFill="1"/>
    <xf numFmtId="0" fontId="7" fillId="5" borderId="0" xfId="0" applyFont="1" applyFill="1"/>
    <xf numFmtId="1" fontId="10" fillId="0" borderId="0" xfId="0" applyNumberFormat="1" applyFont="1" applyFill="1"/>
    <xf numFmtId="0" fontId="0" fillId="0" borderId="0" xfId="0" applyFill="1" applyAlignment="1">
      <alignment wrapText="1"/>
    </xf>
    <xf numFmtId="0" fontId="6" fillId="0" borderId="0" xfId="0" applyFont="1" applyFill="1"/>
    <xf numFmtId="0" fontId="3" fillId="0" borderId="0" xfId="0" applyFont="1" applyFill="1" applyAlignment="1">
      <alignment wrapText="1"/>
    </xf>
    <xf numFmtId="0" fontId="8" fillId="0" borderId="1" xfId="0" applyFont="1" applyFill="1" applyBorder="1"/>
    <xf numFmtId="0" fontId="5" fillId="0" borderId="0" xfId="0" applyFont="1"/>
    <xf numFmtId="0" fontId="0" fillId="0" borderId="0" xfId="0" applyFill="1" applyBorder="1"/>
    <xf numFmtId="0" fontId="1" fillId="0" borderId="0" xfId="0" applyFont="1" applyFill="1"/>
    <xf numFmtId="0" fontId="7" fillId="0" borderId="0" xfId="0" applyFont="1"/>
    <xf numFmtId="0" fontId="5" fillId="4" borderId="0" xfId="0" applyFont="1" applyFill="1"/>
    <xf numFmtId="0" fontId="7" fillId="0" borderId="0" xfId="0" applyFont="1" applyFill="1"/>
    <xf numFmtId="0" fontId="0" fillId="0" borderId="0" xfId="0" applyFill="1" applyBorder="1" applyAlignment="1"/>
    <xf numFmtId="0" fontId="4" fillId="11" borderId="0" xfId="0" applyFont="1" applyFill="1" applyBorder="1" applyAlignment="1"/>
    <xf numFmtId="0" fontId="4" fillId="10" borderId="0" xfId="0" applyFont="1" applyFill="1" applyBorder="1" applyAlignment="1"/>
    <xf numFmtId="0" fontId="4" fillId="16" borderId="0" xfId="0" applyFont="1" applyFill="1" applyBorder="1" applyAlignment="1"/>
    <xf numFmtId="0" fontId="4" fillId="2" borderId="0" xfId="0" applyFont="1" applyFill="1" applyBorder="1" applyAlignment="1"/>
    <xf numFmtId="0" fontId="4" fillId="12" borderId="0" xfId="0" applyFont="1" applyFill="1" applyBorder="1" applyAlignment="1"/>
    <xf numFmtId="0" fontId="4" fillId="17" borderId="0" xfId="0" applyFont="1" applyFill="1" applyBorder="1" applyAlignment="1"/>
    <xf numFmtId="0" fontId="4" fillId="7" borderId="0" xfId="0" applyFont="1" applyFill="1" applyBorder="1" applyAlignment="1"/>
    <xf numFmtId="0" fontId="4" fillId="9" borderId="0" xfId="0" applyFont="1" applyFill="1" applyBorder="1" applyAlignment="1"/>
    <xf numFmtId="0" fontId="4" fillId="14" borderId="0" xfId="0" applyFont="1" applyFill="1" applyBorder="1" applyAlignment="1"/>
    <xf numFmtId="0" fontId="4" fillId="8" borderId="0" xfId="0" applyFont="1" applyFill="1" applyBorder="1" applyAlignment="1"/>
    <xf numFmtId="0" fontId="4" fillId="15" borderId="0" xfId="0" applyFont="1" applyFill="1" applyBorder="1" applyAlignment="1"/>
    <xf numFmtId="0" fontId="4" fillId="0" borderId="0" xfId="0" applyFont="1" applyFill="1" applyBorder="1" applyAlignment="1"/>
    <xf numFmtId="0" fontId="4" fillId="3" borderId="0" xfId="0" applyFont="1" applyFill="1" applyBorder="1" applyAlignment="1"/>
    <xf numFmtId="0" fontId="4" fillId="16" borderId="0" xfId="0" applyFont="1" applyFill="1" applyAlignment="1"/>
    <xf numFmtId="0" fontId="4" fillId="10" borderId="0" xfId="0" applyFont="1" applyFill="1"/>
    <xf numFmtId="0" fontId="4" fillId="10" borderId="0" xfId="0" applyFont="1" applyFill="1" applyAlignment="1"/>
    <xf numFmtId="0" fontId="4" fillId="18" borderId="0" xfId="0" applyFont="1" applyFill="1" applyAlignment="1"/>
    <xf numFmtId="0" fontId="4" fillId="13" borderId="0" xfId="0" applyFont="1" applyFill="1" applyBorder="1" applyAlignment="1"/>
    <xf numFmtId="0" fontId="4" fillId="19" borderId="0" xfId="0" applyFont="1" applyFill="1" applyBorder="1" applyAlignment="1"/>
    <xf numFmtId="0" fontId="4" fillId="6" borderId="0" xfId="0" applyFont="1" applyFill="1" applyBorder="1" applyAlignment="1"/>
    <xf numFmtId="0" fontId="4" fillId="20" borderId="0" xfId="0" applyFont="1" applyFill="1" applyBorder="1" applyAlignment="1"/>
    <xf numFmtId="0" fontId="8" fillId="0" borderId="0" xfId="0" applyFont="1"/>
    <xf numFmtId="0" fontId="8" fillId="3" borderId="0" xfId="0" applyFont="1" applyFill="1"/>
    <xf numFmtId="0" fontId="14" fillId="0" borderId="0" xfId="0" applyFont="1" applyFill="1"/>
    <xf numFmtId="0" fontId="15" fillId="0" borderId="0" xfId="0" applyFont="1" applyFill="1"/>
    <xf numFmtId="0" fontId="4" fillId="0" borderId="0" xfId="0" applyFont="1" applyFill="1"/>
    <xf numFmtId="0" fontId="0" fillId="0" borderId="0" xfId="0" applyFont="1"/>
    <xf numFmtId="0" fontId="16" fillId="0" borderId="0" xfId="1" applyFont="1"/>
    <xf numFmtId="0" fontId="17" fillId="0" borderId="0" xfId="0" applyFont="1"/>
    <xf numFmtId="0" fontId="18" fillId="0" borderId="0" xfId="0" applyFont="1"/>
    <xf numFmtId="0" fontId="19" fillId="0" borderId="0" xfId="0" applyFont="1"/>
    <xf numFmtId="0" fontId="16" fillId="0" borderId="0" xfId="1" applyFont="1" applyFill="1"/>
    <xf numFmtId="0" fontId="0" fillId="0" borderId="0" xfId="0" applyFont="1" applyFill="1"/>
  </cellXfs>
  <cellStyles count="2">
    <cellStyle name="Hyperlink" xfId="1" builtinId="8"/>
    <cellStyle name="Normal" xfId="0" builtinId="0"/>
  </cellStyles>
  <dxfs count="0"/>
  <tableStyles count="0" defaultTableStyle="TableStyleMedium2" defaultPivotStyle="PivotStyleLight16"/>
  <colors>
    <mruColors>
      <color rgb="FF6AFC7B"/>
      <color rgb="FFFF9300"/>
      <color rgb="FF00B0F0"/>
      <color rgb="FF9437FF"/>
      <color rgb="FFFF2E92"/>
      <color rgb="FF73ADFF"/>
      <color rgb="FFFF85FF"/>
      <color rgb="FF0432FF"/>
      <color rgb="FFC2FF69"/>
      <color rgb="FFFFFD7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rachaelburke/Documents/2023%20causes%20hosp%20review/primary%20extractions/Causes%20HIV%20admission%20AJAY_14Dec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Basic info"/>
      <sheetName val="Causes"/>
      <sheetName val="ROB"/>
    </sheetNames>
    <sheetDataSet>
      <sheetData sheetId="0">
        <row r="7">
          <cell r="B7" t="str">
            <v>37 Blan et. al.</v>
          </cell>
        </row>
        <row r="8">
          <cell r="B8" t="str">
            <v>42 Cao et. al.</v>
          </cell>
        </row>
        <row r="11">
          <cell r="B11" t="str">
            <v>60 Devulapally et. al.</v>
          </cell>
        </row>
        <row r="12">
          <cell r="B12" t="str">
            <v>68 Farooq et. al.</v>
          </cell>
        </row>
        <row r="14">
          <cell r="B14" t="str">
            <v>84 Heller et. al.</v>
          </cell>
        </row>
        <row r="16">
          <cell r="B16" t="str">
            <v>87 Huerga et. al.</v>
          </cell>
        </row>
        <row r="18">
          <cell r="B18" t="str">
            <v>96 Kazibwe et. al.</v>
          </cell>
        </row>
        <row r="19">
          <cell r="B19" t="str">
            <v>106 Lara-Medrano et. al.</v>
          </cell>
        </row>
      </sheetData>
      <sheetData sheetId="1"/>
      <sheetData sheetId="2"/>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dx.doi.org/10.1186/s12879-022-07910-5" TargetMode="External"/><Relationship Id="rId21" Type="http://schemas.openxmlformats.org/officeDocument/2006/relationships/hyperlink" Target="http://ovidsp.ovid.com/ovidweb.cgi?T=JS&amp;PAGE=reference&amp;D=emed21&amp;NEWS=N&amp;AN=634128147" TargetMode="External"/><Relationship Id="rId42" Type="http://schemas.openxmlformats.org/officeDocument/2006/relationships/hyperlink" Target="https://dx.doi.org/10.1111/hiv.13183" TargetMode="External"/><Relationship Id="rId63" Type="http://schemas.openxmlformats.org/officeDocument/2006/relationships/hyperlink" Target="https://dx.doi.org/10.1097/QAD.0000000000003422" TargetMode="External"/><Relationship Id="rId84" Type="http://schemas.openxmlformats.org/officeDocument/2006/relationships/hyperlink" Target="http://ovidsp.ovid.com/ovidweb.cgi?T=JS&amp;PAGE=reference&amp;D=med21&amp;NEWS=N&amp;AN=35247971" TargetMode="External"/><Relationship Id="rId138" Type="http://schemas.openxmlformats.org/officeDocument/2006/relationships/hyperlink" Target="https://dx.doi.org/10.1089/AID.2019.0137" TargetMode="External"/><Relationship Id="rId159" Type="http://schemas.openxmlformats.org/officeDocument/2006/relationships/hyperlink" Target="http://ovidsp.ovid.com/ovidweb.cgi?T=JS&amp;PAGE=reference&amp;D=emed18&amp;NEWS=N&amp;AN=616068340" TargetMode="External"/><Relationship Id="rId170" Type="http://schemas.openxmlformats.org/officeDocument/2006/relationships/hyperlink" Target="https://dx.doi.org/10.1186/s12879-021-06082-y" TargetMode="External"/><Relationship Id="rId107" Type="http://schemas.openxmlformats.org/officeDocument/2006/relationships/hyperlink" Target="https://dx.doi.org/10.1186/s12889-019-7614-3" TargetMode="External"/><Relationship Id="rId11" Type="http://schemas.openxmlformats.org/officeDocument/2006/relationships/hyperlink" Target="https://dx.doi.org/10.1111/hiv.13183" TargetMode="External"/><Relationship Id="rId32" Type="http://schemas.openxmlformats.org/officeDocument/2006/relationships/hyperlink" Target="https://dx.doi.org/10.1111/hiv.13464" TargetMode="External"/><Relationship Id="rId53" Type="http://schemas.openxmlformats.org/officeDocument/2006/relationships/hyperlink" Target="http://dx.doi.org/10.26423/rctu.v9i1.662" TargetMode="External"/><Relationship Id="rId74" Type="http://schemas.openxmlformats.org/officeDocument/2006/relationships/hyperlink" Target="http://ovidsp.ovid.com/ovidweb.cgi?T=JS&amp;PAGE=reference&amp;D=med20&amp;NEWS=N&amp;AN=34516603" TargetMode="External"/><Relationship Id="rId128" Type="http://schemas.openxmlformats.org/officeDocument/2006/relationships/hyperlink" Target="http://ovidsp.ovid.com/ovidweb.cgi?T=JS&amp;PAGE=reference&amp;D=medl&amp;NEWS=N&amp;AN=36913379" TargetMode="External"/><Relationship Id="rId149" Type="http://schemas.openxmlformats.org/officeDocument/2006/relationships/hyperlink" Target="https://dx.doi.org/10.5334/aogh.3532" TargetMode="External"/><Relationship Id="rId5" Type="http://schemas.openxmlformats.org/officeDocument/2006/relationships/hyperlink" Target="http://ovidsp.ovid.com/ovidweb.cgi?T=JS&amp;PAGE=reference&amp;D=emed22&amp;NEWS=N&amp;AN=635945367" TargetMode="External"/><Relationship Id="rId95" Type="http://schemas.openxmlformats.org/officeDocument/2006/relationships/hyperlink" Target="http://ovidsp.ovid.com/ovidweb.cgi?T=JS&amp;PAGE=reference&amp;D=emed20&amp;NEWS=N&amp;AN=2001389440" TargetMode="External"/><Relationship Id="rId160" Type="http://schemas.openxmlformats.org/officeDocument/2006/relationships/hyperlink" Target="https://dx.doi.org/10.1111/hiv.12513" TargetMode="External"/><Relationship Id="rId181" Type="http://schemas.openxmlformats.org/officeDocument/2006/relationships/hyperlink" Target="http://ovidsp.ovid.com/ovidweb.cgi?T=JS&amp;PAGE=reference&amp;D=med21&amp;NEWS=N&amp;AN=35189841" TargetMode="External"/><Relationship Id="rId22" Type="http://schemas.openxmlformats.org/officeDocument/2006/relationships/hyperlink" Target="https://dx.doi.org/10.1111/hiv.12860" TargetMode="External"/><Relationship Id="rId43" Type="http://schemas.openxmlformats.org/officeDocument/2006/relationships/hyperlink" Target="http://ovidsp.ovid.com/ovidweb.cgi?T=JS&amp;PAGE=reference&amp;D=med15&amp;NEWS=N&amp;AN=30543667" TargetMode="External"/><Relationship Id="rId64" Type="http://schemas.openxmlformats.org/officeDocument/2006/relationships/hyperlink" Target="http://ovidsp.ovid.com/ovidweb.cgi?T=JS&amp;PAGE=reference&amp;D=med16&amp;NEWS=N&amp;AN=31310085" TargetMode="External"/><Relationship Id="rId118" Type="http://schemas.openxmlformats.org/officeDocument/2006/relationships/hyperlink" Target="http://ovidsp.ovid.com/ovidweb.cgi?T=JS&amp;PAGE=reference&amp;D=med13&amp;NEWS=N&amp;AN=27358542" TargetMode="External"/><Relationship Id="rId139" Type="http://schemas.openxmlformats.org/officeDocument/2006/relationships/hyperlink" Target="http://ovidsp.ovid.com/ovidweb.cgi?T=JS&amp;PAGE=reference&amp;D=med16&amp;NEWS=N&amp;AN=30869037" TargetMode="External"/><Relationship Id="rId85" Type="http://schemas.openxmlformats.org/officeDocument/2006/relationships/hyperlink" Target="https://dx.doi.org/10.1186/s12879-022-07224-6" TargetMode="External"/><Relationship Id="rId150" Type="http://schemas.openxmlformats.org/officeDocument/2006/relationships/hyperlink" Target="http://ovidsp.ovid.com/ovidweb.cgi?T=JS&amp;PAGE=reference&amp;D=pmnm6&amp;NEWS=N&amp;AN=33575422" TargetMode="External"/><Relationship Id="rId171" Type="http://schemas.openxmlformats.org/officeDocument/2006/relationships/hyperlink" Target="http://ovidsp.ovid.com/ovidweb.cgi?T=JS&amp;PAGE=reference&amp;D=med22&amp;NEWS=N&amp;AN=36123430" TargetMode="External"/><Relationship Id="rId12" Type="http://schemas.openxmlformats.org/officeDocument/2006/relationships/hyperlink" Target="https://dx.doi.org/10.7196/SAJCH.2022.v16i1.1770" TargetMode="External"/><Relationship Id="rId33" Type="http://schemas.openxmlformats.org/officeDocument/2006/relationships/hyperlink" Target="http://ovidsp.ovid.com/ovidweb.cgi?T=JS&amp;PAGE=reference&amp;D=med18&amp;NEWS=N&amp;AN=33425177" TargetMode="External"/><Relationship Id="rId108" Type="http://schemas.openxmlformats.org/officeDocument/2006/relationships/hyperlink" Target="http://ovidsp.ovid.com/ovidweb.cgi?T=JS&amp;PAGE=reference&amp;D=pmnm6&amp;NEWS=N&amp;AN=33643432" TargetMode="External"/><Relationship Id="rId129" Type="http://schemas.openxmlformats.org/officeDocument/2006/relationships/hyperlink" Target="https://dx.doi.org/10.1371/journal.pone.0281425" TargetMode="External"/><Relationship Id="rId54" Type="http://schemas.openxmlformats.org/officeDocument/2006/relationships/hyperlink" Target="http://ovidsp.ovid.com/ovidweb.cgi?T=JS&amp;PAGE=reference&amp;D=pmnm5&amp;NEWS=N&amp;AN=32547790" TargetMode="External"/><Relationship Id="rId75" Type="http://schemas.openxmlformats.org/officeDocument/2006/relationships/hyperlink" Target="https://dx.doi.org/10.1590/1980-220X-REEUSP-2021-0121" TargetMode="External"/><Relationship Id="rId96" Type="http://schemas.openxmlformats.org/officeDocument/2006/relationships/hyperlink" Target="https://dx.doi.org/10.1016/j.jiph.2018.10.124" TargetMode="External"/><Relationship Id="rId140" Type="http://schemas.openxmlformats.org/officeDocument/2006/relationships/hyperlink" Target="https://dx.doi.org/10.1017/S0950268819000098" TargetMode="External"/><Relationship Id="rId161" Type="http://schemas.openxmlformats.org/officeDocument/2006/relationships/hyperlink" Target="https://dx.doi.org/10.26442/terarkh2018901113-17" TargetMode="External"/><Relationship Id="rId182" Type="http://schemas.openxmlformats.org/officeDocument/2006/relationships/hyperlink" Target="http://ovidsp.ovid.com/ovidweb.cgi?T=JS&amp;PAGE=reference&amp;D=medl&amp;NEWS=N&amp;AN=36413338" TargetMode="External"/><Relationship Id="rId6" Type="http://schemas.openxmlformats.org/officeDocument/2006/relationships/hyperlink" Target="https://dx.doi.org/10.1111/hiv.13131" TargetMode="External"/><Relationship Id="rId23" Type="http://schemas.openxmlformats.org/officeDocument/2006/relationships/hyperlink" Target="http://ovidsp.ovid.com/ovidweb.cgi?T=JS&amp;PAGE=reference&amp;D=med17&amp;NEWS=N&amp;AN=31860776" TargetMode="External"/><Relationship Id="rId119" Type="http://schemas.openxmlformats.org/officeDocument/2006/relationships/hyperlink" Target="http://ovidsp.ovid.com/ovidweb.cgi?T=JS&amp;PAGE=reference&amp;D=emed17&amp;NEWS=N&amp;AN=614321896" TargetMode="External"/><Relationship Id="rId44" Type="http://schemas.openxmlformats.org/officeDocument/2006/relationships/hyperlink" Target="https://dx.doi.org/10.1371/journal.pone.0208429" TargetMode="External"/><Relationship Id="rId65" Type="http://schemas.openxmlformats.org/officeDocument/2006/relationships/hyperlink" Target="http://ovidsp.ovid.com/ovidweb.cgi?T=JS&amp;PAGE=reference&amp;D=emed21&amp;NEWS=N&amp;AN=634128055" TargetMode="External"/><Relationship Id="rId86" Type="http://schemas.openxmlformats.org/officeDocument/2006/relationships/hyperlink" Target="http://ovidsp.ovid.com/ovidweb.cgi?T=JS&amp;PAGE=reference&amp;D=emed16&amp;NEWS=N&amp;AN=71930565" TargetMode="External"/><Relationship Id="rId130" Type="http://schemas.openxmlformats.org/officeDocument/2006/relationships/hyperlink" Target="http://ovidsp.ovid.com/ovidweb.cgi?T=JS&amp;PAGE=reference&amp;D=emed19&amp;NEWS=N&amp;AN=625167897" TargetMode="External"/><Relationship Id="rId151" Type="http://schemas.openxmlformats.org/officeDocument/2006/relationships/hyperlink" Target="https://dx.doi.org/10.1093/ofid/ofaa639" TargetMode="External"/><Relationship Id="rId172" Type="http://schemas.openxmlformats.org/officeDocument/2006/relationships/hyperlink" Target="https://jemds.com/data_pdf/ratankumar%20singh--.pdf" TargetMode="External"/><Relationship Id="rId13" Type="http://schemas.openxmlformats.org/officeDocument/2006/relationships/hyperlink" Target="http://ovidsp.ovid.com/ovidweb.cgi?T=JS&amp;PAGE=reference&amp;D=pmnm&amp;NEWS=N&amp;AN=36704425" TargetMode="External"/><Relationship Id="rId18" Type="http://schemas.openxmlformats.org/officeDocument/2006/relationships/hyperlink" Target="https://dx.doi.org/10.1177/09564624211047679" TargetMode="External"/><Relationship Id="rId39" Type="http://schemas.openxmlformats.org/officeDocument/2006/relationships/hyperlink" Target="http://ovidsp.ovid.com/ovidweb.cgi?T=JS&amp;PAGE=reference&amp;D=med18&amp;NEWS=N&amp;AN=32956419" TargetMode="External"/><Relationship Id="rId109" Type="http://schemas.openxmlformats.org/officeDocument/2006/relationships/hyperlink" Target="https://dx.doi.org/10.1177/1751143719898977" TargetMode="External"/><Relationship Id="rId34" Type="http://schemas.openxmlformats.org/officeDocument/2006/relationships/hyperlink" Target="https://dx.doi.org/10.11604/pamj.2020.37.144.25802" TargetMode="External"/><Relationship Id="rId50" Type="http://schemas.openxmlformats.org/officeDocument/2006/relationships/hyperlink" Target="http://ovidsp.ovid.com/ovidweb.cgi?T=JS&amp;PAGE=reference&amp;D=emed18&amp;NEWS=N&amp;AN=614478987" TargetMode="External"/><Relationship Id="rId55" Type="http://schemas.openxmlformats.org/officeDocument/2006/relationships/hyperlink" Target="https://dx.doi.org/10.1155/2020/1872358" TargetMode="External"/><Relationship Id="rId76" Type="http://schemas.openxmlformats.org/officeDocument/2006/relationships/hyperlink" Target="http://ovidsp.ovid.com/ovidweb.cgi?T=JS&amp;PAGE=reference&amp;D=emed20&amp;NEWS=N&amp;AN=629010978" TargetMode="External"/><Relationship Id="rId97" Type="http://schemas.openxmlformats.org/officeDocument/2006/relationships/hyperlink" Target="http://ovidsp.ovid.com/ovidweb.cgi?T=JS&amp;PAGE=reference&amp;D=med20&amp;NEWS=N&amp;AN=33908611" TargetMode="External"/><Relationship Id="rId104" Type="http://schemas.openxmlformats.org/officeDocument/2006/relationships/hyperlink" Target="https://dx.doi.org/10.1186/s13054-023-04325-9" TargetMode="External"/><Relationship Id="rId120" Type="http://schemas.openxmlformats.org/officeDocument/2006/relationships/hyperlink" Target="https://dx.doi.org/10.1111/hiv.12393" TargetMode="External"/><Relationship Id="rId125" Type="http://schemas.openxmlformats.org/officeDocument/2006/relationships/hyperlink" Target="http://ovidsp.ovid.com/ovidweb.cgi?T=JS&amp;PAGE=reference&amp;D=med20&amp;NEWS=N&amp;AN=33962466" TargetMode="External"/><Relationship Id="rId141" Type="http://schemas.openxmlformats.org/officeDocument/2006/relationships/hyperlink" Target="http://ovidsp.ovid.com/ovidweb.cgi?T=JS&amp;PAGE=reference&amp;D=emexa&amp;NEWS=N&amp;AN=639786853" TargetMode="External"/><Relationship Id="rId146" Type="http://schemas.openxmlformats.org/officeDocument/2006/relationships/hyperlink" Target="http://ovidsp.ovid.com/ovidweb.cgi?T=JS&amp;PAGE=reference&amp;D=emed20&amp;NEWS=N&amp;AN=631782935" TargetMode="External"/><Relationship Id="rId167" Type="http://schemas.openxmlformats.org/officeDocument/2006/relationships/hyperlink" Target="http://ovidsp.ovid.com/ovidweb.cgi?T=JS&amp;PAGE=reference&amp;D=med16&amp;NEWS=N&amp;AN=31722691" TargetMode="External"/><Relationship Id="rId188" Type="http://schemas.openxmlformats.org/officeDocument/2006/relationships/hyperlink" Target="http://ovidsp.ovid.com/ovidweb.cgi?T=JS&amp;PAGE=reference&amp;D=pmnm4&amp;NEWS=N&amp;AN=31660330" TargetMode="External"/><Relationship Id="rId7" Type="http://schemas.openxmlformats.org/officeDocument/2006/relationships/hyperlink" Target="https://dx.doi.org/10.1002/jac5.1196" TargetMode="External"/><Relationship Id="rId71" Type="http://schemas.openxmlformats.org/officeDocument/2006/relationships/hyperlink" Target="http://fi-admin.bvsalud.org/document/view/23h6r" TargetMode="External"/><Relationship Id="rId92" Type="http://schemas.openxmlformats.org/officeDocument/2006/relationships/hyperlink" Target="https://dx.doi.org/10.1177/0956462419866326" TargetMode="External"/><Relationship Id="rId162" Type="http://schemas.openxmlformats.org/officeDocument/2006/relationships/hyperlink" Target="http://ovidsp.ovid.com/ovidweb.cgi?T=JS&amp;PAGE=reference&amp;D=med15&amp;NEWS=N&amp;AN=30701809" TargetMode="External"/><Relationship Id="rId183" Type="http://schemas.openxmlformats.org/officeDocument/2006/relationships/hyperlink" Target="https://dx.doi.org/10.1007/s10096-022-04528-y" TargetMode="External"/><Relationship Id="rId2" Type="http://schemas.openxmlformats.org/officeDocument/2006/relationships/hyperlink" Target="https://dx.doi.org/10.1097/QAI.0000000000002938" TargetMode="External"/><Relationship Id="rId29" Type="http://schemas.openxmlformats.org/officeDocument/2006/relationships/hyperlink" Target="http://ovidsp.ovid.com/ovidweb.cgi?T=JS&amp;PAGE=reference&amp;D=emed20&amp;NEWS=N&amp;AN=631782826" TargetMode="External"/><Relationship Id="rId24" Type="http://schemas.openxmlformats.org/officeDocument/2006/relationships/hyperlink" Target="https://dx.doi.org/10.1111/hiv.12834" TargetMode="External"/><Relationship Id="rId40" Type="http://schemas.openxmlformats.org/officeDocument/2006/relationships/hyperlink" Target="https://dx.doi.org/10.1371/journal.pone.0239452" TargetMode="External"/><Relationship Id="rId45" Type="http://schemas.openxmlformats.org/officeDocument/2006/relationships/hyperlink" Target="http://ovidsp.ovid.com/ovidweb.cgi?T=JS&amp;PAGE=reference&amp;D=med17&amp;NEWS=N&amp;AN=31813269" TargetMode="External"/><Relationship Id="rId66" Type="http://schemas.openxmlformats.org/officeDocument/2006/relationships/hyperlink" Target="https://dx.doi.org/10.1111/hiv.12860" TargetMode="External"/><Relationship Id="rId87" Type="http://schemas.openxmlformats.org/officeDocument/2006/relationships/hyperlink" Target="https://dx.doi.org/10.1111/hiv.12265" TargetMode="External"/><Relationship Id="rId110" Type="http://schemas.openxmlformats.org/officeDocument/2006/relationships/hyperlink" Target="http://ovidsp.ovid.com/ovidweb.cgi?T=JS&amp;PAGE=reference&amp;D=pmnm6&amp;NEWS=N&amp;AN=34362172" TargetMode="External"/><Relationship Id="rId115" Type="http://schemas.openxmlformats.org/officeDocument/2006/relationships/hyperlink" Target="https://dx.doi.org/10.1111/tmi.12790" TargetMode="External"/><Relationship Id="rId131" Type="http://schemas.openxmlformats.org/officeDocument/2006/relationships/hyperlink" Target="https://dx.doi.org/10.1002/jia2.25187" TargetMode="External"/><Relationship Id="rId136" Type="http://schemas.openxmlformats.org/officeDocument/2006/relationships/hyperlink" Target="http://ovidsp.ovid.com/ovidweb.cgi?T=JS&amp;PAGE=reference&amp;D=emed21&amp;NEWS=N&amp;AN=634128129" TargetMode="External"/><Relationship Id="rId157" Type="http://schemas.openxmlformats.org/officeDocument/2006/relationships/hyperlink" Target="http://www.repositorio.ufc.br/handle/riufc/40058" TargetMode="External"/><Relationship Id="rId178" Type="http://schemas.openxmlformats.org/officeDocument/2006/relationships/hyperlink" Target="https://dx.doi.org/10.4269/ajtmh.17-0067" TargetMode="External"/><Relationship Id="rId61" Type="http://schemas.openxmlformats.org/officeDocument/2006/relationships/hyperlink" Target="https://dx.doi.org/10.3389/fpubh.2022.1000942" TargetMode="External"/><Relationship Id="rId82" Type="http://schemas.openxmlformats.org/officeDocument/2006/relationships/hyperlink" Target="http://ovidsp.ovid.com/ovidweb.cgi?T=JS&amp;PAGE=reference&amp;D=emed21&amp;NEWS=N&amp;AN=634128133" TargetMode="External"/><Relationship Id="rId152" Type="http://schemas.openxmlformats.org/officeDocument/2006/relationships/hyperlink" Target="http://ovidsp.ovid.com/ovidweb.cgi?T=JS&amp;PAGE=reference&amp;D=pmnm&amp;NEWS=N&amp;AN=35948991" TargetMode="External"/><Relationship Id="rId173" Type="http://schemas.openxmlformats.org/officeDocument/2006/relationships/hyperlink" Target="http://dx.doi.org/10.14260/jemds/2017/704" TargetMode="External"/><Relationship Id="rId19" Type="http://schemas.openxmlformats.org/officeDocument/2006/relationships/hyperlink" Target="http://ovidsp.ovid.com/ovidweb.cgi?T=JS&amp;PAGE=reference&amp;D=emed21&amp;NEWS=N&amp;AN=634732442" TargetMode="External"/><Relationship Id="rId14" Type="http://schemas.openxmlformats.org/officeDocument/2006/relationships/hyperlink" Target="https://dx.doi.org/10.7196/SAJCC.2022.v38i3.546" TargetMode="External"/><Relationship Id="rId30" Type="http://schemas.openxmlformats.org/officeDocument/2006/relationships/hyperlink" Target="https://dx.doi.org/10.1111/hiv.12815" TargetMode="External"/><Relationship Id="rId35" Type="http://schemas.openxmlformats.org/officeDocument/2006/relationships/hyperlink" Target="http://ovidsp.ovid.com/ovidweb.cgi?T=JS&amp;PAGE=reference&amp;D=med14&amp;NEWS=N&amp;AN=29132400" TargetMode="External"/><Relationship Id="rId56" Type="http://schemas.openxmlformats.org/officeDocument/2006/relationships/hyperlink" Target="http://imsear.searo.who.int/handle/123456789/181803" TargetMode="External"/><Relationship Id="rId77" Type="http://schemas.openxmlformats.org/officeDocument/2006/relationships/hyperlink" Target="https://dx.doi.org/10.1002/jia2.25327" TargetMode="External"/><Relationship Id="rId100" Type="http://schemas.openxmlformats.org/officeDocument/2006/relationships/hyperlink" Target="https://dx.doi.org/10.1093/jpids/piaa170.059" TargetMode="External"/><Relationship Id="rId105" Type="http://schemas.openxmlformats.org/officeDocument/2006/relationships/hyperlink" Target="http://ovidsp.ovid.com/ovidweb.cgi?T=JS&amp;PAGE=reference&amp;D=emed19&amp;NEWS=N&amp;AN=621999013" TargetMode="External"/><Relationship Id="rId126" Type="http://schemas.openxmlformats.org/officeDocument/2006/relationships/hyperlink" Target="https://dx.doi.org/10.1093/mmy/myab022" TargetMode="External"/><Relationship Id="rId147" Type="http://schemas.openxmlformats.org/officeDocument/2006/relationships/hyperlink" Target="https://dx.doi.org/10.1111/hiv.12815" TargetMode="External"/><Relationship Id="rId168" Type="http://schemas.openxmlformats.org/officeDocument/2006/relationships/hyperlink" Target="https://dx.doi.org/10.1186/s12904-019-0487-5" TargetMode="External"/><Relationship Id="rId8" Type="http://schemas.openxmlformats.org/officeDocument/2006/relationships/hyperlink" Target="http://ovidsp.ovid.com/ovidweb.cgi?T=JS&amp;PAGE=reference&amp;D=med19&amp;NEWS=N&amp;AN=33587511" TargetMode="External"/><Relationship Id="rId51" Type="http://schemas.openxmlformats.org/officeDocument/2006/relationships/hyperlink" Target="https://dx.doi.org/10.1007/s11096-016-0404-4" TargetMode="External"/><Relationship Id="rId72" Type="http://schemas.openxmlformats.org/officeDocument/2006/relationships/hyperlink" Target="http://ovidsp.ovid.com/ovidweb.cgi?T=JS&amp;PAGE=reference&amp;D=med16&amp;NEWS=N&amp;AN=30311440" TargetMode="External"/><Relationship Id="rId93" Type="http://schemas.openxmlformats.org/officeDocument/2006/relationships/hyperlink" Target="http://ovidsp.ovid.com/ovidweb.cgi?T=JS&amp;PAGE=reference&amp;D=medp&amp;NEWS=N&amp;AN=37055704" TargetMode="External"/><Relationship Id="rId98" Type="http://schemas.openxmlformats.org/officeDocument/2006/relationships/hyperlink" Target="https://dx.doi.org/10.1093/mmy/myab021" TargetMode="External"/><Relationship Id="rId121" Type="http://schemas.openxmlformats.org/officeDocument/2006/relationships/hyperlink" Target="http://ovidsp.ovid.com/ovidweb.cgi?T=JS&amp;PAGE=reference&amp;D=emed17&amp;NEWS=N&amp;AN=612003988" TargetMode="External"/><Relationship Id="rId142" Type="http://schemas.openxmlformats.org/officeDocument/2006/relationships/hyperlink" Target="https://dx.doi.org/10.1093/mmy/myac072.P439" TargetMode="External"/><Relationship Id="rId163" Type="http://schemas.openxmlformats.org/officeDocument/2006/relationships/hyperlink" Target="http://ovidsp.ovid.com/ovidweb.cgi?T=JS&amp;PAGE=reference&amp;D=med18&amp;NEWS=N&amp;AN=32391288" TargetMode="External"/><Relationship Id="rId184" Type="http://schemas.openxmlformats.org/officeDocument/2006/relationships/hyperlink" Target="http://ovidsp.ovid.com/ovidweb.cgi?T=JS&amp;PAGE=reference&amp;D=med17&amp;NEWS=N&amp;AN=32125004" TargetMode="External"/><Relationship Id="rId189" Type="http://schemas.openxmlformats.org/officeDocument/2006/relationships/hyperlink" Target="http://ovidsp.ovid.com/ovidweb.cgi?T=JS&amp;PAGE=reference&amp;D=emed21&amp;NEWS=N&amp;AN=634128066" TargetMode="External"/><Relationship Id="rId3" Type="http://schemas.openxmlformats.org/officeDocument/2006/relationships/hyperlink" Target="http://ovidsp.ovid.com/ovidweb.cgi?T=JS&amp;PAGE=reference&amp;D=emed19&amp;NEWS=N&amp;AN=625167806" TargetMode="External"/><Relationship Id="rId25" Type="http://schemas.openxmlformats.org/officeDocument/2006/relationships/hyperlink" Target="https://dx.doi.org/10.1111/hiv.12739" TargetMode="External"/><Relationship Id="rId46" Type="http://schemas.openxmlformats.org/officeDocument/2006/relationships/hyperlink" Target="https://dx.doi.org/10.1080/09540121.2019.1698705" TargetMode="External"/><Relationship Id="rId67" Type="http://schemas.openxmlformats.org/officeDocument/2006/relationships/hyperlink" Target="http://ovidsp.ovid.com/ovidweb.cgi?T=JS&amp;PAGE=reference&amp;D=med20&amp;NEWS=N&amp;AN=34662866" TargetMode="External"/><Relationship Id="rId116" Type="http://schemas.openxmlformats.org/officeDocument/2006/relationships/hyperlink" Target="http://ovidsp.ovid.com/ovidweb.cgi?T=JS&amp;PAGE=reference&amp;D=medl&amp;NEWS=N&amp;AN=36474196" TargetMode="External"/><Relationship Id="rId137" Type="http://schemas.openxmlformats.org/officeDocument/2006/relationships/hyperlink" Target="http://ovidsp.ovid.com/ovidweb.cgi?T=JS&amp;PAGE=reference&amp;D=med17&amp;NEWS=N&amp;AN=31631667" TargetMode="External"/><Relationship Id="rId158" Type="http://schemas.openxmlformats.org/officeDocument/2006/relationships/hyperlink" Target="http://www.cntropmed.com/EN/abstract/abstract13814.shtml" TargetMode="External"/><Relationship Id="rId20" Type="http://schemas.openxmlformats.org/officeDocument/2006/relationships/hyperlink" Target="https://dx.doi.org/10.1093/ofid/ofaa439.1131" TargetMode="External"/><Relationship Id="rId41" Type="http://schemas.openxmlformats.org/officeDocument/2006/relationships/hyperlink" Target="http://ovidsp.ovid.com/ovidweb.cgi?T=JS&amp;PAGE=reference&amp;D=emed22&amp;NEWS=N&amp;AN=636552953" TargetMode="External"/><Relationship Id="rId62" Type="http://schemas.openxmlformats.org/officeDocument/2006/relationships/hyperlink" Target="http://ovidsp.ovid.com/ovidweb.cgi?T=JS&amp;PAGE=reference&amp;D=medl&amp;NEWS=N&amp;AN=36695356" TargetMode="External"/><Relationship Id="rId83" Type="http://schemas.openxmlformats.org/officeDocument/2006/relationships/hyperlink" Target="https://dx.doi.org/10.1111/hiv.12860" TargetMode="External"/><Relationship Id="rId88" Type="http://schemas.openxmlformats.org/officeDocument/2006/relationships/hyperlink" Target="https://dx.doi.org/10.1080/20786190.2015.1079027" TargetMode="External"/><Relationship Id="rId111" Type="http://schemas.openxmlformats.org/officeDocument/2006/relationships/hyperlink" Target="https://dx.doi.org/10.3390/jcm10153391" TargetMode="External"/><Relationship Id="rId132" Type="http://schemas.openxmlformats.org/officeDocument/2006/relationships/hyperlink" Target="http://ovidsp.ovid.com/ovidweb.cgi?T=JS&amp;PAGE=reference&amp;D=emed23&amp;NEWS=N&amp;AN=2016834047" TargetMode="External"/><Relationship Id="rId153" Type="http://schemas.openxmlformats.org/officeDocument/2006/relationships/hyperlink" Target="https://dx.doi.org/10.1186/s41182-022-00447-y" TargetMode="External"/><Relationship Id="rId174" Type="http://schemas.openxmlformats.org/officeDocument/2006/relationships/hyperlink" Target="http://ovidsp.ovid.com/ovidweb.cgi?T=JS&amp;PAGE=reference&amp;D=med18&amp;NEWS=N&amp;AN=32804463" TargetMode="External"/><Relationship Id="rId179" Type="http://schemas.openxmlformats.org/officeDocument/2006/relationships/hyperlink" Target="http://ovidsp.ovid.com/ovidweb.cgi?T=JS&amp;PAGE=reference&amp;D=med20&amp;NEWS=N&amp;AN=34917579" TargetMode="External"/><Relationship Id="rId190" Type="http://schemas.openxmlformats.org/officeDocument/2006/relationships/hyperlink" Target="https://dx.doi.org/10.1111/hiv.12860" TargetMode="External"/><Relationship Id="rId15" Type="http://schemas.openxmlformats.org/officeDocument/2006/relationships/hyperlink" Target="http://ovidsp.ovid.com/ovidweb.cgi?T=JS&amp;PAGE=reference&amp;D=med15&amp;NEWS=N&amp;AN=30032978" TargetMode="External"/><Relationship Id="rId36" Type="http://schemas.openxmlformats.org/officeDocument/2006/relationships/hyperlink" Target="https://dx.doi.org/10.1186/s12981-017-0186-3" TargetMode="External"/><Relationship Id="rId57" Type="http://schemas.openxmlformats.org/officeDocument/2006/relationships/hyperlink" Target="http://ovidsp.ovid.com/ovidweb.cgi?T=JS&amp;PAGE=reference&amp;D=emed18&amp;NEWS=N&amp;AN=616068232" TargetMode="External"/><Relationship Id="rId106" Type="http://schemas.openxmlformats.org/officeDocument/2006/relationships/hyperlink" Target="http://ovidsp.ovid.com/ovidweb.cgi?T=JS&amp;PAGE=reference&amp;D=med16&amp;NEWS=N&amp;AN=31638941" TargetMode="External"/><Relationship Id="rId127" Type="http://schemas.openxmlformats.org/officeDocument/2006/relationships/hyperlink" Target="https://search.ebscohost.com/login.aspx?direct=true&amp;AuthType=cookie,ip,shib&amp;db=ccm&amp;AN=146382175&amp;site=ehost-live" TargetMode="External"/><Relationship Id="rId10" Type="http://schemas.openxmlformats.org/officeDocument/2006/relationships/hyperlink" Target="http://ovidsp.ovid.com/ovidweb.cgi?T=JS&amp;PAGE=reference&amp;D=emed22&amp;NEWS=N&amp;AN=636553039" TargetMode="External"/><Relationship Id="rId31" Type="http://schemas.openxmlformats.org/officeDocument/2006/relationships/hyperlink" Target="http://ovidsp.ovid.com/ovidweb.cgi?T=JS&amp;PAGE=reference&amp;D=emexb&amp;NEWS=N&amp;AN=641008969" TargetMode="External"/><Relationship Id="rId52" Type="http://schemas.openxmlformats.org/officeDocument/2006/relationships/hyperlink" Target="https://incyt.upse.edu.ec/ciencia/revistas/index.php/rctu/article/view/662" TargetMode="External"/><Relationship Id="rId73" Type="http://schemas.openxmlformats.org/officeDocument/2006/relationships/hyperlink" Target="https://dx.doi.org/10.1111/hiv.12679" TargetMode="External"/><Relationship Id="rId78" Type="http://schemas.openxmlformats.org/officeDocument/2006/relationships/hyperlink" Target="http://ovidsp.ovid.com/ovidweb.cgi?T=JS&amp;PAGE=reference&amp;D=med18&amp;NEWS=N&amp;AN=33006875" TargetMode="External"/><Relationship Id="rId94" Type="http://schemas.openxmlformats.org/officeDocument/2006/relationships/hyperlink" Target="https://dx.doi.org/10.1007/s15010-023-02032-9" TargetMode="External"/><Relationship Id="rId99" Type="http://schemas.openxmlformats.org/officeDocument/2006/relationships/hyperlink" Target="http://ovidsp.ovid.com/ovidweb.cgi?T=JS&amp;PAGE=reference&amp;D=emed22&amp;NEWS=N&amp;AN=634780183" TargetMode="External"/><Relationship Id="rId101" Type="http://schemas.openxmlformats.org/officeDocument/2006/relationships/hyperlink" Target="http://ovidsp.ovid.com/ovidweb.cgi?T=JS&amp;PAGE=reference&amp;D=med16&amp;NEWS=N&amp;AN=31850683" TargetMode="External"/><Relationship Id="rId122" Type="http://schemas.openxmlformats.org/officeDocument/2006/relationships/hyperlink" Target="http://ovidsp.ovid.com/ovidweb.cgi?T=JS&amp;PAGE=reference&amp;D=med15&amp;NEWS=N&amp;AN=30161228" TargetMode="External"/><Relationship Id="rId143" Type="http://schemas.openxmlformats.org/officeDocument/2006/relationships/hyperlink" Target="http://ovidsp.ovid.com/ovidweb.cgi?T=JS&amp;PAGE=reference&amp;D=med22&amp;NEWS=N&amp;AN=35851012" TargetMode="External"/><Relationship Id="rId148" Type="http://schemas.openxmlformats.org/officeDocument/2006/relationships/hyperlink" Target="http://ovidsp.ovid.com/ovidweb.cgi?T=JS&amp;PAGE=reference&amp;D=med22&amp;NEWS=N&amp;AN=35433287" TargetMode="External"/><Relationship Id="rId164" Type="http://schemas.openxmlformats.org/officeDocument/2006/relationships/hyperlink" Target="https://dx.doi.org/10.3389/fcimb.2020.00170" TargetMode="External"/><Relationship Id="rId169" Type="http://schemas.openxmlformats.org/officeDocument/2006/relationships/hyperlink" Target="http://ovidsp.ovid.com/ovidweb.cgi?T=JS&amp;PAGE=reference&amp;D=med20&amp;NEWS=N&amp;AN=33926373" TargetMode="External"/><Relationship Id="rId185" Type="http://schemas.openxmlformats.org/officeDocument/2006/relationships/hyperlink" Target="https://dx.doi.org/10.1111/myc.13071" TargetMode="External"/><Relationship Id="rId4" Type="http://schemas.openxmlformats.org/officeDocument/2006/relationships/hyperlink" Target="https://dx.doi.org/10.1002/jia2.25187" TargetMode="External"/><Relationship Id="rId9" Type="http://schemas.openxmlformats.org/officeDocument/2006/relationships/hyperlink" Target="https://dx.doi.org/10.1097/QAI.0000000000002645" TargetMode="External"/><Relationship Id="rId180" Type="http://schemas.openxmlformats.org/officeDocument/2006/relationships/hyperlink" Target="https://dx.doi.org/10.3389/fpubh.2021.774614" TargetMode="External"/><Relationship Id="rId26" Type="http://schemas.openxmlformats.org/officeDocument/2006/relationships/hyperlink" Target="http://ovidsp.ovid.com/ovidweb.cgi?T=JS&amp;PAGE=reference&amp;D=emed20&amp;NEWS=N&amp;AN=627389556" TargetMode="External"/><Relationship Id="rId47" Type="http://schemas.openxmlformats.org/officeDocument/2006/relationships/hyperlink" Target="http://www.southsudanmedicaljournal.com/assets/files/Journals/vol_12_iss_3_maug_19/HIV%20Children%20Final.pdf" TargetMode="External"/><Relationship Id="rId68" Type="http://schemas.openxmlformats.org/officeDocument/2006/relationships/hyperlink" Target="https://dx.doi.org/10.4269/ajtmh.21-0133" TargetMode="External"/><Relationship Id="rId89" Type="http://schemas.openxmlformats.org/officeDocument/2006/relationships/hyperlink" Target="http://ovidsp.ovid.com/ovidweb.cgi?T=JS&amp;PAGE=reference&amp;D=med15&amp;NEWS=N&amp;AN=29514239" TargetMode="External"/><Relationship Id="rId112" Type="http://schemas.openxmlformats.org/officeDocument/2006/relationships/hyperlink" Target="http://ovidsp.ovid.com/ovidweb.cgi?T=JS&amp;PAGE=reference&amp;D=med14&amp;NEWS=N&amp;AN=28774293" TargetMode="External"/><Relationship Id="rId133" Type="http://schemas.openxmlformats.org/officeDocument/2006/relationships/hyperlink" Target="http://ovidsp.ovid.com/ovidweb.cgi?T=JS&amp;PAGE=reference&amp;D=med20&amp;NEWS=N&amp;AN=33882077" TargetMode="External"/><Relationship Id="rId154" Type="http://schemas.openxmlformats.org/officeDocument/2006/relationships/hyperlink" Target="http://ovidsp.ovid.com/ovidweb.cgi?T=JS&amp;PAGE=reference&amp;D=emed19&amp;NEWS=N&amp;AN=623151023" TargetMode="External"/><Relationship Id="rId175" Type="http://schemas.openxmlformats.org/officeDocument/2006/relationships/hyperlink" Target="https://dx.doi.org/10.1097/INF.0000000000002684" TargetMode="External"/><Relationship Id="rId16" Type="http://schemas.openxmlformats.org/officeDocument/2006/relationships/hyperlink" Target="https://dx.doi.org/10.1016/S0140-6736(18)31267-4" TargetMode="External"/><Relationship Id="rId37" Type="http://schemas.openxmlformats.org/officeDocument/2006/relationships/hyperlink" Target="http://ovidsp.ovid.com/ovidweb.cgi?T=JS&amp;PAGE=reference&amp;D=med16&amp;NEWS=N&amp;AN=31269056" TargetMode="External"/><Relationship Id="rId58" Type="http://schemas.openxmlformats.org/officeDocument/2006/relationships/hyperlink" Target="https://dx.doi.org/10.1111/hiv.12513" TargetMode="External"/><Relationship Id="rId79" Type="http://schemas.openxmlformats.org/officeDocument/2006/relationships/hyperlink" Target="https://dx.doi.org/10.1097/INF.0000000000002826" TargetMode="External"/><Relationship Id="rId102" Type="http://schemas.openxmlformats.org/officeDocument/2006/relationships/hyperlink" Target="https://dx.doi.org/10.1002/jia2.25428" TargetMode="External"/><Relationship Id="rId123" Type="http://schemas.openxmlformats.org/officeDocument/2006/relationships/hyperlink" Target="http://ovidsp.ovid.com/ovidweb.cgi?T=JS&amp;PAGE=reference&amp;D=med20&amp;NEWS=N&amp;AN=34445956" TargetMode="External"/><Relationship Id="rId144" Type="http://schemas.openxmlformats.org/officeDocument/2006/relationships/hyperlink" Target="https://dx.doi.org/10.1136/bmjopen-2021-059316" TargetMode="External"/><Relationship Id="rId90" Type="http://schemas.openxmlformats.org/officeDocument/2006/relationships/hyperlink" Target="https://dx.doi.org/10.1093/cid/ciy103" TargetMode="External"/><Relationship Id="rId165" Type="http://schemas.openxmlformats.org/officeDocument/2006/relationships/hyperlink" Target="http://ovidsp.ovid.com/ovidweb.cgi?T=JS&amp;PAGE=reference&amp;D=med13&amp;NEWS=N&amp;AN=27358542" TargetMode="External"/><Relationship Id="rId186" Type="http://schemas.openxmlformats.org/officeDocument/2006/relationships/hyperlink" Target="http://ovidsp.ovid.com/ovidweb.cgi?T=JS&amp;PAGE=reference&amp;D=med15&amp;NEWS=N&amp;AN=29150377" TargetMode="External"/><Relationship Id="rId27" Type="http://schemas.openxmlformats.org/officeDocument/2006/relationships/hyperlink" Target="http://ovidsp.ovid.com/ovidweb.cgi?T=JS&amp;PAGE=reference&amp;D=emed20&amp;NEWS=N&amp;AN=631783174" TargetMode="External"/><Relationship Id="rId48" Type="http://schemas.openxmlformats.org/officeDocument/2006/relationships/hyperlink" Target="http://ovidsp.ovid.com/ovidweb.cgi?T=JS&amp;PAGE=reference&amp;D=med16&amp;NEWS=N&amp;AN=30816082" TargetMode="External"/><Relationship Id="rId69" Type="http://schemas.openxmlformats.org/officeDocument/2006/relationships/hyperlink" Target="http://ovidsp.ovid.com/ovidweb.cgi?T=JS&amp;PAGE=reference&amp;D=emed23&amp;NEWS=N&amp;AN=2016834439" TargetMode="External"/><Relationship Id="rId113" Type="http://schemas.openxmlformats.org/officeDocument/2006/relationships/hyperlink" Target="https://dx.doi.org/10.1186/s12916-017-0888-3" TargetMode="External"/><Relationship Id="rId134" Type="http://schemas.openxmlformats.org/officeDocument/2006/relationships/hyperlink" Target="http://ovidsp.ovid.com/ovidweb.cgi?T=JS&amp;PAGE=reference&amp;D=med15&amp;NEWS=N&amp;AN=29543818" TargetMode="External"/><Relationship Id="rId80" Type="http://schemas.openxmlformats.org/officeDocument/2006/relationships/hyperlink" Target="http://ovidsp.ovid.com/ovidweb.cgi?T=JS&amp;PAGE=reference&amp;D=emed19&amp;NEWS=N&amp;AN=623150989" TargetMode="External"/><Relationship Id="rId155" Type="http://schemas.openxmlformats.org/officeDocument/2006/relationships/hyperlink" Target="https://dx.doi.org/10.1002/jia2.25093" TargetMode="External"/><Relationship Id="rId176" Type="http://schemas.openxmlformats.org/officeDocument/2006/relationships/hyperlink" Target="http://ovidsp.ovid.com/ovidweb.cgi?T=JS&amp;PAGE=reference&amp;D=med15&amp;NEWS=N&amp;AN=30328408" TargetMode="External"/><Relationship Id="rId17" Type="http://schemas.openxmlformats.org/officeDocument/2006/relationships/hyperlink" Target="http://ovidsp.ovid.com/ovidweb.cgi?T=JS&amp;PAGE=reference&amp;D=med21&amp;NEWS=N&amp;AN=35239420" TargetMode="External"/><Relationship Id="rId38" Type="http://schemas.openxmlformats.org/officeDocument/2006/relationships/hyperlink" Target="https://dx.doi.org/10.1371/journal.pone.0218902" TargetMode="External"/><Relationship Id="rId59" Type="http://schemas.openxmlformats.org/officeDocument/2006/relationships/hyperlink" Target="https://dx.doi.org/10.5114/hivar.2021.107236" TargetMode="External"/><Relationship Id="rId103" Type="http://schemas.openxmlformats.org/officeDocument/2006/relationships/hyperlink" Target="http://ovidsp.ovid.com/ovidweb.cgi?T=JS&amp;PAGE=reference&amp;D=medl&amp;NEWS=N&amp;AN=36915207" TargetMode="External"/><Relationship Id="rId124" Type="http://schemas.openxmlformats.org/officeDocument/2006/relationships/hyperlink" Target="https://dx.doi.org/10.1186/s12879-021-06566-x" TargetMode="External"/><Relationship Id="rId70" Type="http://schemas.openxmlformats.org/officeDocument/2006/relationships/hyperlink" Target="https://dx.doi.org/10.1016/j.bjid.2021.102143" TargetMode="External"/><Relationship Id="rId91" Type="http://schemas.openxmlformats.org/officeDocument/2006/relationships/hyperlink" Target="http://ovidsp.ovid.com/ovidweb.cgi?T=JS&amp;PAGE=reference&amp;D=med16&amp;NEWS=N&amp;AN=31674885" TargetMode="External"/><Relationship Id="rId145" Type="http://schemas.openxmlformats.org/officeDocument/2006/relationships/hyperlink" Target="http://imsear.searo.who.int/handle/123456789/202284" TargetMode="External"/><Relationship Id="rId166" Type="http://schemas.openxmlformats.org/officeDocument/2006/relationships/hyperlink" Target="http://ovidsp.ovid.com/ovidweb.cgi?T=JS&amp;PAGE=reference&amp;D=emed17&amp;NEWS=N&amp;AN=614321896" TargetMode="External"/><Relationship Id="rId187" Type="http://schemas.openxmlformats.org/officeDocument/2006/relationships/hyperlink" Target="https://dx.doi.org/10.1016/S2352-3018(17)30167-4" TargetMode="External"/><Relationship Id="rId1" Type="http://schemas.openxmlformats.org/officeDocument/2006/relationships/hyperlink" Target="http://ovidsp.ovid.com/ovidweb.cgi?T=JS&amp;PAGE=reference&amp;D=med21&amp;NEWS=N&amp;AN=35135975" TargetMode="External"/><Relationship Id="rId28" Type="http://schemas.openxmlformats.org/officeDocument/2006/relationships/hyperlink" Target="https://dx.doi.org/10.1111/hiv.12815" TargetMode="External"/><Relationship Id="rId49" Type="http://schemas.openxmlformats.org/officeDocument/2006/relationships/hyperlink" Target="https://dx.doi.org/10.1017/S0950268818003618" TargetMode="External"/><Relationship Id="rId114" Type="http://schemas.openxmlformats.org/officeDocument/2006/relationships/hyperlink" Target="http://ovidsp.ovid.com/ovidweb.cgi?T=JS&amp;PAGE=reference&amp;D=med13&amp;NEWS=N&amp;AN=27699970" TargetMode="External"/><Relationship Id="rId60" Type="http://schemas.openxmlformats.org/officeDocument/2006/relationships/hyperlink" Target="http://ovidsp.ovid.com/ovidweb.cgi?T=JS&amp;PAGE=reference&amp;D=med22&amp;NEWS=N&amp;AN=36424978" TargetMode="External"/><Relationship Id="rId81" Type="http://schemas.openxmlformats.org/officeDocument/2006/relationships/hyperlink" Target="https://dx.doi.org/10.1002/jia2.25093" TargetMode="External"/><Relationship Id="rId135" Type="http://schemas.openxmlformats.org/officeDocument/2006/relationships/hyperlink" Target="https://dx.doi.org/10.1371/journal.pone.0192991" TargetMode="External"/><Relationship Id="rId156" Type="http://schemas.openxmlformats.org/officeDocument/2006/relationships/hyperlink" Target="https://search.ebscohost.com/login.aspx?direct=true&amp;AuthType=cookie,ip,shib&amp;db=ccm&amp;AN=137071441&amp;site=ehost-live" TargetMode="External"/><Relationship Id="rId177" Type="http://schemas.openxmlformats.org/officeDocument/2006/relationships/hyperlink" Target="http://ovidsp.ovid.com/ovidweb.cgi?T=JS&amp;PAGE=reference&amp;D=med14&amp;NEWS=N&amp;AN=29141709"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CD1ED2-82A5-E140-9EF3-37CDB68F4310}">
  <dimension ref="A1:T111"/>
  <sheetViews>
    <sheetView tabSelected="1" topLeftCell="A68" workbookViewId="0">
      <selection activeCell="E13" sqref="E13"/>
    </sheetView>
  </sheetViews>
  <sheetFormatPr baseColWidth="10" defaultRowHeight="16"/>
  <cols>
    <col min="1" max="1" width="29.1640625" style="54" customWidth="1"/>
    <col min="2" max="16384" width="10.83203125" style="54"/>
  </cols>
  <sheetData>
    <row r="1" spans="1:14">
      <c r="A1" s="21" t="s">
        <v>446</v>
      </c>
      <c r="B1" s="21" t="s">
        <v>447</v>
      </c>
      <c r="C1" s="21" t="s">
        <v>115</v>
      </c>
      <c r="D1" s="21" t="s">
        <v>448</v>
      </c>
      <c r="E1" s="21" t="s">
        <v>449</v>
      </c>
      <c r="F1" s="21" t="s">
        <v>450</v>
      </c>
      <c r="G1" s="21" t="s">
        <v>451</v>
      </c>
      <c r="H1" s="21" t="s">
        <v>452</v>
      </c>
      <c r="I1" s="21" t="s">
        <v>453</v>
      </c>
      <c r="J1" s="21" t="s">
        <v>454</v>
      </c>
      <c r="K1" s="21" t="s">
        <v>455</v>
      </c>
      <c r="L1" s="21" t="s">
        <v>456</v>
      </c>
      <c r="M1" s="21" t="s">
        <v>59</v>
      </c>
      <c r="N1" s="21" t="s">
        <v>457</v>
      </c>
    </row>
    <row r="2" spans="1:14">
      <c r="A2" s="25" t="s">
        <v>0</v>
      </c>
      <c r="B2" s="24" t="s">
        <v>458</v>
      </c>
      <c r="C2" s="24">
        <v>2022</v>
      </c>
      <c r="D2" s="24">
        <v>1</v>
      </c>
      <c r="E2" s="24">
        <v>1</v>
      </c>
      <c r="F2" s="24" t="s">
        <v>459</v>
      </c>
      <c r="G2" s="24">
        <v>90</v>
      </c>
      <c r="H2" s="24">
        <v>2</v>
      </c>
      <c r="I2" s="24" t="s">
        <v>460</v>
      </c>
      <c r="J2" s="24" t="s">
        <v>461</v>
      </c>
      <c r="K2" s="55" t="s">
        <v>462</v>
      </c>
      <c r="L2" s="24" t="s">
        <v>463</v>
      </c>
      <c r="M2" s="24" t="s">
        <v>464</v>
      </c>
      <c r="N2" s="55" t="s">
        <v>465</v>
      </c>
    </row>
    <row r="3" spans="1:14">
      <c r="A3" s="25" t="s">
        <v>9</v>
      </c>
      <c r="B3" s="24" t="s">
        <v>466</v>
      </c>
      <c r="C3" s="24">
        <v>2018</v>
      </c>
      <c r="D3" s="24">
        <v>1</v>
      </c>
      <c r="E3" s="24">
        <v>1</v>
      </c>
      <c r="F3" s="24" t="s">
        <v>467</v>
      </c>
      <c r="G3" s="24">
        <v>21</v>
      </c>
      <c r="H3" s="56"/>
      <c r="I3" s="24">
        <v>147</v>
      </c>
      <c r="J3" s="24" t="s">
        <v>468</v>
      </c>
      <c r="K3" s="55" t="s">
        <v>469</v>
      </c>
      <c r="L3" s="24" t="s">
        <v>470</v>
      </c>
      <c r="M3" s="24" t="s">
        <v>471</v>
      </c>
      <c r="N3" s="55" t="s">
        <v>472</v>
      </c>
    </row>
    <row r="4" spans="1:14">
      <c r="A4" s="25" t="s">
        <v>16</v>
      </c>
      <c r="B4" s="24" t="s">
        <v>473</v>
      </c>
      <c r="C4" s="24">
        <v>2021</v>
      </c>
      <c r="D4" s="24">
        <v>1</v>
      </c>
      <c r="E4" s="24">
        <v>1</v>
      </c>
      <c r="F4" s="24" t="s">
        <v>474</v>
      </c>
      <c r="G4" s="24">
        <v>22</v>
      </c>
      <c r="H4" s="56"/>
      <c r="I4" s="24">
        <v>68</v>
      </c>
      <c r="J4" s="24" t="s">
        <v>475</v>
      </c>
      <c r="K4" s="55" t="s">
        <v>476</v>
      </c>
      <c r="L4" s="24" t="s">
        <v>470</v>
      </c>
      <c r="M4" s="24" t="s">
        <v>477</v>
      </c>
      <c r="N4" s="55" t="s">
        <v>478</v>
      </c>
    </row>
    <row r="5" spans="1:14">
      <c r="A5" s="25" t="s">
        <v>23</v>
      </c>
      <c r="B5" s="24" t="s">
        <v>479</v>
      </c>
      <c r="C5" s="24">
        <v>2020</v>
      </c>
      <c r="D5" s="24">
        <v>1</v>
      </c>
      <c r="E5" s="24">
        <v>1</v>
      </c>
      <c r="F5" s="24" t="s">
        <v>480</v>
      </c>
      <c r="G5" s="24">
        <v>3</v>
      </c>
      <c r="H5" s="24">
        <v>3</v>
      </c>
      <c r="I5" s="24" t="s">
        <v>481</v>
      </c>
      <c r="J5" s="24" t="s">
        <v>482</v>
      </c>
      <c r="K5" s="24" t="s">
        <v>483</v>
      </c>
      <c r="L5" s="24" t="s">
        <v>470</v>
      </c>
      <c r="M5" s="24" t="s">
        <v>484</v>
      </c>
      <c r="N5" s="55" t="s">
        <v>485</v>
      </c>
    </row>
    <row r="6" spans="1:14">
      <c r="A6" s="25" t="s">
        <v>25</v>
      </c>
      <c r="B6" s="24" t="s">
        <v>486</v>
      </c>
      <c r="C6" s="24">
        <v>2021</v>
      </c>
      <c r="D6" s="24">
        <v>1</v>
      </c>
      <c r="E6" s="24">
        <v>1</v>
      </c>
      <c r="F6" s="24" t="s">
        <v>459</v>
      </c>
      <c r="G6" s="24">
        <v>87</v>
      </c>
      <c r="H6" s="24">
        <v>2</v>
      </c>
      <c r="I6" s="24" t="s">
        <v>487</v>
      </c>
      <c r="J6" s="24" t="s">
        <v>488</v>
      </c>
      <c r="K6" s="55" t="s">
        <v>489</v>
      </c>
      <c r="L6" s="24" t="s">
        <v>470</v>
      </c>
      <c r="M6" s="24" t="s">
        <v>490</v>
      </c>
      <c r="N6" s="55" t="s">
        <v>491</v>
      </c>
    </row>
    <row r="7" spans="1:14">
      <c r="A7" s="25" t="s">
        <v>30</v>
      </c>
      <c r="B7" s="24" t="s">
        <v>492</v>
      </c>
      <c r="C7" s="24">
        <v>2021</v>
      </c>
      <c r="D7" s="24">
        <v>1</v>
      </c>
      <c r="E7" s="24">
        <v>1</v>
      </c>
      <c r="F7" s="24" t="s">
        <v>474</v>
      </c>
      <c r="G7" s="24">
        <v>22</v>
      </c>
      <c r="H7" s="56"/>
      <c r="I7" s="24" t="s">
        <v>493</v>
      </c>
      <c r="J7" s="24" t="s">
        <v>494</v>
      </c>
      <c r="K7" s="55" t="s">
        <v>495</v>
      </c>
      <c r="L7" s="24" t="s">
        <v>496</v>
      </c>
      <c r="M7" s="24" t="s">
        <v>497</v>
      </c>
      <c r="N7" s="55" t="s">
        <v>498</v>
      </c>
    </row>
    <row r="8" spans="1:14">
      <c r="A8" s="25" t="s">
        <v>35</v>
      </c>
      <c r="B8" s="24" t="s">
        <v>499</v>
      </c>
      <c r="C8" s="24">
        <v>2022</v>
      </c>
      <c r="D8" s="24">
        <v>1</v>
      </c>
      <c r="E8" s="24">
        <v>1</v>
      </c>
      <c r="F8" s="24" t="s">
        <v>500</v>
      </c>
      <c r="G8" s="24">
        <v>16</v>
      </c>
      <c r="H8" s="24">
        <v>1</v>
      </c>
      <c r="I8" s="56"/>
      <c r="J8" s="24" t="s">
        <v>501</v>
      </c>
      <c r="K8" s="24" t="s">
        <v>502</v>
      </c>
      <c r="L8" s="24" t="s">
        <v>496</v>
      </c>
      <c r="M8" s="24" t="s">
        <v>503</v>
      </c>
      <c r="N8" s="55" t="s">
        <v>504</v>
      </c>
    </row>
    <row r="9" spans="1:14">
      <c r="A9" s="25" t="s">
        <v>41</v>
      </c>
      <c r="B9" s="24" t="s">
        <v>505</v>
      </c>
      <c r="C9" s="24">
        <v>2022</v>
      </c>
      <c r="D9" s="24">
        <v>1</v>
      </c>
      <c r="E9" s="24">
        <v>1</v>
      </c>
      <c r="F9" s="24" t="s">
        <v>506</v>
      </c>
      <c r="G9" s="24">
        <v>38</v>
      </c>
      <c r="H9" s="24">
        <v>3</v>
      </c>
      <c r="I9" s="56"/>
      <c r="J9" s="24" t="s">
        <v>507</v>
      </c>
      <c r="K9" s="55" t="s">
        <v>508</v>
      </c>
      <c r="L9" s="24" t="s">
        <v>470</v>
      </c>
      <c r="M9" s="24" t="s">
        <v>509</v>
      </c>
      <c r="N9" s="55" t="s">
        <v>510</v>
      </c>
    </row>
    <row r="10" spans="1:14">
      <c r="A10" s="25" t="s">
        <v>43</v>
      </c>
      <c r="B10" s="24" t="s">
        <v>511</v>
      </c>
      <c r="C10" s="24">
        <v>2018</v>
      </c>
      <c r="D10" s="24">
        <v>1</v>
      </c>
      <c r="E10" s="24">
        <v>1</v>
      </c>
      <c r="F10" s="24" t="s">
        <v>512</v>
      </c>
      <c r="G10" s="24">
        <v>392</v>
      </c>
      <c r="H10" s="24">
        <v>10144</v>
      </c>
      <c r="I10" s="24" t="s">
        <v>513</v>
      </c>
      <c r="J10" s="24" t="s">
        <v>514</v>
      </c>
      <c r="K10" s="55" t="s">
        <v>515</v>
      </c>
      <c r="L10" s="24" t="s">
        <v>470</v>
      </c>
      <c r="M10" s="24" t="s">
        <v>516</v>
      </c>
      <c r="N10" s="55" t="s">
        <v>517</v>
      </c>
    </row>
    <row r="11" spans="1:14">
      <c r="A11" s="25" t="s">
        <v>49</v>
      </c>
      <c r="B11" s="24" t="s">
        <v>518</v>
      </c>
      <c r="C11" s="24">
        <v>2022</v>
      </c>
      <c r="D11" s="24">
        <v>1</v>
      </c>
      <c r="E11" s="24">
        <v>1</v>
      </c>
      <c r="F11" s="24" t="s">
        <v>519</v>
      </c>
      <c r="G11" s="24">
        <v>33</v>
      </c>
      <c r="H11" s="24">
        <v>5</v>
      </c>
      <c r="I11" s="24" t="s">
        <v>520</v>
      </c>
      <c r="J11" s="24" t="s">
        <v>521</v>
      </c>
      <c r="K11" s="55" t="s">
        <v>522</v>
      </c>
      <c r="L11" s="24" t="s">
        <v>496</v>
      </c>
      <c r="M11" s="24" t="s">
        <v>523</v>
      </c>
      <c r="N11" s="55" t="s">
        <v>524</v>
      </c>
    </row>
    <row r="12" spans="1:14">
      <c r="A12" s="25" t="s">
        <v>51</v>
      </c>
      <c r="B12" s="24" t="s">
        <v>525</v>
      </c>
      <c r="C12" s="24">
        <v>2020</v>
      </c>
      <c r="D12" s="24">
        <v>1</v>
      </c>
      <c r="E12" s="24">
        <v>1</v>
      </c>
      <c r="F12" s="24" t="s">
        <v>526</v>
      </c>
      <c r="G12" s="24">
        <v>7</v>
      </c>
      <c r="H12" s="56"/>
      <c r="I12" s="24" t="s">
        <v>527</v>
      </c>
      <c r="J12" s="24" t="s">
        <v>528</v>
      </c>
      <c r="K12" s="55" t="s">
        <v>529</v>
      </c>
      <c r="L12" s="24" t="s">
        <v>463</v>
      </c>
      <c r="M12" s="24" t="s">
        <v>530</v>
      </c>
      <c r="N12" s="55" t="s">
        <v>531</v>
      </c>
    </row>
    <row r="13" spans="1:14">
      <c r="A13" s="25" t="s">
        <v>56</v>
      </c>
      <c r="B13" s="24" t="s">
        <v>532</v>
      </c>
      <c r="C13" s="24">
        <v>2020</v>
      </c>
      <c r="D13" s="24">
        <v>1</v>
      </c>
      <c r="E13" s="24">
        <v>1</v>
      </c>
      <c r="F13" s="24" t="s">
        <v>474</v>
      </c>
      <c r="G13" s="24">
        <v>21</v>
      </c>
      <c r="H13" s="56"/>
      <c r="I13" s="24">
        <v>56</v>
      </c>
      <c r="J13" s="24" t="s">
        <v>533</v>
      </c>
      <c r="K13" s="55" t="s">
        <v>534</v>
      </c>
      <c r="L13" s="24" t="s">
        <v>470</v>
      </c>
      <c r="M13" s="24" t="s">
        <v>535</v>
      </c>
      <c r="N13" s="55" t="s">
        <v>536</v>
      </c>
    </row>
    <row r="14" spans="1:14">
      <c r="A14" s="25" t="s">
        <v>60</v>
      </c>
      <c r="B14" s="24" t="s">
        <v>537</v>
      </c>
      <c r="C14" s="24">
        <v>2020</v>
      </c>
      <c r="D14" s="24">
        <v>1</v>
      </c>
      <c r="E14" s="24">
        <v>1</v>
      </c>
      <c r="F14" s="24" t="s">
        <v>538</v>
      </c>
      <c r="G14" s="24">
        <v>21</v>
      </c>
      <c r="H14" s="24">
        <v>5</v>
      </c>
      <c r="I14" s="24" t="s">
        <v>539</v>
      </c>
      <c r="J14" s="24" t="s">
        <v>540</v>
      </c>
      <c r="K14" s="55" t="s">
        <v>541</v>
      </c>
      <c r="L14" s="24" t="s">
        <v>463</v>
      </c>
      <c r="M14" s="24" t="s">
        <v>542</v>
      </c>
      <c r="N14" s="55" t="s">
        <v>543</v>
      </c>
    </row>
    <row r="15" spans="1:14">
      <c r="A15" s="25" t="s">
        <v>62</v>
      </c>
      <c r="B15" s="24" t="s">
        <v>544</v>
      </c>
      <c r="C15" s="24">
        <v>2019</v>
      </c>
      <c r="D15" s="24">
        <v>1</v>
      </c>
      <c r="E15" s="24">
        <v>1</v>
      </c>
      <c r="F15" s="24" t="s">
        <v>474</v>
      </c>
      <c r="G15" s="24">
        <v>20</v>
      </c>
      <c r="H15" s="56"/>
      <c r="I15" s="24" t="s">
        <v>545</v>
      </c>
      <c r="J15" s="24" t="s">
        <v>546</v>
      </c>
      <c r="K15" s="55" t="s">
        <v>547</v>
      </c>
      <c r="L15" s="24" t="s">
        <v>463</v>
      </c>
      <c r="M15" s="24" t="s">
        <v>548</v>
      </c>
      <c r="N15" s="55" t="s">
        <v>549</v>
      </c>
    </row>
    <row r="16" spans="1:14">
      <c r="A16" s="25" t="s">
        <v>64</v>
      </c>
      <c r="B16" s="24" t="s">
        <v>550</v>
      </c>
      <c r="C16" s="24">
        <v>2019</v>
      </c>
      <c r="D16" s="24">
        <v>1</v>
      </c>
      <c r="E16" s="24">
        <v>1</v>
      </c>
      <c r="F16" s="24" t="s">
        <v>474</v>
      </c>
      <c r="G16" s="24">
        <v>20</v>
      </c>
      <c r="H16" s="56"/>
      <c r="I16" s="24">
        <v>202</v>
      </c>
      <c r="J16" s="24" t="s">
        <v>551</v>
      </c>
      <c r="K16" s="55" t="s">
        <v>552</v>
      </c>
      <c r="L16" s="24" t="s">
        <v>463</v>
      </c>
      <c r="M16" s="24" t="s">
        <v>553</v>
      </c>
      <c r="N16" s="55" t="s">
        <v>554</v>
      </c>
    </row>
    <row r="17" spans="1:14">
      <c r="A17" s="25" t="s">
        <v>65</v>
      </c>
      <c r="B17" s="24" t="s">
        <v>555</v>
      </c>
      <c r="C17" s="24">
        <v>2019</v>
      </c>
      <c r="D17" s="24">
        <v>1</v>
      </c>
      <c r="E17" s="24">
        <v>1</v>
      </c>
      <c r="F17" s="24" t="s">
        <v>474</v>
      </c>
      <c r="G17" s="24">
        <v>20</v>
      </c>
      <c r="H17" s="56"/>
      <c r="I17" s="24">
        <v>287</v>
      </c>
      <c r="J17" s="24" t="s">
        <v>556</v>
      </c>
      <c r="K17" s="55" t="s">
        <v>557</v>
      </c>
      <c r="L17" s="24" t="s">
        <v>470</v>
      </c>
      <c r="M17" s="24" t="s">
        <v>558</v>
      </c>
      <c r="N17" s="55" t="s">
        <v>554</v>
      </c>
    </row>
    <row r="18" spans="1:14">
      <c r="A18" s="25" t="s">
        <v>66</v>
      </c>
      <c r="B18" s="24" t="s">
        <v>559</v>
      </c>
      <c r="C18" s="24">
        <v>2023</v>
      </c>
      <c r="D18" s="24">
        <v>1</v>
      </c>
      <c r="E18" s="24">
        <v>1</v>
      </c>
      <c r="F18" s="24" t="s">
        <v>474</v>
      </c>
      <c r="G18" s="24">
        <v>24</v>
      </c>
      <c r="H18" s="56"/>
      <c r="I18" s="24" t="s">
        <v>560</v>
      </c>
      <c r="J18" s="24" t="s">
        <v>561</v>
      </c>
      <c r="K18" s="55" t="s">
        <v>562</v>
      </c>
      <c r="L18" s="24" t="s">
        <v>470</v>
      </c>
      <c r="M18" s="24" t="s">
        <v>563</v>
      </c>
      <c r="N18" s="55" t="s">
        <v>564</v>
      </c>
    </row>
    <row r="19" spans="1:14">
      <c r="A19" s="25" t="s">
        <v>73</v>
      </c>
      <c r="B19" s="24" t="s">
        <v>565</v>
      </c>
      <c r="C19" s="24">
        <v>2020</v>
      </c>
      <c r="D19" s="24">
        <v>1</v>
      </c>
      <c r="E19" s="24">
        <v>1</v>
      </c>
      <c r="F19" s="24" t="s">
        <v>566</v>
      </c>
      <c r="G19" s="24">
        <v>37</v>
      </c>
      <c r="H19" s="56"/>
      <c r="I19" s="24">
        <v>144</v>
      </c>
      <c r="J19" s="24" t="s">
        <v>567</v>
      </c>
      <c r="K19" s="55" t="s">
        <v>568</v>
      </c>
      <c r="L19" s="24" t="s">
        <v>463</v>
      </c>
      <c r="M19" s="24" t="s">
        <v>569</v>
      </c>
      <c r="N19" s="55" t="s">
        <v>570</v>
      </c>
    </row>
    <row r="20" spans="1:14">
      <c r="A20" s="25" t="s">
        <v>325</v>
      </c>
      <c r="B20" s="24" t="s">
        <v>571</v>
      </c>
      <c r="C20" s="24">
        <v>2019</v>
      </c>
      <c r="D20" s="24">
        <v>1</v>
      </c>
      <c r="E20" s="24">
        <v>1</v>
      </c>
      <c r="F20" s="24" t="s">
        <v>572</v>
      </c>
      <c r="G20" s="24">
        <v>14</v>
      </c>
      <c r="H20" s="24">
        <v>7</v>
      </c>
      <c r="I20" s="24" t="s">
        <v>573</v>
      </c>
      <c r="J20" s="24" t="s">
        <v>574</v>
      </c>
      <c r="K20" s="55" t="s">
        <v>575</v>
      </c>
      <c r="L20" s="24" t="s">
        <v>463</v>
      </c>
      <c r="M20" s="24" t="s">
        <v>576</v>
      </c>
      <c r="N20" s="55" t="s">
        <v>577</v>
      </c>
    </row>
    <row r="21" spans="1:14">
      <c r="A21" s="25" t="s">
        <v>326</v>
      </c>
      <c r="B21" s="24" t="s">
        <v>578</v>
      </c>
      <c r="C21" s="24">
        <v>2020</v>
      </c>
      <c r="D21" s="24">
        <v>1</v>
      </c>
      <c r="E21" s="24">
        <v>1</v>
      </c>
      <c r="F21" s="24" t="s">
        <v>572</v>
      </c>
      <c r="G21" s="24">
        <v>15</v>
      </c>
      <c r="H21" s="24">
        <v>9</v>
      </c>
      <c r="I21" s="24" t="s">
        <v>579</v>
      </c>
      <c r="J21" s="24" t="s">
        <v>580</v>
      </c>
      <c r="K21" s="55" t="s">
        <v>581</v>
      </c>
      <c r="L21" s="24" t="s">
        <v>463</v>
      </c>
      <c r="M21" s="24" t="s">
        <v>582</v>
      </c>
      <c r="N21" s="55" t="s">
        <v>583</v>
      </c>
    </row>
    <row r="22" spans="1:14">
      <c r="A22" s="25" t="s">
        <v>327</v>
      </c>
      <c r="B22" s="24" t="s">
        <v>584</v>
      </c>
      <c r="C22" s="24">
        <v>2021</v>
      </c>
      <c r="D22" s="24">
        <v>1</v>
      </c>
      <c r="E22" s="24">
        <v>1</v>
      </c>
      <c r="F22" s="24" t="s">
        <v>474</v>
      </c>
      <c r="G22" s="24">
        <v>22</v>
      </c>
      <c r="H22" s="56"/>
      <c r="I22" s="24" t="s">
        <v>585</v>
      </c>
      <c r="J22" s="24" t="s">
        <v>586</v>
      </c>
      <c r="K22" s="55" t="s">
        <v>587</v>
      </c>
      <c r="L22" s="24" t="s">
        <v>463</v>
      </c>
      <c r="M22" s="24" t="s">
        <v>588</v>
      </c>
      <c r="N22" s="55" t="s">
        <v>498</v>
      </c>
    </row>
    <row r="23" spans="1:14">
      <c r="A23" s="25" t="s">
        <v>328</v>
      </c>
      <c r="B23" s="24" t="s">
        <v>589</v>
      </c>
      <c r="C23" s="24">
        <v>2018</v>
      </c>
      <c r="D23" s="24">
        <v>1</v>
      </c>
      <c r="E23" s="24">
        <v>1</v>
      </c>
      <c r="F23" s="24" t="s">
        <v>572</v>
      </c>
      <c r="G23" s="24">
        <v>13</v>
      </c>
      <c r="H23" s="24">
        <v>12</v>
      </c>
      <c r="I23" s="24" t="s">
        <v>590</v>
      </c>
      <c r="J23" s="24" t="s">
        <v>591</v>
      </c>
      <c r="K23" s="55" t="s">
        <v>592</v>
      </c>
      <c r="L23" s="24" t="s">
        <v>470</v>
      </c>
      <c r="M23" s="24" t="s">
        <v>593</v>
      </c>
      <c r="N23" s="55" t="s">
        <v>594</v>
      </c>
    </row>
    <row r="24" spans="1:14">
      <c r="A24" s="25" t="s">
        <v>329</v>
      </c>
      <c r="B24" s="24" t="s">
        <v>595</v>
      </c>
      <c r="C24" s="24">
        <v>2020</v>
      </c>
      <c r="D24" s="24">
        <v>1</v>
      </c>
      <c r="E24" s="24">
        <v>1</v>
      </c>
      <c r="F24" s="24" t="s">
        <v>596</v>
      </c>
      <c r="G24" s="24">
        <v>32</v>
      </c>
      <c r="H24" s="24">
        <v>11</v>
      </c>
      <c r="I24" s="24" t="s">
        <v>597</v>
      </c>
      <c r="J24" s="24" t="s">
        <v>598</v>
      </c>
      <c r="K24" s="55" t="s">
        <v>599</v>
      </c>
      <c r="L24" s="24" t="s">
        <v>496</v>
      </c>
      <c r="M24" s="24" t="s">
        <v>600</v>
      </c>
      <c r="N24" s="55" t="s">
        <v>601</v>
      </c>
    </row>
    <row r="25" spans="1:14">
      <c r="A25" s="25" t="s">
        <v>330</v>
      </c>
      <c r="B25" s="24" t="s">
        <v>602</v>
      </c>
      <c r="C25" s="24">
        <v>2019</v>
      </c>
      <c r="D25" s="24">
        <v>1</v>
      </c>
      <c r="E25" s="24">
        <v>1</v>
      </c>
      <c r="F25" s="24" t="s">
        <v>603</v>
      </c>
      <c r="G25" s="24">
        <v>12</v>
      </c>
      <c r="H25" s="24">
        <v>3</v>
      </c>
      <c r="I25" s="24" t="s">
        <v>604</v>
      </c>
      <c r="J25" s="24" t="s">
        <v>605</v>
      </c>
      <c r="K25" s="55" t="s">
        <v>606</v>
      </c>
      <c r="L25" s="24" t="s">
        <v>463</v>
      </c>
      <c r="M25" s="24" t="s">
        <v>607</v>
      </c>
      <c r="N25" s="24" t="s">
        <v>608</v>
      </c>
    </row>
    <row r="26" spans="1:14">
      <c r="A26" s="25" t="s">
        <v>331</v>
      </c>
      <c r="B26" s="24" t="s">
        <v>609</v>
      </c>
      <c r="C26" s="24">
        <v>2019</v>
      </c>
      <c r="D26" s="24">
        <v>1</v>
      </c>
      <c r="E26" s="24">
        <v>1</v>
      </c>
      <c r="F26" s="24" t="s">
        <v>610</v>
      </c>
      <c r="G26" s="24">
        <v>147</v>
      </c>
      <c r="H26" s="56"/>
      <c r="I26" s="24" t="s">
        <v>611</v>
      </c>
      <c r="J26" s="24" t="s">
        <v>612</v>
      </c>
      <c r="K26" s="55" t="s">
        <v>613</v>
      </c>
      <c r="L26" s="24" t="s">
        <v>496</v>
      </c>
      <c r="M26" s="24" t="s">
        <v>614</v>
      </c>
      <c r="N26" s="55" t="s">
        <v>615</v>
      </c>
    </row>
    <row r="27" spans="1:14">
      <c r="A27" s="25" t="s">
        <v>332</v>
      </c>
      <c r="B27" s="24" t="s">
        <v>616</v>
      </c>
      <c r="C27" s="24">
        <v>2017</v>
      </c>
      <c r="D27" s="24">
        <v>1</v>
      </c>
      <c r="E27" s="24">
        <v>1</v>
      </c>
      <c r="F27" s="24" t="s">
        <v>617</v>
      </c>
      <c r="G27" s="24">
        <v>39</v>
      </c>
      <c r="H27" s="24">
        <v>1</v>
      </c>
      <c r="I27" s="24">
        <v>293</v>
      </c>
      <c r="J27" s="24" t="s">
        <v>618</v>
      </c>
      <c r="K27" s="55" t="s">
        <v>619</v>
      </c>
      <c r="L27" s="24" t="s">
        <v>496</v>
      </c>
      <c r="M27" s="24" t="s">
        <v>620</v>
      </c>
      <c r="N27" s="55" t="s">
        <v>621</v>
      </c>
    </row>
    <row r="28" spans="1:14">
      <c r="A28" s="25" t="s">
        <v>333</v>
      </c>
      <c r="B28" s="24" t="s">
        <v>622</v>
      </c>
      <c r="C28" s="24">
        <v>2022</v>
      </c>
      <c r="D28" s="24">
        <v>1</v>
      </c>
      <c r="E28" s="24">
        <v>1</v>
      </c>
      <c r="F28" s="24" t="s">
        <v>623</v>
      </c>
      <c r="G28" s="24">
        <v>9</v>
      </c>
      <c r="H28" s="24">
        <v>1</v>
      </c>
      <c r="I28" s="24" t="s">
        <v>624</v>
      </c>
      <c r="J28" s="24" t="s">
        <v>625</v>
      </c>
      <c r="K28" s="55" t="s">
        <v>626</v>
      </c>
      <c r="L28" s="24" t="s">
        <v>463</v>
      </c>
      <c r="M28" s="24" t="s">
        <v>627</v>
      </c>
      <c r="N28" s="55" t="s">
        <v>628</v>
      </c>
    </row>
    <row r="29" spans="1:14">
      <c r="A29" s="25" t="s">
        <v>334</v>
      </c>
      <c r="B29" s="24" t="s">
        <v>629</v>
      </c>
      <c r="C29" s="24">
        <v>2017</v>
      </c>
      <c r="D29" s="24">
        <v>1</v>
      </c>
      <c r="E29" s="24">
        <v>1</v>
      </c>
      <c r="F29" s="24" t="s">
        <v>526</v>
      </c>
      <c r="G29" s="24">
        <v>4</v>
      </c>
      <c r="H29" s="56"/>
      <c r="I29" s="24" t="s">
        <v>630</v>
      </c>
      <c r="J29" s="24" t="s">
        <v>631</v>
      </c>
      <c r="K29" s="55" t="s">
        <v>632</v>
      </c>
      <c r="L29" s="24" t="s">
        <v>496</v>
      </c>
      <c r="M29" s="24" t="s">
        <v>633</v>
      </c>
      <c r="N29" s="55" t="s">
        <v>634</v>
      </c>
    </row>
    <row r="30" spans="1:14">
      <c r="A30" s="25" t="s">
        <v>335</v>
      </c>
      <c r="B30" s="24" t="s">
        <v>635</v>
      </c>
      <c r="C30" s="24">
        <v>2020</v>
      </c>
      <c r="D30" s="24">
        <v>1</v>
      </c>
      <c r="E30" s="24">
        <v>1</v>
      </c>
      <c r="F30" s="24" t="s">
        <v>636</v>
      </c>
      <c r="G30" s="24">
        <v>2020</v>
      </c>
      <c r="H30" s="56"/>
      <c r="I30" s="24">
        <v>1872358</v>
      </c>
      <c r="J30" s="24" t="s">
        <v>637</v>
      </c>
      <c r="K30" s="55" t="s">
        <v>638</v>
      </c>
      <c r="L30" s="24" t="s">
        <v>496</v>
      </c>
      <c r="M30" s="24" t="s">
        <v>639</v>
      </c>
      <c r="N30" s="55" t="s">
        <v>640</v>
      </c>
    </row>
    <row r="31" spans="1:14">
      <c r="A31" s="25" t="s">
        <v>336</v>
      </c>
      <c r="B31" s="24" t="s">
        <v>641</v>
      </c>
      <c r="C31" s="24">
        <v>2016</v>
      </c>
      <c r="D31" s="24">
        <v>11</v>
      </c>
      <c r="E31" s="24">
        <v>1</v>
      </c>
      <c r="F31" s="56"/>
      <c r="G31" s="56"/>
      <c r="H31" s="56"/>
      <c r="I31" s="56"/>
      <c r="J31" s="24" t="s">
        <v>642</v>
      </c>
      <c r="K31" s="55" t="s">
        <v>643</v>
      </c>
      <c r="L31" s="24" t="s">
        <v>463</v>
      </c>
      <c r="M31" s="24" t="s">
        <v>644</v>
      </c>
      <c r="N31" s="24" t="s">
        <v>645</v>
      </c>
    </row>
    <row r="32" spans="1:14">
      <c r="A32" s="25" t="s">
        <v>337</v>
      </c>
      <c r="B32" s="24" t="s">
        <v>646</v>
      </c>
      <c r="C32" s="24">
        <v>2017</v>
      </c>
      <c r="D32" s="24">
        <v>1</v>
      </c>
      <c r="E32" s="24">
        <v>1</v>
      </c>
      <c r="F32" s="24" t="s">
        <v>474</v>
      </c>
      <c r="G32" s="24">
        <v>18</v>
      </c>
      <c r="H32" s="56"/>
      <c r="I32" s="24">
        <v>59</v>
      </c>
      <c r="J32" s="24" t="s">
        <v>647</v>
      </c>
      <c r="K32" s="55" t="s">
        <v>648</v>
      </c>
      <c r="L32" s="24" t="s">
        <v>463</v>
      </c>
      <c r="M32" s="24" t="s">
        <v>649</v>
      </c>
      <c r="N32" s="55" t="s">
        <v>650</v>
      </c>
    </row>
    <row r="33" spans="1:14">
      <c r="A33" s="25" t="s">
        <v>338</v>
      </c>
      <c r="B33" s="24" t="s">
        <v>651</v>
      </c>
      <c r="C33" s="24">
        <v>2021</v>
      </c>
      <c r="D33" s="24">
        <v>1</v>
      </c>
      <c r="E33" s="24">
        <v>1</v>
      </c>
      <c r="F33" s="24" t="s">
        <v>652</v>
      </c>
      <c r="G33" s="24">
        <v>20</v>
      </c>
      <c r="H33" s="24">
        <v>2</v>
      </c>
      <c r="I33" s="24" t="s">
        <v>653</v>
      </c>
      <c r="J33" s="24" t="s">
        <v>654</v>
      </c>
      <c r="K33" s="24" t="s">
        <v>655</v>
      </c>
      <c r="L33" s="24" t="s">
        <v>470</v>
      </c>
      <c r="M33" s="24" t="s">
        <v>656</v>
      </c>
      <c r="N33" s="55" t="s">
        <v>657</v>
      </c>
    </row>
    <row r="34" spans="1:14">
      <c r="A34" s="25" t="s">
        <v>658</v>
      </c>
      <c r="B34" s="24" t="s">
        <v>659</v>
      </c>
      <c r="C34" s="24">
        <v>2017</v>
      </c>
      <c r="D34" s="24">
        <v>1</v>
      </c>
      <c r="E34" s="24">
        <v>1</v>
      </c>
      <c r="F34" s="24" t="s">
        <v>660</v>
      </c>
      <c r="G34" s="24">
        <v>14</v>
      </c>
      <c r="H34" s="24">
        <v>1</v>
      </c>
      <c r="I34" s="24">
        <v>60</v>
      </c>
      <c r="J34" s="24" t="s">
        <v>661</v>
      </c>
      <c r="K34" s="55" t="s">
        <v>662</v>
      </c>
      <c r="L34" s="24" t="s">
        <v>463</v>
      </c>
      <c r="M34" s="24" t="s">
        <v>663</v>
      </c>
      <c r="N34" s="55" t="s">
        <v>664</v>
      </c>
    </row>
    <row r="35" spans="1:14">
      <c r="A35" s="25" t="s">
        <v>116</v>
      </c>
      <c r="B35" s="24" t="s">
        <v>665</v>
      </c>
      <c r="C35" s="24">
        <v>2022</v>
      </c>
      <c r="D35" s="24">
        <v>1</v>
      </c>
      <c r="E35" s="24">
        <v>1</v>
      </c>
      <c r="F35" s="24" t="s">
        <v>666</v>
      </c>
      <c r="G35" s="24">
        <v>10</v>
      </c>
      <c r="H35" s="56"/>
      <c r="I35" s="24">
        <v>1000942</v>
      </c>
      <c r="J35" s="24" t="s">
        <v>667</v>
      </c>
      <c r="K35" s="55" t="s">
        <v>668</v>
      </c>
      <c r="L35" s="24" t="s">
        <v>463</v>
      </c>
      <c r="M35" s="24" t="s">
        <v>669</v>
      </c>
      <c r="N35" s="55" t="s">
        <v>670</v>
      </c>
    </row>
    <row r="36" spans="1:14">
      <c r="A36" s="25" t="s">
        <v>120</v>
      </c>
      <c r="B36" s="24" t="s">
        <v>671</v>
      </c>
      <c r="C36" s="24">
        <v>2023</v>
      </c>
      <c r="D36" s="24">
        <v>1</v>
      </c>
      <c r="E36" s="24">
        <v>1</v>
      </c>
      <c r="F36" s="24" t="s">
        <v>672</v>
      </c>
      <c r="G36" s="24">
        <v>37</v>
      </c>
      <c r="H36" s="24">
        <v>3</v>
      </c>
      <c r="I36" s="24" t="s">
        <v>673</v>
      </c>
      <c r="J36" s="24" t="s">
        <v>674</v>
      </c>
      <c r="K36" s="55" t="s">
        <v>675</v>
      </c>
      <c r="L36" s="24" t="s">
        <v>463</v>
      </c>
      <c r="M36" s="24" t="s">
        <v>676</v>
      </c>
      <c r="N36" s="55" t="s">
        <v>677</v>
      </c>
    </row>
    <row r="37" spans="1:14">
      <c r="A37" s="25" t="s">
        <v>121</v>
      </c>
      <c r="B37" s="24" t="s">
        <v>678</v>
      </c>
      <c r="C37" s="24">
        <v>2019</v>
      </c>
      <c r="D37" s="24">
        <v>1</v>
      </c>
      <c r="E37" s="24">
        <v>1</v>
      </c>
      <c r="F37" s="24" t="s">
        <v>679</v>
      </c>
      <c r="G37" s="24">
        <v>32</v>
      </c>
      <c r="H37" s="24">
        <v>4</v>
      </c>
      <c r="I37" s="24" t="s">
        <v>680</v>
      </c>
      <c r="J37" s="24" t="s">
        <v>681</v>
      </c>
      <c r="K37" s="55" t="s">
        <v>682</v>
      </c>
      <c r="L37" s="24" t="s">
        <v>496</v>
      </c>
      <c r="M37" s="24" t="s">
        <v>683</v>
      </c>
      <c r="N37" s="24" t="s">
        <v>684</v>
      </c>
    </row>
    <row r="38" spans="1:14">
      <c r="A38" s="25" t="s">
        <v>122</v>
      </c>
      <c r="B38" s="24" t="s">
        <v>685</v>
      </c>
      <c r="C38" s="24">
        <v>2020</v>
      </c>
      <c r="D38" s="24">
        <v>1</v>
      </c>
      <c r="E38" s="24">
        <v>1</v>
      </c>
      <c r="F38" s="24" t="s">
        <v>474</v>
      </c>
      <c r="G38" s="24">
        <v>21</v>
      </c>
      <c r="H38" s="56"/>
      <c r="I38" s="24">
        <v>47</v>
      </c>
      <c r="J38" s="24" t="s">
        <v>686</v>
      </c>
      <c r="K38" s="55" t="s">
        <v>687</v>
      </c>
      <c r="L38" s="24" t="s">
        <v>470</v>
      </c>
      <c r="M38" s="24" t="s">
        <v>688</v>
      </c>
      <c r="N38" s="55" t="s">
        <v>536</v>
      </c>
    </row>
    <row r="39" spans="1:14">
      <c r="A39" s="25" t="s">
        <v>125</v>
      </c>
      <c r="B39" s="24" t="s">
        <v>689</v>
      </c>
      <c r="C39" s="24">
        <v>2021</v>
      </c>
      <c r="D39" s="24">
        <v>1</v>
      </c>
      <c r="E39" s="24">
        <v>1</v>
      </c>
      <c r="F39" s="24" t="s">
        <v>690</v>
      </c>
      <c r="G39" s="24">
        <v>105</v>
      </c>
      <c r="H39" s="24">
        <v>6</v>
      </c>
      <c r="I39" s="24" t="s">
        <v>691</v>
      </c>
      <c r="J39" s="24" t="s">
        <v>692</v>
      </c>
      <c r="K39" s="55" t="s">
        <v>693</v>
      </c>
      <c r="L39" s="24" t="s">
        <v>470</v>
      </c>
      <c r="M39" s="24" t="s">
        <v>694</v>
      </c>
      <c r="N39" s="55" t="s">
        <v>695</v>
      </c>
    </row>
    <row r="40" spans="1:14">
      <c r="A40" s="25" t="s">
        <v>126</v>
      </c>
      <c r="B40" s="24" t="s">
        <v>696</v>
      </c>
      <c r="C40" s="24">
        <v>2022</v>
      </c>
      <c r="D40" s="24">
        <v>1</v>
      </c>
      <c r="E40" s="24">
        <v>1</v>
      </c>
      <c r="F40" s="24" t="s">
        <v>697</v>
      </c>
      <c r="G40" s="24">
        <v>26</v>
      </c>
      <c r="H40" s="56"/>
      <c r="I40" s="24">
        <v>102143</v>
      </c>
      <c r="J40" s="24" t="s">
        <v>698</v>
      </c>
      <c r="K40" s="55" t="s">
        <v>699</v>
      </c>
      <c r="L40" s="24" t="s">
        <v>470</v>
      </c>
      <c r="M40" s="24" t="s">
        <v>700</v>
      </c>
      <c r="N40" s="55" t="s">
        <v>701</v>
      </c>
    </row>
    <row r="41" spans="1:14">
      <c r="A41" s="25" t="s">
        <v>702</v>
      </c>
      <c r="B41" s="24" t="s">
        <v>703</v>
      </c>
      <c r="C41" s="24">
        <v>2016</v>
      </c>
      <c r="D41" s="24">
        <v>12</v>
      </c>
      <c r="E41" s="24">
        <v>1</v>
      </c>
      <c r="F41" s="24" t="s">
        <v>704</v>
      </c>
      <c r="G41" s="24">
        <v>27</v>
      </c>
      <c r="H41" s="24">
        <v>2</v>
      </c>
      <c r="I41" s="24" t="s">
        <v>705</v>
      </c>
      <c r="J41" s="24" t="s">
        <v>706</v>
      </c>
      <c r="K41" s="55" t="s">
        <v>707</v>
      </c>
      <c r="L41" s="24" t="s">
        <v>463</v>
      </c>
      <c r="M41" s="24" t="s">
        <v>708</v>
      </c>
      <c r="N41" s="24" t="s">
        <v>709</v>
      </c>
    </row>
    <row r="42" spans="1:14">
      <c r="A42" s="25" t="s">
        <v>130</v>
      </c>
      <c r="B42" s="24" t="s">
        <v>710</v>
      </c>
      <c r="C42" s="24">
        <v>2019</v>
      </c>
      <c r="D42" s="24">
        <v>1</v>
      </c>
      <c r="E42" s="24">
        <v>1</v>
      </c>
      <c r="F42" s="24" t="s">
        <v>538</v>
      </c>
      <c r="G42" s="24">
        <v>20</v>
      </c>
      <c r="H42" s="24">
        <v>1</v>
      </c>
      <c r="I42" s="24" t="s">
        <v>711</v>
      </c>
      <c r="J42" s="24" t="s">
        <v>712</v>
      </c>
      <c r="K42" s="55" t="s">
        <v>713</v>
      </c>
      <c r="L42" s="24" t="s">
        <v>470</v>
      </c>
      <c r="M42" s="24" t="s">
        <v>714</v>
      </c>
      <c r="N42" s="55" t="s">
        <v>715</v>
      </c>
    </row>
    <row r="43" spans="1:14">
      <c r="A43" s="25" t="s">
        <v>131</v>
      </c>
      <c r="B43" s="24" t="s">
        <v>716</v>
      </c>
      <c r="C43" s="24">
        <v>2021</v>
      </c>
      <c r="D43" s="24">
        <v>1</v>
      </c>
      <c r="E43" s="24">
        <v>1</v>
      </c>
      <c r="F43" s="24" t="s">
        <v>717</v>
      </c>
      <c r="G43" s="24">
        <v>55</v>
      </c>
      <c r="H43" s="56"/>
      <c r="I43" s="24" t="s">
        <v>718</v>
      </c>
      <c r="J43" s="24" t="s">
        <v>719</v>
      </c>
      <c r="K43" s="55" t="s">
        <v>720</v>
      </c>
      <c r="L43" s="24" t="s">
        <v>463</v>
      </c>
      <c r="M43" s="24" t="s">
        <v>721</v>
      </c>
      <c r="N43" s="55" t="s">
        <v>722</v>
      </c>
    </row>
    <row r="44" spans="1:14">
      <c r="A44" s="25" t="s">
        <v>388</v>
      </c>
      <c r="B44" s="24" t="s">
        <v>723</v>
      </c>
      <c r="C44" s="24">
        <v>2019</v>
      </c>
      <c r="D44" s="24">
        <v>1</v>
      </c>
      <c r="E44" s="24">
        <v>1</v>
      </c>
      <c r="F44" s="24" t="s">
        <v>467</v>
      </c>
      <c r="G44" s="24">
        <v>22</v>
      </c>
      <c r="H44" s="56"/>
      <c r="I44" s="56"/>
      <c r="J44" s="24" t="s">
        <v>724</v>
      </c>
      <c r="K44" s="55" t="s">
        <v>725</v>
      </c>
      <c r="L44" s="24" t="s">
        <v>470</v>
      </c>
      <c r="M44" s="24" t="s">
        <v>726</v>
      </c>
      <c r="N44" s="55" t="s">
        <v>727</v>
      </c>
    </row>
    <row r="45" spans="1:14">
      <c r="A45" s="25" t="s">
        <v>137</v>
      </c>
      <c r="B45" s="24" t="s">
        <v>728</v>
      </c>
      <c r="C45" s="24">
        <v>2020</v>
      </c>
      <c r="D45" s="24">
        <v>1</v>
      </c>
      <c r="E45" s="24">
        <v>1</v>
      </c>
      <c r="F45" s="24" t="s">
        <v>729</v>
      </c>
      <c r="G45" s="24">
        <v>39</v>
      </c>
      <c r="H45" s="24">
        <v>11</v>
      </c>
      <c r="I45" s="24" t="s">
        <v>730</v>
      </c>
      <c r="J45" s="24" t="s">
        <v>731</v>
      </c>
      <c r="K45" s="55" t="s">
        <v>732</v>
      </c>
      <c r="L45" s="24" t="s">
        <v>496</v>
      </c>
      <c r="M45" s="24" t="s">
        <v>733</v>
      </c>
      <c r="N45" s="55" t="s">
        <v>734</v>
      </c>
    </row>
    <row r="46" spans="1:14">
      <c r="A46" s="25" t="s">
        <v>138</v>
      </c>
      <c r="B46" s="24" t="s">
        <v>735</v>
      </c>
      <c r="C46" s="24">
        <v>2018</v>
      </c>
      <c r="D46" s="24">
        <v>1</v>
      </c>
      <c r="E46" s="24">
        <v>1</v>
      </c>
      <c r="F46" s="24" t="s">
        <v>467</v>
      </c>
      <c r="G46" s="24">
        <v>21</v>
      </c>
      <c r="H46" s="56"/>
      <c r="I46" s="24" t="s">
        <v>736</v>
      </c>
      <c r="J46" s="24" t="s">
        <v>737</v>
      </c>
      <c r="K46" s="55" t="s">
        <v>738</v>
      </c>
      <c r="L46" s="24" t="s">
        <v>470</v>
      </c>
      <c r="M46" s="24" t="s">
        <v>739</v>
      </c>
      <c r="N46" s="55" t="s">
        <v>740</v>
      </c>
    </row>
    <row r="47" spans="1:14">
      <c r="A47" s="25" t="s">
        <v>139</v>
      </c>
      <c r="B47" s="24" t="s">
        <v>741</v>
      </c>
      <c r="C47" s="24">
        <v>2020</v>
      </c>
      <c r="D47" s="24">
        <v>1</v>
      </c>
      <c r="E47" s="24">
        <v>1</v>
      </c>
      <c r="F47" s="24" t="s">
        <v>474</v>
      </c>
      <c r="G47" s="24">
        <v>21</v>
      </c>
      <c r="H47" s="56"/>
      <c r="I47" s="24" t="s">
        <v>742</v>
      </c>
      <c r="J47" s="24" t="s">
        <v>743</v>
      </c>
      <c r="K47" s="55" t="s">
        <v>744</v>
      </c>
      <c r="L47" s="24" t="s">
        <v>496</v>
      </c>
      <c r="M47" s="24" t="s">
        <v>745</v>
      </c>
      <c r="N47" s="55" t="s">
        <v>536</v>
      </c>
    </row>
    <row r="48" spans="1:14">
      <c r="A48" s="25" t="s">
        <v>140</v>
      </c>
      <c r="B48" s="24" t="s">
        <v>746</v>
      </c>
      <c r="C48" s="24">
        <v>2022</v>
      </c>
      <c r="D48" s="24">
        <v>1</v>
      </c>
      <c r="E48" s="24">
        <v>1</v>
      </c>
      <c r="F48" s="24" t="s">
        <v>747</v>
      </c>
      <c r="G48" s="24">
        <v>22</v>
      </c>
      <c r="H48" s="24">
        <v>1</v>
      </c>
      <c r="I48" s="24">
        <v>224</v>
      </c>
      <c r="J48" s="24" t="s">
        <v>748</v>
      </c>
      <c r="K48" s="55" t="s">
        <v>749</v>
      </c>
      <c r="L48" s="24" t="s">
        <v>496</v>
      </c>
      <c r="M48" s="24" t="s">
        <v>750</v>
      </c>
      <c r="N48" s="55" t="s">
        <v>751</v>
      </c>
    </row>
    <row r="49" spans="1:14">
      <c r="A49" s="25" t="s">
        <v>147</v>
      </c>
      <c r="B49" s="24" t="s">
        <v>752</v>
      </c>
      <c r="C49" s="24">
        <v>2015</v>
      </c>
      <c r="D49" s="24">
        <v>1</v>
      </c>
      <c r="E49" s="24">
        <v>1</v>
      </c>
      <c r="F49" s="24" t="s">
        <v>474</v>
      </c>
      <c r="G49" s="24">
        <v>16</v>
      </c>
      <c r="H49" s="56"/>
      <c r="I49" s="24">
        <v>24</v>
      </c>
      <c r="J49" s="24" t="s">
        <v>753</v>
      </c>
      <c r="K49" s="55" t="s">
        <v>754</v>
      </c>
      <c r="L49" s="24" t="s">
        <v>496</v>
      </c>
      <c r="M49" s="24" t="s">
        <v>755</v>
      </c>
      <c r="N49" s="55" t="s">
        <v>756</v>
      </c>
    </row>
    <row r="50" spans="1:14">
      <c r="A50" s="25" t="s">
        <v>148</v>
      </c>
      <c r="B50" s="24" t="s">
        <v>757</v>
      </c>
      <c r="C50" s="24">
        <v>2016</v>
      </c>
      <c r="D50" s="24">
        <v>1</v>
      </c>
      <c r="E50" s="24">
        <v>1</v>
      </c>
      <c r="F50" s="24" t="s">
        <v>758</v>
      </c>
      <c r="G50" s="24">
        <v>58</v>
      </c>
      <c r="H50" s="24">
        <v>1</v>
      </c>
      <c r="I50" s="24" t="s">
        <v>759</v>
      </c>
      <c r="J50" s="24" t="s">
        <v>760</v>
      </c>
      <c r="K50" s="24" t="s">
        <v>761</v>
      </c>
      <c r="L50" s="24" t="s">
        <v>470</v>
      </c>
      <c r="M50" s="24" t="s">
        <v>762</v>
      </c>
      <c r="N50" s="55" t="s">
        <v>763</v>
      </c>
    </row>
    <row r="51" spans="1:14">
      <c r="A51" s="25" t="s">
        <v>149</v>
      </c>
      <c r="B51" s="24" t="s">
        <v>764</v>
      </c>
      <c r="C51" s="24">
        <v>2018</v>
      </c>
      <c r="D51" s="24">
        <v>1</v>
      </c>
      <c r="E51" s="24">
        <v>1</v>
      </c>
      <c r="F51" s="24" t="s">
        <v>765</v>
      </c>
      <c r="G51" s="24">
        <v>66</v>
      </c>
      <c r="H51" s="56"/>
      <c r="I51" s="24" t="s">
        <v>766</v>
      </c>
      <c r="J51" s="24" t="s">
        <v>767</v>
      </c>
      <c r="K51" s="55" t="s">
        <v>768</v>
      </c>
      <c r="L51" s="24" t="s">
        <v>496</v>
      </c>
      <c r="M51" s="24" t="s">
        <v>769</v>
      </c>
      <c r="N51" s="55" t="s">
        <v>770</v>
      </c>
    </row>
    <row r="52" spans="1:14">
      <c r="A52" s="25" t="s">
        <v>150</v>
      </c>
      <c r="B52" s="24" t="s">
        <v>771</v>
      </c>
      <c r="C52" s="24">
        <v>2019</v>
      </c>
      <c r="D52" s="24">
        <v>1</v>
      </c>
      <c r="E52" s="24">
        <v>1</v>
      </c>
      <c r="F52" s="24" t="s">
        <v>519</v>
      </c>
      <c r="G52" s="24">
        <v>30</v>
      </c>
      <c r="H52" s="24">
        <v>13</v>
      </c>
      <c r="I52" s="24" t="s">
        <v>772</v>
      </c>
      <c r="J52" s="24" t="s">
        <v>773</v>
      </c>
      <c r="K52" s="55" t="s">
        <v>774</v>
      </c>
      <c r="L52" s="24" t="s">
        <v>470</v>
      </c>
      <c r="M52" s="56"/>
      <c r="N52" s="55" t="s">
        <v>775</v>
      </c>
    </row>
    <row r="53" spans="1:14">
      <c r="A53" s="25" t="s">
        <v>156</v>
      </c>
      <c r="B53" s="24" t="s">
        <v>776</v>
      </c>
      <c r="C53" s="24">
        <v>2023</v>
      </c>
      <c r="D53" s="24">
        <v>1</v>
      </c>
      <c r="E53" s="24">
        <v>1</v>
      </c>
      <c r="F53" s="24" t="s">
        <v>777</v>
      </c>
      <c r="G53" s="56"/>
      <c r="H53" s="56"/>
      <c r="I53" s="56"/>
      <c r="J53" s="24" t="s">
        <v>778</v>
      </c>
      <c r="K53" s="55" t="s">
        <v>779</v>
      </c>
      <c r="L53" s="24" t="s">
        <v>496</v>
      </c>
      <c r="M53" s="24" t="s">
        <v>780</v>
      </c>
      <c r="N53" s="55" t="s">
        <v>781</v>
      </c>
    </row>
    <row r="54" spans="1:14">
      <c r="A54" s="25" t="s">
        <v>157</v>
      </c>
      <c r="B54" s="24" t="s">
        <v>782</v>
      </c>
      <c r="C54" s="24">
        <v>2019</v>
      </c>
      <c r="D54" s="24">
        <v>1</v>
      </c>
      <c r="E54" s="24">
        <v>1</v>
      </c>
      <c r="F54" s="24" t="s">
        <v>783</v>
      </c>
      <c r="G54" s="24">
        <v>12</v>
      </c>
      <c r="H54" s="24">
        <v>1</v>
      </c>
      <c r="I54" s="24">
        <v>146</v>
      </c>
      <c r="J54" s="24" t="s">
        <v>784</v>
      </c>
      <c r="K54" s="55" t="s">
        <v>785</v>
      </c>
      <c r="L54" s="24" t="s">
        <v>470</v>
      </c>
      <c r="M54" s="24" t="s">
        <v>786</v>
      </c>
      <c r="N54" s="55" t="s">
        <v>787</v>
      </c>
    </row>
    <row r="55" spans="1:14">
      <c r="A55" s="25" t="s">
        <v>161</v>
      </c>
      <c r="B55" s="24" t="s">
        <v>788</v>
      </c>
      <c r="C55" s="24">
        <v>2021</v>
      </c>
      <c r="D55" s="24">
        <v>1</v>
      </c>
      <c r="E55" s="24">
        <v>1</v>
      </c>
      <c r="F55" s="24" t="s">
        <v>789</v>
      </c>
      <c r="G55" s="24">
        <v>59</v>
      </c>
      <c r="H55" s="24">
        <v>9</v>
      </c>
      <c r="I55" s="24" t="s">
        <v>790</v>
      </c>
      <c r="J55" s="24" t="s">
        <v>791</v>
      </c>
      <c r="K55" s="55" t="s">
        <v>792</v>
      </c>
      <c r="L55" s="24" t="s">
        <v>470</v>
      </c>
      <c r="M55" s="24" t="s">
        <v>793</v>
      </c>
      <c r="N55" s="55" t="s">
        <v>794</v>
      </c>
    </row>
    <row r="56" spans="1:14">
      <c r="A56" s="25" t="s">
        <v>162</v>
      </c>
      <c r="B56" s="24" t="s">
        <v>795</v>
      </c>
      <c r="C56" s="24">
        <v>2021</v>
      </c>
      <c r="D56" s="24">
        <v>1</v>
      </c>
      <c r="E56" s="24">
        <v>1</v>
      </c>
      <c r="F56" s="24" t="s">
        <v>796</v>
      </c>
      <c r="G56" s="24">
        <v>10</v>
      </c>
      <c r="H56" s="56"/>
      <c r="I56" s="24" t="s">
        <v>797</v>
      </c>
      <c r="J56" s="24" t="s">
        <v>798</v>
      </c>
      <c r="K56" s="55" t="s">
        <v>799</v>
      </c>
      <c r="L56" s="24" t="s">
        <v>470</v>
      </c>
      <c r="M56" s="24" t="s">
        <v>800</v>
      </c>
      <c r="N56" s="55" t="s">
        <v>801</v>
      </c>
    </row>
    <row r="57" spans="1:14">
      <c r="A57" s="25" t="s">
        <v>163</v>
      </c>
      <c r="B57" s="24" t="s">
        <v>802</v>
      </c>
      <c r="C57" s="24">
        <v>2019</v>
      </c>
      <c r="D57" s="24">
        <v>1</v>
      </c>
      <c r="E57" s="24">
        <v>1</v>
      </c>
      <c r="F57" s="24" t="s">
        <v>467</v>
      </c>
      <c r="G57" s="24">
        <v>22</v>
      </c>
      <c r="H57" s="24">
        <v>12</v>
      </c>
      <c r="I57" s="24" t="s">
        <v>803</v>
      </c>
      <c r="J57" s="24" t="s">
        <v>804</v>
      </c>
      <c r="K57" s="55" t="s">
        <v>805</v>
      </c>
      <c r="L57" s="24" t="s">
        <v>463</v>
      </c>
      <c r="M57" s="24" t="s">
        <v>806</v>
      </c>
      <c r="N57" s="55" t="s">
        <v>807</v>
      </c>
    </row>
    <row r="58" spans="1:14">
      <c r="A58" s="25" t="s">
        <v>808</v>
      </c>
      <c r="B58" s="24" t="s">
        <v>809</v>
      </c>
      <c r="C58" s="24">
        <v>2023</v>
      </c>
      <c r="D58" s="24">
        <v>1</v>
      </c>
      <c r="E58" s="24">
        <v>1</v>
      </c>
      <c r="F58" s="24" t="s">
        <v>810</v>
      </c>
      <c r="G58" s="24">
        <v>27</v>
      </c>
      <c r="H58" s="24">
        <v>1</v>
      </c>
      <c r="I58" s="24">
        <v>108</v>
      </c>
      <c r="J58" s="24" t="s">
        <v>811</v>
      </c>
      <c r="K58" s="55" t="s">
        <v>812</v>
      </c>
      <c r="L58" s="24" t="s">
        <v>470</v>
      </c>
      <c r="M58" s="24" t="s">
        <v>813</v>
      </c>
      <c r="N58" s="55" t="s">
        <v>814</v>
      </c>
    </row>
    <row r="59" spans="1:14">
      <c r="A59" s="25" t="s">
        <v>169</v>
      </c>
      <c r="B59" s="24" t="s">
        <v>815</v>
      </c>
      <c r="C59" s="24">
        <v>2018</v>
      </c>
      <c r="D59" s="24">
        <v>1</v>
      </c>
      <c r="E59" s="24">
        <v>1</v>
      </c>
      <c r="F59" s="24" t="s">
        <v>474</v>
      </c>
      <c r="G59" s="24">
        <v>19</v>
      </c>
      <c r="H59" s="56"/>
      <c r="I59" s="24" t="s">
        <v>816</v>
      </c>
      <c r="J59" s="24" t="s">
        <v>817</v>
      </c>
      <c r="K59" s="55" t="s">
        <v>818</v>
      </c>
      <c r="L59" s="24" t="s">
        <v>463</v>
      </c>
      <c r="M59" s="24" t="s">
        <v>819</v>
      </c>
      <c r="N59" s="24" t="s">
        <v>820</v>
      </c>
    </row>
    <row r="60" spans="1:14">
      <c r="A60" s="25" t="s">
        <v>170</v>
      </c>
      <c r="B60" s="24" t="s">
        <v>821</v>
      </c>
      <c r="C60" s="24">
        <v>2019</v>
      </c>
      <c r="D60" s="24">
        <v>1</v>
      </c>
      <c r="E60" s="24">
        <v>1</v>
      </c>
      <c r="F60" s="24" t="s">
        <v>822</v>
      </c>
      <c r="G60" s="24">
        <v>19</v>
      </c>
      <c r="H60" s="24">
        <v>1</v>
      </c>
      <c r="I60" s="24">
        <v>1320</v>
      </c>
      <c r="J60" s="24" t="s">
        <v>823</v>
      </c>
      <c r="K60" s="55" t="s">
        <v>824</v>
      </c>
      <c r="L60" s="24" t="s">
        <v>463</v>
      </c>
      <c r="M60" s="24" t="s">
        <v>825</v>
      </c>
      <c r="N60" s="55" t="s">
        <v>826</v>
      </c>
    </row>
    <row r="61" spans="1:14">
      <c r="A61" s="25" t="s">
        <v>171</v>
      </c>
      <c r="B61" s="24" t="s">
        <v>827</v>
      </c>
      <c r="C61" s="24">
        <v>2021</v>
      </c>
      <c r="D61" s="24">
        <v>1</v>
      </c>
      <c r="E61" s="24">
        <v>1</v>
      </c>
      <c r="F61" s="24" t="s">
        <v>828</v>
      </c>
      <c r="G61" s="24">
        <v>22</v>
      </c>
      <c r="H61" s="24">
        <v>1</v>
      </c>
      <c r="I61" s="24" t="s">
        <v>829</v>
      </c>
      <c r="J61" s="24" t="s">
        <v>830</v>
      </c>
      <c r="K61" s="55" t="s">
        <v>831</v>
      </c>
      <c r="L61" s="24" t="s">
        <v>496</v>
      </c>
      <c r="M61" s="24" t="s">
        <v>832</v>
      </c>
      <c r="N61" s="55" t="s">
        <v>833</v>
      </c>
    </row>
    <row r="62" spans="1:14">
      <c r="A62" s="25" t="s">
        <v>172</v>
      </c>
      <c r="B62" s="24" t="s">
        <v>834</v>
      </c>
      <c r="C62" s="24">
        <v>2021</v>
      </c>
      <c r="D62" s="24">
        <v>1</v>
      </c>
      <c r="E62" s="24">
        <v>1</v>
      </c>
      <c r="F62" s="24" t="s">
        <v>835</v>
      </c>
      <c r="G62" s="24">
        <v>10</v>
      </c>
      <c r="H62" s="24">
        <v>15</v>
      </c>
      <c r="I62" s="56"/>
      <c r="J62" s="24" t="s">
        <v>836</v>
      </c>
      <c r="K62" s="55" t="s">
        <v>837</v>
      </c>
      <c r="L62" s="24" t="s">
        <v>463</v>
      </c>
      <c r="M62" s="24" t="s">
        <v>838</v>
      </c>
      <c r="N62" s="55" t="s">
        <v>839</v>
      </c>
    </row>
    <row r="63" spans="1:14">
      <c r="A63" s="25" t="s">
        <v>176</v>
      </c>
      <c r="B63" s="24" t="s">
        <v>840</v>
      </c>
      <c r="C63" s="24">
        <v>2017</v>
      </c>
      <c r="D63" s="24">
        <v>1</v>
      </c>
      <c r="E63" s="24">
        <v>1</v>
      </c>
      <c r="F63" s="24" t="s">
        <v>841</v>
      </c>
      <c r="G63" s="24">
        <v>15</v>
      </c>
      <c r="H63" s="24">
        <v>1</v>
      </c>
      <c r="I63" s="24">
        <v>145</v>
      </c>
      <c r="J63" s="24" t="s">
        <v>842</v>
      </c>
      <c r="K63" s="55" t="s">
        <v>843</v>
      </c>
      <c r="L63" s="24" t="s">
        <v>470</v>
      </c>
      <c r="M63" s="24" t="s">
        <v>844</v>
      </c>
      <c r="N63" s="55" t="s">
        <v>845</v>
      </c>
    </row>
    <row r="64" spans="1:14">
      <c r="A64" s="25" t="s">
        <v>178</v>
      </c>
      <c r="B64" s="24" t="s">
        <v>846</v>
      </c>
      <c r="C64" s="24">
        <v>2016</v>
      </c>
      <c r="D64" s="24">
        <v>1</v>
      </c>
      <c r="E64" s="24">
        <v>1</v>
      </c>
      <c r="F64" s="24" t="s">
        <v>847</v>
      </c>
      <c r="G64" s="24">
        <v>21</v>
      </c>
      <c r="H64" s="24">
        <v>12</v>
      </c>
      <c r="I64" s="24" t="s">
        <v>848</v>
      </c>
      <c r="J64" s="24" t="s">
        <v>849</v>
      </c>
      <c r="K64" s="55" t="s">
        <v>850</v>
      </c>
      <c r="L64" s="24" t="s">
        <v>470</v>
      </c>
      <c r="M64" s="24" t="s">
        <v>851</v>
      </c>
      <c r="N64" s="55" t="s">
        <v>852</v>
      </c>
    </row>
    <row r="65" spans="1:20">
      <c r="A65" s="25" t="s">
        <v>179</v>
      </c>
      <c r="B65" s="24" t="s">
        <v>853</v>
      </c>
      <c r="C65" s="24">
        <v>2022</v>
      </c>
      <c r="D65" s="24">
        <v>1</v>
      </c>
      <c r="E65" s="24">
        <v>1</v>
      </c>
      <c r="F65" s="24" t="s">
        <v>747</v>
      </c>
      <c r="G65" s="24">
        <v>22</v>
      </c>
      <c r="H65" s="24">
        <v>1</v>
      </c>
      <c r="I65" s="24">
        <v>912</v>
      </c>
      <c r="J65" s="24" t="s">
        <v>854</v>
      </c>
      <c r="K65" s="55" t="s">
        <v>855</v>
      </c>
      <c r="L65" s="24" t="s">
        <v>470</v>
      </c>
      <c r="M65" s="24" t="s">
        <v>856</v>
      </c>
      <c r="N65" s="55" t="s">
        <v>857</v>
      </c>
    </row>
    <row r="66" spans="1:20">
      <c r="A66" s="25" t="s">
        <v>322</v>
      </c>
      <c r="B66" s="56" t="s">
        <v>858</v>
      </c>
      <c r="C66" s="57">
        <v>2016</v>
      </c>
      <c r="D66" s="57">
        <v>1</v>
      </c>
      <c r="E66" s="57">
        <v>1</v>
      </c>
      <c r="F66" s="57" t="s">
        <v>859</v>
      </c>
      <c r="G66" s="57">
        <v>26</v>
      </c>
      <c r="H66" s="57">
        <v>3</v>
      </c>
      <c r="I66" s="57" t="s">
        <v>860</v>
      </c>
      <c r="J66" s="57" t="s">
        <v>861</v>
      </c>
      <c r="K66" s="55" t="s">
        <v>862</v>
      </c>
      <c r="L66" s="56" t="s">
        <v>496</v>
      </c>
      <c r="M66" s="56"/>
      <c r="N66" s="57" t="s">
        <v>863</v>
      </c>
    </row>
    <row r="67" spans="1:20">
      <c r="A67" s="25" t="s">
        <v>324</v>
      </c>
      <c r="B67" s="56" t="s">
        <v>864</v>
      </c>
      <c r="C67" s="57">
        <v>2016</v>
      </c>
      <c r="D67" s="57">
        <v>1</v>
      </c>
      <c r="E67" s="57">
        <v>1</v>
      </c>
      <c r="F67" s="57" t="s">
        <v>474</v>
      </c>
      <c r="G67" s="57">
        <v>17</v>
      </c>
      <c r="H67" s="58" t="s">
        <v>7</v>
      </c>
      <c r="I67" s="57">
        <v>59</v>
      </c>
      <c r="J67" s="57" t="s">
        <v>865</v>
      </c>
      <c r="K67" s="55" t="s">
        <v>866</v>
      </c>
      <c r="L67" s="56" t="s">
        <v>496</v>
      </c>
      <c r="M67" s="57" t="s">
        <v>867</v>
      </c>
      <c r="N67" s="55" t="s">
        <v>868</v>
      </c>
    </row>
    <row r="68" spans="1:20">
      <c r="A68" s="25" t="s">
        <v>357</v>
      </c>
      <c r="B68" s="57" t="s">
        <v>869</v>
      </c>
      <c r="C68" s="57">
        <v>2016</v>
      </c>
      <c r="D68" s="57">
        <v>1</v>
      </c>
      <c r="E68" s="57">
        <v>1</v>
      </c>
      <c r="F68" s="57" t="s">
        <v>870</v>
      </c>
      <c r="G68" s="57">
        <v>92</v>
      </c>
      <c r="H68" s="58" t="s">
        <v>7</v>
      </c>
      <c r="I68" s="57" t="s">
        <v>871</v>
      </c>
      <c r="J68" s="57" t="s">
        <v>872</v>
      </c>
      <c r="K68" s="55" t="s">
        <v>873</v>
      </c>
      <c r="L68" s="56" t="s">
        <v>496</v>
      </c>
      <c r="M68" s="57" t="s">
        <v>874</v>
      </c>
      <c r="N68" s="57" t="s">
        <v>875</v>
      </c>
    </row>
    <row r="69" spans="1:20">
      <c r="A69" s="25" t="s">
        <v>359</v>
      </c>
      <c r="B69" s="57" t="s">
        <v>876</v>
      </c>
      <c r="C69" s="57">
        <v>2018</v>
      </c>
      <c r="D69" s="57">
        <v>1</v>
      </c>
      <c r="E69" s="57">
        <v>1</v>
      </c>
      <c r="F69" s="57" t="s">
        <v>572</v>
      </c>
      <c r="G69" s="57">
        <v>13</v>
      </c>
      <c r="H69" s="57">
        <v>8</v>
      </c>
      <c r="I69" s="57" t="s">
        <v>877</v>
      </c>
      <c r="J69" s="57" t="s">
        <v>878</v>
      </c>
      <c r="K69" s="55" t="s">
        <v>879</v>
      </c>
      <c r="L69" s="56" t="s">
        <v>496</v>
      </c>
      <c r="M69" s="57" t="s">
        <v>880</v>
      </c>
      <c r="N69" s="57" t="s">
        <v>881</v>
      </c>
    </row>
    <row r="70" spans="1:20">
      <c r="A70" s="25" t="s">
        <v>362</v>
      </c>
      <c r="B70" s="57" t="s">
        <v>882</v>
      </c>
      <c r="C70" s="57">
        <v>2019</v>
      </c>
      <c r="D70" s="57">
        <v>1</v>
      </c>
      <c r="E70" s="57">
        <v>1</v>
      </c>
      <c r="F70" s="57" t="s">
        <v>883</v>
      </c>
      <c r="G70" s="57">
        <v>6</v>
      </c>
      <c r="H70" s="57">
        <v>10</v>
      </c>
      <c r="I70" s="57" t="s">
        <v>884</v>
      </c>
      <c r="J70" s="57" t="s">
        <v>885</v>
      </c>
      <c r="K70" s="55" t="s">
        <v>886</v>
      </c>
      <c r="L70" s="56" t="s">
        <v>496</v>
      </c>
      <c r="M70" s="57" t="s">
        <v>887</v>
      </c>
      <c r="N70" s="57" t="s">
        <v>888</v>
      </c>
    </row>
    <row r="71" spans="1:20">
      <c r="A71" s="25" t="s">
        <v>364</v>
      </c>
      <c r="B71" s="57" t="s">
        <v>889</v>
      </c>
      <c r="C71" s="57">
        <v>2021</v>
      </c>
      <c r="D71" s="57">
        <v>1</v>
      </c>
      <c r="E71" s="57">
        <v>1</v>
      </c>
      <c r="F71" s="57" t="s">
        <v>747</v>
      </c>
      <c r="G71" s="57">
        <v>21</v>
      </c>
      <c r="H71" s="57">
        <v>1</v>
      </c>
      <c r="I71" s="57">
        <v>876</v>
      </c>
      <c r="J71" s="57" t="s">
        <v>890</v>
      </c>
      <c r="K71" s="55" t="s">
        <v>891</v>
      </c>
      <c r="L71" s="56" t="s">
        <v>496</v>
      </c>
      <c r="M71" s="57" t="s">
        <v>892</v>
      </c>
      <c r="N71" s="55" t="s">
        <v>893</v>
      </c>
    </row>
    <row r="72" spans="1:20">
      <c r="A72" s="25" t="s">
        <v>365</v>
      </c>
      <c r="B72" s="57" t="s">
        <v>894</v>
      </c>
      <c r="C72" s="57">
        <v>2021</v>
      </c>
      <c r="D72" s="57">
        <v>1</v>
      </c>
      <c r="E72" s="57">
        <v>1</v>
      </c>
      <c r="F72" s="57" t="s">
        <v>789</v>
      </c>
      <c r="G72" s="57">
        <v>59</v>
      </c>
      <c r="H72" s="57">
        <v>9</v>
      </c>
      <c r="I72" s="57" t="s">
        <v>895</v>
      </c>
      <c r="J72" s="57" t="s">
        <v>896</v>
      </c>
      <c r="K72" s="55" t="s">
        <v>897</v>
      </c>
      <c r="L72" s="56" t="s">
        <v>496</v>
      </c>
      <c r="M72" s="57" t="s">
        <v>898</v>
      </c>
      <c r="N72" s="55" t="s">
        <v>899</v>
      </c>
    </row>
    <row r="73" spans="1:20">
      <c r="A73" s="25" t="s">
        <v>339</v>
      </c>
      <c r="B73" s="24" t="s">
        <v>900</v>
      </c>
      <c r="C73" s="24">
        <v>2020</v>
      </c>
      <c r="D73" s="24">
        <v>1</v>
      </c>
      <c r="E73" s="24">
        <v>1</v>
      </c>
      <c r="F73" s="24" t="s">
        <v>474</v>
      </c>
      <c r="G73" s="24">
        <v>21</v>
      </c>
      <c r="H73" s="24">
        <v>10</v>
      </c>
      <c r="I73" s="24" t="s">
        <v>901</v>
      </c>
      <c r="J73" s="24" t="s">
        <v>902</v>
      </c>
      <c r="K73" s="55" t="s">
        <v>903</v>
      </c>
      <c r="L73" s="24" t="s">
        <v>496</v>
      </c>
      <c r="M73" s="24" t="s">
        <v>904</v>
      </c>
      <c r="N73" s="24" t="s">
        <v>905</v>
      </c>
    </row>
    <row r="74" spans="1:20">
      <c r="A74" s="25" t="s">
        <v>341</v>
      </c>
      <c r="B74" s="24" t="s">
        <v>906</v>
      </c>
      <c r="C74" s="24">
        <v>2023</v>
      </c>
      <c r="D74" s="24">
        <v>1</v>
      </c>
      <c r="E74" s="24">
        <v>1</v>
      </c>
      <c r="F74" s="24" t="s">
        <v>572</v>
      </c>
      <c r="G74" s="24">
        <v>18</v>
      </c>
      <c r="H74" s="24">
        <v>3</v>
      </c>
      <c r="I74" s="24" t="s">
        <v>907</v>
      </c>
      <c r="J74" s="24" t="s">
        <v>908</v>
      </c>
      <c r="K74" s="55" t="s">
        <v>909</v>
      </c>
      <c r="L74" s="24" t="s">
        <v>470</v>
      </c>
      <c r="M74" s="24" t="s">
        <v>910</v>
      </c>
      <c r="N74" s="55" t="s">
        <v>911</v>
      </c>
    </row>
    <row r="75" spans="1:20">
      <c r="A75" s="25" t="s">
        <v>344</v>
      </c>
      <c r="B75" s="24" t="s">
        <v>912</v>
      </c>
      <c r="C75" s="24">
        <v>2018</v>
      </c>
      <c r="D75" s="24">
        <v>1</v>
      </c>
      <c r="E75" s="24">
        <v>1</v>
      </c>
      <c r="F75" s="24" t="s">
        <v>467</v>
      </c>
      <c r="G75" s="24">
        <v>21</v>
      </c>
      <c r="H75" s="56"/>
      <c r="I75" s="24" t="s">
        <v>913</v>
      </c>
      <c r="J75" s="24" t="s">
        <v>914</v>
      </c>
      <c r="K75" s="55" t="s">
        <v>915</v>
      </c>
      <c r="L75" s="24" t="s">
        <v>470</v>
      </c>
      <c r="M75" s="24" t="s">
        <v>916</v>
      </c>
      <c r="N75" s="55" t="s">
        <v>472</v>
      </c>
    </row>
    <row r="76" spans="1:20">
      <c r="A76" s="25" t="s">
        <v>345</v>
      </c>
      <c r="B76" s="24" t="s">
        <v>917</v>
      </c>
      <c r="C76" s="24">
        <v>2017</v>
      </c>
      <c r="D76" s="24">
        <v>6</v>
      </c>
      <c r="E76" s="24">
        <v>1</v>
      </c>
      <c r="F76" s="24" t="s">
        <v>870</v>
      </c>
      <c r="G76" s="24">
        <v>93</v>
      </c>
      <c r="H76" s="56"/>
      <c r="I76" s="24" t="s">
        <v>918</v>
      </c>
      <c r="J76" s="24" t="s">
        <v>919</v>
      </c>
      <c r="K76" s="24" t="s">
        <v>920</v>
      </c>
      <c r="L76" s="24" t="s">
        <v>463</v>
      </c>
      <c r="M76" s="56"/>
      <c r="N76" s="24" t="s">
        <v>921</v>
      </c>
    </row>
    <row r="77" spans="1:20">
      <c r="A77" s="25" t="s">
        <v>346</v>
      </c>
      <c r="B77" s="24" t="s">
        <v>922</v>
      </c>
      <c r="C77" s="24">
        <v>2022</v>
      </c>
      <c r="D77" s="24">
        <v>1</v>
      </c>
      <c r="E77" s="24">
        <v>1</v>
      </c>
      <c r="F77" s="24" t="s">
        <v>697</v>
      </c>
      <c r="G77" s="24">
        <v>26</v>
      </c>
      <c r="H77" s="56"/>
      <c r="I77" s="24">
        <v>102128</v>
      </c>
      <c r="J77" s="24" t="s">
        <v>923</v>
      </c>
      <c r="K77" s="55" t="s">
        <v>924</v>
      </c>
      <c r="L77" s="24" t="s">
        <v>470</v>
      </c>
      <c r="M77" s="24" t="s">
        <v>925</v>
      </c>
      <c r="N77" s="56"/>
    </row>
    <row r="78" spans="1:20">
      <c r="A78" s="25" t="s">
        <v>348</v>
      </c>
      <c r="B78" s="24" t="s">
        <v>1565</v>
      </c>
      <c r="C78" s="24">
        <v>2020</v>
      </c>
      <c r="D78" s="24">
        <v>1</v>
      </c>
      <c r="E78" s="24">
        <v>1</v>
      </c>
      <c r="F78" s="24" t="s">
        <v>474</v>
      </c>
      <c r="G78" s="24">
        <v>21</v>
      </c>
      <c r="H78" s="56"/>
      <c r="I78" s="24" t="s">
        <v>1566</v>
      </c>
      <c r="J78" s="24" t="s">
        <v>1567</v>
      </c>
      <c r="K78" s="55" t="s">
        <v>1568</v>
      </c>
      <c r="L78" s="24" t="s">
        <v>470</v>
      </c>
      <c r="M78" s="24" t="s">
        <v>1569</v>
      </c>
      <c r="N78" s="55" t="s">
        <v>536</v>
      </c>
      <c r="O78" s="56"/>
      <c r="P78" s="56"/>
      <c r="Q78" s="56"/>
      <c r="R78" s="56"/>
      <c r="S78" s="56"/>
      <c r="T78" s="56"/>
    </row>
    <row r="79" spans="1:20">
      <c r="A79" s="25" t="s">
        <v>350</v>
      </c>
      <c r="B79" s="24" t="s">
        <v>926</v>
      </c>
      <c r="C79" s="24">
        <v>2021</v>
      </c>
      <c r="D79" s="24">
        <v>1</v>
      </c>
      <c r="E79" s="24">
        <v>1</v>
      </c>
      <c r="F79" s="24" t="s">
        <v>572</v>
      </c>
      <c r="G79" s="24">
        <v>16</v>
      </c>
      <c r="H79" s="24">
        <v>4</v>
      </c>
      <c r="I79" s="24" t="s">
        <v>927</v>
      </c>
      <c r="J79" s="24" t="s">
        <v>928</v>
      </c>
      <c r="K79" s="55" t="s">
        <v>929</v>
      </c>
      <c r="L79" s="24" t="s">
        <v>470</v>
      </c>
      <c r="M79" s="24" t="s">
        <v>930</v>
      </c>
      <c r="N79" s="56"/>
    </row>
    <row r="80" spans="1:20">
      <c r="A80" s="25" t="s">
        <v>352</v>
      </c>
      <c r="B80" s="24" t="s">
        <v>931</v>
      </c>
      <c r="C80" s="24">
        <v>2018</v>
      </c>
      <c r="D80" s="24">
        <v>1</v>
      </c>
      <c r="E80" s="24">
        <v>1</v>
      </c>
      <c r="F80" s="24" t="s">
        <v>572</v>
      </c>
      <c r="G80" s="24">
        <v>13</v>
      </c>
      <c r="H80" s="24">
        <v>3</v>
      </c>
      <c r="I80" s="24" t="s">
        <v>932</v>
      </c>
      <c r="J80" s="24" t="s">
        <v>933</v>
      </c>
      <c r="K80" s="55" t="s">
        <v>934</v>
      </c>
      <c r="L80" s="24" t="s">
        <v>463</v>
      </c>
      <c r="M80" s="24" t="s">
        <v>935</v>
      </c>
      <c r="N80" s="55" t="s">
        <v>936</v>
      </c>
    </row>
    <row r="81" spans="1:14">
      <c r="A81" s="25" t="s">
        <v>353</v>
      </c>
      <c r="B81" s="24" t="s">
        <v>937</v>
      </c>
      <c r="C81" s="24">
        <v>2020</v>
      </c>
      <c r="D81" s="24">
        <v>1</v>
      </c>
      <c r="E81" s="24">
        <v>1</v>
      </c>
      <c r="F81" s="24" t="s">
        <v>474</v>
      </c>
      <c r="G81" s="24">
        <v>21</v>
      </c>
      <c r="H81" s="56"/>
      <c r="I81" s="24">
        <v>54</v>
      </c>
      <c r="J81" s="24" t="s">
        <v>938</v>
      </c>
      <c r="K81" s="55" t="s">
        <v>939</v>
      </c>
      <c r="L81" s="24" t="s">
        <v>463</v>
      </c>
      <c r="M81" s="24" t="s">
        <v>940</v>
      </c>
      <c r="N81" s="56"/>
    </row>
    <row r="82" spans="1:14">
      <c r="A82" s="25" t="s">
        <v>375</v>
      </c>
      <c r="B82" s="24" t="s">
        <v>941</v>
      </c>
      <c r="C82" s="24">
        <v>2020</v>
      </c>
      <c r="D82" s="24">
        <v>1</v>
      </c>
      <c r="E82" s="24">
        <v>1</v>
      </c>
      <c r="F82" s="24" t="s">
        <v>942</v>
      </c>
      <c r="G82" s="24">
        <v>36</v>
      </c>
      <c r="H82" s="24">
        <v>3</v>
      </c>
      <c r="I82" s="24" t="s">
        <v>943</v>
      </c>
      <c r="J82" s="24" t="s">
        <v>944</v>
      </c>
      <c r="K82" s="55" t="s">
        <v>945</v>
      </c>
      <c r="L82" s="24" t="s">
        <v>496</v>
      </c>
      <c r="M82" s="24" t="s">
        <v>946</v>
      </c>
      <c r="N82" s="55" t="s">
        <v>947</v>
      </c>
    </row>
    <row r="83" spans="1:14">
      <c r="A83" s="25" t="s">
        <v>381</v>
      </c>
      <c r="B83" s="24" t="s">
        <v>948</v>
      </c>
      <c r="C83" s="24">
        <v>2017</v>
      </c>
      <c r="D83" s="24">
        <v>11</v>
      </c>
      <c r="E83" s="24">
        <v>15</v>
      </c>
      <c r="F83" s="24" t="s">
        <v>949</v>
      </c>
      <c r="G83" s="24">
        <v>125</v>
      </c>
      <c r="H83" s="56"/>
      <c r="I83" s="56"/>
      <c r="J83" s="24" t="s">
        <v>950</v>
      </c>
      <c r="K83" s="24" t="s">
        <v>951</v>
      </c>
      <c r="L83" s="24" t="s">
        <v>463</v>
      </c>
      <c r="M83" s="24" t="s">
        <v>952</v>
      </c>
      <c r="N83" s="24" t="s">
        <v>953</v>
      </c>
    </row>
    <row r="84" spans="1:14">
      <c r="A84" s="25" t="s">
        <v>382</v>
      </c>
      <c r="B84" s="24" t="s">
        <v>954</v>
      </c>
      <c r="C84" s="24">
        <v>2019</v>
      </c>
      <c r="D84" s="24">
        <v>1</v>
      </c>
      <c r="E84" s="24">
        <v>1</v>
      </c>
      <c r="F84" s="24" t="s">
        <v>610</v>
      </c>
      <c r="G84" s="24">
        <v>147</v>
      </c>
      <c r="H84" s="56"/>
      <c r="I84" s="24" t="s">
        <v>955</v>
      </c>
      <c r="J84" s="24" t="s">
        <v>956</v>
      </c>
      <c r="K84" s="55" t="s">
        <v>957</v>
      </c>
      <c r="L84" s="24" t="s">
        <v>463</v>
      </c>
      <c r="M84" s="24" t="s">
        <v>958</v>
      </c>
      <c r="N84" s="55" t="s">
        <v>959</v>
      </c>
    </row>
    <row r="85" spans="1:14">
      <c r="A85" s="25" t="s">
        <v>960</v>
      </c>
      <c r="B85" s="24" t="s">
        <v>961</v>
      </c>
      <c r="C85" s="24">
        <v>2022</v>
      </c>
      <c r="D85" s="24">
        <v>1</v>
      </c>
      <c r="E85" s="24">
        <v>1</v>
      </c>
      <c r="F85" s="24" t="s">
        <v>962</v>
      </c>
      <c r="G85" s="24">
        <v>60</v>
      </c>
      <c r="H85" s="56"/>
      <c r="I85" s="24">
        <v>260</v>
      </c>
      <c r="J85" s="24" t="s">
        <v>963</v>
      </c>
      <c r="K85" s="55" t="s">
        <v>964</v>
      </c>
      <c r="L85" s="24" t="s">
        <v>470</v>
      </c>
      <c r="M85" s="24" t="s">
        <v>965</v>
      </c>
      <c r="N85" s="55" t="s">
        <v>966</v>
      </c>
    </row>
    <row r="86" spans="1:14">
      <c r="A86" s="25" t="s">
        <v>967</v>
      </c>
      <c r="B86" s="24" t="s">
        <v>968</v>
      </c>
      <c r="C86" s="24">
        <v>2022</v>
      </c>
      <c r="D86" s="24">
        <v>1</v>
      </c>
      <c r="E86" s="24">
        <v>1</v>
      </c>
      <c r="F86" s="24" t="s">
        <v>969</v>
      </c>
      <c r="G86" s="24">
        <v>12</v>
      </c>
      <c r="H86" s="24">
        <v>7</v>
      </c>
      <c r="I86" s="24" t="s">
        <v>970</v>
      </c>
      <c r="J86" s="24" t="s">
        <v>971</v>
      </c>
      <c r="K86" s="55" t="s">
        <v>972</v>
      </c>
      <c r="L86" s="24" t="s">
        <v>470</v>
      </c>
      <c r="M86" s="24" t="s">
        <v>973</v>
      </c>
      <c r="N86" s="55" t="s">
        <v>974</v>
      </c>
    </row>
    <row r="87" spans="1:14">
      <c r="A87" s="25" t="s">
        <v>975</v>
      </c>
      <c r="B87" s="24" t="s">
        <v>976</v>
      </c>
      <c r="C87" s="24">
        <v>2019</v>
      </c>
      <c r="D87" s="24">
        <v>4</v>
      </c>
      <c r="E87" s="24">
        <v>1</v>
      </c>
      <c r="F87" s="56"/>
      <c r="G87" s="24">
        <v>6</v>
      </c>
      <c r="H87" s="56"/>
      <c r="I87" s="56"/>
      <c r="J87" s="24" t="s">
        <v>977</v>
      </c>
      <c r="K87" s="55" t="s">
        <v>978</v>
      </c>
      <c r="L87" s="24" t="s">
        <v>463</v>
      </c>
      <c r="M87" s="24" t="s">
        <v>979</v>
      </c>
      <c r="N87" s="24" t="s">
        <v>980</v>
      </c>
    </row>
    <row r="88" spans="1:14">
      <c r="A88" s="25" t="s">
        <v>981</v>
      </c>
      <c r="B88" s="24" t="s">
        <v>982</v>
      </c>
      <c r="C88" s="24">
        <v>2019</v>
      </c>
      <c r="D88" s="24">
        <v>1</v>
      </c>
      <c r="E88" s="24">
        <v>1</v>
      </c>
      <c r="F88" s="24" t="s">
        <v>474</v>
      </c>
      <c r="G88" s="24">
        <v>20</v>
      </c>
      <c r="H88" s="56"/>
      <c r="I88" s="24">
        <v>272</v>
      </c>
      <c r="J88" s="24" t="s">
        <v>983</v>
      </c>
      <c r="K88" s="55" t="s">
        <v>984</v>
      </c>
      <c r="L88" s="24" t="s">
        <v>496</v>
      </c>
      <c r="M88" s="24" t="s">
        <v>985</v>
      </c>
      <c r="N88" s="55" t="s">
        <v>554</v>
      </c>
    </row>
    <row r="89" spans="1:14">
      <c r="A89" s="25" t="s">
        <v>986</v>
      </c>
      <c r="B89" s="24" t="s">
        <v>987</v>
      </c>
      <c r="C89" s="24">
        <v>2022</v>
      </c>
      <c r="D89" s="24">
        <v>1</v>
      </c>
      <c r="E89" s="24">
        <v>1</v>
      </c>
      <c r="F89" s="24" t="s">
        <v>988</v>
      </c>
      <c r="G89" s="24">
        <v>88</v>
      </c>
      <c r="H89" s="24">
        <v>1</v>
      </c>
      <c r="I89" s="24">
        <v>16</v>
      </c>
      <c r="J89" s="24" t="s">
        <v>989</v>
      </c>
      <c r="K89" s="55" t="s">
        <v>990</v>
      </c>
      <c r="L89" s="24" t="s">
        <v>496</v>
      </c>
      <c r="M89" s="24" t="s">
        <v>991</v>
      </c>
      <c r="N89" s="55" t="s">
        <v>992</v>
      </c>
    </row>
    <row r="90" spans="1:14">
      <c r="A90" s="25" t="s">
        <v>993</v>
      </c>
      <c r="B90" s="24" t="s">
        <v>994</v>
      </c>
      <c r="C90" s="24">
        <v>2021</v>
      </c>
      <c r="D90" s="24">
        <v>1</v>
      </c>
      <c r="E90" s="24">
        <v>1</v>
      </c>
      <c r="F90" s="24" t="s">
        <v>883</v>
      </c>
      <c r="G90" s="24">
        <v>8</v>
      </c>
      <c r="H90" s="24">
        <v>2</v>
      </c>
      <c r="I90" s="24" t="s">
        <v>995</v>
      </c>
      <c r="J90" s="24" t="s">
        <v>996</v>
      </c>
      <c r="K90" s="55" t="s">
        <v>997</v>
      </c>
      <c r="L90" s="24" t="s">
        <v>463</v>
      </c>
      <c r="M90" s="24" t="s">
        <v>998</v>
      </c>
      <c r="N90" s="55" t="s">
        <v>999</v>
      </c>
    </row>
    <row r="91" spans="1:14">
      <c r="A91" s="25" t="s">
        <v>1000</v>
      </c>
      <c r="B91" s="24" t="s">
        <v>1001</v>
      </c>
      <c r="C91" s="24">
        <v>2022</v>
      </c>
      <c r="D91" s="24">
        <v>1</v>
      </c>
      <c r="E91" s="24">
        <v>1</v>
      </c>
      <c r="F91" s="24" t="s">
        <v>1002</v>
      </c>
      <c r="G91" s="24">
        <v>50</v>
      </c>
      <c r="H91" s="24">
        <v>1</v>
      </c>
      <c r="I91" s="24">
        <v>54</v>
      </c>
      <c r="J91" s="24" t="s">
        <v>1003</v>
      </c>
      <c r="K91" s="55" t="s">
        <v>1004</v>
      </c>
      <c r="L91" s="24" t="s">
        <v>470</v>
      </c>
      <c r="M91" s="24" t="s">
        <v>1005</v>
      </c>
      <c r="N91" s="55" t="s">
        <v>1006</v>
      </c>
    </row>
    <row r="92" spans="1:14">
      <c r="A92" s="25" t="s">
        <v>1007</v>
      </c>
      <c r="B92" s="24" t="s">
        <v>1008</v>
      </c>
      <c r="C92" s="24">
        <v>2018</v>
      </c>
      <c r="D92" s="24">
        <v>1</v>
      </c>
      <c r="E92" s="24">
        <v>1</v>
      </c>
      <c r="F92" s="24" t="s">
        <v>467</v>
      </c>
      <c r="G92" s="24">
        <v>21</v>
      </c>
      <c r="H92" s="56"/>
      <c r="I92" s="24" t="s">
        <v>1009</v>
      </c>
      <c r="J92" s="24" t="s">
        <v>1010</v>
      </c>
      <c r="K92" s="55" t="s">
        <v>1011</v>
      </c>
      <c r="L92" s="24" t="s">
        <v>470</v>
      </c>
      <c r="M92" s="24" t="s">
        <v>1012</v>
      </c>
      <c r="N92" s="55" t="s">
        <v>740</v>
      </c>
    </row>
    <row r="93" spans="1:14">
      <c r="A93" s="25" t="s">
        <v>402</v>
      </c>
      <c r="B93" s="24" t="s">
        <v>1013</v>
      </c>
      <c r="C93" s="24">
        <v>2019</v>
      </c>
      <c r="D93" s="24">
        <v>1</v>
      </c>
      <c r="E93" s="24">
        <v>1</v>
      </c>
      <c r="F93" s="24" t="s">
        <v>1014</v>
      </c>
      <c r="G93" s="24">
        <v>19</v>
      </c>
      <c r="H93" s="24">
        <v>2</v>
      </c>
      <c r="I93" s="24" t="s">
        <v>1015</v>
      </c>
      <c r="J93" s="24" t="s">
        <v>1016</v>
      </c>
      <c r="K93" s="55" t="s">
        <v>1017</v>
      </c>
      <c r="L93" s="24" t="s">
        <v>496</v>
      </c>
      <c r="M93" s="24" t="s">
        <v>1018</v>
      </c>
      <c r="N93" s="24" t="s">
        <v>1019</v>
      </c>
    </row>
    <row r="94" spans="1:14">
      <c r="A94" s="25" t="s">
        <v>403</v>
      </c>
      <c r="B94" s="24" t="s">
        <v>1020</v>
      </c>
      <c r="C94" s="24">
        <v>2018</v>
      </c>
      <c r="D94" s="24">
        <v>12</v>
      </c>
      <c r="E94" s="24">
        <v>1</v>
      </c>
      <c r="F94" s="56"/>
      <c r="G94" s="56"/>
      <c r="H94" s="56"/>
      <c r="I94" s="24" t="s">
        <v>1021</v>
      </c>
      <c r="J94" s="24" t="s">
        <v>1022</v>
      </c>
      <c r="K94" s="55" t="s">
        <v>1023</v>
      </c>
      <c r="L94" s="24" t="s">
        <v>463</v>
      </c>
      <c r="M94" s="24" t="s">
        <v>1024</v>
      </c>
      <c r="N94" s="24" t="s">
        <v>1025</v>
      </c>
    </row>
    <row r="95" spans="1:14">
      <c r="A95" s="25" t="s">
        <v>1026</v>
      </c>
      <c r="B95" s="24" t="s">
        <v>1027</v>
      </c>
      <c r="C95" s="24">
        <v>2019</v>
      </c>
      <c r="D95" s="24">
        <v>1</v>
      </c>
      <c r="E95" s="24">
        <v>1</v>
      </c>
      <c r="F95" s="24" t="s">
        <v>1028</v>
      </c>
      <c r="G95" s="24">
        <v>19</v>
      </c>
      <c r="H95" s="24">
        <v>9</v>
      </c>
      <c r="I95" s="24" t="s">
        <v>1029</v>
      </c>
      <c r="J95" s="24" t="s">
        <v>1030</v>
      </c>
      <c r="K95" s="55" t="s">
        <v>1031</v>
      </c>
      <c r="L95" s="24" t="s">
        <v>470</v>
      </c>
      <c r="M95" s="24" t="s">
        <v>1032</v>
      </c>
      <c r="N95" s="24" t="s">
        <v>1033</v>
      </c>
    </row>
    <row r="96" spans="1:14">
      <c r="A96" s="25" t="s">
        <v>410</v>
      </c>
      <c r="B96" s="24" t="s">
        <v>1034</v>
      </c>
      <c r="C96" s="24">
        <v>2017</v>
      </c>
      <c r="D96" s="24">
        <v>1</v>
      </c>
      <c r="E96" s="24">
        <v>1</v>
      </c>
      <c r="F96" s="24" t="s">
        <v>474</v>
      </c>
      <c r="G96" s="24">
        <v>18</v>
      </c>
      <c r="H96" s="56"/>
      <c r="I96" s="24">
        <v>50</v>
      </c>
      <c r="J96" s="24" t="s">
        <v>1035</v>
      </c>
      <c r="K96" s="55" t="s">
        <v>1036</v>
      </c>
      <c r="L96" s="24" t="s">
        <v>470</v>
      </c>
      <c r="M96" s="24" t="s">
        <v>1037</v>
      </c>
      <c r="N96" s="55" t="s">
        <v>650</v>
      </c>
    </row>
    <row r="97" spans="1:14">
      <c r="A97" s="25" t="s">
        <v>413</v>
      </c>
      <c r="B97" s="24" t="s">
        <v>1038</v>
      </c>
      <c r="C97" s="24">
        <v>2018</v>
      </c>
      <c r="D97" s="24">
        <v>1</v>
      </c>
      <c r="E97" s="24">
        <v>1</v>
      </c>
      <c r="F97" s="24" t="s">
        <v>1039</v>
      </c>
      <c r="G97" s="24">
        <v>90</v>
      </c>
      <c r="H97" s="24">
        <v>11</v>
      </c>
      <c r="I97" s="24" t="s">
        <v>759</v>
      </c>
      <c r="J97" s="24" t="s">
        <v>1040</v>
      </c>
      <c r="K97" s="55" t="s">
        <v>1041</v>
      </c>
      <c r="L97" s="24" t="s">
        <v>470</v>
      </c>
      <c r="M97" s="24" t="s">
        <v>1042</v>
      </c>
      <c r="N97" s="55" t="s">
        <v>1043</v>
      </c>
    </row>
    <row r="98" spans="1:14">
      <c r="A98" s="25" t="s">
        <v>414</v>
      </c>
      <c r="B98" s="24" t="s">
        <v>1044</v>
      </c>
      <c r="C98" s="24">
        <v>2019</v>
      </c>
      <c r="D98" s="24">
        <v>5</v>
      </c>
      <c r="E98" s="24">
        <v>1</v>
      </c>
      <c r="F98" s="56"/>
      <c r="G98" s="24">
        <v>6</v>
      </c>
      <c r="H98" s="56"/>
      <c r="I98" s="56"/>
      <c r="J98" s="24" t="s">
        <v>1045</v>
      </c>
      <c r="K98" s="24" t="s">
        <v>1044</v>
      </c>
      <c r="L98" s="24" t="s">
        <v>496</v>
      </c>
      <c r="M98" s="24" t="s">
        <v>1046</v>
      </c>
      <c r="N98" s="24" t="s">
        <v>1047</v>
      </c>
    </row>
    <row r="99" spans="1:14">
      <c r="A99" s="25" t="s">
        <v>415</v>
      </c>
      <c r="B99" s="24" t="s">
        <v>1048</v>
      </c>
      <c r="C99" s="24">
        <v>2020</v>
      </c>
      <c r="D99" s="24">
        <v>1</v>
      </c>
      <c r="E99" s="24">
        <v>1</v>
      </c>
      <c r="F99" s="24" t="s">
        <v>1049</v>
      </c>
      <c r="G99" s="24">
        <v>10</v>
      </c>
      <c r="H99" s="56"/>
      <c r="I99" s="24">
        <v>170</v>
      </c>
      <c r="J99" s="24" t="s">
        <v>1050</v>
      </c>
      <c r="K99" s="55" t="s">
        <v>1051</v>
      </c>
      <c r="L99" s="24" t="s">
        <v>463</v>
      </c>
      <c r="M99" s="24" t="s">
        <v>1052</v>
      </c>
      <c r="N99" s="55" t="s">
        <v>1053</v>
      </c>
    </row>
    <row r="100" spans="1:14">
      <c r="A100" s="25" t="s">
        <v>423</v>
      </c>
      <c r="B100" s="24" t="s">
        <v>1054</v>
      </c>
      <c r="C100" s="24">
        <v>2019</v>
      </c>
      <c r="D100" s="24">
        <v>1</v>
      </c>
      <c r="E100" s="24">
        <v>1</v>
      </c>
      <c r="F100" s="24" t="s">
        <v>1055</v>
      </c>
      <c r="G100" s="24">
        <v>18</v>
      </c>
      <c r="H100" s="24">
        <v>1</v>
      </c>
      <c r="I100" s="24">
        <v>101</v>
      </c>
      <c r="J100" s="24" t="s">
        <v>1056</v>
      </c>
      <c r="K100" s="55" t="s">
        <v>1057</v>
      </c>
      <c r="L100" s="24" t="s">
        <v>470</v>
      </c>
      <c r="M100" s="24" t="s">
        <v>1058</v>
      </c>
      <c r="N100" s="55" t="s">
        <v>1059</v>
      </c>
    </row>
    <row r="101" spans="1:14">
      <c r="A101" s="25" t="s">
        <v>424</v>
      </c>
      <c r="B101" s="24" t="s">
        <v>1060</v>
      </c>
      <c r="C101" s="24">
        <v>2021</v>
      </c>
      <c r="D101" s="24">
        <v>1</v>
      </c>
      <c r="E101" s="24">
        <v>1</v>
      </c>
      <c r="F101" s="24" t="s">
        <v>747</v>
      </c>
      <c r="G101" s="24">
        <v>21</v>
      </c>
      <c r="H101" s="24">
        <v>1</v>
      </c>
      <c r="I101" s="24">
        <v>395</v>
      </c>
      <c r="J101" s="24" t="s">
        <v>1061</v>
      </c>
      <c r="K101" s="55" t="s">
        <v>1062</v>
      </c>
      <c r="L101" s="24" t="s">
        <v>470</v>
      </c>
      <c r="M101" s="24" t="s">
        <v>1063</v>
      </c>
      <c r="N101" s="55" t="s">
        <v>1064</v>
      </c>
    </row>
    <row r="102" spans="1:14">
      <c r="A102" s="25" t="s">
        <v>425</v>
      </c>
      <c r="B102" s="24" t="s">
        <v>1065</v>
      </c>
      <c r="C102" s="24">
        <v>2022</v>
      </c>
      <c r="D102" s="24">
        <v>1</v>
      </c>
      <c r="E102" s="24">
        <v>1</v>
      </c>
      <c r="F102" s="24" t="s">
        <v>1066</v>
      </c>
      <c r="G102" s="24">
        <v>12</v>
      </c>
      <c r="H102" s="24">
        <v>1</v>
      </c>
      <c r="I102" s="24">
        <v>15644</v>
      </c>
      <c r="J102" s="24" t="s">
        <v>1067</v>
      </c>
      <c r="K102" s="55" t="s">
        <v>1068</v>
      </c>
      <c r="L102" s="24" t="s">
        <v>463</v>
      </c>
      <c r="M102" s="24" t="s">
        <v>1069</v>
      </c>
      <c r="N102" s="24" t="s">
        <v>1070</v>
      </c>
    </row>
    <row r="103" spans="1:14">
      <c r="A103" s="25" t="s">
        <v>426</v>
      </c>
      <c r="B103" s="24" t="s">
        <v>1071</v>
      </c>
      <c r="C103" s="24">
        <v>2017</v>
      </c>
      <c r="D103" s="24">
        <v>1</v>
      </c>
      <c r="E103" s="24">
        <v>1</v>
      </c>
      <c r="F103" s="24" t="s">
        <v>1072</v>
      </c>
      <c r="G103" s="24">
        <v>6</v>
      </c>
      <c r="H103" s="24">
        <v>41</v>
      </c>
      <c r="I103" s="24" t="s">
        <v>1073</v>
      </c>
      <c r="J103" s="24" t="s">
        <v>1074</v>
      </c>
      <c r="K103" s="55" t="s">
        <v>1075</v>
      </c>
      <c r="L103" s="24" t="s">
        <v>470</v>
      </c>
      <c r="M103" s="24" t="s">
        <v>1076</v>
      </c>
      <c r="N103" s="55" t="s">
        <v>1077</v>
      </c>
    </row>
    <row r="104" spans="1:14">
      <c r="A104" s="25" t="s">
        <v>1078</v>
      </c>
      <c r="B104" s="24" t="s">
        <v>1079</v>
      </c>
      <c r="C104" s="24">
        <v>2020</v>
      </c>
      <c r="D104" s="24">
        <v>1</v>
      </c>
      <c r="E104" s="24">
        <v>1</v>
      </c>
      <c r="F104" s="24" t="s">
        <v>729</v>
      </c>
      <c r="G104" s="24">
        <v>39</v>
      </c>
      <c r="H104" s="24">
        <v>9</v>
      </c>
      <c r="I104" s="24" t="s">
        <v>1080</v>
      </c>
      <c r="J104" s="24" t="s">
        <v>1081</v>
      </c>
      <c r="K104" s="55" t="s">
        <v>1082</v>
      </c>
      <c r="L104" s="24" t="s">
        <v>463</v>
      </c>
      <c r="M104" s="24" t="s">
        <v>1083</v>
      </c>
      <c r="N104" s="55" t="s">
        <v>1084</v>
      </c>
    </row>
    <row r="105" spans="1:14">
      <c r="A105" s="25" t="s">
        <v>430</v>
      </c>
      <c r="B105" s="24" t="s">
        <v>1085</v>
      </c>
      <c r="C105" s="24">
        <v>2018</v>
      </c>
      <c r="D105" s="24">
        <v>1</v>
      </c>
      <c r="E105" s="24">
        <v>1</v>
      </c>
      <c r="F105" s="24" t="s">
        <v>690</v>
      </c>
      <c r="G105" s="24">
        <v>99</v>
      </c>
      <c r="H105" s="24">
        <v>6</v>
      </c>
      <c r="I105" s="24" t="s">
        <v>1086</v>
      </c>
      <c r="J105" s="24" t="s">
        <v>1087</v>
      </c>
      <c r="K105" s="55" t="s">
        <v>1088</v>
      </c>
      <c r="L105" s="24" t="s">
        <v>470</v>
      </c>
      <c r="M105" s="24" t="s">
        <v>1089</v>
      </c>
      <c r="N105" s="24" t="s">
        <v>1090</v>
      </c>
    </row>
    <row r="106" spans="1:14">
      <c r="A106" s="25" t="s">
        <v>431</v>
      </c>
      <c r="B106" s="24" t="s">
        <v>1091</v>
      </c>
      <c r="C106" s="24">
        <v>2017</v>
      </c>
      <c r="D106" s="24">
        <v>1</v>
      </c>
      <c r="E106" s="24">
        <v>1</v>
      </c>
      <c r="F106" s="24" t="s">
        <v>690</v>
      </c>
      <c r="G106" s="24">
        <v>97</v>
      </c>
      <c r="H106" s="24">
        <v>6</v>
      </c>
      <c r="I106" s="24" t="s">
        <v>1092</v>
      </c>
      <c r="J106" s="24" t="s">
        <v>1093</v>
      </c>
      <c r="K106" s="55" t="s">
        <v>1094</v>
      </c>
      <c r="L106" s="24" t="s">
        <v>463</v>
      </c>
      <c r="M106" s="24" t="s">
        <v>1095</v>
      </c>
      <c r="N106" s="55" t="s">
        <v>1096</v>
      </c>
    </row>
    <row r="107" spans="1:14">
      <c r="A107" s="25" t="s">
        <v>433</v>
      </c>
      <c r="B107" s="24" t="s">
        <v>1097</v>
      </c>
      <c r="C107" s="24">
        <v>2021</v>
      </c>
      <c r="D107" s="24">
        <v>1</v>
      </c>
      <c r="E107" s="24">
        <v>1</v>
      </c>
      <c r="F107" s="24" t="s">
        <v>666</v>
      </c>
      <c r="G107" s="24">
        <v>9</v>
      </c>
      <c r="H107" s="56"/>
      <c r="I107" s="24">
        <v>774614</v>
      </c>
      <c r="J107" s="24" t="s">
        <v>1098</v>
      </c>
      <c r="K107" s="55" t="s">
        <v>1099</v>
      </c>
      <c r="L107" s="24" t="s">
        <v>463</v>
      </c>
      <c r="M107" s="24" t="s">
        <v>1100</v>
      </c>
      <c r="N107" s="55" t="s">
        <v>1101</v>
      </c>
    </row>
    <row r="108" spans="1:14">
      <c r="A108" s="25" t="s">
        <v>435</v>
      </c>
      <c r="B108" s="24" t="s">
        <v>1102</v>
      </c>
      <c r="C108" s="24">
        <v>2022</v>
      </c>
      <c r="D108" s="24">
        <v>1</v>
      </c>
      <c r="E108" s="24">
        <v>1</v>
      </c>
      <c r="F108" s="24" t="s">
        <v>1103</v>
      </c>
      <c r="G108" s="24">
        <v>22</v>
      </c>
      <c r="H108" s="24">
        <v>1</v>
      </c>
      <c r="I108" s="24">
        <v>101</v>
      </c>
      <c r="J108" s="24" t="s">
        <v>1104</v>
      </c>
      <c r="K108" s="55" t="s">
        <v>1105</v>
      </c>
      <c r="L108" s="24" t="s">
        <v>470</v>
      </c>
      <c r="M108" s="24" t="s">
        <v>1106</v>
      </c>
      <c r="N108" s="24" t="s">
        <v>1107</v>
      </c>
    </row>
    <row r="109" spans="1:14">
      <c r="A109" s="25" t="s">
        <v>439</v>
      </c>
      <c r="B109" s="24" t="s">
        <v>1108</v>
      </c>
      <c r="C109" s="24">
        <v>2023</v>
      </c>
      <c r="D109" s="24">
        <v>1</v>
      </c>
      <c r="E109" s="24">
        <v>1</v>
      </c>
      <c r="F109" s="24" t="s">
        <v>1109</v>
      </c>
      <c r="G109" s="24">
        <v>42</v>
      </c>
      <c r="H109" s="24">
        <v>1</v>
      </c>
      <c r="I109" s="24" t="s">
        <v>1110</v>
      </c>
      <c r="J109" s="24" t="s">
        <v>1111</v>
      </c>
      <c r="K109" s="55" t="s">
        <v>1112</v>
      </c>
      <c r="L109" s="24" t="s">
        <v>496</v>
      </c>
      <c r="M109" s="24" t="s">
        <v>1113</v>
      </c>
      <c r="N109" s="55" t="s">
        <v>1114</v>
      </c>
    </row>
    <row r="110" spans="1:14">
      <c r="A110" s="25" t="s">
        <v>440</v>
      </c>
      <c r="B110" s="24" t="s">
        <v>1115</v>
      </c>
      <c r="C110" s="24">
        <v>2020</v>
      </c>
      <c r="D110" s="24">
        <v>1</v>
      </c>
      <c r="E110" s="24">
        <v>1</v>
      </c>
      <c r="F110" s="24" t="s">
        <v>1116</v>
      </c>
      <c r="G110" s="24">
        <v>63</v>
      </c>
      <c r="H110" s="24">
        <v>5</v>
      </c>
      <c r="I110" s="24" t="s">
        <v>1117</v>
      </c>
      <c r="J110" s="24" t="s">
        <v>1118</v>
      </c>
      <c r="K110" s="55" t="s">
        <v>1119</v>
      </c>
      <c r="L110" s="24" t="s">
        <v>463</v>
      </c>
      <c r="M110" s="24" t="s">
        <v>1120</v>
      </c>
      <c r="N110" s="55" t="s">
        <v>1121</v>
      </c>
    </row>
    <row r="111" spans="1:14" s="60" customFormat="1">
      <c r="A111" s="25" t="s">
        <v>1122</v>
      </c>
      <c r="B111" s="26" t="s">
        <v>1123</v>
      </c>
      <c r="C111" s="26">
        <v>2018</v>
      </c>
      <c r="D111" s="26">
        <v>1</v>
      </c>
      <c r="E111" s="26">
        <v>1</v>
      </c>
      <c r="F111" s="26" t="s">
        <v>1124</v>
      </c>
      <c r="G111" s="26">
        <v>5</v>
      </c>
      <c r="H111" s="26">
        <v>1</v>
      </c>
      <c r="I111" s="26" t="s">
        <v>1125</v>
      </c>
      <c r="J111" s="26" t="s">
        <v>1126</v>
      </c>
      <c r="K111" s="59" t="s">
        <v>1127</v>
      </c>
      <c r="L111" s="26" t="s">
        <v>463</v>
      </c>
      <c r="M111" s="26" t="s">
        <v>1128</v>
      </c>
      <c r="N111" s="59" t="s">
        <v>1129</v>
      </c>
    </row>
  </sheetData>
  <hyperlinks>
    <hyperlink ref="K2" r:id="rId1" xr:uid="{96B7C6CA-051B-B740-A7D3-5193D361FF64}"/>
    <hyperlink ref="N2" r:id="rId2" xr:uid="{4464C334-7BB6-8F4B-86E0-A94FCDAA5C09}"/>
    <hyperlink ref="K3" r:id="rId3" xr:uid="{0609A044-A348-1D40-8C50-D55F48953B06}"/>
    <hyperlink ref="N3" r:id="rId4" xr:uid="{10179726-B868-E04B-9758-9A3863B48072}"/>
    <hyperlink ref="K4" r:id="rId5" xr:uid="{55E02105-3C5A-C342-81AD-349C46C8C453}"/>
    <hyperlink ref="N4" r:id="rId6" xr:uid="{86FB0612-49BD-BD4B-97E6-C3C4ABC6CACE}"/>
    <hyperlink ref="N5" r:id="rId7" xr:uid="{2F7BDED4-3F06-6C46-A110-F9AF00DD8D7B}"/>
    <hyperlink ref="K6" r:id="rId8" xr:uid="{76DCC4F7-35D5-9943-9B9F-A566A8164115}"/>
    <hyperlink ref="N6" r:id="rId9" xr:uid="{A6696A0E-41DF-2C46-8256-151E04F0EE7F}"/>
    <hyperlink ref="K7" r:id="rId10" xr:uid="{5610F67D-C072-0E47-BB55-2E8B933D0E8F}"/>
    <hyperlink ref="N7" r:id="rId11" xr:uid="{6B54413C-D989-224C-9205-972F2A0270E0}"/>
    <hyperlink ref="N8" r:id="rId12" xr:uid="{1E449A0C-A8D8-374A-86A2-B714AD1AADFA}"/>
    <hyperlink ref="K9" r:id="rId13" xr:uid="{608CED1D-11C2-9649-85A9-600E6FEF3C04}"/>
    <hyperlink ref="N9" r:id="rId14" xr:uid="{0FC99A7E-40AD-904E-8543-68BB7AFBC1A2}"/>
    <hyperlink ref="K10" r:id="rId15" xr:uid="{C0FF9F67-515E-3345-9DC3-A0CC9B5FE579}"/>
    <hyperlink ref="N10" r:id="rId16" xr:uid="{25DAB6E7-CCB9-7246-8D49-469BFEAFAD37}"/>
    <hyperlink ref="K11" r:id="rId17" xr:uid="{1B30342D-DE1F-F242-BD63-9D20A86D9C65}"/>
    <hyperlink ref="N11" r:id="rId18" xr:uid="{91EEA679-1545-F143-A150-523FA9A3B833}"/>
    <hyperlink ref="K12" r:id="rId19" xr:uid="{675C6156-0F2F-2D41-AF0A-6105C62EEA4D}"/>
    <hyperlink ref="N12" r:id="rId20" xr:uid="{A9BF670A-1754-494C-B332-B815DB0BF5B8}"/>
    <hyperlink ref="K13" r:id="rId21" xr:uid="{AE4184F9-D921-CA47-94FC-B874A2394D68}"/>
    <hyperlink ref="N13" r:id="rId22" xr:uid="{5932C3A5-4EE5-984F-A1A5-0D839265ADDF}"/>
    <hyperlink ref="K14" r:id="rId23" xr:uid="{35B8E15A-6ACE-4E42-BEDF-30BAD667AA19}"/>
    <hyperlink ref="N14" r:id="rId24" xr:uid="{82B5565B-7164-7243-96B9-8414E963B2C3}"/>
    <hyperlink ref="N15" r:id="rId25" xr:uid="{5FA4021F-569C-AA49-B634-E5F7C859203F}"/>
    <hyperlink ref="K15" r:id="rId26" xr:uid="{951CB3E6-0CC4-1847-92D0-7B55A4C64197}"/>
    <hyperlink ref="K16" r:id="rId27" xr:uid="{340E553E-061A-D544-B906-23DB91F81933}"/>
    <hyperlink ref="N16" r:id="rId28" xr:uid="{0AA3EBC2-952E-2C44-81B8-7727E9D4BAD4}"/>
    <hyperlink ref="K17" r:id="rId29" xr:uid="{38D80CF4-C647-DD48-B15E-FD6DD3AF5441}"/>
    <hyperlink ref="N17" r:id="rId30" xr:uid="{EE2A9853-511E-104F-A320-B9A62DA21C1C}"/>
    <hyperlink ref="K18" r:id="rId31" xr:uid="{FBA2ACA3-20FB-5E42-B79F-33CF66182F0D}"/>
    <hyperlink ref="N18" r:id="rId32" xr:uid="{1002DDF4-3C49-BD49-B634-7370C0D3554E}"/>
    <hyperlink ref="K19" r:id="rId33" xr:uid="{227D7106-8EFC-EE4C-83A6-FBCAFB0172C1}"/>
    <hyperlink ref="N19" r:id="rId34" xr:uid="{7A67D703-6C28-4348-A934-592879B5B740}"/>
    <hyperlink ref="K34" r:id="rId35" xr:uid="{8B873E9D-174E-7245-A447-7EE95FC094F3}"/>
    <hyperlink ref="N34" r:id="rId36" xr:uid="{4AFE15F1-1155-844C-9B7E-FFAF0FDCD8C2}"/>
    <hyperlink ref="K20" r:id="rId37" xr:uid="{01A066EC-F8B2-AA48-BFE7-9C279CC78C0A}"/>
    <hyperlink ref="N20" r:id="rId38" xr:uid="{A9042DAE-1AE2-4C40-9166-FDDC37781163}"/>
    <hyperlink ref="K21" r:id="rId39" xr:uid="{8F32201B-E4A2-6841-842B-F56565EE112C}"/>
    <hyperlink ref="N21" r:id="rId40" xr:uid="{25677F7A-C94A-B840-8FC9-3C13B40A49E2}"/>
    <hyperlink ref="K22" r:id="rId41" xr:uid="{0CB5E3B8-DAB3-BE42-A984-D1223AC1BCD3}"/>
    <hyperlink ref="N22" r:id="rId42" xr:uid="{04217BC8-5EF1-B548-B782-24F0BADD8C31}"/>
    <hyperlink ref="K23" r:id="rId43" xr:uid="{FC013025-AB18-864F-B6F5-EB7D72C6EAB1}"/>
    <hyperlink ref="N23" r:id="rId44" xr:uid="{EC89F05F-F6E2-434D-BF3B-9DCBD8F8D2A7}"/>
    <hyperlink ref="K24" r:id="rId45" xr:uid="{79F52B07-A342-DD4D-AD46-E0A41D9968B3}"/>
    <hyperlink ref="N24" r:id="rId46" xr:uid="{D0050611-D1FC-9D48-B1AD-85474E279AB1}"/>
    <hyperlink ref="K25" r:id="rId47" display="http://www.southsudanmedicaljournal.com/assets/files/Journals/vol_12_iss_3_maug_19/HIV Children Final.pdf" xr:uid="{E74189F7-6AF6-224E-8DA6-BD7BEDD5C17C}"/>
    <hyperlink ref="K26" r:id="rId48" xr:uid="{9870D636-714B-BB40-BC25-9461C0E2AEDB}"/>
    <hyperlink ref="N26" r:id="rId49" xr:uid="{7474C8A9-8373-F94A-A27F-B23257E62061}"/>
    <hyperlink ref="K27" r:id="rId50" xr:uid="{ABBB6062-9BFC-3B49-BB5F-491B4ABA4576}"/>
    <hyperlink ref="N27" r:id="rId51" xr:uid="{56139824-E4DF-8841-929C-662B169CC9C2}"/>
    <hyperlink ref="K28" r:id="rId52" xr:uid="{7E467299-883B-8644-B1B1-A0A364418212}"/>
    <hyperlink ref="N28" r:id="rId53" xr:uid="{99B4268B-EC2A-8146-A036-8117EF6AB7F0}"/>
    <hyperlink ref="K30" r:id="rId54" xr:uid="{53D58A88-A401-3C45-867E-B8569D738847}"/>
    <hyperlink ref="N30" r:id="rId55" xr:uid="{1C046B3D-9025-E240-82C0-D6180DE06803}"/>
    <hyperlink ref="K31" r:id="rId56" xr:uid="{38A90A20-11B9-734B-B3D5-8DDABA764FFF}"/>
    <hyperlink ref="K32" r:id="rId57" xr:uid="{0A5E5488-8D95-CE4A-B591-97847DC7FF10}"/>
    <hyperlink ref="N32" r:id="rId58" xr:uid="{2A5982A2-49A7-134D-8012-03C1F2BE17CE}"/>
    <hyperlink ref="N33" r:id="rId59" xr:uid="{A58CDE8C-8CAE-5549-98AC-7F02CC6DA7E5}"/>
    <hyperlink ref="K35" r:id="rId60" xr:uid="{900EDA68-3751-CE47-B9DB-5E40D1F4D326}"/>
    <hyperlink ref="N35" r:id="rId61" xr:uid="{F726FE01-50C7-254C-8819-5051DE3B7F83}"/>
    <hyperlink ref="K36" r:id="rId62" xr:uid="{A5CF3BBF-79CF-6442-A7F5-991969EBACC3}"/>
    <hyperlink ref="N36" r:id="rId63" xr:uid="{E9A57BE4-DF14-284E-BF10-2085E7AB7ED4}"/>
    <hyperlink ref="K37" r:id="rId64" xr:uid="{2178C14D-33E6-444C-995B-DEAC46BEB919}"/>
    <hyperlink ref="K38" r:id="rId65" xr:uid="{D81D108C-8758-B843-9F3F-3BAE4D34721C}"/>
    <hyperlink ref="N38" r:id="rId66" xr:uid="{A420C2E6-1830-3246-9A86-B5343CEE56AD}"/>
    <hyperlink ref="K39" r:id="rId67" xr:uid="{21B3CA82-D4EB-6C41-8D3D-DEED07EC88D1}"/>
    <hyperlink ref="N39" r:id="rId68" xr:uid="{063D520C-E26E-4340-846D-988F7EEB6ED6}"/>
    <hyperlink ref="K40" r:id="rId69" xr:uid="{439615B8-7BCE-1444-89AB-C08100F2755B}"/>
    <hyperlink ref="N40" r:id="rId70" xr:uid="{0824BB94-AADE-9E4E-84A9-AE7DC48EF314}"/>
    <hyperlink ref="K41" r:id="rId71" xr:uid="{B9536FE9-7E13-3743-9238-6C7447E7B840}"/>
    <hyperlink ref="K42" r:id="rId72" xr:uid="{165C64EA-0500-2F46-9257-2D938B7540B3}"/>
    <hyperlink ref="N42" r:id="rId73" xr:uid="{7BF4287F-F51D-1B49-A6EE-E91780120A8F}"/>
    <hyperlink ref="K43" r:id="rId74" xr:uid="{E77B0F86-1EAF-7341-B9BE-8C21663BC60E}"/>
    <hyperlink ref="N43" r:id="rId75" xr:uid="{8915939B-D57F-9046-8F35-C7982A939665}"/>
    <hyperlink ref="K44" r:id="rId76" xr:uid="{9D40FD02-EB11-6143-836A-040BB7E3DD74}"/>
    <hyperlink ref="N44" r:id="rId77" xr:uid="{C7D49FE7-A963-7245-9F94-32323A1AD627}"/>
    <hyperlink ref="K45" r:id="rId78" xr:uid="{F54403A5-2FAC-874F-AA17-920061465035}"/>
    <hyperlink ref="N45" r:id="rId79" xr:uid="{0AA12D89-032A-6F4B-92DA-8BEE9BA71305}"/>
    <hyperlink ref="K46" r:id="rId80" xr:uid="{31149B74-383C-7240-A98F-CD3B5F14CBE3}"/>
    <hyperlink ref="N46" r:id="rId81" xr:uid="{588C09F7-BA41-7E40-A333-DB1ADE4D0917}"/>
    <hyperlink ref="K47" r:id="rId82" xr:uid="{346581A0-5616-5844-9411-2E54729B949A}"/>
    <hyperlink ref="N47" r:id="rId83" xr:uid="{9400A511-71BB-9248-8935-EFC5F29E5B98}"/>
    <hyperlink ref="K48" r:id="rId84" xr:uid="{31DC641D-D4BC-B84E-8DFD-9245ADB7BB51}"/>
    <hyperlink ref="N48" r:id="rId85" xr:uid="{C7284A87-006A-9144-8E36-BA36119C8B56}"/>
    <hyperlink ref="K49" r:id="rId86" xr:uid="{EB831B5E-F0D2-0C49-B7E0-9EF08BD371A4}"/>
    <hyperlink ref="N49" r:id="rId87" xr:uid="{B44598C3-91BA-044C-BB87-898D8A193395}"/>
    <hyperlink ref="N50" r:id="rId88" xr:uid="{94C92FCD-D382-134C-BB5B-AE6987BEC199}"/>
    <hyperlink ref="K51" r:id="rId89" xr:uid="{5FC0BE2F-CEBF-234A-91BA-1EACD81C081C}"/>
    <hyperlink ref="N51" r:id="rId90" xr:uid="{9863F448-5D7A-034C-97C5-DDE86DA4C360}"/>
    <hyperlink ref="K52" r:id="rId91" xr:uid="{52A034C9-113F-1F4E-903F-869C73C2629A}"/>
    <hyperlink ref="N52" r:id="rId92" xr:uid="{06207991-5275-BD4F-A278-18C09BEBAABD}"/>
    <hyperlink ref="K53" r:id="rId93" xr:uid="{532DDE7B-25EF-3B4A-9A43-8B848F9DAA6C}"/>
    <hyperlink ref="N53" r:id="rId94" xr:uid="{56337D2B-ACA1-9244-B7D8-094A4975F70C}"/>
    <hyperlink ref="K54" r:id="rId95" xr:uid="{923B20A2-83AA-2140-9E85-3DA4521CF70D}"/>
    <hyperlink ref="N54" r:id="rId96" xr:uid="{297C9EB1-88E9-5D46-A3E1-39962DC8EE3A}"/>
    <hyperlink ref="K55" r:id="rId97" xr:uid="{925844E2-233B-4948-8E2C-285A561D02F0}"/>
    <hyperlink ref="N55" r:id="rId98" xr:uid="{9288BE1E-269D-1B4B-8978-26AA141F679A}"/>
    <hyperlink ref="K56" r:id="rId99" xr:uid="{C680AA71-5A81-3241-8731-6DF93E505543}"/>
    <hyperlink ref="N56" r:id="rId100" xr:uid="{C2086B54-3DE7-B54B-B7AE-FDB6F7E56C43}"/>
    <hyperlink ref="K57" r:id="rId101" xr:uid="{07408D34-B1B7-0641-A227-75625F681622}"/>
    <hyperlink ref="N57" r:id="rId102" xr:uid="{BDB21ED5-DB81-854F-A45D-0939CF807E93}"/>
    <hyperlink ref="K58" r:id="rId103" xr:uid="{1575E347-7A2A-7740-ACFD-2FA26C46CE8E}"/>
    <hyperlink ref="N58" r:id="rId104" xr:uid="{2CCAAAB3-0E64-F14A-A79C-D3D9B7C43889}"/>
    <hyperlink ref="K59" r:id="rId105" xr:uid="{0CD87C8A-0F71-4A49-BDDB-B7227A2F766D}"/>
    <hyperlink ref="K60" r:id="rId106" xr:uid="{85588AC6-DCBD-DF44-A9BB-C05B79E49EA4}"/>
    <hyperlink ref="N60" r:id="rId107" xr:uid="{41A22B5C-818C-5648-A2F0-BDA812BAC579}"/>
    <hyperlink ref="K61" r:id="rId108" xr:uid="{9F054B2C-7DCF-2A40-B9F4-0C68F5AA84F5}"/>
    <hyperlink ref="N61" r:id="rId109" xr:uid="{624B2556-5ABA-9C41-8585-52C88DDB22BA}"/>
    <hyperlink ref="K62" r:id="rId110" xr:uid="{9C77E3C2-D286-884C-9A6E-94197E3143A3}"/>
    <hyperlink ref="N62" r:id="rId111" xr:uid="{48C20110-20AB-1B48-A612-C4F6F5E95F06}"/>
    <hyperlink ref="K63" r:id="rId112" xr:uid="{4BFDFB98-9D27-3E4A-B413-D15037FF3B18}"/>
    <hyperlink ref="N63" r:id="rId113" xr:uid="{53CEA4EA-3EE0-7B48-8BB0-88401007B37B}"/>
    <hyperlink ref="K64" r:id="rId114" xr:uid="{4FBC8C75-3D08-9D4C-96F3-76F8B629ED92}"/>
    <hyperlink ref="N64" r:id="rId115" xr:uid="{F2C666B0-2011-A545-B993-9FEAE72CEFBA}"/>
    <hyperlink ref="K65" r:id="rId116" xr:uid="{AFA08E53-3944-E94B-A25D-51F50AD02FE2}"/>
    <hyperlink ref="N65" r:id="rId117" xr:uid="{A49D610D-4F52-CB48-AFE0-07E4623D9C69}"/>
    <hyperlink ref="K66" r:id="rId118" xr:uid="{E40C321D-C4C6-CE4E-924A-6E11B92F33A2}"/>
    <hyperlink ref="K67" r:id="rId119" xr:uid="{F152B817-C33D-7D48-BA52-F1248909BB9A}"/>
    <hyperlink ref="N67" r:id="rId120" xr:uid="{DB65C16B-2DF9-8242-BE56-5CB6DCE56B3A}"/>
    <hyperlink ref="K68" r:id="rId121" xr:uid="{9ED9DE30-C767-3E4C-8397-318D390213E6}"/>
    <hyperlink ref="K69" r:id="rId122" xr:uid="{F6A933BF-8CA9-8947-9E45-4444228D8319}"/>
    <hyperlink ref="K71" r:id="rId123" xr:uid="{DE9BFF26-0015-EB43-8CFE-51C6156B85DC}"/>
    <hyperlink ref="N71" r:id="rId124" xr:uid="{B579A2D8-687A-7F45-975E-69F69CC77948}"/>
    <hyperlink ref="K72" r:id="rId125" xr:uid="{8F02ACCB-3D8F-DA4F-AE92-14B4334A8AAE}"/>
    <hyperlink ref="N72" r:id="rId126" xr:uid="{D01FB7C9-EC25-EC41-B1D3-8435752B7516}"/>
    <hyperlink ref="K73" r:id="rId127" xr:uid="{4530073B-1478-9943-9C81-D3E94E17E6D2}"/>
    <hyperlink ref="K74" r:id="rId128" xr:uid="{865C2409-5573-7A4D-A3CD-794BCE6F577E}"/>
    <hyperlink ref="N74" r:id="rId129" xr:uid="{C523F491-EADF-5442-9CF6-ACD2C5405C86}"/>
    <hyperlink ref="K75" r:id="rId130" xr:uid="{6F1CD5FC-40F6-1C41-9B39-0F829C7C500C}"/>
    <hyperlink ref="N75" r:id="rId131" xr:uid="{C52A8F5F-7483-934B-8543-487B484526C2}"/>
    <hyperlink ref="K77" r:id="rId132" xr:uid="{B3149163-38B0-E04D-A8D8-2539DAB27C58}"/>
    <hyperlink ref="K79" r:id="rId133" xr:uid="{B9754D2D-1F66-454D-AA51-2FADF4BE051F}"/>
    <hyperlink ref="K80" r:id="rId134" xr:uid="{52888759-40AC-A546-BCA1-A9CC60F46524}"/>
    <hyperlink ref="N80" r:id="rId135" xr:uid="{7B2832D9-5844-554D-85DB-399A23828E89}"/>
    <hyperlink ref="K81" r:id="rId136" xr:uid="{BB529F2C-17B3-D449-86DB-751D6FBF1BDE}"/>
    <hyperlink ref="K82" r:id="rId137" xr:uid="{7379D235-21B2-184B-B41E-C5F0776DFF19}"/>
    <hyperlink ref="N82" r:id="rId138" xr:uid="{21E2A635-9D26-1540-9486-D03506DBF7B7}"/>
    <hyperlink ref="K84" r:id="rId139" xr:uid="{85AAED5A-EE4A-6E4C-B686-B40177276D70}"/>
    <hyperlink ref="N84" r:id="rId140" xr:uid="{A13D6938-793D-3F40-8840-7AB6B53E33DF}"/>
    <hyperlink ref="K85" r:id="rId141" xr:uid="{ECD782AA-320D-5745-B9E5-D9700689FC6E}"/>
    <hyperlink ref="N85" r:id="rId142" xr:uid="{A319C390-6218-0D43-9826-95ACC9C45C45}"/>
    <hyperlink ref="K86" r:id="rId143" xr:uid="{D940DF4B-92E8-C74F-AD0E-C3A5F3649B4B}"/>
    <hyperlink ref="N86" r:id="rId144" xr:uid="{B9FD3395-6E85-BB46-AD14-E75AFFF4A9E8}"/>
    <hyperlink ref="K87" r:id="rId145" xr:uid="{454BC125-C177-D94E-9F83-FBE6A31EDA7B}"/>
    <hyperlink ref="K88" r:id="rId146" xr:uid="{F8D2E6B7-D618-1046-9DE9-02BAF796CB0B}"/>
    <hyperlink ref="N88" r:id="rId147" xr:uid="{6A19D665-BF4F-EF48-B7D8-EA9E5F09792C}"/>
    <hyperlink ref="K89" r:id="rId148" xr:uid="{EBCD5F67-046D-7245-9FFD-D1DFB8996EAB}"/>
    <hyperlink ref="N89" r:id="rId149" xr:uid="{B142D653-5C83-2C48-92BE-554B8EF930A4}"/>
    <hyperlink ref="K90" r:id="rId150" xr:uid="{F290BFD1-446A-1842-A7D9-45372A96A110}"/>
    <hyperlink ref="N90" r:id="rId151" xr:uid="{C4303F10-8DD8-0440-9BC1-4C1C1BBF9533}"/>
    <hyperlink ref="K91" r:id="rId152" xr:uid="{8EDA765C-647C-3641-8225-1EC808B9539A}"/>
    <hyperlink ref="N91" r:id="rId153" xr:uid="{F9FE8577-1D16-CB4B-A277-8355231F055D}"/>
    <hyperlink ref="K92" r:id="rId154" xr:uid="{30504A9C-BE96-9C4B-BAE8-A875789346B3}"/>
    <hyperlink ref="N92" r:id="rId155" xr:uid="{CF92E224-1EA4-234D-B76D-B4558017232A}"/>
    <hyperlink ref="K93" r:id="rId156" xr:uid="{EC039F36-305C-CF41-9170-D46F7EFECCCF}"/>
    <hyperlink ref="K94" r:id="rId157" xr:uid="{7C844C6A-E3E2-804D-A86A-48D34E20920B}"/>
    <hyperlink ref="K95" r:id="rId158" display="http://www.cntropmed.com/EN/abstract/abstract13814.shtml" xr:uid="{E5706EF0-4BAB-CF4E-B7A5-07D39C5DA8D1}"/>
    <hyperlink ref="K96" r:id="rId159" xr:uid="{5877D3A7-518C-6743-940D-EC202DADF4C9}"/>
    <hyperlink ref="N96" r:id="rId160" xr:uid="{DC1B37E4-E757-3E4A-8990-3D8FB8F0B64D}"/>
    <hyperlink ref="N97" r:id="rId161" xr:uid="{52BB3BE1-42A9-6149-9B2E-DEEB7CE50BCD}"/>
    <hyperlink ref="K97" r:id="rId162" xr:uid="{EE7418AE-5F81-C54D-92D0-13D6F1DE54D8}"/>
    <hyperlink ref="K99" r:id="rId163" xr:uid="{19F8264D-E7A1-D344-AFB2-C78B73D8291C}"/>
    <hyperlink ref="N99" r:id="rId164" xr:uid="{E93D21F2-6FC2-9F47-AE09-33450BABD0EF}"/>
    <hyperlink ref="K29" r:id="rId165" display="http://ovidsp.ovid.com/ovidweb.cgi?T=JS&amp;PAGE=reference&amp;D=med13&amp;NEWS=N&amp;AN=27358542" xr:uid="{6F47A46C-95AE-CB4B-ACFE-7CE0F9C26951}"/>
    <hyperlink ref="N29" r:id="rId166" display="http://ovidsp.ovid.com/ovidweb.cgi?T=JS&amp;PAGE=reference&amp;D=emed17&amp;NEWS=N&amp;AN=614321896" xr:uid="{77A89DBA-D064-9643-BDB6-75B8E6D76B81}"/>
    <hyperlink ref="K100" r:id="rId167" xr:uid="{562F300C-7150-5C4C-B14E-FCDB578541E6}"/>
    <hyperlink ref="N100" r:id="rId168" xr:uid="{03369DCB-6F46-A046-8A20-E7B4D87D3E9D}"/>
    <hyperlink ref="K101" r:id="rId169" xr:uid="{F92F2609-54D2-9D45-98A5-756C7D2774DD}"/>
    <hyperlink ref="N101" r:id="rId170" xr:uid="{4C531768-1639-1049-AEA5-A9B51F1B3312}"/>
    <hyperlink ref="K102" r:id="rId171" xr:uid="{0CCF0B54-9832-8742-8037-ACCC00181AE7}"/>
    <hyperlink ref="K103" r:id="rId172" display="https://jemds.com/data_pdf/ratankumar singh--.pdf" xr:uid="{3444E222-B1C8-1444-B2D8-F59EC8CAADA5}"/>
    <hyperlink ref="N103" r:id="rId173" xr:uid="{1C5287D9-5893-C04D-A1AB-00925B3C6A85}"/>
    <hyperlink ref="K104" r:id="rId174" xr:uid="{F41A5885-422B-294A-BD32-96B456B2C610}"/>
    <hyperlink ref="N104" r:id="rId175" xr:uid="{CB381FC7-1286-4948-B746-2C50013314BF}"/>
    <hyperlink ref="K105" r:id="rId176" xr:uid="{BE0AC7FC-E1D9-5D49-AB75-24780F43322B}"/>
    <hyperlink ref="K106" r:id="rId177" xr:uid="{13939E9A-EF81-B547-890E-CFF876362BC8}"/>
    <hyperlink ref="N106" r:id="rId178" xr:uid="{9C39D348-0102-8045-B5A1-855D2395E4F9}"/>
    <hyperlink ref="K107" r:id="rId179" xr:uid="{7631CF97-0E4D-2F49-8A5B-0990CE61316A}"/>
    <hyperlink ref="N107" r:id="rId180" xr:uid="{1BE853CA-64B6-6847-BEC9-23315F66FA65}"/>
    <hyperlink ref="K108" r:id="rId181" xr:uid="{DA89FDCD-0855-D14C-9C12-4C40E3503D82}"/>
    <hyperlink ref="K109" r:id="rId182" xr:uid="{BD91B1F1-0FBA-6748-AABD-D0B7D0737109}"/>
    <hyperlink ref="N109" r:id="rId183" xr:uid="{84B3FEAC-C24D-1C44-90D9-F071440782E8}"/>
    <hyperlink ref="K110" r:id="rId184" xr:uid="{3F2B3FC2-BF8B-FB4E-A1CB-393C455AC2A8}"/>
    <hyperlink ref="N110" r:id="rId185" xr:uid="{FFCC36CF-C092-DE42-BD6C-D75E5C13F858}"/>
    <hyperlink ref="K111" r:id="rId186" xr:uid="{167A6C98-8714-1645-A07A-977A0DE49200}"/>
    <hyperlink ref="N111" r:id="rId187" xr:uid="{0D3D1570-C5FE-5646-BD3C-10EFA809CBE0}"/>
    <hyperlink ref="K70" r:id="rId188" xr:uid="{D3BD68DF-C181-B540-8BAB-9D333BBC635A}"/>
    <hyperlink ref="K78" r:id="rId189" xr:uid="{1419E47C-B83F-1340-878A-2C2F44A41F8D}"/>
    <hyperlink ref="N78" r:id="rId190" xr:uid="{C8DA6557-C4DA-094B-B74F-67B5F7AF6F3C}"/>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CC2854-431E-C843-BCC6-9E520EA83AC8}">
  <dimension ref="A1:AY111"/>
  <sheetViews>
    <sheetView topLeftCell="AF1" workbookViewId="0">
      <selection activeCell="AR27" sqref="AR27"/>
    </sheetView>
  </sheetViews>
  <sheetFormatPr baseColWidth="10" defaultRowHeight="16"/>
  <cols>
    <col min="3" max="38" width="10.83203125" customWidth="1"/>
    <col min="44" max="48" width="10.83203125" customWidth="1"/>
  </cols>
  <sheetData>
    <row r="1" spans="1:51" s="39" customFormat="1" ht="20">
      <c r="A1" s="28" t="s">
        <v>1139</v>
      </c>
      <c r="B1" s="29" t="s">
        <v>1131</v>
      </c>
      <c r="C1" s="41" t="s">
        <v>114</v>
      </c>
      <c r="D1" s="41" t="s">
        <v>113</v>
      </c>
      <c r="E1" s="30" t="s">
        <v>1156</v>
      </c>
      <c r="F1" s="29" t="s">
        <v>102</v>
      </c>
      <c r="G1" s="42" t="s">
        <v>103</v>
      </c>
      <c r="H1" s="42" t="s">
        <v>1572</v>
      </c>
      <c r="I1" s="43" t="s">
        <v>112</v>
      </c>
      <c r="J1" s="29" t="s">
        <v>111</v>
      </c>
      <c r="K1" s="45" t="s">
        <v>1558</v>
      </c>
      <c r="L1" s="44" t="s">
        <v>1216</v>
      </c>
      <c r="M1" s="31" t="s">
        <v>1135</v>
      </c>
      <c r="N1" s="31" t="s">
        <v>99</v>
      </c>
      <c r="O1" s="31" t="s">
        <v>100</v>
      </c>
      <c r="P1" s="31" t="s">
        <v>1175</v>
      </c>
      <c r="Q1" s="32" t="s">
        <v>1134</v>
      </c>
      <c r="R1" s="32" t="s">
        <v>1137</v>
      </c>
      <c r="S1" s="32" t="s">
        <v>1140</v>
      </c>
      <c r="T1" s="32" t="s">
        <v>1141</v>
      </c>
      <c r="U1" s="32" t="s">
        <v>1142</v>
      </c>
      <c r="V1" s="32" t="s">
        <v>1143</v>
      </c>
      <c r="W1" s="32" t="s">
        <v>1144</v>
      </c>
      <c r="X1" s="33" t="s">
        <v>1555</v>
      </c>
      <c r="Y1" s="33" t="s">
        <v>98</v>
      </c>
      <c r="Z1" s="33" t="s">
        <v>1556</v>
      </c>
      <c r="AA1" s="34" t="s">
        <v>101</v>
      </c>
      <c r="AB1" s="34" t="s">
        <v>1333</v>
      </c>
      <c r="AC1" s="35" t="s">
        <v>106</v>
      </c>
      <c r="AD1" s="35" t="s">
        <v>107</v>
      </c>
      <c r="AE1" s="35" t="s">
        <v>1138</v>
      </c>
      <c r="AF1" s="35" t="s">
        <v>1146</v>
      </c>
      <c r="AG1" s="35" t="s">
        <v>1557</v>
      </c>
      <c r="AH1" s="36" t="s">
        <v>110</v>
      </c>
      <c r="AI1" s="37" t="s">
        <v>108</v>
      </c>
      <c r="AJ1" s="37" t="s">
        <v>109</v>
      </c>
      <c r="AK1" s="37" t="s">
        <v>1133</v>
      </c>
      <c r="AL1" s="46" t="s">
        <v>1153</v>
      </c>
      <c r="AM1" s="38" t="s">
        <v>104</v>
      </c>
      <c r="AN1" s="38" t="s">
        <v>105</v>
      </c>
      <c r="AO1" s="38" t="s">
        <v>1619</v>
      </c>
      <c r="AP1" s="38" t="s">
        <v>1136</v>
      </c>
      <c r="AQ1" s="48" t="s">
        <v>1561</v>
      </c>
      <c r="AR1" s="50" t="s">
        <v>1563</v>
      </c>
      <c r="AS1" s="50" t="s">
        <v>1564</v>
      </c>
      <c r="AT1" s="40" t="s">
        <v>444</v>
      </c>
      <c r="AU1" s="40" t="s">
        <v>445</v>
      </c>
      <c r="AV1" s="40" t="s">
        <v>1559</v>
      </c>
      <c r="AW1" s="48" t="s">
        <v>1578</v>
      </c>
      <c r="AY1" s="47"/>
    </row>
    <row r="2" spans="1:51">
      <c r="A2" t="s">
        <v>0</v>
      </c>
      <c r="B2" t="str">
        <f>IF(G2=F2,"perfect",IF(G2&lt;(F2/2),"less_than_half_have_diagnosis",IF(G2&lt;F2,"half_to_all_have_diag",IF(G2&gt;(F2*1.5),"many_more_diag_than_people",IF(G2&gt;F2,"a_bit_more_diag_than_people")))))</f>
        <v>half_to_all_have_diag</v>
      </c>
      <c r="C2">
        <v>2023</v>
      </c>
      <c r="D2">
        <v>2023</v>
      </c>
      <c r="E2" t="s">
        <v>1215</v>
      </c>
      <c r="F2">
        <v>2023</v>
      </c>
      <c r="G2" s="5">
        <v>1086</v>
      </c>
      <c r="H2" s="5">
        <f t="shared" ref="H2:H65" si="0">IF(F2&gt;G2,F2,G2)</f>
        <v>2023</v>
      </c>
      <c r="I2" t="s">
        <v>6</v>
      </c>
      <c r="J2" t="s">
        <v>8</v>
      </c>
      <c r="K2" t="s">
        <v>1150</v>
      </c>
      <c r="L2" t="s">
        <v>1217</v>
      </c>
      <c r="M2" t="s">
        <v>87</v>
      </c>
      <c r="N2" t="s">
        <v>3</v>
      </c>
      <c r="O2" t="s">
        <v>21</v>
      </c>
      <c r="Q2" t="s">
        <v>13</v>
      </c>
      <c r="R2" t="s">
        <v>1145</v>
      </c>
      <c r="X2" t="s">
        <v>1</v>
      </c>
      <c r="Y2" t="s">
        <v>2</v>
      </c>
      <c r="AA2" t="s">
        <v>4</v>
      </c>
      <c r="AC2">
        <v>1382</v>
      </c>
      <c r="AD2">
        <v>641</v>
      </c>
      <c r="AH2" t="s">
        <v>7</v>
      </c>
      <c r="AI2" t="s">
        <v>7</v>
      </c>
      <c r="AJ2" t="s">
        <v>7</v>
      </c>
      <c r="AK2" t="str">
        <f>IF(AJ2="NA","",ROUND(AI2/AJ2,2))</f>
        <v/>
      </c>
      <c r="AL2" t="s">
        <v>1147</v>
      </c>
      <c r="AM2" t="s">
        <v>7</v>
      </c>
      <c r="AN2" t="s">
        <v>7</v>
      </c>
      <c r="AO2" t="str">
        <f>IF(AN2="NA","none",IF(AN2=C2,"ppl",IF(AN2=D2,"admissions","!!!")))</f>
        <v>none</v>
      </c>
      <c r="AP2" t="str">
        <f t="shared" ref="AP2:AP33" si="1">IF(AN2="NA","",ROUND(AM2/AN2,2))</f>
        <v/>
      </c>
      <c r="AQ2" t="s">
        <v>1148</v>
      </c>
      <c r="AR2">
        <v>176</v>
      </c>
      <c r="AT2">
        <f>IF(AR2="","",ROUND(AR2/F2,2))</f>
        <v>0.09</v>
      </c>
      <c r="AU2" t="str">
        <f>IF(AS2="","",ROUND(AS2/F2,2))</f>
        <v/>
      </c>
      <c r="AV2" t="s">
        <v>1149</v>
      </c>
    </row>
    <row r="3" spans="1:51">
      <c r="A3" t="s">
        <v>9</v>
      </c>
      <c r="B3" t="str">
        <f t="shared" ref="B3:B66" si="2">IF(G3=F3,"perfect",IF(G3&lt;(F3/2),"less_than_half_have_diagnosis",IF(G3&lt;F3,"half_to_all_have_diag",IF(G3&gt;(F3*1.5),"many_more_diag_than_people",IF(G3&gt;F3,"a_bit_more_diag_than_people")))))</f>
        <v>half_to_all_have_diag</v>
      </c>
      <c r="C3">
        <v>1056</v>
      </c>
      <c r="D3">
        <v>1056</v>
      </c>
      <c r="E3" t="s">
        <v>1230</v>
      </c>
      <c r="F3">
        <v>1056</v>
      </c>
      <c r="G3" s="5">
        <v>646</v>
      </c>
      <c r="H3" s="5">
        <f t="shared" si="0"/>
        <v>1056</v>
      </c>
      <c r="I3" t="s">
        <v>6</v>
      </c>
      <c r="J3" t="s">
        <v>8</v>
      </c>
      <c r="L3" t="s">
        <v>38</v>
      </c>
      <c r="M3" t="s">
        <v>20</v>
      </c>
      <c r="N3" t="s">
        <v>19</v>
      </c>
      <c r="O3" t="s">
        <v>1159</v>
      </c>
      <c r="Q3" t="s">
        <v>14</v>
      </c>
      <c r="R3" t="s">
        <v>15</v>
      </c>
      <c r="S3" t="s">
        <v>1152</v>
      </c>
      <c r="U3" t="s">
        <v>1152</v>
      </c>
      <c r="W3" t="s">
        <v>1152</v>
      </c>
      <c r="X3" t="s">
        <v>10</v>
      </c>
      <c r="Y3" t="s">
        <v>6</v>
      </c>
      <c r="AA3" t="s">
        <v>4</v>
      </c>
      <c r="AC3">
        <v>798</v>
      </c>
      <c r="AD3">
        <v>258</v>
      </c>
      <c r="AH3">
        <v>261</v>
      </c>
      <c r="AI3">
        <v>786</v>
      </c>
      <c r="AJ3">
        <v>1056</v>
      </c>
      <c r="AK3">
        <f t="shared" ref="AK3:AK66" si="3">IF(AJ3="NA","",ROUND(AI3/AJ3,2))</f>
        <v>0.74</v>
      </c>
      <c r="AL3" t="s">
        <v>1164</v>
      </c>
      <c r="AM3" t="s">
        <v>7</v>
      </c>
      <c r="AN3" t="s">
        <v>7</v>
      </c>
      <c r="AO3" t="str">
        <f>IF(AN3="NA","none",IF(AN3=C3,"ppl",IF(AN3=D3,"admissions","!!!")))</f>
        <v>none</v>
      </c>
      <c r="AP3" t="str">
        <f t="shared" si="1"/>
        <v/>
      </c>
      <c r="AQ3" t="s">
        <v>1148</v>
      </c>
      <c r="AR3">
        <v>223</v>
      </c>
      <c r="AT3">
        <f>IF(AR3="","",ROUND(AR3/F3,2))</f>
        <v>0.21</v>
      </c>
      <c r="AU3" t="str">
        <f>IF(AS3="","",ROUND(AS3/F3,2))</f>
        <v/>
      </c>
      <c r="AV3" t="s">
        <v>1149</v>
      </c>
    </row>
    <row r="4" spans="1:51">
      <c r="A4" t="s">
        <v>16</v>
      </c>
      <c r="B4" t="str">
        <f t="shared" si="2"/>
        <v>less_than_half_have_diagnosis</v>
      </c>
      <c r="C4">
        <v>128</v>
      </c>
      <c r="D4">
        <v>169</v>
      </c>
      <c r="E4" t="s">
        <v>1186</v>
      </c>
      <c r="F4">
        <v>169</v>
      </c>
      <c r="G4" s="5">
        <v>67</v>
      </c>
      <c r="H4" s="5">
        <f t="shared" si="0"/>
        <v>169</v>
      </c>
      <c r="I4" t="s">
        <v>6</v>
      </c>
      <c r="J4" t="s">
        <v>1158</v>
      </c>
      <c r="K4" t="s">
        <v>1157</v>
      </c>
      <c r="L4" t="s">
        <v>38</v>
      </c>
      <c r="M4" t="s">
        <v>18</v>
      </c>
      <c r="N4" t="s">
        <v>19</v>
      </c>
      <c r="O4" t="s">
        <v>1159</v>
      </c>
      <c r="Q4" t="s">
        <v>14</v>
      </c>
      <c r="R4" t="s">
        <v>22</v>
      </c>
      <c r="S4" t="s">
        <v>1152</v>
      </c>
      <c r="W4" t="s">
        <v>1152</v>
      </c>
      <c r="X4" t="s">
        <v>17</v>
      </c>
      <c r="Y4" t="s">
        <v>7</v>
      </c>
      <c r="AA4" t="s">
        <v>4</v>
      </c>
      <c r="AC4" t="s">
        <v>7</v>
      </c>
      <c r="AD4" t="s">
        <v>7</v>
      </c>
      <c r="AF4">
        <v>128</v>
      </c>
      <c r="AG4" t="s">
        <v>1225</v>
      </c>
      <c r="AH4" t="s">
        <v>7</v>
      </c>
      <c r="AI4" t="s">
        <v>7</v>
      </c>
      <c r="AJ4" t="s">
        <v>7</v>
      </c>
      <c r="AK4" t="str">
        <f t="shared" si="3"/>
        <v/>
      </c>
      <c r="AL4" t="s">
        <v>1163</v>
      </c>
      <c r="AM4" t="s">
        <v>7</v>
      </c>
      <c r="AN4" t="s">
        <v>7</v>
      </c>
      <c r="AO4" t="str">
        <f>IF(AN4="NA","none",IF(AN4=C4,"ppl",IF(AN4=D4,"admissions","!!!")))</f>
        <v>none</v>
      </c>
      <c r="AP4" t="str">
        <f t="shared" si="1"/>
        <v/>
      </c>
      <c r="AQ4" t="s">
        <v>1148</v>
      </c>
      <c r="AR4">
        <v>67</v>
      </c>
      <c r="AS4">
        <v>2</v>
      </c>
      <c r="AT4">
        <f>IF(AR4="","",ROUND(AR4/F4,2))</f>
        <v>0.4</v>
      </c>
      <c r="AU4">
        <f>IF(AS4="","",ROUND(AS4/F4,2))</f>
        <v>0.01</v>
      </c>
      <c r="AV4" t="s">
        <v>1155</v>
      </c>
    </row>
    <row r="5" spans="1:51">
      <c r="A5" t="s">
        <v>23</v>
      </c>
      <c r="B5" t="str">
        <f t="shared" si="2"/>
        <v>less_than_half_have_diagnosis</v>
      </c>
      <c r="C5">
        <v>81</v>
      </c>
      <c r="D5">
        <v>141</v>
      </c>
      <c r="E5" t="s">
        <v>1186</v>
      </c>
      <c r="F5">
        <v>141</v>
      </c>
      <c r="G5" s="5">
        <v>19</v>
      </c>
      <c r="H5" s="5">
        <f t="shared" si="0"/>
        <v>141</v>
      </c>
      <c r="I5" t="s">
        <v>6</v>
      </c>
      <c r="J5" t="s">
        <v>1158</v>
      </c>
      <c r="K5" t="s">
        <v>1132</v>
      </c>
      <c r="L5" t="s">
        <v>1217</v>
      </c>
      <c r="M5" t="s">
        <v>87</v>
      </c>
      <c r="N5" t="s">
        <v>3</v>
      </c>
      <c r="O5" t="s">
        <v>21</v>
      </c>
      <c r="Q5" t="s">
        <v>14</v>
      </c>
      <c r="R5" t="s">
        <v>1160</v>
      </c>
      <c r="V5" t="s">
        <v>1152</v>
      </c>
      <c r="W5" t="s">
        <v>1152</v>
      </c>
      <c r="X5" t="s">
        <v>24</v>
      </c>
      <c r="Y5" t="s">
        <v>7</v>
      </c>
      <c r="AA5" t="s">
        <v>4</v>
      </c>
      <c r="AC5">
        <v>57</v>
      </c>
      <c r="AD5">
        <v>24</v>
      </c>
      <c r="AG5" t="s">
        <v>1161</v>
      </c>
      <c r="AH5" t="s">
        <v>7</v>
      </c>
      <c r="AI5" t="s">
        <v>7</v>
      </c>
      <c r="AJ5" t="s">
        <v>7</v>
      </c>
      <c r="AK5" t="str">
        <f t="shared" si="3"/>
        <v/>
      </c>
      <c r="AL5" t="s">
        <v>1169</v>
      </c>
      <c r="AM5" t="s">
        <v>7</v>
      </c>
      <c r="AN5" t="s">
        <v>7</v>
      </c>
      <c r="AO5" t="str">
        <f>IF(AN5="NA","none",IF(AN5=C5,"ppl",IF(AN5=D5,"admissions","!!!")))</f>
        <v>none</v>
      </c>
      <c r="AP5" t="str">
        <f t="shared" si="1"/>
        <v/>
      </c>
      <c r="AQ5" t="s">
        <v>1148</v>
      </c>
      <c r="AT5" t="str">
        <f>IF(AR5="","",ROUND(AR5/F5,2))</f>
        <v/>
      </c>
      <c r="AU5" t="str">
        <f>IF(AS5="","",ROUND(AS5/F5,2))</f>
        <v/>
      </c>
      <c r="AV5" t="s">
        <v>1162</v>
      </c>
    </row>
    <row r="6" spans="1:51">
      <c r="A6" t="s">
        <v>25</v>
      </c>
      <c r="B6" t="str">
        <f t="shared" si="2"/>
        <v>half_to_all_have_diag</v>
      </c>
      <c r="C6">
        <v>331</v>
      </c>
      <c r="D6">
        <v>331</v>
      </c>
      <c r="E6" t="s">
        <v>1231</v>
      </c>
      <c r="F6">
        <v>331</v>
      </c>
      <c r="G6" s="5">
        <v>281</v>
      </c>
      <c r="H6" s="5">
        <f t="shared" si="0"/>
        <v>331</v>
      </c>
      <c r="I6" t="s">
        <v>6</v>
      </c>
      <c r="J6" t="s">
        <v>8</v>
      </c>
      <c r="K6" t="s">
        <v>1167</v>
      </c>
      <c r="L6" t="s">
        <v>1217</v>
      </c>
      <c r="M6" t="s">
        <v>87</v>
      </c>
      <c r="N6" t="s">
        <v>3</v>
      </c>
      <c r="O6" t="s">
        <v>77</v>
      </c>
      <c r="Q6" t="s">
        <v>14</v>
      </c>
      <c r="R6" t="s">
        <v>27</v>
      </c>
      <c r="U6" t="s">
        <v>1152</v>
      </c>
      <c r="X6" t="s">
        <v>26</v>
      </c>
      <c r="Y6" t="s">
        <v>6</v>
      </c>
      <c r="AA6" t="s">
        <v>4</v>
      </c>
      <c r="AC6" t="s">
        <v>7</v>
      </c>
      <c r="AD6" t="s">
        <v>7</v>
      </c>
      <c r="AF6">
        <v>331</v>
      </c>
      <c r="AG6" t="s">
        <v>1165</v>
      </c>
      <c r="AH6" t="s">
        <v>7</v>
      </c>
      <c r="AI6" t="s">
        <v>7</v>
      </c>
      <c r="AJ6" t="s">
        <v>7</v>
      </c>
      <c r="AK6" t="str">
        <f t="shared" si="3"/>
        <v/>
      </c>
      <c r="AL6" t="s">
        <v>1166</v>
      </c>
      <c r="AM6" t="s">
        <v>7</v>
      </c>
      <c r="AN6" t="s">
        <v>7</v>
      </c>
      <c r="AO6" t="str">
        <f>IF(AN6="NA","none",IF(AN6=C6,"ppl",IF(AN6=D6,"admissions","!!!")))</f>
        <v>none</v>
      </c>
      <c r="AP6" t="str">
        <f t="shared" si="1"/>
        <v/>
      </c>
      <c r="AQ6" t="s">
        <v>1148</v>
      </c>
      <c r="AR6">
        <v>43</v>
      </c>
      <c r="AT6">
        <f>IF(AR6="","",ROUND(AR6/F6,2))</f>
        <v>0.13</v>
      </c>
      <c r="AU6" t="str">
        <f>IF(AS6="","",ROUND(AS6/F6,2))</f>
        <v/>
      </c>
      <c r="AV6" t="s">
        <v>1149</v>
      </c>
    </row>
    <row r="7" spans="1:51">
      <c r="A7" t="s">
        <v>30</v>
      </c>
      <c r="B7" t="str">
        <f t="shared" si="2"/>
        <v>less_than_half_have_diagnosis</v>
      </c>
      <c r="C7">
        <v>518</v>
      </c>
      <c r="D7">
        <v>1362</v>
      </c>
      <c r="E7" t="s">
        <v>1179</v>
      </c>
      <c r="F7">
        <v>518</v>
      </c>
      <c r="G7" s="5">
        <v>34</v>
      </c>
      <c r="H7" s="5">
        <f t="shared" si="0"/>
        <v>518</v>
      </c>
      <c r="I7" t="s">
        <v>40</v>
      </c>
      <c r="J7" t="s">
        <v>1158</v>
      </c>
      <c r="K7" t="s">
        <v>1168</v>
      </c>
      <c r="L7" t="s">
        <v>1217</v>
      </c>
      <c r="M7" t="s">
        <v>32</v>
      </c>
      <c r="N7" t="s">
        <v>19</v>
      </c>
      <c r="O7" t="s">
        <v>21</v>
      </c>
      <c r="Q7" t="s">
        <v>14</v>
      </c>
      <c r="R7" t="s">
        <v>34</v>
      </c>
      <c r="S7" t="s">
        <v>1152</v>
      </c>
      <c r="W7" t="s">
        <v>1152</v>
      </c>
      <c r="X7" t="s">
        <v>31</v>
      </c>
      <c r="Y7" t="s">
        <v>7</v>
      </c>
      <c r="AA7" t="s">
        <v>4</v>
      </c>
      <c r="AC7">
        <v>307</v>
      </c>
      <c r="AD7">
        <v>211</v>
      </c>
      <c r="AH7" t="s">
        <v>7</v>
      </c>
      <c r="AI7" t="s">
        <v>7</v>
      </c>
      <c r="AJ7" t="s">
        <v>7</v>
      </c>
      <c r="AK7" t="str">
        <f t="shared" si="3"/>
        <v/>
      </c>
      <c r="AL7" t="s">
        <v>1170</v>
      </c>
      <c r="AM7">
        <v>49</v>
      </c>
      <c r="AN7">
        <v>518</v>
      </c>
      <c r="AO7" t="str">
        <f>IF(AN7="NA","none",IF(AN7=C7,"ppl",IF(AN7=D7,"admissions","!!!")))</f>
        <v>ppl</v>
      </c>
      <c r="AP7">
        <f t="shared" si="1"/>
        <v>0.09</v>
      </c>
      <c r="AQ7" t="s">
        <v>1189</v>
      </c>
      <c r="AT7" t="str">
        <f>IF(AR7="","",ROUND(AR7/F7,2))</f>
        <v/>
      </c>
      <c r="AU7" t="str">
        <f>IF(AS7="","",ROUND(AS7/F7,2))</f>
        <v/>
      </c>
      <c r="AV7" t="s">
        <v>1171</v>
      </c>
      <c r="AW7" t="s">
        <v>308</v>
      </c>
    </row>
    <row r="8" spans="1:51">
      <c r="A8" t="s">
        <v>35</v>
      </c>
      <c r="B8" t="str">
        <f>IF(G8=F8,"perfect",IF(G8&lt;(F8/2),"less_than_half_have_diagnosis",IF(G8&lt;F8,"half_to_all_have_diag",IF(G8&gt;(F8*1.5),"many_more_diag_than_people",IF(G8&gt;F8,"a_bit_more_diag_than_people")))))</f>
        <v>a_bit_more_diag_than_people</v>
      </c>
      <c r="C8">
        <v>80</v>
      </c>
      <c r="D8">
        <v>80</v>
      </c>
      <c r="E8" t="s">
        <v>1187</v>
      </c>
      <c r="F8">
        <v>80</v>
      </c>
      <c r="G8" s="5">
        <v>94</v>
      </c>
      <c r="H8" s="5">
        <f t="shared" si="0"/>
        <v>94</v>
      </c>
      <c r="I8" t="s">
        <v>61</v>
      </c>
      <c r="J8" t="s">
        <v>8</v>
      </c>
      <c r="K8" t="s">
        <v>1176</v>
      </c>
      <c r="L8" t="s">
        <v>1217</v>
      </c>
      <c r="M8" t="s">
        <v>37</v>
      </c>
      <c r="N8" t="s">
        <v>28</v>
      </c>
      <c r="O8" t="s">
        <v>39</v>
      </c>
      <c r="P8" t="s">
        <v>1173</v>
      </c>
      <c r="Q8" t="s">
        <v>14</v>
      </c>
      <c r="R8" t="s">
        <v>1172</v>
      </c>
      <c r="T8" t="s">
        <v>1152</v>
      </c>
      <c r="X8" t="s">
        <v>36</v>
      </c>
      <c r="Y8" t="s">
        <v>7</v>
      </c>
      <c r="AA8" t="s">
        <v>429</v>
      </c>
      <c r="AC8">
        <v>25</v>
      </c>
      <c r="AD8">
        <v>55</v>
      </c>
      <c r="AH8" t="s">
        <v>7</v>
      </c>
      <c r="AI8" t="s">
        <v>7</v>
      </c>
      <c r="AJ8" t="s">
        <v>7</v>
      </c>
      <c r="AK8" t="str">
        <f t="shared" si="3"/>
        <v/>
      </c>
      <c r="AL8" t="s">
        <v>1174</v>
      </c>
      <c r="AM8">
        <v>18</v>
      </c>
      <c r="AN8">
        <v>80</v>
      </c>
      <c r="AO8" t="str">
        <f>IF(AN8="NA","none",IF(AN8=C8,"ppl",IF(AN8=D8,"admissions","!!!")))</f>
        <v>ppl</v>
      </c>
      <c r="AP8">
        <f t="shared" si="1"/>
        <v>0.23</v>
      </c>
      <c r="AQ8" t="s">
        <v>1189</v>
      </c>
      <c r="AS8">
        <v>5</v>
      </c>
      <c r="AT8" t="str">
        <f>IF(AR8="","",ROUND(AR8/F8,2))</f>
        <v/>
      </c>
      <c r="AU8">
        <f>IF(AS8="","",ROUND(AS8/F8,2))</f>
        <v>0.06</v>
      </c>
      <c r="AV8" t="s">
        <v>1178</v>
      </c>
      <c r="AW8" t="s">
        <v>308</v>
      </c>
    </row>
    <row r="9" spans="1:51">
      <c r="A9" t="s">
        <v>41</v>
      </c>
      <c r="B9" t="str">
        <f t="shared" si="2"/>
        <v>half_to_all_have_diag</v>
      </c>
      <c r="C9">
        <v>133</v>
      </c>
      <c r="D9">
        <v>133</v>
      </c>
      <c r="E9" t="s">
        <v>1526</v>
      </c>
      <c r="F9">
        <v>133</v>
      </c>
      <c r="G9" s="5">
        <v>79</v>
      </c>
      <c r="H9" s="5">
        <f t="shared" si="0"/>
        <v>133</v>
      </c>
      <c r="I9" t="s">
        <v>2</v>
      </c>
      <c r="J9" t="s">
        <v>1158</v>
      </c>
      <c r="K9" t="s">
        <v>1527</v>
      </c>
      <c r="L9" t="s">
        <v>80</v>
      </c>
      <c r="M9" t="s">
        <v>37</v>
      </c>
      <c r="N9" t="s">
        <v>28</v>
      </c>
      <c r="O9" t="s">
        <v>39</v>
      </c>
      <c r="Q9" t="s">
        <v>14</v>
      </c>
      <c r="R9" t="s">
        <v>1528</v>
      </c>
      <c r="T9" t="s">
        <v>1152</v>
      </c>
      <c r="W9" t="s">
        <v>1152</v>
      </c>
      <c r="X9">
        <v>2017</v>
      </c>
      <c r="Y9" t="s">
        <v>7</v>
      </c>
      <c r="AA9" t="s">
        <v>42</v>
      </c>
      <c r="AB9" t="s">
        <v>1529</v>
      </c>
      <c r="AC9" t="s">
        <v>7</v>
      </c>
      <c r="AD9" t="s">
        <v>7</v>
      </c>
      <c r="AF9">
        <v>133</v>
      </c>
      <c r="AG9" t="s">
        <v>1531</v>
      </c>
      <c r="AH9" t="s">
        <v>7</v>
      </c>
      <c r="AI9" t="s">
        <v>7</v>
      </c>
      <c r="AJ9" t="s">
        <v>7</v>
      </c>
      <c r="AK9" t="str">
        <f t="shared" si="3"/>
        <v/>
      </c>
      <c r="AL9" t="s">
        <v>1532</v>
      </c>
      <c r="AM9" t="s">
        <v>7</v>
      </c>
      <c r="AN9" t="s">
        <v>7</v>
      </c>
      <c r="AO9" t="str">
        <f>IF(AN9="NA","none",IF(AN9=C9,"ppl",IF(AN9=D9,"admissions","!!!")))</f>
        <v>none</v>
      </c>
      <c r="AP9" t="str">
        <f t="shared" si="1"/>
        <v/>
      </c>
      <c r="AQ9" t="s">
        <v>1533</v>
      </c>
      <c r="AS9">
        <v>14</v>
      </c>
      <c r="AT9" t="str">
        <f>IF(AR9="","",ROUND(AR9/F9,2))</f>
        <v/>
      </c>
      <c r="AU9">
        <f>IF(AS9="","",ROUND(AS9/F9,2))</f>
        <v>0.11</v>
      </c>
      <c r="AV9" t="s">
        <v>1534</v>
      </c>
    </row>
    <row r="10" spans="1:51">
      <c r="A10" t="s">
        <v>43</v>
      </c>
      <c r="B10" t="str">
        <f t="shared" si="2"/>
        <v>less_than_half_have_diagnosis</v>
      </c>
      <c r="C10">
        <v>2574</v>
      </c>
      <c r="D10">
        <v>2574</v>
      </c>
      <c r="E10" t="s">
        <v>1215</v>
      </c>
      <c r="F10">
        <v>2574</v>
      </c>
      <c r="G10" s="5">
        <v>474</v>
      </c>
      <c r="H10" s="5">
        <f t="shared" si="0"/>
        <v>2574</v>
      </c>
      <c r="I10" t="s">
        <v>6</v>
      </c>
      <c r="J10" t="s">
        <v>29</v>
      </c>
      <c r="K10" t="s">
        <v>1180</v>
      </c>
      <c r="L10" t="s">
        <v>1218</v>
      </c>
      <c r="M10" t="s">
        <v>45</v>
      </c>
      <c r="N10" t="s">
        <v>28</v>
      </c>
      <c r="O10" t="s">
        <v>46</v>
      </c>
      <c r="Q10" t="s">
        <v>14</v>
      </c>
      <c r="R10" t="s">
        <v>47</v>
      </c>
      <c r="V10" t="s">
        <v>1152</v>
      </c>
      <c r="X10" t="s">
        <v>44</v>
      </c>
      <c r="Y10" t="s">
        <v>7</v>
      </c>
      <c r="AA10" t="s">
        <v>4</v>
      </c>
      <c r="AC10">
        <v>1113</v>
      </c>
      <c r="AD10">
        <v>1461</v>
      </c>
      <c r="AH10">
        <v>227</v>
      </c>
      <c r="AI10">
        <v>1861</v>
      </c>
      <c r="AJ10">
        <v>2574</v>
      </c>
      <c r="AK10">
        <f t="shared" si="3"/>
        <v>0.72</v>
      </c>
      <c r="AM10">
        <v>507</v>
      </c>
      <c r="AN10">
        <v>2574</v>
      </c>
      <c r="AO10" t="str">
        <f>IF(AN10="NA","none",IF(AN10=C10,"ppl",IF(AN10=D10,"admissions","!!!")))</f>
        <v>ppl</v>
      </c>
      <c r="AP10">
        <f t="shared" si="1"/>
        <v>0.2</v>
      </c>
      <c r="AQ10" t="s">
        <v>1190</v>
      </c>
      <c r="AS10">
        <v>474</v>
      </c>
      <c r="AT10" t="str">
        <f>IF(AR10="","",ROUND(AR10/F10,2))</f>
        <v/>
      </c>
      <c r="AU10">
        <f>IF(AS10="","",ROUND(AS10/F10,2))</f>
        <v>0.18</v>
      </c>
      <c r="AV10" t="s">
        <v>1309</v>
      </c>
      <c r="AW10" t="s">
        <v>144</v>
      </c>
    </row>
    <row r="11" spans="1:51">
      <c r="A11" t="s">
        <v>49</v>
      </c>
      <c r="B11" t="str">
        <f t="shared" si="2"/>
        <v>half_to_all_have_diag</v>
      </c>
      <c r="C11">
        <v>451</v>
      </c>
      <c r="D11">
        <v>574</v>
      </c>
      <c r="E11" t="s">
        <v>1186</v>
      </c>
      <c r="F11">
        <v>574</v>
      </c>
      <c r="G11" s="5">
        <v>403</v>
      </c>
      <c r="H11" s="5">
        <f t="shared" si="0"/>
        <v>574</v>
      </c>
      <c r="I11" t="s">
        <v>2</v>
      </c>
      <c r="J11" t="s">
        <v>8</v>
      </c>
      <c r="K11" t="s">
        <v>1535</v>
      </c>
      <c r="L11" t="s">
        <v>80</v>
      </c>
      <c r="M11" t="s">
        <v>11</v>
      </c>
      <c r="N11" t="s">
        <v>3</v>
      </c>
      <c r="O11" t="s">
        <v>21</v>
      </c>
      <c r="Q11" t="s">
        <v>13</v>
      </c>
      <c r="R11" t="s">
        <v>1536</v>
      </c>
      <c r="X11" t="s">
        <v>50</v>
      </c>
      <c r="Y11" t="s">
        <v>7</v>
      </c>
      <c r="AA11" t="s">
        <v>4</v>
      </c>
      <c r="AC11">
        <v>260</v>
      </c>
      <c r="AD11">
        <v>191</v>
      </c>
      <c r="AG11" t="s">
        <v>1161</v>
      </c>
      <c r="AH11">
        <v>136</v>
      </c>
      <c r="AI11">
        <v>180</v>
      </c>
      <c r="AJ11">
        <v>451</v>
      </c>
      <c r="AK11">
        <f t="shared" si="3"/>
        <v>0.4</v>
      </c>
      <c r="AL11" t="s">
        <v>1537</v>
      </c>
      <c r="AM11" t="s">
        <v>7</v>
      </c>
      <c r="AN11" t="s">
        <v>7</v>
      </c>
      <c r="AO11" t="str">
        <f>IF(AN11="NA","none",IF(AN11=C11,"ppl",IF(AN11=D11,"admissions","!!!")))</f>
        <v>none</v>
      </c>
      <c r="AP11" t="str">
        <f t="shared" si="1"/>
        <v/>
      </c>
      <c r="AQ11" t="s">
        <v>1148</v>
      </c>
      <c r="AR11">
        <v>315</v>
      </c>
      <c r="AS11">
        <v>69</v>
      </c>
      <c r="AT11">
        <f>IF(AR11="","",ROUND(AR11/F11,2))</f>
        <v>0.55000000000000004</v>
      </c>
      <c r="AU11">
        <f>IF(AS11="","",ROUND(AS11/F11,2))</f>
        <v>0.12</v>
      </c>
      <c r="AV11" t="s">
        <v>1538</v>
      </c>
    </row>
    <row r="12" spans="1:51">
      <c r="A12" t="s">
        <v>51</v>
      </c>
      <c r="B12" t="str">
        <f t="shared" si="2"/>
        <v>less_than_half_have_diagnosis</v>
      </c>
      <c r="C12">
        <v>1280</v>
      </c>
      <c r="D12">
        <v>2157</v>
      </c>
      <c r="E12" t="s">
        <v>1187</v>
      </c>
      <c r="F12">
        <v>2157</v>
      </c>
      <c r="G12" s="5">
        <v>980</v>
      </c>
      <c r="H12" s="5">
        <f t="shared" si="0"/>
        <v>2157</v>
      </c>
      <c r="I12" t="s">
        <v>55</v>
      </c>
      <c r="J12" t="s">
        <v>1158</v>
      </c>
      <c r="K12" t="s">
        <v>1181</v>
      </c>
      <c r="L12" t="s">
        <v>38</v>
      </c>
      <c r="M12" t="s">
        <v>53</v>
      </c>
      <c r="N12" t="s">
        <v>54</v>
      </c>
      <c r="O12" t="s">
        <v>21</v>
      </c>
      <c r="Q12" t="s">
        <v>14</v>
      </c>
      <c r="R12" t="s">
        <v>287</v>
      </c>
      <c r="S12" t="s">
        <v>1152</v>
      </c>
      <c r="U12" t="s">
        <v>1152</v>
      </c>
      <c r="W12" t="s">
        <v>1152</v>
      </c>
      <c r="X12" t="s">
        <v>52</v>
      </c>
      <c r="Y12" t="s">
        <v>6</v>
      </c>
      <c r="AA12" t="s">
        <v>4</v>
      </c>
      <c r="AC12" t="s">
        <v>7</v>
      </c>
      <c r="AD12" t="s">
        <v>7</v>
      </c>
      <c r="AF12">
        <v>1280</v>
      </c>
      <c r="AG12" t="s">
        <v>33</v>
      </c>
      <c r="AH12" t="s">
        <v>7</v>
      </c>
      <c r="AI12" t="s">
        <v>7</v>
      </c>
      <c r="AJ12" t="s">
        <v>7</v>
      </c>
      <c r="AK12" t="str">
        <f t="shared" si="3"/>
        <v/>
      </c>
      <c r="AL12" t="s">
        <v>1174</v>
      </c>
      <c r="AM12" t="s">
        <v>7</v>
      </c>
      <c r="AN12" t="s">
        <v>7</v>
      </c>
      <c r="AO12" t="str">
        <f>IF(AN12="NA","none",IF(AN12=C12,"ppl",IF(AN12=D12,"admissions","!!!")))</f>
        <v>none</v>
      </c>
      <c r="AP12" t="str">
        <f t="shared" si="1"/>
        <v/>
      </c>
      <c r="AQ12" t="s">
        <v>1148</v>
      </c>
      <c r="AR12">
        <v>980</v>
      </c>
      <c r="AT12">
        <f>IF(AR12="","",ROUND(AR12/F12,2))</f>
        <v>0.45</v>
      </c>
      <c r="AU12" t="str">
        <f>IF(AS12="","",ROUND(AS12/F12,2))</f>
        <v/>
      </c>
      <c r="AV12" t="s">
        <v>1149</v>
      </c>
    </row>
    <row r="13" spans="1:51">
      <c r="A13" t="s">
        <v>56</v>
      </c>
      <c r="B13" t="str">
        <f t="shared" si="2"/>
        <v>less_than_half_have_diagnosis</v>
      </c>
      <c r="C13">
        <v>100</v>
      </c>
      <c r="D13">
        <v>100</v>
      </c>
      <c r="E13" t="s">
        <v>1187</v>
      </c>
      <c r="F13">
        <v>100</v>
      </c>
      <c r="G13" s="5">
        <v>37</v>
      </c>
      <c r="H13" s="5">
        <f t="shared" si="0"/>
        <v>100</v>
      </c>
      <c r="I13" t="s">
        <v>55</v>
      </c>
      <c r="J13" t="s">
        <v>1158</v>
      </c>
      <c r="K13" t="s">
        <v>1182</v>
      </c>
      <c r="L13" t="s">
        <v>1217</v>
      </c>
      <c r="M13" t="s">
        <v>18</v>
      </c>
      <c r="N13" t="s">
        <v>19</v>
      </c>
      <c r="O13" t="s">
        <v>1159</v>
      </c>
      <c r="Q13" t="s">
        <v>14</v>
      </c>
      <c r="R13" t="s">
        <v>58</v>
      </c>
      <c r="S13" t="s">
        <v>1152</v>
      </c>
      <c r="W13" t="s">
        <v>1152</v>
      </c>
      <c r="X13" t="s">
        <v>57</v>
      </c>
      <c r="Y13" t="s">
        <v>7</v>
      </c>
      <c r="AA13" t="s">
        <v>4</v>
      </c>
      <c r="AC13" t="s">
        <v>7</v>
      </c>
      <c r="AD13" t="s">
        <v>7</v>
      </c>
      <c r="AF13">
        <f>C13</f>
        <v>100</v>
      </c>
      <c r="AG13" t="s">
        <v>33</v>
      </c>
      <c r="AH13">
        <v>120</v>
      </c>
      <c r="AI13" t="s">
        <v>7</v>
      </c>
      <c r="AJ13" t="s">
        <v>7</v>
      </c>
      <c r="AK13" t="str">
        <f t="shared" si="3"/>
        <v/>
      </c>
      <c r="AL13" t="s">
        <v>1184</v>
      </c>
      <c r="AM13">
        <v>7</v>
      </c>
      <c r="AN13">
        <v>100</v>
      </c>
      <c r="AO13" t="str">
        <f>IF(AN13="NA","none",IF(AN13=C13,"ppl",IF(AN13=D13,"admissions","!!!")))</f>
        <v>ppl</v>
      </c>
      <c r="AP13">
        <f t="shared" si="1"/>
        <v>7.0000000000000007E-2</v>
      </c>
      <c r="AQ13" t="s">
        <v>1189</v>
      </c>
      <c r="AR13">
        <v>37</v>
      </c>
      <c r="AS13">
        <v>8</v>
      </c>
      <c r="AT13">
        <f>IF(AR13="","",ROUND(AR13/F13,2))</f>
        <v>0.37</v>
      </c>
      <c r="AU13">
        <f>IF(AS13="","",ROUND(AS13/F13,2))</f>
        <v>0.08</v>
      </c>
      <c r="AV13" t="s">
        <v>1149</v>
      </c>
      <c r="AW13" t="s">
        <v>308</v>
      </c>
    </row>
    <row r="14" spans="1:51">
      <c r="A14" t="s">
        <v>60</v>
      </c>
      <c r="B14" t="str">
        <f t="shared" si="2"/>
        <v>less_than_half_have_diagnosis</v>
      </c>
      <c r="C14">
        <v>204</v>
      </c>
      <c r="D14">
        <v>204</v>
      </c>
      <c r="E14" t="s">
        <v>1187</v>
      </c>
      <c r="F14">
        <v>204</v>
      </c>
      <c r="G14" s="5">
        <v>67</v>
      </c>
      <c r="H14" s="5">
        <f t="shared" si="0"/>
        <v>204</v>
      </c>
      <c r="I14" t="s">
        <v>55</v>
      </c>
      <c r="J14" t="s">
        <v>1158</v>
      </c>
      <c r="K14" t="s">
        <v>1185</v>
      </c>
      <c r="L14" t="s">
        <v>1217</v>
      </c>
      <c r="M14" t="s">
        <v>37</v>
      </c>
      <c r="N14" t="s">
        <v>28</v>
      </c>
      <c r="O14" t="s">
        <v>39</v>
      </c>
      <c r="Q14" t="s">
        <v>14</v>
      </c>
      <c r="R14" t="s">
        <v>1188</v>
      </c>
      <c r="T14" t="s">
        <v>1152</v>
      </c>
      <c r="W14" t="s">
        <v>1152</v>
      </c>
      <c r="X14">
        <v>2017</v>
      </c>
      <c r="Y14" t="s">
        <v>7</v>
      </c>
      <c r="AA14" t="s">
        <v>4</v>
      </c>
      <c r="AC14">
        <v>83</v>
      </c>
      <c r="AD14">
        <v>121</v>
      </c>
      <c r="AH14">
        <v>148</v>
      </c>
      <c r="AI14">
        <v>142</v>
      </c>
      <c r="AJ14">
        <v>204</v>
      </c>
      <c r="AK14">
        <f t="shared" si="3"/>
        <v>0.7</v>
      </c>
      <c r="AM14">
        <v>102</v>
      </c>
      <c r="AN14">
        <v>204</v>
      </c>
      <c r="AO14" t="str">
        <f>IF(AN14="NA","none",IF(AN14=C14,"ppl",IF(AN14=D14,"admissions","!!!")))</f>
        <v>ppl</v>
      </c>
      <c r="AP14">
        <f t="shared" si="1"/>
        <v>0.5</v>
      </c>
      <c r="AQ14" t="s">
        <v>1189</v>
      </c>
      <c r="AS14">
        <v>15</v>
      </c>
      <c r="AT14" t="str">
        <f>IF(AR14="","",ROUND(AR14/F14,2))</f>
        <v/>
      </c>
      <c r="AU14">
        <f>IF(AS14="","",ROUND(AS14/F14,2))</f>
        <v>7.0000000000000007E-2</v>
      </c>
      <c r="AV14" t="s">
        <v>1191</v>
      </c>
      <c r="AW14" t="s">
        <v>308</v>
      </c>
    </row>
    <row r="15" spans="1:51">
      <c r="A15" t="s">
        <v>62</v>
      </c>
      <c r="B15" t="str">
        <f t="shared" si="2"/>
        <v>less_than_half_have_diagnosis</v>
      </c>
      <c r="C15">
        <v>142</v>
      </c>
      <c r="D15">
        <v>217</v>
      </c>
      <c r="E15" t="s">
        <v>1192</v>
      </c>
      <c r="F15">
        <v>142</v>
      </c>
      <c r="G15" s="5">
        <v>37</v>
      </c>
      <c r="H15" s="5">
        <f t="shared" si="0"/>
        <v>142</v>
      </c>
      <c r="I15" t="s">
        <v>55</v>
      </c>
      <c r="J15" t="s">
        <v>1158</v>
      </c>
      <c r="K15" t="s">
        <v>1193</v>
      </c>
      <c r="L15" t="s">
        <v>38</v>
      </c>
      <c r="M15" t="s">
        <v>18</v>
      </c>
      <c r="N15" t="s">
        <v>19</v>
      </c>
      <c r="O15" t="s">
        <v>1159</v>
      </c>
      <c r="Q15" t="s">
        <v>14</v>
      </c>
      <c r="R15" t="s">
        <v>58</v>
      </c>
      <c r="S15" t="s">
        <v>1152</v>
      </c>
      <c r="W15" t="s">
        <v>1152</v>
      </c>
      <c r="X15" t="s">
        <v>63</v>
      </c>
      <c r="Y15" t="s">
        <v>7</v>
      </c>
      <c r="AA15" t="s">
        <v>4</v>
      </c>
      <c r="AC15" t="s">
        <v>7</v>
      </c>
      <c r="AD15" t="s">
        <v>7</v>
      </c>
      <c r="AF15">
        <v>142</v>
      </c>
      <c r="AH15" t="s">
        <v>7</v>
      </c>
      <c r="AI15" t="s">
        <v>7</v>
      </c>
      <c r="AJ15" t="s">
        <v>7</v>
      </c>
      <c r="AK15" t="str">
        <f t="shared" si="3"/>
        <v/>
      </c>
      <c r="AL15" t="s">
        <v>1174</v>
      </c>
      <c r="AM15">
        <v>13</v>
      </c>
      <c r="AN15">
        <v>142</v>
      </c>
      <c r="AO15" t="str">
        <f>IF(AN15="NA","none",IF(AN15=C15,"ppl",IF(AN15=D15,"admissions","!!!")))</f>
        <v>ppl</v>
      </c>
      <c r="AP15">
        <f t="shared" si="1"/>
        <v>0.09</v>
      </c>
      <c r="AQ15" t="s">
        <v>1189</v>
      </c>
      <c r="AR15">
        <v>37</v>
      </c>
      <c r="AT15">
        <f>IF(AR15="","",ROUND(AR15/F15,2))</f>
        <v>0.26</v>
      </c>
      <c r="AU15" t="str">
        <f>IF(AS15="","",ROUND(AS15/F15,2))</f>
        <v/>
      </c>
      <c r="AV15" t="s">
        <v>1149</v>
      </c>
      <c r="AW15" t="s">
        <v>308</v>
      </c>
    </row>
    <row r="16" spans="1:51">
      <c r="A16" t="s">
        <v>64</v>
      </c>
      <c r="B16" t="str">
        <f t="shared" si="2"/>
        <v>half_to_all_have_diag</v>
      </c>
      <c r="C16">
        <v>162</v>
      </c>
      <c r="D16">
        <v>243</v>
      </c>
      <c r="E16" t="s">
        <v>1186</v>
      </c>
      <c r="F16">
        <v>243</v>
      </c>
      <c r="G16" s="5">
        <v>127</v>
      </c>
      <c r="H16" s="5">
        <f t="shared" si="0"/>
        <v>243</v>
      </c>
      <c r="I16" t="s">
        <v>55</v>
      </c>
      <c r="J16" t="s">
        <v>1158</v>
      </c>
      <c r="K16" t="s">
        <v>1194</v>
      </c>
      <c r="L16" t="s">
        <v>38</v>
      </c>
      <c r="M16" t="s">
        <v>70</v>
      </c>
      <c r="N16" t="s">
        <v>19</v>
      </c>
      <c r="O16" t="s">
        <v>46</v>
      </c>
      <c r="Q16" t="s">
        <v>14</v>
      </c>
      <c r="R16" t="s">
        <v>58</v>
      </c>
      <c r="S16" t="s">
        <v>1152</v>
      </c>
      <c r="W16" t="s">
        <v>1152</v>
      </c>
      <c r="X16" t="s">
        <v>67</v>
      </c>
      <c r="Y16" t="s">
        <v>7</v>
      </c>
      <c r="AA16" t="s">
        <v>4</v>
      </c>
      <c r="AC16">
        <v>119</v>
      </c>
      <c r="AD16">
        <v>43</v>
      </c>
      <c r="AG16" t="s">
        <v>1195</v>
      </c>
      <c r="AH16">
        <v>361</v>
      </c>
      <c r="AI16" t="s">
        <v>7</v>
      </c>
      <c r="AJ16" t="s">
        <v>7</v>
      </c>
      <c r="AK16" t="str">
        <f t="shared" si="3"/>
        <v/>
      </c>
      <c r="AL16" t="s">
        <v>1196</v>
      </c>
      <c r="AM16">
        <v>12</v>
      </c>
      <c r="AN16">
        <v>243</v>
      </c>
      <c r="AO16" t="str">
        <f>IF(AN16="NA","none",IF(AN16=C16,"ppl",IF(AN16=D16,"admissions","!!!")))</f>
        <v>admissions</v>
      </c>
      <c r="AP16">
        <f t="shared" si="1"/>
        <v>0.05</v>
      </c>
      <c r="AQ16" t="s">
        <v>1197</v>
      </c>
      <c r="AR16">
        <v>35</v>
      </c>
      <c r="AT16">
        <f>IF(AR16="","",ROUND(AR16/F16,2))</f>
        <v>0.14000000000000001</v>
      </c>
      <c r="AU16" t="str">
        <f>IF(AS16="","",ROUND(AS16/F16,2))</f>
        <v/>
      </c>
      <c r="AV16" t="s">
        <v>1149</v>
      </c>
      <c r="AW16" t="s">
        <v>308</v>
      </c>
    </row>
    <row r="17" spans="1:49">
      <c r="A17" t="s">
        <v>65</v>
      </c>
      <c r="B17" t="str">
        <f t="shared" si="2"/>
        <v>a_bit_more_diag_than_people</v>
      </c>
      <c r="C17">
        <v>1123</v>
      </c>
      <c r="D17">
        <v>1456</v>
      </c>
      <c r="E17" t="s">
        <v>1186</v>
      </c>
      <c r="F17">
        <v>1456</v>
      </c>
      <c r="G17" s="5">
        <v>1523</v>
      </c>
      <c r="H17" s="5">
        <f t="shared" si="0"/>
        <v>1523</v>
      </c>
      <c r="I17" t="s">
        <v>61</v>
      </c>
      <c r="J17" t="s">
        <v>8</v>
      </c>
      <c r="K17" t="s">
        <v>1372</v>
      </c>
      <c r="L17" t="s">
        <v>80</v>
      </c>
      <c r="M17" t="s">
        <v>71</v>
      </c>
      <c r="N17" t="s">
        <v>19</v>
      </c>
      <c r="O17" t="s">
        <v>1159</v>
      </c>
      <c r="Q17" t="s">
        <v>14</v>
      </c>
      <c r="R17" t="s">
        <v>1374</v>
      </c>
      <c r="T17" t="s">
        <v>1152</v>
      </c>
      <c r="X17" t="s">
        <v>68</v>
      </c>
      <c r="Y17" t="s">
        <v>2</v>
      </c>
      <c r="Z17" t="s">
        <v>1524</v>
      </c>
      <c r="AA17" t="s">
        <v>4</v>
      </c>
      <c r="AC17">
        <v>860</v>
      </c>
      <c r="AD17">
        <v>263</v>
      </c>
      <c r="AG17" t="s">
        <v>1161</v>
      </c>
      <c r="AH17">
        <v>108</v>
      </c>
      <c r="AI17">
        <v>417</v>
      </c>
      <c r="AJ17">
        <v>1123</v>
      </c>
      <c r="AK17">
        <f t="shared" si="3"/>
        <v>0.37</v>
      </c>
      <c r="AM17">
        <v>167</v>
      </c>
      <c r="AN17">
        <v>1123</v>
      </c>
      <c r="AO17" t="str">
        <f>IF(AN17="NA","none",IF(AN17=C17,"ppl",IF(AN17=D17,"admissions","!!!")))</f>
        <v>ppl</v>
      </c>
      <c r="AP17">
        <f t="shared" si="1"/>
        <v>0.15</v>
      </c>
      <c r="AQ17" t="s">
        <v>1375</v>
      </c>
      <c r="AR17">
        <v>617</v>
      </c>
      <c r="AS17">
        <v>142</v>
      </c>
      <c r="AT17">
        <f>IF(AR17="","",ROUND(AR17/F17,2))</f>
        <v>0.42</v>
      </c>
      <c r="AU17">
        <f>IF(AS17="","",ROUND(AS17/F17,2))</f>
        <v>0.1</v>
      </c>
      <c r="AV17" t="s">
        <v>1373</v>
      </c>
      <c r="AW17" t="s">
        <v>144</v>
      </c>
    </row>
    <row r="18" spans="1:49">
      <c r="A18" t="s">
        <v>66</v>
      </c>
      <c r="B18" t="str">
        <f t="shared" si="2"/>
        <v>half_to_all_have_diag</v>
      </c>
      <c r="C18">
        <v>222</v>
      </c>
      <c r="D18">
        <v>382</v>
      </c>
      <c r="E18" t="s">
        <v>1186</v>
      </c>
      <c r="F18">
        <v>382</v>
      </c>
      <c r="G18" s="5">
        <v>247</v>
      </c>
      <c r="H18" s="5">
        <f t="shared" si="0"/>
        <v>382</v>
      </c>
      <c r="I18" t="s">
        <v>55</v>
      </c>
      <c r="J18" t="s">
        <v>8</v>
      </c>
      <c r="K18" t="s">
        <v>1202</v>
      </c>
      <c r="L18" t="s">
        <v>38</v>
      </c>
      <c r="M18" t="s">
        <v>72</v>
      </c>
      <c r="N18" t="s">
        <v>19</v>
      </c>
      <c r="O18" t="s">
        <v>46</v>
      </c>
      <c r="Q18" t="s">
        <v>14</v>
      </c>
      <c r="R18" t="s">
        <v>1198</v>
      </c>
      <c r="S18" t="s">
        <v>1152</v>
      </c>
      <c r="X18" t="s">
        <v>69</v>
      </c>
      <c r="Y18" t="s">
        <v>7</v>
      </c>
      <c r="AA18" t="s">
        <v>4</v>
      </c>
      <c r="AC18">
        <v>168</v>
      </c>
      <c r="AD18">
        <v>54</v>
      </c>
      <c r="AG18" t="s">
        <v>1199</v>
      </c>
      <c r="AH18" t="s">
        <v>7</v>
      </c>
      <c r="AI18" t="s">
        <v>7</v>
      </c>
      <c r="AJ18" t="s">
        <v>7</v>
      </c>
      <c r="AK18" t="str">
        <f t="shared" si="3"/>
        <v/>
      </c>
      <c r="AL18" t="s">
        <v>1200</v>
      </c>
      <c r="AM18">
        <v>18</v>
      </c>
      <c r="AN18">
        <v>222</v>
      </c>
      <c r="AO18" t="str">
        <f>IF(AN18="NA","none",IF(AN18=C18,"ppl",IF(AN18=D18,"admissions","!!!")))</f>
        <v>ppl</v>
      </c>
      <c r="AP18">
        <f t="shared" si="1"/>
        <v>0.08</v>
      </c>
      <c r="AQ18" t="s">
        <v>1213</v>
      </c>
      <c r="AT18" t="str">
        <f>IF(AR18="","",ROUND(AR18/F18,2))</f>
        <v/>
      </c>
      <c r="AU18" t="str">
        <f>IF(AS18="","",ROUND(AS18/F18,2))</f>
        <v/>
      </c>
      <c r="AV18" t="s">
        <v>1201</v>
      </c>
      <c r="AW18" t="s">
        <v>308</v>
      </c>
    </row>
    <row r="19" spans="1:49">
      <c r="A19" t="s">
        <v>73</v>
      </c>
      <c r="B19" t="str">
        <f t="shared" si="2"/>
        <v>a_bit_more_diag_than_people</v>
      </c>
      <c r="C19">
        <v>347</v>
      </c>
      <c r="D19">
        <v>347</v>
      </c>
      <c r="E19" t="s">
        <v>1187</v>
      </c>
      <c r="F19">
        <v>347</v>
      </c>
      <c r="G19" s="5">
        <v>460</v>
      </c>
      <c r="H19" s="5">
        <f t="shared" si="0"/>
        <v>460</v>
      </c>
      <c r="I19" t="s">
        <v>61</v>
      </c>
      <c r="J19" t="s">
        <v>8</v>
      </c>
      <c r="K19" t="s">
        <v>1368</v>
      </c>
      <c r="L19" t="s">
        <v>80</v>
      </c>
      <c r="M19" t="s">
        <v>75</v>
      </c>
      <c r="N19" t="s">
        <v>28</v>
      </c>
      <c r="O19" t="s">
        <v>77</v>
      </c>
      <c r="Q19" t="s">
        <v>13</v>
      </c>
      <c r="R19" t="s">
        <v>1369</v>
      </c>
      <c r="X19" t="s">
        <v>74</v>
      </c>
      <c r="Y19" t="s">
        <v>7</v>
      </c>
      <c r="AA19" t="s">
        <v>4</v>
      </c>
      <c r="AC19">
        <v>138</v>
      </c>
      <c r="AD19">
        <v>209</v>
      </c>
      <c r="AH19" t="s">
        <v>7</v>
      </c>
      <c r="AI19">
        <v>328</v>
      </c>
      <c r="AJ19">
        <v>347</v>
      </c>
      <c r="AK19">
        <f t="shared" si="3"/>
        <v>0.95</v>
      </c>
      <c r="AL19" t="s">
        <v>1370</v>
      </c>
      <c r="AM19">
        <v>87</v>
      </c>
      <c r="AN19">
        <v>347</v>
      </c>
      <c r="AO19" t="str">
        <f>IF(AN19="NA","none",IF(AN19=C19,"ppl",IF(AN19=D19,"admissions","!!!")))</f>
        <v>ppl</v>
      </c>
      <c r="AP19">
        <f t="shared" si="1"/>
        <v>0.25</v>
      </c>
      <c r="AQ19" t="s">
        <v>1189</v>
      </c>
      <c r="AR19">
        <v>234</v>
      </c>
      <c r="AS19">
        <v>89</v>
      </c>
      <c r="AT19">
        <f>IF(AR19="","",ROUND(AR19/F19,2))</f>
        <v>0.67</v>
      </c>
      <c r="AU19">
        <f>IF(AS19="","",ROUND(AS19/F19,2))</f>
        <v>0.26</v>
      </c>
      <c r="AV19" t="s">
        <v>1371</v>
      </c>
      <c r="AW19" t="s">
        <v>308</v>
      </c>
    </row>
    <row r="20" spans="1:49">
      <c r="A20" t="s">
        <v>325</v>
      </c>
      <c r="B20" t="str">
        <f t="shared" si="2"/>
        <v>less_than_half_have_diagnosis</v>
      </c>
      <c r="C20">
        <v>121</v>
      </c>
      <c r="D20">
        <v>121</v>
      </c>
      <c r="E20" t="s">
        <v>1215</v>
      </c>
      <c r="F20">
        <v>121</v>
      </c>
      <c r="G20" s="5">
        <v>60</v>
      </c>
      <c r="H20" s="5">
        <f t="shared" si="0"/>
        <v>121</v>
      </c>
      <c r="I20" t="s">
        <v>6</v>
      </c>
      <c r="J20" t="s">
        <v>8</v>
      </c>
      <c r="K20" t="s">
        <v>1204</v>
      </c>
      <c r="L20" t="s">
        <v>119</v>
      </c>
      <c r="M20" t="s">
        <v>37</v>
      </c>
      <c r="N20" t="s">
        <v>28</v>
      </c>
      <c r="O20" t="s">
        <v>46</v>
      </c>
      <c r="P20" t="s">
        <v>1205</v>
      </c>
      <c r="Q20" t="s">
        <v>13</v>
      </c>
      <c r="R20" t="s">
        <v>82</v>
      </c>
      <c r="X20">
        <v>2016</v>
      </c>
      <c r="Y20" t="s">
        <v>7</v>
      </c>
      <c r="AA20" t="s">
        <v>4</v>
      </c>
      <c r="AC20">
        <v>54</v>
      </c>
      <c r="AD20">
        <v>67</v>
      </c>
      <c r="AH20">
        <v>260</v>
      </c>
      <c r="AI20">
        <v>99</v>
      </c>
      <c r="AJ20">
        <v>121</v>
      </c>
      <c r="AK20">
        <f t="shared" si="3"/>
        <v>0.82</v>
      </c>
      <c r="AM20">
        <v>31</v>
      </c>
      <c r="AN20">
        <v>121</v>
      </c>
      <c r="AO20" t="str">
        <f>IF(AN20="NA","none",IF(AN20=C20,"ppl",IF(AN20=D20,"admissions","!!!")))</f>
        <v>ppl</v>
      </c>
      <c r="AP20">
        <f t="shared" si="1"/>
        <v>0.26</v>
      </c>
      <c r="AQ20" t="s">
        <v>1206</v>
      </c>
      <c r="AS20">
        <v>11</v>
      </c>
      <c r="AT20" t="str">
        <f>IF(AR20="","",ROUND(AR20/F20,2))</f>
        <v/>
      </c>
      <c r="AU20">
        <f>IF(AS20="","",ROUND(AS20/F20,2))</f>
        <v>0.09</v>
      </c>
      <c r="AV20" t="s">
        <v>1207</v>
      </c>
      <c r="AW20" t="s">
        <v>144</v>
      </c>
    </row>
    <row r="21" spans="1:49">
      <c r="A21" t="s">
        <v>326</v>
      </c>
      <c r="B21" t="str">
        <f t="shared" si="2"/>
        <v>half_to_all_have_diag</v>
      </c>
      <c r="C21">
        <v>115</v>
      </c>
      <c r="D21">
        <v>115</v>
      </c>
      <c r="E21" t="s">
        <v>1214</v>
      </c>
      <c r="F21">
        <v>115</v>
      </c>
      <c r="G21" s="5">
        <v>82</v>
      </c>
      <c r="H21" s="5">
        <f t="shared" si="0"/>
        <v>115</v>
      </c>
      <c r="I21" t="s">
        <v>1229</v>
      </c>
      <c r="J21" t="s">
        <v>8</v>
      </c>
      <c r="K21" t="s">
        <v>1209</v>
      </c>
      <c r="L21" t="s">
        <v>1218</v>
      </c>
      <c r="M21" t="s">
        <v>11</v>
      </c>
      <c r="N21" t="s">
        <v>3</v>
      </c>
      <c r="O21" t="s">
        <v>39</v>
      </c>
      <c r="P21" t="s">
        <v>1208</v>
      </c>
      <c r="Q21" t="s">
        <v>14</v>
      </c>
      <c r="R21" t="s">
        <v>1211</v>
      </c>
      <c r="T21" t="s">
        <v>1152</v>
      </c>
      <c r="U21" t="s">
        <v>1152</v>
      </c>
      <c r="X21" t="s">
        <v>83</v>
      </c>
      <c r="Y21" t="s">
        <v>6</v>
      </c>
      <c r="AA21" t="s">
        <v>4</v>
      </c>
      <c r="AC21">
        <v>68</v>
      </c>
      <c r="AD21">
        <v>47</v>
      </c>
      <c r="AH21" t="s">
        <v>7</v>
      </c>
      <c r="AI21" t="s">
        <v>7</v>
      </c>
      <c r="AJ21" t="s">
        <v>7</v>
      </c>
      <c r="AK21" t="str">
        <f t="shared" si="3"/>
        <v/>
      </c>
      <c r="AL21" t="s">
        <v>1212</v>
      </c>
      <c r="AM21">
        <v>75</v>
      </c>
      <c r="AN21">
        <v>115</v>
      </c>
      <c r="AO21" t="str">
        <f>IF(AN21="NA","none",IF(AN21=C21,"ppl",IF(AN21=D21,"admissions","!!!")))</f>
        <v>ppl</v>
      </c>
      <c r="AP21">
        <f t="shared" si="1"/>
        <v>0.65</v>
      </c>
      <c r="AQ21" t="s">
        <v>1189</v>
      </c>
      <c r="AR21">
        <v>80</v>
      </c>
      <c r="AS21">
        <v>51</v>
      </c>
      <c r="AT21">
        <f>IF(AR21="","",ROUND(AR21/F21,2))</f>
        <v>0.7</v>
      </c>
      <c r="AU21">
        <f>IF(AS21="","",ROUND(AS21/F21,2))</f>
        <v>0.44</v>
      </c>
      <c r="AV21" t="s">
        <v>1220</v>
      </c>
      <c r="AW21" t="s">
        <v>308</v>
      </c>
    </row>
    <row r="22" spans="1:49">
      <c r="A22" t="s">
        <v>327</v>
      </c>
      <c r="B22" t="str">
        <f t="shared" si="2"/>
        <v>half_to_all_have_diag</v>
      </c>
      <c r="C22">
        <v>218</v>
      </c>
      <c r="D22">
        <v>277</v>
      </c>
      <c r="E22" t="s">
        <v>1192</v>
      </c>
      <c r="F22">
        <v>218</v>
      </c>
      <c r="G22" s="5">
        <v>153</v>
      </c>
      <c r="H22" s="5">
        <f t="shared" si="0"/>
        <v>218</v>
      </c>
      <c r="I22" t="s">
        <v>1229</v>
      </c>
      <c r="J22" t="s">
        <v>1158</v>
      </c>
      <c r="K22" t="s">
        <v>1219</v>
      </c>
      <c r="L22" t="s">
        <v>1217</v>
      </c>
      <c r="M22" t="s">
        <v>84</v>
      </c>
      <c r="N22" t="s">
        <v>3</v>
      </c>
      <c r="O22" t="s">
        <v>21</v>
      </c>
      <c r="Q22" t="s">
        <v>14</v>
      </c>
      <c r="R22" t="s">
        <v>59</v>
      </c>
      <c r="S22" t="s">
        <v>1152</v>
      </c>
      <c r="X22">
        <v>2020</v>
      </c>
      <c r="Y22" t="s">
        <v>7</v>
      </c>
      <c r="AA22" t="s">
        <v>38</v>
      </c>
      <c r="AC22" t="s">
        <v>7</v>
      </c>
      <c r="AD22" t="s">
        <v>7</v>
      </c>
      <c r="AF22">
        <v>218</v>
      </c>
      <c r="AG22" t="s">
        <v>33</v>
      </c>
      <c r="AH22" t="s">
        <v>7</v>
      </c>
      <c r="AI22" t="s">
        <v>7</v>
      </c>
      <c r="AJ22" t="s">
        <v>7</v>
      </c>
      <c r="AK22" t="str">
        <f t="shared" si="3"/>
        <v/>
      </c>
      <c r="AL22" t="s">
        <v>1174</v>
      </c>
      <c r="AM22">
        <v>43</v>
      </c>
      <c r="AN22">
        <v>218</v>
      </c>
      <c r="AO22" t="str">
        <f>IF(AN22="NA","none",IF(AN22=C22,"ppl",IF(AN22=D22,"admissions","!!!")))</f>
        <v>ppl</v>
      </c>
      <c r="AP22">
        <f t="shared" si="1"/>
        <v>0.2</v>
      </c>
      <c r="AQ22" t="s">
        <v>1228</v>
      </c>
      <c r="AR22">
        <v>114</v>
      </c>
      <c r="AT22">
        <f>IF(AR22="","",ROUND(AR22/F22,2))</f>
        <v>0.52</v>
      </c>
      <c r="AU22" t="str">
        <f>IF(AS22="","",ROUND(AS22/F22,2))</f>
        <v/>
      </c>
      <c r="AV22" t="s">
        <v>1221</v>
      </c>
      <c r="AW22" t="s">
        <v>308</v>
      </c>
    </row>
    <row r="23" spans="1:49">
      <c r="A23" t="s">
        <v>328</v>
      </c>
      <c r="B23" t="str">
        <f t="shared" si="2"/>
        <v>half_to_all_have_diag</v>
      </c>
      <c r="C23">
        <v>168</v>
      </c>
      <c r="D23">
        <v>168</v>
      </c>
      <c r="E23" t="s">
        <v>1215</v>
      </c>
      <c r="F23">
        <v>168</v>
      </c>
      <c r="G23" s="5">
        <v>134</v>
      </c>
      <c r="H23" s="5">
        <f t="shared" si="0"/>
        <v>168</v>
      </c>
      <c r="I23" t="s">
        <v>55</v>
      </c>
      <c r="J23" t="s">
        <v>8</v>
      </c>
      <c r="K23" t="s">
        <v>1222</v>
      </c>
      <c r="L23" t="s">
        <v>119</v>
      </c>
      <c r="M23" t="s">
        <v>37</v>
      </c>
      <c r="N23" t="s">
        <v>28</v>
      </c>
      <c r="O23" t="s">
        <v>46</v>
      </c>
      <c r="P23" t="s">
        <v>1224</v>
      </c>
      <c r="Q23" t="s">
        <v>13</v>
      </c>
      <c r="R23" t="s">
        <v>1223</v>
      </c>
      <c r="X23">
        <v>2014</v>
      </c>
      <c r="Y23" t="s">
        <v>7</v>
      </c>
      <c r="AA23" t="s">
        <v>4</v>
      </c>
      <c r="AC23" t="s">
        <v>7</v>
      </c>
      <c r="AD23" t="s">
        <v>7</v>
      </c>
      <c r="AF23">
        <v>168</v>
      </c>
      <c r="AG23" t="s">
        <v>1226</v>
      </c>
      <c r="AH23" t="s">
        <v>7</v>
      </c>
      <c r="AI23">
        <v>88</v>
      </c>
      <c r="AJ23">
        <v>168</v>
      </c>
      <c r="AK23">
        <f t="shared" si="3"/>
        <v>0.52</v>
      </c>
      <c r="AL23" t="s">
        <v>1227</v>
      </c>
      <c r="AM23" t="s">
        <v>7</v>
      </c>
      <c r="AN23" t="s">
        <v>7</v>
      </c>
      <c r="AO23" t="str">
        <f>IF(AN23="NA","none",IF(AN23=C23,"ppl",IF(AN23=D23,"admissions","!!!")))</f>
        <v>none</v>
      </c>
      <c r="AP23" t="str">
        <f t="shared" si="1"/>
        <v/>
      </c>
      <c r="AQ23" t="s">
        <v>1575</v>
      </c>
      <c r="AS23">
        <v>20</v>
      </c>
      <c r="AT23" t="str">
        <f>IF(AR23="","",ROUND(AR23/F23,2))</f>
        <v/>
      </c>
      <c r="AU23">
        <f>IF(AS23="","",ROUND(AS23/F23,2))</f>
        <v>0.12</v>
      </c>
      <c r="AV23" t="s">
        <v>1309</v>
      </c>
    </row>
    <row r="24" spans="1:49">
      <c r="A24" t="s">
        <v>329</v>
      </c>
      <c r="B24" t="str">
        <f t="shared" si="2"/>
        <v>half_to_all_have_diag</v>
      </c>
      <c r="C24">
        <v>1396</v>
      </c>
      <c r="D24">
        <v>6253</v>
      </c>
      <c r="E24" t="s">
        <v>1186</v>
      </c>
      <c r="F24">
        <v>6253</v>
      </c>
      <c r="G24" s="5">
        <v>4321</v>
      </c>
      <c r="H24" s="5">
        <f t="shared" si="0"/>
        <v>6253</v>
      </c>
      <c r="I24" t="s">
        <v>55</v>
      </c>
      <c r="J24" t="s">
        <v>8</v>
      </c>
      <c r="K24" t="s">
        <v>1235</v>
      </c>
      <c r="L24" t="s">
        <v>1217</v>
      </c>
      <c r="M24" t="s">
        <v>87</v>
      </c>
      <c r="N24" t="s">
        <v>3</v>
      </c>
      <c r="O24" t="s">
        <v>77</v>
      </c>
      <c r="Q24" t="s">
        <v>13</v>
      </c>
      <c r="R24" t="s">
        <v>1232</v>
      </c>
      <c r="X24" t="s">
        <v>79</v>
      </c>
      <c r="Y24" t="s">
        <v>7</v>
      </c>
      <c r="AA24" t="s">
        <v>4</v>
      </c>
      <c r="AC24" t="s">
        <v>7</v>
      </c>
      <c r="AD24" t="s">
        <v>7</v>
      </c>
      <c r="AF24">
        <v>1396</v>
      </c>
      <c r="AG24" t="s">
        <v>1233</v>
      </c>
      <c r="AH24" t="s">
        <v>7</v>
      </c>
      <c r="AI24" t="s">
        <v>7</v>
      </c>
      <c r="AJ24" t="s">
        <v>7</v>
      </c>
      <c r="AK24" t="str">
        <f t="shared" si="3"/>
        <v/>
      </c>
      <c r="AL24" t="s">
        <v>1234</v>
      </c>
      <c r="AM24" t="s">
        <v>7</v>
      </c>
      <c r="AN24" t="s">
        <v>7</v>
      </c>
      <c r="AO24" t="str">
        <f>IF(AN24="NA","none",IF(AN24=C24,"ppl",IF(AN24=D24,"admissions","!!!")))</f>
        <v>none</v>
      </c>
      <c r="AP24" t="str">
        <f t="shared" si="1"/>
        <v/>
      </c>
      <c r="AQ24" t="s">
        <v>1148</v>
      </c>
      <c r="AR24">
        <v>375</v>
      </c>
      <c r="AT24">
        <f>IF(AR24="","",ROUND(AR24/F24,2))</f>
        <v>0.06</v>
      </c>
      <c r="AU24" t="str">
        <f>IF(AS24="","",ROUND(AS24/F24,2))</f>
        <v/>
      </c>
      <c r="AV24" t="s">
        <v>1149</v>
      </c>
    </row>
    <row r="25" spans="1:49">
      <c r="A25" t="s">
        <v>330</v>
      </c>
      <c r="B25" t="str">
        <f t="shared" si="2"/>
        <v>many_more_diag_than_people</v>
      </c>
      <c r="C25">
        <v>24</v>
      </c>
      <c r="D25">
        <v>24</v>
      </c>
      <c r="E25" t="s">
        <v>1187</v>
      </c>
      <c r="F25">
        <v>24</v>
      </c>
      <c r="G25" s="5">
        <v>38</v>
      </c>
      <c r="H25" s="5">
        <f t="shared" si="0"/>
        <v>38</v>
      </c>
      <c r="I25" t="s">
        <v>61</v>
      </c>
      <c r="J25" t="s">
        <v>8</v>
      </c>
      <c r="K25" t="s">
        <v>1236</v>
      </c>
      <c r="L25" t="s">
        <v>119</v>
      </c>
      <c r="M25" t="s">
        <v>88</v>
      </c>
      <c r="N25" t="s">
        <v>28</v>
      </c>
      <c r="O25" t="s">
        <v>428</v>
      </c>
      <c r="Q25" t="s">
        <v>13</v>
      </c>
      <c r="R25" t="s">
        <v>1240</v>
      </c>
      <c r="X25">
        <v>2018</v>
      </c>
      <c r="Y25" t="s">
        <v>7</v>
      </c>
      <c r="AA25" t="s">
        <v>429</v>
      </c>
      <c r="AB25" t="s">
        <v>1237</v>
      </c>
      <c r="AC25" t="s">
        <v>7</v>
      </c>
      <c r="AD25" t="s">
        <v>7</v>
      </c>
      <c r="AF25">
        <v>24</v>
      </c>
      <c r="AG25" t="s">
        <v>1238</v>
      </c>
      <c r="AH25" t="s">
        <v>7</v>
      </c>
      <c r="AI25">
        <v>5</v>
      </c>
      <c r="AJ25">
        <v>24</v>
      </c>
      <c r="AK25">
        <f t="shared" si="3"/>
        <v>0.21</v>
      </c>
      <c r="AM25">
        <v>1</v>
      </c>
      <c r="AN25">
        <v>24</v>
      </c>
      <c r="AO25" t="str">
        <f>IF(AN25="NA","none",IF(AN25=C25,"ppl",IF(AN25=D25,"admissions","!!!")))</f>
        <v>ppl</v>
      </c>
      <c r="AP25">
        <f t="shared" si="1"/>
        <v>0.04</v>
      </c>
      <c r="AQ25" t="s">
        <v>1189</v>
      </c>
      <c r="AT25" t="str">
        <f>IF(AR25="","",ROUND(AR25/F25,2))</f>
        <v/>
      </c>
      <c r="AU25" t="str">
        <f>IF(AS25="","",ROUND(AS25/F25,2))</f>
        <v/>
      </c>
      <c r="AV25" t="s">
        <v>1239</v>
      </c>
      <c r="AW25" t="s">
        <v>308</v>
      </c>
    </row>
    <row r="26" spans="1:49">
      <c r="A26" t="s">
        <v>331</v>
      </c>
      <c r="B26" t="str">
        <f t="shared" si="2"/>
        <v>less_than_half_have_diagnosis</v>
      </c>
      <c r="C26">
        <v>379</v>
      </c>
      <c r="D26">
        <v>379</v>
      </c>
      <c r="E26" t="s">
        <v>1187</v>
      </c>
      <c r="F26">
        <v>379</v>
      </c>
      <c r="G26" s="5">
        <v>173</v>
      </c>
      <c r="H26" s="5">
        <f t="shared" si="0"/>
        <v>379</v>
      </c>
      <c r="I26" t="s">
        <v>1229</v>
      </c>
      <c r="J26" t="s">
        <v>1158</v>
      </c>
      <c r="K26" t="s">
        <v>1241</v>
      </c>
      <c r="L26" t="s">
        <v>1217</v>
      </c>
      <c r="M26" t="s">
        <v>91</v>
      </c>
      <c r="N26" t="s">
        <v>93</v>
      </c>
      <c r="O26" t="s">
        <v>1159</v>
      </c>
      <c r="P26" t="s">
        <v>1243</v>
      </c>
      <c r="Q26" t="s">
        <v>14</v>
      </c>
      <c r="R26" t="s">
        <v>1242</v>
      </c>
      <c r="T26" t="s">
        <v>1152</v>
      </c>
      <c r="V26" t="s">
        <v>1152</v>
      </c>
      <c r="W26" t="s">
        <v>1152</v>
      </c>
      <c r="X26" t="s">
        <v>89</v>
      </c>
      <c r="Y26" t="s">
        <v>7</v>
      </c>
      <c r="AA26" t="s">
        <v>4</v>
      </c>
      <c r="AC26">
        <v>317</v>
      </c>
      <c r="AD26">
        <v>62</v>
      </c>
      <c r="AH26">
        <v>38</v>
      </c>
      <c r="AI26" t="s">
        <v>7</v>
      </c>
      <c r="AJ26" t="s">
        <v>7</v>
      </c>
      <c r="AK26" t="str">
        <f t="shared" si="3"/>
        <v/>
      </c>
      <c r="AL26" t="s">
        <v>1244</v>
      </c>
      <c r="AM26" t="s">
        <v>7</v>
      </c>
      <c r="AN26" t="s">
        <v>7</v>
      </c>
      <c r="AO26" t="str">
        <f>IF(AN26="NA","none",IF(AN26=C26,"ppl",IF(AN26=D26,"admissions","!!!")))</f>
        <v>none</v>
      </c>
      <c r="AP26" t="str">
        <f t="shared" si="1"/>
        <v/>
      </c>
      <c r="AQ26" t="s">
        <v>1148</v>
      </c>
      <c r="AS26">
        <v>52</v>
      </c>
      <c r="AT26" t="str">
        <f>IF(AR26="","",ROUND(AR26/F26,2))</f>
        <v/>
      </c>
      <c r="AU26">
        <f>IF(AS26="","",ROUND(AS26/F26,2))</f>
        <v>0.14000000000000001</v>
      </c>
      <c r="AV26" t="s">
        <v>1207</v>
      </c>
    </row>
    <row r="27" spans="1:49">
      <c r="A27" t="s">
        <v>332</v>
      </c>
      <c r="B27" t="str">
        <f t="shared" si="2"/>
        <v>less_than_half_have_diagnosis</v>
      </c>
      <c r="C27">
        <v>100</v>
      </c>
      <c r="D27">
        <v>163</v>
      </c>
      <c r="E27" t="s">
        <v>1186</v>
      </c>
      <c r="F27">
        <v>163</v>
      </c>
      <c r="G27" s="5">
        <v>36</v>
      </c>
      <c r="H27" s="5">
        <f t="shared" si="0"/>
        <v>163</v>
      </c>
      <c r="I27" t="s">
        <v>55</v>
      </c>
      <c r="J27" t="s">
        <v>1158</v>
      </c>
      <c r="K27" t="s">
        <v>1245</v>
      </c>
      <c r="L27" t="s">
        <v>1217</v>
      </c>
      <c r="M27" t="s">
        <v>70</v>
      </c>
      <c r="N27" t="s">
        <v>19</v>
      </c>
      <c r="O27" t="s">
        <v>21</v>
      </c>
      <c r="Q27" t="s">
        <v>14</v>
      </c>
      <c r="R27" t="s">
        <v>76</v>
      </c>
      <c r="S27" t="s">
        <v>1152</v>
      </c>
      <c r="W27" t="s">
        <v>1152</v>
      </c>
      <c r="X27" t="s">
        <v>79</v>
      </c>
      <c r="Y27" t="s">
        <v>7</v>
      </c>
      <c r="AA27" t="s">
        <v>4</v>
      </c>
      <c r="AC27" t="s">
        <v>7</v>
      </c>
      <c r="AD27" t="s">
        <v>7</v>
      </c>
      <c r="AF27">
        <v>100</v>
      </c>
      <c r="AG27" t="s">
        <v>33</v>
      </c>
      <c r="AH27" t="s">
        <v>7</v>
      </c>
      <c r="AI27" t="s">
        <v>7</v>
      </c>
      <c r="AJ27" t="s">
        <v>7</v>
      </c>
      <c r="AK27" t="str">
        <f t="shared" si="3"/>
        <v/>
      </c>
      <c r="AL27" t="s">
        <v>1246</v>
      </c>
      <c r="AM27">
        <v>11</v>
      </c>
      <c r="AN27">
        <v>100</v>
      </c>
      <c r="AO27" t="str">
        <f>IF(AN27="NA","none",IF(AN27=C27,"ppl",IF(AN27=D27,"admissions","!!!")))</f>
        <v>ppl</v>
      </c>
      <c r="AP27">
        <f t="shared" si="1"/>
        <v>0.11</v>
      </c>
      <c r="AQ27" t="s">
        <v>1213</v>
      </c>
      <c r="AT27" t="str">
        <f>IF(AR27="","",ROUND(AR27/F27,2))</f>
        <v/>
      </c>
      <c r="AU27" t="str">
        <f>IF(AS27="","",ROUND(AS27/F27,2))</f>
        <v/>
      </c>
      <c r="AV27" t="s">
        <v>1207</v>
      </c>
      <c r="AW27" t="s">
        <v>308</v>
      </c>
    </row>
    <row r="28" spans="1:49">
      <c r="A28" t="s">
        <v>333</v>
      </c>
      <c r="B28" t="str">
        <f t="shared" si="2"/>
        <v>a_bit_more_diag_than_people</v>
      </c>
      <c r="C28">
        <v>140</v>
      </c>
      <c r="D28">
        <v>140</v>
      </c>
      <c r="E28" t="s">
        <v>1215</v>
      </c>
      <c r="F28">
        <v>140</v>
      </c>
      <c r="G28" s="5">
        <v>147</v>
      </c>
      <c r="H28" s="5">
        <f t="shared" si="0"/>
        <v>147</v>
      </c>
      <c r="I28" t="s">
        <v>61</v>
      </c>
      <c r="J28" t="s">
        <v>8</v>
      </c>
      <c r="K28" t="s">
        <v>1249</v>
      </c>
      <c r="L28" t="s">
        <v>1217</v>
      </c>
      <c r="M28" t="s">
        <v>92</v>
      </c>
      <c r="N28" t="s">
        <v>3</v>
      </c>
      <c r="O28" t="s">
        <v>39</v>
      </c>
      <c r="Q28" t="s">
        <v>14</v>
      </c>
      <c r="R28" t="s">
        <v>1247</v>
      </c>
      <c r="T28" t="s">
        <v>1152</v>
      </c>
      <c r="X28" t="s">
        <v>90</v>
      </c>
      <c r="Y28" t="s">
        <v>7</v>
      </c>
      <c r="AA28" t="s">
        <v>4</v>
      </c>
      <c r="AC28">
        <v>90</v>
      </c>
      <c r="AD28">
        <v>50</v>
      </c>
      <c r="AG28" t="s">
        <v>1248</v>
      </c>
      <c r="AH28" t="s">
        <v>7</v>
      </c>
      <c r="AI28" t="s">
        <v>7</v>
      </c>
      <c r="AJ28" t="s">
        <v>7</v>
      </c>
      <c r="AK28" t="str">
        <f t="shared" si="3"/>
        <v/>
      </c>
      <c r="AL28" t="s">
        <v>1174</v>
      </c>
      <c r="AM28" t="s">
        <v>7</v>
      </c>
      <c r="AN28" t="s">
        <v>7</v>
      </c>
      <c r="AO28" t="str">
        <f>IF(AN28="NA","none",IF(AN28=C28,"ppl",IF(AN28=D28,"admissions","!!!")))</f>
        <v>none</v>
      </c>
      <c r="AP28" t="str">
        <f t="shared" si="1"/>
        <v/>
      </c>
      <c r="AQ28" t="s">
        <v>1148</v>
      </c>
      <c r="AS28">
        <v>2</v>
      </c>
      <c r="AT28" t="str">
        <f>IF(AR28="","",ROUND(AR28/F28,2))</f>
        <v/>
      </c>
      <c r="AU28">
        <f>IF(AS28="","",ROUND(AS28/F28,2))</f>
        <v>0.01</v>
      </c>
      <c r="AV28" t="s">
        <v>1207</v>
      </c>
    </row>
    <row r="29" spans="1:49">
      <c r="A29" t="s">
        <v>334</v>
      </c>
      <c r="B29" t="str">
        <f t="shared" si="2"/>
        <v>less_than_half_have_diagnosis</v>
      </c>
      <c r="C29">
        <v>93</v>
      </c>
      <c r="D29">
        <v>93</v>
      </c>
      <c r="E29" t="s">
        <v>1261</v>
      </c>
      <c r="F29">
        <v>93</v>
      </c>
      <c r="G29" s="5">
        <v>35</v>
      </c>
      <c r="H29" s="5">
        <f t="shared" si="0"/>
        <v>93</v>
      </c>
      <c r="I29" t="s">
        <v>55</v>
      </c>
      <c r="J29" t="s">
        <v>1158</v>
      </c>
      <c r="K29" t="s">
        <v>1251</v>
      </c>
      <c r="M29" t="s">
        <v>87</v>
      </c>
      <c r="N29" t="s">
        <v>3</v>
      </c>
      <c r="O29" t="s">
        <v>21</v>
      </c>
      <c r="P29" t="s">
        <v>1250</v>
      </c>
      <c r="Q29" t="s">
        <v>14</v>
      </c>
      <c r="R29" t="s">
        <v>1252</v>
      </c>
      <c r="S29" t="s">
        <v>1152</v>
      </c>
      <c r="T29" t="s">
        <v>1152</v>
      </c>
      <c r="W29" t="s">
        <v>1152</v>
      </c>
      <c r="X29" t="s">
        <v>97</v>
      </c>
      <c r="Y29" t="s">
        <v>7</v>
      </c>
      <c r="AA29" t="s">
        <v>4</v>
      </c>
      <c r="AC29">
        <v>65</v>
      </c>
      <c r="AD29">
        <v>28</v>
      </c>
      <c r="AH29">
        <v>156</v>
      </c>
      <c r="AI29" t="s">
        <v>7</v>
      </c>
      <c r="AJ29" t="s">
        <v>7</v>
      </c>
      <c r="AK29" t="str">
        <f t="shared" si="3"/>
        <v/>
      </c>
      <c r="AL29" t="s">
        <v>1253</v>
      </c>
      <c r="AM29">
        <v>9</v>
      </c>
      <c r="AN29">
        <v>93</v>
      </c>
      <c r="AO29" t="str">
        <f>IF(AN29="NA","none",IF(AN29=C29,"ppl",IF(AN29=D29,"admissions","!!!")))</f>
        <v>ppl</v>
      </c>
      <c r="AP29">
        <f t="shared" si="1"/>
        <v>0.1</v>
      </c>
      <c r="AQ29" t="s">
        <v>1189</v>
      </c>
      <c r="AR29">
        <v>35</v>
      </c>
      <c r="AT29">
        <f>IF(AR29="","",ROUND(AR29/F29,2))</f>
        <v>0.38</v>
      </c>
      <c r="AU29" t="str">
        <f>IF(AS29="","",ROUND(AS29/F29,2))</f>
        <v/>
      </c>
      <c r="AV29" t="s">
        <v>1254</v>
      </c>
      <c r="AW29" t="s">
        <v>308</v>
      </c>
    </row>
    <row r="30" spans="1:49">
      <c r="A30" t="s">
        <v>335</v>
      </c>
      <c r="B30" t="str">
        <f t="shared" si="2"/>
        <v>perfect</v>
      </c>
      <c r="C30">
        <v>101</v>
      </c>
      <c r="D30">
        <v>101</v>
      </c>
      <c r="E30" t="s">
        <v>1187</v>
      </c>
      <c r="F30">
        <v>101</v>
      </c>
      <c r="G30" s="5">
        <v>101</v>
      </c>
      <c r="H30" s="5">
        <f t="shared" si="0"/>
        <v>101</v>
      </c>
      <c r="I30" t="s">
        <v>55</v>
      </c>
      <c r="J30" t="s">
        <v>8</v>
      </c>
      <c r="K30" t="s">
        <v>1257</v>
      </c>
      <c r="L30" t="s">
        <v>119</v>
      </c>
      <c r="M30" t="s">
        <v>94</v>
      </c>
      <c r="N30" t="s">
        <v>28</v>
      </c>
      <c r="O30" t="s">
        <v>46</v>
      </c>
      <c r="Q30" t="s">
        <v>13</v>
      </c>
      <c r="R30" t="s">
        <v>1255</v>
      </c>
      <c r="X30">
        <v>2017</v>
      </c>
      <c r="Y30" t="s">
        <v>7</v>
      </c>
      <c r="AA30" t="s">
        <v>4</v>
      </c>
      <c r="AC30">
        <v>39</v>
      </c>
      <c r="AD30">
        <v>62</v>
      </c>
      <c r="AH30">
        <v>193</v>
      </c>
      <c r="AI30">
        <v>65</v>
      </c>
      <c r="AJ30">
        <v>101</v>
      </c>
      <c r="AK30">
        <f t="shared" si="3"/>
        <v>0.64</v>
      </c>
      <c r="AM30">
        <v>18</v>
      </c>
      <c r="AN30">
        <v>101</v>
      </c>
      <c r="AO30" t="str">
        <f>IF(AN30="NA","none",IF(AN30=C30,"ppl",IF(AN30=D30,"admissions","!!!")))</f>
        <v>ppl</v>
      </c>
      <c r="AP30">
        <f t="shared" si="1"/>
        <v>0.18</v>
      </c>
      <c r="AQ30" t="s">
        <v>1189</v>
      </c>
      <c r="AR30">
        <v>48</v>
      </c>
      <c r="AS30">
        <v>25</v>
      </c>
      <c r="AT30">
        <f>IF(AR30="","",ROUND(AR30/F30,2))</f>
        <v>0.48</v>
      </c>
      <c r="AU30">
        <f>IF(AS30="","",ROUND(AS30/F30,2))</f>
        <v>0.25</v>
      </c>
      <c r="AV30" t="s">
        <v>1256</v>
      </c>
      <c r="AW30" t="s">
        <v>308</v>
      </c>
    </row>
    <row r="31" spans="1:49">
      <c r="A31" t="s">
        <v>336</v>
      </c>
      <c r="B31" t="str">
        <f t="shared" si="2"/>
        <v>perfect</v>
      </c>
      <c r="C31">
        <v>150</v>
      </c>
      <c r="D31">
        <v>150</v>
      </c>
      <c r="E31" t="s">
        <v>1187</v>
      </c>
      <c r="F31">
        <v>150</v>
      </c>
      <c r="G31" s="5">
        <v>150</v>
      </c>
      <c r="H31" s="5">
        <f t="shared" si="0"/>
        <v>150</v>
      </c>
      <c r="I31" t="s">
        <v>55</v>
      </c>
      <c r="J31" t="s">
        <v>8</v>
      </c>
      <c r="L31" t="s">
        <v>119</v>
      </c>
      <c r="M31" t="s">
        <v>53</v>
      </c>
      <c r="N31" t="s">
        <v>54</v>
      </c>
      <c r="O31" t="s">
        <v>46</v>
      </c>
      <c r="P31" t="s">
        <v>1258</v>
      </c>
      <c r="Q31" t="s">
        <v>14</v>
      </c>
      <c r="R31" t="s">
        <v>1259</v>
      </c>
      <c r="T31" t="s">
        <v>1152</v>
      </c>
      <c r="U31" t="s">
        <v>1152</v>
      </c>
      <c r="X31" t="s">
        <v>26</v>
      </c>
      <c r="Y31" t="s">
        <v>55</v>
      </c>
      <c r="AA31" t="s">
        <v>4</v>
      </c>
      <c r="AC31">
        <v>104</v>
      </c>
      <c r="AD31">
        <v>46</v>
      </c>
      <c r="AH31">
        <v>282</v>
      </c>
      <c r="AI31" t="s">
        <v>7</v>
      </c>
      <c r="AJ31" t="s">
        <v>7</v>
      </c>
      <c r="AK31" t="str">
        <f t="shared" si="3"/>
        <v/>
      </c>
      <c r="AL31" t="s">
        <v>1183</v>
      </c>
      <c r="AM31" t="s">
        <v>7</v>
      </c>
      <c r="AN31" t="s">
        <v>7</v>
      </c>
      <c r="AO31" t="str">
        <f>IF(AN31="NA","none",IF(AN31=C31,"ppl",IF(AN31=D31,"admissions","!!!")))</f>
        <v>none</v>
      </c>
      <c r="AP31" t="str">
        <f t="shared" si="1"/>
        <v/>
      </c>
      <c r="AQ31" t="s">
        <v>1148</v>
      </c>
      <c r="AR31">
        <v>43</v>
      </c>
      <c r="AS31">
        <v>38</v>
      </c>
      <c r="AT31">
        <f>IF(AR31="","",ROUND(AR31/F31,2))</f>
        <v>0.28999999999999998</v>
      </c>
      <c r="AU31">
        <f>IF(AS31="","",ROUND(AS31/F31,2))</f>
        <v>0.25</v>
      </c>
      <c r="AV31" t="s">
        <v>1260</v>
      </c>
    </row>
    <row r="32" spans="1:49">
      <c r="A32" t="s">
        <v>337</v>
      </c>
      <c r="B32" t="str">
        <f t="shared" si="2"/>
        <v>half_to_all_have_diag</v>
      </c>
      <c r="C32">
        <v>168</v>
      </c>
      <c r="D32">
        <v>255</v>
      </c>
      <c r="E32" t="s">
        <v>1186</v>
      </c>
      <c r="F32">
        <v>255</v>
      </c>
      <c r="G32" s="5">
        <v>235</v>
      </c>
      <c r="H32" s="5">
        <f t="shared" si="0"/>
        <v>255</v>
      </c>
      <c r="I32" t="s">
        <v>55</v>
      </c>
      <c r="J32" t="s">
        <v>8</v>
      </c>
      <c r="K32" t="s">
        <v>1262</v>
      </c>
      <c r="L32" t="s">
        <v>1217</v>
      </c>
      <c r="M32" t="s">
        <v>18</v>
      </c>
      <c r="N32" t="s">
        <v>19</v>
      </c>
      <c r="O32" t="s">
        <v>1159</v>
      </c>
      <c r="Q32" t="s">
        <v>14</v>
      </c>
      <c r="R32" t="s">
        <v>1263</v>
      </c>
      <c r="S32" t="s">
        <v>1152</v>
      </c>
      <c r="T32" t="s">
        <v>1152</v>
      </c>
      <c r="X32">
        <v>2016</v>
      </c>
      <c r="Y32" t="s">
        <v>7</v>
      </c>
      <c r="AA32" t="s">
        <v>4</v>
      </c>
      <c r="AC32" t="s">
        <v>7</v>
      </c>
      <c r="AD32" t="s">
        <v>7</v>
      </c>
      <c r="AF32">
        <v>168</v>
      </c>
      <c r="AH32" t="s">
        <v>7</v>
      </c>
      <c r="AI32" t="s">
        <v>7</v>
      </c>
      <c r="AJ32" t="s">
        <v>7</v>
      </c>
      <c r="AK32" t="str">
        <f t="shared" si="3"/>
        <v/>
      </c>
      <c r="AL32" t="s">
        <v>1174</v>
      </c>
      <c r="AM32" t="s">
        <v>7</v>
      </c>
      <c r="AN32" t="s">
        <v>7</v>
      </c>
      <c r="AO32" t="str">
        <f>IF(AN32="NA","none",IF(AN32=C32,"ppl",IF(AN32=D32,"admissions","!!!")))</f>
        <v>none</v>
      </c>
      <c r="AP32" t="str">
        <f t="shared" si="1"/>
        <v/>
      </c>
      <c r="AQ32" t="s">
        <v>1148</v>
      </c>
      <c r="AR32">
        <v>120</v>
      </c>
      <c r="AT32">
        <f>IF(AR32="","",ROUND(AR32/F32,2))</f>
        <v>0.47</v>
      </c>
      <c r="AU32" t="str">
        <f>IF(AS32="","",ROUND(AS32/F32,2))</f>
        <v/>
      </c>
      <c r="AV32" t="s">
        <v>1264</v>
      </c>
    </row>
    <row r="33" spans="1:49">
      <c r="A33" t="s">
        <v>338</v>
      </c>
      <c r="B33" t="str">
        <f t="shared" si="2"/>
        <v>half_to_all_have_diag</v>
      </c>
      <c r="C33">
        <v>171</v>
      </c>
      <c r="D33">
        <v>171</v>
      </c>
      <c r="E33" t="s">
        <v>1215</v>
      </c>
      <c r="F33">
        <v>171</v>
      </c>
      <c r="G33" s="5">
        <v>105</v>
      </c>
      <c r="H33" s="5">
        <f t="shared" si="0"/>
        <v>171</v>
      </c>
      <c r="I33" t="s">
        <v>55</v>
      </c>
      <c r="J33" t="s">
        <v>1158</v>
      </c>
      <c r="K33" t="s">
        <v>1267</v>
      </c>
      <c r="L33" t="s">
        <v>119</v>
      </c>
      <c r="M33" t="s">
        <v>94</v>
      </c>
      <c r="N33" t="s">
        <v>28</v>
      </c>
      <c r="O33" t="s">
        <v>46</v>
      </c>
      <c r="P33" t="s">
        <v>1265</v>
      </c>
      <c r="Q33" t="s">
        <v>14</v>
      </c>
      <c r="R33" t="s">
        <v>1266</v>
      </c>
      <c r="T33" t="s">
        <v>1152</v>
      </c>
      <c r="W33" t="s">
        <v>1152</v>
      </c>
      <c r="X33">
        <v>2017</v>
      </c>
      <c r="Y33" t="s">
        <v>7</v>
      </c>
      <c r="AA33" t="s">
        <v>4</v>
      </c>
      <c r="AC33">
        <v>74</v>
      </c>
      <c r="AD33">
        <v>97</v>
      </c>
      <c r="AH33" t="s">
        <v>7</v>
      </c>
      <c r="AI33" t="s">
        <v>7</v>
      </c>
      <c r="AJ33" t="s">
        <v>7</v>
      </c>
      <c r="AK33" t="str">
        <f t="shared" si="3"/>
        <v/>
      </c>
      <c r="AL33" t="s">
        <v>1268</v>
      </c>
      <c r="AM33">
        <v>20</v>
      </c>
      <c r="AN33">
        <v>171</v>
      </c>
      <c r="AO33" t="str">
        <f>IF(AN33="NA","none",IF(AN33=C33,"ppl",IF(AN33=D33,"admissions","!!!")))</f>
        <v>ppl</v>
      </c>
      <c r="AP33">
        <f t="shared" si="1"/>
        <v>0.12</v>
      </c>
      <c r="AQ33" t="s">
        <v>1189</v>
      </c>
      <c r="AR33">
        <v>105</v>
      </c>
      <c r="AT33">
        <f>IF(AR33="","",ROUND(AR33/F33,2))</f>
        <v>0.61</v>
      </c>
      <c r="AU33" t="str">
        <f>IF(AS33="","",ROUND(AS33/F33,2))</f>
        <v/>
      </c>
      <c r="AV33" t="s">
        <v>1269</v>
      </c>
      <c r="AW33" t="s">
        <v>308</v>
      </c>
    </row>
    <row r="34" spans="1:49">
      <c r="A34" t="s">
        <v>78</v>
      </c>
      <c r="B34" t="str">
        <f t="shared" si="2"/>
        <v>half_to_all_have_diag</v>
      </c>
      <c r="C34">
        <v>551</v>
      </c>
      <c r="D34">
        <v>551</v>
      </c>
      <c r="E34" t="s">
        <v>1187</v>
      </c>
      <c r="F34">
        <v>551</v>
      </c>
      <c r="G34" s="5">
        <v>418</v>
      </c>
      <c r="H34" s="5">
        <f t="shared" si="0"/>
        <v>551</v>
      </c>
      <c r="I34" t="s">
        <v>61</v>
      </c>
      <c r="J34" t="s">
        <v>8</v>
      </c>
      <c r="K34" t="s">
        <v>1271</v>
      </c>
      <c r="L34" t="s">
        <v>80</v>
      </c>
      <c r="M34" t="s">
        <v>395</v>
      </c>
      <c r="N34" t="s">
        <v>3</v>
      </c>
      <c r="O34" t="s">
        <v>1159</v>
      </c>
      <c r="Q34" t="s">
        <v>14</v>
      </c>
      <c r="R34" t="s">
        <v>81</v>
      </c>
      <c r="T34" t="s">
        <v>1152</v>
      </c>
      <c r="X34" t="s">
        <v>79</v>
      </c>
      <c r="Y34" t="s">
        <v>7</v>
      </c>
      <c r="AA34" t="s">
        <v>4</v>
      </c>
      <c r="AC34">
        <v>418</v>
      </c>
      <c r="AD34">
        <v>133</v>
      </c>
      <c r="AH34">
        <v>98</v>
      </c>
      <c r="AI34">
        <v>273</v>
      </c>
      <c r="AJ34">
        <v>551</v>
      </c>
      <c r="AK34">
        <f t="shared" si="3"/>
        <v>0.5</v>
      </c>
      <c r="AM34">
        <v>30</v>
      </c>
      <c r="AN34">
        <v>551</v>
      </c>
      <c r="AO34" t="str">
        <f>IF(AN34="NA","none",IF(AN34=C34,"ppl",IF(AN34=D34,"admissions","!!!")))</f>
        <v>ppl</v>
      </c>
      <c r="AP34">
        <f t="shared" ref="AP34:AP65" si="4">IF(AN34="NA","",ROUND(AM34/AN34,2))</f>
        <v>0.05</v>
      </c>
      <c r="AQ34" t="s">
        <v>1189</v>
      </c>
      <c r="AR34">
        <v>301</v>
      </c>
      <c r="AS34">
        <v>128</v>
      </c>
      <c r="AT34">
        <f>IF(AR34="","",ROUND(AR34/F34,2))</f>
        <v>0.55000000000000004</v>
      </c>
      <c r="AU34">
        <f>IF(AS34="","",ROUND(AS34/F34,2))</f>
        <v>0.23</v>
      </c>
      <c r="AV34" t="s">
        <v>1149</v>
      </c>
      <c r="AW34" t="s">
        <v>308</v>
      </c>
    </row>
    <row r="35" spans="1:49">
      <c r="A35" t="s">
        <v>116</v>
      </c>
      <c r="B35" t="str">
        <f t="shared" si="2"/>
        <v>half_to_all_have_diag</v>
      </c>
      <c r="C35">
        <v>1551</v>
      </c>
      <c r="D35">
        <v>2667</v>
      </c>
      <c r="E35" t="s">
        <v>1186</v>
      </c>
      <c r="F35">
        <v>2667</v>
      </c>
      <c r="G35" s="5">
        <v>2140</v>
      </c>
      <c r="H35" s="5">
        <f t="shared" si="0"/>
        <v>2667</v>
      </c>
      <c r="I35" t="s">
        <v>61</v>
      </c>
      <c r="J35" t="s">
        <v>8</v>
      </c>
      <c r="K35" t="s">
        <v>1272</v>
      </c>
      <c r="L35" t="s">
        <v>80</v>
      </c>
      <c r="M35" t="s">
        <v>91</v>
      </c>
      <c r="N35" t="s">
        <v>93</v>
      </c>
      <c r="O35" t="s">
        <v>77</v>
      </c>
      <c r="P35" t="s">
        <v>1274</v>
      </c>
      <c r="Q35" t="s">
        <v>14</v>
      </c>
      <c r="R35" t="s">
        <v>1273</v>
      </c>
      <c r="U35" t="s">
        <v>1152</v>
      </c>
      <c r="X35" t="s">
        <v>117</v>
      </c>
      <c r="Y35" t="s">
        <v>6</v>
      </c>
      <c r="AA35" t="s">
        <v>4</v>
      </c>
      <c r="AC35" s="5">
        <v>2445</v>
      </c>
      <c r="AD35" s="5">
        <v>222</v>
      </c>
      <c r="AE35" s="5"/>
      <c r="AF35" s="5"/>
      <c r="AG35" s="5"/>
      <c r="AH35">
        <v>108</v>
      </c>
      <c r="AI35">
        <v>1506</v>
      </c>
      <c r="AJ35">
        <v>2667</v>
      </c>
      <c r="AK35">
        <f t="shared" si="3"/>
        <v>0.56000000000000005</v>
      </c>
      <c r="AM35" t="s">
        <v>7</v>
      </c>
      <c r="AN35" t="s">
        <v>7</v>
      </c>
      <c r="AO35" t="str">
        <f>IF(AN35="NA","none",IF(AN35=C35,"ppl",IF(AN35=D35,"admissions","!!!")))</f>
        <v>none</v>
      </c>
      <c r="AP35" t="str">
        <f t="shared" si="4"/>
        <v/>
      </c>
      <c r="AQ35" t="s">
        <v>1213</v>
      </c>
      <c r="AR35">
        <v>1611</v>
      </c>
      <c r="AS35">
        <v>505</v>
      </c>
      <c r="AT35">
        <f>IF(AR35="","",ROUND(AR35/F35,2))</f>
        <v>0.6</v>
      </c>
      <c r="AU35">
        <f>IF(AS35="","",ROUND(AS35/F35,2))</f>
        <v>0.19</v>
      </c>
      <c r="AV35" t="s">
        <v>1275</v>
      </c>
    </row>
    <row r="36" spans="1:49">
      <c r="A36" t="s">
        <v>120</v>
      </c>
      <c r="B36" t="str">
        <f t="shared" si="2"/>
        <v>less_than_half_have_diagnosis</v>
      </c>
      <c r="C36">
        <v>243</v>
      </c>
      <c r="D36">
        <v>243</v>
      </c>
      <c r="E36" t="s">
        <v>1187</v>
      </c>
      <c r="F36">
        <v>243</v>
      </c>
      <c r="G36" s="5">
        <v>49</v>
      </c>
      <c r="H36" s="5">
        <f t="shared" si="0"/>
        <v>243</v>
      </c>
      <c r="I36" t="s">
        <v>61</v>
      </c>
      <c r="J36" t="s">
        <v>1158</v>
      </c>
      <c r="K36" t="s">
        <v>1278</v>
      </c>
      <c r="L36" t="s">
        <v>80</v>
      </c>
      <c r="M36" t="s">
        <v>37</v>
      </c>
      <c r="N36" t="s">
        <v>28</v>
      </c>
      <c r="O36" t="s">
        <v>77</v>
      </c>
      <c r="Q36" t="s">
        <v>14</v>
      </c>
      <c r="R36" t="s">
        <v>124</v>
      </c>
      <c r="T36" t="s">
        <v>1152</v>
      </c>
      <c r="U36" t="s">
        <v>1152</v>
      </c>
      <c r="X36" t="s">
        <v>123</v>
      </c>
      <c r="Y36" t="s">
        <v>6</v>
      </c>
      <c r="AA36" t="s">
        <v>429</v>
      </c>
      <c r="AB36" t="s">
        <v>1335</v>
      </c>
      <c r="AC36" t="s">
        <v>7</v>
      </c>
      <c r="AD36" t="s">
        <v>7</v>
      </c>
      <c r="AF36">
        <f>C36</f>
        <v>243</v>
      </c>
      <c r="AG36" t="s">
        <v>1276</v>
      </c>
      <c r="AH36" t="s">
        <v>7</v>
      </c>
      <c r="AI36" t="s">
        <v>7</v>
      </c>
      <c r="AJ36" t="s">
        <v>7</v>
      </c>
      <c r="AK36" t="str">
        <f t="shared" si="3"/>
        <v/>
      </c>
      <c r="AM36" t="s">
        <v>7</v>
      </c>
      <c r="AN36" t="s">
        <v>7</v>
      </c>
      <c r="AO36" t="str">
        <f>IF(AN36="NA","none",IF(AN36=C36,"ppl",IF(AN36=D36,"admissions","!!!")))</f>
        <v>none</v>
      </c>
      <c r="AP36" t="str">
        <f t="shared" si="4"/>
        <v/>
      </c>
      <c r="AQ36" t="s">
        <v>1279</v>
      </c>
      <c r="AS36">
        <v>12</v>
      </c>
      <c r="AT36" t="str">
        <f>IF(AR36="","",ROUND(AR36/F36,2))</f>
        <v/>
      </c>
      <c r="AU36">
        <f>IF(AS36="","",ROUND(AS36/F36,2))</f>
        <v>0.05</v>
      </c>
      <c r="AV36" t="s">
        <v>1309</v>
      </c>
    </row>
    <row r="37" spans="1:49">
      <c r="A37" t="s">
        <v>121</v>
      </c>
      <c r="B37" t="str">
        <f t="shared" si="2"/>
        <v>half_to_all_have_diag</v>
      </c>
      <c r="C37">
        <v>128</v>
      </c>
      <c r="D37">
        <v>239</v>
      </c>
      <c r="E37" t="s">
        <v>1186</v>
      </c>
      <c r="F37">
        <v>239</v>
      </c>
      <c r="G37" s="5">
        <v>205</v>
      </c>
      <c r="H37" s="5">
        <f t="shared" si="0"/>
        <v>239</v>
      </c>
      <c r="I37" t="s">
        <v>61</v>
      </c>
      <c r="J37" t="s">
        <v>8</v>
      </c>
      <c r="K37" t="s">
        <v>1281</v>
      </c>
      <c r="L37" t="s">
        <v>80</v>
      </c>
      <c r="M37" t="s">
        <v>70</v>
      </c>
      <c r="N37" t="s">
        <v>19</v>
      </c>
      <c r="O37" t="s">
        <v>21</v>
      </c>
      <c r="Q37" t="s">
        <v>13</v>
      </c>
      <c r="R37" t="s">
        <v>1280</v>
      </c>
      <c r="X37" t="s">
        <v>89</v>
      </c>
      <c r="Y37" t="s">
        <v>7</v>
      </c>
      <c r="AA37" t="s">
        <v>4</v>
      </c>
      <c r="AC37">
        <v>102</v>
      </c>
      <c r="AD37">
        <v>26</v>
      </c>
      <c r="AG37" t="s">
        <v>1199</v>
      </c>
      <c r="AH37">
        <v>258</v>
      </c>
      <c r="AI37">
        <v>77</v>
      </c>
      <c r="AJ37">
        <v>128</v>
      </c>
      <c r="AK37">
        <f t="shared" si="3"/>
        <v>0.6</v>
      </c>
      <c r="AL37" t="s">
        <v>1283</v>
      </c>
      <c r="AM37">
        <v>23</v>
      </c>
      <c r="AN37">
        <v>170</v>
      </c>
      <c r="AO37" t="str">
        <f>IF(AN37="NA","none",IF(AN37=C37,"ppl",IF(AN37=D37,"admissions","!!!")))</f>
        <v>!!!</v>
      </c>
      <c r="AP37">
        <f t="shared" si="4"/>
        <v>0.14000000000000001</v>
      </c>
      <c r="AQ37" t="s">
        <v>1284</v>
      </c>
      <c r="AR37">
        <v>62</v>
      </c>
      <c r="AS37">
        <v>3</v>
      </c>
      <c r="AT37">
        <f>IF(AR37="","",ROUND(AR37/F37,2))</f>
        <v>0.26</v>
      </c>
      <c r="AU37">
        <f>IF(AS37="","",ROUND(AS37/F37,2))</f>
        <v>0.01</v>
      </c>
      <c r="AV37" t="s">
        <v>1285</v>
      </c>
      <c r="AW37" t="s">
        <v>308</v>
      </c>
    </row>
    <row r="38" spans="1:49">
      <c r="A38" t="s">
        <v>122</v>
      </c>
      <c r="B38" t="str">
        <f t="shared" si="2"/>
        <v>less_than_half_have_diagnosis</v>
      </c>
      <c r="C38">
        <v>373</v>
      </c>
      <c r="D38">
        <v>253</v>
      </c>
      <c r="E38" t="s">
        <v>1179</v>
      </c>
      <c r="F38">
        <v>253</v>
      </c>
      <c r="G38" s="5">
        <v>39</v>
      </c>
      <c r="H38" s="5">
        <f t="shared" si="0"/>
        <v>253</v>
      </c>
      <c r="I38" t="s">
        <v>55</v>
      </c>
      <c r="J38" t="s">
        <v>1158</v>
      </c>
      <c r="K38" t="s">
        <v>1286</v>
      </c>
      <c r="M38" t="s">
        <v>18</v>
      </c>
      <c r="N38" t="s">
        <v>19</v>
      </c>
      <c r="O38" t="s">
        <v>21</v>
      </c>
      <c r="Q38" t="s">
        <v>14</v>
      </c>
      <c r="R38" t="s">
        <v>1287</v>
      </c>
      <c r="S38" t="s">
        <v>1152</v>
      </c>
      <c r="W38" t="s">
        <v>1152</v>
      </c>
      <c r="X38" t="s">
        <v>57</v>
      </c>
      <c r="Y38" t="s">
        <v>7</v>
      </c>
      <c r="AA38" t="s">
        <v>4</v>
      </c>
      <c r="AC38" t="s">
        <v>7</v>
      </c>
      <c r="AD38" t="s">
        <v>7</v>
      </c>
      <c r="AF38">
        <f>C38</f>
        <v>373</v>
      </c>
      <c r="AG38" t="s">
        <v>33</v>
      </c>
      <c r="AH38" t="s">
        <v>7</v>
      </c>
      <c r="AI38">
        <v>171</v>
      </c>
      <c r="AJ38">
        <v>253</v>
      </c>
      <c r="AK38">
        <f t="shared" si="3"/>
        <v>0.68</v>
      </c>
      <c r="AM38" t="s">
        <v>7</v>
      </c>
      <c r="AN38" t="s">
        <v>7</v>
      </c>
      <c r="AO38" t="str">
        <f>IF(AN38="NA","none",IF(AN38=C38,"ppl",IF(AN38=D38,"admissions","!!!")))</f>
        <v>none</v>
      </c>
      <c r="AP38" t="str">
        <f t="shared" si="4"/>
        <v/>
      </c>
      <c r="AQ38" t="s">
        <v>1148</v>
      </c>
      <c r="AR38">
        <v>19</v>
      </c>
      <c r="AT38">
        <f>IF(AR38="","",ROUND(AR38/F38,2))</f>
        <v>0.08</v>
      </c>
      <c r="AU38" t="str">
        <f>IF(AS38="","",ROUND(AS38/F38,2))</f>
        <v/>
      </c>
      <c r="AV38" t="s">
        <v>1149</v>
      </c>
    </row>
    <row r="39" spans="1:49">
      <c r="A39" t="s">
        <v>125</v>
      </c>
      <c r="B39" t="str">
        <f t="shared" si="2"/>
        <v>half_to_all_have_diag</v>
      </c>
      <c r="C39">
        <v>251</v>
      </c>
      <c r="D39">
        <v>307</v>
      </c>
      <c r="E39" t="s">
        <v>1291</v>
      </c>
      <c r="F39">
        <v>251</v>
      </c>
      <c r="G39" s="5">
        <v>190</v>
      </c>
      <c r="H39" s="5">
        <f t="shared" si="0"/>
        <v>251</v>
      </c>
      <c r="I39" t="s">
        <v>55</v>
      </c>
      <c r="J39" t="s">
        <v>8</v>
      </c>
      <c r="K39" t="s">
        <v>1292</v>
      </c>
      <c r="L39" t="s">
        <v>119</v>
      </c>
      <c r="M39" t="s">
        <v>37</v>
      </c>
      <c r="N39" t="s">
        <v>28</v>
      </c>
      <c r="O39" t="s">
        <v>77</v>
      </c>
      <c r="Q39" t="s">
        <v>14</v>
      </c>
      <c r="R39" t="s">
        <v>1288</v>
      </c>
      <c r="T39" t="s">
        <v>1152</v>
      </c>
      <c r="U39" t="s">
        <v>1152</v>
      </c>
      <c r="X39" t="s">
        <v>26</v>
      </c>
      <c r="Y39" t="s">
        <v>6</v>
      </c>
      <c r="AA39" t="s">
        <v>4</v>
      </c>
      <c r="AC39">
        <v>121</v>
      </c>
      <c r="AD39">
        <v>130</v>
      </c>
      <c r="AH39">
        <v>37.5</v>
      </c>
      <c r="AI39">
        <v>152</v>
      </c>
      <c r="AJ39">
        <v>251</v>
      </c>
      <c r="AK39">
        <f t="shared" si="3"/>
        <v>0.61</v>
      </c>
      <c r="AM39">
        <v>91</v>
      </c>
      <c r="AN39">
        <v>251</v>
      </c>
      <c r="AO39" t="str">
        <f>IF(AN39="NA","none",IF(AN39=C39,"ppl",IF(AN39=D39,"admissions","!!!")))</f>
        <v>ppl</v>
      </c>
      <c r="AP39">
        <f t="shared" si="4"/>
        <v>0.36</v>
      </c>
      <c r="AQ39" t="s">
        <v>1289</v>
      </c>
      <c r="AR39">
        <v>136</v>
      </c>
      <c r="AS39">
        <v>95</v>
      </c>
      <c r="AT39">
        <f>IF(AR39="","",ROUND(AR39/F39,2))</f>
        <v>0.54</v>
      </c>
      <c r="AU39">
        <f>IF(AS39="","",ROUND(AS39/F39,2))</f>
        <v>0.38</v>
      </c>
      <c r="AV39" t="s">
        <v>1290</v>
      </c>
      <c r="AW39" t="s">
        <v>144</v>
      </c>
    </row>
    <row r="40" spans="1:49">
      <c r="A40" t="s">
        <v>126</v>
      </c>
      <c r="B40" t="str">
        <f t="shared" si="2"/>
        <v>less_than_half_have_diagnosis</v>
      </c>
      <c r="C40">
        <v>20</v>
      </c>
      <c r="D40">
        <v>20</v>
      </c>
      <c r="E40" t="s">
        <v>1187</v>
      </c>
      <c r="F40">
        <v>20</v>
      </c>
      <c r="G40" s="5">
        <v>4</v>
      </c>
      <c r="H40" s="5">
        <f t="shared" si="0"/>
        <v>20</v>
      </c>
      <c r="I40" t="s">
        <v>55</v>
      </c>
      <c r="J40" t="s">
        <v>29</v>
      </c>
      <c r="K40" t="s">
        <v>1293</v>
      </c>
      <c r="L40" t="s">
        <v>38</v>
      </c>
      <c r="M40" t="s">
        <v>11</v>
      </c>
      <c r="N40" t="s">
        <v>3</v>
      </c>
      <c r="O40" t="s">
        <v>21</v>
      </c>
      <c r="Q40" t="s">
        <v>14</v>
      </c>
      <c r="R40" t="s">
        <v>127</v>
      </c>
      <c r="S40" t="s">
        <v>1152</v>
      </c>
      <c r="T40" t="s">
        <v>1152</v>
      </c>
      <c r="V40" t="s">
        <v>1152</v>
      </c>
      <c r="W40" t="s">
        <v>1152</v>
      </c>
      <c r="X40">
        <v>2021</v>
      </c>
      <c r="Y40" t="s">
        <v>7</v>
      </c>
      <c r="AA40" t="s">
        <v>4</v>
      </c>
      <c r="AC40">
        <v>13</v>
      </c>
      <c r="AD40">
        <v>7</v>
      </c>
      <c r="AH40">
        <v>41.5</v>
      </c>
      <c r="AI40">
        <v>8</v>
      </c>
      <c r="AJ40">
        <v>20</v>
      </c>
      <c r="AK40">
        <f t="shared" si="3"/>
        <v>0.4</v>
      </c>
      <c r="AM40">
        <v>4</v>
      </c>
      <c r="AN40">
        <v>20</v>
      </c>
      <c r="AO40" t="str">
        <f>IF(AN40="NA","none",IF(AN40=C40,"ppl",IF(AN40=D40,"admissions","!!!")))</f>
        <v>ppl</v>
      </c>
      <c r="AP40">
        <f t="shared" si="4"/>
        <v>0.2</v>
      </c>
      <c r="AQ40" t="s">
        <v>1294</v>
      </c>
      <c r="AT40" t="str">
        <f>IF(AR40="","",ROUND(AR40/F40,2))</f>
        <v/>
      </c>
      <c r="AU40" t="str">
        <f>IF(AS40="","",ROUND(AS40/F40,2))</f>
        <v/>
      </c>
      <c r="AV40" t="s">
        <v>1207</v>
      </c>
      <c r="AW40" t="s">
        <v>308</v>
      </c>
    </row>
    <row r="41" spans="1:49">
      <c r="A41" t="s">
        <v>134</v>
      </c>
      <c r="B41" t="str">
        <f t="shared" si="2"/>
        <v>less_than_half_have_diagnosis</v>
      </c>
      <c r="C41">
        <v>42</v>
      </c>
      <c r="D41">
        <v>42</v>
      </c>
      <c r="E41" t="s">
        <v>1187</v>
      </c>
      <c r="F41">
        <v>42</v>
      </c>
      <c r="G41" s="5">
        <v>15</v>
      </c>
      <c r="H41" s="5">
        <f t="shared" si="0"/>
        <v>42</v>
      </c>
      <c r="I41" t="s">
        <v>55</v>
      </c>
      <c r="J41" t="s">
        <v>29</v>
      </c>
      <c r="K41" t="s">
        <v>1296</v>
      </c>
      <c r="L41" t="s">
        <v>119</v>
      </c>
      <c r="M41" t="s">
        <v>128</v>
      </c>
      <c r="N41" t="s">
        <v>3</v>
      </c>
      <c r="O41" t="s">
        <v>46</v>
      </c>
      <c r="Q41" t="s">
        <v>14</v>
      </c>
      <c r="R41" t="s">
        <v>133</v>
      </c>
      <c r="U41" t="s">
        <v>1152</v>
      </c>
      <c r="V41" t="s">
        <v>1152</v>
      </c>
      <c r="X41" t="s">
        <v>1297</v>
      </c>
      <c r="AA41" t="s">
        <v>4</v>
      </c>
      <c r="AC41" t="s">
        <v>7</v>
      </c>
      <c r="AD41" t="s">
        <v>7</v>
      </c>
      <c r="AF41">
        <v>42</v>
      </c>
      <c r="AG41" t="s">
        <v>129</v>
      </c>
      <c r="AH41" t="s">
        <v>7</v>
      </c>
      <c r="AI41" t="s">
        <v>7</v>
      </c>
      <c r="AJ41" t="s">
        <v>7</v>
      </c>
      <c r="AK41" t="str">
        <f t="shared" si="3"/>
        <v/>
      </c>
      <c r="AL41" t="s">
        <v>1174</v>
      </c>
      <c r="AM41" t="s">
        <v>7</v>
      </c>
      <c r="AN41" t="s">
        <v>7</v>
      </c>
      <c r="AO41" t="str">
        <f>IF(AN41="NA","none",IF(AN41=C41,"ppl",IF(AN41=D41,"admissions","!!!")))</f>
        <v>none</v>
      </c>
      <c r="AP41" t="str">
        <f t="shared" si="4"/>
        <v/>
      </c>
      <c r="AQ41" t="s">
        <v>1148</v>
      </c>
      <c r="AT41" t="str">
        <f>IF(AR41="","",ROUND(AR41/F41,2))</f>
        <v/>
      </c>
      <c r="AU41" t="str">
        <f>IF(AS41="","",ROUND(AS41/F41,2))</f>
        <v/>
      </c>
      <c r="AV41" t="s">
        <v>1298</v>
      </c>
    </row>
    <row r="42" spans="1:49">
      <c r="A42" t="s">
        <v>130</v>
      </c>
      <c r="B42" t="str">
        <f t="shared" si="2"/>
        <v>less_than_half_have_diagnosis</v>
      </c>
      <c r="C42">
        <v>1474</v>
      </c>
      <c r="D42">
        <v>1474</v>
      </c>
      <c r="E42" t="s">
        <v>1303</v>
      </c>
      <c r="F42">
        <v>1474</v>
      </c>
      <c r="G42" s="5">
        <v>104</v>
      </c>
      <c r="H42" s="5">
        <f t="shared" si="0"/>
        <v>1474</v>
      </c>
      <c r="I42" t="s">
        <v>55</v>
      </c>
      <c r="J42" t="s">
        <v>29</v>
      </c>
      <c r="K42" t="s">
        <v>1293</v>
      </c>
      <c r="L42" t="s">
        <v>38</v>
      </c>
      <c r="M42" t="s">
        <v>91</v>
      </c>
      <c r="N42" t="s">
        <v>93</v>
      </c>
      <c r="O42" t="s">
        <v>1159</v>
      </c>
      <c r="P42" t="s">
        <v>1299</v>
      </c>
      <c r="Q42" t="s">
        <v>14</v>
      </c>
      <c r="R42" t="s">
        <v>135</v>
      </c>
      <c r="T42" t="s">
        <v>1152</v>
      </c>
      <c r="V42" t="s">
        <v>1152</v>
      </c>
      <c r="X42" t="s">
        <v>132</v>
      </c>
      <c r="Y42" t="s">
        <v>7</v>
      </c>
      <c r="AA42" t="s">
        <v>4</v>
      </c>
      <c r="AC42" t="s">
        <v>7</v>
      </c>
      <c r="AD42" t="s">
        <v>7</v>
      </c>
      <c r="AF42">
        <v>1474</v>
      </c>
      <c r="AG42" t="s">
        <v>1300</v>
      </c>
      <c r="AH42" t="s">
        <v>7</v>
      </c>
      <c r="AI42" t="s">
        <v>7</v>
      </c>
      <c r="AJ42" t="s">
        <v>7</v>
      </c>
      <c r="AK42" t="str">
        <f t="shared" si="3"/>
        <v/>
      </c>
      <c r="AL42" t="s">
        <v>1301</v>
      </c>
      <c r="AM42" t="s">
        <v>7</v>
      </c>
      <c r="AN42" t="s">
        <v>7</v>
      </c>
      <c r="AO42" t="str">
        <f>IF(AN42="NA","none",IF(AN42=C42,"ppl",IF(AN42=D42,"admissions","!!!")))</f>
        <v>none</v>
      </c>
      <c r="AP42" t="str">
        <f t="shared" si="4"/>
        <v/>
      </c>
      <c r="AQ42" t="s">
        <v>1302</v>
      </c>
      <c r="AT42" t="str">
        <f>IF(AR42="","",ROUND(AR42/F42,2))</f>
        <v/>
      </c>
      <c r="AU42" t="str">
        <f>IF(AS42="","",ROUND(AS42/F42,2))</f>
        <v/>
      </c>
      <c r="AV42" t="s">
        <v>1298</v>
      </c>
    </row>
    <row r="43" spans="1:49">
      <c r="A43" t="s">
        <v>131</v>
      </c>
      <c r="B43" t="str">
        <f t="shared" si="2"/>
        <v>half_to_all_have_diag</v>
      </c>
      <c r="C43">
        <v>202</v>
      </c>
      <c r="D43">
        <v>202</v>
      </c>
      <c r="E43" t="s">
        <v>1187</v>
      </c>
      <c r="F43">
        <v>202</v>
      </c>
      <c r="G43" s="5">
        <v>156</v>
      </c>
      <c r="H43" s="5">
        <f t="shared" si="0"/>
        <v>202</v>
      </c>
      <c r="I43" t="s">
        <v>1229</v>
      </c>
      <c r="J43" t="s">
        <v>1158</v>
      </c>
      <c r="K43" t="s">
        <v>1306</v>
      </c>
      <c r="L43" t="s">
        <v>80</v>
      </c>
      <c r="M43" t="s">
        <v>11</v>
      </c>
      <c r="N43" t="s">
        <v>3</v>
      </c>
      <c r="O43" t="s">
        <v>39</v>
      </c>
      <c r="Q43" t="s">
        <v>14</v>
      </c>
      <c r="R43" t="s">
        <v>1305</v>
      </c>
      <c r="T43" t="s">
        <v>1152</v>
      </c>
      <c r="W43" t="s">
        <v>1152</v>
      </c>
      <c r="X43" t="s">
        <v>90</v>
      </c>
      <c r="Y43" t="s">
        <v>7</v>
      </c>
      <c r="AA43" t="s">
        <v>4</v>
      </c>
      <c r="AC43">
        <v>150</v>
      </c>
      <c r="AD43">
        <v>52</v>
      </c>
      <c r="AH43" t="s">
        <v>7</v>
      </c>
      <c r="AI43">
        <v>120</v>
      </c>
      <c r="AJ43">
        <v>202</v>
      </c>
      <c r="AK43">
        <f t="shared" si="3"/>
        <v>0.59</v>
      </c>
      <c r="AL43" t="s">
        <v>1304</v>
      </c>
      <c r="AM43">
        <v>118</v>
      </c>
      <c r="AN43">
        <v>202</v>
      </c>
      <c r="AO43" t="str">
        <f>IF(AN43="NA","none",IF(AN43=C43,"ppl",IF(AN43=D43,"admissions","!!!")))</f>
        <v>ppl</v>
      </c>
      <c r="AP43">
        <f t="shared" si="4"/>
        <v>0.57999999999999996</v>
      </c>
      <c r="AQ43" t="s">
        <v>1317</v>
      </c>
      <c r="AS43">
        <v>30</v>
      </c>
      <c r="AT43" t="str">
        <f>IF(AR43="","",ROUND(AR43/F43,2))</f>
        <v/>
      </c>
      <c r="AU43">
        <f>IF(AS43="","",ROUND(AS43/F43,2))</f>
        <v>0.15</v>
      </c>
      <c r="AV43" t="s">
        <v>1207</v>
      </c>
      <c r="AW43" t="s">
        <v>308</v>
      </c>
    </row>
    <row r="44" spans="1:49">
      <c r="A44" t="s">
        <v>388</v>
      </c>
      <c r="B44" t="str">
        <f t="shared" si="2"/>
        <v>less_than_half_have_diagnosis</v>
      </c>
      <c r="C44">
        <v>1600</v>
      </c>
      <c r="D44">
        <v>1600</v>
      </c>
      <c r="E44" t="s">
        <v>1187</v>
      </c>
      <c r="F44">
        <v>1600</v>
      </c>
      <c r="G44" s="5">
        <v>134</v>
      </c>
      <c r="H44" s="5">
        <f t="shared" si="0"/>
        <v>1600</v>
      </c>
      <c r="I44" t="s">
        <v>6</v>
      </c>
      <c r="J44" t="s">
        <v>29</v>
      </c>
      <c r="K44" t="s">
        <v>1293</v>
      </c>
      <c r="L44" t="s">
        <v>80</v>
      </c>
      <c r="M44" t="s">
        <v>118</v>
      </c>
      <c r="N44" t="s">
        <v>28</v>
      </c>
      <c r="O44" t="s">
        <v>21</v>
      </c>
      <c r="P44" t="s">
        <v>1307</v>
      </c>
      <c r="Q44" t="s">
        <v>14</v>
      </c>
      <c r="R44" t="s">
        <v>136</v>
      </c>
      <c r="T44" t="s">
        <v>1152</v>
      </c>
      <c r="V44" t="s">
        <v>1152</v>
      </c>
      <c r="X44" t="s">
        <v>57</v>
      </c>
      <c r="Y44" t="s">
        <v>7</v>
      </c>
      <c r="AA44" t="s">
        <v>4</v>
      </c>
      <c r="AC44">
        <v>732</v>
      </c>
      <c r="AD44">
        <v>868</v>
      </c>
      <c r="AH44">
        <v>79</v>
      </c>
      <c r="AI44">
        <v>859</v>
      </c>
      <c r="AJ44">
        <v>1600</v>
      </c>
      <c r="AK44">
        <f t="shared" si="3"/>
        <v>0.54</v>
      </c>
      <c r="AM44" t="s">
        <v>7</v>
      </c>
      <c r="AN44" t="s">
        <v>7</v>
      </c>
      <c r="AO44" t="str">
        <f>IF(AN44="NA","none",IF(AN44=C44,"ppl",IF(AN44=D44,"admissions","!!!")))</f>
        <v>none</v>
      </c>
      <c r="AP44" t="str">
        <f t="shared" si="4"/>
        <v/>
      </c>
      <c r="AQ44" t="s">
        <v>1148</v>
      </c>
      <c r="AT44" t="str">
        <f>IF(AR44="","",ROUND(AR44/F44,2))</f>
        <v/>
      </c>
      <c r="AU44" t="str">
        <f>IF(AS44="","",ROUND(AS44/F44,2))</f>
        <v/>
      </c>
      <c r="AV44" t="s">
        <v>1298</v>
      </c>
    </row>
    <row r="45" spans="1:49" s="5" customFormat="1">
      <c r="A45" s="5" t="s">
        <v>137</v>
      </c>
      <c r="B45" s="5" t="str">
        <f t="shared" si="2"/>
        <v>half_to_all_have_diag</v>
      </c>
      <c r="C45" s="5">
        <v>91</v>
      </c>
      <c r="D45" s="5">
        <v>149</v>
      </c>
      <c r="E45" s="5" t="s">
        <v>1186</v>
      </c>
      <c r="F45" s="5">
        <v>149</v>
      </c>
      <c r="G45" s="5">
        <v>99</v>
      </c>
      <c r="H45" s="5">
        <f t="shared" si="0"/>
        <v>149</v>
      </c>
      <c r="I45" s="5" t="s">
        <v>55</v>
      </c>
      <c r="J45" s="5" t="s">
        <v>8</v>
      </c>
      <c r="K45" s="5" t="s">
        <v>1310</v>
      </c>
      <c r="L45" s="5" t="s">
        <v>119</v>
      </c>
      <c r="M45" s="5" t="s">
        <v>37</v>
      </c>
      <c r="N45" s="5" t="s">
        <v>28</v>
      </c>
      <c r="O45" s="5" t="s">
        <v>77</v>
      </c>
      <c r="P45" s="5" t="s">
        <v>1311</v>
      </c>
      <c r="Q45" s="5" t="s">
        <v>14</v>
      </c>
      <c r="R45" s="5" t="s">
        <v>1312</v>
      </c>
      <c r="U45" s="5" t="s">
        <v>1152</v>
      </c>
      <c r="X45" s="5" t="s">
        <v>141</v>
      </c>
      <c r="Y45" s="5" t="s">
        <v>55</v>
      </c>
      <c r="AA45" s="5" t="s">
        <v>429</v>
      </c>
      <c r="AB45" s="5" t="s">
        <v>1334</v>
      </c>
      <c r="AC45" s="5">
        <v>46</v>
      </c>
      <c r="AD45" s="5">
        <v>45</v>
      </c>
      <c r="AG45" s="5" t="s">
        <v>1199</v>
      </c>
      <c r="AH45" s="5">
        <v>713</v>
      </c>
      <c r="AI45" s="5" t="s">
        <v>7</v>
      </c>
      <c r="AJ45" s="5" t="s">
        <v>7</v>
      </c>
      <c r="AK45" s="5" t="str">
        <f t="shared" si="3"/>
        <v/>
      </c>
      <c r="AL45" s="5" t="s">
        <v>1313</v>
      </c>
      <c r="AM45" s="5">
        <v>0</v>
      </c>
      <c r="AN45" s="5">
        <v>91</v>
      </c>
      <c r="AO45" s="5" t="str">
        <f>IF(AN45="NA","none",IF(AN45=C45,"ppl",IF(AN45=D45,"admissions","!!!")))</f>
        <v>ppl</v>
      </c>
      <c r="AP45" s="5">
        <f t="shared" si="4"/>
        <v>0</v>
      </c>
      <c r="AQ45" s="5" t="s">
        <v>1314</v>
      </c>
      <c r="AR45" s="5">
        <v>15</v>
      </c>
      <c r="AS45" s="5">
        <v>15</v>
      </c>
      <c r="AT45" s="5">
        <f>IF(AR45="","",ROUND(AR45/F45,2))</f>
        <v>0.1</v>
      </c>
      <c r="AU45" s="5">
        <f>IF(AS45="","",ROUND(AS45/F45,2))</f>
        <v>0.1</v>
      </c>
      <c r="AV45" s="5" t="s">
        <v>1576</v>
      </c>
      <c r="AW45" s="5" t="s">
        <v>308</v>
      </c>
    </row>
    <row r="46" spans="1:49">
      <c r="A46" t="s">
        <v>138</v>
      </c>
      <c r="B46" t="str">
        <f t="shared" si="2"/>
        <v>half_to_all_have_diag</v>
      </c>
      <c r="C46">
        <v>385</v>
      </c>
      <c r="D46">
        <v>385</v>
      </c>
      <c r="E46" t="s">
        <v>1318</v>
      </c>
      <c r="F46">
        <v>385</v>
      </c>
      <c r="G46" s="5">
        <v>330</v>
      </c>
      <c r="H46" s="5">
        <f t="shared" si="0"/>
        <v>385</v>
      </c>
      <c r="I46" t="s">
        <v>55</v>
      </c>
      <c r="J46" t="s">
        <v>8</v>
      </c>
      <c r="K46" t="s">
        <v>1315</v>
      </c>
      <c r="L46" t="s">
        <v>80</v>
      </c>
      <c r="M46" t="s">
        <v>84</v>
      </c>
      <c r="N46" t="s">
        <v>3</v>
      </c>
      <c r="O46" t="s">
        <v>21</v>
      </c>
      <c r="Q46" t="s">
        <v>14</v>
      </c>
      <c r="R46" t="s">
        <v>146</v>
      </c>
      <c r="S46" t="s">
        <v>1152</v>
      </c>
      <c r="U46" t="s">
        <v>1152</v>
      </c>
      <c r="X46" t="s">
        <v>123</v>
      </c>
      <c r="Y46" t="s">
        <v>55</v>
      </c>
      <c r="AA46" t="s">
        <v>38</v>
      </c>
      <c r="AB46" t="s">
        <v>1337</v>
      </c>
      <c r="AC46">
        <v>300</v>
      </c>
      <c r="AD46">
        <v>85</v>
      </c>
      <c r="AH46">
        <v>199</v>
      </c>
      <c r="AI46" t="s">
        <v>7</v>
      </c>
      <c r="AJ46" t="s">
        <v>7</v>
      </c>
      <c r="AK46" t="str">
        <f t="shared" si="3"/>
        <v/>
      </c>
      <c r="AL46" t="s">
        <v>1316</v>
      </c>
      <c r="AM46">
        <v>86</v>
      </c>
      <c r="AN46">
        <v>385</v>
      </c>
      <c r="AO46" t="str">
        <f>IF(AN46="NA","none",IF(AN46=C46,"ppl",IF(AN46=D46,"admissions","!!!")))</f>
        <v>ppl</v>
      </c>
      <c r="AP46">
        <f t="shared" si="4"/>
        <v>0.22</v>
      </c>
      <c r="AQ46" t="s">
        <v>1294</v>
      </c>
      <c r="AR46">
        <v>218</v>
      </c>
      <c r="AT46">
        <f>IF(AR46="","",ROUND(AR46/F46,2))</f>
        <v>0.56999999999999995</v>
      </c>
      <c r="AU46" t="str">
        <f>IF(AS46="","",ROUND(AS46/F46,2))</f>
        <v/>
      </c>
      <c r="AV46" t="s">
        <v>1324</v>
      </c>
      <c r="AW46" t="s">
        <v>308</v>
      </c>
    </row>
    <row r="47" spans="1:49">
      <c r="A47" t="s">
        <v>139</v>
      </c>
      <c r="B47" t="str">
        <f t="shared" si="2"/>
        <v>half_to_all_have_diag</v>
      </c>
      <c r="C47">
        <v>38</v>
      </c>
      <c r="D47">
        <v>65</v>
      </c>
      <c r="E47" t="s">
        <v>1186</v>
      </c>
      <c r="F47">
        <v>65</v>
      </c>
      <c r="G47" s="5">
        <v>43</v>
      </c>
      <c r="H47" s="5">
        <f t="shared" si="0"/>
        <v>65</v>
      </c>
      <c r="I47" t="s">
        <v>55</v>
      </c>
      <c r="J47" t="s">
        <v>1158</v>
      </c>
      <c r="K47" t="s">
        <v>1319</v>
      </c>
      <c r="L47" t="s">
        <v>80</v>
      </c>
      <c r="M47" t="s">
        <v>18</v>
      </c>
      <c r="N47" t="s">
        <v>19</v>
      </c>
      <c r="O47" t="s">
        <v>77</v>
      </c>
      <c r="Q47" t="s">
        <v>14</v>
      </c>
      <c r="R47" t="s">
        <v>1287</v>
      </c>
      <c r="S47" t="s">
        <v>1152</v>
      </c>
      <c r="W47" t="s">
        <v>1152</v>
      </c>
      <c r="X47" t="s">
        <v>142</v>
      </c>
      <c r="Y47" t="s">
        <v>7</v>
      </c>
      <c r="AA47" t="s">
        <v>42</v>
      </c>
      <c r="AB47" t="s">
        <v>1320</v>
      </c>
      <c r="AC47" t="s">
        <v>7</v>
      </c>
      <c r="AD47" t="s">
        <v>7</v>
      </c>
      <c r="AF47">
        <v>38</v>
      </c>
      <c r="AG47" t="s">
        <v>33</v>
      </c>
      <c r="AH47" t="s">
        <v>7</v>
      </c>
      <c r="AI47" t="s">
        <v>7</v>
      </c>
      <c r="AJ47" t="s">
        <v>7</v>
      </c>
      <c r="AK47" t="str">
        <f t="shared" si="3"/>
        <v/>
      </c>
      <c r="AL47" t="s">
        <v>1321</v>
      </c>
      <c r="AM47">
        <v>1</v>
      </c>
      <c r="AN47">
        <v>65</v>
      </c>
      <c r="AO47" t="str">
        <f>IF(AN47="NA","none",IF(AN47=C47,"ppl",IF(AN47=D47,"admissions","!!!")))</f>
        <v>admissions</v>
      </c>
      <c r="AP47">
        <f t="shared" si="4"/>
        <v>0.02</v>
      </c>
      <c r="AQ47" t="s">
        <v>1322</v>
      </c>
      <c r="AR47">
        <v>38</v>
      </c>
      <c r="AT47">
        <f>IF(AR47="","",ROUND(AR47/F47,2))</f>
        <v>0.57999999999999996</v>
      </c>
      <c r="AU47" t="str">
        <f>IF(AS47="","",ROUND(AS47/F47,2))</f>
        <v/>
      </c>
      <c r="AV47" t="s">
        <v>1323</v>
      </c>
      <c r="AW47" t="s">
        <v>144</v>
      </c>
    </row>
    <row r="48" spans="1:49">
      <c r="A48" t="s">
        <v>140</v>
      </c>
      <c r="B48" t="str">
        <f t="shared" si="2"/>
        <v>less_than_half_have_diagnosis</v>
      </c>
      <c r="C48">
        <v>438</v>
      </c>
      <c r="D48">
        <v>438</v>
      </c>
      <c r="E48" t="s">
        <v>1187</v>
      </c>
      <c r="F48">
        <v>438</v>
      </c>
      <c r="G48" s="5">
        <v>120</v>
      </c>
      <c r="H48" s="5">
        <f t="shared" si="0"/>
        <v>438</v>
      </c>
      <c r="I48" t="s">
        <v>61</v>
      </c>
      <c r="J48" t="s">
        <v>29</v>
      </c>
      <c r="K48" t="s">
        <v>1325</v>
      </c>
      <c r="L48" t="s">
        <v>119</v>
      </c>
      <c r="M48" t="s">
        <v>143</v>
      </c>
      <c r="N48" t="s">
        <v>28</v>
      </c>
      <c r="O48" t="s">
        <v>46</v>
      </c>
      <c r="Q48" t="s">
        <v>14</v>
      </c>
      <c r="R48" t="s">
        <v>145</v>
      </c>
      <c r="V48" t="s">
        <v>1152</v>
      </c>
      <c r="W48" t="s">
        <v>1152</v>
      </c>
      <c r="X48" t="s">
        <v>89</v>
      </c>
      <c r="Y48" t="s">
        <v>7</v>
      </c>
      <c r="AA48" t="s">
        <v>4</v>
      </c>
      <c r="AC48">
        <v>224</v>
      </c>
      <c r="AD48">
        <v>205</v>
      </c>
      <c r="AF48">
        <v>9</v>
      </c>
      <c r="AH48">
        <v>144</v>
      </c>
      <c r="AI48">
        <v>276</v>
      </c>
      <c r="AJ48">
        <v>438</v>
      </c>
      <c r="AK48">
        <f t="shared" si="3"/>
        <v>0.63</v>
      </c>
      <c r="AM48">
        <v>46</v>
      </c>
      <c r="AN48">
        <v>241</v>
      </c>
      <c r="AO48" t="str">
        <f>IF(AN48="NA","none",IF(AN48=C48,"ppl",IF(AN48=D48,"admissions","!!!")))</f>
        <v>!!!</v>
      </c>
      <c r="AP48">
        <f t="shared" si="4"/>
        <v>0.19</v>
      </c>
      <c r="AQ48" t="s">
        <v>1326</v>
      </c>
      <c r="AS48">
        <v>97</v>
      </c>
      <c r="AT48" t="str">
        <f>IF(AR48="","",ROUND(AR48/F48,2))</f>
        <v/>
      </c>
      <c r="AU48">
        <f>IF(AS48="","",ROUND(AS48/F48,2))</f>
        <v>0.22</v>
      </c>
      <c r="AV48" t="s">
        <v>1327</v>
      </c>
      <c r="AW48" t="s">
        <v>308</v>
      </c>
    </row>
    <row r="49" spans="1:49">
      <c r="A49" t="s">
        <v>147</v>
      </c>
      <c r="B49" t="str">
        <f t="shared" si="2"/>
        <v>less_than_half_have_diagnosis</v>
      </c>
      <c r="C49">
        <v>220</v>
      </c>
      <c r="D49">
        <v>220</v>
      </c>
      <c r="E49" t="s">
        <v>1187</v>
      </c>
      <c r="F49">
        <v>220</v>
      </c>
      <c r="G49" s="5">
        <v>14</v>
      </c>
      <c r="H49" s="5">
        <f t="shared" si="0"/>
        <v>220</v>
      </c>
      <c r="I49" t="s">
        <v>55</v>
      </c>
      <c r="J49" t="s">
        <v>29</v>
      </c>
      <c r="K49" t="s">
        <v>1328</v>
      </c>
      <c r="L49" t="s">
        <v>38</v>
      </c>
      <c r="M49" t="s">
        <v>18</v>
      </c>
      <c r="N49" t="s">
        <v>19</v>
      </c>
      <c r="O49" t="s">
        <v>1159</v>
      </c>
      <c r="Q49" t="s">
        <v>14</v>
      </c>
      <c r="R49" t="s">
        <v>154</v>
      </c>
      <c r="S49" t="s">
        <v>1152</v>
      </c>
      <c r="V49" t="s">
        <v>1152</v>
      </c>
      <c r="W49" t="s">
        <v>1152</v>
      </c>
      <c r="X49" t="s">
        <v>79</v>
      </c>
      <c r="Y49" t="s">
        <v>7</v>
      </c>
      <c r="AA49" t="s">
        <v>4</v>
      </c>
      <c r="AC49" t="s">
        <v>7</v>
      </c>
      <c r="AD49" t="s">
        <v>7</v>
      </c>
      <c r="AF49">
        <v>220</v>
      </c>
      <c r="AG49" t="s">
        <v>1329</v>
      </c>
      <c r="AH49" t="s">
        <v>7</v>
      </c>
      <c r="AI49" t="s">
        <v>7</v>
      </c>
      <c r="AJ49" t="s">
        <v>7</v>
      </c>
      <c r="AK49" t="str">
        <f t="shared" si="3"/>
        <v/>
      </c>
      <c r="AL49" t="s">
        <v>1174</v>
      </c>
      <c r="AM49" t="s">
        <v>7</v>
      </c>
      <c r="AN49" t="s">
        <v>7</v>
      </c>
      <c r="AO49" t="str">
        <f>IF(AN49="NA","none",IF(AN49=C49,"ppl",IF(AN49=D49,"admissions","!!!")))</f>
        <v>none</v>
      </c>
      <c r="AP49" t="str">
        <f t="shared" si="4"/>
        <v/>
      </c>
      <c r="AQ49" t="s">
        <v>1148</v>
      </c>
      <c r="AT49" t="str">
        <f>IF(AR49="","",ROUND(AR49/F49,2))</f>
        <v/>
      </c>
      <c r="AU49" t="str">
        <f>IF(AS49="","",ROUND(AS49/F49,2))</f>
        <v/>
      </c>
      <c r="AV49" t="s">
        <v>1298</v>
      </c>
    </row>
    <row r="50" spans="1:49">
      <c r="A50" t="s">
        <v>148</v>
      </c>
      <c r="B50" t="str">
        <f t="shared" si="2"/>
        <v>a_bit_more_diag_than_people</v>
      </c>
      <c r="C50">
        <v>428</v>
      </c>
      <c r="D50">
        <v>428</v>
      </c>
      <c r="E50" t="s">
        <v>1187</v>
      </c>
      <c r="F50">
        <v>428</v>
      </c>
      <c r="G50" s="5">
        <v>530</v>
      </c>
      <c r="H50" s="5">
        <f t="shared" si="0"/>
        <v>530</v>
      </c>
      <c r="I50" t="s">
        <v>61</v>
      </c>
      <c r="J50" t="s">
        <v>8</v>
      </c>
      <c r="K50" t="s">
        <v>1331</v>
      </c>
      <c r="L50" t="s">
        <v>80</v>
      </c>
      <c r="M50" t="s">
        <v>37</v>
      </c>
      <c r="N50" t="s">
        <v>28</v>
      </c>
      <c r="O50" t="s">
        <v>46</v>
      </c>
      <c r="Q50" t="s">
        <v>13</v>
      </c>
      <c r="R50" t="s">
        <v>1332</v>
      </c>
      <c r="X50">
        <v>2014</v>
      </c>
      <c r="Y50" t="s">
        <v>7</v>
      </c>
      <c r="AA50" t="s">
        <v>42</v>
      </c>
      <c r="AB50" t="s">
        <v>1336</v>
      </c>
      <c r="AC50">
        <v>210</v>
      </c>
      <c r="AD50">
        <v>218</v>
      </c>
      <c r="AH50" t="s">
        <v>7</v>
      </c>
      <c r="AI50">
        <v>142</v>
      </c>
      <c r="AJ50">
        <v>428</v>
      </c>
      <c r="AK50">
        <f t="shared" si="3"/>
        <v>0.33</v>
      </c>
      <c r="AM50" t="s">
        <v>7</v>
      </c>
      <c r="AN50" t="s">
        <v>7</v>
      </c>
      <c r="AO50" t="str">
        <f>IF(AN50="NA","none",IF(AN50=C50,"ppl",IF(AN50=D50,"admissions","!!!")))</f>
        <v>none</v>
      </c>
      <c r="AP50" t="str">
        <f t="shared" si="4"/>
        <v/>
      </c>
      <c r="AQ50" t="s">
        <v>1573</v>
      </c>
      <c r="AS50">
        <v>147</v>
      </c>
      <c r="AT50" t="str">
        <f>IF(AR50="","",ROUND(AR50/F50,2))</f>
        <v/>
      </c>
      <c r="AU50">
        <f>IF(AS50="","",ROUND(AS50/F50,2))</f>
        <v>0.34</v>
      </c>
      <c r="AV50" t="s">
        <v>1338</v>
      </c>
    </row>
    <row r="51" spans="1:49">
      <c r="A51" t="s">
        <v>149</v>
      </c>
      <c r="B51" t="str">
        <f t="shared" si="2"/>
        <v>half_to_all_have_diag</v>
      </c>
      <c r="C51">
        <v>749</v>
      </c>
      <c r="D51">
        <v>749</v>
      </c>
      <c r="E51" t="s">
        <v>1187</v>
      </c>
      <c r="F51">
        <v>749</v>
      </c>
      <c r="G51" s="5">
        <v>608</v>
      </c>
      <c r="H51" s="5">
        <f t="shared" si="0"/>
        <v>749</v>
      </c>
      <c r="I51" t="s">
        <v>1229</v>
      </c>
      <c r="J51" t="s">
        <v>8</v>
      </c>
      <c r="K51" t="s">
        <v>1340</v>
      </c>
      <c r="L51" t="s">
        <v>38</v>
      </c>
      <c r="M51" t="s">
        <v>152</v>
      </c>
      <c r="N51" t="s">
        <v>28</v>
      </c>
      <c r="O51" t="s">
        <v>46</v>
      </c>
      <c r="Q51" t="s">
        <v>13</v>
      </c>
      <c r="R51" t="s">
        <v>1339</v>
      </c>
      <c r="X51" t="s">
        <v>50</v>
      </c>
      <c r="Y51" t="s">
        <v>7</v>
      </c>
      <c r="AA51" t="s">
        <v>42</v>
      </c>
      <c r="AB51" t="s">
        <v>1341</v>
      </c>
      <c r="AC51">
        <v>284</v>
      </c>
      <c r="AD51">
        <v>465</v>
      </c>
      <c r="AH51" t="s">
        <v>7</v>
      </c>
      <c r="AI51">
        <v>508</v>
      </c>
      <c r="AJ51">
        <v>749</v>
      </c>
      <c r="AK51">
        <f t="shared" si="3"/>
        <v>0.68</v>
      </c>
      <c r="AM51">
        <v>180</v>
      </c>
      <c r="AN51">
        <v>749</v>
      </c>
      <c r="AO51" t="str">
        <f>IF(AN51="NA","none",IF(AN51=C51,"ppl",IF(AN51=D51,"admissions","!!!")))</f>
        <v>ppl</v>
      </c>
      <c r="AP51">
        <f t="shared" si="4"/>
        <v>0.24</v>
      </c>
      <c r="AQ51" t="s">
        <v>1189</v>
      </c>
      <c r="AS51">
        <v>331</v>
      </c>
      <c r="AT51" t="str">
        <f>IF(AR51="","",ROUND(AR51/F51,2))</f>
        <v/>
      </c>
      <c r="AU51">
        <f>IF(AS51="","",ROUND(AS51/F51,2))</f>
        <v>0.44</v>
      </c>
      <c r="AV51" t="s">
        <v>1207</v>
      </c>
      <c r="AW51" t="s">
        <v>308</v>
      </c>
    </row>
    <row r="52" spans="1:49">
      <c r="A52" t="s">
        <v>150</v>
      </c>
      <c r="B52" t="str">
        <f t="shared" si="2"/>
        <v>many_more_diag_than_people</v>
      </c>
      <c r="C52">
        <v>54</v>
      </c>
      <c r="D52">
        <v>54</v>
      </c>
      <c r="E52" t="s">
        <v>1303</v>
      </c>
      <c r="F52">
        <v>54</v>
      </c>
      <c r="G52" s="5">
        <v>106</v>
      </c>
      <c r="H52" s="5">
        <f t="shared" si="0"/>
        <v>106</v>
      </c>
      <c r="I52" t="s">
        <v>2</v>
      </c>
      <c r="J52" t="s">
        <v>8</v>
      </c>
      <c r="K52" t="s">
        <v>1343</v>
      </c>
      <c r="L52" t="s">
        <v>38</v>
      </c>
      <c r="M52" t="s">
        <v>153</v>
      </c>
      <c r="N52" t="s">
        <v>19</v>
      </c>
      <c r="O52" t="s">
        <v>21</v>
      </c>
      <c r="P52" t="s">
        <v>1342</v>
      </c>
      <c r="Q52" t="s">
        <v>14</v>
      </c>
      <c r="R52" t="s">
        <v>155</v>
      </c>
      <c r="T52" t="s">
        <v>1152</v>
      </c>
      <c r="X52" t="s">
        <v>151</v>
      </c>
      <c r="Y52" t="s">
        <v>7</v>
      </c>
      <c r="AA52" t="s">
        <v>4</v>
      </c>
      <c r="AC52">
        <v>11</v>
      </c>
      <c r="AD52">
        <v>43</v>
      </c>
      <c r="AH52">
        <v>117</v>
      </c>
      <c r="AI52" t="s">
        <v>7</v>
      </c>
      <c r="AJ52" t="s">
        <v>7</v>
      </c>
      <c r="AK52" t="str">
        <f t="shared" si="3"/>
        <v/>
      </c>
      <c r="AL52" t="s">
        <v>1344</v>
      </c>
      <c r="AM52">
        <v>5</v>
      </c>
      <c r="AN52">
        <v>54</v>
      </c>
      <c r="AO52" t="str">
        <f>IF(AN52="NA","none",IF(AN52=C52,"ppl",IF(AN52=D52,"admissions","!!!")))</f>
        <v>ppl</v>
      </c>
      <c r="AP52">
        <f t="shared" si="4"/>
        <v>0.09</v>
      </c>
      <c r="AQ52" t="s">
        <v>1189</v>
      </c>
      <c r="AS52">
        <v>21</v>
      </c>
      <c r="AT52" t="str">
        <f>IF(AR52="","",ROUND(AR52/F52,2))</f>
        <v/>
      </c>
      <c r="AU52">
        <f>IF(AS52="","",ROUND(AS52/F52,2))</f>
        <v>0.39</v>
      </c>
      <c r="AV52" t="s">
        <v>1149</v>
      </c>
      <c r="AW52" t="s">
        <v>308</v>
      </c>
    </row>
    <row r="53" spans="1:49">
      <c r="A53" t="s">
        <v>156</v>
      </c>
      <c r="B53" t="str">
        <f t="shared" si="2"/>
        <v>a_bit_more_diag_than_people</v>
      </c>
      <c r="C53">
        <v>68</v>
      </c>
      <c r="D53">
        <v>91</v>
      </c>
      <c r="E53" t="s">
        <v>1186</v>
      </c>
      <c r="F53">
        <v>91</v>
      </c>
      <c r="G53" s="5">
        <v>96</v>
      </c>
      <c r="H53" s="5">
        <f t="shared" si="0"/>
        <v>96</v>
      </c>
      <c r="I53" t="s">
        <v>1229</v>
      </c>
      <c r="J53" t="s">
        <v>8</v>
      </c>
      <c r="K53" t="s">
        <v>1345</v>
      </c>
      <c r="L53" t="s">
        <v>80</v>
      </c>
      <c r="M53" t="s">
        <v>72</v>
      </c>
      <c r="N53" t="s">
        <v>19</v>
      </c>
      <c r="O53" t="s">
        <v>39</v>
      </c>
      <c r="Q53" t="s">
        <v>14</v>
      </c>
      <c r="R53" t="s">
        <v>1346</v>
      </c>
      <c r="T53" t="s">
        <v>1152</v>
      </c>
      <c r="X53" t="s">
        <v>158</v>
      </c>
      <c r="Y53" t="s">
        <v>7</v>
      </c>
      <c r="AA53" t="s">
        <v>4</v>
      </c>
      <c r="AC53">
        <v>51</v>
      </c>
      <c r="AD53">
        <v>17</v>
      </c>
      <c r="AG53" t="s">
        <v>1199</v>
      </c>
      <c r="AH53" t="s">
        <v>7</v>
      </c>
      <c r="AI53">
        <v>46</v>
      </c>
      <c r="AJ53">
        <v>68</v>
      </c>
      <c r="AK53">
        <f t="shared" si="3"/>
        <v>0.68</v>
      </c>
      <c r="AL53" t="s">
        <v>1347</v>
      </c>
      <c r="AM53">
        <v>18</v>
      </c>
      <c r="AN53">
        <v>68</v>
      </c>
      <c r="AO53" t="str">
        <f>IF(AN53="NA","none",IF(AN53=C53,"ppl",IF(AN53=D53,"admissions","!!!")))</f>
        <v>ppl</v>
      </c>
      <c r="AP53">
        <f t="shared" si="4"/>
        <v>0.26</v>
      </c>
      <c r="AQ53" t="s">
        <v>1446</v>
      </c>
      <c r="AR53">
        <v>20</v>
      </c>
      <c r="AS53">
        <v>1</v>
      </c>
      <c r="AT53">
        <f>IF(AR53="","",ROUND(AR53/F53,2))</f>
        <v>0.22</v>
      </c>
      <c r="AU53">
        <f>IF(AS53="","",ROUND(AS53/F53,2))</f>
        <v>0.01</v>
      </c>
      <c r="AV53" t="s">
        <v>1348</v>
      </c>
      <c r="AW53" t="s">
        <v>308</v>
      </c>
    </row>
    <row r="54" spans="1:49">
      <c r="A54" t="s">
        <v>157</v>
      </c>
      <c r="B54" t="str">
        <f t="shared" si="2"/>
        <v>half_to_all_have_diag</v>
      </c>
      <c r="C54">
        <v>131</v>
      </c>
      <c r="D54">
        <v>131</v>
      </c>
      <c r="E54" t="s">
        <v>1318</v>
      </c>
      <c r="F54">
        <v>131</v>
      </c>
      <c r="G54" s="5">
        <v>78</v>
      </c>
      <c r="H54" s="5">
        <f t="shared" si="0"/>
        <v>131</v>
      </c>
      <c r="I54" t="s">
        <v>55</v>
      </c>
      <c r="J54" t="s">
        <v>1158</v>
      </c>
      <c r="K54" t="s">
        <v>1349</v>
      </c>
      <c r="L54" t="s">
        <v>80</v>
      </c>
      <c r="M54" t="s">
        <v>159</v>
      </c>
      <c r="N54" t="s">
        <v>160</v>
      </c>
      <c r="O54" t="s">
        <v>1159</v>
      </c>
      <c r="Q54" t="s">
        <v>14</v>
      </c>
      <c r="R54" t="s">
        <v>1350</v>
      </c>
      <c r="S54" t="s">
        <v>1152</v>
      </c>
      <c r="T54" t="s">
        <v>1308</v>
      </c>
      <c r="W54" t="s">
        <v>1152</v>
      </c>
      <c r="X54" t="s">
        <v>50</v>
      </c>
      <c r="Y54" t="s">
        <v>7</v>
      </c>
      <c r="AA54" t="s">
        <v>4</v>
      </c>
      <c r="AC54" t="s">
        <v>7</v>
      </c>
      <c r="AD54" t="s">
        <v>7</v>
      </c>
      <c r="AF54">
        <v>131</v>
      </c>
      <c r="AG54" t="s">
        <v>33</v>
      </c>
      <c r="AH54" t="s">
        <v>7</v>
      </c>
      <c r="AI54" t="s">
        <v>7</v>
      </c>
      <c r="AJ54" t="s">
        <v>7</v>
      </c>
      <c r="AK54" t="str">
        <f t="shared" si="3"/>
        <v/>
      </c>
      <c r="AL54" t="s">
        <v>1174</v>
      </c>
      <c r="AM54" t="s">
        <v>7</v>
      </c>
      <c r="AN54" t="s">
        <v>7</v>
      </c>
      <c r="AO54" t="str">
        <f>IF(AN54="NA","none",IF(AN54=C54,"ppl",IF(AN54=D54,"admissions","!!!")))</f>
        <v>none</v>
      </c>
      <c r="AP54" t="str">
        <f t="shared" si="4"/>
        <v/>
      </c>
      <c r="AQ54" t="s">
        <v>1148</v>
      </c>
      <c r="AS54">
        <v>38</v>
      </c>
      <c r="AT54" t="str">
        <f>IF(AR54="","",ROUND(AR54/F54,2))</f>
        <v/>
      </c>
      <c r="AU54">
        <f>IF(AS54="","",ROUND(AS54/F54,2))</f>
        <v>0.28999999999999998</v>
      </c>
      <c r="AV54" t="s">
        <v>1207</v>
      </c>
    </row>
    <row r="55" spans="1:49">
      <c r="A55" t="s">
        <v>161</v>
      </c>
      <c r="B55" t="str">
        <f t="shared" si="2"/>
        <v>less_than_half_have_diagnosis</v>
      </c>
      <c r="C55">
        <v>42</v>
      </c>
      <c r="D55">
        <v>42</v>
      </c>
      <c r="E55" t="s">
        <v>1187</v>
      </c>
      <c r="F55">
        <v>42</v>
      </c>
      <c r="G55" s="5">
        <v>6</v>
      </c>
      <c r="H55" s="5">
        <f t="shared" si="0"/>
        <v>42</v>
      </c>
      <c r="I55" t="s">
        <v>55</v>
      </c>
      <c r="J55" t="s">
        <v>29</v>
      </c>
      <c r="K55" t="s">
        <v>1293</v>
      </c>
      <c r="L55" t="s">
        <v>119</v>
      </c>
      <c r="M55" t="s">
        <v>11</v>
      </c>
      <c r="N55" t="s">
        <v>3</v>
      </c>
      <c r="O55" t="s">
        <v>1159</v>
      </c>
      <c r="P55" t="s">
        <v>1351</v>
      </c>
      <c r="Q55" t="s">
        <v>14</v>
      </c>
      <c r="R55" t="s">
        <v>1352</v>
      </c>
      <c r="T55" t="s">
        <v>1152</v>
      </c>
      <c r="V55" t="s">
        <v>1152</v>
      </c>
      <c r="W55" t="s">
        <v>1152</v>
      </c>
      <c r="X55" t="s">
        <v>57</v>
      </c>
      <c r="Y55" t="s">
        <v>7</v>
      </c>
      <c r="AA55" t="s">
        <v>4</v>
      </c>
      <c r="AC55" t="s">
        <v>7</v>
      </c>
      <c r="AD55" t="s">
        <v>7</v>
      </c>
      <c r="AF55">
        <v>42</v>
      </c>
      <c r="AG55" t="s">
        <v>1353</v>
      </c>
      <c r="AH55" t="s">
        <v>7</v>
      </c>
      <c r="AI55" t="s">
        <v>7</v>
      </c>
      <c r="AJ55" t="s">
        <v>7</v>
      </c>
      <c r="AK55" t="str">
        <f t="shared" si="3"/>
        <v/>
      </c>
      <c r="AL55" t="s">
        <v>1354</v>
      </c>
      <c r="AM55" t="s">
        <v>7</v>
      </c>
      <c r="AN55" t="s">
        <v>7</v>
      </c>
      <c r="AO55" t="str">
        <f>IF(AN55="NA","none",IF(AN55=C55,"ppl",IF(AN55=D55,"admissions","!!!")))</f>
        <v>none</v>
      </c>
      <c r="AP55" t="str">
        <f t="shared" si="4"/>
        <v/>
      </c>
      <c r="AQ55" t="s">
        <v>1148</v>
      </c>
      <c r="AT55" t="str">
        <f>IF(AR55="","",ROUND(AR55/F55,2))</f>
        <v/>
      </c>
      <c r="AU55" t="str">
        <f>IF(AS55="","",ROUND(AS55/F55,2))</f>
        <v/>
      </c>
      <c r="AV55" t="s">
        <v>1298</v>
      </c>
    </row>
    <row r="56" spans="1:49">
      <c r="A56" t="s">
        <v>162</v>
      </c>
      <c r="B56" t="str">
        <f t="shared" si="2"/>
        <v>many_more_diag_than_people</v>
      </c>
      <c r="C56">
        <v>370</v>
      </c>
      <c r="D56">
        <v>370</v>
      </c>
      <c r="E56" t="s">
        <v>1187</v>
      </c>
      <c r="F56">
        <v>370</v>
      </c>
      <c r="G56" s="5">
        <v>608</v>
      </c>
      <c r="H56" s="5">
        <f t="shared" si="0"/>
        <v>608</v>
      </c>
      <c r="I56" t="s">
        <v>2</v>
      </c>
      <c r="J56" t="s">
        <v>8</v>
      </c>
      <c r="K56" t="s">
        <v>1355</v>
      </c>
      <c r="L56" t="s">
        <v>80</v>
      </c>
      <c r="M56" t="s">
        <v>164</v>
      </c>
      <c r="N56" t="s">
        <v>54</v>
      </c>
      <c r="O56" t="s">
        <v>1159</v>
      </c>
      <c r="Q56" t="s">
        <v>14</v>
      </c>
      <c r="R56" t="s">
        <v>1356</v>
      </c>
      <c r="S56" t="s">
        <v>1152</v>
      </c>
      <c r="T56" t="s">
        <v>1152</v>
      </c>
      <c r="W56" t="s">
        <v>1152</v>
      </c>
      <c r="X56" t="s">
        <v>57</v>
      </c>
      <c r="Y56" t="s">
        <v>7</v>
      </c>
      <c r="AA56" t="s">
        <v>4</v>
      </c>
      <c r="AC56">
        <v>224</v>
      </c>
      <c r="AD56">
        <v>146</v>
      </c>
      <c r="AH56">
        <v>111</v>
      </c>
      <c r="AI56">
        <v>153</v>
      </c>
      <c r="AJ56">
        <v>370</v>
      </c>
      <c r="AK56">
        <f t="shared" si="3"/>
        <v>0.41</v>
      </c>
      <c r="AM56">
        <v>86</v>
      </c>
      <c r="AN56">
        <v>370</v>
      </c>
      <c r="AO56" t="str">
        <f>IF(AN56="NA","none",IF(AN56=C56,"ppl",IF(AN56=D56,"admissions","!!!")))</f>
        <v>ppl</v>
      </c>
      <c r="AP56">
        <f t="shared" si="4"/>
        <v>0.23</v>
      </c>
      <c r="AQ56" t="s">
        <v>1294</v>
      </c>
      <c r="AT56" s="5"/>
      <c r="AU56" t="str">
        <f>IF(AS56="","",ROUND(AS56/F56,2))</f>
        <v/>
      </c>
      <c r="AV56" t="s">
        <v>1358</v>
      </c>
      <c r="AW56" t="s">
        <v>308</v>
      </c>
    </row>
    <row r="57" spans="1:49">
      <c r="A57" t="s">
        <v>163</v>
      </c>
      <c r="B57" t="str">
        <f t="shared" si="2"/>
        <v>half_to_all_have_diag</v>
      </c>
      <c r="C57">
        <v>983</v>
      </c>
      <c r="D57">
        <v>983</v>
      </c>
      <c r="E57" t="s">
        <v>1186</v>
      </c>
      <c r="F57">
        <v>983</v>
      </c>
      <c r="G57" s="5">
        <v>610</v>
      </c>
      <c r="H57" s="5">
        <f t="shared" si="0"/>
        <v>983</v>
      </c>
      <c r="I57" t="s">
        <v>55</v>
      </c>
      <c r="J57" t="s">
        <v>8</v>
      </c>
      <c r="K57" t="s">
        <v>1359</v>
      </c>
      <c r="L57" t="s">
        <v>80</v>
      </c>
      <c r="M57" t="s">
        <v>86</v>
      </c>
      <c r="N57" t="s">
        <v>28</v>
      </c>
      <c r="O57" t="s">
        <v>46</v>
      </c>
      <c r="Q57" t="s">
        <v>13</v>
      </c>
      <c r="R57" t="s">
        <v>1360</v>
      </c>
      <c r="X57" t="s">
        <v>50</v>
      </c>
      <c r="Y57" t="s">
        <v>7</v>
      </c>
      <c r="AA57" t="s">
        <v>42</v>
      </c>
      <c r="AB57" t="s">
        <v>1361</v>
      </c>
      <c r="AC57">
        <v>478</v>
      </c>
      <c r="AD57">
        <v>505</v>
      </c>
      <c r="AH57" t="s">
        <v>7</v>
      </c>
      <c r="AI57">
        <v>653</v>
      </c>
      <c r="AJ57">
        <v>983</v>
      </c>
      <c r="AK57">
        <f t="shared" si="3"/>
        <v>0.66</v>
      </c>
      <c r="AL57" t="s">
        <v>1362</v>
      </c>
      <c r="AM57">
        <v>218</v>
      </c>
      <c r="AN57">
        <v>983</v>
      </c>
      <c r="AO57" t="str">
        <f>IF(AN57="NA","none",IF(AN57=C57,"ppl",IF(AN57=D57,"admissions","!!!")))</f>
        <v>ppl</v>
      </c>
      <c r="AP57">
        <f t="shared" si="4"/>
        <v>0.22</v>
      </c>
      <c r="AQ57" t="s">
        <v>1189</v>
      </c>
      <c r="AS57">
        <v>270</v>
      </c>
      <c r="AT57" t="str">
        <f>IF(AR57="","",ROUND(AR57/F57,2))</f>
        <v/>
      </c>
      <c r="AU57">
        <f>IF(AS57="","",ROUND(AS57/F57,2))</f>
        <v>0.27</v>
      </c>
      <c r="AV57" t="s">
        <v>1207</v>
      </c>
      <c r="AW57" t="s">
        <v>308</v>
      </c>
    </row>
    <row r="58" spans="1:49">
      <c r="A58" t="s">
        <v>168</v>
      </c>
      <c r="B58" t="str">
        <f t="shared" si="2"/>
        <v>a_bit_more_diag_than_people</v>
      </c>
      <c r="C58">
        <v>79</v>
      </c>
      <c r="D58">
        <v>79</v>
      </c>
      <c r="E58" t="s">
        <v>1363</v>
      </c>
      <c r="F58">
        <v>79</v>
      </c>
      <c r="G58" s="5">
        <v>84</v>
      </c>
      <c r="H58" s="5">
        <f t="shared" si="0"/>
        <v>84</v>
      </c>
      <c r="I58" t="s">
        <v>2</v>
      </c>
      <c r="J58" t="s">
        <v>8</v>
      </c>
      <c r="K58" t="s">
        <v>1364</v>
      </c>
      <c r="L58" t="s">
        <v>80</v>
      </c>
      <c r="M58" t="s">
        <v>167</v>
      </c>
      <c r="N58" t="s">
        <v>19</v>
      </c>
      <c r="O58" t="s">
        <v>39</v>
      </c>
      <c r="Q58" t="s">
        <v>14</v>
      </c>
      <c r="R58" t="s">
        <v>1365</v>
      </c>
      <c r="T58" t="s">
        <v>1152</v>
      </c>
      <c r="X58" t="s">
        <v>166</v>
      </c>
      <c r="Y58" t="s">
        <v>2</v>
      </c>
      <c r="Z58" t="s">
        <v>1366</v>
      </c>
      <c r="AA58" t="s">
        <v>4</v>
      </c>
      <c r="AC58">
        <v>55</v>
      </c>
      <c r="AD58">
        <v>24</v>
      </c>
      <c r="AH58">
        <v>324</v>
      </c>
      <c r="AI58">
        <v>54</v>
      </c>
      <c r="AJ58">
        <v>79</v>
      </c>
      <c r="AK58">
        <f t="shared" si="3"/>
        <v>0.68</v>
      </c>
      <c r="AM58">
        <v>15</v>
      </c>
      <c r="AN58">
        <v>79</v>
      </c>
      <c r="AO58" t="str">
        <f>IF(AN58="NA","none",IF(AN58=C58,"ppl",IF(AN58=D58,"admissions","!!!")))</f>
        <v>ppl</v>
      </c>
      <c r="AP58">
        <f t="shared" si="4"/>
        <v>0.19</v>
      </c>
      <c r="AQ58" t="s">
        <v>1367</v>
      </c>
      <c r="AR58">
        <v>29</v>
      </c>
      <c r="AS58">
        <v>5</v>
      </c>
      <c r="AT58">
        <f>IF(AR58="","",ROUND(AR58/F58,2))</f>
        <v>0.37</v>
      </c>
      <c r="AU58">
        <f>IF(AS58="","",ROUND(AS58/F58,2))</f>
        <v>0.06</v>
      </c>
      <c r="AV58" t="s">
        <v>1410</v>
      </c>
      <c r="AW58" t="s">
        <v>144</v>
      </c>
    </row>
    <row r="59" spans="1:49">
      <c r="A59" t="s">
        <v>169</v>
      </c>
      <c r="B59" t="str">
        <f t="shared" si="2"/>
        <v>half_to_all_have_diag</v>
      </c>
      <c r="C59">
        <v>100</v>
      </c>
      <c r="D59">
        <v>100</v>
      </c>
      <c r="E59" t="s">
        <v>1382</v>
      </c>
      <c r="F59">
        <v>100</v>
      </c>
      <c r="G59" s="5">
        <v>50</v>
      </c>
      <c r="H59" s="5">
        <f t="shared" si="0"/>
        <v>100</v>
      </c>
      <c r="I59" t="s">
        <v>55</v>
      </c>
      <c r="J59" t="s">
        <v>29</v>
      </c>
      <c r="K59" t="s">
        <v>1407</v>
      </c>
      <c r="L59" t="s">
        <v>80</v>
      </c>
      <c r="M59" t="s">
        <v>18</v>
      </c>
      <c r="N59" t="s">
        <v>19</v>
      </c>
      <c r="O59" t="s">
        <v>1159</v>
      </c>
      <c r="Q59" t="s">
        <v>14</v>
      </c>
      <c r="R59" t="s">
        <v>1408</v>
      </c>
      <c r="S59" t="s">
        <v>1152</v>
      </c>
      <c r="T59" t="s">
        <v>1152</v>
      </c>
      <c r="W59" t="s">
        <v>1152</v>
      </c>
      <c r="X59" t="s">
        <v>89</v>
      </c>
      <c r="Y59" t="s">
        <v>7</v>
      </c>
      <c r="AA59" t="s">
        <v>4</v>
      </c>
      <c r="AC59">
        <v>66</v>
      </c>
      <c r="AD59">
        <v>34</v>
      </c>
      <c r="AH59">
        <v>76</v>
      </c>
      <c r="AI59" t="s">
        <v>7</v>
      </c>
      <c r="AJ59" t="s">
        <v>7</v>
      </c>
      <c r="AK59" t="str">
        <f t="shared" si="3"/>
        <v/>
      </c>
      <c r="AM59">
        <v>5</v>
      </c>
      <c r="AN59">
        <v>100</v>
      </c>
      <c r="AO59" t="str">
        <f>IF(AN59="NA","none",IF(AN59=C59,"ppl",IF(AN59=D59,"admissions","!!!")))</f>
        <v>ppl</v>
      </c>
      <c r="AP59">
        <f t="shared" si="4"/>
        <v>0.05</v>
      </c>
      <c r="AQ59" t="s">
        <v>1189</v>
      </c>
      <c r="AR59">
        <v>50</v>
      </c>
      <c r="AT59">
        <f>IF(AR59="","",ROUND(AR59/F59,2))</f>
        <v>0.5</v>
      </c>
      <c r="AU59" t="str">
        <f>IF(AS59="","",ROUND(AS59/F59,2))</f>
        <v/>
      </c>
      <c r="AV59" t="s">
        <v>1409</v>
      </c>
      <c r="AW59" t="s">
        <v>308</v>
      </c>
    </row>
    <row r="60" spans="1:49">
      <c r="A60" t="s">
        <v>170</v>
      </c>
      <c r="B60" t="str">
        <f t="shared" si="2"/>
        <v>a_bit_more_diag_than_people</v>
      </c>
      <c r="C60">
        <v>173</v>
      </c>
      <c r="D60">
        <v>173</v>
      </c>
      <c r="E60" t="s">
        <v>1382</v>
      </c>
      <c r="F60">
        <v>173</v>
      </c>
      <c r="G60" s="5">
        <v>176</v>
      </c>
      <c r="H60" s="5">
        <f t="shared" si="0"/>
        <v>176</v>
      </c>
      <c r="I60" t="s">
        <v>61</v>
      </c>
      <c r="J60" t="s">
        <v>8</v>
      </c>
      <c r="K60" t="s">
        <v>1377</v>
      </c>
      <c r="L60" t="s">
        <v>119</v>
      </c>
      <c r="M60" t="s">
        <v>174</v>
      </c>
      <c r="N60" t="s">
        <v>28</v>
      </c>
      <c r="O60" t="s">
        <v>46</v>
      </c>
      <c r="Q60" t="s">
        <v>13</v>
      </c>
      <c r="R60" t="s">
        <v>1369</v>
      </c>
      <c r="X60">
        <v>2017</v>
      </c>
      <c r="Y60" t="s">
        <v>7</v>
      </c>
      <c r="AA60" t="s">
        <v>4</v>
      </c>
      <c r="AB60" t="s">
        <v>1378</v>
      </c>
      <c r="AC60">
        <v>70</v>
      </c>
      <c r="AD60">
        <v>103</v>
      </c>
      <c r="AH60">
        <v>87</v>
      </c>
      <c r="AI60">
        <v>64</v>
      </c>
      <c r="AJ60">
        <v>173</v>
      </c>
      <c r="AK60">
        <f t="shared" si="3"/>
        <v>0.37</v>
      </c>
      <c r="AM60">
        <v>52</v>
      </c>
      <c r="AN60">
        <v>173</v>
      </c>
      <c r="AO60" t="str">
        <f>IF(AN60="NA","none",IF(AN60=C60,"ppl",IF(AN60=D60,"admissions","!!!")))</f>
        <v>ppl</v>
      </c>
      <c r="AP60">
        <f t="shared" si="4"/>
        <v>0.3</v>
      </c>
      <c r="AQ60" t="s">
        <v>1189</v>
      </c>
      <c r="AR60">
        <v>65</v>
      </c>
      <c r="AS60">
        <v>42</v>
      </c>
      <c r="AT60">
        <f>IF(AR60="","",ROUND(AR60/F60,2))</f>
        <v>0.38</v>
      </c>
      <c r="AU60">
        <f>IF(AS60="","",ROUND(AS60/F60,2))</f>
        <v>0.24</v>
      </c>
      <c r="AV60" t="s">
        <v>1256</v>
      </c>
      <c r="AW60" t="s">
        <v>308</v>
      </c>
    </row>
    <row r="61" spans="1:49">
      <c r="A61" t="s">
        <v>171</v>
      </c>
      <c r="B61" t="str">
        <f t="shared" si="2"/>
        <v>a_bit_more_diag_than_people</v>
      </c>
      <c r="C61">
        <v>167</v>
      </c>
      <c r="D61">
        <v>167</v>
      </c>
      <c r="E61" t="s">
        <v>1382</v>
      </c>
      <c r="F61">
        <v>167</v>
      </c>
      <c r="G61" s="5">
        <v>209</v>
      </c>
      <c r="H61" s="5">
        <f t="shared" si="0"/>
        <v>209</v>
      </c>
      <c r="I61" t="s">
        <v>61</v>
      </c>
      <c r="J61" t="s">
        <v>8</v>
      </c>
      <c r="K61" t="s">
        <v>1379</v>
      </c>
      <c r="L61" t="s">
        <v>119</v>
      </c>
      <c r="M61" t="s">
        <v>11</v>
      </c>
      <c r="N61" t="s">
        <v>3</v>
      </c>
      <c r="O61" t="s">
        <v>39</v>
      </c>
      <c r="Q61" t="s">
        <v>14</v>
      </c>
      <c r="R61" t="s">
        <v>175</v>
      </c>
      <c r="T61" t="s">
        <v>1152</v>
      </c>
      <c r="X61" t="s">
        <v>79</v>
      </c>
      <c r="Y61" t="s">
        <v>7</v>
      </c>
      <c r="AA61" t="s">
        <v>4</v>
      </c>
      <c r="AC61">
        <v>102</v>
      </c>
      <c r="AD61">
        <v>65</v>
      </c>
      <c r="AH61">
        <v>136.69999999999999</v>
      </c>
      <c r="AI61" t="s">
        <v>7</v>
      </c>
      <c r="AJ61" t="s">
        <v>7</v>
      </c>
      <c r="AK61" t="str">
        <f t="shared" si="3"/>
        <v/>
      </c>
      <c r="AL61" t="s">
        <v>1381</v>
      </c>
      <c r="AM61">
        <v>58</v>
      </c>
      <c r="AN61">
        <v>167</v>
      </c>
      <c r="AO61" t="str">
        <f>IF(AN61="NA","none",IF(AN61=C61,"ppl",IF(AN61=D61,"admissions","!!!")))</f>
        <v>ppl</v>
      </c>
      <c r="AP61">
        <f t="shared" si="4"/>
        <v>0.35</v>
      </c>
      <c r="AQ61" t="s">
        <v>1189</v>
      </c>
      <c r="AR61">
        <v>126</v>
      </c>
      <c r="AS61">
        <v>101</v>
      </c>
      <c r="AT61">
        <f>IF(AR61="","",ROUND(AR61/F61,2))</f>
        <v>0.75</v>
      </c>
      <c r="AU61">
        <f>IF(AS61="","",ROUND(AS61/F61,2))</f>
        <v>0.6</v>
      </c>
      <c r="AV61" t="s">
        <v>1380</v>
      </c>
      <c r="AW61" t="s">
        <v>308</v>
      </c>
    </row>
    <row r="62" spans="1:49">
      <c r="A62" t="s">
        <v>172</v>
      </c>
      <c r="B62" t="str">
        <f t="shared" si="2"/>
        <v>half_to_all_have_diag</v>
      </c>
      <c r="C62">
        <v>395</v>
      </c>
      <c r="D62">
        <v>395</v>
      </c>
      <c r="E62" t="s">
        <v>1382</v>
      </c>
      <c r="F62">
        <v>395</v>
      </c>
      <c r="G62" s="5">
        <v>254</v>
      </c>
      <c r="H62" s="5">
        <f t="shared" si="0"/>
        <v>395</v>
      </c>
      <c r="I62" t="s">
        <v>55</v>
      </c>
      <c r="J62" t="s">
        <v>8</v>
      </c>
      <c r="K62" t="s">
        <v>1383</v>
      </c>
      <c r="L62" t="s">
        <v>80</v>
      </c>
      <c r="M62" t="s">
        <v>20</v>
      </c>
      <c r="N62" t="s">
        <v>19</v>
      </c>
      <c r="O62" t="s">
        <v>77</v>
      </c>
      <c r="Q62" t="s">
        <v>13</v>
      </c>
      <c r="R62" t="s">
        <v>1384</v>
      </c>
      <c r="X62" t="s">
        <v>173</v>
      </c>
      <c r="Y62" t="s">
        <v>2</v>
      </c>
      <c r="Z62" t="s">
        <v>1385</v>
      </c>
      <c r="AA62" t="s">
        <v>4</v>
      </c>
      <c r="AF62">
        <v>395</v>
      </c>
      <c r="AG62" t="s">
        <v>1386</v>
      </c>
      <c r="AH62" t="s">
        <v>7</v>
      </c>
      <c r="AI62" t="s">
        <v>7</v>
      </c>
      <c r="AJ62" t="s">
        <v>7</v>
      </c>
      <c r="AK62" t="str">
        <f t="shared" si="3"/>
        <v/>
      </c>
      <c r="AL62" t="s">
        <v>1387</v>
      </c>
      <c r="AM62" t="s">
        <v>7</v>
      </c>
      <c r="AN62" t="s">
        <v>7</v>
      </c>
      <c r="AO62" t="str">
        <f>IF(AN62="NA","none",IF(AN62=C62,"ppl",IF(AN62=D62,"admissions","!!!")))</f>
        <v>none</v>
      </c>
      <c r="AP62" t="str">
        <f t="shared" si="4"/>
        <v/>
      </c>
      <c r="AQ62" t="s">
        <v>1148</v>
      </c>
      <c r="AR62">
        <v>76</v>
      </c>
      <c r="AS62">
        <v>16</v>
      </c>
      <c r="AT62">
        <f>IF(AR62="","",ROUND(AR62/F62,2))</f>
        <v>0.19</v>
      </c>
      <c r="AU62">
        <f>IF(AS62="","",ROUND(AS62/F62,2))</f>
        <v>0.04</v>
      </c>
      <c r="AV62" t="s">
        <v>1373</v>
      </c>
    </row>
    <row r="63" spans="1:49">
      <c r="A63" t="s">
        <v>176</v>
      </c>
      <c r="B63" t="str">
        <f t="shared" si="2"/>
        <v>half_to_all_have_diag</v>
      </c>
      <c r="C63">
        <v>54</v>
      </c>
      <c r="D63">
        <v>54</v>
      </c>
      <c r="E63" t="s">
        <v>1382</v>
      </c>
      <c r="F63">
        <v>54</v>
      </c>
      <c r="G63" s="5">
        <v>28</v>
      </c>
      <c r="H63" s="5">
        <f t="shared" si="0"/>
        <v>54</v>
      </c>
      <c r="I63" t="s">
        <v>6</v>
      </c>
      <c r="J63" t="s">
        <v>29</v>
      </c>
      <c r="K63" t="s">
        <v>1388</v>
      </c>
      <c r="L63" t="s">
        <v>119</v>
      </c>
      <c r="M63" t="s">
        <v>164</v>
      </c>
      <c r="N63" t="s">
        <v>54</v>
      </c>
      <c r="O63" t="s">
        <v>46</v>
      </c>
      <c r="Q63" t="s">
        <v>14</v>
      </c>
      <c r="R63" t="s">
        <v>181</v>
      </c>
      <c r="V63" t="s">
        <v>1152</v>
      </c>
      <c r="X63">
        <v>2015</v>
      </c>
      <c r="Y63" t="s">
        <v>7</v>
      </c>
      <c r="AA63" t="s">
        <v>4</v>
      </c>
      <c r="AC63" t="s">
        <v>7</v>
      </c>
      <c r="AD63" t="s">
        <v>7</v>
      </c>
      <c r="AF63">
        <f>C63</f>
        <v>54</v>
      </c>
      <c r="AG63" t="s">
        <v>177</v>
      </c>
      <c r="AH63" t="s">
        <v>7</v>
      </c>
      <c r="AI63" t="s">
        <v>7</v>
      </c>
      <c r="AJ63" t="s">
        <v>7</v>
      </c>
      <c r="AK63" t="str">
        <f t="shared" si="3"/>
        <v/>
      </c>
      <c r="AM63">
        <v>6</v>
      </c>
      <c r="AN63">
        <v>54</v>
      </c>
      <c r="AO63" t="str">
        <f>IF(AN63="NA","none",IF(AN63=C63,"ppl",IF(AN63=D63,"admissions","!!!")))</f>
        <v>ppl</v>
      </c>
      <c r="AP63">
        <f t="shared" si="4"/>
        <v>0.11</v>
      </c>
      <c r="AQ63" t="s">
        <v>1189</v>
      </c>
      <c r="AS63">
        <v>28</v>
      </c>
      <c r="AT63" t="str">
        <f>IF(AR63="","",ROUND(AR63/F63,2))</f>
        <v/>
      </c>
      <c r="AU63">
        <f>IF(AS63="","",ROUND(AS63/F63,2))</f>
        <v>0.52</v>
      </c>
      <c r="AV63" t="s">
        <v>1389</v>
      </c>
      <c r="AW63" t="s">
        <v>308</v>
      </c>
    </row>
    <row r="64" spans="1:49">
      <c r="A64" t="s">
        <v>178</v>
      </c>
      <c r="B64" t="str">
        <f t="shared" si="2"/>
        <v>less_than_half_have_diagnosis</v>
      </c>
      <c r="C64">
        <v>163</v>
      </c>
      <c r="D64">
        <v>163</v>
      </c>
      <c r="E64" t="s">
        <v>1382</v>
      </c>
      <c r="F64">
        <v>163</v>
      </c>
      <c r="G64" s="5">
        <v>25</v>
      </c>
      <c r="H64" s="5">
        <f t="shared" si="0"/>
        <v>163</v>
      </c>
      <c r="I64" t="s">
        <v>6</v>
      </c>
      <c r="J64" t="s">
        <v>29</v>
      </c>
      <c r="K64" t="s">
        <v>1293</v>
      </c>
      <c r="L64" t="s">
        <v>119</v>
      </c>
      <c r="M64" t="s">
        <v>11</v>
      </c>
      <c r="N64" t="s">
        <v>3</v>
      </c>
      <c r="O64" t="s">
        <v>46</v>
      </c>
      <c r="P64" t="s">
        <v>1390</v>
      </c>
      <c r="Q64" t="s">
        <v>14</v>
      </c>
      <c r="R64" t="s">
        <v>182</v>
      </c>
      <c r="T64" t="s">
        <v>1152</v>
      </c>
      <c r="V64" t="s">
        <v>1152</v>
      </c>
      <c r="X64" t="s">
        <v>79</v>
      </c>
      <c r="Y64" t="s">
        <v>7</v>
      </c>
      <c r="AA64" t="s">
        <v>4</v>
      </c>
      <c r="AC64" t="s">
        <v>7</v>
      </c>
      <c r="AD64" t="s">
        <v>7</v>
      </c>
      <c r="AF64">
        <f>C64</f>
        <v>163</v>
      </c>
      <c r="AG64" t="s">
        <v>12</v>
      </c>
      <c r="AH64">
        <v>25</v>
      </c>
      <c r="AI64">
        <v>121</v>
      </c>
      <c r="AJ64">
        <v>163</v>
      </c>
      <c r="AK64">
        <f t="shared" si="3"/>
        <v>0.74</v>
      </c>
      <c r="AL64" t="s">
        <v>1391</v>
      </c>
      <c r="AM64">
        <v>16</v>
      </c>
      <c r="AN64">
        <v>163</v>
      </c>
      <c r="AO64" t="str">
        <f>IF(AN64="NA","none",IF(AN64=C64,"ppl",IF(AN64=D64,"admissions","!!!")))</f>
        <v>ppl</v>
      </c>
      <c r="AP64">
        <f t="shared" si="4"/>
        <v>0.1</v>
      </c>
      <c r="AQ64" t="s">
        <v>1189</v>
      </c>
      <c r="AT64" t="str">
        <f>IF(AR64="","",ROUND(AR64/F64,2))</f>
        <v/>
      </c>
      <c r="AU64" t="str">
        <f>IF(AS64="","",ROUND(AS64/F64,2))</f>
        <v/>
      </c>
      <c r="AV64" t="s">
        <v>1298</v>
      </c>
      <c r="AW64" t="s">
        <v>308</v>
      </c>
    </row>
    <row r="65" spans="1:49">
      <c r="A65" t="s">
        <v>179</v>
      </c>
      <c r="B65" t="str">
        <f t="shared" si="2"/>
        <v>a_bit_more_diag_than_people</v>
      </c>
      <c r="C65">
        <v>5645</v>
      </c>
      <c r="D65">
        <v>5645</v>
      </c>
      <c r="E65" t="s">
        <v>1382</v>
      </c>
      <c r="F65">
        <v>5645</v>
      </c>
      <c r="G65" s="5">
        <v>6698</v>
      </c>
      <c r="H65" s="5">
        <f t="shared" si="0"/>
        <v>6698</v>
      </c>
      <c r="I65" t="s">
        <v>2</v>
      </c>
      <c r="J65" t="s">
        <v>1158</v>
      </c>
      <c r="K65" t="s">
        <v>1405</v>
      </c>
      <c r="L65" t="s">
        <v>80</v>
      </c>
      <c r="M65" t="s">
        <v>91</v>
      </c>
      <c r="N65" t="s">
        <v>93</v>
      </c>
      <c r="O65" t="s">
        <v>46</v>
      </c>
      <c r="Q65" t="s">
        <v>14</v>
      </c>
      <c r="R65" t="s">
        <v>1406</v>
      </c>
      <c r="V65" t="s">
        <v>1152</v>
      </c>
      <c r="W65" t="s">
        <v>1152</v>
      </c>
      <c r="X65" t="s">
        <v>180</v>
      </c>
      <c r="Y65" t="s">
        <v>7</v>
      </c>
      <c r="AA65" t="s">
        <v>4</v>
      </c>
      <c r="AC65">
        <v>4321</v>
      </c>
      <c r="AD65">
        <v>1324</v>
      </c>
      <c r="AI65" t="s">
        <v>7</v>
      </c>
      <c r="AJ65" t="s">
        <v>7</v>
      </c>
      <c r="AK65" t="str">
        <f t="shared" si="3"/>
        <v/>
      </c>
      <c r="AL65" t="s">
        <v>1166</v>
      </c>
      <c r="AM65" t="s">
        <v>7</v>
      </c>
      <c r="AN65" t="s">
        <v>7</v>
      </c>
      <c r="AO65" t="str">
        <f>IF(AN65="NA","none",IF(AN65=C65,"ppl",IF(AN65=D65,"admissions","!!!")))</f>
        <v>none</v>
      </c>
      <c r="AP65" t="str">
        <f t="shared" si="4"/>
        <v/>
      </c>
      <c r="AQ65" t="s">
        <v>1148</v>
      </c>
      <c r="AS65">
        <v>1675</v>
      </c>
      <c r="AT65" t="str">
        <f>IF(AR65="","",ROUND(AR65/F65,2))</f>
        <v/>
      </c>
      <c r="AU65">
        <f>IF(AS65="","",ROUND(AS65/F65,2))</f>
        <v>0.3</v>
      </c>
      <c r="AV65" t="s">
        <v>1207</v>
      </c>
    </row>
    <row r="66" spans="1:49">
      <c r="A66" t="s">
        <v>322</v>
      </c>
      <c r="B66" t="str">
        <f t="shared" si="2"/>
        <v>many_more_diag_than_people</v>
      </c>
      <c r="C66">
        <v>109</v>
      </c>
      <c r="D66">
        <v>109</v>
      </c>
      <c r="E66" t="s">
        <v>1382</v>
      </c>
      <c r="F66">
        <v>109</v>
      </c>
      <c r="G66" s="5">
        <v>203</v>
      </c>
      <c r="H66" s="5">
        <f t="shared" ref="H66:H110" si="5">IF(F66&gt;G66,F66,G66)</f>
        <v>203</v>
      </c>
      <c r="I66" t="s">
        <v>2</v>
      </c>
      <c r="J66" t="s">
        <v>8</v>
      </c>
      <c r="K66" t="s">
        <v>1392</v>
      </c>
      <c r="L66" t="s">
        <v>119</v>
      </c>
      <c r="M66" t="s">
        <v>94</v>
      </c>
      <c r="N66" t="s">
        <v>28</v>
      </c>
      <c r="O66" t="s">
        <v>46</v>
      </c>
      <c r="Q66" t="s">
        <v>14</v>
      </c>
      <c r="R66" t="s">
        <v>1393</v>
      </c>
      <c r="U66" t="s">
        <v>1152</v>
      </c>
      <c r="X66" t="s">
        <v>323</v>
      </c>
      <c r="Y66" t="s">
        <v>55</v>
      </c>
      <c r="AA66" t="s">
        <v>4</v>
      </c>
      <c r="AC66">
        <v>37</v>
      </c>
      <c r="AD66">
        <v>72</v>
      </c>
      <c r="AH66">
        <v>248</v>
      </c>
      <c r="AI66">
        <v>64</v>
      </c>
      <c r="AJ66">
        <v>109</v>
      </c>
      <c r="AK66">
        <f t="shared" si="3"/>
        <v>0.59</v>
      </c>
      <c r="AM66">
        <v>23</v>
      </c>
      <c r="AN66">
        <v>109</v>
      </c>
      <c r="AO66" t="str">
        <f>IF(AN66="NA","none",IF(AN66=C66,"ppl",IF(AN66=D66,"admissions","!!!")))</f>
        <v>ppl</v>
      </c>
      <c r="AP66">
        <f t="shared" ref="AP66:AP97" si="6">IF(AN66="NA","",ROUND(AM66/AN66,2))</f>
        <v>0.21</v>
      </c>
      <c r="AQ66" t="s">
        <v>1189</v>
      </c>
      <c r="AR66">
        <v>58</v>
      </c>
      <c r="AS66">
        <v>36</v>
      </c>
      <c r="AT66">
        <f>IF(AR66="","",ROUND(AR66/F66,2))</f>
        <v>0.53</v>
      </c>
      <c r="AU66">
        <f>IF(AS66="","",ROUND(AS66/F66,2))</f>
        <v>0.33</v>
      </c>
      <c r="AV66" t="s">
        <v>1394</v>
      </c>
      <c r="AW66" t="s">
        <v>308</v>
      </c>
    </row>
    <row r="67" spans="1:49">
      <c r="A67" t="s">
        <v>324</v>
      </c>
      <c r="B67" t="str">
        <f t="shared" ref="B67:B111" si="7">IF(G67=F67,"perfect",IF(G67&lt;(F67/2),"less_than_half_have_diagnosis",IF(G67&lt;F67,"half_to_all_have_diag",IF(G67&gt;(F67*1.5),"many_more_diag_than_people",IF(G67&gt;F67,"a_bit_more_diag_than_people")))))</f>
        <v>half_to_all_have_diag</v>
      </c>
      <c r="C67">
        <v>99</v>
      </c>
      <c r="D67">
        <v>99</v>
      </c>
      <c r="E67" t="s">
        <v>1382</v>
      </c>
      <c r="F67">
        <v>99</v>
      </c>
      <c r="G67" s="5">
        <v>73</v>
      </c>
      <c r="H67" s="5">
        <f t="shared" si="5"/>
        <v>99</v>
      </c>
      <c r="I67" t="s">
        <v>2</v>
      </c>
      <c r="J67" t="s">
        <v>8</v>
      </c>
      <c r="K67" t="s">
        <v>1412</v>
      </c>
      <c r="M67" t="s">
        <v>18</v>
      </c>
      <c r="N67" t="s">
        <v>19</v>
      </c>
      <c r="O67" t="s">
        <v>77</v>
      </c>
      <c r="Q67" t="s">
        <v>14</v>
      </c>
      <c r="R67" t="s">
        <v>58</v>
      </c>
      <c r="S67" t="s">
        <v>1152</v>
      </c>
      <c r="W67" t="s">
        <v>1152</v>
      </c>
      <c r="X67">
        <v>2015</v>
      </c>
      <c r="Y67" t="s">
        <v>7</v>
      </c>
      <c r="AA67" t="s">
        <v>4</v>
      </c>
      <c r="AC67" t="s">
        <v>7</v>
      </c>
      <c r="AD67" t="s">
        <v>7</v>
      </c>
      <c r="AF67">
        <v>99</v>
      </c>
      <c r="AG67" t="s">
        <v>33</v>
      </c>
      <c r="AH67" t="s">
        <v>7</v>
      </c>
      <c r="AI67" t="s">
        <v>7</v>
      </c>
      <c r="AJ67" t="s">
        <v>7</v>
      </c>
      <c r="AK67" t="str">
        <f t="shared" ref="AK67:AK111" si="8">IF(AJ67="NA","",ROUND(AI67/AJ67,2))</f>
        <v/>
      </c>
      <c r="AL67" t="s">
        <v>1174</v>
      </c>
      <c r="AM67" t="s">
        <v>7</v>
      </c>
      <c r="AN67" t="s">
        <v>7</v>
      </c>
      <c r="AO67" t="str">
        <f>IF(AN67="NA","none",IF(AN67=C67,"ppl",IF(AN67=D67,"admissions","!!!")))</f>
        <v>none</v>
      </c>
      <c r="AP67" t="str">
        <f t="shared" si="6"/>
        <v/>
      </c>
      <c r="AQ67" s="5" t="s">
        <v>1148</v>
      </c>
      <c r="AR67">
        <v>31</v>
      </c>
      <c r="AS67">
        <v>3</v>
      </c>
      <c r="AT67">
        <f>IF(AR67="","",ROUND(AR67/F67,2))</f>
        <v>0.31</v>
      </c>
      <c r="AU67">
        <f>IF(AS67="","",ROUND(AS67/F67,2))</f>
        <v>0.03</v>
      </c>
      <c r="AV67" t="s">
        <v>1149</v>
      </c>
    </row>
    <row r="68" spans="1:49">
      <c r="A68" t="s">
        <v>357</v>
      </c>
      <c r="B68" t="str">
        <f t="shared" si="7"/>
        <v>less_than_half_have_diagnosis</v>
      </c>
      <c r="C68">
        <v>194</v>
      </c>
      <c r="D68">
        <v>194</v>
      </c>
      <c r="E68" t="s">
        <v>1382</v>
      </c>
      <c r="F68">
        <v>194</v>
      </c>
      <c r="G68" s="5">
        <v>19</v>
      </c>
      <c r="H68" s="5">
        <f t="shared" si="5"/>
        <v>194</v>
      </c>
      <c r="I68" t="s">
        <v>6</v>
      </c>
      <c r="J68" t="s">
        <v>29</v>
      </c>
      <c r="K68" t="s">
        <v>1411</v>
      </c>
      <c r="L68" t="s">
        <v>80</v>
      </c>
      <c r="M68" t="s">
        <v>18</v>
      </c>
      <c r="N68" t="s">
        <v>19</v>
      </c>
      <c r="O68" t="s">
        <v>1159</v>
      </c>
      <c r="Q68" t="s">
        <v>14</v>
      </c>
      <c r="R68" t="s">
        <v>1413</v>
      </c>
      <c r="V68" t="s">
        <v>1152</v>
      </c>
      <c r="W68" t="s">
        <v>1152</v>
      </c>
      <c r="X68" t="s">
        <v>358</v>
      </c>
      <c r="Y68" t="s">
        <v>7</v>
      </c>
      <c r="AA68" t="s">
        <v>4</v>
      </c>
      <c r="AC68">
        <v>194</v>
      </c>
      <c r="AD68">
        <v>0</v>
      </c>
      <c r="AH68" t="s">
        <v>7</v>
      </c>
      <c r="AI68" t="s">
        <v>7</v>
      </c>
      <c r="AJ68" t="s">
        <v>7</v>
      </c>
      <c r="AK68" t="str">
        <f t="shared" si="8"/>
        <v/>
      </c>
      <c r="AL68" t="s">
        <v>1174</v>
      </c>
      <c r="AM68" t="s">
        <v>7</v>
      </c>
      <c r="AN68" t="s">
        <v>7</v>
      </c>
      <c r="AO68" t="str">
        <f>IF(AN68="NA","none",IF(AN68=C68,"ppl",IF(AN68=D68,"admissions","!!!")))</f>
        <v>none</v>
      </c>
      <c r="AP68" t="str">
        <f t="shared" si="6"/>
        <v/>
      </c>
      <c r="AQ68" s="5" t="s">
        <v>1577</v>
      </c>
      <c r="AT68" t="str">
        <f>IF(AR68="","",ROUND(AR68/F68,2))</f>
        <v/>
      </c>
      <c r="AU68" t="str">
        <f>IF(AS68="","",ROUND(AS68/F68,2))</f>
        <v/>
      </c>
      <c r="AV68" t="s">
        <v>1298</v>
      </c>
    </row>
    <row r="69" spans="1:49">
      <c r="A69" t="s">
        <v>359</v>
      </c>
      <c r="B69" t="str">
        <f t="shared" si="7"/>
        <v>half_to_all_have_diag</v>
      </c>
      <c r="C69">
        <v>166</v>
      </c>
      <c r="D69">
        <v>166</v>
      </c>
      <c r="E69" t="s">
        <v>1403</v>
      </c>
      <c r="F69">
        <v>166</v>
      </c>
      <c r="G69" s="5">
        <v>155</v>
      </c>
      <c r="H69" s="5">
        <f t="shared" si="5"/>
        <v>166</v>
      </c>
      <c r="I69" t="s">
        <v>55</v>
      </c>
      <c r="J69" t="s">
        <v>8</v>
      </c>
      <c r="K69" t="s">
        <v>1396</v>
      </c>
      <c r="L69" t="s">
        <v>80</v>
      </c>
      <c r="M69" t="s">
        <v>360</v>
      </c>
      <c r="N69" t="s">
        <v>28</v>
      </c>
      <c r="O69" t="s">
        <v>1159</v>
      </c>
      <c r="Q69" t="s">
        <v>14</v>
      </c>
      <c r="R69" t="s">
        <v>1414</v>
      </c>
      <c r="T69" t="s">
        <v>1152</v>
      </c>
      <c r="X69" t="s">
        <v>165</v>
      </c>
      <c r="Y69" t="s">
        <v>2</v>
      </c>
      <c r="Z69" t="s">
        <v>1397</v>
      </c>
      <c r="AA69" t="s">
        <v>4</v>
      </c>
      <c r="AC69" t="s">
        <v>7</v>
      </c>
      <c r="AD69" t="s">
        <v>7</v>
      </c>
      <c r="AF69">
        <f>C69</f>
        <v>166</v>
      </c>
      <c r="AG69" t="s">
        <v>1398</v>
      </c>
      <c r="AH69" t="s">
        <v>7</v>
      </c>
      <c r="AI69" t="s">
        <v>7</v>
      </c>
      <c r="AJ69" t="s">
        <v>7</v>
      </c>
      <c r="AK69" t="str">
        <f t="shared" si="8"/>
        <v/>
      </c>
      <c r="AL69" t="s">
        <v>1399</v>
      </c>
      <c r="AM69" t="s">
        <v>7</v>
      </c>
      <c r="AN69" t="s">
        <v>7</v>
      </c>
      <c r="AO69" t="str">
        <f>IF(AN69="NA","none",IF(AN69=C69,"ppl",IF(AN69=D69,"admissions","!!!")))</f>
        <v>none</v>
      </c>
      <c r="AP69" t="str">
        <f t="shared" si="6"/>
        <v/>
      </c>
      <c r="AQ69" s="5" t="s">
        <v>1400</v>
      </c>
      <c r="AR69">
        <v>109</v>
      </c>
      <c r="AS69">
        <v>49</v>
      </c>
      <c r="AT69">
        <f>IF(AR69="","",ROUND(AR69/F69,2))</f>
        <v>0.66</v>
      </c>
      <c r="AU69">
        <f>IF(AS69="","",ROUND(AS69/F69,2))</f>
        <v>0.3</v>
      </c>
      <c r="AV69" t="s">
        <v>1401</v>
      </c>
    </row>
    <row r="70" spans="1:49">
      <c r="A70" t="s">
        <v>362</v>
      </c>
      <c r="B70" t="str">
        <f t="shared" si="7"/>
        <v>less_than_half_have_diagnosis</v>
      </c>
      <c r="C70">
        <v>239</v>
      </c>
      <c r="D70">
        <v>239</v>
      </c>
      <c r="E70" t="s">
        <v>1187</v>
      </c>
      <c r="F70">
        <v>239</v>
      </c>
      <c r="G70" s="5">
        <v>88</v>
      </c>
      <c r="H70" s="5">
        <f t="shared" si="5"/>
        <v>239</v>
      </c>
      <c r="I70" t="s">
        <v>2</v>
      </c>
      <c r="J70" t="s">
        <v>1158</v>
      </c>
      <c r="K70" t="s">
        <v>1402</v>
      </c>
      <c r="L70" t="s">
        <v>119</v>
      </c>
      <c r="M70" t="s">
        <v>363</v>
      </c>
      <c r="N70" t="s">
        <v>28</v>
      </c>
      <c r="O70" t="s">
        <v>46</v>
      </c>
      <c r="Q70" t="s">
        <v>14</v>
      </c>
      <c r="R70" t="s">
        <v>1404</v>
      </c>
      <c r="V70" t="s">
        <v>1152</v>
      </c>
      <c r="W70" t="s">
        <v>1152</v>
      </c>
      <c r="X70" t="s">
        <v>48</v>
      </c>
      <c r="Y70" t="s">
        <v>7</v>
      </c>
      <c r="AA70" t="s">
        <v>4</v>
      </c>
      <c r="AC70">
        <v>96</v>
      </c>
      <c r="AD70">
        <v>143</v>
      </c>
      <c r="AH70">
        <v>181</v>
      </c>
      <c r="AI70">
        <v>178</v>
      </c>
      <c r="AJ70">
        <v>239</v>
      </c>
      <c r="AK70">
        <f t="shared" si="8"/>
        <v>0.74</v>
      </c>
      <c r="AM70">
        <f>13+18</f>
        <v>31</v>
      </c>
      <c r="AN70">
        <f>239+20</f>
        <v>259</v>
      </c>
      <c r="AO70" t="str">
        <f>IF(AN70="NA","none",IF(AN70=C70,"ppl",IF(AN70=D70,"admissions","!!!")))</f>
        <v>!!!</v>
      </c>
      <c r="AP70">
        <f t="shared" si="6"/>
        <v>0.12</v>
      </c>
      <c r="AQ70" t="s">
        <v>1574</v>
      </c>
      <c r="AS70">
        <v>58</v>
      </c>
      <c r="AT70" t="str">
        <f>IF(AR70="","",ROUND(AR70/F70,2))</f>
        <v/>
      </c>
      <c r="AU70">
        <f>IF(AS70="","",ROUND(AS70/F70,2))</f>
        <v>0.24</v>
      </c>
      <c r="AV70" t="s">
        <v>1207</v>
      </c>
      <c r="AW70" t="s">
        <v>308</v>
      </c>
    </row>
    <row r="71" spans="1:49">
      <c r="A71" t="s">
        <v>364</v>
      </c>
      <c r="B71" t="str">
        <f t="shared" si="7"/>
        <v>half_to_all_have_diag</v>
      </c>
      <c r="C71">
        <v>83</v>
      </c>
      <c r="D71">
        <v>83</v>
      </c>
      <c r="E71" t="s">
        <v>1187</v>
      </c>
      <c r="F71">
        <v>83</v>
      </c>
      <c r="G71" s="5">
        <v>70</v>
      </c>
      <c r="H71" s="5">
        <f t="shared" si="5"/>
        <v>83</v>
      </c>
      <c r="I71" t="s">
        <v>2</v>
      </c>
      <c r="J71" t="s">
        <v>8</v>
      </c>
      <c r="K71" t="s">
        <v>1415</v>
      </c>
      <c r="L71" t="s">
        <v>119</v>
      </c>
      <c r="M71" t="s">
        <v>11</v>
      </c>
      <c r="N71" t="s">
        <v>3</v>
      </c>
      <c r="O71" t="s">
        <v>1159</v>
      </c>
      <c r="Q71" t="s">
        <v>14</v>
      </c>
      <c r="R71" t="s">
        <v>1416</v>
      </c>
      <c r="T71" t="s">
        <v>1152</v>
      </c>
      <c r="W71" t="s">
        <v>1152</v>
      </c>
      <c r="X71" t="s">
        <v>48</v>
      </c>
      <c r="Y71" t="s">
        <v>7</v>
      </c>
      <c r="AA71" t="s">
        <v>42</v>
      </c>
      <c r="AB71" t="s">
        <v>1417</v>
      </c>
      <c r="AC71">
        <v>65</v>
      </c>
      <c r="AD71">
        <v>18</v>
      </c>
      <c r="AH71" t="s">
        <v>7</v>
      </c>
      <c r="AI71" t="s">
        <v>7</v>
      </c>
      <c r="AJ71" t="s">
        <v>7</v>
      </c>
      <c r="AK71" t="str">
        <f t="shared" si="8"/>
        <v/>
      </c>
      <c r="AL71" t="s">
        <v>1174</v>
      </c>
      <c r="AM71">
        <v>17</v>
      </c>
      <c r="AN71">
        <v>83</v>
      </c>
      <c r="AO71" t="str">
        <f>IF(AN71="NA","none",IF(AN71=C71,"ppl",IF(AN71=D71,"admissions","!!!")))</f>
        <v>ppl</v>
      </c>
      <c r="AP71">
        <f t="shared" si="6"/>
        <v>0.2</v>
      </c>
      <c r="AQ71" t="s">
        <v>1189</v>
      </c>
      <c r="AS71">
        <v>37</v>
      </c>
      <c r="AT71" t="str">
        <f>IF(AR71="","",ROUND(AR71/F71,2))</f>
        <v/>
      </c>
      <c r="AU71">
        <f>IF(AS71="","",ROUND(AS71/F71,2))</f>
        <v>0.45</v>
      </c>
      <c r="AV71" t="s">
        <v>1207</v>
      </c>
      <c r="AW71" t="s">
        <v>308</v>
      </c>
    </row>
    <row r="72" spans="1:49">
      <c r="A72" t="s">
        <v>365</v>
      </c>
      <c r="B72" t="str">
        <f t="shared" si="7"/>
        <v>half_to_all_have_diag</v>
      </c>
      <c r="C72">
        <v>106</v>
      </c>
      <c r="D72">
        <v>106</v>
      </c>
      <c r="E72" t="s">
        <v>1187</v>
      </c>
      <c r="F72">
        <v>106</v>
      </c>
      <c r="G72" s="5">
        <v>91</v>
      </c>
      <c r="H72" s="5">
        <f t="shared" si="5"/>
        <v>106</v>
      </c>
      <c r="I72" t="s">
        <v>2</v>
      </c>
      <c r="J72" t="s">
        <v>8</v>
      </c>
      <c r="K72" t="s">
        <v>1418</v>
      </c>
      <c r="L72" t="s">
        <v>119</v>
      </c>
      <c r="M72" t="s">
        <v>11</v>
      </c>
      <c r="N72" t="s">
        <v>3</v>
      </c>
      <c r="O72" t="s">
        <v>1159</v>
      </c>
      <c r="Q72" t="s">
        <v>14</v>
      </c>
      <c r="R72" t="s">
        <v>1419</v>
      </c>
      <c r="T72" t="s">
        <v>1152</v>
      </c>
      <c r="W72" t="s">
        <v>1152</v>
      </c>
      <c r="X72" t="s">
        <v>17</v>
      </c>
      <c r="Y72" t="s">
        <v>7</v>
      </c>
      <c r="AA72" t="s">
        <v>4</v>
      </c>
      <c r="AC72">
        <v>80</v>
      </c>
      <c r="AD72">
        <v>26</v>
      </c>
      <c r="AH72">
        <v>27</v>
      </c>
      <c r="AI72">
        <v>81</v>
      </c>
      <c r="AJ72">
        <v>106</v>
      </c>
      <c r="AK72">
        <f t="shared" si="8"/>
        <v>0.76</v>
      </c>
      <c r="AM72">
        <v>17</v>
      </c>
      <c r="AN72">
        <v>106</v>
      </c>
      <c r="AO72" t="str">
        <f>IF(AN72="NA","none",IF(AN72=C72,"ppl",IF(AN72=D72,"admissions","!!!")))</f>
        <v>ppl</v>
      </c>
      <c r="AP72">
        <f t="shared" si="6"/>
        <v>0.16</v>
      </c>
      <c r="AQ72" t="s">
        <v>1189</v>
      </c>
      <c r="AR72">
        <v>89</v>
      </c>
      <c r="AS72">
        <v>31</v>
      </c>
      <c r="AT72">
        <f>IF(AR72="","",ROUND(AR72/F72,2))</f>
        <v>0.84</v>
      </c>
      <c r="AU72">
        <f>IF(AS72="","",ROUND(AS72/F72,2))</f>
        <v>0.28999999999999998</v>
      </c>
      <c r="AV72" t="s">
        <v>1420</v>
      </c>
      <c r="AW72" t="s">
        <v>308</v>
      </c>
    </row>
    <row r="73" spans="1:49">
      <c r="A73" t="s">
        <v>339</v>
      </c>
      <c r="B73" t="str">
        <f t="shared" si="7"/>
        <v>many_more_diag_than_people</v>
      </c>
      <c r="C73">
        <v>161</v>
      </c>
      <c r="D73">
        <v>161</v>
      </c>
      <c r="E73" t="s">
        <v>1187</v>
      </c>
      <c r="F73">
        <v>161</v>
      </c>
      <c r="G73" s="5">
        <v>290</v>
      </c>
      <c r="H73" s="5">
        <f t="shared" si="5"/>
        <v>290</v>
      </c>
      <c r="I73" t="s">
        <v>61</v>
      </c>
      <c r="J73" t="s">
        <v>8</v>
      </c>
      <c r="K73" t="s">
        <v>1421</v>
      </c>
      <c r="L73" t="s">
        <v>38</v>
      </c>
      <c r="M73" t="s">
        <v>11</v>
      </c>
      <c r="N73" t="s">
        <v>3</v>
      </c>
      <c r="O73" t="s">
        <v>39</v>
      </c>
      <c r="Q73" t="s">
        <v>14</v>
      </c>
      <c r="R73" t="s">
        <v>1422</v>
      </c>
      <c r="T73" t="s">
        <v>1152</v>
      </c>
      <c r="X73" t="s">
        <v>340</v>
      </c>
      <c r="Y73" t="s">
        <v>7</v>
      </c>
      <c r="AA73" t="s">
        <v>4</v>
      </c>
      <c r="AC73">
        <v>104</v>
      </c>
      <c r="AD73">
        <v>57</v>
      </c>
      <c r="AH73">
        <v>82</v>
      </c>
      <c r="AI73">
        <v>117</v>
      </c>
      <c r="AJ73">
        <v>161</v>
      </c>
      <c r="AK73">
        <f t="shared" si="8"/>
        <v>0.73</v>
      </c>
      <c r="AM73">
        <v>65</v>
      </c>
      <c r="AN73">
        <v>161</v>
      </c>
      <c r="AO73" t="str">
        <f>IF(AN73="NA","none",IF(AN73=C73,"ppl",IF(AN73=D73,"admissions","!!!")))</f>
        <v>ppl</v>
      </c>
      <c r="AP73">
        <f t="shared" si="6"/>
        <v>0.4</v>
      </c>
      <c r="AQ73" t="s">
        <v>1189</v>
      </c>
      <c r="AR73">
        <v>125</v>
      </c>
      <c r="AS73">
        <v>33</v>
      </c>
      <c r="AT73">
        <f>IF(AR73="","",ROUND(AR73/F73,2))</f>
        <v>0.78</v>
      </c>
      <c r="AU73">
        <f>IF(AS73="","",ROUND(AS73/F73,2))</f>
        <v>0.2</v>
      </c>
      <c r="AV73" t="s">
        <v>1256</v>
      </c>
      <c r="AW73" t="s">
        <v>308</v>
      </c>
    </row>
    <row r="74" spans="1:49">
      <c r="A74" t="s">
        <v>341</v>
      </c>
      <c r="B74" t="str">
        <f t="shared" si="7"/>
        <v>a_bit_more_diag_than_people</v>
      </c>
      <c r="C74">
        <v>401</v>
      </c>
      <c r="D74">
        <v>401</v>
      </c>
      <c r="E74" t="s">
        <v>1187</v>
      </c>
      <c r="F74" s="5">
        <v>401</v>
      </c>
      <c r="G74" s="5">
        <v>582</v>
      </c>
      <c r="H74" s="5">
        <f t="shared" si="5"/>
        <v>582</v>
      </c>
      <c r="I74" t="s">
        <v>61</v>
      </c>
      <c r="J74" t="s">
        <v>8</v>
      </c>
      <c r="K74" t="s">
        <v>1423</v>
      </c>
      <c r="L74" t="s">
        <v>80</v>
      </c>
      <c r="M74" t="s">
        <v>342</v>
      </c>
      <c r="N74" t="s">
        <v>28</v>
      </c>
      <c r="O74" t="s">
        <v>46</v>
      </c>
      <c r="Q74" t="s">
        <v>13</v>
      </c>
      <c r="R74" t="s">
        <v>1424</v>
      </c>
      <c r="X74" t="s">
        <v>63</v>
      </c>
      <c r="Y74" t="s">
        <v>7</v>
      </c>
      <c r="AA74" t="s">
        <v>4</v>
      </c>
      <c r="AC74">
        <v>171</v>
      </c>
      <c r="AD74">
        <v>230</v>
      </c>
      <c r="AH74">
        <v>64</v>
      </c>
      <c r="AI74">
        <v>229</v>
      </c>
      <c r="AJ74">
        <v>401</v>
      </c>
      <c r="AK74">
        <f t="shared" si="8"/>
        <v>0.56999999999999995</v>
      </c>
      <c r="AM74">
        <v>143</v>
      </c>
      <c r="AN74">
        <v>401</v>
      </c>
      <c r="AO74" t="str">
        <f>IF(AN74="NA","none",IF(AN74=C74,"ppl",IF(AN74=D74,"admissions","!!!")))</f>
        <v>ppl</v>
      </c>
      <c r="AP74">
        <f t="shared" si="6"/>
        <v>0.36</v>
      </c>
      <c r="AQ74" t="s">
        <v>1189</v>
      </c>
      <c r="AS74">
        <v>295</v>
      </c>
      <c r="AT74" t="str">
        <f>IF(AR74="","",ROUND(AR74/F74,2))</f>
        <v/>
      </c>
      <c r="AU74">
        <f>IF(AS74="","",ROUND(AS74/F74,2))</f>
        <v>0.74</v>
      </c>
      <c r="AV74" t="s">
        <v>1425</v>
      </c>
      <c r="AW74" t="s">
        <v>308</v>
      </c>
    </row>
    <row r="75" spans="1:49">
      <c r="A75" t="s">
        <v>344</v>
      </c>
      <c r="B75" t="str">
        <f t="shared" si="7"/>
        <v>less_than_half_have_diagnosis</v>
      </c>
      <c r="C75">
        <v>102</v>
      </c>
      <c r="D75">
        <v>139</v>
      </c>
      <c r="E75" t="s">
        <v>1186</v>
      </c>
      <c r="F75">
        <v>139</v>
      </c>
      <c r="G75" s="5">
        <v>38</v>
      </c>
      <c r="H75" s="5">
        <f t="shared" si="5"/>
        <v>139</v>
      </c>
      <c r="I75" t="s">
        <v>61</v>
      </c>
      <c r="J75" t="s">
        <v>1158</v>
      </c>
      <c r="K75" t="s">
        <v>1502</v>
      </c>
      <c r="L75" t="s">
        <v>80</v>
      </c>
      <c r="M75" t="s">
        <v>70</v>
      </c>
      <c r="N75" t="s">
        <v>19</v>
      </c>
      <c r="O75" t="s">
        <v>46</v>
      </c>
      <c r="Q75" t="s">
        <v>14</v>
      </c>
      <c r="R75" t="s">
        <v>1503</v>
      </c>
      <c r="S75" t="s">
        <v>1152</v>
      </c>
      <c r="W75" t="s">
        <v>1152</v>
      </c>
      <c r="X75" t="s">
        <v>89</v>
      </c>
      <c r="Y75" t="s">
        <v>7</v>
      </c>
      <c r="AA75" t="s">
        <v>4</v>
      </c>
      <c r="AC75">
        <v>77</v>
      </c>
      <c r="AD75">
        <v>25</v>
      </c>
      <c r="AH75" t="s">
        <v>7</v>
      </c>
      <c r="AI75" t="s">
        <v>7</v>
      </c>
      <c r="AJ75" t="s">
        <v>7</v>
      </c>
      <c r="AK75" t="str">
        <f t="shared" si="8"/>
        <v/>
      </c>
      <c r="AL75" t="s">
        <v>1504</v>
      </c>
      <c r="AM75">
        <v>6</v>
      </c>
      <c r="AN75">
        <v>102</v>
      </c>
      <c r="AO75" t="str">
        <f>IF(AN75="NA","none",IF(AN75=C75,"ppl",IF(AN75=D75,"admissions","!!!")))</f>
        <v>ppl</v>
      </c>
      <c r="AP75">
        <f t="shared" si="6"/>
        <v>0.06</v>
      </c>
      <c r="AQ75" t="s">
        <v>1189</v>
      </c>
      <c r="AR75">
        <v>31</v>
      </c>
      <c r="AT75">
        <f>IF(AR75="","",ROUND(AR75/F75,2))</f>
        <v>0.22</v>
      </c>
      <c r="AU75" t="str">
        <f>IF(AS75="","",ROUND(AS75/F75,2))</f>
        <v/>
      </c>
      <c r="AV75" t="s">
        <v>1505</v>
      </c>
      <c r="AW75" t="s">
        <v>308</v>
      </c>
    </row>
    <row r="76" spans="1:49">
      <c r="A76" t="s">
        <v>345</v>
      </c>
      <c r="B76" t="str">
        <f t="shared" si="7"/>
        <v>half_to_all_have_diag</v>
      </c>
      <c r="C76">
        <v>114</v>
      </c>
      <c r="D76">
        <v>114</v>
      </c>
      <c r="E76" t="s">
        <v>1187</v>
      </c>
      <c r="F76">
        <v>114</v>
      </c>
      <c r="G76" s="5">
        <v>67</v>
      </c>
      <c r="H76" s="5">
        <f t="shared" si="5"/>
        <v>114</v>
      </c>
      <c r="I76" t="s">
        <v>61</v>
      </c>
      <c r="J76" t="s">
        <v>1158</v>
      </c>
      <c r="K76" t="s">
        <v>1506</v>
      </c>
      <c r="L76" t="s">
        <v>80</v>
      </c>
      <c r="M76" t="s">
        <v>18</v>
      </c>
      <c r="N76" t="s">
        <v>19</v>
      </c>
      <c r="O76" t="s">
        <v>1159</v>
      </c>
      <c r="Q76" t="s">
        <v>14</v>
      </c>
      <c r="R76" t="s">
        <v>1511</v>
      </c>
      <c r="S76" t="s">
        <v>1152</v>
      </c>
      <c r="T76" t="s">
        <v>1152</v>
      </c>
      <c r="W76" t="s">
        <v>1152</v>
      </c>
      <c r="X76">
        <v>2016</v>
      </c>
      <c r="Y76" t="s">
        <v>7</v>
      </c>
      <c r="AA76" t="s">
        <v>4</v>
      </c>
      <c r="AC76">
        <v>98</v>
      </c>
      <c r="AD76">
        <v>16</v>
      </c>
      <c r="AH76" t="s">
        <v>7</v>
      </c>
      <c r="AI76" t="s">
        <v>7</v>
      </c>
      <c r="AJ76" t="s">
        <v>7</v>
      </c>
      <c r="AK76" t="str">
        <f t="shared" si="8"/>
        <v/>
      </c>
      <c r="AL76" t="s">
        <v>1174</v>
      </c>
      <c r="AM76">
        <v>3</v>
      </c>
      <c r="AN76">
        <v>114</v>
      </c>
      <c r="AO76" t="str">
        <f>IF(AN76="NA","none",IF(AN76=C76,"ppl",IF(AN76=D76,"admissions","!!!")))</f>
        <v>ppl</v>
      </c>
      <c r="AP76">
        <f t="shared" si="6"/>
        <v>0.03</v>
      </c>
      <c r="AQ76" t="s">
        <v>1189</v>
      </c>
      <c r="AR76">
        <v>24</v>
      </c>
      <c r="AT76">
        <f>IF(AR76="","",ROUND(AR76/F76,2))</f>
        <v>0.21</v>
      </c>
      <c r="AU76" t="str">
        <f>IF(AS76="","",ROUND(AS76/F76,2))</f>
        <v/>
      </c>
      <c r="AV76" t="s">
        <v>1149</v>
      </c>
      <c r="AW76" t="s">
        <v>308</v>
      </c>
    </row>
    <row r="77" spans="1:49">
      <c r="A77" t="s">
        <v>346</v>
      </c>
      <c r="B77" t="str">
        <f t="shared" si="7"/>
        <v>a_bit_more_diag_than_people</v>
      </c>
      <c r="C77">
        <v>86</v>
      </c>
      <c r="D77">
        <v>86</v>
      </c>
      <c r="E77" t="s">
        <v>1187</v>
      </c>
      <c r="F77">
        <v>86</v>
      </c>
      <c r="G77" s="5">
        <v>100</v>
      </c>
      <c r="H77" s="5">
        <f t="shared" si="5"/>
        <v>100</v>
      </c>
      <c r="I77" t="s">
        <v>61</v>
      </c>
      <c r="J77" t="s">
        <v>1158</v>
      </c>
      <c r="K77" t="s">
        <v>1539</v>
      </c>
      <c r="L77" t="s">
        <v>80</v>
      </c>
      <c r="M77" t="s">
        <v>11</v>
      </c>
      <c r="N77" t="s">
        <v>3</v>
      </c>
      <c r="O77" t="s">
        <v>39</v>
      </c>
      <c r="Q77" t="s">
        <v>14</v>
      </c>
      <c r="R77" t="s">
        <v>1540</v>
      </c>
      <c r="S77" t="s">
        <v>1152</v>
      </c>
      <c r="W77" t="s">
        <v>1152</v>
      </c>
      <c r="X77" t="s">
        <v>57</v>
      </c>
      <c r="Y77" t="s">
        <v>7</v>
      </c>
      <c r="AA77" t="s">
        <v>4</v>
      </c>
      <c r="AC77">
        <v>63</v>
      </c>
      <c r="AD77">
        <v>23</v>
      </c>
      <c r="AH77">
        <v>44</v>
      </c>
      <c r="AI77" t="s">
        <v>7</v>
      </c>
      <c r="AJ77" t="s">
        <v>7</v>
      </c>
      <c r="AK77" t="str">
        <f t="shared" si="8"/>
        <v/>
      </c>
      <c r="AL77" t="s">
        <v>1541</v>
      </c>
      <c r="AM77">
        <v>37</v>
      </c>
      <c r="AN77">
        <v>86</v>
      </c>
      <c r="AO77" t="str">
        <f>IF(AN77="NA","none",IF(AN77=C77,"ppl",IF(AN77=D77,"admissions","!!!")))</f>
        <v>ppl</v>
      </c>
      <c r="AP77">
        <f t="shared" si="6"/>
        <v>0.43</v>
      </c>
      <c r="AQ77" t="s">
        <v>1542</v>
      </c>
      <c r="AT77" t="str">
        <f>IF(AR77="","",ROUND(AR77/F77,2))</f>
        <v/>
      </c>
      <c r="AU77" t="str">
        <f>IF(AS77="","",ROUND(AS77/F77,2))</f>
        <v/>
      </c>
      <c r="AV77" t="s">
        <v>1456</v>
      </c>
      <c r="AW77" t="s">
        <v>144</v>
      </c>
    </row>
    <row r="78" spans="1:49">
      <c r="A78" t="s">
        <v>348</v>
      </c>
      <c r="B78" t="str">
        <f t="shared" si="7"/>
        <v>half_to_all_have_diag</v>
      </c>
      <c r="C78">
        <v>189</v>
      </c>
      <c r="D78">
        <v>321</v>
      </c>
      <c r="E78" t="s">
        <v>1186</v>
      </c>
      <c r="F78">
        <v>321</v>
      </c>
      <c r="G78" s="5">
        <v>254</v>
      </c>
      <c r="H78" s="5">
        <f t="shared" si="5"/>
        <v>321</v>
      </c>
      <c r="I78" t="s">
        <v>61</v>
      </c>
      <c r="J78" t="s">
        <v>8</v>
      </c>
      <c r="K78" t="s">
        <v>1507</v>
      </c>
      <c r="L78" t="s">
        <v>80</v>
      </c>
      <c r="M78" t="s">
        <v>18</v>
      </c>
      <c r="N78" t="s">
        <v>19</v>
      </c>
      <c r="O78" t="s">
        <v>1159</v>
      </c>
      <c r="Q78" t="s">
        <v>14</v>
      </c>
      <c r="R78" t="s">
        <v>1508</v>
      </c>
      <c r="S78" t="s">
        <v>1152</v>
      </c>
      <c r="X78" t="s">
        <v>57</v>
      </c>
      <c r="Y78" t="s">
        <v>7</v>
      </c>
      <c r="AA78" t="s">
        <v>4</v>
      </c>
      <c r="AC78" t="s">
        <v>7</v>
      </c>
      <c r="AD78" t="s">
        <v>7</v>
      </c>
      <c r="AF78">
        <f>C78</f>
        <v>189</v>
      </c>
      <c r="AG78" t="s">
        <v>33</v>
      </c>
      <c r="AH78" t="s">
        <v>7</v>
      </c>
      <c r="AI78" t="s">
        <v>7</v>
      </c>
      <c r="AJ78" t="s">
        <v>7</v>
      </c>
      <c r="AK78" t="str">
        <f t="shared" si="8"/>
        <v/>
      </c>
      <c r="AL78" t="s">
        <v>1174</v>
      </c>
      <c r="AM78" t="s">
        <v>7</v>
      </c>
      <c r="AN78" t="s">
        <v>7</v>
      </c>
      <c r="AO78" t="str">
        <f>IF(AN78="NA","none",IF(AN78=C78,"ppl",IF(AN78=D78,"admissions","!!!")))</f>
        <v>none</v>
      </c>
      <c r="AP78" t="str">
        <f t="shared" si="6"/>
        <v/>
      </c>
      <c r="AQ78" t="s">
        <v>1148</v>
      </c>
      <c r="AR78">
        <v>149</v>
      </c>
      <c r="AT78">
        <f>IF(AR78="","",ROUND(AR78/F78,2))</f>
        <v>0.46</v>
      </c>
      <c r="AU78" t="str">
        <f>IF(AS78="","",ROUND(AS78/F78,2))</f>
        <v/>
      </c>
      <c r="AV78" t="s">
        <v>1509</v>
      </c>
    </row>
    <row r="79" spans="1:49">
      <c r="A79" t="s">
        <v>350</v>
      </c>
      <c r="B79" t="str">
        <f t="shared" si="7"/>
        <v>half_to_all_have_diag</v>
      </c>
      <c r="C79">
        <v>1224</v>
      </c>
      <c r="D79">
        <v>1224</v>
      </c>
      <c r="E79" t="s">
        <v>1187</v>
      </c>
      <c r="F79">
        <v>1224</v>
      </c>
      <c r="G79" s="5">
        <v>722</v>
      </c>
      <c r="H79" s="5">
        <f t="shared" si="5"/>
        <v>1224</v>
      </c>
      <c r="I79" t="s">
        <v>55</v>
      </c>
      <c r="J79" t="s">
        <v>8</v>
      </c>
      <c r="K79" t="s">
        <v>1426</v>
      </c>
      <c r="L79" t="s">
        <v>119</v>
      </c>
      <c r="M79" t="s">
        <v>37</v>
      </c>
      <c r="N79" t="s">
        <v>28</v>
      </c>
      <c r="O79" t="s">
        <v>46</v>
      </c>
      <c r="Q79" t="s">
        <v>13</v>
      </c>
      <c r="R79" t="s">
        <v>1427</v>
      </c>
      <c r="X79" t="s">
        <v>63</v>
      </c>
      <c r="Y79" t="s">
        <v>7</v>
      </c>
      <c r="AA79" t="s">
        <v>4</v>
      </c>
      <c r="AC79">
        <v>551</v>
      </c>
      <c r="AD79">
        <v>673</v>
      </c>
      <c r="AH79" t="s">
        <v>7</v>
      </c>
      <c r="AI79">
        <v>761</v>
      </c>
      <c r="AJ79">
        <v>1224</v>
      </c>
      <c r="AK79">
        <f t="shared" si="8"/>
        <v>0.62</v>
      </c>
      <c r="AM79">
        <v>166</v>
      </c>
      <c r="AN79">
        <v>1224</v>
      </c>
      <c r="AO79" t="str">
        <f>IF(AN79="NA","none",IF(AN79=C79,"ppl",IF(AN79=D79,"admissions","!!!")))</f>
        <v>ppl</v>
      </c>
      <c r="AP79">
        <f t="shared" si="6"/>
        <v>0.14000000000000001</v>
      </c>
      <c r="AQ79" t="s">
        <v>1189</v>
      </c>
      <c r="AS79">
        <v>244</v>
      </c>
      <c r="AT79" t="str">
        <f>IF(AR79="","",ROUND(AR79/F79,2))</f>
        <v/>
      </c>
      <c r="AU79">
        <f>IF(AS79="","",ROUND(AS79/F79,2))</f>
        <v>0.2</v>
      </c>
      <c r="AV79" t="s">
        <v>1207</v>
      </c>
      <c r="AW79" t="s">
        <v>308</v>
      </c>
    </row>
    <row r="80" spans="1:49">
      <c r="A80" t="s">
        <v>352</v>
      </c>
      <c r="B80" t="str">
        <f t="shared" si="7"/>
        <v>half_to_all_have_diag</v>
      </c>
      <c r="C80">
        <v>447</v>
      </c>
      <c r="D80">
        <v>447</v>
      </c>
      <c r="E80" t="s">
        <v>1187</v>
      </c>
      <c r="F80">
        <v>447</v>
      </c>
      <c r="G80" s="5">
        <v>446</v>
      </c>
      <c r="H80" s="5">
        <f t="shared" si="5"/>
        <v>447</v>
      </c>
      <c r="I80" t="s">
        <v>55</v>
      </c>
      <c r="J80" t="s">
        <v>8</v>
      </c>
      <c r="K80" t="s">
        <v>1428</v>
      </c>
      <c r="L80" t="s">
        <v>119</v>
      </c>
      <c r="M80" t="s">
        <v>143</v>
      </c>
      <c r="N80" t="s">
        <v>28</v>
      </c>
      <c r="O80" t="s">
        <v>46</v>
      </c>
      <c r="P80" t="s">
        <v>1432</v>
      </c>
      <c r="Q80" t="s">
        <v>14</v>
      </c>
      <c r="R80" t="s">
        <v>1433</v>
      </c>
      <c r="T80" t="s">
        <v>1152</v>
      </c>
      <c r="X80">
        <v>2014</v>
      </c>
      <c r="Y80" t="s">
        <v>7</v>
      </c>
      <c r="AA80" t="s">
        <v>4</v>
      </c>
      <c r="AC80">
        <v>230</v>
      </c>
      <c r="AD80">
        <v>217</v>
      </c>
      <c r="AG80" t="s">
        <v>351</v>
      </c>
      <c r="AH80" t="s">
        <v>7</v>
      </c>
      <c r="AI80">
        <v>339</v>
      </c>
      <c r="AJ80">
        <v>447</v>
      </c>
      <c r="AK80">
        <f t="shared" si="8"/>
        <v>0.76</v>
      </c>
      <c r="AM80">
        <v>105</v>
      </c>
      <c r="AN80">
        <v>447</v>
      </c>
      <c r="AO80" t="str">
        <f>IF(AN80="NA","none",IF(AN80=C80,"ppl",IF(AN80=D80,"admissions","!!!")))</f>
        <v>ppl</v>
      </c>
      <c r="AP80">
        <f t="shared" si="6"/>
        <v>0.23</v>
      </c>
      <c r="AQ80" t="s">
        <v>1189</v>
      </c>
      <c r="AR80">
        <v>174</v>
      </c>
      <c r="AS80">
        <v>103</v>
      </c>
      <c r="AT80">
        <f>IF(AR80="","",ROUND(AR80/F80,2))</f>
        <v>0.39</v>
      </c>
      <c r="AU80">
        <f>IF(AS80="","",ROUND(AS80/F80,2))</f>
        <v>0.23</v>
      </c>
      <c r="AV80" t="s">
        <v>1256</v>
      </c>
      <c r="AW80" t="s">
        <v>308</v>
      </c>
    </row>
    <row r="81" spans="1:49">
      <c r="A81" t="s">
        <v>353</v>
      </c>
      <c r="B81" t="str">
        <f t="shared" si="7"/>
        <v>half_to_all_have_diag</v>
      </c>
      <c r="C81">
        <v>75</v>
      </c>
      <c r="D81">
        <v>100</v>
      </c>
      <c r="E81" t="s">
        <v>1186</v>
      </c>
      <c r="F81">
        <v>100</v>
      </c>
      <c r="G81" s="5">
        <v>53</v>
      </c>
      <c r="H81" s="5">
        <f t="shared" si="5"/>
        <v>100</v>
      </c>
      <c r="I81" t="s">
        <v>61</v>
      </c>
      <c r="J81" t="s">
        <v>1158</v>
      </c>
      <c r="K81" t="s">
        <v>1510</v>
      </c>
      <c r="L81" t="s">
        <v>80</v>
      </c>
      <c r="M81" t="s">
        <v>18</v>
      </c>
      <c r="N81" t="s">
        <v>19</v>
      </c>
      <c r="O81" t="s">
        <v>1159</v>
      </c>
      <c r="Q81" t="s">
        <v>14</v>
      </c>
      <c r="R81" t="s">
        <v>355</v>
      </c>
      <c r="S81" t="s">
        <v>1152</v>
      </c>
      <c r="T81" t="s">
        <v>1152</v>
      </c>
      <c r="X81" t="s">
        <v>354</v>
      </c>
      <c r="Y81" t="s">
        <v>7</v>
      </c>
      <c r="AA81" t="s">
        <v>4</v>
      </c>
      <c r="AC81" s="5">
        <v>55</v>
      </c>
      <c r="AD81" s="5">
        <v>45</v>
      </c>
      <c r="AE81" s="5"/>
      <c r="AG81" t="s">
        <v>1560</v>
      </c>
      <c r="AH81">
        <v>142</v>
      </c>
      <c r="AI81">
        <v>60</v>
      </c>
      <c r="AJ81">
        <v>100</v>
      </c>
      <c r="AK81">
        <f t="shared" si="8"/>
        <v>0.6</v>
      </c>
      <c r="AM81">
        <v>13</v>
      </c>
      <c r="AN81">
        <v>75</v>
      </c>
      <c r="AO81" t="str">
        <f>IF(AN81="NA","none",IF(AN81=C81,"ppl",IF(AN81=D81,"admissions","!!!")))</f>
        <v>ppl</v>
      </c>
      <c r="AP81">
        <f t="shared" si="6"/>
        <v>0.17</v>
      </c>
      <c r="AQ81" t="s">
        <v>1189</v>
      </c>
      <c r="AR81">
        <v>53</v>
      </c>
      <c r="AS81">
        <v>10</v>
      </c>
      <c r="AT81">
        <f>IF(AR81="","",ROUND(AR81/F81,2))</f>
        <v>0.53</v>
      </c>
      <c r="AU81">
        <f>IF(AS81="","",ROUND(AS81/F81,2))</f>
        <v>0.1</v>
      </c>
      <c r="AV81" t="s">
        <v>1373</v>
      </c>
      <c r="AW81" t="s">
        <v>308</v>
      </c>
    </row>
    <row r="82" spans="1:49">
      <c r="A82" t="s">
        <v>375</v>
      </c>
      <c r="B82" t="str">
        <f t="shared" si="7"/>
        <v>half_to_all_have_diag</v>
      </c>
      <c r="C82">
        <v>47</v>
      </c>
      <c r="D82">
        <v>47</v>
      </c>
      <c r="E82" t="s">
        <v>1187</v>
      </c>
      <c r="F82">
        <v>47</v>
      </c>
      <c r="G82" s="5">
        <v>32</v>
      </c>
      <c r="H82" s="5">
        <f t="shared" si="5"/>
        <v>47</v>
      </c>
      <c r="I82" t="s">
        <v>55</v>
      </c>
      <c r="J82" t="s">
        <v>8</v>
      </c>
      <c r="K82" t="s">
        <v>1431</v>
      </c>
      <c r="L82" s="5" t="s">
        <v>119</v>
      </c>
      <c r="M82" t="s">
        <v>37</v>
      </c>
      <c r="N82" t="s">
        <v>28</v>
      </c>
      <c r="O82" t="s">
        <v>46</v>
      </c>
      <c r="P82" t="s">
        <v>1429</v>
      </c>
      <c r="Q82" t="s">
        <v>14</v>
      </c>
      <c r="R82" t="s">
        <v>1430</v>
      </c>
      <c r="T82" t="s">
        <v>1152</v>
      </c>
      <c r="X82" t="s">
        <v>85</v>
      </c>
      <c r="Y82" t="s">
        <v>7</v>
      </c>
      <c r="AA82" t="s">
        <v>4</v>
      </c>
      <c r="AC82">
        <v>19</v>
      </c>
      <c r="AD82">
        <v>28</v>
      </c>
      <c r="AH82">
        <v>255</v>
      </c>
      <c r="AI82">
        <v>33</v>
      </c>
      <c r="AJ82">
        <v>47</v>
      </c>
      <c r="AK82">
        <f t="shared" si="8"/>
        <v>0.7</v>
      </c>
      <c r="AM82">
        <v>6</v>
      </c>
      <c r="AN82">
        <v>47</v>
      </c>
      <c r="AO82" t="str">
        <f>IF(AN82="NA","none",IF(AN82=C82,"ppl",IF(AN82=D82,"admissions","!!!")))</f>
        <v>ppl</v>
      </c>
      <c r="AP82">
        <f t="shared" si="6"/>
        <v>0.13</v>
      </c>
      <c r="AQ82" t="s">
        <v>1189</v>
      </c>
      <c r="AR82">
        <v>7</v>
      </c>
      <c r="AS82">
        <v>3</v>
      </c>
      <c r="AT82">
        <f>IF(AR82="","",ROUND(AR82/F82,2))</f>
        <v>0.15</v>
      </c>
      <c r="AU82">
        <f>IF(AS82="","",ROUND(AS82/F82,2))</f>
        <v>0.06</v>
      </c>
      <c r="AV82" t="s">
        <v>1434</v>
      </c>
      <c r="AW82" t="s">
        <v>308</v>
      </c>
    </row>
    <row r="83" spans="1:49">
      <c r="A83" t="s">
        <v>381</v>
      </c>
      <c r="B83" t="str">
        <f t="shared" si="7"/>
        <v>half_to_all_have_diag</v>
      </c>
      <c r="C83">
        <v>58</v>
      </c>
      <c r="D83">
        <v>58</v>
      </c>
      <c r="E83" t="s">
        <v>1187</v>
      </c>
      <c r="F83">
        <v>58</v>
      </c>
      <c r="G83" s="5">
        <v>40</v>
      </c>
      <c r="H83" s="5">
        <f t="shared" si="5"/>
        <v>58</v>
      </c>
      <c r="I83" t="s">
        <v>61</v>
      </c>
      <c r="J83" t="s">
        <v>1158</v>
      </c>
      <c r="K83" t="s">
        <v>1435</v>
      </c>
      <c r="L83" s="5" t="s">
        <v>38</v>
      </c>
      <c r="M83" t="s">
        <v>377</v>
      </c>
      <c r="N83" t="s">
        <v>54</v>
      </c>
      <c r="O83" t="s">
        <v>46</v>
      </c>
      <c r="Q83" t="s">
        <v>14</v>
      </c>
      <c r="R83" t="s">
        <v>1436</v>
      </c>
      <c r="W83" t="s">
        <v>1152</v>
      </c>
      <c r="X83" t="s">
        <v>89</v>
      </c>
      <c r="Y83" t="s">
        <v>7</v>
      </c>
      <c r="AA83" t="s">
        <v>4</v>
      </c>
      <c r="AC83">
        <v>43</v>
      </c>
      <c r="AD83">
        <v>15</v>
      </c>
      <c r="AH83">
        <v>100</v>
      </c>
      <c r="AI83" t="s">
        <v>7</v>
      </c>
      <c r="AJ83" t="s">
        <v>7</v>
      </c>
      <c r="AK83" t="str">
        <f t="shared" si="8"/>
        <v/>
      </c>
      <c r="AL83" t="s">
        <v>1437</v>
      </c>
      <c r="AM83" t="s">
        <v>7</v>
      </c>
      <c r="AN83" t="s">
        <v>7</v>
      </c>
      <c r="AO83" t="str">
        <f>IF(AN83="NA","none",IF(AN83=C83,"ppl",IF(AN83=D83,"admissions","!!!")))</f>
        <v>none</v>
      </c>
      <c r="AP83" t="str">
        <f t="shared" si="6"/>
        <v/>
      </c>
      <c r="AQ83" t="s">
        <v>1400</v>
      </c>
      <c r="AR83">
        <v>28</v>
      </c>
      <c r="AS83">
        <v>27</v>
      </c>
      <c r="AT83">
        <f>IF(AR83="","",ROUND(AR83/F83,2))</f>
        <v>0.48</v>
      </c>
      <c r="AU83">
        <f>IF(AS83="","",ROUND(AS83/F83,2))</f>
        <v>0.47</v>
      </c>
      <c r="AV83" t="s">
        <v>1438</v>
      </c>
    </row>
    <row r="84" spans="1:49">
      <c r="A84" t="s">
        <v>382</v>
      </c>
      <c r="B84" t="str">
        <f t="shared" si="7"/>
        <v>half_to_all_have_diag</v>
      </c>
      <c r="C84">
        <v>234</v>
      </c>
      <c r="D84">
        <v>485</v>
      </c>
      <c r="E84" t="s">
        <v>1186</v>
      </c>
      <c r="F84">
        <v>485</v>
      </c>
      <c r="G84" s="5">
        <v>440</v>
      </c>
      <c r="H84" s="5">
        <f t="shared" si="5"/>
        <v>485</v>
      </c>
      <c r="I84" t="s">
        <v>379</v>
      </c>
      <c r="J84" t="s">
        <v>8</v>
      </c>
      <c r="K84" t="s">
        <v>1543</v>
      </c>
      <c r="L84" s="5" t="s">
        <v>77</v>
      </c>
      <c r="M84" t="s">
        <v>380</v>
      </c>
      <c r="N84" t="s">
        <v>19</v>
      </c>
      <c r="O84" t="s">
        <v>77</v>
      </c>
      <c r="Q84" t="s">
        <v>14</v>
      </c>
      <c r="R84" t="s">
        <v>1544</v>
      </c>
      <c r="U84" t="s">
        <v>1152</v>
      </c>
      <c r="X84" t="s">
        <v>378</v>
      </c>
      <c r="Y84" t="s">
        <v>379</v>
      </c>
      <c r="Z84" t="s">
        <v>1545</v>
      </c>
      <c r="AA84" t="s">
        <v>4</v>
      </c>
      <c r="AC84" t="s">
        <v>7</v>
      </c>
      <c r="AD84" t="s">
        <v>7</v>
      </c>
      <c r="AF84">
        <f>C84</f>
        <v>234</v>
      </c>
      <c r="AG84" t="s">
        <v>1546</v>
      </c>
      <c r="AH84" t="s">
        <v>7</v>
      </c>
      <c r="AI84" t="s">
        <v>7</v>
      </c>
      <c r="AJ84" t="s">
        <v>7</v>
      </c>
      <c r="AK84" t="str">
        <f t="shared" si="8"/>
        <v/>
      </c>
      <c r="AL84" t="s">
        <v>1547</v>
      </c>
      <c r="AM84" t="s">
        <v>7</v>
      </c>
      <c r="AN84" t="s">
        <v>7</v>
      </c>
      <c r="AO84" t="str">
        <f>IF(AN84="NA","none",IF(AN84=C84,"ppl",IF(AN84=D84,"admissions","!!!")))</f>
        <v>none</v>
      </c>
      <c r="AP84" t="str">
        <f t="shared" si="6"/>
        <v/>
      </c>
      <c r="AQ84" t="s">
        <v>1148</v>
      </c>
      <c r="AR84">
        <v>90</v>
      </c>
      <c r="AT84">
        <f>IF(AR84="","",ROUND(AR84/F84,2))</f>
        <v>0.19</v>
      </c>
      <c r="AU84" t="str">
        <f>IF(AS84="","",ROUND(AS84/F84,2))</f>
        <v/>
      </c>
      <c r="AV84" t="s">
        <v>1548</v>
      </c>
    </row>
    <row r="85" spans="1:49">
      <c r="A85" t="s">
        <v>960</v>
      </c>
      <c r="B85" t="str">
        <f t="shared" si="7"/>
        <v>less_than_half_have_diagnosis</v>
      </c>
      <c r="C85">
        <v>243</v>
      </c>
      <c r="D85">
        <v>243</v>
      </c>
      <c r="E85" t="s">
        <v>1187</v>
      </c>
      <c r="F85">
        <v>243</v>
      </c>
      <c r="G85" s="5">
        <v>19</v>
      </c>
      <c r="H85" s="5">
        <f t="shared" si="5"/>
        <v>243</v>
      </c>
      <c r="I85" t="s">
        <v>55</v>
      </c>
      <c r="J85" t="s">
        <v>29</v>
      </c>
      <c r="K85" t="s">
        <v>1512</v>
      </c>
      <c r="L85" s="5" t="s">
        <v>80</v>
      </c>
      <c r="M85" t="s">
        <v>11</v>
      </c>
      <c r="N85" t="s">
        <v>3</v>
      </c>
      <c r="O85" t="s">
        <v>1159</v>
      </c>
      <c r="Q85" t="s">
        <v>14</v>
      </c>
      <c r="R85" t="s">
        <v>1513</v>
      </c>
      <c r="S85" t="s">
        <v>1152</v>
      </c>
      <c r="T85" t="s">
        <v>1152</v>
      </c>
      <c r="V85" t="s">
        <v>1152</v>
      </c>
      <c r="X85" t="s">
        <v>383</v>
      </c>
      <c r="Y85" t="s">
        <v>7</v>
      </c>
      <c r="AA85" t="s">
        <v>4</v>
      </c>
      <c r="AC85" t="s">
        <v>7</v>
      </c>
      <c r="AD85" t="s">
        <v>7</v>
      </c>
      <c r="AF85">
        <f>C85</f>
        <v>243</v>
      </c>
      <c r="AG85" t="s">
        <v>33</v>
      </c>
      <c r="AH85" t="s">
        <v>7</v>
      </c>
      <c r="AI85" t="s">
        <v>7</v>
      </c>
      <c r="AJ85" t="s">
        <v>7</v>
      </c>
      <c r="AK85" t="str">
        <f t="shared" si="8"/>
        <v/>
      </c>
      <c r="AL85" t="s">
        <v>1174</v>
      </c>
      <c r="AM85" t="s">
        <v>7</v>
      </c>
      <c r="AN85" t="s">
        <v>7</v>
      </c>
      <c r="AO85" t="str">
        <f>IF(AN85="NA","none",IF(AN85=C85,"ppl",IF(AN85=D85,"admissions","!!!")))</f>
        <v>none</v>
      </c>
      <c r="AP85" t="str">
        <f t="shared" si="6"/>
        <v/>
      </c>
      <c r="AQ85" t="s">
        <v>1148</v>
      </c>
      <c r="AT85" t="str">
        <f>IF(AR85="","",ROUND(AR85/F85,2))</f>
        <v/>
      </c>
      <c r="AU85" t="str">
        <f>IF(AS85="","",ROUND(AS85/F85,2))</f>
        <v/>
      </c>
      <c r="AV85" t="s">
        <v>1456</v>
      </c>
    </row>
    <row r="86" spans="1:49">
      <c r="A86" t="s">
        <v>967</v>
      </c>
      <c r="B86" t="str">
        <f t="shared" si="7"/>
        <v>less_than_half_have_diagnosis</v>
      </c>
      <c r="C86">
        <v>6959</v>
      </c>
      <c r="D86">
        <v>6959</v>
      </c>
      <c r="E86" t="s">
        <v>1187</v>
      </c>
      <c r="F86">
        <v>6959</v>
      </c>
      <c r="G86" s="5">
        <v>1755</v>
      </c>
      <c r="H86" s="5">
        <f t="shared" si="5"/>
        <v>6959</v>
      </c>
      <c r="I86" t="s">
        <v>61</v>
      </c>
      <c r="J86" t="s">
        <v>1158</v>
      </c>
      <c r="K86" t="s">
        <v>1439</v>
      </c>
      <c r="L86" s="5" t="s">
        <v>80</v>
      </c>
      <c r="M86" t="s">
        <v>386</v>
      </c>
      <c r="N86" t="s">
        <v>93</v>
      </c>
      <c r="O86" t="s">
        <v>1159</v>
      </c>
      <c r="Q86" t="s">
        <v>14</v>
      </c>
      <c r="R86" t="s">
        <v>1549</v>
      </c>
      <c r="T86" t="s">
        <v>1152</v>
      </c>
      <c r="W86" t="s">
        <v>1152</v>
      </c>
      <c r="X86" t="s">
        <v>385</v>
      </c>
      <c r="Y86" t="s">
        <v>7</v>
      </c>
      <c r="AA86" t="s">
        <v>4</v>
      </c>
      <c r="AC86">
        <v>4970</v>
      </c>
      <c r="AD86">
        <v>1989</v>
      </c>
      <c r="AH86" t="s">
        <v>7</v>
      </c>
      <c r="AI86" t="s">
        <v>7</v>
      </c>
      <c r="AJ86" t="s">
        <v>7</v>
      </c>
      <c r="AK86" t="str">
        <f t="shared" si="8"/>
        <v/>
      </c>
      <c r="AL86" t="s">
        <v>1174</v>
      </c>
      <c r="AM86" t="s">
        <v>7</v>
      </c>
      <c r="AN86" t="s">
        <v>7</v>
      </c>
      <c r="AO86" t="str">
        <f>IF(AN86="NA","none",IF(AN86=C86,"ppl",IF(AN86=D86,"admissions","!!!")))</f>
        <v>none</v>
      </c>
      <c r="AP86" t="str">
        <f t="shared" si="6"/>
        <v/>
      </c>
      <c r="AQ86" t="s">
        <v>1148</v>
      </c>
      <c r="AS86">
        <v>807</v>
      </c>
      <c r="AT86" t="str">
        <f>IF(AR86="","",ROUND(AR86/F86,2))</f>
        <v/>
      </c>
      <c r="AU86">
        <f>IF(AS86="","",ROUND(AS86/F86,2))</f>
        <v>0.12</v>
      </c>
      <c r="AV86" t="s">
        <v>1456</v>
      </c>
    </row>
    <row r="87" spans="1:49">
      <c r="A87" t="s">
        <v>975</v>
      </c>
      <c r="B87" t="str">
        <f t="shared" si="7"/>
        <v>a_bit_more_diag_than_people</v>
      </c>
      <c r="C87">
        <v>132</v>
      </c>
      <c r="D87">
        <v>132</v>
      </c>
      <c r="E87" t="s">
        <v>1187</v>
      </c>
      <c r="F87">
        <v>132</v>
      </c>
      <c r="G87" s="5">
        <v>184</v>
      </c>
      <c r="H87" s="5">
        <f t="shared" si="5"/>
        <v>184</v>
      </c>
      <c r="I87" t="s">
        <v>61</v>
      </c>
      <c r="J87" t="s">
        <v>1158</v>
      </c>
      <c r="K87" t="s">
        <v>1441</v>
      </c>
      <c r="L87" s="5" t="s">
        <v>119</v>
      </c>
      <c r="M87" t="s">
        <v>390</v>
      </c>
      <c r="N87" t="s">
        <v>54</v>
      </c>
      <c r="O87" t="s">
        <v>46</v>
      </c>
      <c r="Q87" t="s">
        <v>14</v>
      </c>
      <c r="R87" t="s">
        <v>1440</v>
      </c>
      <c r="W87" t="s">
        <v>1152</v>
      </c>
      <c r="X87" t="s">
        <v>389</v>
      </c>
      <c r="Y87" t="s">
        <v>7</v>
      </c>
      <c r="AA87" t="s">
        <v>4</v>
      </c>
      <c r="AC87">
        <v>84</v>
      </c>
      <c r="AD87">
        <v>46</v>
      </c>
      <c r="AE87">
        <v>2</v>
      </c>
      <c r="AH87" t="s">
        <v>7</v>
      </c>
      <c r="AI87" t="s">
        <v>7</v>
      </c>
      <c r="AJ87" t="s">
        <v>7</v>
      </c>
      <c r="AK87" t="str">
        <f t="shared" si="8"/>
        <v/>
      </c>
      <c r="AL87" t="s">
        <v>1174</v>
      </c>
      <c r="AM87" t="s">
        <v>7</v>
      </c>
      <c r="AN87" t="s">
        <v>7</v>
      </c>
      <c r="AO87" t="str">
        <f>IF(AN87="NA","none",IF(AN87=C87,"ppl",IF(AN87=D87,"admissions","!!!")))</f>
        <v>none</v>
      </c>
      <c r="AP87" t="str">
        <f t="shared" si="6"/>
        <v/>
      </c>
      <c r="AQ87" t="s">
        <v>1189</v>
      </c>
      <c r="AS87">
        <v>55</v>
      </c>
      <c r="AT87" t="str">
        <f>IF(AR87="","",ROUND(AR87/F87,2))</f>
        <v/>
      </c>
      <c r="AU87">
        <f>IF(AS87="","",ROUND(AS87/F87,2))</f>
        <v>0.42</v>
      </c>
      <c r="AV87" t="s">
        <v>1207</v>
      </c>
      <c r="AW87" t="s">
        <v>308</v>
      </c>
    </row>
    <row r="88" spans="1:49">
      <c r="A88" t="s">
        <v>981</v>
      </c>
      <c r="B88" t="str">
        <f t="shared" si="7"/>
        <v>less_than_half_have_diagnosis</v>
      </c>
      <c r="C88">
        <v>123</v>
      </c>
      <c r="D88">
        <v>123</v>
      </c>
      <c r="E88" t="s">
        <v>1187</v>
      </c>
      <c r="F88">
        <v>123</v>
      </c>
      <c r="G88" s="5">
        <v>38</v>
      </c>
      <c r="H88" s="5">
        <f t="shared" si="5"/>
        <v>123</v>
      </c>
      <c r="I88" t="s">
        <v>361</v>
      </c>
      <c r="J88" t="s">
        <v>1158</v>
      </c>
      <c r="K88" t="s">
        <v>1522</v>
      </c>
      <c r="L88" s="5" t="s">
        <v>80</v>
      </c>
      <c r="M88" t="s">
        <v>18</v>
      </c>
      <c r="N88" t="s">
        <v>19</v>
      </c>
      <c r="O88" t="s">
        <v>1159</v>
      </c>
      <c r="Q88" t="s">
        <v>14</v>
      </c>
      <c r="R88" t="s">
        <v>1519</v>
      </c>
      <c r="S88" t="s">
        <v>1152</v>
      </c>
      <c r="W88" t="s">
        <v>1152</v>
      </c>
      <c r="X88" t="s">
        <v>63</v>
      </c>
      <c r="Y88" t="s">
        <v>7</v>
      </c>
      <c r="AA88" t="s">
        <v>4</v>
      </c>
      <c r="AC88" t="s">
        <v>7</v>
      </c>
      <c r="AD88" t="s">
        <v>7</v>
      </c>
      <c r="AF88">
        <f>C88</f>
        <v>123</v>
      </c>
      <c r="AG88" t="s">
        <v>33</v>
      </c>
      <c r="AH88" t="s">
        <v>7</v>
      </c>
      <c r="AI88" t="s">
        <v>7</v>
      </c>
      <c r="AJ88" t="s">
        <v>7</v>
      </c>
      <c r="AK88" t="str">
        <f t="shared" si="8"/>
        <v/>
      </c>
      <c r="AL88" t="s">
        <v>1174</v>
      </c>
      <c r="AM88" t="s">
        <v>7</v>
      </c>
      <c r="AN88" t="s">
        <v>7</v>
      </c>
      <c r="AO88" t="str">
        <f>IF(AN88="NA","none",IF(AN88=C88,"ppl",IF(AN88=D88,"admissions","!!!")))</f>
        <v>none</v>
      </c>
      <c r="AP88" t="str">
        <f t="shared" si="6"/>
        <v/>
      </c>
      <c r="AQ88" t="s">
        <v>6</v>
      </c>
      <c r="AR88">
        <v>38</v>
      </c>
      <c r="AT88">
        <f>IF(AR88="","",ROUND(AR88/F88,2))</f>
        <v>0.31</v>
      </c>
      <c r="AU88" t="str">
        <f>IF(AS88="","",ROUND(AS88/F88,2))</f>
        <v/>
      </c>
      <c r="AV88" t="s">
        <v>1523</v>
      </c>
    </row>
    <row r="89" spans="1:49">
      <c r="A89" t="s">
        <v>986</v>
      </c>
      <c r="B89" t="str">
        <f t="shared" si="7"/>
        <v>less_than_half_have_diagnosis</v>
      </c>
      <c r="C89">
        <v>707</v>
      </c>
      <c r="D89">
        <v>707</v>
      </c>
      <c r="E89" t="s">
        <v>1187</v>
      </c>
      <c r="F89">
        <v>707</v>
      </c>
      <c r="G89" s="5">
        <v>193</v>
      </c>
      <c r="H89" s="5">
        <f t="shared" si="5"/>
        <v>707</v>
      </c>
      <c r="I89" t="s">
        <v>61</v>
      </c>
      <c r="J89" t="s">
        <v>1158</v>
      </c>
      <c r="K89" t="s">
        <v>1442</v>
      </c>
      <c r="L89" s="5" t="s">
        <v>119</v>
      </c>
      <c r="M89" t="s">
        <v>143</v>
      </c>
      <c r="N89" t="s">
        <v>28</v>
      </c>
      <c r="O89" t="s">
        <v>46</v>
      </c>
      <c r="Q89" t="s">
        <v>14</v>
      </c>
      <c r="R89" t="s">
        <v>1443</v>
      </c>
      <c r="V89" t="s">
        <v>1152</v>
      </c>
      <c r="W89" t="s">
        <v>1152</v>
      </c>
      <c r="X89">
        <v>2020</v>
      </c>
      <c r="Y89" t="s">
        <v>7</v>
      </c>
      <c r="AA89" t="s">
        <v>393</v>
      </c>
      <c r="AC89" t="s">
        <v>7</v>
      </c>
      <c r="AD89" t="s">
        <v>7</v>
      </c>
      <c r="AF89">
        <f>C89</f>
        <v>707</v>
      </c>
      <c r="AG89" t="s">
        <v>12</v>
      </c>
      <c r="AH89" t="s">
        <v>7</v>
      </c>
      <c r="AI89" t="s">
        <v>7</v>
      </c>
      <c r="AJ89" t="s">
        <v>7</v>
      </c>
      <c r="AK89" t="str">
        <f t="shared" si="8"/>
        <v/>
      </c>
      <c r="AL89" t="s">
        <v>1174</v>
      </c>
      <c r="AM89" t="s">
        <v>7</v>
      </c>
      <c r="AN89" t="s">
        <v>7</v>
      </c>
      <c r="AO89" t="str">
        <f>IF(AN89="NA","none",IF(AN89=C89,"ppl",IF(AN89=D89,"admissions","!!!")))</f>
        <v>none</v>
      </c>
      <c r="AP89" t="str">
        <f t="shared" si="6"/>
        <v/>
      </c>
      <c r="AQ89" t="s">
        <v>1148</v>
      </c>
      <c r="AS89">
        <v>156</v>
      </c>
      <c r="AT89" t="str">
        <f>IF(AR89="","",ROUND(AR89/F89,2))</f>
        <v/>
      </c>
      <c r="AU89">
        <f>IF(AS89="","",ROUND(AS89/F89,2))</f>
        <v>0.22</v>
      </c>
      <c r="AV89" t="s">
        <v>1309</v>
      </c>
    </row>
    <row r="90" spans="1:49">
      <c r="A90" t="s">
        <v>993</v>
      </c>
      <c r="B90" t="str">
        <f t="shared" si="7"/>
        <v>less_than_half_have_diagnosis</v>
      </c>
      <c r="C90">
        <v>387</v>
      </c>
      <c r="D90">
        <v>387</v>
      </c>
      <c r="E90" t="s">
        <v>1187</v>
      </c>
      <c r="F90">
        <v>387</v>
      </c>
      <c r="G90" s="5">
        <v>90</v>
      </c>
      <c r="H90" s="5">
        <f t="shared" si="5"/>
        <v>387</v>
      </c>
      <c r="I90" t="s">
        <v>6</v>
      </c>
      <c r="J90" t="s">
        <v>29</v>
      </c>
      <c r="K90" t="s">
        <v>1444</v>
      </c>
      <c r="L90" s="5" t="s">
        <v>119</v>
      </c>
      <c r="M90" t="s">
        <v>143</v>
      </c>
      <c r="N90" t="s">
        <v>28</v>
      </c>
      <c r="O90" t="s">
        <v>46</v>
      </c>
      <c r="Q90" t="s">
        <v>14</v>
      </c>
      <c r="R90" t="s">
        <v>1445</v>
      </c>
      <c r="V90" t="s">
        <v>1152</v>
      </c>
      <c r="W90" t="s">
        <v>1152</v>
      </c>
      <c r="X90" t="s">
        <v>50</v>
      </c>
      <c r="Y90" t="s">
        <v>7</v>
      </c>
      <c r="AA90" t="s">
        <v>4</v>
      </c>
      <c r="AC90">
        <v>171</v>
      </c>
      <c r="AD90">
        <v>216</v>
      </c>
      <c r="AH90">
        <v>173</v>
      </c>
      <c r="AI90">
        <v>305</v>
      </c>
      <c r="AJ90">
        <v>387</v>
      </c>
      <c r="AK90">
        <f t="shared" si="8"/>
        <v>0.79</v>
      </c>
      <c r="AM90">
        <v>48</v>
      </c>
      <c r="AN90">
        <v>387</v>
      </c>
      <c r="AO90" t="str">
        <f>IF(AN90="NA","none",IF(AN90=C90,"ppl",IF(AN90=D90,"admissions","!!!")))</f>
        <v>ppl</v>
      </c>
      <c r="AP90">
        <f t="shared" si="6"/>
        <v>0.12</v>
      </c>
      <c r="AQ90" t="s">
        <v>1189</v>
      </c>
      <c r="AS90">
        <v>90</v>
      </c>
      <c r="AT90" t="str">
        <f>IF(AR90="","",ROUND(AR90/F90,2))</f>
        <v/>
      </c>
      <c r="AU90">
        <f>IF(AS90="","",ROUND(AS90/F90,2))</f>
        <v>0.23</v>
      </c>
      <c r="AV90" t="s">
        <v>1309</v>
      </c>
      <c r="AW90" t="s">
        <v>308</v>
      </c>
    </row>
    <row r="91" spans="1:49">
      <c r="A91" t="s">
        <v>1000</v>
      </c>
      <c r="B91" t="str">
        <f t="shared" si="7"/>
        <v>less_than_half_have_diagnosis</v>
      </c>
      <c r="C91">
        <v>26021</v>
      </c>
      <c r="D91">
        <v>26021</v>
      </c>
      <c r="E91" t="s">
        <v>1187</v>
      </c>
      <c r="F91">
        <v>26021</v>
      </c>
      <c r="G91" s="5">
        <v>6738</v>
      </c>
      <c r="H91" s="5">
        <f t="shared" si="5"/>
        <v>26021</v>
      </c>
      <c r="I91" t="s">
        <v>6</v>
      </c>
      <c r="J91" t="s">
        <v>29</v>
      </c>
      <c r="K91" t="s">
        <v>1447</v>
      </c>
      <c r="L91" s="5" t="s">
        <v>80</v>
      </c>
      <c r="M91" t="s">
        <v>397</v>
      </c>
      <c r="N91" t="s">
        <v>28</v>
      </c>
      <c r="O91" t="s">
        <v>46</v>
      </c>
      <c r="Q91" t="s">
        <v>14</v>
      </c>
      <c r="R91" t="s">
        <v>399</v>
      </c>
      <c r="U91" t="s">
        <v>1152</v>
      </c>
      <c r="V91" t="s">
        <v>1152</v>
      </c>
      <c r="W91" t="s">
        <v>1152</v>
      </c>
      <c r="X91" t="s">
        <v>398</v>
      </c>
      <c r="Y91" t="s">
        <v>6</v>
      </c>
      <c r="AA91" t="s">
        <v>4</v>
      </c>
      <c r="AC91" t="s">
        <v>7</v>
      </c>
      <c r="AD91" t="s">
        <v>7</v>
      </c>
      <c r="AF91">
        <f>C91</f>
        <v>26021</v>
      </c>
      <c r="AG91" t="s">
        <v>1448</v>
      </c>
      <c r="AH91" t="s">
        <v>7</v>
      </c>
      <c r="AI91" t="s">
        <v>7</v>
      </c>
      <c r="AJ91" t="s">
        <v>7</v>
      </c>
      <c r="AK91" t="str">
        <f t="shared" si="8"/>
        <v/>
      </c>
      <c r="AL91" t="s">
        <v>1174</v>
      </c>
      <c r="AM91">
        <v>6444</v>
      </c>
      <c r="AN91">
        <v>26021</v>
      </c>
      <c r="AO91" t="str">
        <f>IF(AN91="NA","none",IF(AN91=C91,"ppl",IF(AN91=D91,"admissions","!!!")))</f>
        <v>ppl</v>
      </c>
      <c r="AP91">
        <f t="shared" si="6"/>
        <v>0.25</v>
      </c>
      <c r="AQ91" t="s">
        <v>1189</v>
      </c>
      <c r="AS91">
        <v>6738</v>
      </c>
      <c r="AT91" t="str">
        <f>IF(AR91="","",ROUND(AR91/F91,2))</f>
        <v/>
      </c>
      <c r="AU91">
        <f>IF(AS91="","",ROUND(AS91/F91,2))</f>
        <v>0.26</v>
      </c>
      <c r="AV91" t="s">
        <v>1309</v>
      </c>
      <c r="AW91" t="s">
        <v>308</v>
      </c>
    </row>
    <row r="92" spans="1:49">
      <c r="A92" t="s">
        <v>1007</v>
      </c>
      <c r="B92" t="str">
        <f t="shared" si="7"/>
        <v>half_to_all_have_diag</v>
      </c>
      <c r="C92">
        <v>700</v>
      </c>
      <c r="D92">
        <v>700</v>
      </c>
      <c r="E92" t="s">
        <v>1187</v>
      </c>
      <c r="F92">
        <v>700</v>
      </c>
      <c r="G92" s="5">
        <v>487</v>
      </c>
      <c r="H92" s="5">
        <f t="shared" si="5"/>
        <v>700</v>
      </c>
      <c r="I92" t="s">
        <v>55</v>
      </c>
      <c r="J92" t="s">
        <v>1158</v>
      </c>
      <c r="K92" t="s">
        <v>1514</v>
      </c>
      <c r="L92" s="5" t="s">
        <v>80</v>
      </c>
      <c r="M92" t="s">
        <v>84</v>
      </c>
      <c r="N92" t="s">
        <v>3</v>
      </c>
      <c r="O92" t="s">
        <v>77</v>
      </c>
      <c r="Q92" t="s">
        <v>14</v>
      </c>
      <c r="R92" t="s">
        <v>1515</v>
      </c>
      <c r="S92" t="s">
        <v>1152</v>
      </c>
      <c r="W92" t="s">
        <v>1152</v>
      </c>
      <c r="X92" t="s">
        <v>400</v>
      </c>
      <c r="Y92" t="s">
        <v>2</v>
      </c>
      <c r="Z92" t="s">
        <v>1525</v>
      </c>
      <c r="AA92" t="s">
        <v>4</v>
      </c>
      <c r="AC92">
        <v>611</v>
      </c>
      <c r="AD92">
        <v>89</v>
      </c>
      <c r="AH92" t="s">
        <v>7</v>
      </c>
      <c r="AI92">
        <v>478</v>
      </c>
      <c r="AJ92">
        <v>700</v>
      </c>
      <c r="AK92">
        <f t="shared" si="8"/>
        <v>0.68</v>
      </c>
      <c r="AL92" t="s">
        <v>1516</v>
      </c>
      <c r="AM92">
        <v>9</v>
      </c>
      <c r="AN92">
        <v>700</v>
      </c>
      <c r="AO92" t="str">
        <f>IF(AN92="NA","none",IF(AN92=C92,"ppl",IF(AN92=D92,"admissions","!!!")))</f>
        <v>ppl</v>
      </c>
      <c r="AP92">
        <f t="shared" si="6"/>
        <v>0.01</v>
      </c>
      <c r="AQ92" t="s">
        <v>1189</v>
      </c>
      <c r="AR92">
        <v>487</v>
      </c>
      <c r="AT92">
        <f>IF(AR92="","",ROUND(AR92/F92,2))</f>
        <v>0.7</v>
      </c>
      <c r="AU92" t="str">
        <f>IF(AS92="","",ROUND(AS92/F92,2))</f>
        <v/>
      </c>
      <c r="AV92" t="s">
        <v>1517</v>
      </c>
      <c r="AW92" t="s">
        <v>308</v>
      </c>
    </row>
    <row r="93" spans="1:49">
      <c r="A93" t="s">
        <v>402</v>
      </c>
      <c r="B93" t="str">
        <f t="shared" si="7"/>
        <v>less_than_half_have_diagnosis</v>
      </c>
      <c r="C93">
        <v>41</v>
      </c>
      <c r="D93">
        <v>58</v>
      </c>
      <c r="E93" t="s">
        <v>1179</v>
      </c>
      <c r="F93">
        <v>41</v>
      </c>
      <c r="G93" s="5">
        <v>19</v>
      </c>
      <c r="H93" s="5">
        <f t="shared" si="5"/>
        <v>41</v>
      </c>
      <c r="I93" t="s">
        <v>55</v>
      </c>
      <c r="J93" t="s">
        <v>1158</v>
      </c>
      <c r="K93" t="s">
        <v>1518</v>
      </c>
      <c r="L93" s="5" t="s">
        <v>80</v>
      </c>
      <c r="M93" t="s">
        <v>18</v>
      </c>
      <c r="N93" t="s">
        <v>19</v>
      </c>
      <c r="O93" t="s">
        <v>1159</v>
      </c>
      <c r="Q93" t="s">
        <v>14</v>
      </c>
      <c r="R93" t="s">
        <v>1519</v>
      </c>
      <c r="S93" t="s">
        <v>1152</v>
      </c>
      <c r="W93" t="s">
        <v>1152</v>
      </c>
      <c r="X93" t="s">
        <v>85</v>
      </c>
      <c r="Y93" t="s">
        <v>7</v>
      </c>
      <c r="AA93" t="s">
        <v>4</v>
      </c>
      <c r="AC93">
        <v>24</v>
      </c>
      <c r="AD93">
        <v>17</v>
      </c>
      <c r="AH93" t="s">
        <v>7</v>
      </c>
      <c r="AI93" t="s">
        <v>7</v>
      </c>
      <c r="AJ93" t="s">
        <v>7</v>
      </c>
      <c r="AK93" t="str">
        <f t="shared" si="8"/>
        <v/>
      </c>
      <c r="AL93" t="s">
        <v>1174</v>
      </c>
      <c r="AM93" t="s">
        <v>7</v>
      </c>
      <c r="AN93" t="s">
        <v>7</v>
      </c>
      <c r="AO93" t="str">
        <f>IF(AN93="NA","none",IF(AN93=C93,"ppl",IF(AN93=D93,"admissions","!!!")))</f>
        <v>none</v>
      </c>
      <c r="AP93" t="str">
        <f t="shared" si="6"/>
        <v/>
      </c>
      <c r="AQ93" t="s">
        <v>1148</v>
      </c>
      <c r="AR93">
        <v>8</v>
      </c>
      <c r="AT93">
        <f>IF(AR93="","",ROUND(AR93/F93,2))</f>
        <v>0.2</v>
      </c>
      <c r="AU93" t="str">
        <f>IF(AS93="","",ROUND(AS93/F93,2))</f>
        <v/>
      </c>
      <c r="AV93" t="s">
        <v>1505</v>
      </c>
    </row>
    <row r="94" spans="1:49">
      <c r="A94" t="s">
        <v>403</v>
      </c>
      <c r="B94" t="str">
        <f t="shared" si="7"/>
        <v>half_to_all_have_diag</v>
      </c>
      <c r="C94">
        <v>202</v>
      </c>
      <c r="D94">
        <v>202</v>
      </c>
      <c r="E94" t="s">
        <v>1187</v>
      </c>
      <c r="F94">
        <v>202</v>
      </c>
      <c r="G94" s="5">
        <v>178</v>
      </c>
      <c r="H94" s="5">
        <f t="shared" si="5"/>
        <v>202</v>
      </c>
      <c r="I94" t="s">
        <v>61</v>
      </c>
      <c r="J94" t="s">
        <v>1158</v>
      </c>
      <c r="K94" t="s">
        <v>1450</v>
      </c>
      <c r="L94" s="5" t="s">
        <v>80</v>
      </c>
      <c r="M94" t="s">
        <v>404</v>
      </c>
      <c r="N94" t="s">
        <v>3</v>
      </c>
      <c r="O94" t="s">
        <v>39</v>
      </c>
      <c r="Q94" t="s">
        <v>14</v>
      </c>
      <c r="R94" t="s">
        <v>1449</v>
      </c>
      <c r="T94" t="s">
        <v>1152</v>
      </c>
      <c r="X94" t="s">
        <v>50</v>
      </c>
      <c r="Y94" t="s">
        <v>7</v>
      </c>
      <c r="AA94" t="s">
        <v>4</v>
      </c>
      <c r="AC94">
        <v>149</v>
      </c>
      <c r="AD94">
        <v>53</v>
      </c>
      <c r="AH94" t="s">
        <v>7</v>
      </c>
      <c r="AI94">
        <v>120</v>
      </c>
      <c r="AJ94">
        <v>202</v>
      </c>
      <c r="AK94">
        <f t="shared" si="8"/>
        <v>0.59</v>
      </c>
      <c r="AM94">
        <v>118</v>
      </c>
      <c r="AN94">
        <v>202</v>
      </c>
      <c r="AO94" t="str">
        <f>IF(AN94="NA","none",IF(AN94=C94,"ppl",IF(AN94=D94,"admissions","!!!")))</f>
        <v>ppl</v>
      </c>
      <c r="AP94">
        <f t="shared" si="6"/>
        <v>0.57999999999999996</v>
      </c>
      <c r="AQ94" t="s">
        <v>1189</v>
      </c>
      <c r="AS94">
        <v>42</v>
      </c>
      <c r="AT94" t="str">
        <f>IF(AR94="","",ROUND(AR94/F94,2))</f>
        <v/>
      </c>
      <c r="AU94">
        <f>IF(AS94="","",ROUND(AS94/F94,2))</f>
        <v>0.21</v>
      </c>
      <c r="AV94" t="s">
        <v>1309</v>
      </c>
      <c r="AW94" t="s">
        <v>308</v>
      </c>
    </row>
    <row r="95" spans="1:49">
      <c r="A95" t="s">
        <v>406</v>
      </c>
      <c r="B95" t="str">
        <f t="shared" si="7"/>
        <v>less_than_half_have_diagnosis</v>
      </c>
      <c r="C95">
        <v>2019</v>
      </c>
      <c r="D95">
        <v>2019</v>
      </c>
      <c r="E95" t="s">
        <v>1187</v>
      </c>
      <c r="F95">
        <v>2019</v>
      </c>
      <c r="G95" s="5">
        <v>53</v>
      </c>
      <c r="H95" s="5">
        <f t="shared" si="5"/>
        <v>2019</v>
      </c>
      <c r="I95" t="s">
        <v>55</v>
      </c>
      <c r="J95" t="s">
        <v>29</v>
      </c>
      <c r="K95" t="s">
        <v>1451</v>
      </c>
      <c r="L95" s="5" t="s">
        <v>38</v>
      </c>
      <c r="M95" t="s">
        <v>91</v>
      </c>
      <c r="N95" t="s">
        <v>93</v>
      </c>
      <c r="O95" t="s">
        <v>1159</v>
      </c>
      <c r="Q95" t="s">
        <v>14</v>
      </c>
      <c r="R95" t="s">
        <v>408</v>
      </c>
      <c r="V95" t="s">
        <v>1152</v>
      </c>
      <c r="X95" t="s">
        <v>407</v>
      </c>
      <c r="Y95" t="s">
        <v>7</v>
      </c>
      <c r="AA95" t="s">
        <v>4</v>
      </c>
      <c r="AC95" t="s">
        <v>7</v>
      </c>
      <c r="AD95" t="s">
        <v>7</v>
      </c>
      <c r="AF95">
        <f>C95</f>
        <v>2019</v>
      </c>
      <c r="AG95" t="s">
        <v>1452</v>
      </c>
      <c r="AH95" t="s">
        <v>7</v>
      </c>
      <c r="AI95" t="s">
        <v>7</v>
      </c>
      <c r="AJ95" t="s">
        <v>7</v>
      </c>
      <c r="AK95" t="str">
        <f t="shared" si="8"/>
        <v/>
      </c>
      <c r="AL95" t="s">
        <v>1452</v>
      </c>
      <c r="AM95" t="s">
        <v>7</v>
      </c>
      <c r="AN95" t="s">
        <v>7</v>
      </c>
      <c r="AO95" t="str">
        <f>IF(AN95="NA","none",IF(AN95=C95,"ppl",IF(AN95=D95,"admissions","!!!")))</f>
        <v>none</v>
      </c>
      <c r="AP95" t="str">
        <f t="shared" si="6"/>
        <v/>
      </c>
      <c r="AQ95" t="s">
        <v>1452</v>
      </c>
      <c r="AT95" t="str">
        <f>IF(AR95="","",ROUND(AR95/F95,2))</f>
        <v/>
      </c>
      <c r="AU95" t="str">
        <f>IF(AS95="","",ROUND(AS95/F95,2))</f>
        <v/>
      </c>
      <c r="AV95" t="s">
        <v>1207</v>
      </c>
    </row>
    <row r="96" spans="1:49">
      <c r="A96" t="s">
        <v>410</v>
      </c>
      <c r="B96" t="str">
        <f t="shared" si="7"/>
        <v>half_to_all_have_diag</v>
      </c>
      <c r="C96">
        <v>168</v>
      </c>
      <c r="D96">
        <v>168</v>
      </c>
      <c r="E96" t="s">
        <v>1187</v>
      </c>
      <c r="F96">
        <v>168</v>
      </c>
      <c r="G96" s="5">
        <v>100</v>
      </c>
      <c r="H96" s="5">
        <f t="shared" si="5"/>
        <v>168</v>
      </c>
      <c r="I96" t="s">
        <v>12</v>
      </c>
      <c r="J96" t="s">
        <v>1158</v>
      </c>
      <c r="K96" t="s">
        <v>1520</v>
      </c>
      <c r="L96" s="5" t="s">
        <v>80</v>
      </c>
      <c r="M96" t="s">
        <v>32</v>
      </c>
      <c r="N96" t="s">
        <v>19</v>
      </c>
      <c r="O96" t="s">
        <v>77</v>
      </c>
      <c r="Q96" t="s">
        <v>14</v>
      </c>
      <c r="R96" t="s">
        <v>1515</v>
      </c>
      <c r="S96" t="s">
        <v>1152</v>
      </c>
      <c r="W96" t="s">
        <v>1152</v>
      </c>
      <c r="X96" t="s">
        <v>411</v>
      </c>
      <c r="Y96" t="s">
        <v>7</v>
      </c>
      <c r="AA96" t="s">
        <v>4</v>
      </c>
      <c r="AC96">
        <v>85</v>
      </c>
      <c r="AD96">
        <v>83</v>
      </c>
      <c r="AH96" t="s">
        <v>7</v>
      </c>
      <c r="AI96" t="s">
        <v>7</v>
      </c>
      <c r="AJ96" t="s">
        <v>7</v>
      </c>
      <c r="AK96" t="str">
        <f t="shared" si="8"/>
        <v/>
      </c>
      <c r="AL96" t="s">
        <v>1174</v>
      </c>
      <c r="AM96" t="s">
        <v>7</v>
      </c>
      <c r="AN96" t="s">
        <v>7</v>
      </c>
      <c r="AO96" t="str">
        <f>IF(AN96="NA","none",IF(AN96=C96,"ppl",IF(AN96=D96,"admissions","!!!")))</f>
        <v>none</v>
      </c>
      <c r="AP96" t="str">
        <f t="shared" si="6"/>
        <v/>
      </c>
      <c r="AQ96" t="s">
        <v>1148</v>
      </c>
      <c r="AR96">
        <v>100</v>
      </c>
      <c r="AT96">
        <f>IF(AR96="","",ROUND(AR96/F96,2))</f>
        <v>0.6</v>
      </c>
      <c r="AU96" t="str">
        <f>IF(AS96="","",ROUND(AS96/F96,2))</f>
        <v/>
      </c>
      <c r="AV96" t="s">
        <v>1521</v>
      </c>
    </row>
    <row r="97" spans="1:49">
      <c r="A97" t="s">
        <v>413</v>
      </c>
      <c r="B97" t="str">
        <f t="shared" si="7"/>
        <v>a_bit_more_diag_than_people</v>
      </c>
      <c r="C97">
        <v>1839</v>
      </c>
      <c r="D97">
        <v>1839</v>
      </c>
      <c r="E97" t="s">
        <v>1187</v>
      </c>
      <c r="F97">
        <v>1839</v>
      </c>
      <c r="G97" s="5">
        <v>2581</v>
      </c>
      <c r="H97" s="5">
        <f t="shared" si="5"/>
        <v>2581</v>
      </c>
      <c r="I97" t="s">
        <v>61</v>
      </c>
      <c r="J97" t="s">
        <v>1158</v>
      </c>
      <c r="K97" t="s">
        <v>1453</v>
      </c>
      <c r="L97" s="5" t="s">
        <v>80</v>
      </c>
      <c r="M97" t="s">
        <v>95</v>
      </c>
      <c r="N97" t="s">
        <v>19</v>
      </c>
      <c r="O97" t="s">
        <v>39</v>
      </c>
      <c r="Q97" t="s">
        <v>14</v>
      </c>
      <c r="R97" t="s">
        <v>1454</v>
      </c>
      <c r="T97" t="s">
        <v>1152</v>
      </c>
      <c r="W97" t="s">
        <v>1152</v>
      </c>
      <c r="X97" t="s">
        <v>132</v>
      </c>
      <c r="Y97" t="s">
        <v>7</v>
      </c>
      <c r="AA97" t="s">
        <v>4</v>
      </c>
      <c r="AC97">
        <v>1179</v>
      </c>
      <c r="AD97">
        <v>660</v>
      </c>
      <c r="AH97" t="s">
        <v>7</v>
      </c>
      <c r="AI97">
        <v>258</v>
      </c>
      <c r="AJ97">
        <v>1839</v>
      </c>
      <c r="AK97">
        <f t="shared" si="8"/>
        <v>0.14000000000000001</v>
      </c>
      <c r="AL97" t="s">
        <v>1455</v>
      </c>
      <c r="AM97">
        <v>1054</v>
      </c>
      <c r="AN97">
        <v>1839</v>
      </c>
      <c r="AO97" t="str">
        <f>IF(AN97="NA","none",IF(AN97=C97,"ppl",IF(AN97=D97,"admissions","!!!")))</f>
        <v>ppl</v>
      </c>
      <c r="AP97">
        <f t="shared" si="6"/>
        <v>0.56999999999999995</v>
      </c>
      <c r="AQ97" t="s">
        <v>1189</v>
      </c>
      <c r="AS97">
        <v>194</v>
      </c>
      <c r="AT97" t="str">
        <f>IF(AR97="","",ROUND(AR97/F97,2))</f>
        <v/>
      </c>
      <c r="AU97">
        <f>IF(AS97="","",ROUND(AS97/F97,2))</f>
        <v>0.11</v>
      </c>
      <c r="AV97" t="s">
        <v>1456</v>
      </c>
      <c r="AW97" t="s">
        <v>308</v>
      </c>
    </row>
    <row r="98" spans="1:49">
      <c r="A98" t="s">
        <v>414</v>
      </c>
      <c r="B98" t="str">
        <f t="shared" si="7"/>
        <v>a_bit_more_diag_than_people</v>
      </c>
      <c r="C98">
        <v>132</v>
      </c>
      <c r="D98">
        <v>132</v>
      </c>
      <c r="E98" t="s">
        <v>1187</v>
      </c>
      <c r="F98">
        <v>132</v>
      </c>
      <c r="G98" s="5">
        <v>140</v>
      </c>
      <c r="H98" s="5">
        <f t="shared" si="5"/>
        <v>140</v>
      </c>
      <c r="I98" t="s">
        <v>61</v>
      </c>
      <c r="J98" t="s">
        <v>1158</v>
      </c>
      <c r="K98" t="s">
        <v>1453</v>
      </c>
      <c r="L98" s="5" t="s">
        <v>119</v>
      </c>
      <c r="M98" t="s">
        <v>53</v>
      </c>
      <c r="N98" t="s">
        <v>54</v>
      </c>
      <c r="O98" t="s">
        <v>46</v>
      </c>
      <c r="P98" t="s">
        <v>1457</v>
      </c>
      <c r="Q98" t="s">
        <v>14</v>
      </c>
      <c r="R98" t="s">
        <v>1458</v>
      </c>
      <c r="T98" t="s">
        <v>1152</v>
      </c>
      <c r="W98" t="s">
        <v>1152</v>
      </c>
      <c r="X98" t="s">
        <v>89</v>
      </c>
      <c r="Y98" t="s">
        <v>7</v>
      </c>
      <c r="AA98" t="s">
        <v>4</v>
      </c>
      <c r="AC98">
        <v>84</v>
      </c>
      <c r="AD98">
        <v>46</v>
      </c>
      <c r="AE98">
        <v>2</v>
      </c>
      <c r="AH98">
        <v>97.24</v>
      </c>
      <c r="AI98" t="s">
        <v>7</v>
      </c>
      <c r="AJ98" t="s">
        <v>7</v>
      </c>
      <c r="AK98" t="str">
        <f t="shared" si="8"/>
        <v/>
      </c>
      <c r="AL98" t="s">
        <v>1459</v>
      </c>
      <c r="AM98">
        <v>29</v>
      </c>
      <c r="AN98">
        <v>132</v>
      </c>
      <c r="AO98" t="str">
        <f>IF(AN98="NA","none",IF(AN98=C98,"ppl",IF(AN98=D98,"admissions","!!!")))</f>
        <v>ppl</v>
      </c>
      <c r="AP98">
        <f t="shared" ref="AP98:AP111" si="9">IF(AN98="NA","",ROUND(AM98/AN98,2))</f>
        <v>0.22</v>
      </c>
      <c r="AQ98" t="s">
        <v>1189</v>
      </c>
      <c r="AS98">
        <v>68</v>
      </c>
      <c r="AT98" t="str">
        <f>IF(AR98="","",ROUND(AR98/F98,2))</f>
        <v/>
      </c>
      <c r="AU98">
        <f>IF(AS98="","",ROUND(AS98/F98,2))</f>
        <v>0.52</v>
      </c>
      <c r="AV98" t="s">
        <v>1456</v>
      </c>
      <c r="AW98" t="s">
        <v>308</v>
      </c>
    </row>
    <row r="99" spans="1:49">
      <c r="A99" t="s">
        <v>415</v>
      </c>
      <c r="B99" t="str">
        <f t="shared" si="7"/>
        <v>less_than_half_have_diagnosis</v>
      </c>
      <c r="C99">
        <v>872</v>
      </c>
      <c r="D99">
        <v>872</v>
      </c>
      <c r="E99" t="s">
        <v>1187</v>
      </c>
      <c r="F99">
        <v>872</v>
      </c>
      <c r="G99" s="5">
        <v>89</v>
      </c>
      <c r="H99" s="5">
        <f t="shared" si="5"/>
        <v>872</v>
      </c>
      <c r="I99" t="s">
        <v>55</v>
      </c>
      <c r="J99" t="s">
        <v>416</v>
      </c>
      <c r="K99" t="s">
        <v>1293</v>
      </c>
      <c r="L99" s="5" t="s">
        <v>80</v>
      </c>
      <c r="M99" t="s">
        <v>91</v>
      </c>
      <c r="N99" t="s">
        <v>93</v>
      </c>
      <c r="O99" t="s">
        <v>1159</v>
      </c>
      <c r="P99" t="s">
        <v>1307</v>
      </c>
      <c r="Q99" t="s">
        <v>14</v>
      </c>
      <c r="R99" t="s">
        <v>422</v>
      </c>
      <c r="T99" t="s">
        <v>1152</v>
      </c>
      <c r="V99" t="s">
        <v>1152</v>
      </c>
      <c r="X99" t="s">
        <v>142</v>
      </c>
      <c r="Y99" t="s">
        <v>7</v>
      </c>
      <c r="AA99" t="s">
        <v>4</v>
      </c>
      <c r="AC99">
        <v>804</v>
      </c>
      <c r="AD99">
        <v>68</v>
      </c>
      <c r="AH99" t="s">
        <v>7</v>
      </c>
      <c r="AI99">
        <v>183</v>
      </c>
      <c r="AJ99">
        <v>872</v>
      </c>
      <c r="AK99">
        <f t="shared" si="8"/>
        <v>0.21</v>
      </c>
      <c r="AM99" t="s">
        <v>7</v>
      </c>
      <c r="AN99" t="s">
        <v>7</v>
      </c>
      <c r="AO99" t="str">
        <f>IF(AN99="NA","none",IF(AN99=C99,"ppl",IF(AN99=D99,"admissions","!!!")))</f>
        <v>none</v>
      </c>
      <c r="AP99" t="str">
        <f t="shared" si="9"/>
        <v/>
      </c>
      <c r="AQ99" t="s">
        <v>1148</v>
      </c>
      <c r="AT99" t="str">
        <f>IF(AR99="","",ROUND(AR99/F99,2))</f>
        <v/>
      </c>
      <c r="AU99" t="str">
        <f>IF(AS99="","",ROUND(AS99/F99,2))</f>
        <v/>
      </c>
      <c r="AV99" t="s">
        <v>1298</v>
      </c>
    </row>
    <row r="100" spans="1:49">
      <c r="A100" t="s">
        <v>423</v>
      </c>
      <c r="B100" t="str">
        <f t="shared" si="7"/>
        <v>less_than_half_have_diagnosis</v>
      </c>
      <c r="C100">
        <v>178</v>
      </c>
      <c r="D100">
        <v>178</v>
      </c>
      <c r="E100" t="s">
        <v>1318</v>
      </c>
      <c r="F100">
        <v>178</v>
      </c>
      <c r="G100" s="5">
        <v>78</v>
      </c>
      <c r="H100" s="5">
        <f t="shared" si="5"/>
        <v>178</v>
      </c>
      <c r="I100" t="s">
        <v>6</v>
      </c>
      <c r="J100" t="s">
        <v>1158</v>
      </c>
      <c r="K100" t="s">
        <v>1460</v>
      </c>
      <c r="L100" s="5" t="s">
        <v>119</v>
      </c>
      <c r="M100" t="s">
        <v>37</v>
      </c>
      <c r="N100" t="s">
        <v>28</v>
      </c>
      <c r="O100" t="s">
        <v>46</v>
      </c>
      <c r="P100" t="s">
        <v>1461</v>
      </c>
      <c r="Q100" t="s">
        <v>13</v>
      </c>
      <c r="R100" t="s">
        <v>1462</v>
      </c>
      <c r="X100" t="s">
        <v>323</v>
      </c>
      <c r="Y100" t="s">
        <v>6</v>
      </c>
      <c r="Z100" t="s">
        <v>1463</v>
      </c>
      <c r="AA100" t="s">
        <v>4</v>
      </c>
      <c r="AC100">
        <v>66</v>
      </c>
      <c r="AD100">
        <v>112</v>
      </c>
      <c r="AH100" t="s">
        <v>7</v>
      </c>
      <c r="AI100" t="s">
        <v>7</v>
      </c>
      <c r="AJ100" t="s">
        <v>7</v>
      </c>
      <c r="AK100" t="str">
        <f t="shared" si="8"/>
        <v/>
      </c>
      <c r="AM100">
        <v>12</v>
      </c>
      <c r="AN100">
        <v>178</v>
      </c>
      <c r="AO100" t="str">
        <f>IF(AN100="NA","none",IF(AN100=C100,"ppl",IF(AN100=D100,"admissions","!!!")))</f>
        <v>ppl</v>
      </c>
      <c r="AP100">
        <f t="shared" si="9"/>
        <v>7.0000000000000007E-2</v>
      </c>
      <c r="AQ100" t="s">
        <v>1189</v>
      </c>
      <c r="AS100">
        <v>56</v>
      </c>
      <c r="AT100" t="str">
        <f>IF(AR100="","",ROUND(AR100/F100,2))</f>
        <v/>
      </c>
      <c r="AU100">
        <f>IF(AS100="","",ROUND(AS100/F100,2))</f>
        <v>0.31</v>
      </c>
      <c r="AV100" t="s">
        <v>1207</v>
      </c>
      <c r="AW100" t="s">
        <v>308</v>
      </c>
    </row>
    <row r="101" spans="1:49">
      <c r="A101" t="s">
        <v>424</v>
      </c>
      <c r="B101" t="str">
        <f t="shared" si="7"/>
        <v>a_bit_more_diag_than_people</v>
      </c>
      <c r="C101">
        <v>153</v>
      </c>
      <c r="D101">
        <v>274</v>
      </c>
      <c r="E101" t="s">
        <v>1186</v>
      </c>
      <c r="F101">
        <v>274</v>
      </c>
      <c r="G101" s="5">
        <v>287</v>
      </c>
      <c r="H101" s="5">
        <f t="shared" si="5"/>
        <v>287</v>
      </c>
      <c r="I101" t="s">
        <v>61</v>
      </c>
      <c r="J101" t="s">
        <v>8</v>
      </c>
      <c r="K101" t="s">
        <v>1464</v>
      </c>
      <c r="L101" t="s">
        <v>119</v>
      </c>
      <c r="M101" t="s">
        <v>18</v>
      </c>
      <c r="N101" t="s">
        <v>19</v>
      </c>
      <c r="O101" t="s">
        <v>77</v>
      </c>
      <c r="Q101" t="s">
        <v>14</v>
      </c>
      <c r="R101" t="s">
        <v>1466</v>
      </c>
      <c r="U101" t="s">
        <v>1152</v>
      </c>
      <c r="X101" t="s">
        <v>419</v>
      </c>
      <c r="Y101" t="s">
        <v>6</v>
      </c>
      <c r="AA101" t="s">
        <v>4</v>
      </c>
      <c r="AB101" s="5"/>
      <c r="AC101" s="5">
        <v>227</v>
      </c>
      <c r="AD101" s="5">
        <v>47</v>
      </c>
      <c r="AE101" s="5"/>
      <c r="AF101" s="5"/>
      <c r="AG101" t="s">
        <v>1560</v>
      </c>
      <c r="AH101">
        <v>510</v>
      </c>
      <c r="AI101">
        <v>261</v>
      </c>
      <c r="AJ101">
        <v>274</v>
      </c>
      <c r="AK101">
        <f t="shared" si="8"/>
        <v>0.95</v>
      </c>
      <c r="AM101" t="s">
        <v>7</v>
      </c>
      <c r="AN101" t="s">
        <v>7</v>
      </c>
      <c r="AO101" t="str">
        <f>IF(AN101="NA","none",IF(AN101=C101,"ppl",IF(AN101=D101,"admissions","!!!")))</f>
        <v>none</v>
      </c>
      <c r="AP101" t="str">
        <f t="shared" si="9"/>
        <v/>
      </c>
      <c r="AQ101" t="s">
        <v>1467</v>
      </c>
      <c r="AR101">
        <v>28</v>
      </c>
      <c r="AT101">
        <f>IF(AR101="","",ROUND(AR101/F101,2))</f>
        <v>0.1</v>
      </c>
      <c r="AU101" t="str">
        <f>IF(AS101="","",ROUND(AS101/F101,2))</f>
        <v/>
      </c>
      <c r="AV101" t="s">
        <v>1149</v>
      </c>
    </row>
    <row r="102" spans="1:49">
      <c r="A102" t="s">
        <v>425</v>
      </c>
      <c r="B102" t="str">
        <f t="shared" si="7"/>
        <v>half_to_all_have_diag</v>
      </c>
      <c r="C102">
        <v>110</v>
      </c>
      <c r="D102">
        <v>110</v>
      </c>
      <c r="E102" t="s">
        <v>1187</v>
      </c>
      <c r="F102">
        <v>110</v>
      </c>
      <c r="G102" s="5">
        <v>105</v>
      </c>
      <c r="H102" s="5">
        <f t="shared" si="5"/>
        <v>110</v>
      </c>
      <c r="I102" t="s">
        <v>2</v>
      </c>
      <c r="J102" t="s">
        <v>8</v>
      </c>
      <c r="K102" t="s">
        <v>1468</v>
      </c>
      <c r="L102" t="s">
        <v>80</v>
      </c>
      <c r="M102" t="s">
        <v>395</v>
      </c>
      <c r="N102" t="s">
        <v>3</v>
      </c>
      <c r="O102" t="s">
        <v>39</v>
      </c>
      <c r="Q102" t="s">
        <v>14</v>
      </c>
      <c r="R102" t="s">
        <v>1469</v>
      </c>
      <c r="T102" t="s">
        <v>1152</v>
      </c>
      <c r="X102" t="s">
        <v>36</v>
      </c>
      <c r="Y102" t="s">
        <v>7</v>
      </c>
      <c r="AA102" t="s">
        <v>4</v>
      </c>
      <c r="AC102">
        <v>92</v>
      </c>
      <c r="AD102">
        <v>18</v>
      </c>
      <c r="AH102" t="s">
        <v>7</v>
      </c>
      <c r="AI102">
        <v>35</v>
      </c>
      <c r="AJ102">
        <v>110</v>
      </c>
      <c r="AK102">
        <f t="shared" si="8"/>
        <v>0.32</v>
      </c>
      <c r="AM102">
        <v>64</v>
      </c>
      <c r="AN102">
        <v>110</v>
      </c>
      <c r="AO102" t="str">
        <f>IF(AN102="NA","none",IF(AN102=C102,"ppl",IF(AN102=D102,"admissions","!!!")))</f>
        <v>ppl</v>
      </c>
      <c r="AP102">
        <f t="shared" si="9"/>
        <v>0.57999999999999996</v>
      </c>
      <c r="AQ102" t="s">
        <v>1470</v>
      </c>
      <c r="AR102">
        <v>94</v>
      </c>
      <c r="AS102">
        <v>29</v>
      </c>
      <c r="AT102">
        <f>IF(AR102="","",ROUND(AR102/F102,2))</f>
        <v>0.85</v>
      </c>
      <c r="AU102">
        <f>IF(AS102="","",ROUND(AS102/F102,2))</f>
        <v>0.26</v>
      </c>
      <c r="AV102" t="s">
        <v>1501</v>
      </c>
      <c r="AW102" t="s">
        <v>308</v>
      </c>
    </row>
    <row r="103" spans="1:49">
      <c r="A103" t="s">
        <v>426</v>
      </c>
      <c r="B103" t="str">
        <f t="shared" si="7"/>
        <v>less_than_half_have_diagnosis</v>
      </c>
      <c r="C103">
        <v>142</v>
      </c>
      <c r="D103">
        <v>142</v>
      </c>
      <c r="E103" t="s">
        <v>1187</v>
      </c>
      <c r="F103">
        <v>142</v>
      </c>
      <c r="G103" s="5">
        <v>28</v>
      </c>
      <c r="H103" s="5">
        <f t="shared" si="5"/>
        <v>142</v>
      </c>
      <c r="I103" t="s">
        <v>6</v>
      </c>
      <c r="J103" t="s">
        <v>29</v>
      </c>
      <c r="K103" t="s">
        <v>1471</v>
      </c>
      <c r="L103" t="s">
        <v>119</v>
      </c>
      <c r="M103" t="s">
        <v>53</v>
      </c>
      <c r="N103" t="s">
        <v>54</v>
      </c>
      <c r="O103" t="s">
        <v>1159</v>
      </c>
      <c r="P103" t="s">
        <v>1472</v>
      </c>
      <c r="Q103" t="s">
        <v>14</v>
      </c>
      <c r="R103" t="s">
        <v>1473</v>
      </c>
      <c r="T103" t="s">
        <v>1152</v>
      </c>
      <c r="V103" t="s">
        <v>1152</v>
      </c>
      <c r="X103" t="s">
        <v>421</v>
      </c>
      <c r="Y103" t="s">
        <v>6</v>
      </c>
      <c r="AA103" t="s">
        <v>4</v>
      </c>
      <c r="AC103" t="s">
        <v>7</v>
      </c>
      <c r="AD103" t="s">
        <v>7</v>
      </c>
      <c r="AF103">
        <f>C103</f>
        <v>142</v>
      </c>
      <c r="AH103" t="s">
        <v>7</v>
      </c>
      <c r="AI103" t="s">
        <v>7</v>
      </c>
      <c r="AJ103" t="s">
        <v>7</v>
      </c>
      <c r="AK103" t="str">
        <f t="shared" si="8"/>
        <v/>
      </c>
      <c r="AL103" t="s">
        <v>1474</v>
      </c>
      <c r="AM103" t="s">
        <v>7</v>
      </c>
      <c r="AN103" t="s">
        <v>7</v>
      </c>
      <c r="AO103" t="str">
        <f>IF(AN103="NA","none",IF(AN103=C103,"ppl",IF(AN103=D103,"admissions","!!!")))</f>
        <v>none</v>
      </c>
      <c r="AP103" t="str">
        <f t="shared" si="9"/>
        <v/>
      </c>
      <c r="AQ103" t="s">
        <v>1467</v>
      </c>
      <c r="AT103" t="str">
        <f>IF(AR103="","",ROUND(AR103/F103,2))</f>
        <v/>
      </c>
      <c r="AU103" t="str">
        <f>IF(AS103="","",ROUND(AS103/F103,2))</f>
        <v/>
      </c>
      <c r="AV103" t="s">
        <v>1456</v>
      </c>
    </row>
    <row r="104" spans="1:49">
      <c r="A104" t="s">
        <v>427</v>
      </c>
      <c r="B104" t="str">
        <f t="shared" si="7"/>
        <v>a_bit_more_diag_than_people</v>
      </c>
      <c r="C104">
        <v>55</v>
      </c>
      <c r="D104">
        <v>55</v>
      </c>
      <c r="E104" t="s">
        <v>1187</v>
      </c>
      <c r="F104">
        <v>55</v>
      </c>
      <c r="G104" s="5">
        <v>77</v>
      </c>
      <c r="H104" s="5">
        <f t="shared" si="5"/>
        <v>77</v>
      </c>
      <c r="I104" t="s">
        <v>61</v>
      </c>
      <c r="J104" t="s">
        <v>8</v>
      </c>
      <c r="K104" t="s">
        <v>1477</v>
      </c>
      <c r="L104" t="s">
        <v>119</v>
      </c>
      <c r="M104" t="s">
        <v>37</v>
      </c>
      <c r="N104" t="s">
        <v>28</v>
      </c>
      <c r="O104" t="s">
        <v>428</v>
      </c>
      <c r="Q104" t="s">
        <v>13</v>
      </c>
      <c r="R104" t="s">
        <v>1476</v>
      </c>
      <c r="X104" t="s">
        <v>85</v>
      </c>
      <c r="Y104" t="s">
        <v>7</v>
      </c>
      <c r="AA104" t="s">
        <v>429</v>
      </c>
      <c r="AB104" t="s">
        <v>1475</v>
      </c>
      <c r="AC104">
        <v>33</v>
      </c>
      <c r="AD104">
        <v>22</v>
      </c>
      <c r="AH104" t="s">
        <v>7</v>
      </c>
      <c r="AI104">
        <v>15</v>
      </c>
      <c r="AJ104">
        <v>55</v>
      </c>
      <c r="AK104">
        <f t="shared" si="8"/>
        <v>0.27</v>
      </c>
      <c r="AM104">
        <v>7</v>
      </c>
      <c r="AN104">
        <v>55</v>
      </c>
      <c r="AO104" t="str">
        <f>IF(AN104="NA","none",IF(AN104=C104,"ppl",IF(AN104=D104,"admissions","!!!")))</f>
        <v>ppl</v>
      </c>
      <c r="AP104">
        <f t="shared" si="9"/>
        <v>0.13</v>
      </c>
      <c r="AQ104" t="s">
        <v>1189</v>
      </c>
      <c r="AS104">
        <v>10</v>
      </c>
      <c r="AT104" t="str">
        <f>IF(AR104="","",ROUND(AR104/F104,2))</f>
        <v/>
      </c>
      <c r="AU104">
        <f>IF(AS104="","",ROUND(AS104/F104,2))</f>
        <v>0.18</v>
      </c>
      <c r="AV104" t="s">
        <v>1456</v>
      </c>
      <c r="AW104" t="s">
        <v>308</v>
      </c>
    </row>
    <row r="105" spans="1:49">
      <c r="A105" t="s">
        <v>430</v>
      </c>
      <c r="B105" t="str">
        <f t="shared" si="7"/>
        <v>less_than_half_have_diagnosis</v>
      </c>
      <c r="C105">
        <v>207</v>
      </c>
      <c r="D105">
        <v>207</v>
      </c>
      <c r="E105" t="s">
        <v>1187</v>
      </c>
      <c r="F105">
        <v>207</v>
      </c>
      <c r="G105" s="5">
        <v>35</v>
      </c>
      <c r="H105" s="5">
        <f t="shared" si="5"/>
        <v>207</v>
      </c>
      <c r="I105" t="s">
        <v>55</v>
      </c>
      <c r="J105" t="s">
        <v>29</v>
      </c>
      <c r="K105" t="s">
        <v>1478</v>
      </c>
      <c r="L105" t="s">
        <v>119</v>
      </c>
      <c r="M105" t="s">
        <v>11</v>
      </c>
      <c r="N105" t="s">
        <v>3</v>
      </c>
      <c r="O105" t="s">
        <v>1159</v>
      </c>
      <c r="Q105" t="s">
        <v>14</v>
      </c>
      <c r="R105" t="s">
        <v>1479</v>
      </c>
      <c r="V105" t="s">
        <v>1152</v>
      </c>
      <c r="X105" t="s">
        <v>79</v>
      </c>
      <c r="Y105" t="s">
        <v>7</v>
      </c>
      <c r="AA105" t="s">
        <v>4</v>
      </c>
      <c r="AB105" s="5"/>
      <c r="AC105" s="5">
        <v>140</v>
      </c>
      <c r="AD105" s="5">
        <v>67</v>
      </c>
      <c r="AE105" s="5"/>
      <c r="AF105" s="5"/>
      <c r="AH105">
        <v>219</v>
      </c>
      <c r="AI105">
        <v>151</v>
      </c>
      <c r="AJ105">
        <v>207</v>
      </c>
      <c r="AK105">
        <f t="shared" si="8"/>
        <v>0.73</v>
      </c>
      <c r="AM105">
        <v>40</v>
      </c>
      <c r="AN105">
        <v>207</v>
      </c>
      <c r="AO105" t="str">
        <f>IF(AN105="NA","none",IF(AN105=C105,"ppl",IF(AN105=D105,"admissions","!!!")))</f>
        <v>ppl</v>
      </c>
      <c r="AP105">
        <f t="shared" si="9"/>
        <v>0.19</v>
      </c>
      <c r="AQ105" t="s">
        <v>1189</v>
      </c>
      <c r="AT105" t="str">
        <f>IF(AR105="","",ROUND(AR105/F105,2))</f>
        <v/>
      </c>
      <c r="AU105" t="str">
        <f>IF(AS105="","",ROUND(AS105/F105,2))</f>
        <v/>
      </c>
      <c r="AV105" t="s">
        <v>1456</v>
      </c>
      <c r="AW105" t="s">
        <v>308</v>
      </c>
    </row>
    <row r="106" spans="1:49">
      <c r="A106" t="s">
        <v>431</v>
      </c>
      <c r="B106" t="str">
        <f t="shared" si="7"/>
        <v>a_bit_more_diag_than_people</v>
      </c>
      <c r="C106">
        <v>341</v>
      </c>
      <c r="D106">
        <v>341</v>
      </c>
      <c r="E106" t="s">
        <v>1483</v>
      </c>
      <c r="F106">
        <v>341</v>
      </c>
      <c r="G106" s="5">
        <v>488</v>
      </c>
      <c r="H106" s="5">
        <f t="shared" si="5"/>
        <v>488</v>
      </c>
      <c r="I106" t="s">
        <v>379</v>
      </c>
      <c r="J106" t="s">
        <v>8</v>
      </c>
      <c r="K106" t="s">
        <v>1484</v>
      </c>
      <c r="L106" t="s">
        <v>119</v>
      </c>
      <c r="M106" t="s">
        <v>143</v>
      </c>
      <c r="N106" t="s">
        <v>28</v>
      </c>
      <c r="O106" t="s">
        <v>428</v>
      </c>
      <c r="P106" t="s">
        <v>1481</v>
      </c>
      <c r="Q106" t="s">
        <v>14</v>
      </c>
      <c r="R106" t="s">
        <v>1482</v>
      </c>
      <c r="T106" t="s">
        <v>1152</v>
      </c>
      <c r="U106" t="s">
        <v>1152</v>
      </c>
      <c r="X106" t="s">
        <v>26</v>
      </c>
      <c r="Y106" t="s">
        <v>7</v>
      </c>
      <c r="AA106" t="s">
        <v>429</v>
      </c>
      <c r="AB106" t="s">
        <v>1480</v>
      </c>
      <c r="AC106" t="s">
        <v>7</v>
      </c>
      <c r="AD106" t="s">
        <v>7</v>
      </c>
      <c r="AF106">
        <f>C106</f>
        <v>341</v>
      </c>
      <c r="AG106" t="s">
        <v>12</v>
      </c>
      <c r="AH106">
        <v>512</v>
      </c>
      <c r="AI106" t="s">
        <v>7</v>
      </c>
      <c r="AJ106" t="s">
        <v>7</v>
      </c>
      <c r="AK106" t="str">
        <f t="shared" si="8"/>
        <v/>
      </c>
      <c r="AL106" t="s">
        <v>1485</v>
      </c>
      <c r="AM106" t="s">
        <v>7</v>
      </c>
      <c r="AN106" t="s">
        <v>7</v>
      </c>
      <c r="AO106" t="str">
        <f>IF(AN106="NA","none",IF(AN106=C106,"ppl",IF(AN106=D106,"admissions","!!!")))</f>
        <v>none</v>
      </c>
      <c r="AP106" t="str">
        <f t="shared" si="9"/>
        <v/>
      </c>
      <c r="AQ106" t="s">
        <v>1148</v>
      </c>
      <c r="AR106">
        <v>270</v>
      </c>
      <c r="AS106">
        <v>17</v>
      </c>
      <c r="AT106">
        <f>IF(AR106="","",ROUND(AR106/F106,2))</f>
        <v>0.79</v>
      </c>
      <c r="AU106">
        <f>IF(AS106="","",ROUND(AS106/F106,2))</f>
        <v>0.05</v>
      </c>
      <c r="AV106" t="s">
        <v>1486</v>
      </c>
    </row>
    <row r="107" spans="1:49">
      <c r="A107" t="s">
        <v>433</v>
      </c>
      <c r="B107" t="str">
        <f t="shared" si="7"/>
        <v>half_to_all_have_diag</v>
      </c>
      <c r="C107">
        <v>711</v>
      </c>
      <c r="D107">
        <v>711</v>
      </c>
      <c r="E107" t="s">
        <v>1318</v>
      </c>
      <c r="F107">
        <v>711</v>
      </c>
      <c r="G107" s="5">
        <v>677</v>
      </c>
      <c r="H107" s="5">
        <f t="shared" si="5"/>
        <v>711</v>
      </c>
      <c r="I107" t="s">
        <v>61</v>
      </c>
      <c r="J107" t="s">
        <v>8</v>
      </c>
      <c r="K107" t="s">
        <v>1488</v>
      </c>
      <c r="L107" t="s">
        <v>119</v>
      </c>
      <c r="M107" t="s">
        <v>91</v>
      </c>
      <c r="N107" t="s">
        <v>93</v>
      </c>
      <c r="O107" t="s">
        <v>1159</v>
      </c>
      <c r="Q107" t="s">
        <v>14</v>
      </c>
      <c r="R107" t="s">
        <v>1489</v>
      </c>
      <c r="T107" t="s">
        <v>1152</v>
      </c>
      <c r="U107" t="s">
        <v>1152</v>
      </c>
      <c r="X107" t="s">
        <v>434</v>
      </c>
      <c r="Y107" t="s">
        <v>55</v>
      </c>
      <c r="AA107" t="s">
        <v>4</v>
      </c>
      <c r="AC107">
        <v>659</v>
      </c>
      <c r="AD107">
        <v>52</v>
      </c>
      <c r="AH107" t="s">
        <v>7</v>
      </c>
      <c r="AI107">
        <v>308</v>
      </c>
      <c r="AJ107">
        <v>711</v>
      </c>
      <c r="AK107">
        <f t="shared" si="8"/>
        <v>0.43</v>
      </c>
      <c r="AM107">
        <v>62</v>
      </c>
      <c r="AN107">
        <v>711</v>
      </c>
      <c r="AO107" t="str">
        <f>IF(AN107="NA","none",IF(AN107=C107,"ppl",IF(AN107=D107,"admissions","!!!")))</f>
        <v>ppl</v>
      </c>
      <c r="AP107">
        <f t="shared" si="9"/>
        <v>0.09</v>
      </c>
      <c r="AQ107" t="s">
        <v>1189</v>
      </c>
      <c r="AR107">
        <v>532</v>
      </c>
      <c r="AS107">
        <v>282</v>
      </c>
      <c r="AT107">
        <f>IF(AR107="","",ROUND(AR107/F107,2))</f>
        <v>0.75</v>
      </c>
      <c r="AU107">
        <f>IF(AS107="","",ROUND(AS107/F107,2))</f>
        <v>0.4</v>
      </c>
      <c r="AV107" t="s">
        <v>1487</v>
      </c>
      <c r="AW107" t="s">
        <v>308</v>
      </c>
    </row>
    <row r="108" spans="1:49">
      <c r="A108" t="s">
        <v>435</v>
      </c>
      <c r="B108" t="str">
        <f t="shared" si="7"/>
        <v>many_more_diag_than_people</v>
      </c>
      <c r="C108">
        <v>49</v>
      </c>
      <c r="D108">
        <v>49</v>
      </c>
      <c r="E108" t="s">
        <v>1187</v>
      </c>
      <c r="F108">
        <v>49</v>
      </c>
      <c r="G108" s="5">
        <v>82</v>
      </c>
      <c r="H108" s="5">
        <f t="shared" si="5"/>
        <v>82</v>
      </c>
      <c r="I108" t="s">
        <v>61</v>
      </c>
      <c r="J108" t="s">
        <v>1158</v>
      </c>
      <c r="K108" t="s">
        <v>1491</v>
      </c>
      <c r="M108" t="s">
        <v>436</v>
      </c>
      <c r="N108" t="s">
        <v>28</v>
      </c>
      <c r="O108" t="s">
        <v>428</v>
      </c>
      <c r="Q108" t="s">
        <v>14</v>
      </c>
      <c r="R108" t="s">
        <v>1492</v>
      </c>
      <c r="W108" t="s">
        <v>1152</v>
      </c>
      <c r="X108" t="s">
        <v>79</v>
      </c>
      <c r="Y108" t="s">
        <v>7</v>
      </c>
      <c r="AA108" t="s">
        <v>429</v>
      </c>
      <c r="AB108" t="s">
        <v>1490</v>
      </c>
      <c r="AC108">
        <v>30</v>
      </c>
      <c r="AD108">
        <v>19</v>
      </c>
      <c r="AH108" t="s">
        <v>7</v>
      </c>
      <c r="AI108" t="s">
        <v>7</v>
      </c>
      <c r="AJ108" t="s">
        <v>7</v>
      </c>
      <c r="AK108" t="str">
        <f t="shared" si="8"/>
        <v/>
      </c>
      <c r="AL108" t="s">
        <v>1493</v>
      </c>
      <c r="AM108">
        <v>14</v>
      </c>
      <c r="AN108">
        <v>49</v>
      </c>
      <c r="AO108" t="str">
        <f>IF(AN108="NA","none",IF(AN108=C108,"ppl",IF(AN108=D108,"admissions","!!!")))</f>
        <v>ppl</v>
      </c>
      <c r="AP108">
        <f t="shared" si="9"/>
        <v>0.28999999999999998</v>
      </c>
      <c r="AQ108" t="s">
        <v>1189</v>
      </c>
      <c r="AR108">
        <v>39</v>
      </c>
      <c r="AT108">
        <f>IF(AR108="","",ROUND(AR108/F108,2))</f>
        <v>0.8</v>
      </c>
      <c r="AU108" t="str">
        <f>IF(AS108="","",ROUND(AS108/F108,2))</f>
        <v/>
      </c>
      <c r="AV108" t="s">
        <v>1394</v>
      </c>
      <c r="AW108" t="s">
        <v>308</v>
      </c>
    </row>
    <row r="109" spans="1:49">
      <c r="A109" t="s">
        <v>439</v>
      </c>
      <c r="B109" t="str">
        <f t="shared" si="7"/>
        <v>a_bit_more_diag_than_people</v>
      </c>
      <c r="C109">
        <v>12612</v>
      </c>
      <c r="D109">
        <v>12612</v>
      </c>
      <c r="E109" t="s">
        <v>1495</v>
      </c>
      <c r="F109">
        <v>12612</v>
      </c>
      <c r="G109" s="5">
        <v>16228</v>
      </c>
      <c r="H109" s="5">
        <f t="shared" si="5"/>
        <v>16228</v>
      </c>
      <c r="I109" t="s">
        <v>61</v>
      </c>
      <c r="J109" t="s">
        <v>1158</v>
      </c>
      <c r="K109" t="s">
        <v>1494</v>
      </c>
      <c r="L109" t="s">
        <v>80</v>
      </c>
      <c r="M109" t="s">
        <v>91</v>
      </c>
      <c r="N109" t="s">
        <v>93</v>
      </c>
      <c r="O109" t="s">
        <v>46</v>
      </c>
      <c r="Q109" t="s">
        <v>14</v>
      </c>
      <c r="R109" t="s">
        <v>1496</v>
      </c>
      <c r="U109" t="s">
        <v>1152</v>
      </c>
      <c r="V109" t="s">
        <v>1152</v>
      </c>
      <c r="W109" t="s">
        <v>1152</v>
      </c>
      <c r="X109" t="s">
        <v>438</v>
      </c>
      <c r="Y109" t="s">
        <v>55</v>
      </c>
      <c r="AA109" t="s">
        <v>4</v>
      </c>
      <c r="AC109">
        <v>9582</v>
      </c>
      <c r="AD109">
        <v>3030</v>
      </c>
      <c r="AH109" t="s">
        <v>7</v>
      </c>
      <c r="AI109" t="s">
        <v>7</v>
      </c>
      <c r="AJ109" t="s">
        <v>7</v>
      </c>
      <c r="AK109" t="str">
        <f t="shared" si="8"/>
        <v/>
      </c>
      <c r="AL109" t="s">
        <v>1497</v>
      </c>
      <c r="AM109">
        <v>1132</v>
      </c>
      <c r="AN109">
        <v>12612</v>
      </c>
      <c r="AO109" t="str">
        <f>IF(AN109="NA","none",IF(AN109=C109,"ppl",IF(AN109=D109,"admissions","!!!")))</f>
        <v>ppl</v>
      </c>
      <c r="AP109">
        <f t="shared" si="9"/>
        <v>0.09</v>
      </c>
      <c r="AQ109" t="s">
        <v>1189</v>
      </c>
      <c r="AS109">
        <v>4458</v>
      </c>
      <c r="AT109" t="str">
        <f>IF(AR109="","",ROUND(AR109/F109,2))</f>
        <v/>
      </c>
      <c r="AU109">
        <f>IF(AS109="","",ROUND(AS109/F109,2))</f>
        <v>0.35</v>
      </c>
      <c r="AV109" t="s">
        <v>1456</v>
      </c>
      <c r="AW109" t="s">
        <v>308</v>
      </c>
    </row>
    <row r="110" spans="1:49">
      <c r="A110" t="s">
        <v>440</v>
      </c>
      <c r="B110" t="str">
        <f t="shared" si="7"/>
        <v>half_to_all_have_diag</v>
      </c>
      <c r="C110">
        <v>189</v>
      </c>
      <c r="D110">
        <v>189</v>
      </c>
      <c r="E110" t="s">
        <v>1187</v>
      </c>
      <c r="F110">
        <v>189</v>
      </c>
      <c r="G110" s="5">
        <v>144</v>
      </c>
      <c r="H110" s="5">
        <f t="shared" si="5"/>
        <v>189</v>
      </c>
      <c r="I110" t="s">
        <v>61</v>
      </c>
      <c r="J110" t="s">
        <v>1158</v>
      </c>
      <c r="K110" t="s">
        <v>1498</v>
      </c>
      <c r="L110" t="s">
        <v>119</v>
      </c>
      <c r="M110" t="s">
        <v>37</v>
      </c>
      <c r="N110" t="s">
        <v>28</v>
      </c>
      <c r="O110" t="s">
        <v>46</v>
      </c>
      <c r="P110" t="s">
        <v>1499</v>
      </c>
      <c r="Q110" t="s">
        <v>14</v>
      </c>
      <c r="R110" t="s">
        <v>1500</v>
      </c>
      <c r="T110" t="s">
        <v>1152</v>
      </c>
      <c r="V110" t="s">
        <v>1152</v>
      </c>
      <c r="W110" t="s">
        <v>1152</v>
      </c>
      <c r="X110" t="s">
        <v>85</v>
      </c>
      <c r="Y110" t="s">
        <v>7</v>
      </c>
      <c r="AA110" t="s">
        <v>4</v>
      </c>
      <c r="AC110">
        <v>78</v>
      </c>
      <c r="AD110">
        <v>109</v>
      </c>
      <c r="AF110">
        <v>2</v>
      </c>
      <c r="AH110">
        <v>32</v>
      </c>
      <c r="AI110">
        <v>109</v>
      </c>
      <c r="AJ110">
        <v>189</v>
      </c>
      <c r="AK110">
        <f t="shared" si="8"/>
        <v>0.57999999999999996</v>
      </c>
      <c r="AM110">
        <v>24</v>
      </c>
      <c r="AN110">
        <v>189</v>
      </c>
      <c r="AO110" t="str">
        <f>IF(AN110="NA","none",IF(AN110=C110,"ppl",IF(AN110=D110,"admissions","!!!")))</f>
        <v>ppl</v>
      </c>
      <c r="AP110">
        <f t="shared" si="9"/>
        <v>0.13</v>
      </c>
      <c r="AQ110" t="s">
        <v>1189</v>
      </c>
      <c r="AS110">
        <v>73</v>
      </c>
      <c r="AT110" t="str">
        <f>IF(AR110="","",ROUND(AR110/F110,2))</f>
        <v/>
      </c>
      <c r="AU110">
        <f>IF(AS110="","",ROUND(AS110/F110,2))</f>
        <v>0.39</v>
      </c>
      <c r="AV110" t="s">
        <v>1456</v>
      </c>
      <c r="AW110" t="s">
        <v>308</v>
      </c>
    </row>
    <row r="111" spans="1:49">
      <c r="A111" t="s">
        <v>441</v>
      </c>
      <c r="B111" t="str">
        <f t="shared" si="7"/>
        <v>many_more_diag_than_people</v>
      </c>
      <c r="C111">
        <v>181</v>
      </c>
      <c r="D111">
        <v>181</v>
      </c>
      <c r="E111" t="s">
        <v>1318</v>
      </c>
      <c r="F111">
        <v>181</v>
      </c>
      <c r="G111" s="5">
        <v>407</v>
      </c>
      <c r="H111" s="5">
        <f>IF(F111&gt;G111,F111,G111)</f>
        <v>407</v>
      </c>
      <c r="I111" t="s">
        <v>61</v>
      </c>
      <c r="J111" t="s">
        <v>8</v>
      </c>
      <c r="K111" t="s">
        <v>1550</v>
      </c>
      <c r="L111" t="s">
        <v>119</v>
      </c>
      <c r="M111" t="s">
        <v>442</v>
      </c>
      <c r="N111" t="s">
        <v>28</v>
      </c>
      <c r="O111" t="s">
        <v>428</v>
      </c>
      <c r="P111" t="s">
        <v>1551</v>
      </c>
      <c r="Q111" t="s">
        <v>14</v>
      </c>
      <c r="R111" t="s">
        <v>1552</v>
      </c>
      <c r="T111" t="s">
        <v>1152</v>
      </c>
      <c r="W111" t="s">
        <v>1152</v>
      </c>
      <c r="X111" t="s">
        <v>26</v>
      </c>
      <c r="Y111" t="s">
        <v>6</v>
      </c>
      <c r="AA111" t="s">
        <v>429</v>
      </c>
      <c r="AB111" t="s">
        <v>1553</v>
      </c>
      <c r="AC111">
        <v>100</v>
      </c>
      <c r="AD111">
        <v>81</v>
      </c>
      <c r="AH111" t="s">
        <v>7</v>
      </c>
      <c r="AI111" t="s">
        <v>7</v>
      </c>
      <c r="AJ111" t="s">
        <v>7</v>
      </c>
      <c r="AK111" t="str">
        <f t="shared" si="8"/>
        <v/>
      </c>
      <c r="AL111" t="s">
        <v>1344</v>
      </c>
      <c r="AM111">
        <v>39</v>
      </c>
      <c r="AN111">
        <v>181</v>
      </c>
      <c r="AO111" t="str">
        <f>IF(AN111="NA","none",IF(AN111=C111,"ppl",IF(AN111=D111,"admissions","!!!")))</f>
        <v>ppl</v>
      </c>
      <c r="AP111">
        <f t="shared" si="9"/>
        <v>0.22</v>
      </c>
      <c r="AQ111" t="s">
        <v>1554</v>
      </c>
      <c r="AR111">
        <v>124</v>
      </c>
      <c r="AS111">
        <v>63</v>
      </c>
      <c r="AT111">
        <f>IF(AR111="","",ROUND(AR111/F111,2))</f>
        <v>0.69</v>
      </c>
      <c r="AU111">
        <f>IF(AS111="","",ROUND(AS111/F111,2))</f>
        <v>0.35</v>
      </c>
      <c r="AV111" t="s">
        <v>1562</v>
      </c>
      <c r="AW111" t="s">
        <v>144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3D5E6-5D38-DC4B-B9CC-8554506A9CC1}">
  <dimension ref="A1:HU1009"/>
  <sheetViews>
    <sheetView workbookViewId="0">
      <pane xSplit="2" topLeftCell="C1" activePane="topRight" state="frozen"/>
      <selection pane="topRight" activeCell="E54" sqref="E54"/>
    </sheetView>
  </sheetViews>
  <sheetFormatPr baseColWidth="10" defaultRowHeight="16"/>
  <cols>
    <col min="1" max="1" width="18.6640625" customWidth="1"/>
    <col min="2" max="2" width="22.1640625" customWidth="1"/>
    <col min="3" max="28" width="10.83203125" style="5"/>
    <col min="29" max="38" width="10.83203125" style="5" customWidth="1"/>
    <col min="39" max="57" width="12.6640625" style="5" customWidth="1"/>
    <col min="58" max="164" width="10.83203125" style="5"/>
    <col min="165" max="184" width="12.6640625" style="5" customWidth="1"/>
    <col min="185" max="229" width="10.83203125" style="5"/>
  </cols>
  <sheetData>
    <row r="1" spans="1:229" s="49" customFormat="1" ht="20">
      <c r="A1" s="9" t="s">
        <v>185</v>
      </c>
      <c r="B1" s="10" t="s">
        <v>186</v>
      </c>
      <c r="C1" s="8" t="s">
        <v>0</v>
      </c>
      <c r="D1" s="8" t="s">
        <v>0</v>
      </c>
      <c r="E1" s="8" t="s">
        <v>9</v>
      </c>
      <c r="F1" s="8" t="s">
        <v>9</v>
      </c>
      <c r="G1" s="8" t="s">
        <v>16</v>
      </c>
      <c r="H1" s="8" t="s">
        <v>16</v>
      </c>
      <c r="I1" s="8" t="s">
        <v>23</v>
      </c>
      <c r="J1" s="8" t="s">
        <v>23</v>
      </c>
      <c r="K1" s="8" t="s">
        <v>25</v>
      </c>
      <c r="L1" s="8" t="s">
        <v>25</v>
      </c>
      <c r="M1" s="8" t="s">
        <v>30</v>
      </c>
      <c r="N1" s="8" t="s">
        <v>30</v>
      </c>
      <c r="O1" s="8" t="s">
        <v>35</v>
      </c>
      <c r="P1" s="8" t="s">
        <v>35</v>
      </c>
      <c r="Q1" s="8" t="s">
        <v>41</v>
      </c>
      <c r="R1" s="8" t="s">
        <v>41</v>
      </c>
      <c r="S1" s="8" t="s">
        <v>43</v>
      </c>
      <c r="T1" s="8" t="s">
        <v>43</v>
      </c>
      <c r="U1" s="8" t="s">
        <v>49</v>
      </c>
      <c r="V1" s="8" t="s">
        <v>49</v>
      </c>
      <c r="W1" s="8" t="s">
        <v>51</v>
      </c>
      <c r="X1" s="8" t="s">
        <v>51</v>
      </c>
      <c r="Y1" s="8" t="s">
        <v>56</v>
      </c>
      <c r="Z1" s="8" t="s">
        <v>56</v>
      </c>
      <c r="AA1" s="8" t="s">
        <v>60</v>
      </c>
      <c r="AB1" s="8" t="s">
        <v>60</v>
      </c>
      <c r="AC1" s="8" t="s">
        <v>62</v>
      </c>
      <c r="AD1" s="8" t="s">
        <v>62</v>
      </c>
      <c r="AE1" s="8" t="s">
        <v>64</v>
      </c>
      <c r="AF1" s="8" t="s">
        <v>64</v>
      </c>
      <c r="AG1" s="8" t="s">
        <v>65</v>
      </c>
      <c r="AH1" s="8" t="s">
        <v>65</v>
      </c>
      <c r="AI1" s="8" t="s">
        <v>66</v>
      </c>
      <c r="AJ1" s="8" t="s">
        <v>66</v>
      </c>
      <c r="AK1" s="8" t="s">
        <v>73</v>
      </c>
      <c r="AL1" s="8" t="s">
        <v>73</v>
      </c>
      <c r="AM1" s="3" t="s">
        <v>325</v>
      </c>
      <c r="AN1" s="3" t="s">
        <v>325</v>
      </c>
      <c r="AO1" s="3" t="s">
        <v>326</v>
      </c>
      <c r="AP1" s="3" t="s">
        <v>326</v>
      </c>
      <c r="AQ1" s="3" t="s">
        <v>327</v>
      </c>
      <c r="AR1" s="3" t="s">
        <v>327</v>
      </c>
      <c r="AS1" s="3" t="s">
        <v>328</v>
      </c>
      <c r="AT1" s="3" t="s">
        <v>328</v>
      </c>
      <c r="AU1" s="3" t="s">
        <v>329</v>
      </c>
      <c r="AV1" s="3" t="s">
        <v>329</v>
      </c>
      <c r="AW1" s="3" t="s">
        <v>330</v>
      </c>
      <c r="AX1" s="3" t="s">
        <v>330</v>
      </c>
      <c r="AY1" s="3" t="s">
        <v>331</v>
      </c>
      <c r="AZ1" s="3" t="s">
        <v>331</v>
      </c>
      <c r="BA1" s="3" t="s">
        <v>332</v>
      </c>
      <c r="BB1" s="3" t="s">
        <v>332</v>
      </c>
      <c r="BC1" s="3" t="s">
        <v>333</v>
      </c>
      <c r="BD1" s="3" t="s">
        <v>333</v>
      </c>
      <c r="BE1" s="3" t="s">
        <v>334</v>
      </c>
      <c r="BF1" s="3" t="s">
        <v>334</v>
      </c>
      <c r="BG1" s="3" t="s">
        <v>335</v>
      </c>
      <c r="BH1" s="3" t="s">
        <v>335</v>
      </c>
      <c r="BI1" s="3" t="s">
        <v>336</v>
      </c>
      <c r="BJ1" s="3" t="s">
        <v>336</v>
      </c>
      <c r="BK1" s="3" t="s">
        <v>337</v>
      </c>
      <c r="BL1" s="3" t="s">
        <v>337</v>
      </c>
      <c r="BM1" s="3" t="s">
        <v>338</v>
      </c>
      <c r="BN1" s="3" t="s">
        <v>338</v>
      </c>
      <c r="BO1" s="8" t="s">
        <v>78</v>
      </c>
      <c r="BP1" s="8" t="s">
        <v>78</v>
      </c>
      <c r="BQ1" s="8" t="s">
        <v>116</v>
      </c>
      <c r="BR1" s="8" t="s">
        <v>116</v>
      </c>
      <c r="BS1" s="8" t="s">
        <v>120</v>
      </c>
      <c r="BT1" s="8" t="s">
        <v>120</v>
      </c>
      <c r="BU1" s="8" t="s">
        <v>121</v>
      </c>
      <c r="BV1" s="8" t="s">
        <v>121</v>
      </c>
      <c r="BW1" s="8" t="s">
        <v>122</v>
      </c>
      <c r="BX1" s="8" t="s">
        <v>122</v>
      </c>
      <c r="BY1" s="8" t="s">
        <v>125</v>
      </c>
      <c r="BZ1" s="8" t="s">
        <v>125</v>
      </c>
      <c r="CA1" s="8" t="s">
        <v>126</v>
      </c>
      <c r="CB1" s="8" t="s">
        <v>126</v>
      </c>
      <c r="CC1" s="8" t="s">
        <v>134</v>
      </c>
      <c r="CD1" s="8" t="s">
        <v>134</v>
      </c>
      <c r="CE1" s="8" t="s">
        <v>130</v>
      </c>
      <c r="CF1" s="8" t="s">
        <v>130</v>
      </c>
      <c r="CG1" s="8" t="s">
        <v>131</v>
      </c>
      <c r="CH1" s="8" t="s">
        <v>131</v>
      </c>
      <c r="CI1" s="8" t="s">
        <v>388</v>
      </c>
      <c r="CJ1" s="8" t="s">
        <v>388</v>
      </c>
      <c r="CK1" s="8" t="s">
        <v>137</v>
      </c>
      <c r="CL1" s="8" t="s">
        <v>137</v>
      </c>
      <c r="CM1" s="8" t="s">
        <v>138</v>
      </c>
      <c r="CN1" s="8" t="s">
        <v>138</v>
      </c>
      <c r="CO1" s="8" t="s">
        <v>139</v>
      </c>
      <c r="CP1" s="8" t="s">
        <v>139</v>
      </c>
      <c r="CQ1" s="8" t="s">
        <v>140</v>
      </c>
      <c r="CR1" s="8" t="s">
        <v>140</v>
      </c>
      <c r="CS1" s="8" t="s">
        <v>147</v>
      </c>
      <c r="CT1" s="8" t="s">
        <v>147</v>
      </c>
      <c r="CU1" s="8" t="s">
        <v>148</v>
      </c>
      <c r="CV1" s="8" t="s">
        <v>148</v>
      </c>
      <c r="CW1" s="8" t="s">
        <v>149</v>
      </c>
      <c r="CX1" s="8" t="s">
        <v>149</v>
      </c>
      <c r="CY1" s="8" t="s">
        <v>150</v>
      </c>
      <c r="CZ1" s="8" t="s">
        <v>150</v>
      </c>
      <c r="DA1" s="8" t="s">
        <v>156</v>
      </c>
      <c r="DB1" s="8" t="s">
        <v>156</v>
      </c>
      <c r="DC1" s="8" t="s">
        <v>157</v>
      </c>
      <c r="DD1" s="8" t="s">
        <v>157</v>
      </c>
      <c r="DE1" s="8" t="s">
        <v>161</v>
      </c>
      <c r="DF1" s="8" t="s">
        <v>161</v>
      </c>
      <c r="DG1" s="8" t="s">
        <v>162</v>
      </c>
      <c r="DH1" s="8" t="s">
        <v>162</v>
      </c>
      <c r="DI1" s="8" t="s">
        <v>163</v>
      </c>
      <c r="DJ1" s="8" t="s">
        <v>163</v>
      </c>
      <c r="DK1" s="8" t="s">
        <v>168</v>
      </c>
      <c r="DL1" s="8" t="s">
        <v>168</v>
      </c>
      <c r="DM1" s="8" t="s">
        <v>169</v>
      </c>
      <c r="DN1" s="8" t="s">
        <v>169</v>
      </c>
      <c r="DO1" s="8" t="s">
        <v>170</v>
      </c>
      <c r="DP1" s="8" t="s">
        <v>170</v>
      </c>
      <c r="DQ1" s="8" t="s">
        <v>171</v>
      </c>
      <c r="DR1" s="8" t="s">
        <v>171</v>
      </c>
      <c r="DS1" s="8" t="s">
        <v>172</v>
      </c>
      <c r="DT1" s="8" t="s">
        <v>172</v>
      </c>
      <c r="DU1" s="8" t="s">
        <v>176</v>
      </c>
      <c r="DV1" s="8" t="s">
        <v>176</v>
      </c>
      <c r="DW1" s="8" t="s">
        <v>178</v>
      </c>
      <c r="DX1" s="8" t="s">
        <v>178</v>
      </c>
      <c r="DY1" s="8" t="s">
        <v>179</v>
      </c>
      <c r="DZ1" s="8" t="s">
        <v>179</v>
      </c>
      <c r="EA1" s="8" t="s">
        <v>322</v>
      </c>
      <c r="EB1" s="8" t="s">
        <v>322</v>
      </c>
      <c r="EC1" s="8" t="s">
        <v>324</v>
      </c>
      <c r="ED1" s="8" t="s">
        <v>324</v>
      </c>
      <c r="EE1" s="8" t="s">
        <v>357</v>
      </c>
      <c r="EF1" s="8" t="s">
        <v>357</v>
      </c>
      <c r="EG1" s="8" t="s">
        <v>359</v>
      </c>
      <c r="EH1" s="8" t="s">
        <v>359</v>
      </c>
      <c r="EI1" s="8" t="s">
        <v>362</v>
      </c>
      <c r="EJ1" s="8" t="s">
        <v>362</v>
      </c>
      <c r="EK1" s="8" t="s">
        <v>364</v>
      </c>
      <c r="EL1" s="8" t="s">
        <v>364</v>
      </c>
      <c r="EM1" s="8" t="s">
        <v>365</v>
      </c>
      <c r="EN1" s="8" t="s">
        <v>365</v>
      </c>
      <c r="EO1" s="8" t="s">
        <v>339</v>
      </c>
      <c r="EP1" s="8" t="s">
        <v>339</v>
      </c>
      <c r="EQ1" s="8" t="s">
        <v>341</v>
      </c>
      <c r="ER1" s="8" t="s">
        <v>341</v>
      </c>
      <c r="ES1" s="8" t="s">
        <v>344</v>
      </c>
      <c r="ET1" s="8" t="s">
        <v>344</v>
      </c>
      <c r="EU1" s="8" t="s">
        <v>345</v>
      </c>
      <c r="EV1" s="8" t="s">
        <v>345</v>
      </c>
      <c r="EW1" s="8" t="s">
        <v>346</v>
      </c>
      <c r="EX1" s="8" t="s">
        <v>346</v>
      </c>
      <c r="EY1" s="8" t="s">
        <v>348</v>
      </c>
      <c r="EZ1" s="8" t="s">
        <v>348</v>
      </c>
      <c r="FA1" s="8" t="s">
        <v>350</v>
      </c>
      <c r="FB1" s="8" t="s">
        <v>350</v>
      </c>
      <c r="FC1" s="8" t="s">
        <v>352</v>
      </c>
      <c r="FD1" s="8" t="s">
        <v>352</v>
      </c>
      <c r="FE1" s="8" t="s">
        <v>353</v>
      </c>
      <c r="FF1" s="8" t="s">
        <v>353</v>
      </c>
      <c r="FG1" s="20" t="s">
        <v>375</v>
      </c>
      <c r="FH1" s="20" t="s">
        <v>375</v>
      </c>
      <c r="FI1" s="3" t="s">
        <v>381</v>
      </c>
      <c r="FJ1" s="3" t="s">
        <v>381</v>
      </c>
      <c r="FK1" s="3" t="s">
        <v>382</v>
      </c>
      <c r="FL1" s="3" t="s">
        <v>382</v>
      </c>
      <c r="FM1" s="3" t="str">
        <f>[1]Index!$B7</f>
        <v>37 Blan et. al.</v>
      </c>
      <c r="FN1" s="3" t="str">
        <f>[1]Index!$B7</f>
        <v>37 Blan et. al.</v>
      </c>
      <c r="FO1" s="3" t="str">
        <f>[1]Index!$B8</f>
        <v>42 Cao et. al.</v>
      </c>
      <c r="FP1" s="3" t="str">
        <f>[1]Index!$B8</f>
        <v>42 Cao et. al.</v>
      </c>
      <c r="FQ1" s="3" t="str">
        <f>[1]Index!$B11</f>
        <v>60 Devulapally et. al.</v>
      </c>
      <c r="FR1" s="3" t="str">
        <f>[1]Index!$B11</f>
        <v>60 Devulapally et. al.</v>
      </c>
      <c r="FS1" s="3" t="str">
        <f>[1]Index!$B12</f>
        <v>68 Farooq et. al.</v>
      </c>
      <c r="FT1" s="3" t="str">
        <f>[1]Index!$B12</f>
        <v>68 Farooq et. al.</v>
      </c>
      <c r="FU1" s="3" t="str">
        <f>[1]Index!$B14</f>
        <v>84 Heller et. al.</v>
      </c>
      <c r="FV1" s="3" t="str">
        <f>[1]Index!$B14</f>
        <v>84 Heller et. al.</v>
      </c>
      <c r="FW1" s="3" t="str">
        <f>[1]Index!$B16</f>
        <v>87 Huerga et. al.</v>
      </c>
      <c r="FX1" s="3" t="str">
        <f>[1]Index!$B16</f>
        <v>87 Huerga et. al.</v>
      </c>
      <c r="FY1" s="3" t="str">
        <f>[1]Index!$B18</f>
        <v>96 Kazibwe et. al.</v>
      </c>
      <c r="FZ1" s="3" t="str">
        <f>[1]Index!$B18</f>
        <v>96 Kazibwe et. al.</v>
      </c>
      <c r="GA1" s="3" t="str">
        <f>[1]Index!$B19</f>
        <v>106 Lara-Medrano et. al.</v>
      </c>
      <c r="GB1" s="3" t="str">
        <f>[1]Index!$B19</f>
        <v>106 Lara-Medrano et. al.</v>
      </c>
      <c r="GC1" s="53" t="s">
        <v>402</v>
      </c>
      <c r="GD1" s="53" t="s">
        <v>402</v>
      </c>
      <c r="GE1" s="53" t="s">
        <v>403</v>
      </c>
      <c r="GF1" s="53" t="s">
        <v>403</v>
      </c>
      <c r="GG1" s="3" t="s">
        <v>406</v>
      </c>
      <c r="GH1" s="3" t="s">
        <v>406</v>
      </c>
      <c r="GI1" s="3" t="s">
        <v>412</v>
      </c>
      <c r="GJ1" s="3" t="s">
        <v>410</v>
      </c>
      <c r="GK1" s="3" t="s">
        <v>413</v>
      </c>
      <c r="GL1" s="3" t="s">
        <v>413</v>
      </c>
      <c r="GM1" s="3" t="s">
        <v>414</v>
      </c>
      <c r="GN1" s="3" t="s">
        <v>414</v>
      </c>
      <c r="GO1" s="3" t="s">
        <v>415</v>
      </c>
      <c r="GP1" s="3" t="s">
        <v>415</v>
      </c>
      <c r="GQ1" s="8" t="s">
        <v>423</v>
      </c>
      <c r="GR1" s="8" t="s">
        <v>423</v>
      </c>
      <c r="GS1" s="8" t="s">
        <v>424</v>
      </c>
      <c r="GT1" s="8" t="s">
        <v>424</v>
      </c>
      <c r="GU1" s="8" t="s">
        <v>425</v>
      </c>
      <c r="GV1" s="8" t="s">
        <v>425</v>
      </c>
      <c r="GW1" s="8" t="s">
        <v>426</v>
      </c>
      <c r="GX1" s="8" t="s">
        <v>426</v>
      </c>
      <c r="GY1" s="8" t="s">
        <v>427</v>
      </c>
      <c r="GZ1" s="8" t="s">
        <v>427</v>
      </c>
      <c r="HA1" s="8" t="s">
        <v>430</v>
      </c>
      <c r="HB1" s="8" t="s">
        <v>430</v>
      </c>
      <c r="HC1" s="3" t="s">
        <v>431</v>
      </c>
      <c r="HD1" s="3" t="s">
        <v>431</v>
      </c>
      <c r="HE1" s="8" t="s">
        <v>433</v>
      </c>
      <c r="HF1" s="8" t="s">
        <v>433</v>
      </c>
      <c r="HG1" s="3" t="s">
        <v>435</v>
      </c>
      <c r="HH1" s="3" t="s">
        <v>435</v>
      </c>
      <c r="HI1" s="3" t="s">
        <v>439</v>
      </c>
      <c r="HJ1" s="3" t="s">
        <v>439</v>
      </c>
      <c r="HK1" s="3" t="s">
        <v>440</v>
      </c>
      <c r="HL1" s="3" t="s">
        <v>440</v>
      </c>
      <c r="HM1" s="8" t="s">
        <v>441</v>
      </c>
      <c r="HN1" s="8" t="s">
        <v>441</v>
      </c>
      <c r="HO1" s="3"/>
      <c r="HP1" s="3"/>
      <c r="HQ1" s="3"/>
      <c r="HR1" s="3"/>
      <c r="HS1" s="3"/>
      <c r="HT1" s="3"/>
      <c r="HU1" s="3"/>
    </row>
    <row r="2" spans="1:229">
      <c r="A2" s="11" t="s">
        <v>295</v>
      </c>
      <c r="B2" s="11" t="s">
        <v>296</v>
      </c>
      <c r="C2" s="1" t="s">
        <v>293</v>
      </c>
      <c r="D2" s="1" t="s">
        <v>294</v>
      </c>
      <c r="E2" s="1" t="s">
        <v>293</v>
      </c>
      <c r="F2" s="1" t="s">
        <v>294</v>
      </c>
      <c r="G2" s="1" t="s">
        <v>293</v>
      </c>
      <c r="H2" s="1" t="s">
        <v>294</v>
      </c>
      <c r="I2" s="1" t="s">
        <v>293</v>
      </c>
      <c r="J2" s="1" t="s">
        <v>294</v>
      </c>
      <c r="K2" s="1" t="s">
        <v>293</v>
      </c>
      <c r="L2" s="1" t="s">
        <v>294</v>
      </c>
      <c r="M2" s="1" t="s">
        <v>293</v>
      </c>
      <c r="N2" s="1" t="s">
        <v>294</v>
      </c>
      <c r="O2" s="1" t="s">
        <v>293</v>
      </c>
      <c r="P2" s="1" t="s">
        <v>294</v>
      </c>
      <c r="Q2" s="1" t="s">
        <v>293</v>
      </c>
      <c r="R2" s="1" t="s">
        <v>294</v>
      </c>
      <c r="S2" s="1" t="s">
        <v>293</v>
      </c>
      <c r="T2" s="1" t="s">
        <v>294</v>
      </c>
      <c r="U2" s="1" t="s">
        <v>293</v>
      </c>
      <c r="V2" s="1" t="s">
        <v>294</v>
      </c>
      <c r="W2" s="1" t="s">
        <v>293</v>
      </c>
      <c r="X2" s="1" t="s">
        <v>294</v>
      </c>
      <c r="Y2" s="1" t="s">
        <v>293</v>
      </c>
      <c r="Z2" s="1" t="s">
        <v>294</v>
      </c>
      <c r="AA2" s="1" t="s">
        <v>293</v>
      </c>
      <c r="AB2" s="1" t="s">
        <v>294</v>
      </c>
      <c r="AC2" s="1" t="s">
        <v>293</v>
      </c>
      <c r="AD2" s="1" t="s">
        <v>294</v>
      </c>
      <c r="AE2" s="1" t="s">
        <v>293</v>
      </c>
      <c r="AF2" s="1" t="s">
        <v>294</v>
      </c>
      <c r="AG2" s="1" t="s">
        <v>293</v>
      </c>
      <c r="AH2" s="1" t="s">
        <v>294</v>
      </c>
      <c r="AI2" s="1" t="s">
        <v>293</v>
      </c>
      <c r="AJ2" s="1" t="s">
        <v>294</v>
      </c>
      <c r="AK2" s="1" t="s">
        <v>293</v>
      </c>
      <c r="AL2" s="1" t="s">
        <v>294</v>
      </c>
      <c r="AM2" s="1" t="s">
        <v>293</v>
      </c>
      <c r="AN2" s="1" t="s">
        <v>294</v>
      </c>
      <c r="AO2" s="1" t="s">
        <v>293</v>
      </c>
      <c r="AP2" s="1" t="s">
        <v>294</v>
      </c>
      <c r="AQ2" s="1" t="s">
        <v>293</v>
      </c>
      <c r="AR2" s="1" t="s">
        <v>294</v>
      </c>
      <c r="AS2" s="1" t="s">
        <v>293</v>
      </c>
      <c r="AT2" s="1" t="s">
        <v>294</v>
      </c>
      <c r="AU2" s="1" t="s">
        <v>293</v>
      </c>
      <c r="AV2" s="1" t="s">
        <v>294</v>
      </c>
      <c r="AW2" s="1" t="s">
        <v>293</v>
      </c>
      <c r="AX2" s="1" t="s">
        <v>294</v>
      </c>
      <c r="AY2" s="1" t="s">
        <v>293</v>
      </c>
      <c r="AZ2" s="1" t="s">
        <v>294</v>
      </c>
      <c r="BA2" s="1" t="s">
        <v>293</v>
      </c>
      <c r="BB2" s="1" t="s">
        <v>294</v>
      </c>
      <c r="BC2" s="1" t="s">
        <v>293</v>
      </c>
      <c r="BD2" s="1" t="s">
        <v>294</v>
      </c>
      <c r="BE2" s="1" t="s">
        <v>293</v>
      </c>
      <c r="BF2" s="1" t="s">
        <v>294</v>
      </c>
      <c r="BG2" s="1" t="s">
        <v>293</v>
      </c>
      <c r="BH2" s="1" t="s">
        <v>294</v>
      </c>
      <c r="BI2" s="1" t="s">
        <v>293</v>
      </c>
      <c r="BJ2" s="1" t="s">
        <v>294</v>
      </c>
      <c r="BK2" s="1" t="s">
        <v>293</v>
      </c>
      <c r="BL2" s="1" t="s">
        <v>294</v>
      </c>
      <c r="BM2" s="1" t="s">
        <v>293</v>
      </c>
      <c r="BN2" s="1" t="s">
        <v>294</v>
      </c>
      <c r="BO2" s="1" t="s">
        <v>293</v>
      </c>
      <c r="BP2" s="1" t="s">
        <v>294</v>
      </c>
      <c r="BQ2" s="1" t="s">
        <v>293</v>
      </c>
      <c r="BR2" s="1" t="s">
        <v>294</v>
      </c>
      <c r="BS2" s="1" t="s">
        <v>293</v>
      </c>
      <c r="BT2" s="1" t="s">
        <v>294</v>
      </c>
      <c r="BU2" s="1" t="s">
        <v>293</v>
      </c>
      <c r="BV2" s="1" t="s">
        <v>294</v>
      </c>
      <c r="BW2" s="1" t="s">
        <v>293</v>
      </c>
      <c r="BX2" s="1" t="s">
        <v>294</v>
      </c>
      <c r="BY2" s="1" t="s">
        <v>293</v>
      </c>
      <c r="BZ2" s="1" t="s">
        <v>294</v>
      </c>
      <c r="CA2" s="1" t="s">
        <v>293</v>
      </c>
      <c r="CB2" s="1" t="s">
        <v>294</v>
      </c>
      <c r="CC2" s="1" t="s">
        <v>293</v>
      </c>
      <c r="CD2" s="1" t="s">
        <v>294</v>
      </c>
      <c r="CE2" s="1" t="s">
        <v>293</v>
      </c>
      <c r="CF2" s="1" t="s">
        <v>294</v>
      </c>
      <c r="CG2" s="1" t="s">
        <v>293</v>
      </c>
      <c r="CH2" s="1" t="s">
        <v>294</v>
      </c>
      <c r="CI2" s="1" t="s">
        <v>293</v>
      </c>
      <c r="CJ2" s="1" t="s">
        <v>294</v>
      </c>
      <c r="CK2" s="1" t="s">
        <v>293</v>
      </c>
      <c r="CL2" s="1" t="s">
        <v>294</v>
      </c>
      <c r="CM2" s="1" t="s">
        <v>293</v>
      </c>
      <c r="CN2" s="1" t="s">
        <v>294</v>
      </c>
      <c r="CO2" s="1" t="s">
        <v>293</v>
      </c>
      <c r="CP2" s="1" t="s">
        <v>294</v>
      </c>
      <c r="CQ2" s="1" t="s">
        <v>293</v>
      </c>
      <c r="CR2" s="1" t="s">
        <v>294</v>
      </c>
      <c r="CS2" s="1" t="s">
        <v>293</v>
      </c>
      <c r="CT2" s="1" t="s">
        <v>294</v>
      </c>
      <c r="CU2" s="1" t="s">
        <v>293</v>
      </c>
      <c r="CV2" s="1" t="s">
        <v>294</v>
      </c>
      <c r="CW2" s="1" t="s">
        <v>293</v>
      </c>
      <c r="CX2" s="1" t="s">
        <v>294</v>
      </c>
      <c r="CY2" s="1" t="s">
        <v>293</v>
      </c>
      <c r="CZ2" s="1" t="s">
        <v>294</v>
      </c>
      <c r="DA2" s="1" t="s">
        <v>293</v>
      </c>
      <c r="DB2" s="1" t="s">
        <v>294</v>
      </c>
      <c r="DC2" s="1" t="s">
        <v>293</v>
      </c>
      <c r="DD2" s="1" t="s">
        <v>294</v>
      </c>
      <c r="DE2" s="1" t="s">
        <v>293</v>
      </c>
      <c r="DF2" s="1" t="s">
        <v>294</v>
      </c>
      <c r="DG2" s="1" t="s">
        <v>293</v>
      </c>
      <c r="DH2" s="1" t="s">
        <v>294</v>
      </c>
      <c r="DI2" s="1" t="s">
        <v>293</v>
      </c>
      <c r="DJ2" s="1" t="s">
        <v>294</v>
      </c>
      <c r="DK2" s="1" t="s">
        <v>293</v>
      </c>
      <c r="DL2" s="1" t="s">
        <v>294</v>
      </c>
      <c r="DM2" s="1" t="s">
        <v>293</v>
      </c>
      <c r="DN2" s="1" t="s">
        <v>294</v>
      </c>
      <c r="DO2" s="1" t="s">
        <v>293</v>
      </c>
      <c r="DP2" s="1" t="s">
        <v>294</v>
      </c>
      <c r="DQ2" s="1" t="s">
        <v>293</v>
      </c>
      <c r="DR2" s="1" t="s">
        <v>294</v>
      </c>
      <c r="DS2" s="1" t="s">
        <v>293</v>
      </c>
      <c r="DT2" s="1" t="s">
        <v>294</v>
      </c>
      <c r="DU2" s="1" t="s">
        <v>293</v>
      </c>
      <c r="DV2" s="1" t="s">
        <v>294</v>
      </c>
      <c r="DW2" s="1" t="s">
        <v>293</v>
      </c>
      <c r="DX2" s="1" t="s">
        <v>294</v>
      </c>
      <c r="DY2" s="1" t="s">
        <v>293</v>
      </c>
      <c r="DZ2" s="1" t="s">
        <v>294</v>
      </c>
      <c r="EA2" s="1" t="s">
        <v>293</v>
      </c>
      <c r="EB2" s="1" t="s">
        <v>294</v>
      </c>
      <c r="EC2" s="1" t="s">
        <v>293</v>
      </c>
      <c r="ED2" s="1" t="s">
        <v>294</v>
      </c>
      <c r="EE2" s="1" t="s">
        <v>293</v>
      </c>
      <c r="EF2" s="1" t="s">
        <v>294</v>
      </c>
      <c r="EG2" s="1" t="s">
        <v>293</v>
      </c>
      <c r="EH2" s="1" t="s">
        <v>294</v>
      </c>
      <c r="EI2" s="1" t="s">
        <v>293</v>
      </c>
      <c r="EJ2" s="1" t="s">
        <v>294</v>
      </c>
      <c r="EK2" s="1" t="s">
        <v>293</v>
      </c>
      <c r="EL2" s="1" t="s">
        <v>294</v>
      </c>
      <c r="EM2" s="1" t="s">
        <v>293</v>
      </c>
      <c r="EN2" s="1" t="s">
        <v>294</v>
      </c>
      <c r="EO2" s="1" t="s">
        <v>293</v>
      </c>
      <c r="EP2" s="1" t="s">
        <v>294</v>
      </c>
      <c r="EQ2" s="1" t="s">
        <v>293</v>
      </c>
      <c r="ER2" s="1" t="s">
        <v>294</v>
      </c>
      <c r="ES2" s="1" t="s">
        <v>293</v>
      </c>
      <c r="ET2" s="1" t="s">
        <v>294</v>
      </c>
      <c r="EU2" s="1" t="s">
        <v>293</v>
      </c>
      <c r="EV2" s="1" t="s">
        <v>294</v>
      </c>
      <c r="EW2" s="1" t="s">
        <v>293</v>
      </c>
      <c r="EX2" s="1" t="s">
        <v>294</v>
      </c>
      <c r="EY2" s="1" t="s">
        <v>293</v>
      </c>
      <c r="EZ2" s="1" t="s">
        <v>294</v>
      </c>
      <c r="FA2" s="1" t="s">
        <v>293</v>
      </c>
      <c r="FB2" s="1" t="s">
        <v>294</v>
      </c>
      <c r="FC2" s="1" t="s">
        <v>293</v>
      </c>
      <c r="FD2" s="1" t="s">
        <v>294</v>
      </c>
      <c r="FE2" s="1" t="s">
        <v>293</v>
      </c>
      <c r="FF2" s="1" t="s">
        <v>294</v>
      </c>
      <c r="FG2" s="1" t="s">
        <v>293</v>
      </c>
      <c r="FH2" s="1" t="s">
        <v>294</v>
      </c>
      <c r="FI2" s="1" t="s">
        <v>293</v>
      </c>
      <c r="FJ2" s="1" t="s">
        <v>294</v>
      </c>
      <c r="FK2" s="1" t="s">
        <v>293</v>
      </c>
      <c r="FL2" s="1" t="s">
        <v>294</v>
      </c>
      <c r="FM2" s="1" t="s">
        <v>293</v>
      </c>
      <c r="FN2" s="1" t="s">
        <v>294</v>
      </c>
      <c r="FO2" s="1" t="s">
        <v>293</v>
      </c>
      <c r="FP2" s="1" t="s">
        <v>294</v>
      </c>
      <c r="FQ2" s="1" t="s">
        <v>293</v>
      </c>
      <c r="FR2" s="1" t="s">
        <v>294</v>
      </c>
      <c r="FS2" s="1" t="s">
        <v>293</v>
      </c>
      <c r="FT2" s="1" t="s">
        <v>294</v>
      </c>
      <c r="FU2" s="1" t="s">
        <v>293</v>
      </c>
      <c r="FV2" s="1" t="s">
        <v>294</v>
      </c>
      <c r="FW2" s="1" t="s">
        <v>293</v>
      </c>
      <c r="FX2" s="1" t="s">
        <v>294</v>
      </c>
      <c r="FY2" s="1" t="s">
        <v>293</v>
      </c>
      <c r="FZ2" s="1" t="s">
        <v>294</v>
      </c>
      <c r="GA2" s="1" t="s">
        <v>293</v>
      </c>
      <c r="GB2" s="1" t="s">
        <v>294</v>
      </c>
      <c r="GC2" s="1" t="s">
        <v>293</v>
      </c>
      <c r="GD2" s="1" t="s">
        <v>294</v>
      </c>
      <c r="GE2" s="1" t="s">
        <v>293</v>
      </c>
      <c r="GF2" s="1" t="s">
        <v>294</v>
      </c>
      <c r="GG2" s="1" t="s">
        <v>293</v>
      </c>
      <c r="GH2" s="1" t="s">
        <v>294</v>
      </c>
      <c r="GI2" s="1" t="s">
        <v>293</v>
      </c>
      <c r="GJ2" s="1" t="s">
        <v>294</v>
      </c>
      <c r="GK2" s="1" t="s">
        <v>293</v>
      </c>
      <c r="GL2" s="1" t="s">
        <v>294</v>
      </c>
      <c r="GM2" s="1" t="s">
        <v>293</v>
      </c>
      <c r="GN2" s="1" t="s">
        <v>294</v>
      </c>
      <c r="GO2" s="1" t="s">
        <v>293</v>
      </c>
      <c r="GP2" s="1" t="s">
        <v>294</v>
      </c>
      <c r="GQ2" s="1" t="s">
        <v>293</v>
      </c>
      <c r="GR2" s="1" t="s">
        <v>294</v>
      </c>
      <c r="GS2" s="1" t="s">
        <v>293</v>
      </c>
      <c r="GT2" s="1" t="s">
        <v>294</v>
      </c>
      <c r="GU2" s="1" t="s">
        <v>293</v>
      </c>
      <c r="GV2" s="1" t="s">
        <v>294</v>
      </c>
      <c r="GW2" s="1" t="s">
        <v>293</v>
      </c>
      <c r="GX2" s="1" t="s">
        <v>294</v>
      </c>
      <c r="GY2" s="1" t="s">
        <v>293</v>
      </c>
      <c r="GZ2" s="1" t="s">
        <v>294</v>
      </c>
      <c r="HA2" s="1" t="s">
        <v>293</v>
      </c>
      <c r="HB2" s="1" t="s">
        <v>294</v>
      </c>
      <c r="HC2" s="1" t="s">
        <v>293</v>
      </c>
      <c r="HD2" s="1" t="s">
        <v>294</v>
      </c>
      <c r="HE2" s="1" t="s">
        <v>293</v>
      </c>
      <c r="HF2" s="1" t="s">
        <v>294</v>
      </c>
      <c r="HG2" s="1" t="s">
        <v>293</v>
      </c>
      <c r="HH2" s="1" t="s">
        <v>294</v>
      </c>
      <c r="HI2" s="1" t="s">
        <v>293</v>
      </c>
      <c r="HJ2" s="1" t="s">
        <v>294</v>
      </c>
      <c r="HK2" s="1" t="s">
        <v>293</v>
      </c>
      <c r="HL2" s="1" t="s">
        <v>294</v>
      </c>
      <c r="HM2" s="1" t="s">
        <v>293</v>
      </c>
      <c r="HN2" s="1" t="s">
        <v>294</v>
      </c>
    </row>
    <row r="3" spans="1:229">
      <c r="A3" s="12" t="s">
        <v>187</v>
      </c>
      <c r="B3" s="1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I3" s="6"/>
      <c r="FJ3" s="6"/>
      <c r="FK3" s="6"/>
      <c r="FL3" s="6"/>
      <c r="FM3" s="6"/>
      <c r="FN3" s="6"/>
      <c r="FO3" s="6"/>
      <c r="FP3" s="6"/>
      <c r="FQ3" s="6"/>
      <c r="FR3" s="6"/>
      <c r="FS3" s="6"/>
      <c r="FT3" s="6"/>
      <c r="FU3" s="6"/>
      <c r="FV3" s="6"/>
      <c r="FW3" s="6"/>
      <c r="FX3" s="6"/>
      <c r="FY3" s="6"/>
      <c r="FZ3" s="6"/>
      <c r="GA3" s="6"/>
      <c r="GB3" s="6"/>
      <c r="GQ3" s="1"/>
      <c r="GR3" s="1"/>
      <c r="GS3" s="1"/>
      <c r="GT3" s="1"/>
      <c r="GU3" s="1"/>
      <c r="GV3" s="1"/>
      <c r="GW3" s="1"/>
      <c r="GX3" s="1"/>
      <c r="HM3" s="1"/>
      <c r="HN3" s="1"/>
    </row>
    <row r="4" spans="1:229">
      <c r="A4" s="12" t="s">
        <v>188</v>
      </c>
      <c r="B4" s="11"/>
      <c r="C4" s="18" t="s">
        <v>5</v>
      </c>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18"/>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8"/>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8"/>
      <c r="EP4" s="1"/>
      <c r="EQ4" s="1"/>
      <c r="ER4" s="1"/>
      <c r="ES4" s="1"/>
      <c r="ET4" s="1"/>
      <c r="EU4" s="1"/>
      <c r="EV4" s="1"/>
      <c r="EW4" s="1"/>
      <c r="EX4" s="1"/>
      <c r="EY4" s="1"/>
      <c r="EZ4" s="1"/>
      <c r="FA4" s="1"/>
      <c r="FB4" s="1"/>
      <c r="FC4" s="1"/>
      <c r="FD4" s="1"/>
      <c r="FE4" s="1"/>
      <c r="FF4" s="1"/>
      <c r="FI4" s="6"/>
      <c r="FJ4" s="6"/>
      <c r="FK4" s="6"/>
      <c r="FL4" s="6"/>
      <c r="FM4" s="6"/>
      <c r="FN4" s="6"/>
      <c r="FO4" s="6"/>
      <c r="FP4" s="6"/>
      <c r="FQ4" s="6"/>
      <c r="FR4" s="6"/>
      <c r="FS4" s="6"/>
      <c r="FT4" s="6"/>
      <c r="FU4" s="6"/>
      <c r="FV4" s="6"/>
      <c r="FW4" s="6"/>
      <c r="FX4" s="6"/>
      <c r="FY4" s="6"/>
      <c r="FZ4" s="6"/>
      <c r="GA4" s="6"/>
      <c r="GB4" s="6"/>
      <c r="GQ4" s="1"/>
      <c r="GR4" s="1"/>
      <c r="GS4" s="1"/>
      <c r="GT4" s="1"/>
      <c r="GU4" s="1"/>
      <c r="GV4" s="1"/>
      <c r="GW4" s="1"/>
      <c r="GX4" s="1"/>
      <c r="HM4" s="1"/>
      <c r="HN4" s="1"/>
    </row>
    <row r="5" spans="1:229">
      <c r="A5" s="12" t="s">
        <v>189</v>
      </c>
      <c r="B5" s="11"/>
      <c r="C5" s="18">
        <v>1086</v>
      </c>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6"/>
      <c r="AN5" s="6"/>
      <c r="AO5" s="6"/>
      <c r="AP5" s="6"/>
      <c r="AQ5" s="6"/>
      <c r="AR5" s="6"/>
      <c r="AS5" s="6"/>
      <c r="AT5" s="6" t="s">
        <v>297</v>
      </c>
      <c r="AU5" s="6"/>
      <c r="AV5" s="6"/>
      <c r="AW5" s="6"/>
      <c r="AX5" s="6"/>
      <c r="AY5" s="6"/>
      <c r="AZ5" s="6"/>
      <c r="BA5" s="6"/>
      <c r="BB5" s="6"/>
      <c r="BC5" s="6"/>
      <c r="BD5" s="6"/>
      <c r="BE5" s="6"/>
      <c r="BF5" s="6"/>
      <c r="BG5" s="6"/>
      <c r="BH5" s="6"/>
      <c r="BI5" s="6"/>
      <c r="BJ5" s="6"/>
      <c r="BK5" s="6"/>
      <c r="BL5" s="6"/>
      <c r="BM5" s="6"/>
      <c r="BN5" s="6"/>
      <c r="BO5" s="18"/>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8"/>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8"/>
      <c r="EP5" s="1"/>
      <c r="EQ5" s="1"/>
      <c r="ER5" s="1"/>
      <c r="ES5" s="1"/>
      <c r="ET5" s="1"/>
      <c r="EU5" s="1"/>
      <c r="EV5" s="1"/>
      <c r="EW5" s="1"/>
      <c r="EX5" s="1"/>
      <c r="EY5" s="1"/>
      <c r="EZ5" s="1"/>
      <c r="FA5" s="1"/>
      <c r="FB5" s="1"/>
      <c r="FC5" s="1"/>
      <c r="FD5" s="1"/>
      <c r="FE5" s="1"/>
      <c r="FF5" s="1"/>
      <c r="FI5" s="6"/>
      <c r="FJ5" s="6"/>
      <c r="FK5" s="6"/>
      <c r="FL5" s="6"/>
      <c r="FM5" s="6"/>
      <c r="FN5" s="6"/>
      <c r="FO5" s="6"/>
      <c r="FP5" s="6"/>
      <c r="FQ5" s="6"/>
      <c r="FR5" s="6"/>
      <c r="FS5" s="6"/>
      <c r="FT5" s="6"/>
      <c r="FU5" s="6"/>
      <c r="FV5" s="6"/>
      <c r="FW5" s="6"/>
      <c r="FX5" s="6"/>
      <c r="FY5" s="6"/>
      <c r="FZ5" s="6"/>
      <c r="GA5" s="6"/>
      <c r="GB5" s="6"/>
      <c r="GQ5" s="1"/>
      <c r="GR5" s="1"/>
      <c r="GS5" s="1"/>
      <c r="GT5" s="1"/>
      <c r="GU5" s="1"/>
      <c r="GV5" s="1"/>
      <c r="GW5" s="1"/>
      <c r="GX5" s="1"/>
      <c r="HM5" s="1"/>
      <c r="HN5" s="1"/>
    </row>
    <row r="6" spans="1:229">
      <c r="A6" s="13" t="s">
        <v>190</v>
      </c>
      <c r="B6" s="14" t="s">
        <v>191</v>
      </c>
      <c r="C6" s="1"/>
      <c r="D6" s="1">
        <f>IF(D13="Number",D14+D33+D41+D48+D49+D52+D57+D63+D69+D75+D80+D86+D90+D95+D100+D101+D102,"")</f>
        <v>1086</v>
      </c>
      <c r="E6" s="1" t="str">
        <f t="shared" ref="E6:L6" si="0">IF(E13="Number",E14+E33+E41+E48+E49+E52+E57+E63+E69+E75+E80+E86+E90+E95+E100+E101+E102,"")</f>
        <v/>
      </c>
      <c r="F6" s="1">
        <f t="shared" si="0"/>
        <v>646</v>
      </c>
      <c r="G6" s="1" t="str">
        <f t="shared" si="0"/>
        <v/>
      </c>
      <c r="H6" s="1">
        <f t="shared" si="0"/>
        <v>67</v>
      </c>
      <c r="I6" s="1" t="str">
        <f t="shared" si="0"/>
        <v/>
      </c>
      <c r="J6" s="1">
        <f t="shared" si="0"/>
        <v>19</v>
      </c>
      <c r="K6" s="1" t="str">
        <f t="shared" si="0"/>
        <v/>
      </c>
      <c r="L6" s="1">
        <f t="shared" si="0"/>
        <v>281</v>
      </c>
      <c r="M6" s="1" t="str">
        <f>IF(M13="Number",M14+M33+M41+M48+M49+M52+M57+M63+M69+M75+M80+M86+M90+M95+M100+M101+M102,"")</f>
        <v/>
      </c>
      <c r="N6" s="1">
        <f t="shared" ref="N6:AD6" si="1">IF(N13="Number",N14+N33+N41+N48+N49+N52+N57+N63+N69+N75+N80+N86+N90+N95+N100+N101+N102,"")</f>
        <v>27</v>
      </c>
      <c r="O6" s="1" t="str">
        <f t="shared" si="1"/>
        <v/>
      </c>
      <c r="P6" s="1">
        <f t="shared" si="1"/>
        <v>3</v>
      </c>
      <c r="Q6" s="1" t="str">
        <f t="shared" si="1"/>
        <v/>
      </c>
      <c r="R6" s="1">
        <f t="shared" si="1"/>
        <v>65</v>
      </c>
      <c r="S6" s="1" t="str">
        <f t="shared" si="1"/>
        <v/>
      </c>
      <c r="T6" s="1">
        <f t="shared" si="1"/>
        <v>0</v>
      </c>
      <c r="U6" s="1" t="str">
        <f t="shared" si="1"/>
        <v/>
      </c>
      <c r="V6" s="1">
        <f t="shared" si="1"/>
        <v>403</v>
      </c>
      <c r="W6" s="1" t="str">
        <f t="shared" si="1"/>
        <v/>
      </c>
      <c r="X6" s="1">
        <f t="shared" si="1"/>
        <v>980</v>
      </c>
      <c r="Y6" s="1" t="str">
        <f t="shared" si="1"/>
        <v/>
      </c>
      <c r="Z6" s="1">
        <f t="shared" si="1"/>
        <v>37</v>
      </c>
      <c r="AA6" s="1" t="str">
        <f t="shared" si="1"/>
        <v/>
      </c>
      <c r="AB6" s="1">
        <f t="shared" si="1"/>
        <v>6</v>
      </c>
      <c r="AC6" s="1" t="str">
        <f t="shared" si="1"/>
        <v/>
      </c>
      <c r="AD6" s="1">
        <f t="shared" si="1"/>
        <v>37</v>
      </c>
      <c r="AE6" s="1" t="str">
        <f t="shared" ref="AE6:CP6" si="2">IF(AE13="Number",AE14+AE33+AE41+AE48+AE49+AE52+AE57+AE63+AE69+AE75+AE80+AE86+AE90+AE95+AE100+AE101+AE102,"")</f>
        <v/>
      </c>
      <c r="AF6" s="1">
        <f t="shared" si="2"/>
        <v>35</v>
      </c>
      <c r="AG6" s="1" t="str">
        <f t="shared" si="2"/>
        <v/>
      </c>
      <c r="AH6" s="1">
        <f t="shared" si="2"/>
        <v>1494</v>
      </c>
      <c r="AI6" s="1" t="str">
        <f t="shared" si="2"/>
        <v/>
      </c>
      <c r="AJ6" s="1">
        <f t="shared" si="2"/>
        <v>230</v>
      </c>
      <c r="AK6" s="1" t="str">
        <f t="shared" si="2"/>
        <v/>
      </c>
      <c r="AL6" s="1">
        <f t="shared" si="2"/>
        <v>337</v>
      </c>
      <c r="AM6" s="1" t="str">
        <f t="shared" si="2"/>
        <v/>
      </c>
      <c r="AN6" s="1">
        <f t="shared" si="2"/>
        <v>21</v>
      </c>
      <c r="AO6" s="1" t="str">
        <f t="shared" si="2"/>
        <v/>
      </c>
      <c r="AP6" s="1">
        <f t="shared" si="2"/>
        <v>82</v>
      </c>
      <c r="AQ6" s="1" t="str">
        <f t="shared" si="2"/>
        <v/>
      </c>
      <c r="AR6" s="1">
        <f t="shared" si="2"/>
        <v>114</v>
      </c>
      <c r="AS6" s="1" t="str">
        <f t="shared" si="2"/>
        <v/>
      </c>
      <c r="AT6" s="1">
        <f t="shared" si="2"/>
        <v>109</v>
      </c>
      <c r="AU6" s="1" t="str">
        <f t="shared" si="2"/>
        <v/>
      </c>
      <c r="AV6" s="1">
        <f t="shared" si="2"/>
        <v>3661</v>
      </c>
      <c r="AW6" s="1" t="str">
        <f t="shared" si="2"/>
        <v/>
      </c>
      <c r="AX6" s="1">
        <f t="shared" si="2"/>
        <v>20</v>
      </c>
      <c r="AY6" s="1" t="str">
        <f t="shared" si="2"/>
        <v/>
      </c>
      <c r="AZ6" s="1">
        <f t="shared" si="2"/>
        <v>10</v>
      </c>
      <c r="BA6" s="1" t="str">
        <f t="shared" si="2"/>
        <v/>
      </c>
      <c r="BB6" s="1">
        <f t="shared" si="2"/>
        <v>36</v>
      </c>
      <c r="BC6" s="1" t="str">
        <f t="shared" si="2"/>
        <v/>
      </c>
      <c r="BD6" s="1">
        <f t="shared" si="2"/>
        <v>117</v>
      </c>
      <c r="BE6" s="1" t="str">
        <f t="shared" si="2"/>
        <v/>
      </c>
      <c r="BF6" s="1">
        <f t="shared" si="2"/>
        <v>35</v>
      </c>
      <c r="BG6" s="1" t="str">
        <f t="shared" si="2"/>
        <v/>
      </c>
      <c r="BH6" s="1">
        <f t="shared" si="2"/>
        <v>95</v>
      </c>
      <c r="BI6" s="1" t="str">
        <f t="shared" si="2"/>
        <v/>
      </c>
      <c r="BJ6" s="1">
        <f t="shared" si="2"/>
        <v>150</v>
      </c>
      <c r="BK6" s="1" t="str">
        <f t="shared" si="2"/>
        <v/>
      </c>
      <c r="BL6" s="1">
        <f t="shared" si="2"/>
        <v>223</v>
      </c>
      <c r="BM6" s="1" t="str">
        <f t="shared" si="2"/>
        <v/>
      </c>
      <c r="BN6" s="1">
        <f t="shared" si="2"/>
        <v>105</v>
      </c>
      <c r="BO6" s="1" t="str">
        <f t="shared" si="2"/>
        <v/>
      </c>
      <c r="BP6" s="1">
        <f t="shared" si="2"/>
        <v>369</v>
      </c>
      <c r="BQ6" s="1" t="str">
        <f t="shared" si="2"/>
        <v/>
      </c>
      <c r="BR6" s="1">
        <f t="shared" si="2"/>
        <v>1934</v>
      </c>
      <c r="BS6" s="1" t="str">
        <f t="shared" si="2"/>
        <v/>
      </c>
      <c r="BT6" s="1">
        <f t="shared" si="2"/>
        <v>20</v>
      </c>
      <c r="BU6" s="1" t="str">
        <f t="shared" si="2"/>
        <v/>
      </c>
      <c r="BV6" s="1">
        <f t="shared" si="2"/>
        <v>183</v>
      </c>
      <c r="BW6" s="1" t="str">
        <f t="shared" si="2"/>
        <v/>
      </c>
      <c r="BX6" s="1">
        <f t="shared" si="2"/>
        <v>19</v>
      </c>
      <c r="BY6" s="1" t="str">
        <f t="shared" si="2"/>
        <v/>
      </c>
      <c r="BZ6" s="1">
        <f t="shared" si="2"/>
        <v>176</v>
      </c>
      <c r="CA6" s="1" t="str">
        <f t="shared" si="2"/>
        <v/>
      </c>
      <c r="CB6" s="1">
        <f t="shared" si="2"/>
        <v>0</v>
      </c>
      <c r="CC6" s="1" t="str">
        <f t="shared" si="2"/>
        <v/>
      </c>
      <c r="CD6" s="1">
        <f t="shared" si="2"/>
        <v>0</v>
      </c>
      <c r="CE6" s="1" t="str">
        <f t="shared" si="2"/>
        <v/>
      </c>
      <c r="CF6" s="1">
        <f t="shared" si="2"/>
        <v>0</v>
      </c>
      <c r="CG6" s="1" t="str">
        <f t="shared" si="2"/>
        <v/>
      </c>
      <c r="CH6" s="1">
        <f t="shared" si="2"/>
        <v>13</v>
      </c>
      <c r="CI6" s="1" t="str">
        <f t="shared" si="2"/>
        <v/>
      </c>
      <c r="CJ6" s="1">
        <f t="shared" si="2"/>
        <v>0</v>
      </c>
      <c r="CK6" s="1" t="str">
        <f t="shared" si="2"/>
        <v/>
      </c>
      <c r="CL6" s="1">
        <f t="shared" si="2"/>
        <v>94</v>
      </c>
      <c r="CM6" s="1" t="str">
        <f t="shared" si="2"/>
        <v/>
      </c>
      <c r="CN6" s="1">
        <f t="shared" si="2"/>
        <v>328</v>
      </c>
      <c r="CO6" s="1" t="str">
        <f t="shared" si="2"/>
        <v/>
      </c>
      <c r="CP6" s="1">
        <f t="shared" si="2"/>
        <v>43</v>
      </c>
      <c r="CQ6" s="1" t="str">
        <f t="shared" ref="CQ6:FB6" si="3">IF(CQ13="Number",CQ14+CQ33+CQ41+CQ48+CQ49+CQ52+CQ57+CQ63+CQ69+CQ75+CQ80+CQ86+CQ90+CQ95+CQ100+CQ101+CQ102,"")</f>
        <v/>
      </c>
      <c r="CR6" s="1">
        <f t="shared" si="3"/>
        <v>0</v>
      </c>
      <c r="CS6" s="1" t="str">
        <f t="shared" si="3"/>
        <v/>
      </c>
      <c r="CT6" s="1">
        <f t="shared" si="3"/>
        <v>10</v>
      </c>
      <c r="CU6" s="1" t="str">
        <f t="shared" si="3"/>
        <v/>
      </c>
      <c r="CV6" s="1">
        <f t="shared" si="3"/>
        <v>343</v>
      </c>
      <c r="CW6" s="1" t="str">
        <f t="shared" si="3"/>
        <v/>
      </c>
      <c r="CX6" s="1">
        <f t="shared" si="3"/>
        <v>114</v>
      </c>
      <c r="CY6" s="1" t="str">
        <f t="shared" si="3"/>
        <v/>
      </c>
      <c r="CZ6" s="1">
        <f t="shared" si="3"/>
        <v>17</v>
      </c>
      <c r="DA6" s="1" t="str">
        <f t="shared" si="3"/>
        <v/>
      </c>
      <c r="DB6" s="1">
        <f t="shared" si="3"/>
        <v>89</v>
      </c>
      <c r="DC6" s="1" t="str">
        <f t="shared" si="3"/>
        <v/>
      </c>
      <c r="DD6" s="1">
        <f t="shared" si="3"/>
        <v>0</v>
      </c>
      <c r="DE6" s="1" t="str">
        <f t="shared" si="3"/>
        <v/>
      </c>
      <c r="DF6" s="1">
        <f t="shared" si="3"/>
        <v>0</v>
      </c>
      <c r="DG6" s="1" t="str">
        <f t="shared" si="3"/>
        <v/>
      </c>
      <c r="DH6" s="1">
        <f t="shared" si="3"/>
        <v>238</v>
      </c>
      <c r="DI6" s="1" t="str">
        <f t="shared" si="3"/>
        <v/>
      </c>
      <c r="DJ6" s="1">
        <f t="shared" si="3"/>
        <v>140</v>
      </c>
      <c r="DK6" s="1" t="str">
        <f t="shared" si="3"/>
        <v/>
      </c>
      <c r="DL6" s="1">
        <f t="shared" si="3"/>
        <v>45</v>
      </c>
      <c r="DM6" s="1" t="str">
        <f t="shared" si="3"/>
        <v/>
      </c>
      <c r="DN6" s="1">
        <f t="shared" si="3"/>
        <v>50</v>
      </c>
      <c r="DO6" s="1" t="str">
        <f t="shared" si="3"/>
        <v/>
      </c>
      <c r="DP6" s="1">
        <f t="shared" si="3"/>
        <v>175</v>
      </c>
      <c r="DQ6" s="1" t="str">
        <f t="shared" si="3"/>
        <v/>
      </c>
      <c r="DR6" s="1">
        <f t="shared" si="3"/>
        <v>126</v>
      </c>
      <c r="DS6" s="1" t="str">
        <f t="shared" si="3"/>
        <v/>
      </c>
      <c r="DT6" s="1">
        <f t="shared" si="3"/>
        <v>196</v>
      </c>
      <c r="DU6" s="1" t="str">
        <f t="shared" si="3"/>
        <v/>
      </c>
      <c r="DV6" s="1">
        <f t="shared" si="3"/>
        <v>0</v>
      </c>
      <c r="DW6" s="1" t="str">
        <f t="shared" si="3"/>
        <v/>
      </c>
      <c r="DX6" s="1">
        <f t="shared" si="3"/>
        <v>0</v>
      </c>
      <c r="DY6" s="1" t="str">
        <f t="shared" si="3"/>
        <v/>
      </c>
      <c r="DZ6" s="1">
        <f t="shared" si="3"/>
        <v>467</v>
      </c>
      <c r="EA6" s="1" t="str">
        <f t="shared" si="3"/>
        <v/>
      </c>
      <c r="EB6" s="1">
        <f t="shared" si="3"/>
        <v>181</v>
      </c>
      <c r="EC6" s="1" t="str">
        <f t="shared" si="3"/>
        <v/>
      </c>
      <c r="ED6" s="1">
        <f t="shared" si="3"/>
        <v>34</v>
      </c>
      <c r="EE6" s="1" t="str">
        <f t="shared" si="3"/>
        <v/>
      </c>
      <c r="EF6" s="1">
        <f t="shared" si="3"/>
        <v>0</v>
      </c>
      <c r="EG6" s="1" t="str">
        <f t="shared" si="3"/>
        <v/>
      </c>
      <c r="EH6" s="1">
        <f t="shared" si="3"/>
        <v>142</v>
      </c>
      <c r="EI6" s="1" t="str">
        <f t="shared" si="3"/>
        <v/>
      </c>
      <c r="EJ6" s="1">
        <f t="shared" si="3"/>
        <v>0</v>
      </c>
      <c r="EK6" s="1" t="str">
        <f t="shared" si="3"/>
        <v/>
      </c>
      <c r="EL6" s="1">
        <f t="shared" si="3"/>
        <v>0</v>
      </c>
      <c r="EM6" s="1" t="str">
        <f t="shared" si="3"/>
        <v/>
      </c>
      <c r="EN6" s="1">
        <f t="shared" si="3"/>
        <v>89</v>
      </c>
      <c r="EO6" s="1" t="str">
        <f t="shared" si="3"/>
        <v/>
      </c>
      <c r="EP6" s="1">
        <f t="shared" si="3"/>
        <v>229</v>
      </c>
      <c r="EQ6" s="1" t="str">
        <f t="shared" si="3"/>
        <v/>
      </c>
      <c r="ER6" s="1">
        <f t="shared" si="3"/>
        <v>109</v>
      </c>
      <c r="ES6" s="1" t="str">
        <f t="shared" si="3"/>
        <v/>
      </c>
      <c r="ET6" s="1">
        <f t="shared" si="3"/>
        <v>38</v>
      </c>
      <c r="EU6" s="1" t="str">
        <f t="shared" si="3"/>
        <v/>
      </c>
      <c r="EV6" s="1">
        <f t="shared" si="3"/>
        <v>24</v>
      </c>
      <c r="EW6" s="1" t="str">
        <f t="shared" si="3"/>
        <v/>
      </c>
      <c r="EX6" s="1">
        <f t="shared" si="3"/>
        <v>0</v>
      </c>
      <c r="EY6" s="1" t="str">
        <f t="shared" si="3"/>
        <v/>
      </c>
      <c r="EZ6" s="1">
        <f t="shared" si="3"/>
        <v>254</v>
      </c>
      <c r="FA6" s="1" t="str">
        <f t="shared" si="3"/>
        <v/>
      </c>
      <c r="FB6" s="1">
        <f t="shared" si="3"/>
        <v>0</v>
      </c>
      <c r="FC6" s="1" t="str">
        <f t="shared" ref="FC6:HN6" si="4">IF(FC13="Number",FC14+FC33+FC41+FC48+FC49+FC52+FC57+FC63+FC69+FC75+FC80+FC86+FC90+FC95+FC100+FC101+FC102,"")</f>
        <v/>
      </c>
      <c r="FD6" s="1">
        <f t="shared" si="4"/>
        <v>279</v>
      </c>
      <c r="FE6" s="1" t="str">
        <f t="shared" si="4"/>
        <v/>
      </c>
      <c r="FF6" s="1">
        <f t="shared" si="4"/>
        <v>53</v>
      </c>
      <c r="FG6" s="1" t="str">
        <f t="shared" si="4"/>
        <v/>
      </c>
      <c r="FH6" s="1">
        <f t="shared" si="4"/>
        <v>32</v>
      </c>
      <c r="FI6" s="1" t="str">
        <f t="shared" si="4"/>
        <v/>
      </c>
      <c r="FJ6" s="1">
        <f t="shared" si="4"/>
        <v>40</v>
      </c>
      <c r="FK6" s="1" t="str">
        <f t="shared" si="4"/>
        <v/>
      </c>
      <c r="FL6" s="1">
        <f t="shared" si="4"/>
        <v>440</v>
      </c>
      <c r="FM6" s="1" t="str">
        <f t="shared" si="4"/>
        <v/>
      </c>
      <c r="FN6" s="1">
        <f t="shared" si="4"/>
        <v>0</v>
      </c>
      <c r="FO6" s="1" t="str">
        <f t="shared" si="4"/>
        <v/>
      </c>
      <c r="FP6" s="1">
        <f t="shared" si="4"/>
        <v>948</v>
      </c>
      <c r="FQ6" s="1" t="str">
        <f t="shared" si="4"/>
        <v/>
      </c>
      <c r="FR6" s="1">
        <f t="shared" si="4"/>
        <v>102</v>
      </c>
      <c r="FS6" s="1" t="str">
        <f t="shared" si="4"/>
        <v/>
      </c>
      <c r="FT6" s="1">
        <f t="shared" si="4"/>
        <v>38</v>
      </c>
      <c r="FU6" s="1" t="str">
        <f t="shared" si="4"/>
        <v/>
      </c>
      <c r="FV6" s="1">
        <f t="shared" si="4"/>
        <v>0</v>
      </c>
      <c r="FW6" s="1" t="str">
        <f t="shared" si="4"/>
        <v/>
      </c>
      <c r="FX6" s="1">
        <f t="shared" si="4"/>
        <v>0</v>
      </c>
      <c r="FY6" s="1" t="str">
        <f t="shared" si="4"/>
        <v/>
      </c>
      <c r="FZ6" s="1">
        <f t="shared" si="4"/>
        <v>0</v>
      </c>
      <c r="GA6" s="1" t="str">
        <f t="shared" si="4"/>
        <v/>
      </c>
      <c r="GB6" s="1">
        <f t="shared" si="4"/>
        <v>487</v>
      </c>
      <c r="GC6" s="1" t="str">
        <f t="shared" si="4"/>
        <v/>
      </c>
      <c r="GD6" s="1">
        <f t="shared" si="4"/>
        <v>16</v>
      </c>
      <c r="GE6" s="1" t="str">
        <f t="shared" si="4"/>
        <v/>
      </c>
      <c r="GF6" s="1">
        <f t="shared" si="4"/>
        <v>14</v>
      </c>
      <c r="GG6" s="1" t="str">
        <f t="shared" si="4"/>
        <v/>
      </c>
      <c r="GH6" s="1">
        <f t="shared" si="4"/>
        <v>0</v>
      </c>
      <c r="GI6" s="1" t="str">
        <f t="shared" si="4"/>
        <v/>
      </c>
      <c r="GJ6" s="1">
        <f t="shared" si="4"/>
        <v>100</v>
      </c>
      <c r="GK6" s="1" t="str">
        <f t="shared" si="4"/>
        <v/>
      </c>
      <c r="GL6" s="1">
        <f t="shared" si="4"/>
        <v>0</v>
      </c>
      <c r="GM6" s="1" t="str">
        <f t="shared" si="4"/>
        <v/>
      </c>
      <c r="GN6" s="1">
        <f t="shared" si="4"/>
        <v>0</v>
      </c>
      <c r="GO6" s="1" t="str">
        <f t="shared" si="4"/>
        <v/>
      </c>
      <c r="GP6" s="1">
        <f t="shared" si="4"/>
        <v>0</v>
      </c>
      <c r="GQ6" s="1" t="str">
        <f t="shared" si="4"/>
        <v/>
      </c>
      <c r="GR6" s="1">
        <f t="shared" si="4"/>
        <v>22</v>
      </c>
      <c r="GS6" s="1" t="str">
        <f t="shared" si="4"/>
        <v/>
      </c>
      <c r="GT6" s="1">
        <f t="shared" si="4"/>
        <v>271</v>
      </c>
      <c r="GU6" s="1" t="str">
        <f t="shared" si="4"/>
        <v/>
      </c>
      <c r="GV6" s="1">
        <f t="shared" si="4"/>
        <v>100</v>
      </c>
      <c r="GW6" s="1" t="str">
        <f t="shared" si="4"/>
        <v/>
      </c>
      <c r="GX6" s="1">
        <f t="shared" si="4"/>
        <v>13</v>
      </c>
      <c r="GY6" s="1" t="str">
        <f t="shared" si="4"/>
        <v/>
      </c>
      <c r="GZ6" s="1">
        <f t="shared" si="4"/>
        <v>22</v>
      </c>
      <c r="HA6" s="1" t="str">
        <f t="shared" si="4"/>
        <v/>
      </c>
      <c r="HB6" s="1">
        <f t="shared" si="4"/>
        <v>35</v>
      </c>
      <c r="HC6" s="1" t="str">
        <f t="shared" si="4"/>
        <v/>
      </c>
      <c r="HD6" s="1">
        <f t="shared" si="4"/>
        <v>388</v>
      </c>
      <c r="HE6" s="1" t="str">
        <f t="shared" si="4"/>
        <v/>
      </c>
      <c r="HF6" s="1">
        <f t="shared" si="4"/>
        <v>532</v>
      </c>
      <c r="HG6" s="1" t="str">
        <f t="shared" si="4"/>
        <v/>
      </c>
      <c r="HH6" s="1">
        <f t="shared" si="4"/>
        <v>82</v>
      </c>
      <c r="HI6" s="1" t="str">
        <f t="shared" si="4"/>
        <v/>
      </c>
      <c r="HJ6" s="1">
        <f t="shared" si="4"/>
        <v>0</v>
      </c>
      <c r="HK6" s="1" t="str">
        <f t="shared" si="4"/>
        <v/>
      </c>
      <c r="HL6" s="1">
        <f t="shared" si="4"/>
        <v>0</v>
      </c>
      <c r="HM6" s="1" t="str">
        <f t="shared" si="4"/>
        <v/>
      </c>
      <c r="HN6" s="1">
        <f t="shared" si="4"/>
        <v>260</v>
      </c>
    </row>
    <row r="7" spans="1:229">
      <c r="A7" s="13" t="s">
        <v>192</v>
      </c>
      <c r="B7" s="14" t="s">
        <v>191</v>
      </c>
      <c r="C7" s="1"/>
      <c r="D7" s="1">
        <f>IF(D13="Number",SUM(D15:D32)+SUM(D34:D40)+SUM(D42:D47)+SUM(D50:D51)+SUM(D54:D56)+SUM(D58:D62)+SUM(D64:D68)+SUM(D70:D74)+SUM(D76:D79)+SUM(D81:D85)+SUM(D87:D89)+SUM(D91:D99),"")</f>
        <v>0</v>
      </c>
      <c r="E7" s="1" t="str">
        <f t="shared" ref="E7:L7" si="5">IF(E13="Number",SUM(E15:E32)+SUM(E34:E40)+SUM(E42:E47)+SUM(E50:E51)+SUM(E54:E56)+SUM(E58:E62)+SUM(E64:E68)+SUM(E70:E74)+SUM(E76:E79)+SUM(E81:E85)+SUM(E87:E89)+SUM(E91:E99),"")</f>
        <v/>
      </c>
      <c r="F7" s="1">
        <f t="shared" si="5"/>
        <v>0</v>
      </c>
      <c r="G7" s="1" t="str">
        <f t="shared" si="5"/>
        <v/>
      </c>
      <c r="H7" s="1">
        <f t="shared" si="5"/>
        <v>26</v>
      </c>
      <c r="I7" s="1" t="str">
        <f t="shared" si="5"/>
        <v/>
      </c>
      <c r="J7" s="1">
        <f t="shared" si="5"/>
        <v>0</v>
      </c>
      <c r="K7" s="1" t="str">
        <f t="shared" si="5"/>
        <v/>
      </c>
      <c r="L7" s="1">
        <f t="shared" si="5"/>
        <v>102</v>
      </c>
      <c r="M7" s="1" t="str">
        <f>IF(M13="Number",SUM(M15:M32)+SUM(M34:M40)+SUM(M42:M47)+SUM(M50:M51)+SUM(M54:M56)+SUM(M58:M62)+SUM(M64:M68)+SUM(M70:M74)+SUM(M76:M79)+SUM(M81:M85)+SUM(M87:M89)+SUM(M91:M99),"")</f>
        <v/>
      </c>
      <c r="N7" s="1">
        <f t="shared" ref="N7:AD7" si="6">IF(N13="Number",SUM(N15:N32)+SUM(N34:N40)+SUM(N42:N47)+SUM(N50:N51)+SUM(N54:N56)+SUM(N58:N62)+SUM(N64:N68)+SUM(N70:N74)+SUM(N76:N79)+SUM(N81:N85)+SUM(N87:N89)+SUM(N91:N99),"")</f>
        <v>7</v>
      </c>
      <c r="O7" s="1" t="str">
        <f t="shared" si="6"/>
        <v/>
      </c>
      <c r="P7" s="1">
        <f t="shared" si="6"/>
        <v>91</v>
      </c>
      <c r="Q7" s="1" t="str">
        <f t="shared" si="6"/>
        <v/>
      </c>
      <c r="R7" s="1">
        <f t="shared" si="6"/>
        <v>14</v>
      </c>
      <c r="S7" s="1" t="str">
        <f t="shared" si="6"/>
        <v/>
      </c>
      <c r="T7" s="1">
        <f t="shared" si="6"/>
        <v>474</v>
      </c>
      <c r="U7" s="1" t="str">
        <f t="shared" si="6"/>
        <v/>
      </c>
      <c r="V7" s="1">
        <f t="shared" si="6"/>
        <v>242</v>
      </c>
      <c r="W7" s="1" t="str">
        <f t="shared" si="6"/>
        <v/>
      </c>
      <c r="X7" s="1">
        <f t="shared" si="6"/>
        <v>0</v>
      </c>
      <c r="Y7" s="1" t="str">
        <f t="shared" si="6"/>
        <v/>
      </c>
      <c r="Z7" s="1">
        <f t="shared" si="6"/>
        <v>14</v>
      </c>
      <c r="AA7" s="1" t="str">
        <f t="shared" si="6"/>
        <v/>
      </c>
      <c r="AB7" s="1">
        <f t="shared" si="6"/>
        <v>67</v>
      </c>
      <c r="AC7" s="1" t="str">
        <f t="shared" si="6"/>
        <v/>
      </c>
      <c r="AD7" s="1">
        <f t="shared" si="6"/>
        <v>0</v>
      </c>
      <c r="AE7" s="1" t="str">
        <f t="shared" ref="AE7:CP7" si="7">IF(AE13="Number",SUM(AE15:AE32)+SUM(AE34:AE40)+SUM(AE42:AE47)+SUM(AE50:AE51)+SUM(AE54:AE56)+SUM(AE58:AE62)+SUM(AE64:AE68)+SUM(AE70:AE74)+SUM(AE76:AE79)+SUM(AE81:AE85)+SUM(AE87:AE89)+SUM(AE91:AE99),"")</f>
        <v/>
      </c>
      <c r="AF7" s="1">
        <f t="shared" si="7"/>
        <v>92</v>
      </c>
      <c r="AG7" s="1" t="str">
        <f t="shared" si="7"/>
        <v/>
      </c>
      <c r="AH7" s="1">
        <f t="shared" si="7"/>
        <v>913</v>
      </c>
      <c r="AI7" s="1" t="str">
        <f t="shared" si="7"/>
        <v/>
      </c>
      <c r="AJ7" s="1">
        <f t="shared" si="7"/>
        <v>15</v>
      </c>
      <c r="AK7" s="1" t="str">
        <f t="shared" si="7"/>
        <v/>
      </c>
      <c r="AL7" s="1">
        <f t="shared" si="7"/>
        <v>317</v>
      </c>
      <c r="AM7" s="1" t="str">
        <f t="shared" si="7"/>
        <v/>
      </c>
      <c r="AN7" s="1">
        <f t="shared" si="7"/>
        <v>39</v>
      </c>
      <c r="AO7" s="1" t="str">
        <f t="shared" si="7"/>
        <v/>
      </c>
      <c r="AP7" s="1">
        <f t="shared" si="7"/>
        <v>147</v>
      </c>
      <c r="AQ7" s="1" t="str">
        <f t="shared" si="7"/>
        <v/>
      </c>
      <c r="AR7" s="1">
        <f t="shared" si="7"/>
        <v>39</v>
      </c>
      <c r="AS7" s="1" t="str">
        <f t="shared" si="7"/>
        <v/>
      </c>
      <c r="AT7" s="1">
        <f t="shared" si="7"/>
        <v>28</v>
      </c>
      <c r="AU7" s="1" t="str">
        <f t="shared" si="7"/>
        <v/>
      </c>
      <c r="AV7" s="1">
        <f t="shared" si="7"/>
        <v>1941</v>
      </c>
      <c r="AW7" s="1" t="str">
        <f t="shared" si="7"/>
        <v/>
      </c>
      <c r="AX7" s="1">
        <f t="shared" si="7"/>
        <v>27</v>
      </c>
      <c r="AY7" s="1" t="str">
        <f t="shared" si="7"/>
        <v/>
      </c>
      <c r="AZ7" s="1">
        <f t="shared" si="7"/>
        <v>173</v>
      </c>
      <c r="BA7" s="1" t="str">
        <f t="shared" si="7"/>
        <v/>
      </c>
      <c r="BB7" s="1">
        <f t="shared" si="7"/>
        <v>36</v>
      </c>
      <c r="BC7" s="1" t="str">
        <f t="shared" si="7"/>
        <v/>
      </c>
      <c r="BD7" s="1">
        <f t="shared" si="7"/>
        <v>132</v>
      </c>
      <c r="BE7" s="1" t="str">
        <f t="shared" si="7"/>
        <v/>
      </c>
      <c r="BF7" s="1">
        <f t="shared" si="7"/>
        <v>0</v>
      </c>
      <c r="BG7" s="1" t="str">
        <f t="shared" si="7"/>
        <v/>
      </c>
      <c r="BH7" s="1">
        <f t="shared" si="7"/>
        <v>106</v>
      </c>
      <c r="BI7" s="1" t="str">
        <f t="shared" si="7"/>
        <v/>
      </c>
      <c r="BJ7" s="1">
        <f t="shared" si="7"/>
        <v>156</v>
      </c>
      <c r="BK7" s="1" t="str">
        <f t="shared" si="7"/>
        <v/>
      </c>
      <c r="BL7" s="1">
        <f t="shared" si="7"/>
        <v>22</v>
      </c>
      <c r="BM7" s="1" t="str">
        <f t="shared" si="7"/>
        <v/>
      </c>
      <c r="BN7" s="1">
        <f t="shared" si="7"/>
        <v>0</v>
      </c>
      <c r="BO7" s="1" t="str">
        <f t="shared" si="7"/>
        <v/>
      </c>
      <c r="BP7" s="1">
        <f t="shared" si="7"/>
        <v>436</v>
      </c>
      <c r="BQ7" s="1" t="str">
        <f t="shared" si="7"/>
        <v/>
      </c>
      <c r="BR7" s="1">
        <f t="shared" si="7"/>
        <v>2049</v>
      </c>
      <c r="BS7" s="1" t="str">
        <f t="shared" si="7"/>
        <v/>
      </c>
      <c r="BT7" s="1">
        <f t="shared" si="7"/>
        <v>38</v>
      </c>
      <c r="BU7" s="1" t="str">
        <f t="shared" si="7"/>
        <v/>
      </c>
      <c r="BV7" s="1">
        <f t="shared" si="7"/>
        <v>79</v>
      </c>
      <c r="BW7" s="1" t="str">
        <f t="shared" si="7"/>
        <v/>
      </c>
      <c r="BX7" s="1">
        <f t="shared" si="7"/>
        <v>24</v>
      </c>
      <c r="BY7" s="1" t="str">
        <f t="shared" si="7"/>
        <v/>
      </c>
      <c r="BZ7" s="1">
        <f t="shared" si="7"/>
        <v>109</v>
      </c>
      <c r="CA7" s="1" t="str">
        <f t="shared" si="7"/>
        <v/>
      </c>
      <c r="CB7" s="1">
        <f t="shared" si="7"/>
        <v>4</v>
      </c>
      <c r="CC7" s="1" t="str">
        <f t="shared" si="7"/>
        <v/>
      </c>
      <c r="CD7" s="1">
        <f t="shared" si="7"/>
        <v>15</v>
      </c>
      <c r="CE7" s="1" t="str">
        <f t="shared" si="7"/>
        <v/>
      </c>
      <c r="CF7" s="1">
        <f t="shared" si="7"/>
        <v>104</v>
      </c>
      <c r="CG7" s="1" t="str">
        <f t="shared" si="7"/>
        <v/>
      </c>
      <c r="CH7" s="1">
        <f t="shared" si="7"/>
        <v>143</v>
      </c>
      <c r="CI7" s="1" t="str">
        <f t="shared" si="7"/>
        <v/>
      </c>
      <c r="CJ7" s="1">
        <f t="shared" si="7"/>
        <v>134</v>
      </c>
      <c r="CK7" s="1" t="str">
        <f t="shared" si="7"/>
        <v/>
      </c>
      <c r="CL7" s="1">
        <f t="shared" si="7"/>
        <v>42</v>
      </c>
      <c r="CM7" s="1" t="str">
        <f t="shared" si="7"/>
        <v/>
      </c>
      <c r="CN7" s="1">
        <f t="shared" si="7"/>
        <v>2</v>
      </c>
      <c r="CO7" s="1" t="str">
        <f t="shared" si="7"/>
        <v/>
      </c>
      <c r="CP7" s="1">
        <f t="shared" si="7"/>
        <v>0</v>
      </c>
      <c r="CQ7" s="1" t="str">
        <f t="shared" ref="CQ7:FB7" si="8">IF(CQ13="Number",SUM(CQ15:CQ32)+SUM(CQ34:CQ40)+SUM(CQ42:CQ47)+SUM(CQ50:CQ51)+SUM(CQ54:CQ56)+SUM(CQ58:CQ62)+SUM(CQ64:CQ68)+SUM(CQ70:CQ74)+SUM(CQ76:CQ79)+SUM(CQ81:CQ85)+SUM(CQ87:CQ89)+SUM(CQ91:CQ99),"")</f>
        <v/>
      </c>
      <c r="CR7" s="1">
        <f t="shared" si="8"/>
        <v>120</v>
      </c>
      <c r="CS7" s="1" t="str">
        <f t="shared" si="8"/>
        <v/>
      </c>
      <c r="CT7" s="1">
        <f t="shared" si="8"/>
        <v>4</v>
      </c>
      <c r="CU7" s="1" t="str">
        <f t="shared" si="8"/>
        <v/>
      </c>
      <c r="CV7" s="1">
        <f t="shared" si="8"/>
        <v>420</v>
      </c>
      <c r="CW7" s="1" t="str">
        <f t="shared" si="8"/>
        <v/>
      </c>
      <c r="CX7" s="1">
        <f t="shared" si="8"/>
        <v>608</v>
      </c>
      <c r="CY7" s="1" t="str">
        <f t="shared" si="8"/>
        <v/>
      </c>
      <c r="CZ7" s="1">
        <f t="shared" si="8"/>
        <v>89</v>
      </c>
      <c r="DA7" s="1" t="str">
        <f t="shared" si="8"/>
        <v/>
      </c>
      <c r="DB7" s="1">
        <f t="shared" si="8"/>
        <v>84</v>
      </c>
      <c r="DC7" s="1" t="str">
        <f t="shared" si="8"/>
        <v/>
      </c>
      <c r="DD7" s="1">
        <f t="shared" si="8"/>
        <v>78</v>
      </c>
      <c r="DE7" s="1" t="str">
        <f t="shared" si="8"/>
        <v/>
      </c>
      <c r="DF7" s="1">
        <f t="shared" si="8"/>
        <v>6</v>
      </c>
      <c r="DG7" s="1" t="str">
        <f t="shared" si="8"/>
        <v/>
      </c>
      <c r="DH7" s="1">
        <f t="shared" si="8"/>
        <v>340</v>
      </c>
      <c r="DI7" s="1" t="str">
        <f t="shared" si="8"/>
        <v/>
      </c>
      <c r="DJ7" s="1">
        <f t="shared" si="8"/>
        <v>549</v>
      </c>
      <c r="DK7" s="1" t="str">
        <f t="shared" si="8"/>
        <v/>
      </c>
      <c r="DL7" s="1">
        <f t="shared" si="8"/>
        <v>101</v>
      </c>
      <c r="DM7" s="1" t="str">
        <f t="shared" si="8"/>
        <v/>
      </c>
      <c r="DN7" s="1">
        <f t="shared" si="8"/>
        <v>0</v>
      </c>
      <c r="DO7" s="1" t="str">
        <f t="shared" si="8"/>
        <v/>
      </c>
      <c r="DP7" s="1">
        <f t="shared" si="8"/>
        <v>181</v>
      </c>
      <c r="DQ7" s="1" t="str">
        <f t="shared" si="8"/>
        <v/>
      </c>
      <c r="DR7" s="1">
        <f t="shared" si="8"/>
        <v>241</v>
      </c>
      <c r="DS7" s="1" t="str">
        <f t="shared" si="8"/>
        <v/>
      </c>
      <c r="DT7" s="1">
        <f t="shared" si="8"/>
        <v>147</v>
      </c>
      <c r="DU7" s="1" t="str">
        <f t="shared" si="8"/>
        <v/>
      </c>
      <c r="DV7" s="1">
        <f t="shared" si="8"/>
        <v>28</v>
      </c>
      <c r="DW7" s="1" t="str">
        <f t="shared" si="8"/>
        <v/>
      </c>
      <c r="DX7" s="1">
        <f t="shared" si="8"/>
        <v>25</v>
      </c>
      <c r="DY7" s="1" t="str">
        <f t="shared" si="8"/>
        <v/>
      </c>
      <c r="DZ7" s="1">
        <f t="shared" si="8"/>
        <v>6698</v>
      </c>
      <c r="EA7" s="1" t="str">
        <f t="shared" si="8"/>
        <v/>
      </c>
      <c r="EB7" s="1">
        <f t="shared" si="8"/>
        <v>170</v>
      </c>
      <c r="EC7" s="1" t="str">
        <f t="shared" si="8"/>
        <v/>
      </c>
      <c r="ED7" s="1">
        <f t="shared" si="8"/>
        <v>58</v>
      </c>
      <c r="EE7" s="1" t="str">
        <f t="shared" si="8"/>
        <v/>
      </c>
      <c r="EF7" s="1">
        <f t="shared" si="8"/>
        <v>19</v>
      </c>
      <c r="EG7" s="1" t="str">
        <f t="shared" si="8"/>
        <v/>
      </c>
      <c r="EH7" s="1">
        <f t="shared" si="8"/>
        <v>119</v>
      </c>
      <c r="EI7" s="1" t="str">
        <f t="shared" si="8"/>
        <v/>
      </c>
      <c r="EJ7" s="1">
        <f t="shared" si="8"/>
        <v>88</v>
      </c>
      <c r="EK7" s="1" t="str">
        <f t="shared" si="8"/>
        <v/>
      </c>
      <c r="EL7" s="1">
        <f t="shared" si="8"/>
        <v>70</v>
      </c>
      <c r="EM7" s="1" t="str">
        <f t="shared" si="8"/>
        <v/>
      </c>
      <c r="EN7" s="1">
        <f t="shared" si="8"/>
        <v>136</v>
      </c>
      <c r="EO7" s="1" t="str">
        <f t="shared" si="8"/>
        <v/>
      </c>
      <c r="EP7" s="1">
        <f t="shared" si="8"/>
        <v>233</v>
      </c>
      <c r="EQ7" s="1" t="str">
        <f t="shared" si="8"/>
        <v/>
      </c>
      <c r="ER7" s="1">
        <f t="shared" si="8"/>
        <v>582</v>
      </c>
      <c r="ES7" s="1" t="str">
        <f t="shared" si="8"/>
        <v/>
      </c>
      <c r="ET7" s="1">
        <f t="shared" si="8"/>
        <v>1</v>
      </c>
      <c r="EU7" s="1" t="str">
        <f t="shared" si="8"/>
        <v/>
      </c>
      <c r="EV7" s="1">
        <f t="shared" si="8"/>
        <v>57</v>
      </c>
      <c r="EW7" s="1" t="str">
        <f t="shared" si="8"/>
        <v/>
      </c>
      <c r="EX7" s="1">
        <f t="shared" si="8"/>
        <v>100</v>
      </c>
      <c r="EY7" s="1" t="str">
        <f t="shared" si="8"/>
        <v/>
      </c>
      <c r="EZ7" s="1">
        <f t="shared" si="8"/>
        <v>97</v>
      </c>
      <c r="FA7" s="1" t="str">
        <f t="shared" si="8"/>
        <v/>
      </c>
      <c r="FB7" s="1">
        <f t="shared" si="8"/>
        <v>722</v>
      </c>
      <c r="FC7" s="1" t="str">
        <f t="shared" ref="FC7:HN7" si="9">IF(FC13="Number",SUM(FC15:FC32)+SUM(FC34:FC40)+SUM(FC42:FC47)+SUM(FC50:FC51)+SUM(FC54:FC56)+SUM(FC58:FC62)+SUM(FC64:FC68)+SUM(FC70:FC74)+SUM(FC76:FC79)+SUM(FC81:FC85)+SUM(FC87:FC89)+SUM(FC91:FC99),"")</f>
        <v/>
      </c>
      <c r="FD7" s="1">
        <f t="shared" si="9"/>
        <v>417</v>
      </c>
      <c r="FE7" s="1" t="str">
        <f t="shared" si="9"/>
        <v/>
      </c>
      <c r="FF7" s="1">
        <f t="shared" si="9"/>
        <v>33</v>
      </c>
      <c r="FG7" s="1" t="str">
        <f t="shared" si="9"/>
        <v/>
      </c>
      <c r="FH7" s="1">
        <f t="shared" si="9"/>
        <v>26</v>
      </c>
      <c r="FI7" s="1" t="str">
        <f t="shared" si="9"/>
        <v/>
      </c>
      <c r="FJ7" s="1">
        <f t="shared" si="9"/>
        <v>123</v>
      </c>
      <c r="FK7" s="1" t="str">
        <f t="shared" si="9"/>
        <v/>
      </c>
      <c r="FL7" s="1">
        <f t="shared" si="9"/>
        <v>0</v>
      </c>
      <c r="FM7" s="1" t="str">
        <f t="shared" si="9"/>
        <v/>
      </c>
      <c r="FN7" s="1">
        <f t="shared" si="9"/>
        <v>19</v>
      </c>
      <c r="FO7" s="1" t="str">
        <f t="shared" si="9"/>
        <v/>
      </c>
      <c r="FP7" s="1">
        <f t="shared" si="9"/>
        <v>1231</v>
      </c>
      <c r="FQ7" s="1" t="str">
        <f t="shared" si="9"/>
        <v/>
      </c>
      <c r="FR7" s="1">
        <f t="shared" si="9"/>
        <v>90</v>
      </c>
      <c r="FS7" s="1" t="str">
        <f t="shared" si="9"/>
        <v/>
      </c>
      <c r="FT7" s="1">
        <f t="shared" si="9"/>
        <v>14</v>
      </c>
      <c r="FU7" s="1" t="str">
        <f t="shared" si="9"/>
        <v/>
      </c>
      <c r="FV7" s="1">
        <f t="shared" si="9"/>
        <v>193</v>
      </c>
      <c r="FW7" s="1" t="str">
        <f t="shared" si="9"/>
        <v/>
      </c>
      <c r="FX7" s="1">
        <f t="shared" si="9"/>
        <v>90</v>
      </c>
      <c r="FY7" s="1" t="str">
        <f t="shared" si="9"/>
        <v/>
      </c>
      <c r="FZ7" s="1">
        <f t="shared" si="9"/>
        <v>6738</v>
      </c>
      <c r="GA7" s="1" t="str">
        <f t="shared" si="9"/>
        <v/>
      </c>
      <c r="GB7" s="1">
        <f t="shared" si="9"/>
        <v>0</v>
      </c>
      <c r="GC7" s="1" t="str">
        <f t="shared" si="9"/>
        <v/>
      </c>
      <c r="GD7" s="1">
        <f t="shared" si="9"/>
        <v>3</v>
      </c>
      <c r="GE7" s="1" t="str">
        <f t="shared" si="9"/>
        <v/>
      </c>
      <c r="GF7" s="1">
        <f t="shared" si="9"/>
        <v>178</v>
      </c>
      <c r="GG7" s="1" t="str">
        <f t="shared" si="9"/>
        <v/>
      </c>
      <c r="GH7" s="1">
        <f t="shared" si="9"/>
        <v>53</v>
      </c>
      <c r="GI7" s="1" t="str">
        <f t="shared" si="9"/>
        <v/>
      </c>
      <c r="GJ7" s="1">
        <f t="shared" si="9"/>
        <v>0</v>
      </c>
      <c r="GK7" s="1" t="str">
        <f t="shared" si="9"/>
        <v/>
      </c>
      <c r="GL7" s="1">
        <f t="shared" si="9"/>
        <v>2581</v>
      </c>
      <c r="GM7" s="1" t="str">
        <f t="shared" si="9"/>
        <v/>
      </c>
      <c r="GN7" s="1">
        <f t="shared" si="9"/>
        <v>140</v>
      </c>
      <c r="GO7" s="1" t="str">
        <f t="shared" si="9"/>
        <v/>
      </c>
      <c r="GP7" s="1">
        <f t="shared" si="9"/>
        <v>89</v>
      </c>
      <c r="GQ7" s="1" t="str">
        <f t="shared" si="9"/>
        <v/>
      </c>
      <c r="GR7" s="1">
        <f t="shared" si="9"/>
        <v>72</v>
      </c>
      <c r="GS7" s="1" t="str">
        <f t="shared" si="9"/>
        <v/>
      </c>
      <c r="GT7" s="1">
        <f t="shared" si="9"/>
        <v>54</v>
      </c>
      <c r="GU7" s="1" t="str">
        <f t="shared" si="9"/>
        <v/>
      </c>
      <c r="GV7" s="1">
        <f t="shared" si="9"/>
        <v>105</v>
      </c>
      <c r="GW7" s="1" t="str">
        <f t="shared" si="9"/>
        <v/>
      </c>
      <c r="GX7" s="1">
        <f t="shared" si="9"/>
        <v>28</v>
      </c>
      <c r="GY7" s="1" t="str">
        <f t="shared" si="9"/>
        <v/>
      </c>
      <c r="GZ7" s="1">
        <f t="shared" si="9"/>
        <v>55</v>
      </c>
      <c r="HA7" s="1" t="str">
        <f t="shared" si="9"/>
        <v/>
      </c>
      <c r="HB7" s="1">
        <f t="shared" si="9"/>
        <v>35</v>
      </c>
      <c r="HC7" s="1" t="str">
        <f t="shared" si="9"/>
        <v/>
      </c>
      <c r="HD7" s="1">
        <f t="shared" si="9"/>
        <v>183</v>
      </c>
      <c r="HE7" s="1" t="str">
        <f t="shared" si="9"/>
        <v/>
      </c>
      <c r="HF7" s="1">
        <f t="shared" si="9"/>
        <v>1151</v>
      </c>
      <c r="HG7" s="1" t="str">
        <f t="shared" si="9"/>
        <v/>
      </c>
      <c r="HH7" s="1">
        <f t="shared" si="9"/>
        <v>0</v>
      </c>
      <c r="HI7" s="1" t="str">
        <f t="shared" si="9"/>
        <v/>
      </c>
      <c r="HJ7" s="1">
        <f t="shared" si="9"/>
        <v>16228</v>
      </c>
      <c r="HK7" s="1" t="str">
        <f t="shared" si="9"/>
        <v/>
      </c>
      <c r="HL7" s="1">
        <f t="shared" si="9"/>
        <v>144</v>
      </c>
      <c r="HM7" s="1" t="str">
        <f t="shared" si="9"/>
        <v/>
      </c>
      <c r="HN7" s="1">
        <f t="shared" si="9"/>
        <v>288</v>
      </c>
    </row>
    <row r="8" spans="1:229">
      <c r="A8" s="13" t="s">
        <v>193</v>
      </c>
      <c r="B8" s="14" t="s">
        <v>191</v>
      </c>
      <c r="C8" s="1"/>
      <c r="D8" s="1">
        <f>IF(D13="Number",IF(D14="",SUM(D15:D32),D14)+IF(D33="",SUM(D34:D40),D33)+IF(D41="",SUM(D42:D47),D41)+D48+IF(D49="",SUM(D50:D51),D49)+D52+IF(D53="",SUM(D54:D56),D53)+IF(D57="",SUM(D58:D62),D57)+IF(D63="",SUM(D64:D68),D63)+IF(D69="",SUM(D70:D74),D69)+IF(D75="",SUM(D76:D79),D75)+IF(D80="",SUM(D81:D85),D80)+IF(D86="",SUM(D87:D89),D86)+IF(D90="",SUM(D91:D94),D90)+IF(D95="",SUM(D96:D99),D95)+D100+D101+D102,"")</f>
        <v>1086</v>
      </c>
      <c r="E8" s="1" t="str">
        <f t="shared" ref="E8:L8" si="10">IF(E13="Number",IF(E14="",SUM(E15:E32),E14)+IF(E33="",SUM(E34:E40),E33)+IF(E41="",SUM(E42:E47),E41)+E48+IF(E49="",SUM(E50:E51),E49)+E52+IF(E53="",SUM(E54:E56),E53)+IF(E57="",SUM(E58:E62),E57)+IF(E63="",SUM(E64:E68),E63)+IF(E69="",SUM(E70:E74),E69)+IF(E75="",SUM(E76:E79),E75)+IF(E80="",SUM(E81:E85),E80)+IF(E86="",SUM(E87:E89),E86)+IF(E90="",SUM(E91:E94),E90)+IF(E95="",SUM(E96:E99),E95)+E100+E101+E102,"")</f>
        <v/>
      </c>
      <c r="F8" s="1">
        <f t="shared" si="10"/>
        <v>646</v>
      </c>
      <c r="G8" s="1" t="str">
        <f t="shared" si="10"/>
        <v/>
      </c>
      <c r="H8" s="1">
        <f t="shared" si="10"/>
        <v>67</v>
      </c>
      <c r="I8" s="1" t="str">
        <f t="shared" si="10"/>
        <v/>
      </c>
      <c r="J8" s="1">
        <f t="shared" si="10"/>
        <v>19</v>
      </c>
      <c r="K8" s="1" t="str">
        <f t="shared" si="10"/>
        <v/>
      </c>
      <c r="L8" s="1">
        <f t="shared" si="10"/>
        <v>281</v>
      </c>
      <c r="M8" s="1" t="str">
        <f>IF(M13="Number",IF(M14="",SUM(M15:M32),M14)+IF(M33="",SUM(M34:M40),M33)+IF(M41="",SUM(M42:M47),M41)+M48+IF(M49="",SUM(M50:M51),M49)+M52+IF(M53="",SUM(M54:M56),M53)+IF(M57="",SUM(M58:M62),M57)+IF(M63="",SUM(M64:M68),M63)+IF(M69="",SUM(M70:M74),M69)+IF(M75="",SUM(M76:M79),M75)+IF(M80="",SUM(M81:M85),M80)+IF(M86="",SUM(M87:M89),M86)+IF(M90="",SUM(M91:M94),M90)+IF(M95="",SUM(M96:M99),M95)+M100+M101+M102,"")</f>
        <v/>
      </c>
      <c r="N8" s="1">
        <f t="shared" ref="N8:AD8" si="11">IF(N13="Number",IF(N14="",SUM(N15:N32),N14)+IF(N33="",SUM(N34:N40),N33)+IF(N41="",SUM(N42:N47),N41)+N48+IF(N49="",SUM(N50:N51),N49)+N52+IF(N53="",SUM(N54:N56),N53)+IF(N57="",SUM(N58:N62),N57)+IF(N63="",SUM(N64:N68),N63)+IF(N69="",SUM(N70:N74),N69)+IF(N75="",SUM(N76:N79),N75)+IF(N80="",SUM(N81:N85),N80)+IF(N86="",SUM(N87:N89),N86)+IF(N90="",SUM(N91:N94),N90)+IF(N95="",SUM(N96:N99),N95)+N100+N101+N102,"")</f>
        <v>34</v>
      </c>
      <c r="O8" s="1" t="str">
        <f t="shared" si="11"/>
        <v/>
      </c>
      <c r="P8" s="1">
        <f t="shared" si="11"/>
        <v>94</v>
      </c>
      <c r="Q8" s="1" t="str">
        <f t="shared" si="11"/>
        <v/>
      </c>
      <c r="R8" s="1">
        <f t="shared" si="11"/>
        <v>79</v>
      </c>
      <c r="S8" s="1" t="str">
        <f t="shared" si="11"/>
        <v/>
      </c>
      <c r="T8" s="1">
        <f t="shared" si="11"/>
        <v>474</v>
      </c>
      <c r="U8" s="1" t="str">
        <f t="shared" si="11"/>
        <v/>
      </c>
      <c r="V8" s="1">
        <f t="shared" si="11"/>
        <v>403</v>
      </c>
      <c r="W8" s="1" t="str">
        <f t="shared" si="11"/>
        <v/>
      </c>
      <c r="X8" s="1">
        <f t="shared" si="11"/>
        <v>980</v>
      </c>
      <c r="Y8" s="1" t="str">
        <f t="shared" si="11"/>
        <v/>
      </c>
      <c r="Z8" s="1">
        <f t="shared" si="11"/>
        <v>37</v>
      </c>
      <c r="AA8" s="1" t="str">
        <f t="shared" si="11"/>
        <v/>
      </c>
      <c r="AB8" s="1">
        <f t="shared" si="11"/>
        <v>67</v>
      </c>
      <c r="AC8" s="1" t="str">
        <f t="shared" si="11"/>
        <v/>
      </c>
      <c r="AD8" s="1">
        <f t="shared" si="11"/>
        <v>37</v>
      </c>
      <c r="AE8" s="1" t="str">
        <f t="shared" ref="AE8:CP8" si="12">IF(AE13="Number",IF(AE14="",SUM(AE15:AE32),AE14)+IF(AE33="",SUM(AE34:AE40),AE33)+IF(AE41="",SUM(AE42:AE47),AE41)+AE48+IF(AE49="",SUM(AE50:AE51),AE49)+AE52+IF(AE53="",SUM(AE54:AE56),AE53)+IF(AE57="",SUM(AE58:AE62),AE57)+IF(AE63="",SUM(AE64:AE68),AE63)+IF(AE69="",SUM(AE70:AE74),AE69)+IF(AE75="",SUM(AE76:AE79),AE75)+IF(AE80="",SUM(AE81:AE85),AE80)+IF(AE86="",SUM(AE87:AE89),AE86)+IF(AE90="",SUM(AE91:AE94),AE90)+IF(AE95="",SUM(AE96:AE99),AE95)+AE100+AE101+AE102,"")</f>
        <v/>
      </c>
      <c r="AF8" s="1">
        <f t="shared" si="12"/>
        <v>127</v>
      </c>
      <c r="AG8" s="1" t="str">
        <f t="shared" si="12"/>
        <v/>
      </c>
      <c r="AH8" s="1">
        <f t="shared" si="12"/>
        <v>1525</v>
      </c>
      <c r="AI8" s="1" t="str">
        <f t="shared" si="12"/>
        <v/>
      </c>
      <c r="AJ8" s="1">
        <f t="shared" si="12"/>
        <v>247</v>
      </c>
      <c r="AK8" s="1" t="str">
        <f t="shared" si="12"/>
        <v/>
      </c>
      <c r="AL8" s="1">
        <f t="shared" si="12"/>
        <v>460</v>
      </c>
      <c r="AM8" s="1" t="str">
        <f t="shared" si="12"/>
        <v/>
      </c>
      <c r="AN8" s="1">
        <f t="shared" si="12"/>
        <v>60</v>
      </c>
      <c r="AO8" s="1" t="str">
        <f t="shared" si="12"/>
        <v/>
      </c>
      <c r="AP8" s="1">
        <f t="shared" si="12"/>
        <v>82</v>
      </c>
      <c r="AQ8" s="1" t="str">
        <f t="shared" si="12"/>
        <v/>
      </c>
      <c r="AR8" s="1">
        <f t="shared" si="12"/>
        <v>153</v>
      </c>
      <c r="AS8" s="1" t="str">
        <f t="shared" si="12"/>
        <v/>
      </c>
      <c r="AT8" s="1">
        <f t="shared" si="12"/>
        <v>134</v>
      </c>
      <c r="AU8" s="1" t="str">
        <f t="shared" si="12"/>
        <v/>
      </c>
      <c r="AV8" s="1">
        <f t="shared" si="12"/>
        <v>4321</v>
      </c>
      <c r="AW8" s="1" t="str">
        <f t="shared" si="12"/>
        <v/>
      </c>
      <c r="AX8" s="1">
        <f t="shared" si="12"/>
        <v>38</v>
      </c>
      <c r="AY8" s="1" t="str">
        <f t="shared" si="12"/>
        <v/>
      </c>
      <c r="AZ8" s="1">
        <f t="shared" si="12"/>
        <v>173</v>
      </c>
      <c r="BA8" s="1" t="str">
        <f t="shared" si="12"/>
        <v/>
      </c>
      <c r="BB8" s="1">
        <f t="shared" si="12"/>
        <v>36</v>
      </c>
      <c r="BC8" s="1" t="str">
        <f t="shared" si="12"/>
        <v/>
      </c>
      <c r="BD8" s="1">
        <f t="shared" si="12"/>
        <v>147</v>
      </c>
      <c r="BE8" s="1" t="str">
        <f t="shared" si="12"/>
        <v/>
      </c>
      <c r="BF8" s="1">
        <f t="shared" si="12"/>
        <v>35</v>
      </c>
      <c r="BG8" s="1" t="str">
        <f t="shared" si="12"/>
        <v/>
      </c>
      <c r="BH8" s="1">
        <f t="shared" si="12"/>
        <v>101</v>
      </c>
      <c r="BI8" s="1" t="str">
        <f t="shared" si="12"/>
        <v/>
      </c>
      <c r="BJ8" s="1">
        <f t="shared" si="12"/>
        <v>150</v>
      </c>
      <c r="BK8" s="1" t="str">
        <f t="shared" si="12"/>
        <v/>
      </c>
      <c r="BL8" s="1">
        <f t="shared" si="12"/>
        <v>235</v>
      </c>
      <c r="BM8" s="1" t="str">
        <f t="shared" si="12"/>
        <v/>
      </c>
      <c r="BN8" s="1">
        <f t="shared" si="12"/>
        <v>105</v>
      </c>
      <c r="BO8" s="1" t="str">
        <f t="shared" si="12"/>
        <v/>
      </c>
      <c r="BP8" s="1">
        <f t="shared" si="12"/>
        <v>418</v>
      </c>
      <c r="BQ8" s="1" t="str">
        <f t="shared" si="12"/>
        <v/>
      </c>
      <c r="BR8" s="1">
        <f t="shared" si="12"/>
        <v>2140</v>
      </c>
      <c r="BS8" s="1" t="str">
        <f t="shared" si="12"/>
        <v/>
      </c>
      <c r="BT8" s="1">
        <f t="shared" si="12"/>
        <v>49</v>
      </c>
      <c r="BU8" s="1" t="str">
        <f t="shared" si="12"/>
        <v/>
      </c>
      <c r="BV8" s="1">
        <f t="shared" si="12"/>
        <v>205</v>
      </c>
      <c r="BW8" s="1" t="str">
        <f t="shared" si="12"/>
        <v/>
      </c>
      <c r="BX8" s="1">
        <f t="shared" si="12"/>
        <v>39</v>
      </c>
      <c r="BY8" s="1" t="str">
        <f t="shared" si="12"/>
        <v/>
      </c>
      <c r="BZ8" s="1">
        <f t="shared" si="12"/>
        <v>190</v>
      </c>
      <c r="CA8" s="1" t="str">
        <f t="shared" si="12"/>
        <v/>
      </c>
      <c r="CB8" s="1">
        <f t="shared" si="12"/>
        <v>4</v>
      </c>
      <c r="CC8" s="1" t="str">
        <f t="shared" si="12"/>
        <v/>
      </c>
      <c r="CD8" s="1">
        <f t="shared" si="12"/>
        <v>15</v>
      </c>
      <c r="CE8" s="1" t="str">
        <f t="shared" si="12"/>
        <v/>
      </c>
      <c r="CF8" s="1">
        <f t="shared" si="12"/>
        <v>104</v>
      </c>
      <c r="CG8" s="1" t="str">
        <f t="shared" si="12"/>
        <v/>
      </c>
      <c r="CH8" s="1">
        <f t="shared" si="12"/>
        <v>156</v>
      </c>
      <c r="CI8" s="1" t="str">
        <f t="shared" si="12"/>
        <v/>
      </c>
      <c r="CJ8" s="1">
        <f t="shared" si="12"/>
        <v>134</v>
      </c>
      <c r="CK8" s="1" t="str">
        <f t="shared" si="12"/>
        <v/>
      </c>
      <c r="CL8" s="1">
        <f t="shared" si="12"/>
        <v>99</v>
      </c>
      <c r="CM8" s="1" t="str">
        <f t="shared" si="12"/>
        <v/>
      </c>
      <c r="CN8" s="1">
        <f t="shared" si="12"/>
        <v>330</v>
      </c>
      <c r="CO8" s="1" t="str">
        <f t="shared" si="12"/>
        <v/>
      </c>
      <c r="CP8" s="1">
        <f t="shared" si="12"/>
        <v>43</v>
      </c>
      <c r="CQ8" s="1" t="str">
        <f t="shared" ref="CQ8:FB8" si="13">IF(CQ13="Number",IF(CQ14="",SUM(CQ15:CQ32),CQ14)+IF(CQ33="",SUM(CQ34:CQ40),CQ33)+IF(CQ41="",SUM(CQ42:CQ47),CQ41)+CQ48+IF(CQ49="",SUM(CQ50:CQ51),CQ49)+CQ52+IF(CQ53="",SUM(CQ54:CQ56),CQ53)+IF(CQ57="",SUM(CQ58:CQ62),CQ57)+IF(CQ63="",SUM(CQ64:CQ68),CQ63)+IF(CQ69="",SUM(CQ70:CQ74),CQ69)+IF(CQ75="",SUM(CQ76:CQ79),CQ75)+IF(CQ80="",SUM(CQ81:CQ85),CQ80)+IF(CQ86="",SUM(CQ87:CQ89),CQ86)+IF(CQ90="",SUM(CQ91:CQ94),CQ90)+IF(CQ95="",SUM(CQ96:CQ99),CQ95)+CQ100+CQ101+CQ102,"")</f>
        <v/>
      </c>
      <c r="CR8" s="1">
        <f t="shared" si="13"/>
        <v>120</v>
      </c>
      <c r="CS8" s="1" t="str">
        <f t="shared" si="13"/>
        <v/>
      </c>
      <c r="CT8" s="1">
        <f t="shared" si="13"/>
        <v>14</v>
      </c>
      <c r="CU8" s="1" t="str">
        <f t="shared" si="13"/>
        <v/>
      </c>
      <c r="CV8" s="1">
        <f t="shared" si="13"/>
        <v>530</v>
      </c>
      <c r="CW8" s="1" t="str">
        <f t="shared" si="13"/>
        <v/>
      </c>
      <c r="CX8" s="1">
        <f t="shared" si="13"/>
        <v>608</v>
      </c>
      <c r="CY8" s="1" t="str">
        <f t="shared" si="13"/>
        <v/>
      </c>
      <c r="CZ8" s="1">
        <f t="shared" si="13"/>
        <v>106</v>
      </c>
      <c r="DA8" s="1" t="str">
        <f t="shared" si="13"/>
        <v/>
      </c>
      <c r="DB8" s="1">
        <f t="shared" si="13"/>
        <v>96</v>
      </c>
      <c r="DC8" s="1" t="str">
        <f t="shared" si="13"/>
        <v/>
      </c>
      <c r="DD8" s="1">
        <f t="shared" si="13"/>
        <v>78</v>
      </c>
      <c r="DE8" s="1" t="str">
        <f t="shared" si="13"/>
        <v/>
      </c>
      <c r="DF8" s="1">
        <f t="shared" si="13"/>
        <v>6</v>
      </c>
      <c r="DG8" s="1" t="str">
        <f t="shared" si="13"/>
        <v/>
      </c>
      <c r="DH8" s="1">
        <f t="shared" si="13"/>
        <v>373</v>
      </c>
      <c r="DI8" s="1" t="str">
        <f t="shared" si="13"/>
        <v/>
      </c>
      <c r="DJ8" s="1">
        <f t="shared" si="13"/>
        <v>610</v>
      </c>
      <c r="DK8" s="1" t="str">
        <f t="shared" si="13"/>
        <v/>
      </c>
      <c r="DL8" s="1">
        <f t="shared" si="13"/>
        <v>84</v>
      </c>
      <c r="DM8" s="1" t="str">
        <f t="shared" si="13"/>
        <v/>
      </c>
      <c r="DN8" s="1">
        <f t="shared" si="13"/>
        <v>50</v>
      </c>
      <c r="DO8" s="1" t="str">
        <f t="shared" si="13"/>
        <v/>
      </c>
      <c r="DP8" s="1">
        <f t="shared" si="13"/>
        <v>176</v>
      </c>
      <c r="DQ8" s="1" t="str">
        <f t="shared" si="13"/>
        <v/>
      </c>
      <c r="DR8" s="1">
        <f t="shared" si="13"/>
        <v>209</v>
      </c>
      <c r="DS8" s="1" t="str">
        <f t="shared" si="13"/>
        <v/>
      </c>
      <c r="DT8" s="1">
        <f t="shared" si="13"/>
        <v>254</v>
      </c>
      <c r="DU8" s="1" t="str">
        <f t="shared" si="13"/>
        <v/>
      </c>
      <c r="DV8" s="1">
        <f t="shared" si="13"/>
        <v>28</v>
      </c>
      <c r="DW8" s="1" t="str">
        <f t="shared" si="13"/>
        <v/>
      </c>
      <c r="DX8" s="1">
        <f t="shared" si="13"/>
        <v>25</v>
      </c>
      <c r="DY8" s="1" t="str">
        <f t="shared" si="13"/>
        <v/>
      </c>
      <c r="DZ8" s="1">
        <f t="shared" si="13"/>
        <v>6698</v>
      </c>
      <c r="EA8" s="1" t="str">
        <f t="shared" si="13"/>
        <v/>
      </c>
      <c r="EB8" s="1">
        <f t="shared" si="13"/>
        <v>203</v>
      </c>
      <c r="EC8" s="1" t="str">
        <f t="shared" si="13"/>
        <v/>
      </c>
      <c r="ED8" s="1">
        <f t="shared" si="13"/>
        <v>73</v>
      </c>
      <c r="EE8" s="1" t="str">
        <f t="shared" si="13"/>
        <v/>
      </c>
      <c r="EF8" s="1">
        <f t="shared" si="13"/>
        <v>19</v>
      </c>
      <c r="EG8" s="1" t="str">
        <f t="shared" si="13"/>
        <v/>
      </c>
      <c r="EH8" s="1">
        <f t="shared" si="13"/>
        <v>155</v>
      </c>
      <c r="EI8" s="1" t="str">
        <f t="shared" si="13"/>
        <v/>
      </c>
      <c r="EJ8" s="1">
        <f t="shared" si="13"/>
        <v>88</v>
      </c>
      <c r="EK8" s="1" t="str">
        <f t="shared" si="13"/>
        <v/>
      </c>
      <c r="EL8" s="1">
        <f t="shared" si="13"/>
        <v>70</v>
      </c>
      <c r="EM8" s="1" t="str">
        <f t="shared" si="13"/>
        <v/>
      </c>
      <c r="EN8" s="1">
        <f t="shared" si="13"/>
        <v>91</v>
      </c>
      <c r="EO8" s="1" t="str">
        <f t="shared" si="13"/>
        <v/>
      </c>
      <c r="EP8" s="1">
        <f t="shared" si="13"/>
        <v>290</v>
      </c>
      <c r="EQ8" s="1" t="str">
        <f t="shared" si="13"/>
        <v/>
      </c>
      <c r="ER8" s="1">
        <f t="shared" si="13"/>
        <v>582</v>
      </c>
      <c r="ES8" s="1" t="str">
        <f t="shared" si="13"/>
        <v/>
      </c>
      <c r="ET8" s="1">
        <f t="shared" si="13"/>
        <v>38</v>
      </c>
      <c r="EU8" s="1" t="str">
        <f t="shared" si="13"/>
        <v/>
      </c>
      <c r="EV8" s="1">
        <f t="shared" si="13"/>
        <v>67</v>
      </c>
      <c r="EW8" s="1" t="str">
        <f t="shared" si="13"/>
        <v/>
      </c>
      <c r="EX8" s="1">
        <f t="shared" si="13"/>
        <v>100</v>
      </c>
      <c r="EY8" s="1" t="str">
        <f t="shared" si="13"/>
        <v/>
      </c>
      <c r="EZ8" s="1">
        <f t="shared" si="13"/>
        <v>254</v>
      </c>
      <c r="FA8" s="1" t="str">
        <f t="shared" si="13"/>
        <v/>
      </c>
      <c r="FB8" s="1">
        <f t="shared" si="13"/>
        <v>722</v>
      </c>
      <c r="FC8" s="1" t="str">
        <f t="shared" ref="FC8:HN8" si="14">IF(FC13="Number",IF(FC14="",SUM(FC15:FC32),FC14)+IF(FC33="",SUM(FC34:FC40),FC33)+IF(FC41="",SUM(FC42:FC47),FC41)+FC48+IF(FC49="",SUM(FC50:FC51),FC49)+FC52+IF(FC53="",SUM(FC54:FC56),FC53)+IF(FC57="",SUM(FC58:FC62),FC57)+IF(FC63="",SUM(FC64:FC68),FC63)+IF(FC69="",SUM(FC70:FC74),FC69)+IF(FC75="",SUM(FC76:FC79),FC75)+IF(FC80="",SUM(FC81:FC85),FC80)+IF(FC86="",SUM(FC87:FC89),FC86)+IF(FC90="",SUM(FC91:FC94),FC90)+IF(FC95="",SUM(FC96:FC99),FC95)+FC100+FC101+FC102,"")</f>
        <v/>
      </c>
      <c r="FD8" s="1">
        <f t="shared" si="14"/>
        <v>446</v>
      </c>
      <c r="FE8" s="1" t="str">
        <f t="shared" si="14"/>
        <v/>
      </c>
      <c r="FF8" s="1">
        <f t="shared" si="14"/>
        <v>53</v>
      </c>
      <c r="FG8" s="1" t="str">
        <f t="shared" si="14"/>
        <v/>
      </c>
      <c r="FH8" s="1">
        <f t="shared" si="14"/>
        <v>33</v>
      </c>
      <c r="FI8" s="1" t="str">
        <f t="shared" si="14"/>
        <v/>
      </c>
      <c r="FJ8" s="1">
        <f t="shared" si="14"/>
        <v>40</v>
      </c>
      <c r="FK8" s="1" t="str">
        <f t="shared" si="14"/>
        <v/>
      </c>
      <c r="FL8" s="1">
        <f t="shared" si="14"/>
        <v>440</v>
      </c>
      <c r="FM8" s="1" t="str">
        <f t="shared" si="14"/>
        <v/>
      </c>
      <c r="FN8" s="1">
        <f t="shared" si="14"/>
        <v>19</v>
      </c>
      <c r="FO8" s="1" t="str">
        <f t="shared" si="14"/>
        <v/>
      </c>
      <c r="FP8" s="1">
        <f t="shared" si="14"/>
        <v>1755</v>
      </c>
      <c r="FQ8" s="1" t="str">
        <f t="shared" si="14"/>
        <v/>
      </c>
      <c r="FR8" s="1">
        <f t="shared" si="14"/>
        <v>184</v>
      </c>
      <c r="FS8" s="1" t="str">
        <f t="shared" si="14"/>
        <v/>
      </c>
      <c r="FT8" s="1">
        <f t="shared" si="14"/>
        <v>38</v>
      </c>
      <c r="FU8" s="1" t="str">
        <f t="shared" si="14"/>
        <v/>
      </c>
      <c r="FV8" s="1">
        <f t="shared" si="14"/>
        <v>193</v>
      </c>
      <c r="FW8" s="1" t="str">
        <f t="shared" si="14"/>
        <v/>
      </c>
      <c r="FX8" s="1">
        <f t="shared" si="14"/>
        <v>90</v>
      </c>
      <c r="FY8" s="1" t="str">
        <f t="shared" si="14"/>
        <v/>
      </c>
      <c r="FZ8" s="1">
        <f t="shared" si="14"/>
        <v>6738</v>
      </c>
      <c r="GA8" s="1" t="str">
        <f t="shared" si="14"/>
        <v/>
      </c>
      <c r="GB8" s="1">
        <f t="shared" si="14"/>
        <v>487</v>
      </c>
      <c r="GC8" s="1" t="str">
        <f t="shared" si="14"/>
        <v/>
      </c>
      <c r="GD8" s="1">
        <f t="shared" si="14"/>
        <v>19</v>
      </c>
      <c r="GE8" s="1" t="str">
        <f t="shared" si="14"/>
        <v/>
      </c>
      <c r="GF8" s="1">
        <f t="shared" si="14"/>
        <v>178</v>
      </c>
      <c r="GG8" s="1" t="str">
        <f t="shared" si="14"/>
        <v/>
      </c>
      <c r="GH8" s="1">
        <f t="shared" si="14"/>
        <v>53</v>
      </c>
      <c r="GI8" s="1" t="str">
        <f t="shared" si="14"/>
        <v/>
      </c>
      <c r="GJ8" s="1">
        <f t="shared" si="14"/>
        <v>100</v>
      </c>
      <c r="GK8" s="1" t="str">
        <f t="shared" si="14"/>
        <v/>
      </c>
      <c r="GL8" s="1">
        <f t="shared" si="14"/>
        <v>2581</v>
      </c>
      <c r="GM8" s="1" t="str">
        <f t="shared" si="14"/>
        <v/>
      </c>
      <c r="GN8" s="1">
        <f t="shared" si="14"/>
        <v>140</v>
      </c>
      <c r="GO8" s="1" t="str">
        <f t="shared" si="14"/>
        <v/>
      </c>
      <c r="GP8" s="1">
        <f t="shared" si="14"/>
        <v>89</v>
      </c>
      <c r="GQ8" s="1" t="str">
        <f t="shared" si="14"/>
        <v/>
      </c>
      <c r="GR8" s="1">
        <f t="shared" si="14"/>
        <v>78</v>
      </c>
      <c r="GS8" s="1" t="str">
        <f t="shared" si="14"/>
        <v/>
      </c>
      <c r="GT8" s="1">
        <f t="shared" si="14"/>
        <v>287</v>
      </c>
      <c r="GU8" s="1" t="str">
        <f t="shared" si="14"/>
        <v/>
      </c>
      <c r="GV8" s="1">
        <f t="shared" si="14"/>
        <v>105</v>
      </c>
      <c r="GW8" s="1" t="str">
        <f t="shared" si="14"/>
        <v/>
      </c>
      <c r="GX8" s="1">
        <f t="shared" si="14"/>
        <v>28</v>
      </c>
      <c r="GY8" s="1" t="str">
        <f t="shared" si="14"/>
        <v/>
      </c>
      <c r="GZ8" s="1">
        <f t="shared" si="14"/>
        <v>77</v>
      </c>
      <c r="HA8" s="1" t="str">
        <f t="shared" si="14"/>
        <v/>
      </c>
      <c r="HB8" s="1">
        <f t="shared" si="14"/>
        <v>35</v>
      </c>
      <c r="HC8" s="1" t="str">
        <f t="shared" si="14"/>
        <v/>
      </c>
      <c r="HD8" s="1">
        <f t="shared" si="14"/>
        <v>488</v>
      </c>
      <c r="HE8" s="1" t="str">
        <f t="shared" si="14"/>
        <v/>
      </c>
      <c r="HF8" s="1">
        <f t="shared" si="14"/>
        <v>677</v>
      </c>
      <c r="HG8" s="1" t="str">
        <f t="shared" si="14"/>
        <v/>
      </c>
      <c r="HH8" s="1">
        <f t="shared" si="14"/>
        <v>82</v>
      </c>
      <c r="HI8" s="1" t="str">
        <f t="shared" si="14"/>
        <v/>
      </c>
      <c r="HJ8" s="1">
        <f t="shared" si="14"/>
        <v>16228</v>
      </c>
      <c r="HK8" s="1" t="str">
        <f t="shared" si="14"/>
        <v/>
      </c>
      <c r="HL8" s="1">
        <f t="shared" si="14"/>
        <v>144</v>
      </c>
      <c r="HM8" s="1" t="str">
        <f t="shared" si="14"/>
        <v/>
      </c>
      <c r="HN8" s="1">
        <f t="shared" si="14"/>
        <v>407</v>
      </c>
      <c r="HO8" s="1"/>
    </row>
    <row r="9" spans="1:229">
      <c r="A9" s="11"/>
      <c r="B9" s="1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GQ9" s="1"/>
      <c r="GR9" s="1"/>
      <c r="GS9" s="1"/>
      <c r="GT9" s="1"/>
      <c r="GU9" s="1"/>
      <c r="GV9" s="1"/>
      <c r="GW9" s="1"/>
      <c r="GX9" s="1"/>
      <c r="HM9" s="1"/>
      <c r="HN9" s="1"/>
    </row>
    <row r="10" spans="1:229">
      <c r="A10" s="13" t="s">
        <v>194</v>
      </c>
      <c r="B10" s="1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8"/>
      <c r="AH10" s="1"/>
      <c r="AI10" s="1"/>
      <c r="AJ10" s="1"/>
      <c r="AK10" s="1"/>
      <c r="AL10" s="1"/>
      <c r="AM10" s="2"/>
      <c r="AN10" s="2"/>
      <c r="AO10" s="2"/>
      <c r="AP10" s="2"/>
      <c r="AQ10" s="2"/>
      <c r="AR10" s="2"/>
      <c r="AS10" s="2"/>
      <c r="AT10" s="2"/>
      <c r="AU10" s="2"/>
      <c r="AV10" s="2"/>
      <c r="AW10" s="2"/>
      <c r="AX10" s="2"/>
      <c r="AY10" s="2"/>
      <c r="AZ10" s="2"/>
      <c r="BA10" s="2"/>
      <c r="BB10" s="2"/>
      <c r="BC10" s="2"/>
      <c r="BD10" s="2"/>
      <c r="BE10" s="2"/>
      <c r="BF10" s="2"/>
      <c r="BG10" s="2" t="s">
        <v>301</v>
      </c>
      <c r="BH10" s="2"/>
      <c r="BI10" s="2"/>
      <c r="BJ10" s="2" t="s">
        <v>302</v>
      </c>
      <c r="BK10" s="2" t="s">
        <v>303</v>
      </c>
      <c r="BL10" s="2"/>
      <c r="BM10" s="2"/>
      <c r="BN10" s="2"/>
      <c r="BO10" s="1"/>
      <c r="BP10" s="1" t="s">
        <v>304</v>
      </c>
      <c r="BQ10" s="1"/>
      <c r="BR10" s="1"/>
      <c r="BS10" s="1"/>
      <c r="BT10" s="1"/>
      <c r="BU10" s="1" t="s">
        <v>1282</v>
      </c>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I10" s="2"/>
      <c r="FJ10" s="2"/>
      <c r="FK10" s="2"/>
      <c r="FL10" s="2"/>
      <c r="FM10" s="2"/>
      <c r="FN10" s="2"/>
      <c r="FO10" s="2"/>
      <c r="FP10" s="2"/>
      <c r="FQ10" s="2"/>
      <c r="FR10" s="2"/>
      <c r="FS10" s="2"/>
      <c r="FT10" s="2"/>
      <c r="FU10" s="2"/>
      <c r="FV10" s="2"/>
      <c r="FW10" s="2"/>
      <c r="FX10" s="2"/>
      <c r="FY10" s="2"/>
      <c r="FZ10" s="2"/>
      <c r="GA10" s="2"/>
      <c r="GB10" s="2"/>
      <c r="GQ10" s="1"/>
      <c r="GR10" s="1"/>
      <c r="GS10" s="1"/>
      <c r="GT10" s="1"/>
      <c r="GU10" s="1"/>
      <c r="GV10" s="1"/>
      <c r="GW10" s="1"/>
      <c r="GX10" s="1"/>
      <c r="HM10" s="1"/>
      <c r="HN10" s="1"/>
    </row>
    <row r="11" spans="1:229" ht="33" customHeight="1">
      <c r="A11" s="11" t="s">
        <v>195</v>
      </c>
      <c r="B11" s="11"/>
      <c r="C11" s="1" t="s">
        <v>1151</v>
      </c>
      <c r="D11" s="1"/>
      <c r="E11" s="1" t="s">
        <v>1154</v>
      </c>
      <c r="F11" s="1"/>
      <c r="G11" s="1" t="s">
        <v>284</v>
      </c>
      <c r="H11" s="1"/>
      <c r="I11" s="1" t="s">
        <v>283</v>
      </c>
      <c r="J11" s="1"/>
      <c r="K11" s="1" t="s">
        <v>285</v>
      </c>
      <c r="L11" s="1"/>
      <c r="M11" s="1"/>
      <c r="N11" s="1"/>
      <c r="O11" s="1" t="s">
        <v>1177</v>
      </c>
      <c r="P11" s="1"/>
      <c r="Q11" s="1" t="s">
        <v>291</v>
      </c>
      <c r="R11" s="1"/>
      <c r="S11" s="1"/>
      <c r="T11" s="1"/>
      <c r="U11" s="1" t="s">
        <v>1130</v>
      </c>
      <c r="V11" s="1"/>
      <c r="W11" s="1" t="s">
        <v>286</v>
      </c>
      <c r="X11" s="1"/>
      <c r="Y11" s="1"/>
      <c r="Z11" s="1"/>
      <c r="AA11" s="1"/>
      <c r="AB11" s="1"/>
      <c r="AC11" s="1"/>
      <c r="AD11" s="1"/>
      <c r="AE11" s="1" t="s">
        <v>288</v>
      </c>
      <c r="AF11" s="1"/>
      <c r="AG11" s="1" t="s">
        <v>292</v>
      </c>
      <c r="AH11" s="1"/>
      <c r="AI11" s="1" t="s">
        <v>1203</v>
      </c>
      <c r="AJ11" s="1"/>
      <c r="AK11" s="1" t="s">
        <v>289</v>
      </c>
      <c r="AL11" s="1"/>
      <c r="AM11" s="22" t="s">
        <v>1204</v>
      </c>
      <c r="AO11" s="5" t="s">
        <v>1210</v>
      </c>
      <c r="AQ11" s="5" t="s">
        <v>290</v>
      </c>
      <c r="AS11" s="5" t="s">
        <v>409</v>
      </c>
      <c r="AU11" s="5" t="s">
        <v>298</v>
      </c>
      <c r="BA11" s="17" t="s">
        <v>300</v>
      </c>
      <c r="BB11" s="4" t="s">
        <v>299</v>
      </c>
      <c r="BC11" s="5" t="s">
        <v>417</v>
      </c>
      <c r="BK11" s="17"/>
      <c r="BM11" s="27" t="s">
        <v>1270</v>
      </c>
      <c r="BO11" s="1"/>
      <c r="BP11" s="1"/>
      <c r="BQ11" s="1" t="s">
        <v>305</v>
      </c>
      <c r="BR11" s="1"/>
      <c r="BS11" s="1" t="s">
        <v>1277</v>
      </c>
      <c r="BT11" s="1"/>
      <c r="BU11" s="1" t="s">
        <v>306</v>
      </c>
      <c r="BV11" s="1"/>
      <c r="BW11" s="1" t="s">
        <v>309</v>
      </c>
      <c r="BX11" s="1" t="s">
        <v>307</v>
      </c>
      <c r="BY11" s="1" t="s">
        <v>1292</v>
      </c>
      <c r="BZ11" s="1"/>
      <c r="CA11" s="1" t="s">
        <v>1295</v>
      </c>
      <c r="CB11" s="1"/>
      <c r="CC11" s="1" t="s">
        <v>310</v>
      </c>
      <c r="CD11" s="1"/>
      <c r="CE11" s="1"/>
      <c r="CF11" s="1"/>
      <c r="CG11" s="1" t="s">
        <v>311</v>
      </c>
      <c r="CH11" s="1"/>
      <c r="CI11" s="1" t="s">
        <v>312</v>
      </c>
      <c r="CJ11" s="1"/>
      <c r="CK11" s="1" t="s">
        <v>313</v>
      </c>
      <c r="CL11" s="1"/>
      <c r="CM11" s="1"/>
      <c r="CN11" s="1"/>
      <c r="CO11" s="1"/>
      <c r="CP11" s="1"/>
      <c r="CQ11" s="1" t="s">
        <v>314</v>
      </c>
      <c r="CR11" s="1"/>
      <c r="CS11" s="1" t="s">
        <v>315</v>
      </c>
      <c r="CT11" s="1"/>
      <c r="CU11" s="1"/>
      <c r="CV11" s="1"/>
      <c r="CW11" s="1"/>
      <c r="CX11" s="1"/>
      <c r="CY11" s="1"/>
      <c r="CZ11" s="1"/>
      <c r="DA11" s="1" t="s">
        <v>316</v>
      </c>
      <c r="DB11" s="1"/>
      <c r="DC11" s="1" t="s">
        <v>317</v>
      </c>
      <c r="DD11" s="1"/>
      <c r="DE11" s="1" t="s">
        <v>318</v>
      </c>
      <c r="DF11" s="1"/>
      <c r="DG11" s="1" t="s">
        <v>1357</v>
      </c>
      <c r="DH11" s="1"/>
      <c r="DI11" s="1" t="s">
        <v>319</v>
      </c>
      <c r="DJ11" s="1"/>
      <c r="DK11" s="1" t="s">
        <v>418</v>
      </c>
      <c r="DL11" s="1"/>
      <c r="DM11" s="1"/>
      <c r="DN11" s="1"/>
      <c r="DO11" s="1" t="s">
        <v>1376</v>
      </c>
      <c r="DP11" s="1"/>
      <c r="DQ11" s="1" t="s">
        <v>371</v>
      </c>
      <c r="DR11" s="1" t="s">
        <v>320</v>
      </c>
      <c r="DS11" s="1" t="s">
        <v>321</v>
      </c>
      <c r="DT11" s="1"/>
      <c r="DU11" s="1"/>
      <c r="DV11" s="1"/>
      <c r="DW11" s="1" t="s">
        <v>372</v>
      </c>
      <c r="DX11" s="1"/>
      <c r="DY11" s="1" t="s">
        <v>373</v>
      </c>
      <c r="DZ11" s="1"/>
      <c r="EA11" s="1" t="s">
        <v>374</v>
      </c>
      <c r="EB11" s="1"/>
      <c r="EC11" s="19" t="s">
        <v>366</v>
      </c>
      <c r="ED11" s="1"/>
      <c r="EE11" s="1" t="s">
        <v>367</v>
      </c>
      <c r="EF11" s="1"/>
      <c r="EG11" s="1" t="s">
        <v>368</v>
      </c>
      <c r="EH11" s="1" t="s">
        <v>1395</v>
      </c>
      <c r="EI11" s="1"/>
      <c r="EJ11" s="1"/>
      <c r="EK11" s="1" t="s">
        <v>370</v>
      </c>
      <c r="EL11" s="1"/>
      <c r="EM11" s="19" t="s">
        <v>369</v>
      </c>
      <c r="EN11" s="1"/>
      <c r="EO11" s="1"/>
      <c r="EP11" s="1"/>
      <c r="EQ11" s="1" t="s">
        <v>343</v>
      </c>
      <c r="ER11" s="1"/>
      <c r="ES11" s="1"/>
      <c r="ET11" s="1"/>
      <c r="EU11" s="1"/>
      <c r="EV11" s="1"/>
      <c r="EW11" s="1" t="s">
        <v>347</v>
      </c>
      <c r="EX11" s="1"/>
      <c r="EY11" s="1" t="s">
        <v>349</v>
      </c>
      <c r="EZ11" s="1"/>
      <c r="FA11" s="1"/>
      <c r="FB11" s="1"/>
      <c r="FC11" s="1"/>
      <c r="FD11" s="1"/>
      <c r="FE11" s="1" t="s">
        <v>356</v>
      </c>
      <c r="FF11" s="1"/>
      <c r="FG11" s="5" t="s">
        <v>376</v>
      </c>
      <c r="FM11" s="5" t="s">
        <v>384</v>
      </c>
      <c r="FO11" s="5" t="s">
        <v>387</v>
      </c>
      <c r="FQ11" s="4" t="s">
        <v>391</v>
      </c>
      <c r="FS11" s="4" t="s">
        <v>392</v>
      </c>
      <c r="FU11" s="4" t="s">
        <v>394</v>
      </c>
      <c r="FW11" s="4" t="s">
        <v>396</v>
      </c>
      <c r="GA11" s="4" t="s">
        <v>401</v>
      </c>
      <c r="GE11" s="5" t="s">
        <v>405</v>
      </c>
      <c r="GQ11" s="1"/>
      <c r="GR11" s="1"/>
      <c r="GS11" s="1" t="s">
        <v>1465</v>
      </c>
      <c r="GT11" s="1"/>
      <c r="GU11" s="1"/>
      <c r="GV11" s="1"/>
      <c r="GW11" s="1"/>
      <c r="GX11" s="1"/>
      <c r="HC11" s="5" t="s">
        <v>432</v>
      </c>
      <c r="HG11" s="5" t="s">
        <v>437</v>
      </c>
      <c r="HM11" s="1" t="s">
        <v>443</v>
      </c>
      <c r="HN11" s="1"/>
    </row>
    <row r="12" spans="1:229">
      <c r="A12" s="11"/>
      <c r="B12" s="1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BM12" s="27" t="s">
        <v>1270</v>
      </c>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GQ12" s="1"/>
      <c r="GR12" s="1"/>
      <c r="GS12" s="1"/>
      <c r="GT12" s="1"/>
      <c r="GU12" s="1"/>
      <c r="GV12" s="1"/>
      <c r="GW12" s="1"/>
      <c r="GX12" s="1"/>
      <c r="HM12" s="1"/>
      <c r="HN12" s="1"/>
    </row>
    <row r="13" spans="1:229">
      <c r="A13" s="12" t="s">
        <v>196</v>
      </c>
      <c r="B13" s="11"/>
      <c r="C13" s="18" t="s">
        <v>183</v>
      </c>
      <c r="D13" s="18" t="s">
        <v>184</v>
      </c>
      <c r="E13" s="18" t="s">
        <v>183</v>
      </c>
      <c r="F13" s="18" t="s">
        <v>184</v>
      </c>
      <c r="G13" s="18" t="s">
        <v>183</v>
      </c>
      <c r="H13" s="18" t="s">
        <v>184</v>
      </c>
      <c r="I13" s="18" t="s">
        <v>183</v>
      </c>
      <c r="J13" s="18" t="s">
        <v>184</v>
      </c>
      <c r="K13" s="18" t="s">
        <v>183</v>
      </c>
      <c r="L13" s="18" t="s">
        <v>184</v>
      </c>
      <c r="M13" s="18" t="s">
        <v>183</v>
      </c>
      <c r="N13" s="18" t="s">
        <v>184</v>
      </c>
      <c r="O13" s="18" t="s">
        <v>183</v>
      </c>
      <c r="P13" s="18" t="s">
        <v>184</v>
      </c>
      <c r="Q13" s="18" t="s">
        <v>183</v>
      </c>
      <c r="R13" s="18" t="s">
        <v>184</v>
      </c>
      <c r="S13" s="18" t="s">
        <v>183</v>
      </c>
      <c r="T13" s="18" t="s">
        <v>184</v>
      </c>
      <c r="U13" s="18" t="s">
        <v>183</v>
      </c>
      <c r="V13" s="18" t="s">
        <v>184</v>
      </c>
      <c r="W13" s="18" t="s">
        <v>183</v>
      </c>
      <c r="X13" s="18" t="s">
        <v>184</v>
      </c>
      <c r="Y13" s="18" t="s">
        <v>183</v>
      </c>
      <c r="Z13" s="18" t="s">
        <v>184</v>
      </c>
      <c r="AA13" s="18" t="s">
        <v>183</v>
      </c>
      <c r="AB13" s="18" t="s">
        <v>184</v>
      </c>
      <c r="AC13" s="18" t="s">
        <v>183</v>
      </c>
      <c r="AD13" s="18" t="s">
        <v>184</v>
      </c>
      <c r="AE13" s="18" t="s">
        <v>183</v>
      </c>
      <c r="AF13" s="18" t="s">
        <v>184</v>
      </c>
      <c r="AG13" s="18" t="s">
        <v>183</v>
      </c>
      <c r="AH13" s="18" t="s">
        <v>184</v>
      </c>
      <c r="AI13" s="18" t="s">
        <v>183</v>
      </c>
      <c r="AJ13" s="18" t="s">
        <v>184</v>
      </c>
      <c r="AK13" s="18" t="s">
        <v>183</v>
      </c>
      <c r="AL13" s="18" t="s">
        <v>184</v>
      </c>
      <c r="AM13" s="6" t="s">
        <v>183</v>
      </c>
      <c r="AN13" s="6" t="s">
        <v>184</v>
      </c>
      <c r="AO13" s="6" t="s">
        <v>183</v>
      </c>
      <c r="AP13" s="6" t="s">
        <v>184</v>
      </c>
      <c r="AQ13" s="6" t="s">
        <v>183</v>
      </c>
      <c r="AR13" s="6" t="s">
        <v>184</v>
      </c>
      <c r="AS13" s="6" t="s">
        <v>183</v>
      </c>
      <c r="AT13" s="6" t="s">
        <v>184</v>
      </c>
      <c r="AU13" s="6" t="s">
        <v>183</v>
      </c>
      <c r="AV13" s="6" t="s">
        <v>184</v>
      </c>
      <c r="AW13" s="6" t="s">
        <v>183</v>
      </c>
      <c r="AX13" s="6" t="s">
        <v>184</v>
      </c>
      <c r="AY13" s="6" t="s">
        <v>183</v>
      </c>
      <c r="AZ13" s="6" t="s">
        <v>184</v>
      </c>
      <c r="BA13" s="6" t="s">
        <v>183</v>
      </c>
      <c r="BB13" s="6" t="s">
        <v>184</v>
      </c>
      <c r="BC13" s="6" t="s">
        <v>183</v>
      </c>
      <c r="BD13" s="6" t="s">
        <v>184</v>
      </c>
      <c r="BE13" s="6" t="s">
        <v>183</v>
      </c>
      <c r="BF13" s="6" t="s">
        <v>184</v>
      </c>
      <c r="BG13" s="6" t="s">
        <v>183</v>
      </c>
      <c r="BH13" s="6" t="s">
        <v>184</v>
      </c>
      <c r="BI13" s="6" t="s">
        <v>183</v>
      </c>
      <c r="BJ13" s="6" t="s">
        <v>184</v>
      </c>
      <c r="BK13" s="6" t="s">
        <v>183</v>
      </c>
      <c r="BL13" s="6" t="s">
        <v>184</v>
      </c>
      <c r="BM13" s="6" t="s">
        <v>183</v>
      </c>
      <c r="BN13" s="6" t="s">
        <v>184</v>
      </c>
      <c r="BO13" s="18" t="s">
        <v>183</v>
      </c>
      <c r="BP13" s="18" t="s">
        <v>184</v>
      </c>
      <c r="BQ13" s="18" t="s">
        <v>183</v>
      </c>
      <c r="BR13" s="18" t="s">
        <v>184</v>
      </c>
      <c r="BS13" s="18" t="s">
        <v>183</v>
      </c>
      <c r="BT13" s="18" t="s">
        <v>184</v>
      </c>
      <c r="BU13" s="18" t="s">
        <v>183</v>
      </c>
      <c r="BV13" s="18" t="s">
        <v>184</v>
      </c>
      <c r="BW13" s="18" t="s">
        <v>183</v>
      </c>
      <c r="BX13" s="18" t="s">
        <v>184</v>
      </c>
      <c r="BY13" s="18" t="s">
        <v>183</v>
      </c>
      <c r="BZ13" s="18" t="s">
        <v>184</v>
      </c>
      <c r="CA13" s="18" t="s">
        <v>183</v>
      </c>
      <c r="CB13" s="18" t="s">
        <v>184</v>
      </c>
      <c r="CC13" s="18" t="s">
        <v>183</v>
      </c>
      <c r="CD13" s="18" t="s">
        <v>184</v>
      </c>
      <c r="CE13" s="18" t="s">
        <v>183</v>
      </c>
      <c r="CF13" s="18" t="s">
        <v>184</v>
      </c>
      <c r="CG13" s="18" t="s">
        <v>183</v>
      </c>
      <c r="CH13" s="18" t="s">
        <v>184</v>
      </c>
      <c r="CI13" s="18" t="s">
        <v>183</v>
      </c>
      <c r="CJ13" s="18" t="s">
        <v>184</v>
      </c>
      <c r="CK13" s="18" t="s">
        <v>183</v>
      </c>
      <c r="CL13" s="18" t="s">
        <v>184</v>
      </c>
      <c r="CM13" s="18" t="s">
        <v>183</v>
      </c>
      <c r="CN13" s="18" t="s">
        <v>184</v>
      </c>
      <c r="CO13" s="18" t="s">
        <v>183</v>
      </c>
      <c r="CP13" s="18" t="s">
        <v>184</v>
      </c>
      <c r="CQ13" s="18" t="s">
        <v>183</v>
      </c>
      <c r="CR13" s="18" t="s">
        <v>184</v>
      </c>
      <c r="CS13" s="18" t="s">
        <v>183</v>
      </c>
      <c r="CT13" s="18" t="s">
        <v>184</v>
      </c>
      <c r="CU13" s="18" t="s">
        <v>183</v>
      </c>
      <c r="CV13" s="18" t="s">
        <v>184</v>
      </c>
      <c r="CW13" s="18" t="s">
        <v>183</v>
      </c>
      <c r="CX13" s="18" t="s">
        <v>184</v>
      </c>
      <c r="CY13" s="18" t="s">
        <v>183</v>
      </c>
      <c r="CZ13" s="18" t="s">
        <v>184</v>
      </c>
      <c r="DA13" s="18" t="s">
        <v>183</v>
      </c>
      <c r="DB13" s="18" t="s">
        <v>184</v>
      </c>
      <c r="DC13" s="18" t="s">
        <v>183</v>
      </c>
      <c r="DD13" s="18" t="s">
        <v>184</v>
      </c>
      <c r="DE13" s="18" t="s">
        <v>183</v>
      </c>
      <c r="DF13" s="18" t="s">
        <v>184</v>
      </c>
      <c r="DG13" s="18" t="s">
        <v>183</v>
      </c>
      <c r="DH13" s="18" t="s">
        <v>184</v>
      </c>
      <c r="DI13" s="18" t="s">
        <v>183</v>
      </c>
      <c r="DJ13" s="18" t="s">
        <v>184</v>
      </c>
      <c r="DK13" s="18" t="s">
        <v>183</v>
      </c>
      <c r="DL13" s="18" t="s">
        <v>184</v>
      </c>
      <c r="DM13" s="18" t="s">
        <v>183</v>
      </c>
      <c r="DN13" s="18" t="s">
        <v>184</v>
      </c>
      <c r="DO13" s="18" t="s">
        <v>183</v>
      </c>
      <c r="DP13" s="18" t="s">
        <v>184</v>
      </c>
      <c r="DQ13" s="18" t="s">
        <v>183</v>
      </c>
      <c r="DR13" s="18" t="s">
        <v>184</v>
      </c>
      <c r="DS13" s="18" t="s">
        <v>183</v>
      </c>
      <c r="DT13" s="18" t="s">
        <v>184</v>
      </c>
      <c r="DU13" s="18" t="s">
        <v>183</v>
      </c>
      <c r="DV13" s="18" t="s">
        <v>184</v>
      </c>
      <c r="DW13" s="18" t="s">
        <v>183</v>
      </c>
      <c r="DX13" s="18" t="s">
        <v>184</v>
      </c>
      <c r="DY13" s="18" t="s">
        <v>183</v>
      </c>
      <c r="DZ13" s="18" t="s">
        <v>184</v>
      </c>
      <c r="EA13" s="18" t="s">
        <v>183</v>
      </c>
      <c r="EB13" s="18" t="s">
        <v>184</v>
      </c>
      <c r="EC13" s="18" t="s">
        <v>183</v>
      </c>
      <c r="ED13" s="18" t="s">
        <v>184</v>
      </c>
      <c r="EE13" s="18" t="s">
        <v>183</v>
      </c>
      <c r="EF13" s="18" t="s">
        <v>184</v>
      </c>
      <c r="EG13" s="18" t="s">
        <v>183</v>
      </c>
      <c r="EH13" s="18" t="s">
        <v>184</v>
      </c>
      <c r="EI13" s="18" t="s">
        <v>183</v>
      </c>
      <c r="EJ13" s="18" t="s">
        <v>184</v>
      </c>
      <c r="EK13" s="18" t="s">
        <v>183</v>
      </c>
      <c r="EL13" s="18" t="s">
        <v>184</v>
      </c>
      <c r="EM13" s="18" t="s">
        <v>183</v>
      </c>
      <c r="EN13" s="18" t="s">
        <v>184</v>
      </c>
      <c r="EO13" s="18" t="s">
        <v>183</v>
      </c>
      <c r="EP13" s="18" t="s">
        <v>184</v>
      </c>
      <c r="EQ13" s="18" t="s">
        <v>183</v>
      </c>
      <c r="ER13" s="18" t="s">
        <v>184</v>
      </c>
      <c r="ES13" s="18" t="s">
        <v>183</v>
      </c>
      <c r="ET13" s="18" t="s">
        <v>184</v>
      </c>
      <c r="EU13" s="18" t="s">
        <v>183</v>
      </c>
      <c r="EV13" s="18" t="s">
        <v>184</v>
      </c>
      <c r="EW13" s="18" t="s">
        <v>183</v>
      </c>
      <c r="EX13" s="18" t="s">
        <v>184</v>
      </c>
      <c r="EY13" s="18" t="s">
        <v>183</v>
      </c>
      <c r="EZ13" s="18" t="s">
        <v>184</v>
      </c>
      <c r="FA13" s="18" t="s">
        <v>183</v>
      </c>
      <c r="FB13" s="18" t="s">
        <v>184</v>
      </c>
      <c r="FC13" s="18" t="s">
        <v>183</v>
      </c>
      <c r="FD13" s="18" t="s">
        <v>184</v>
      </c>
      <c r="FE13" s="18" t="s">
        <v>183</v>
      </c>
      <c r="FF13" s="18" t="s">
        <v>184</v>
      </c>
      <c r="FG13" s="18" t="s">
        <v>183</v>
      </c>
      <c r="FH13" s="18" t="s">
        <v>184</v>
      </c>
      <c r="FI13" s="6" t="s">
        <v>183</v>
      </c>
      <c r="FJ13" s="6" t="s">
        <v>184</v>
      </c>
      <c r="FK13" s="6" t="s">
        <v>183</v>
      </c>
      <c r="FL13" s="6" t="s">
        <v>184</v>
      </c>
      <c r="FM13" s="6" t="s">
        <v>183</v>
      </c>
      <c r="FN13" s="6" t="s">
        <v>184</v>
      </c>
      <c r="FO13" s="6" t="s">
        <v>183</v>
      </c>
      <c r="FP13" s="6" t="s">
        <v>184</v>
      </c>
      <c r="FQ13" s="6" t="s">
        <v>183</v>
      </c>
      <c r="FR13" s="6" t="s">
        <v>184</v>
      </c>
      <c r="FS13" s="6" t="s">
        <v>183</v>
      </c>
      <c r="FT13" s="6" t="s">
        <v>184</v>
      </c>
      <c r="FU13" s="6" t="s">
        <v>183</v>
      </c>
      <c r="FV13" s="6" t="s">
        <v>184</v>
      </c>
      <c r="FW13" s="6" t="s">
        <v>183</v>
      </c>
      <c r="FX13" s="6" t="s">
        <v>184</v>
      </c>
      <c r="FY13" s="6" t="s">
        <v>183</v>
      </c>
      <c r="FZ13" s="6" t="s">
        <v>184</v>
      </c>
      <c r="GA13" s="6" t="s">
        <v>183</v>
      </c>
      <c r="GB13" s="6" t="s">
        <v>184</v>
      </c>
      <c r="GC13" s="6" t="s">
        <v>183</v>
      </c>
      <c r="GD13" s="6" t="s">
        <v>184</v>
      </c>
      <c r="GE13" s="6" t="s">
        <v>183</v>
      </c>
      <c r="GF13" s="6" t="s">
        <v>184</v>
      </c>
      <c r="GG13" s="6" t="s">
        <v>183</v>
      </c>
      <c r="GH13" s="6" t="s">
        <v>184</v>
      </c>
      <c r="GI13" s="18" t="s">
        <v>183</v>
      </c>
      <c r="GJ13" s="18" t="s">
        <v>184</v>
      </c>
      <c r="GK13" s="18" t="s">
        <v>183</v>
      </c>
      <c r="GL13" s="18" t="s">
        <v>184</v>
      </c>
      <c r="GM13" s="18" t="s">
        <v>183</v>
      </c>
      <c r="GN13" s="18" t="s">
        <v>184</v>
      </c>
      <c r="GO13" s="18" t="s">
        <v>183</v>
      </c>
      <c r="GP13" s="18" t="s">
        <v>184</v>
      </c>
      <c r="GQ13" s="18" t="s">
        <v>183</v>
      </c>
      <c r="GR13" s="18" t="s">
        <v>184</v>
      </c>
      <c r="GS13" s="18" t="s">
        <v>183</v>
      </c>
      <c r="GT13" s="18" t="s">
        <v>184</v>
      </c>
      <c r="GU13" s="18" t="s">
        <v>183</v>
      </c>
      <c r="GV13" s="18" t="s">
        <v>184</v>
      </c>
      <c r="GW13" s="18" t="s">
        <v>183</v>
      </c>
      <c r="GX13" s="18" t="s">
        <v>184</v>
      </c>
      <c r="GY13" s="18" t="s">
        <v>183</v>
      </c>
      <c r="GZ13" s="18" t="s">
        <v>184</v>
      </c>
      <c r="HA13" s="18" t="s">
        <v>183</v>
      </c>
      <c r="HB13" s="18" t="s">
        <v>184</v>
      </c>
      <c r="HC13" s="18" t="s">
        <v>183</v>
      </c>
      <c r="HD13" s="18" t="s">
        <v>184</v>
      </c>
      <c r="HE13" s="18" t="s">
        <v>183</v>
      </c>
      <c r="HF13" s="18" t="s">
        <v>184</v>
      </c>
      <c r="HG13" s="18" t="s">
        <v>183</v>
      </c>
      <c r="HH13" s="18" t="s">
        <v>184</v>
      </c>
      <c r="HI13" s="18" t="s">
        <v>183</v>
      </c>
      <c r="HJ13" s="18" t="s">
        <v>184</v>
      </c>
      <c r="HK13" s="18" t="s">
        <v>183</v>
      </c>
      <c r="HL13" s="18" t="s">
        <v>184</v>
      </c>
      <c r="HM13" s="18" t="s">
        <v>183</v>
      </c>
      <c r="HN13" s="18" t="s">
        <v>184</v>
      </c>
    </row>
    <row r="14" spans="1:229">
      <c r="A14" s="12" t="s">
        <v>197</v>
      </c>
      <c r="B14" s="12" t="s">
        <v>96</v>
      </c>
      <c r="C14" s="1" t="s">
        <v>61</v>
      </c>
      <c r="D14" s="1">
        <v>176</v>
      </c>
      <c r="E14" s="1" t="s">
        <v>61</v>
      </c>
      <c r="F14" s="1">
        <v>223</v>
      </c>
      <c r="G14" s="1" t="s">
        <v>61</v>
      </c>
      <c r="H14" s="1">
        <v>67</v>
      </c>
      <c r="I14" s="1" t="s">
        <v>55</v>
      </c>
      <c r="J14" s="1"/>
      <c r="K14" s="1" t="s">
        <v>2</v>
      </c>
      <c r="L14" s="1">
        <v>43</v>
      </c>
      <c r="M14" s="1" t="s">
        <v>6</v>
      </c>
      <c r="N14" s="1"/>
      <c r="O14" s="1" t="s">
        <v>55</v>
      </c>
      <c r="P14" s="1"/>
      <c r="Q14" s="1" t="s">
        <v>6</v>
      </c>
      <c r="R14" s="1"/>
      <c r="S14" s="1" t="s">
        <v>6</v>
      </c>
      <c r="T14" s="1"/>
      <c r="U14" s="1" t="s">
        <v>2</v>
      </c>
      <c r="V14" s="1">
        <v>315</v>
      </c>
      <c r="W14" s="1" t="s">
        <v>2</v>
      </c>
      <c r="X14" s="1">
        <v>980</v>
      </c>
      <c r="Y14" s="1" t="s">
        <v>2</v>
      </c>
      <c r="Z14" s="1">
        <v>37</v>
      </c>
      <c r="AA14" s="1" t="s">
        <v>55</v>
      </c>
      <c r="AB14" s="1"/>
      <c r="AC14" s="1" t="s">
        <v>2</v>
      </c>
      <c r="AD14" s="1">
        <v>37</v>
      </c>
      <c r="AE14" s="1" t="s">
        <v>2</v>
      </c>
      <c r="AF14" s="1">
        <v>35</v>
      </c>
      <c r="AG14" s="1" t="s">
        <v>61</v>
      </c>
      <c r="AH14" s="1">
        <f>135+163+162+157</f>
        <v>617</v>
      </c>
      <c r="AI14" s="1" t="s">
        <v>6</v>
      </c>
      <c r="AJ14" s="1"/>
      <c r="AK14" s="1" t="s">
        <v>2</v>
      </c>
      <c r="AL14" s="1">
        <v>234</v>
      </c>
      <c r="AM14" s="2" t="s">
        <v>55</v>
      </c>
      <c r="AN14" s="2"/>
      <c r="AO14" s="5" t="s">
        <v>61</v>
      </c>
      <c r="AP14" s="5">
        <f>38+42</f>
        <v>80</v>
      </c>
      <c r="AQ14" s="2" t="s">
        <v>61</v>
      </c>
      <c r="AR14" s="5">
        <v>114</v>
      </c>
      <c r="AS14" s="2" t="s">
        <v>55</v>
      </c>
      <c r="AT14" s="2"/>
      <c r="AU14" s="2" t="s">
        <v>61</v>
      </c>
      <c r="AV14" s="2">
        <v>375</v>
      </c>
      <c r="AW14" s="2" t="s">
        <v>55</v>
      </c>
      <c r="AX14" s="2"/>
      <c r="AY14" s="2" t="s">
        <v>55</v>
      </c>
      <c r="AZ14" s="2"/>
      <c r="BA14" s="2" t="s">
        <v>55</v>
      </c>
      <c r="BB14" s="2"/>
      <c r="BC14" s="2" t="s">
        <v>55</v>
      </c>
      <c r="BD14" s="2"/>
      <c r="BE14" s="2" t="s">
        <v>61</v>
      </c>
      <c r="BF14" s="2">
        <f>ROUND(0.38*93,0)</f>
        <v>35</v>
      </c>
      <c r="BG14" s="2" t="s">
        <v>61</v>
      </c>
      <c r="BH14" s="2">
        <f>SUM(BH15:BH32)</f>
        <v>48</v>
      </c>
      <c r="BI14" s="2" t="s">
        <v>61</v>
      </c>
      <c r="BJ14" s="2">
        <f>SUM(BJ15:BJ32)</f>
        <v>43</v>
      </c>
      <c r="BK14" s="2" t="s">
        <v>61</v>
      </c>
      <c r="BL14" s="2">
        <f>123-3</f>
        <v>120</v>
      </c>
      <c r="BM14" s="2" t="s">
        <v>61</v>
      </c>
      <c r="BN14" s="2">
        <v>105</v>
      </c>
      <c r="BO14" s="1" t="s">
        <v>61</v>
      </c>
      <c r="BP14" s="1">
        <v>301</v>
      </c>
      <c r="BQ14" s="1" t="s">
        <v>61</v>
      </c>
      <c r="BR14" s="1">
        <v>1611</v>
      </c>
      <c r="BS14" s="1" t="s">
        <v>55</v>
      </c>
      <c r="BT14" s="1"/>
      <c r="BU14" s="1" t="s">
        <v>61</v>
      </c>
      <c r="BV14" s="1">
        <v>62</v>
      </c>
      <c r="BW14" s="1" t="s">
        <v>308</v>
      </c>
      <c r="BX14" s="1">
        <v>19</v>
      </c>
      <c r="BY14" s="1" t="s">
        <v>308</v>
      </c>
      <c r="BZ14" s="1">
        <v>136</v>
      </c>
      <c r="CA14" s="1" t="s">
        <v>144</v>
      </c>
      <c r="CB14" s="1"/>
      <c r="CC14" s="1" t="s">
        <v>144</v>
      </c>
      <c r="CD14" s="1"/>
      <c r="CE14" s="1" t="s">
        <v>144</v>
      </c>
      <c r="CF14" s="1"/>
      <c r="CG14" s="1" t="s">
        <v>144</v>
      </c>
      <c r="CH14" s="1"/>
      <c r="CI14" s="1" t="s">
        <v>144</v>
      </c>
      <c r="CJ14" s="1"/>
      <c r="CK14" s="1" t="s">
        <v>308</v>
      </c>
      <c r="CL14" s="1">
        <f>15+16</f>
        <v>31</v>
      </c>
      <c r="CM14" s="1" t="s">
        <v>308</v>
      </c>
      <c r="CN14" s="1">
        <v>218</v>
      </c>
      <c r="CO14" s="1" t="s">
        <v>308</v>
      </c>
      <c r="CP14" s="1">
        <v>38</v>
      </c>
      <c r="CQ14" s="1" t="s">
        <v>144</v>
      </c>
      <c r="CR14" s="1"/>
      <c r="CS14" s="1" t="s">
        <v>144</v>
      </c>
      <c r="CT14" s="1"/>
      <c r="CU14" s="1" t="s">
        <v>144</v>
      </c>
      <c r="CV14" s="1"/>
      <c r="CW14" s="1" t="s">
        <v>144</v>
      </c>
      <c r="CX14" s="1"/>
      <c r="CY14" s="1" t="s">
        <v>144</v>
      </c>
      <c r="CZ14" s="1"/>
      <c r="DA14" s="1" t="s">
        <v>61</v>
      </c>
      <c r="DB14" s="1">
        <f>SUM(DB16:DB32)+5+2</f>
        <v>20</v>
      </c>
      <c r="DC14" s="1" t="s">
        <v>55</v>
      </c>
      <c r="DD14" s="1"/>
      <c r="DE14" s="1" t="s">
        <v>6</v>
      </c>
      <c r="DF14" s="1"/>
      <c r="DG14" s="1" t="s">
        <v>55</v>
      </c>
      <c r="DH14" s="1"/>
      <c r="DI14" s="1" t="s">
        <v>55</v>
      </c>
      <c r="DJ14" s="1"/>
      <c r="DK14" s="1" t="s">
        <v>61</v>
      </c>
      <c r="DL14" s="1">
        <v>29</v>
      </c>
      <c r="DM14" s="1" t="s">
        <v>61</v>
      </c>
      <c r="DN14" s="1">
        <v>50</v>
      </c>
      <c r="DO14" s="1" t="s">
        <v>2</v>
      </c>
      <c r="DP14" s="1">
        <v>65</v>
      </c>
      <c r="DQ14" s="1" t="s">
        <v>2</v>
      </c>
      <c r="DR14" s="1">
        <v>126</v>
      </c>
      <c r="DS14" s="1" t="s">
        <v>2</v>
      </c>
      <c r="DT14" s="1">
        <v>76</v>
      </c>
      <c r="DU14" s="1"/>
      <c r="DV14" s="1"/>
      <c r="DW14" s="1" t="s">
        <v>55</v>
      </c>
      <c r="DX14" s="1"/>
      <c r="DY14" s="1" t="s">
        <v>55</v>
      </c>
      <c r="DZ14" s="1"/>
      <c r="EA14" s="1" t="s">
        <v>61</v>
      </c>
      <c r="EB14" s="1">
        <v>58</v>
      </c>
      <c r="EC14" s="1" t="s">
        <v>61</v>
      </c>
      <c r="ED14" s="1">
        <v>31</v>
      </c>
      <c r="EE14" s="1" t="s">
        <v>6</v>
      </c>
      <c r="EF14" s="1"/>
      <c r="EG14" s="1" t="s">
        <v>2</v>
      </c>
      <c r="EH14" s="1">
        <f>26+34+49</f>
        <v>109</v>
      </c>
      <c r="EI14" s="1" t="s">
        <v>6</v>
      </c>
      <c r="EJ14" s="1"/>
      <c r="EK14" s="1" t="s">
        <v>55</v>
      </c>
      <c r="EL14" s="1"/>
      <c r="EM14" s="1" t="s">
        <v>61</v>
      </c>
      <c r="EN14" s="1">
        <v>89</v>
      </c>
      <c r="EO14" s="1" t="s">
        <v>61</v>
      </c>
      <c r="EP14" s="1">
        <v>125</v>
      </c>
      <c r="EQ14" s="1" t="s">
        <v>55</v>
      </c>
      <c r="ER14" s="1"/>
      <c r="ES14" s="1" t="s">
        <v>61</v>
      </c>
      <c r="ET14" s="1">
        <v>31</v>
      </c>
      <c r="EU14" s="1" t="s">
        <v>61</v>
      </c>
      <c r="EV14" s="1">
        <v>24</v>
      </c>
      <c r="EW14" s="1" t="s">
        <v>55</v>
      </c>
      <c r="EX14" s="1"/>
      <c r="EY14" s="1" t="s">
        <v>61</v>
      </c>
      <c r="EZ14" s="1">
        <v>149</v>
      </c>
      <c r="FA14" s="1" t="s">
        <v>55</v>
      </c>
      <c r="FB14" s="1"/>
      <c r="FC14" s="1" t="s">
        <v>61</v>
      </c>
      <c r="FD14" s="1">
        <f>SUM(FD15:FD32)</f>
        <v>174</v>
      </c>
      <c r="FE14" s="1" t="s">
        <v>61</v>
      </c>
      <c r="FF14" s="1">
        <v>53</v>
      </c>
      <c r="FG14" s="5" t="s">
        <v>61</v>
      </c>
      <c r="FH14" s="5">
        <v>7</v>
      </c>
      <c r="FI14" s="2" t="s">
        <v>61</v>
      </c>
      <c r="FJ14" s="2">
        <v>28</v>
      </c>
      <c r="FK14" s="2" t="s">
        <v>61</v>
      </c>
      <c r="FL14" s="2">
        <v>90</v>
      </c>
      <c r="FM14" s="2" t="s">
        <v>55</v>
      </c>
      <c r="FN14" s="2"/>
      <c r="FO14" s="2" t="s">
        <v>55</v>
      </c>
      <c r="FP14" s="2"/>
      <c r="FQ14" s="2" t="s">
        <v>55</v>
      </c>
      <c r="FR14" s="2"/>
      <c r="FS14" s="2" t="s">
        <v>2</v>
      </c>
      <c r="FT14" s="2">
        <v>38</v>
      </c>
      <c r="FU14" s="2" t="s">
        <v>55</v>
      </c>
      <c r="FV14" s="2"/>
      <c r="FW14" s="2" t="s">
        <v>55</v>
      </c>
      <c r="FX14" s="2"/>
      <c r="FY14" s="2" t="s">
        <v>55</v>
      </c>
      <c r="FZ14" s="2"/>
      <c r="GA14" s="2" t="s">
        <v>2</v>
      </c>
      <c r="GB14" s="2">
        <v>487</v>
      </c>
      <c r="GC14" s="5" t="s">
        <v>61</v>
      </c>
      <c r="GD14" s="5">
        <v>8</v>
      </c>
      <c r="GE14" s="5" t="s">
        <v>55</v>
      </c>
      <c r="GG14" s="5" t="s">
        <v>55</v>
      </c>
      <c r="GI14" s="5" t="s">
        <v>61</v>
      </c>
      <c r="GJ14" s="5">
        <f>62+38</f>
        <v>100</v>
      </c>
      <c r="GK14" s="5" t="s">
        <v>55</v>
      </c>
      <c r="GM14" s="5" t="s">
        <v>55</v>
      </c>
      <c r="GO14" s="5" t="s">
        <v>55</v>
      </c>
      <c r="GQ14" s="1" t="s">
        <v>6</v>
      </c>
      <c r="GR14" s="1"/>
      <c r="GS14" s="1" t="s">
        <v>2</v>
      </c>
      <c r="GT14" s="1">
        <v>28</v>
      </c>
      <c r="GU14" s="1" t="s">
        <v>2</v>
      </c>
      <c r="GV14" s="1">
        <v>94</v>
      </c>
      <c r="GW14" s="1" t="s">
        <v>6</v>
      </c>
      <c r="GX14" s="1"/>
      <c r="GY14" s="5" t="s">
        <v>55</v>
      </c>
      <c r="HA14" s="5" t="s">
        <v>55</v>
      </c>
      <c r="HC14" s="5" t="s">
        <v>61</v>
      </c>
      <c r="HD14" s="5">
        <v>270</v>
      </c>
      <c r="HE14" s="5" t="s">
        <v>61</v>
      </c>
      <c r="HF14" s="5">
        <v>532</v>
      </c>
      <c r="HG14" s="5" t="s">
        <v>61</v>
      </c>
      <c r="HH14" s="5">
        <v>39</v>
      </c>
      <c r="HI14" s="5" t="s">
        <v>55</v>
      </c>
      <c r="HK14" s="5" t="s">
        <v>55</v>
      </c>
      <c r="HM14" s="1" t="s">
        <v>308</v>
      </c>
      <c r="HN14" s="1">
        <v>124</v>
      </c>
    </row>
    <row r="15" spans="1:229" ht="31">
      <c r="A15" s="15" t="s">
        <v>197</v>
      </c>
      <c r="B15" s="15" t="s">
        <v>198</v>
      </c>
      <c r="C15" s="1" t="s">
        <v>55</v>
      </c>
      <c r="D15" s="1"/>
      <c r="E15" s="1" t="s">
        <v>55</v>
      </c>
      <c r="F15" s="1"/>
      <c r="G15" s="1" t="s">
        <v>61</v>
      </c>
      <c r="H15" s="1">
        <v>2</v>
      </c>
      <c r="I15" s="1" t="s">
        <v>55</v>
      </c>
      <c r="J15" s="1"/>
      <c r="K15" s="1" t="s">
        <v>55</v>
      </c>
      <c r="L15" s="1"/>
      <c r="M15" s="1" t="s">
        <v>6</v>
      </c>
      <c r="N15" s="1"/>
      <c r="O15" s="1" t="s">
        <v>2</v>
      </c>
      <c r="P15" s="1">
        <f>0+2+1+2</f>
        <v>5</v>
      </c>
      <c r="Q15" s="1" t="s">
        <v>2</v>
      </c>
      <c r="R15" s="1">
        <v>14</v>
      </c>
      <c r="S15" s="1" t="s">
        <v>2</v>
      </c>
      <c r="T15" s="1">
        <v>474</v>
      </c>
      <c r="U15" s="1" t="s">
        <v>2</v>
      </c>
      <c r="V15" s="1">
        <v>69</v>
      </c>
      <c r="W15" s="1" t="s">
        <v>6</v>
      </c>
      <c r="X15" s="1"/>
      <c r="Y15" s="1" t="s">
        <v>61</v>
      </c>
      <c r="Z15" s="1">
        <v>8</v>
      </c>
      <c r="AA15" s="1" t="s">
        <v>61</v>
      </c>
      <c r="AB15" s="1">
        <v>15</v>
      </c>
      <c r="AC15" s="1" t="s">
        <v>6</v>
      </c>
      <c r="AD15" s="1"/>
      <c r="AE15" s="1" t="s">
        <v>6</v>
      </c>
      <c r="AF15" s="1"/>
      <c r="AG15" s="1" t="s">
        <v>2</v>
      </c>
      <c r="AH15" s="1">
        <f>35+44+28+35</f>
        <v>142</v>
      </c>
      <c r="AI15" s="1" t="s">
        <v>6</v>
      </c>
      <c r="AJ15" s="1"/>
      <c r="AK15" s="1" t="s">
        <v>61</v>
      </c>
      <c r="AL15" s="1">
        <v>89</v>
      </c>
      <c r="AM15" s="2" t="s">
        <v>61</v>
      </c>
      <c r="AN15" s="2">
        <v>11</v>
      </c>
      <c r="AO15" s="5" t="s">
        <v>61</v>
      </c>
      <c r="AP15" s="5">
        <v>51</v>
      </c>
      <c r="AQ15" s="5" t="s">
        <v>55</v>
      </c>
      <c r="AS15" s="4" t="s">
        <v>61</v>
      </c>
      <c r="AT15" s="4">
        <f>ROUND(0.25*32+0.085*136,0)</f>
        <v>20</v>
      </c>
      <c r="AU15" s="2" t="s">
        <v>61</v>
      </c>
      <c r="AV15" s="2"/>
      <c r="AW15" s="2" t="s">
        <v>55</v>
      </c>
      <c r="AY15" s="4" t="s">
        <v>61</v>
      </c>
      <c r="AZ15" s="5">
        <v>52</v>
      </c>
      <c r="BA15" s="4" t="s">
        <v>55</v>
      </c>
      <c r="BB15" s="2"/>
      <c r="BC15" s="2" t="s">
        <v>61</v>
      </c>
      <c r="BD15" s="5">
        <v>2</v>
      </c>
      <c r="BE15" s="4" t="s">
        <v>55</v>
      </c>
      <c r="BF15" s="2"/>
      <c r="BG15" s="4" t="s">
        <v>61</v>
      </c>
      <c r="BH15" s="5">
        <v>25</v>
      </c>
      <c r="BI15" s="2" t="s">
        <v>61</v>
      </c>
      <c r="BJ15" s="2">
        <v>38</v>
      </c>
      <c r="BK15" s="4" t="s">
        <v>55</v>
      </c>
      <c r="BM15" s="5" t="s">
        <v>55</v>
      </c>
      <c r="BO15" s="1" t="s">
        <v>61</v>
      </c>
      <c r="BP15" s="1">
        <v>128</v>
      </c>
      <c r="BQ15" s="1" t="s">
        <v>61</v>
      </c>
      <c r="BR15" s="1">
        <v>505</v>
      </c>
      <c r="BS15" s="1" t="s">
        <v>61</v>
      </c>
      <c r="BT15" s="1">
        <v>12</v>
      </c>
      <c r="BU15" s="1" t="s">
        <v>61</v>
      </c>
      <c r="BV15" s="1">
        <v>3</v>
      </c>
      <c r="BW15" s="1" t="s">
        <v>144</v>
      </c>
      <c r="BX15" s="1"/>
      <c r="BY15" s="1" t="s">
        <v>308</v>
      </c>
      <c r="BZ15" s="1">
        <v>95</v>
      </c>
      <c r="CA15" s="1" t="s">
        <v>144</v>
      </c>
      <c r="CB15" s="1"/>
      <c r="CC15" s="1" t="s">
        <v>144</v>
      </c>
      <c r="CD15" s="1"/>
      <c r="CE15" s="1" t="s">
        <v>144</v>
      </c>
      <c r="CF15" s="1"/>
      <c r="CG15" s="1" t="s">
        <v>308</v>
      </c>
      <c r="CH15" s="1">
        <v>30</v>
      </c>
      <c r="CI15" s="1" t="s">
        <v>144</v>
      </c>
      <c r="CJ15" s="1"/>
      <c r="CK15" s="1" t="s">
        <v>308</v>
      </c>
      <c r="CL15" s="1">
        <v>15</v>
      </c>
      <c r="CM15" s="1" t="s">
        <v>144</v>
      </c>
      <c r="CN15" s="1"/>
      <c r="CO15" s="1" t="s">
        <v>144</v>
      </c>
      <c r="CP15" s="1"/>
      <c r="CQ15" s="1" t="s">
        <v>308</v>
      </c>
      <c r="CR15" s="1">
        <v>97</v>
      </c>
      <c r="CS15" s="1" t="s">
        <v>144</v>
      </c>
      <c r="CT15" s="1"/>
      <c r="CU15" s="1" t="s">
        <v>308</v>
      </c>
      <c r="CV15" s="1">
        <f>116+31</f>
        <v>147</v>
      </c>
      <c r="CW15" s="1" t="s">
        <v>308</v>
      </c>
      <c r="CX15" s="51">
        <v>331</v>
      </c>
      <c r="CY15" s="1" t="s">
        <v>308</v>
      </c>
      <c r="CZ15" s="1">
        <v>21</v>
      </c>
      <c r="DA15" s="1" t="s">
        <v>61</v>
      </c>
      <c r="DB15" s="1">
        <v>1</v>
      </c>
      <c r="DC15" s="1" t="s">
        <v>61</v>
      </c>
      <c r="DD15" s="1">
        <v>38</v>
      </c>
      <c r="DE15" s="1" t="s">
        <v>55</v>
      </c>
      <c r="DF15" s="1"/>
      <c r="DG15" s="1" t="s">
        <v>55</v>
      </c>
      <c r="DH15" s="1"/>
      <c r="DI15" s="1" t="s">
        <v>2</v>
      </c>
      <c r="DJ15" s="1">
        <v>270</v>
      </c>
      <c r="DK15" s="1" t="s">
        <v>2</v>
      </c>
      <c r="DL15" s="1">
        <v>5</v>
      </c>
      <c r="DM15" s="1" t="s">
        <v>55</v>
      </c>
      <c r="DN15" s="1"/>
      <c r="DO15" s="1" t="s">
        <v>2</v>
      </c>
      <c r="DP15" s="1">
        <v>42</v>
      </c>
      <c r="DQ15" s="1" t="s">
        <v>2</v>
      </c>
      <c r="DR15" s="1">
        <v>101</v>
      </c>
      <c r="DS15" s="1" t="s">
        <v>2</v>
      </c>
      <c r="DT15" s="1">
        <v>16</v>
      </c>
      <c r="DU15" s="1" t="s">
        <v>2</v>
      </c>
      <c r="DV15" s="1">
        <f>7+12+1+8</f>
        <v>28</v>
      </c>
      <c r="DW15" s="1" t="s">
        <v>55</v>
      </c>
      <c r="DX15" s="1"/>
      <c r="DY15" s="1" t="s">
        <v>2</v>
      </c>
      <c r="DZ15" s="1">
        <v>1675</v>
      </c>
      <c r="EA15" s="1" t="s">
        <v>61</v>
      </c>
      <c r="EB15" s="1">
        <v>36</v>
      </c>
      <c r="EC15" s="1" t="s">
        <v>61</v>
      </c>
      <c r="ED15" s="1">
        <v>3</v>
      </c>
      <c r="EE15" s="1" t="s">
        <v>6</v>
      </c>
      <c r="EF15" s="1"/>
      <c r="EG15" s="1" t="s">
        <v>2</v>
      </c>
      <c r="EH15" s="1">
        <f>16+16+17</f>
        <v>49</v>
      </c>
      <c r="EI15" s="1" t="s">
        <v>2</v>
      </c>
      <c r="EJ15" s="1">
        <v>58</v>
      </c>
      <c r="EK15" s="1" t="s">
        <v>61</v>
      </c>
      <c r="EL15" s="1">
        <v>37</v>
      </c>
      <c r="EM15" s="1" t="s">
        <v>61</v>
      </c>
      <c r="EN15" s="1">
        <v>31</v>
      </c>
      <c r="EO15" s="1" t="s">
        <v>61</v>
      </c>
      <c r="EP15" s="1">
        <v>33</v>
      </c>
      <c r="EQ15" s="1" t="s">
        <v>61</v>
      </c>
      <c r="ER15" s="1">
        <v>295</v>
      </c>
      <c r="ES15" s="1" t="s">
        <v>55</v>
      </c>
      <c r="ET15" s="1"/>
      <c r="EU15" s="1" t="s">
        <v>55</v>
      </c>
      <c r="EV15" s="1"/>
      <c r="EW15" s="1" t="s">
        <v>55</v>
      </c>
      <c r="EX15" s="1"/>
      <c r="EY15" s="1" t="s">
        <v>55</v>
      </c>
      <c r="EZ15" s="1"/>
      <c r="FA15" s="1" t="s">
        <v>61</v>
      </c>
      <c r="FB15" s="1">
        <v>244</v>
      </c>
      <c r="FC15" s="1" t="s">
        <v>61</v>
      </c>
      <c r="FD15" s="1">
        <f>47+16+7+2+12+14+5</f>
        <v>103</v>
      </c>
      <c r="FE15" s="1" t="s">
        <v>61</v>
      </c>
      <c r="FF15" s="1">
        <v>10</v>
      </c>
      <c r="FG15" s="5" t="s">
        <v>61</v>
      </c>
      <c r="FH15" s="5">
        <v>3</v>
      </c>
      <c r="FI15" s="2" t="s">
        <v>61</v>
      </c>
      <c r="FJ15" s="2">
        <v>27</v>
      </c>
      <c r="FK15" s="2" t="s">
        <v>55</v>
      </c>
      <c r="FM15" s="2" t="s">
        <v>55</v>
      </c>
      <c r="FO15" s="2" t="s">
        <v>61</v>
      </c>
      <c r="FP15" s="2">
        <v>807</v>
      </c>
      <c r="FQ15" s="5" t="s">
        <v>61</v>
      </c>
      <c r="FR15" s="5">
        <v>55</v>
      </c>
      <c r="FS15" s="2" t="s">
        <v>55</v>
      </c>
      <c r="FT15" s="2"/>
      <c r="FU15" s="2" t="s">
        <v>2</v>
      </c>
      <c r="FV15" s="2">
        <v>156</v>
      </c>
      <c r="FW15" s="2" t="s">
        <v>2</v>
      </c>
      <c r="FX15" s="2">
        <v>90</v>
      </c>
      <c r="FY15" s="2" t="s">
        <v>2</v>
      </c>
      <c r="FZ15" s="2">
        <v>6738</v>
      </c>
      <c r="GA15" s="5" t="s">
        <v>55</v>
      </c>
      <c r="GC15" s="5" t="s">
        <v>55</v>
      </c>
      <c r="GE15" s="5" t="s">
        <v>61</v>
      </c>
      <c r="GF15" s="5">
        <f>30+12</f>
        <v>42</v>
      </c>
      <c r="GG15" s="5" t="s">
        <v>55</v>
      </c>
      <c r="GI15" s="5" t="s">
        <v>55</v>
      </c>
      <c r="GK15" s="5" t="s">
        <v>61</v>
      </c>
      <c r="GL15" s="5">
        <f>ROUND(455*0.163+532*0.06+852*0.103,0)</f>
        <v>194</v>
      </c>
      <c r="GM15" s="5" t="s">
        <v>61</v>
      </c>
      <c r="GN15" s="5">
        <v>68</v>
      </c>
      <c r="GO15" s="5" t="s">
        <v>55</v>
      </c>
      <c r="GQ15" s="1" t="s">
        <v>2</v>
      </c>
      <c r="GR15" s="1">
        <v>56</v>
      </c>
      <c r="GS15" s="1" t="s">
        <v>55</v>
      </c>
      <c r="GT15" s="1"/>
      <c r="GU15" s="1" t="s">
        <v>2</v>
      </c>
      <c r="GV15" s="1">
        <v>29</v>
      </c>
      <c r="GW15" s="1" t="s">
        <v>55</v>
      </c>
      <c r="GX15" s="1"/>
      <c r="GY15" s="5" t="s">
        <v>61</v>
      </c>
      <c r="GZ15" s="5">
        <v>10</v>
      </c>
      <c r="HA15" s="5" t="s">
        <v>55</v>
      </c>
      <c r="HC15" s="5" t="s">
        <v>61</v>
      </c>
      <c r="HD15" s="5">
        <v>17</v>
      </c>
      <c r="HE15" s="5" t="s">
        <v>61</v>
      </c>
      <c r="HF15" s="5">
        <v>282</v>
      </c>
      <c r="HG15" s="5" t="s">
        <v>55</v>
      </c>
      <c r="HI15" s="5" t="s">
        <v>61</v>
      </c>
      <c r="HJ15" s="52">
        <v>4458</v>
      </c>
      <c r="HK15" s="5" t="s">
        <v>61</v>
      </c>
      <c r="HL15" s="5">
        <f>71+2</f>
        <v>73</v>
      </c>
      <c r="HM15" s="1" t="s">
        <v>308</v>
      </c>
      <c r="HN15" s="1">
        <v>63</v>
      </c>
    </row>
    <row r="16" spans="1:229">
      <c r="A16" s="15" t="s">
        <v>197</v>
      </c>
      <c r="B16" s="15" t="s">
        <v>199</v>
      </c>
      <c r="C16" s="1" t="s">
        <v>55</v>
      </c>
      <c r="D16" s="1"/>
      <c r="E16" s="1" t="s">
        <v>55</v>
      </c>
      <c r="F16" s="1"/>
      <c r="G16" s="1" t="s">
        <v>55</v>
      </c>
      <c r="H16" s="1"/>
      <c r="I16" s="1" t="s">
        <v>55</v>
      </c>
      <c r="J16" s="1"/>
      <c r="K16" s="1" t="s">
        <v>55</v>
      </c>
      <c r="L16" s="1"/>
      <c r="M16" s="1" t="s">
        <v>6</v>
      </c>
      <c r="N16" s="1"/>
      <c r="O16" s="1" t="s">
        <v>2</v>
      </c>
      <c r="P16" s="1"/>
      <c r="Q16" s="1" t="s">
        <v>6</v>
      </c>
      <c r="R16" s="1"/>
      <c r="S16" s="1" t="s">
        <v>6</v>
      </c>
      <c r="T16" s="1"/>
      <c r="U16" s="1" t="s">
        <v>2</v>
      </c>
      <c r="V16" s="1">
        <v>5</v>
      </c>
      <c r="W16" s="1" t="s">
        <v>6</v>
      </c>
      <c r="X16" s="1"/>
      <c r="Y16" s="1" t="s">
        <v>55</v>
      </c>
      <c r="Z16" s="1"/>
      <c r="AA16" s="1" t="s">
        <v>55</v>
      </c>
      <c r="AB16" s="1"/>
      <c r="AC16" s="1" t="s">
        <v>6</v>
      </c>
      <c r="AD16" s="1"/>
      <c r="AE16" s="1" t="s">
        <v>6</v>
      </c>
      <c r="AF16" s="1"/>
      <c r="AG16" s="1" t="s">
        <v>55</v>
      </c>
      <c r="AH16" s="1"/>
      <c r="AI16" s="1" t="s">
        <v>6</v>
      </c>
      <c r="AJ16" s="1"/>
      <c r="AK16" s="1" t="s">
        <v>55</v>
      </c>
      <c r="AL16" s="1"/>
      <c r="AM16" s="2" t="s">
        <v>55</v>
      </c>
      <c r="AN16" s="2"/>
      <c r="AO16" s="5" t="s">
        <v>55</v>
      </c>
      <c r="AQ16" s="5" t="s">
        <v>55</v>
      </c>
      <c r="AS16" s="4" t="s">
        <v>55</v>
      </c>
      <c r="AU16" s="2" t="s">
        <v>61</v>
      </c>
      <c r="AV16" s="2"/>
      <c r="AW16" s="2" t="s">
        <v>55</v>
      </c>
      <c r="AY16" s="4" t="s">
        <v>55</v>
      </c>
      <c r="BA16" s="4" t="s">
        <v>55</v>
      </c>
      <c r="BB16" s="2"/>
      <c r="BC16" s="2" t="s">
        <v>55</v>
      </c>
      <c r="BD16" s="5">
        <v>0</v>
      </c>
      <c r="BE16" s="4" t="s">
        <v>55</v>
      </c>
      <c r="BF16" s="2"/>
      <c r="BG16" s="4" t="s">
        <v>55</v>
      </c>
      <c r="BI16" s="2" t="s">
        <v>55</v>
      </c>
      <c r="BJ16" s="2"/>
      <c r="BK16" s="4" t="s">
        <v>55</v>
      </c>
      <c r="BM16" s="5" t="s">
        <v>55</v>
      </c>
      <c r="BO16" s="1" t="s">
        <v>61</v>
      </c>
      <c r="BP16" s="1">
        <v>4</v>
      </c>
      <c r="BQ16" s="1" t="s">
        <v>55</v>
      </c>
      <c r="BR16" s="1"/>
      <c r="BS16" s="1" t="s">
        <v>55</v>
      </c>
      <c r="BT16" s="1"/>
      <c r="BU16" s="1" t="s">
        <v>55</v>
      </c>
      <c r="BV16" s="1"/>
      <c r="BW16" s="1" t="s">
        <v>144</v>
      </c>
      <c r="BX16" s="1"/>
      <c r="BY16" s="1" t="s">
        <v>144</v>
      </c>
      <c r="BZ16" s="1"/>
      <c r="CA16" s="1" t="s">
        <v>144</v>
      </c>
      <c r="CB16" s="1"/>
      <c r="CC16" s="1" t="s">
        <v>144</v>
      </c>
      <c r="CD16" s="1"/>
      <c r="CE16" s="1" t="s">
        <v>144</v>
      </c>
      <c r="CF16" s="1"/>
      <c r="CG16" s="1" t="s">
        <v>144</v>
      </c>
      <c r="CH16" s="1"/>
      <c r="CI16" s="1" t="s">
        <v>144</v>
      </c>
      <c r="CJ16" s="1"/>
      <c r="CK16" s="1" t="s">
        <v>144</v>
      </c>
      <c r="CL16" s="1"/>
      <c r="CM16" s="1" t="s">
        <v>144</v>
      </c>
      <c r="CN16" s="1"/>
      <c r="CO16" s="1" t="s">
        <v>144</v>
      </c>
      <c r="CP16" s="1"/>
      <c r="CQ16" s="1" t="s">
        <v>144</v>
      </c>
      <c r="CR16" s="1"/>
      <c r="CS16" s="1" t="s">
        <v>144</v>
      </c>
      <c r="CT16" s="1"/>
      <c r="CU16" s="1" t="s">
        <v>144</v>
      </c>
      <c r="CV16" s="1"/>
      <c r="CW16" s="1" t="s">
        <v>144</v>
      </c>
      <c r="CX16" s="1"/>
      <c r="CY16" s="1" t="s">
        <v>144</v>
      </c>
      <c r="CZ16" s="1"/>
      <c r="DA16" s="1" t="s">
        <v>61</v>
      </c>
      <c r="DB16" s="1">
        <v>0</v>
      </c>
      <c r="DC16" s="1" t="s">
        <v>61</v>
      </c>
      <c r="DD16" s="1">
        <v>2</v>
      </c>
      <c r="DE16" s="1" t="s">
        <v>55</v>
      </c>
      <c r="DF16" s="1"/>
      <c r="DG16" s="1" t="s">
        <v>2</v>
      </c>
      <c r="DH16" s="1">
        <v>14</v>
      </c>
      <c r="DI16" s="1" t="s">
        <v>6</v>
      </c>
      <c r="DJ16" s="1"/>
      <c r="DK16" s="1" t="s">
        <v>2</v>
      </c>
      <c r="DL16" s="1">
        <v>0</v>
      </c>
      <c r="DM16" s="1" t="s">
        <v>55</v>
      </c>
      <c r="DN16" s="1"/>
      <c r="DO16" s="1" t="s">
        <v>55</v>
      </c>
      <c r="DP16" s="1"/>
      <c r="DQ16" s="1" t="s">
        <v>55</v>
      </c>
      <c r="DR16" s="1"/>
      <c r="DS16" s="1" t="s">
        <v>2</v>
      </c>
      <c r="DT16" s="1">
        <v>7</v>
      </c>
      <c r="DU16" s="1"/>
      <c r="DV16" s="1"/>
      <c r="DW16" s="1" t="s">
        <v>55</v>
      </c>
      <c r="DX16" s="1"/>
      <c r="DY16" s="1" t="s">
        <v>6</v>
      </c>
      <c r="DZ16" s="1"/>
      <c r="EA16" s="1" t="s">
        <v>55</v>
      </c>
      <c r="EB16" s="1"/>
      <c r="EC16" s="1" t="s">
        <v>55</v>
      </c>
      <c r="ED16" s="1"/>
      <c r="EE16" s="1" t="s">
        <v>6</v>
      </c>
      <c r="EF16" s="1"/>
      <c r="EG16" s="1" t="s">
        <v>2</v>
      </c>
      <c r="EH16" s="1">
        <v>2</v>
      </c>
      <c r="EI16" s="1" t="s">
        <v>6</v>
      </c>
      <c r="EJ16" s="1"/>
      <c r="EK16" s="1" t="s">
        <v>55</v>
      </c>
      <c r="EL16" s="1"/>
      <c r="EM16" s="1" t="s">
        <v>55</v>
      </c>
      <c r="EN16" s="1"/>
      <c r="EO16" s="1" t="s">
        <v>61</v>
      </c>
      <c r="EP16" s="1">
        <v>2</v>
      </c>
      <c r="EQ16" s="1" t="s">
        <v>55</v>
      </c>
      <c r="ER16" s="1"/>
      <c r="ES16" s="1" t="s">
        <v>55</v>
      </c>
      <c r="ET16" s="1"/>
      <c r="EU16" s="1" t="s">
        <v>55</v>
      </c>
      <c r="EV16" s="1"/>
      <c r="EW16" s="1" t="s">
        <v>55</v>
      </c>
      <c r="EX16" s="1"/>
      <c r="EY16" s="1" t="s">
        <v>55</v>
      </c>
      <c r="EZ16" s="1"/>
      <c r="FA16" s="1" t="s">
        <v>61</v>
      </c>
      <c r="FB16" s="1"/>
      <c r="FC16" s="1" t="s">
        <v>61</v>
      </c>
      <c r="FD16" s="1">
        <v>0</v>
      </c>
      <c r="FE16" s="1" t="s">
        <v>61</v>
      </c>
      <c r="FF16" s="1"/>
      <c r="FG16" s="5" t="s">
        <v>55</v>
      </c>
      <c r="FI16" s="2" t="s">
        <v>55</v>
      </c>
      <c r="FJ16" s="2"/>
      <c r="FK16" s="2" t="s">
        <v>55</v>
      </c>
      <c r="FM16" s="2" t="s">
        <v>55</v>
      </c>
      <c r="FO16" s="2" t="s">
        <v>55</v>
      </c>
      <c r="FP16" s="2"/>
      <c r="FQ16" s="5" t="s">
        <v>55</v>
      </c>
      <c r="FS16" s="2" t="s">
        <v>55</v>
      </c>
      <c r="FT16" s="2"/>
      <c r="FU16" s="2" t="s">
        <v>55</v>
      </c>
      <c r="FV16" s="2"/>
      <c r="FW16" s="2" t="s">
        <v>55</v>
      </c>
      <c r="FX16" s="2"/>
      <c r="FY16" s="2" t="s">
        <v>55</v>
      </c>
      <c r="FZ16" s="2"/>
      <c r="GA16" s="5" t="s">
        <v>55</v>
      </c>
      <c r="GC16" s="5" t="s">
        <v>55</v>
      </c>
      <c r="GE16" s="5" t="s">
        <v>55</v>
      </c>
      <c r="GG16" s="5" t="s">
        <v>55</v>
      </c>
      <c r="GI16" s="5" t="s">
        <v>55</v>
      </c>
      <c r="GK16" s="5" t="s">
        <v>55</v>
      </c>
      <c r="GM16" s="5" t="s">
        <v>55</v>
      </c>
      <c r="GO16" s="5" t="s">
        <v>55</v>
      </c>
      <c r="GQ16" s="1" t="s">
        <v>6</v>
      </c>
      <c r="GR16" s="1"/>
      <c r="GS16" s="1" t="s">
        <v>2</v>
      </c>
      <c r="GT16" s="1">
        <v>2</v>
      </c>
      <c r="GU16" s="1" t="s">
        <v>6</v>
      </c>
      <c r="GV16" s="1"/>
      <c r="GW16" s="1" t="s">
        <v>6</v>
      </c>
      <c r="GX16" s="1"/>
      <c r="GY16" s="5" t="s">
        <v>55</v>
      </c>
      <c r="HA16" s="5" t="s">
        <v>55</v>
      </c>
      <c r="HC16" s="5" t="s">
        <v>55</v>
      </c>
      <c r="HE16" s="5" t="s">
        <v>61</v>
      </c>
      <c r="HF16" s="5">
        <v>9</v>
      </c>
      <c r="HG16" s="5" t="s">
        <v>55</v>
      </c>
      <c r="HI16" s="5" t="s">
        <v>55</v>
      </c>
      <c r="HK16" s="5" t="s">
        <v>55</v>
      </c>
      <c r="HM16" s="1" t="s">
        <v>144</v>
      </c>
      <c r="HN16" s="1"/>
    </row>
    <row r="17" spans="1:222">
      <c r="A17" s="15" t="s">
        <v>197</v>
      </c>
      <c r="B17" s="15" t="s">
        <v>200</v>
      </c>
      <c r="C17" s="1" t="s">
        <v>55</v>
      </c>
      <c r="D17" s="1"/>
      <c r="E17" s="1" t="s">
        <v>55</v>
      </c>
      <c r="F17" s="1"/>
      <c r="G17" s="1" t="s">
        <v>61</v>
      </c>
      <c r="H17" s="1">
        <v>8</v>
      </c>
      <c r="I17" s="1" t="s">
        <v>55</v>
      </c>
      <c r="J17" s="1"/>
      <c r="K17" s="1" t="s">
        <v>2</v>
      </c>
      <c r="L17" s="1">
        <v>6</v>
      </c>
      <c r="M17" s="1" t="s">
        <v>6</v>
      </c>
      <c r="N17" s="1"/>
      <c r="O17" s="1" t="s">
        <v>2</v>
      </c>
      <c r="P17" s="1">
        <f>5+9+3+9</f>
        <v>26</v>
      </c>
      <c r="Q17" s="1" t="s">
        <v>6</v>
      </c>
      <c r="R17" s="1"/>
      <c r="S17" s="1" t="s">
        <v>6</v>
      </c>
      <c r="T17" s="1"/>
      <c r="U17" s="1" t="s">
        <v>2</v>
      </c>
      <c r="V17" s="1">
        <v>51</v>
      </c>
      <c r="W17" s="1" t="s">
        <v>6</v>
      </c>
      <c r="X17" s="1"/>
      <c r="Y17" s="1" t="s">
        <v>61</v>
      </c>
      <c r="Z17" s="1">
        <v>6</v>
      </c>
      <c r="AA17" s="1" t="s">
        <v>61</v>
      </c>
      <c r="AB17" s="1">
        <v>7</v>
      </c>
      <c r="AC17" s="1" t="s">
        <v>6</v>
      </c>
      <c r="AD17" s="1"/>
      <c r="AE17" s="1" t="s">
        <v>6</v>
      </c>
      <c r="AF17" s="1"/>
      <c r="AG17" s="1" t="s">
        <v>2</v>
      </c>
      <c r="AH17" s="1">
        <f>15+27+24+14</f>
        <v>80</v>
      </c>
      <c r="AI17" s="1" t="s">
        <v>6</v>
      </c>
      <c r="AJ17" s="1"/>
      <c r="AK17" s="1" t="s">
        <v>55</v>
      </c>
      <c r="AL17" s="1"/>
      <c r="AM17" s="2" t="s">
        <v>55</v>
      </c>
      <c r="AN17" s="2"/>
      <c r="AO17" s="5" t="s">
        <v>61</v>
      </c>
      <c r="AP17" s="5">
        <v>60</v>
      </c>
      <c r="AQ17" s="5" t="s">
        <v>55</v>
      </c>
      <c r="AS17" s="4" t="s">
        <v>55</v>
      </c>
      <c r="AU17" s="2" t="s">
        <v>61</v>
      </c>
      <c r="AV17" s="2">
        <v>42</v>
      </c>
      <c r="AW17" s="2" t="s">
        <v>55</v>
      </c>
      <c r="AY17" s="4" t="s">
        <v>55</v>
      </c>
      <c r="BA17" s="4" t="s">
        <v>55</v>
      </c>
      <c r="BB17" s="2"/>
      <c r="BC17" s="2" t="s">
        <v>61</v>
      </c>
      <c r="BD17" s="5">
        <v>19</v>
      </c>
      <c r="BE17" s="4" t="s">
        <v>55</v>
      </c>
      <c r="BF17" s="2"/>
      <c r="BG17" s="4" t="s">
        <v>61</v>
      </c>
      <c r="BH17" s="5">
        <v>4</v>
      </c>
      <c r="BI17" s="2" t="s">
        <v>55</v>
      </c>
      <c r="BJ17" s="2"/>
      <c r="BK17" s="4" t="s">
        <v>55</v>
      </c>
      <c r="BM17" s="5" t="s">
        <v>55</v>
      </c>
      <c r="BO17" s="1" t="s">
        <v>61</v>
      </c>
      <c r="BP17" s="1">
        <v>32</v>
      </c>
      <c r="BQ17" s="1" t="s">
        <v>61</v>
      </c>
      <c r="BR17" s="1">
        <v>621</v>
      </c>
      <c r="BS17" s="1" t="s">
        <v>55</v>
      </c>
      <c r="BT17" s="1"/>
      <c r="BU17" s="1" t="s">
        <v>61</v>
      </c>
      <c r="BV17" s="1">
        <v>4</v>
      </c>
      <c r="BW17" s="1" t="s">
        <v>144</v>
      </c>
      <c r="BX17" s="1"/>
      <c r="BY17" s="1" t="s">
        <v>144</v>
      </c>
      <c r="BZ17" s="1"/>
      <c r="CA17" s="1" t="s">
        <v>144</v>
      </c>
      <c r="CB17" s="1"/>
      <c r="CC17" s="1" t="s">
        <v>144</v>
      </c>
      <c r="CD17" s="1"/>
      <c r="CE17" s="1" t="s">
        <v>144</v>
      </c>
      <c r="CF17" s="1"/>
      <c r="CG17" s="1" t="s">
        <v>308</v>
      </c>
      <c r="CH17" s="1">
        <v>23</v>
      </c>
      <c r="CI17" s="1" t="s">
        <v>144</v>
      </c>
      <c r="CJ17" s="1"/>
      <c r="CK17" s="1" t="s">
        <v>308</v>
      </c>
      <c r="CL17" s="1">
        <v>0</v>
      </c>
      <c r="CM17" s="1" t="s">
        <v>144</v>
      </c>
      <c r="CN17" s="1"/>
      <c r="CO17" s="1" t="s">
        <v>144</v>
      </c>
      <c r="CP17" s="1"/>
      <c r="CQ17" s="1" t="s">
        <v>144</v>
      </c>
      <c r="CR17" s="1"/>
      <c r="CS17" s="1" t="s">
        <v>144</v>
      </c>
      <c r="CT17" s="1"/>
      <c r="CU17" s="1" t="s">
        <v>308</v>
      </c>
      <c r="CV17" s="1">
        <v>13</v>
      </c>
      <c r="CW17" s="1" t="s">
        <v>308</v>
      </c>
      <c r="CX17" s="1">
        <v>25</v>
      </c>
      <c r="CY17" s="1" t="s">
        <v>308</v>
      </c>
      <c r="CZ17" s="1">
        <v>9</v>
      </c>
      <c r="DA17" s="1" t="s">
        <v>61</v>
      </c>
      <c r="DB17" s="1">
        <v>8</v>
      </c>
      <c r="DC17" s="1" t="s">
        <v>61</v>
      </c>
      <c r="DD17" s="1">
        <v>19</v>
      </c>
      <c r="DE17" s="1" t="s">
        <v>55</v>
      </c>
      <c r="DF17" s="1"/>
      <c r="DG17" s="1" t="s">
        <v>2</v>
      </c>
      <c r="DH17" s="1">
        <v>26</v>
      </c>
      <c r="DI17" s="1" t="s">
        <v>6</v>
      </c>
      <c r="DJ17" s="1"/>
      <c r="DK17" s="1" t="s">
        <v>2</v>
      </c>
      <c r="DL17" s="1">
        <v>9</v>
      </c>
      <c r="DM17" s="1" t="s">
        <v>55</v>
      </c>
      <c r="DN17" s="1"/>
      <c r="DO17" s="1" t="s">
        <v>2</v>
      </c>
      <c r="DP17" s="1">
        <v>3</v>
      </c>
      <c r="DQ17" s="1" t="s">
        <v>2</v>
      </c>
      <c r="DR17" s="1">
        <v>44</v>
      </c>
      <c r="DS17" s="1" t="s">
        <v>2</v>
      </c>
      <c r="DT17" s="1">
        <v>6</v>
      </c>
      <c r="DU17" s="1"/>
      <c r="DV17" s="1"/>
      <c r="DW17" s="1" t="s">
        <v>55</v>
      </c>
      <c r="DX17" s="1"/>
      <c r="DY17" s="1" t="s">
        <v>2</v>
      </c>
      <c r="DZ17" s="1">
        <v>1190</v>
      </c>
      <c r="EA17" s="1" t="s">
        <v>61</v>
      </c>
      <c r="EB17" s="1">
        <v>8</v>
      </c>
      <c r="EC17" s="1" t="s">
        <v>61</v>
      </c>
      <c r="ED17" s="1">
        <v>6</v>
      </c>
      <c r="EE17" s="1" t="s">
        <v>6</v>
      </c>
      <c r="EF17" s="1"/>
      <c r="EG17" s="1" t="s">
        <v>2</v>
      </c>
      <c r="EH17" s="1">
        <v>20</v>
      </c>
      <c r="EI17" s="1" t="s">
        <v>6</v>
      </c>
      <c r="EJ17" s="1"/>
      <c r="EK17" s="1" t="s">
        <v>55</v>
      </c>
      <c r="EL17" s="1">
        <f>ROUND((14+42)*0.024,0)</f>
        <v>1</v>
      </c>
      <c r="EM17" s="1" t="s">
        <v>61</v>
      </c>
      <c r="EN17" s="1">
        <v>17</v>
      </c>
      <c r="EO17" s="1" t="s">
        <v>61</v>
      </c>
      <c r="EP17" s="1">
        <v>58</v>
      </c>
      <c r="EQ17" s="1" t="s">
        <v>61</v>
      </c>
      <c r="ER17" s="1">
        <v>14</v>
      </c>
      <c r="ES17" s="1" t="s">
        <v>55</v>
      </c>
      <c r="ET17" s="1"/>
      <c r="EU17" s="1" t="s">
        <v>61</v>
      </c>
      <c r="EV17" s="1">
        <v>14</v>
      </c>
      <c r="EW17" s="1" t="s">
        <v>61</v>
      </c>
      <c r="EX17" s="1">
        <v>30</v>
      </c>
      <c r="EY17" s="1" t="s">
        <v>55</v>
      </c>
      <c r="EZ17" s="1"/>
      <c r="FA17" s="1" t="s">
        <v>61</v>
      </c>
      <c r="FB17" s="1">
        <v>47</v>
      </c>
      <c r="FC17" s="1" t="s">
        <v>61</v>
      </c>
      <c r="FD17" s="1">
        <v>9</v>
      </c>
      <c r="FE17" s="1" t="s">
        <v>61</v>
      </c>
      <c r="FF17" s="1">
        <v>8</v>
      </c>
      <c r="FG17" s="5" t="s">
        <v>61</v>
      </c>
      <c r="FH17" s="5">
        <v>1</v>
      </c>
      <c r="FI17" s="2" t="s">
        <v>61</v>
      </c>
      <c r="FJ17" s="2">
        <v>24</v>
      </c>
      <c r="FK17" s="2" t="s">
        <v>55</v>
      </c>
      <c r="FM17" s="2" t="s">
        <v>55</v>
      </c>
      <c r="FO17" s="2" t="s">
        <v>55</v>
      </c>
      <c r="FP17" s="2"/>
      <c r="FQ17" s="5" t="s">
        <v>61</v>
      </c>
      <c r="FR17" s="5">
        <v>7</v>
      </c>
      <c r="FS17" s="2" t="s">
        <v>61</v>
      </c>
      <c r="FT17" s="2">
        <v>14</v>
      </c>
      <c r="FU17" s="2" t="s">
        <v>55</v>
      </c>
      <c r="FV17" s="2"/>
      <c r="FW17" s="2" t="s">
        <v>55</v>
      </c>
      <c r="FX17" s="2"/>
      <c r="FY17" s="2" t="s">
        <v>55</v>
      </c>
      <c r="FZ17" s="2"/>
      <c r="GA17" s="5" t="s">
        <v>55</v>
      </c>
      <c r="GC17" s="5" t="s">
        <v>55</v>
      </c>
      <c r="GE17" s="5" t="s">
        <v>61</v>
      </c>
      <c r="GF17" s="5">
        <v>23</v>
      </c>
      <c r="GG17" s="5" t="s">
        <v>55</v>
      </c>
      <c r="GI17" s="5" t="s">
        <v>55</v>
      </c>
      <c r="GK17" s="5" t="s">
        <v>61</v>
      </c>
      <c r="GL17" s="5">
        <f>ROUND(455*0.153+532*0.127+852*0.201,0)</f>
        <v>308</v>
      </c>
      <c r="GM17" s="5" t="s">
        <v>61</v>
      </c>
      <c r="GN17" s="5">
        <v>3</v>
      </c>
      <c r="GO17" s="5" t="s">
        <v>55</v>
      </c>
      <c r="GQ17" s="1" t="s">
        <v>6</v>
      </c>
      <c r="GR17" s="1"/>
      <c r="GS17" s="1" t="s">
        <v>2</v>
      </c>
      <c r="GT17" s="1">
        <v>2</v>
      </c>
      <c r="GU17" s="1" t="s">
        <v>2</v>
      </c>
      <c r="GV17" s="1">
        <v>8</v>
      </c>
      <c r="GW17" s="1" t="s">
        <v>6</v>
      </c>
      <c r="GX17" s="1"/>
      <c r="GY17" s="5" t="s">
        <v>55</v>
      </c>
      <c r="HA17" s="5" t="s">
        <v>55</v>
      </c>
      <c r="HC17" s="5" t="s">
        <v>55</v>
      </c>
      <c r="HE17" s="5" t="s">
        <v>61</v>
      </c>
      <c r="HF17" s="5">
        <v>350</v>
      </c>
      <c r="HG17" s="5" t="s">
        <v>55</v>
      </c>
      <c r="HI17" s="5" t="s">
        <v>55</v>
      </c>
      <c r="HK17" s="5" t="s">
        <v>61</v>
      </c>
      <c r="HL17" s="5">
        <v>10</v>
      </c>
      <c r="HM17" s="1" t="s">
        <v>144</v>
      </c>
      <c r="HN17" s="1"/>
    </row>
    <row r="18" spans="1:222" ht="31">
      <c r="A18" s="15" t="s">
        <v>197</v>
      </c>
      <c r="B18" s="15" t="s">
        <v>201</v>
      </c>
      <c r="C18" s="1" t="s">
        <v>55</v>
      </c>
      <c r="D18" s="1"/>
      <c r="E18" s="1" t="s">
        <v>55</v>
      </c>
      <c r="F18" s="1"/>
      <c r="G18" s="1" t="s">
        <v>61</v>
      </c>
      <c r="H18" s="1">
        <v>0</v>
      </c>
      <c r="I18" s="1" t="s">
        <v>55</v>
      </c>
      <c r="J18" s="1"/>
      <c r="K18" s="1" t="s">
        <v>55</v>
      </c>
      <c r="L18" s="1"/>
      <c r="M18" s="1" t="s">
        <v>6</v>
      </c>
      <c r="N18" s="1"/>
      <c r="O18" s="1" t="s">
        <v>2</v>
      </c>
      <c r="P18" s="1">
        <f>5+9+3+10</f>
        <v>27</v>
      </c>
      <c r="Q18" s="1" t="s">
        <v>6</v>
      </c>
      <c r="R18" s="1"/>
      <c r="S18" s="1" t="s">
        <v>6</v>
      </c>
      <c r="T18" s="1"/>
      <c r="U18" s="1" t="s">
        <v>2</v>
      </c>
      <c r="V18" s="1">
        <v>13</v>
      </c>
      <c r="W18" s="1" t="s">
        <v>6</v>
      </c>
      <c r="X18" s="1"/>
      <c r="Y18" s="1" t="s">
        <v>55</v>
      </c>
      <c r="Z18" s="1"/>
      <c r="AA18" s="1" t="s">
        <v>55</v>
      </c>
      <c r="AB18" s="1"/>
      <c r="AC18" s="1" t="s">
        <v>6</v>
      </c>
      <c r="AD18" s="1"/>
      <c r="AE18" s="1" t="s">
        <v>6</v>
      </c>
      <c r="AF18" s="1"/>
      <c r="AG18" s="1" t="s">
        <v>2</v>
      </c>
      <c r="AH18" s="1">
        <f>4+8+2+3</f>
        <v>17</v>
      </c>
      <c r="AI18" s="1" t="s">
        <v>6</v>
      </c>
      <c r="AJ18" s="1"/>
      <c r="AK18" s="1" t="s">
        <v>55</v>
      </c>
      <c r="AL18" s="1"/>
      <c r="AM18" s="2" t="s">
        <v>55</v>
      </c>
      <c r="AN18" s="2"/>
      <c r="AO18" s="5" t="s">
        <v>61</v>
      </c>
      <c r="AP18" s="5">
        <v>16</v>
      </c>
      <c r="AQ18" s="5" t="s">
        <v>55</v>
      </c>
      <c r="AS18" s="4" t="s">
        <v>55</v>
      </c>
      <c r="AU18" s="2" t="s">
        <v>61</v>
      </c>
      <c r="AV18" s="2"/>
      <c r="AW18" s="2" t="s">
        <v>55</v>
      </c>
      <c r="AY18" s="4" t="s">
        <v>55</v>
      </c>
      <c r="BA18" s="4" t="s">
        <v>55</v>
      </c>
      <c r="BB18" s="2"/>
      <c r="BC18" s="2" t="s">
        <v>55</v>
      </c>
      <c r="BE18" s="4" t="s">
        <v>55</v>
      </c>
      <c r="BF18" s="2"/>
      <c r="BG18" s="4" t="s">
        <v>55</v>
      </c>
      <c r="BI18" s="2" t="s">
        <v>55</v>
      </c>
      <c r="BJ18" s="2"/>
      <c r="BK18" s="4" t="s">
        <v>55</v>
      </c>
      <c r="BM18" s="5" t="s">
        <v>55</v>
      </c>
      <c r="BO18" s="1" t="s">
        <v>61</v>
      </c>
      <c r="BP18" s="1">
        <v>36</v>
      </c>
      <c r="BQ18" s="1" t="s">
        <v>61</v>
      </c>
      <c r="BR18" s="1">
        <v>206</v>
      </c>
      <c r="BS18" s="1" t="s">
        <v>55</v>
      </c>
      <c r="BT18" s="1"/>
      <c r="BU18" s="1" t="s">
        <v>61</v>
      </c>
      <c r="BV18" s="1">
        <v>4</v>
      </c>
      <c r="BW18" s="1" t="s">
        <v>144</v>
      </c>
      <c r="BX18" s="1"/>
      <c r="BY18" s="1" t="s">
        <v>144</v>
      </c>
      <c r="BZ18" s="1"/>
      <c r="CA18" s="1" t="s">
        <v>144</v>
      </c>
      <c r="CB18" s="1"/>
      <c r="CC18" s="1" t="s">
        <v>144</v>
      </c>
      <c r="CD18" s="1"/>
      <c r="CE18" s="1" t="s">
        <v>144</v>
      </c>
      <c r="CF18" s="1"/>
      <c r="CG18" s="1" t="s">
        <v>144</v>
      </c>
      <c r="CH18" s="1"/>
      <c r="CI18" s="1" t="s">
        <v>144</v>
      </c>
      <c r="CJ18" s="1"/>
      <c r="CK18" s="1" t="s">
        <v>144</v>
      </c>
      <c r="CL18" s="1"/>
      <c r="CM18" s="1" t="s">
        <v>144</v>
      </c>
      <c r="CN18" s="1"/>
      <c r="CO18" s="1" t="s">
        <v>144</v>
      </c>
      <c r="CP18" s="1"/>
      <c r="CQ18" s="1" t="s">
        <v>144</v>
      </c>
      <c r="CR18" s="1"/>
      <c r="CS18" s="1" t="s">
        <v>144</v>
      </c>
      <c r="CT18" s="1"/>
      <c r="CU18" s="1" t="s">
        <v>144</v>
      </c>
      <c r="CV18" s="1"/>
      <c r="CW18" s="1" t="s">
        <v>144</v>
      </c>
      <c r="CX18" s="1"/>
      <c r="CY18" s="1" t="s">
        <v>308</v>
      </c>
      <c r="CZ18" s="1">
        <v>5</v>
      </c>
      <c r="DA18" s="1" t="s">
        <v>61</v>
      </c>
      <c r="DB18" s="1">
        <v>0</v>
      </c>
      <c r="DC18" s="1" t="s">
        <v>55</v>
      </c>
      <c r="DD18" s="1"/>
      <c r="DE18" s="1" t="s">
        <v>55</v>
      </c>
      <c r="DF18" s="1"/>
      <c r="DG18" s="1" t="s">
        <v>2</v>
      </c>
      <c r="DH18" s="1">
        <v>5</v>
      </c>
      <c r="DI18" s="1" t="s">
        <v>6</v>
      </c>
      <c r="DJ18" s="1"/>
      <c r="DK18" s="1" t="s">
        <v>2</v>
      </c>
      <c r="DL18" s="1">
        <v>7</v>
      </c>
      <c r="DM18" s="1" t="s">
        <v>55</v>
      </c>
      <c r="DN18" s="1"/>
      <c r="DO18" s="1" t="s">
        <v>2</v>
      </c>
      <c r="DP18" s="1"/>
      <c r="DQ18" s="1" t="s">
        <v>55</v>
      </c>
      <c r="DR18" s="1"/>
      <c r="DS18" s="1" t="s">
        <v>2</v>
      </c>
      <c r="DT18" s="1">
        <v>8</v>
      </c>
      <c r="DU18" s="1"/>
      <c r="DV18" s="1"/>
      <c r="DW18" s="1" t="s">
        <v>55</v>
      </c>
      <c r="DX18" s="1"/>
      <c r="DY18" s="1" t="s">
        <v>2</v>
      </c>
      <c r="DZ18" s="1"/>
      <c r="EA18" s="1" t="s">
        <v>55</v>
      </c>
      <c r="EB18" s="1"/>
      <c r="EC18" s="1" t="s">
        <v>55</v>
      </c>
      <c r="ED18" s="1"/>
      <c r="EE18" s="1" t="s">
        <v>6</v>
      </c>
      <c r="EF18" s="1"/>
      <c r="EG18" s="1" t="s">
        <v>2</v>
      </c>
      <c r="EH18" s="1">
        <v>0</v>
      </c>
      <c r="EI18" s="1" t="s">
        <v>6</v>
      </c>
      <c r="EJ18" s="1"/>
      <c r="EK18" s="1" t="s">
        <v>55</v>
      </c>
      <c r="EL18" s="1"/>
      <c r="EM18" s="1" t="s">
        <v>61</v>
      </c>
      <c r="EN18" s="1">
        <v>22</v>
      </c>
      <c r="EO18" s="1" t="s">
        <v>61</v>
      </c>
      <c r="EP18" s="1">
        <v>7</v>
      </c>
      <c r="EQ18" s="1" t="s">
        <v>55</v>
      </c>
      <c r="ER18" s="1"/>
      <c r="ES18" s="1" t="s">
        <v>55</v>
      </c>
      <c r="ET18" s="1"/>
      <c r="EU18" s="1" t="s">
        <v>55</v>
      </c>
      <c r="EV18" s="1"/>
      <c r="EW18" s="1" t="s">
        <v>55</v>
      </c>
      <c r="EX18" s="1"/>
      <c r="EY18" s="1" t="s">
        <v>55</v>
      </c>
      <c r="EZ18" s="1"/>
      <c r="FA18" s="1" t="s">
        <v>55</v>
      </c>
      <c r="FB18" s="1"/>
      <c r="FC18" s="1" t="s">
        <v>61</v>
      </c>
      <c r="FD18" s="1">
        <v>0</v>
      </c>
      <c r="FE18" s="1" t="s">
        <v>61</v>
      </c>
      <c r="FF18" s="1"/>
      <c r="FG18" s="5" t="s">
        <v>55</v>
      </c>
      <c r="FI18" s="2" t="s">
        <v>61</v>
      </c>
      <c r="FJ18" s="2">
        <v>7</v>
      </c>
      <c r="FK18" s="2" t="s">
        <v>55</v>
      </c>
      <c r="FM18" s="2" t="s">
        <v>55</v>
      </c>
      <c r="FO18" s="2" t="s">
        <v>55</v>
      </c>
      <c r="FP18" s="2"/>
      <c r="FQ18" s="5" t="s">
        <v>61</v>
      </c>
      <c r="FR18" s="5">
        <v>1</v>
      </c>
      <c r="FS18" s="2" t="s">
        <v>55</v>
      </c>
      <c r="FT18" s="2"/>
      <c r="FU18" s="2" t="s">
        <v>55</v>
      </c>
      <c r="FV18" s="2"/>
      <c r="FW18" s="2" t="s">
        <v>55</v>
      </c>
      <c r="FX18" s="2"/>
      <c r="FY18" s="2" t="s">
        <v>55</v>
      </c>
      <c r="FZ18" s="2"/>
      <c r="GA18" s="5" t="s">
        <v>55</v>
      </c>
      <c r="GC18" s="5" t="s">
        <v>55</v>
      </c>
      <c r="GE18" s="5" t="s">
        <v>55</v>
      </c>
      <c r="GG18" s="5" t="s">
        <v>55</v>
      </c>
      <c r="GI18" s="5" t="s">
        <v>55</v>
      </c>
      <c r="GK18" s="5" t="s">
        <v>61</v>
      </c>
      <c r="GL18" s="5">
        <f>ROUND(455*0.339+532*0.29+852*0.34,0)</f>
        <v>598</v>
      </c>
      <c r="GM18" s="5" t="s">
        <v>61</v>
      </c>
      <c r="GN18" s="5">
        <v>1</v>
      </c>
      <c r="GO18" s="5" t="s">
        <v>55</v>
      </c>
      <c r="GQ18" s="1" t="s">
        <v>6</v>
      </c>
      <c r="GR18" s="1"/>
      <c r="GS18" s="1" t="s">
        <v>2</v>
      </c>
      <c r="GT18" s="1">
        <v>1</v>
      </c>
      <c r="GU18" s="1" t="s">
        <v>2</v>
      </c>
      <c r="GV18" s="1">
        <v>10</v>
      </c>
      <c r="GW18" s="1" t="s">
        <v>2</v>
      </c>
      <c r="GX18" s="1"/>
      <c r="GY18" s="5" t="s">
        <v>55</v>
      </c>
      <c r="HA18" s="5" t="s">
        <v>55</v>
      </c>
      <c r="HC18" s="5" t="s">
        <v>55</v>
      </c>
      <c r="HE18" s="5" t="s">
        <v>61</v>
      </c>
      <c r="HF18" s="5">
        <f>7+38</f>
        <v>45</v>
      </c>
      <c r="HG18" s="5" t="s">
        <v>55</v>
      </c>
      <c r="HI18" s="5" t="s">
        <v>61</v>
      </c>
      <c r="HJ18" s="52">
        <v>1087</v>
      </c>
      <c r="HK18" s="5" t="s">
        <v>55</v>
      </c>
      <c r="HM18" s="1" t="s">
        <v>144</v>
      </c>
      <c r="HN18" s="1"/>
    </row>
    <row r="19" spans="1:222" ht="31">
      <c r="A19" s="15" t="s">
        <v>197</v>
      </c>
      <c r="B19" s="15" t="s">
        <v>202</v>
      </c>
      <c r="C19" s="1" t="s">
        <v>55</v>
      </c>
      <c r="D19" s="1"/>
      <c r="E19" s="1" t="s">
        <v>55</v>
      </c>
      <c r="F19" s="1"/>
      <c r="G19" s="1" t="s">
        <v>61</v>
      </c>
      <c r="H19" s="1">
        <v>3</v>
      </c>
      <c r="I19" s="1" t="s">
        <v>55</v>
      </c>
      <c r="J19" s="1"/>
      <c r="K19" s="1" t="s">
        <v>55</v>
      </c>
      <c r="L19" s="1"/>
      <c r="M19" s="1" t="s">
        <v>6</v>
      </c>
      <c r="N19" s="1"/>
      <c r="O19" s="1" t="s">
        <v>2</v>
      </c>
      <c r="P19" s="1">
        <v>5</v>
      </c>
      <c r="Q19" s="1" t="s">
        <v>6</v>
      </c>
      <c r="R19" s="1"/>
      <c r="S19" s="1" t="s">
        <v>6</v>
      </c>
      <c r="T19" s="1"/>
      <c r="U19" s="1" t="s">
        <v>2</v>
      </c>
      <c r="V19" s="1">
        <v>6</v>
      </c>
      <c r="W19" s="1" t="s">
        <v>6</v>
      </c>
      <c r="X19" s="1"/>
      <c r="Y19" s="1" t="s">
        <v>55</v>
      </c>
      <c r="Z19" s="1"/>
      <c r="AA19" s="1" t="s">
        <v>55</v>
      </c>
      <c r="AB19" s="1"/>
      <c r="AC19" s="1" t="s">
        <v>6</v>
      </c>
      <c r="AD19" s="1"/>
      <c r="AE19" s="1" t="s">
        <v>6</v>
      </c>
      <c r="AF19" s="1"/>
      <c r="AG19" s="1" t="s">
        <v>2</v>
      </c>
      <c r="AH19" s="1">
        <f>8+4+1+5</f>
        <v>18</v>
      </c>
      <c r="AI19" s="1" t="s">
        <v>6</v>
      </c>
      <c r="AJ19" s="1"/>
      <c r="AK19" s="1" t="s">
        <v>61</v>
      </c>
      <c r="AL19" s="1">
        <v>24</v>
      </c>
      <c r="AM19" s="2" t="s">
        <v>55</v>
      </c>
      <c r="AN19" s="2"/>
      <c r="AO19" s="5" t="s">
        <v>55</v>
      </c>
      <c r="AQ19" s="5" t="s">
        <v>55</v>
      </c>
      <c r="AS19" s="4" t="s">
        <v>55</v>
      </c>
      <c r="AU19" s="2" t="s">
        <v>61</v>
      </c>
      <c r="AV19" s="2">
        <v>35</v>
      </c>
      <c r="AW19" s="2" t="s">
        <v>55</v>
      </c>
      <c r="AY19" s="4" t="s">
        <v>55</v>
      </c>
      <c r="BA19" s="4" t="s">
        <v>55</v>
      </c>
      <c r="BB19" s="2"/>
      <c r="BC19" s="2" t="s">
        <v>55</v>
      </c>
      <c r="BE19" s="4" t="s">
        <v>55</v>
      </c>
      <c r="BF19" s="2"/>
      <c r="BG19" s="4" t="s">
        <v>61</v>
      </c>
      <c r="BH19" s="5">
        <v>2</v>
      </c>
      <c r="BI19" s="2" t="s">
        <v>61</v>
      </c>
      <c r="BJ19" s="2">
        <v>5</v>
      </c>
      <c r="BK19" s="4" t="s">
        <v>55</v>
      </c>
      <c r="BM19" s="5" t="s">
        <v>55</v>
      </c>
      <c r="BO19" s="1" t="s">
        <v>61</v>
      </c>
      <c r="BP19" s="1">
        <v>56</v>
      </c>
      <c r="BQ19" s="1" t="s">
        <v>61</v>
      </c>
      <c r="BR19" s="1">
        <v>192</v>
      </c>
      <c r="BS19" s="1" t="s">
        <v>55</v>
      </c>
      <c r="BT19" s="1"/>
      <c r="BU19" s="1" t="s">
        <v>61</v>
      </c>
      <c r="BV19" s="1">
        <v>3</v>
      </c>
      <c r="BW19" s="1" t="s">
        <v>144</v>
      </c>
      <c r="BX19" s="1"/>
      <c r="BY19" s="1" t="s">
        <v>144</v>
      </c>
      <c r="BZ19" s="1"/>
      <c r="CA19" s="1" t="s">
        <v>144</v>
      </c>
      <c r="CB19" s="1"/>
      <c r="CC19" s="1" t="s">
        <v>308</v>
      </c>
      <c r="CD19" s="1">
        <v>9</v>
      </c>
      <c r="CE19" s="1" t="s">
        <v>144</v>
      </c>
      <c r="CF19" s="1"/>
      <c r="CG19" s="1" t="s">
        <v>308</v>
      </c>
      <c r="CH19" s="1">
        <v>41</v>
      </c>
      <c r="CI19" s="1" t="s">
        <v>144</v>
      </c>
      <c r="CJ19" s="1"/>
      <c r="CK19" s="1" t="s">
        <v>308</v>
      </c>
      <c r="CL19" s="1">
        <v>0</v>
      </c>
      <c r="CM19" s="1" t="s">
        <v>144</v>
      </c>
      <c r="CN19" s="1"/>
      <c r="CO19" s="1" t="s">
        <v>144</v>
      </c>
      <c r="CP19" s="1"/>
      <c r="CQ19" s="1" t="s">
        <v>144</v>
      </c>
      <c r="CR19" s="1"/>
      <c r="CS19" s="1" t="s">
        <v>144</v>
      </c>
      <c r="CT19" s="1"/>
      <c r="CU19" s="1" t="s">
        <v>144</v>
      </c>
      <c r="CV19" s="1"/>
      <c r="CW19" s="1" t="s">
        <v>144</v>
      </c>
      <c r="CX19" s="1"/>
      <c r="CY19" s="1" t="s">
        <v>308</v>
      </c>
      <c r="CZ19" s="1">
        <v>30</v>
      </c>
      <c r="DA19" s="1" t="s">
        <v>61</v>
      </c>
      <c r="DB19" s="1">
        <v>1</v>
      </c>
      <c r="DC19" s="1" t="s">
        <v>55</v>
      </c>
      <c r="DD19" s="1"/>
      <c r="DE19" s="1" t="s">
        <v>55</v>
      </c>
      <c r="DF19" s="1"/>
      <c r="DG19" s="1" t="s">
        <v>2</v>
      </c>
      <c r="DH19" s="1">
        <v>19</v>
      </c>
      <c r="DI19" s="1" t="s">
        <v>6</v>
      </c>
      <c r="DJ19" s="1"/>
      <c r="DK19" s="1" t="s">
        <v>2</v>
      </c>
      <c r="DL19" s="1">
        <v>4</v>
      </c>
      <c r="DM19" s="1" t="s">
        <v>55</v>
      </c>
      <c r="DN19" s="1"/>
      <c r="DO19" s="1" t="s">
        <v>2</v>
      </c>
      <c r="DP19" s="1">
        <v>4</v>
      </c>
      <c r="DQ19" s="1" t="s">
        <v>55</v>
      </c>
      <c r="DR19" s="1"/>
      <c r="DS19" s="1" t="s">
        <v>2</v>
      </c>
      <c r="DT19" s="1">
        <v>2</v>
      </c>
      <c r="DU19" s="1"/>
      <c r="DV19" s="1"/>
      <c r="DW19" s="1" t="s">
        <v>55</v>
      </c>
      <c r="DX19" s="1"/>
      <c r="DY19" s="1" t="s">
        <v>2</v>
      </c>
      <c r="DZ19" s="1">
        <v>2717</v>
      </c>
      <c r="EA19" s="1" t="s">
        <v>61</v>
      </c>
      <c r="EB19" s="1">
        <v>18</v>
      </c>
      <c r="EC19" s="1" t="s">
        <v>61</v>
      </c>
      <c r="ED19" s="1">
        <v>5</v>
      </c>
      <c r="EE19" s="1" t="s">
        <v>6</v>
      </c>
      <c r="EF19" s="1"/>
      <c r="EG19" s="1" t="s">
        <v>2</v>
      </c>
      <c r="EH19" s="1">
        <v>1</v>
      </c>
      <c r="EI19" s="1" t="s">
        <v>6</v>
      </c>
      <c r="EJ19" s="1"/>
      <c r="EK19" s="1" t="s">
        <v>55</v>
      </c>
      <c r="EL19" s="1">
        <f>ROUND((8+16)*0.55,0)</f>
        <v>13</v>
      </c>
      <c r="EM19" s="1" t="s">
        <v>61</v>
      </c>
      <c r="EN19" s="1">
        <v>19</v>
      </c>
      <c r="EO19" s="1" t="s">
        <v>61</v>
      </c>
      <c r="EP19" s="1">
        <v>7</v>
      </c>
      <c r="EQ19" s="1" t="s">
        <v>61</v>
      </c>
      <c r="ER19" s="1">
        <v>34</v>
      </c>
      <c r="ES19" s="1" t="s">
        <v>55</v>
      </c>
      <c r="ET19" s="1"/>
      <c r="EU19" s="1" t="s">
        <v>55</v>
      </c>
      <c r="EV19" s="1"/>
      <c r="EW19" s="1" t="s">
        <v>55</v>
      </c>
      <c r="EX19" s="1"/>
      <c r="EY19" s="1" t="s">
        <v>55</v>
      </c>
      <c r="EZ19" s="1"/>
      <c r="FA19" s="1" t="s">
        <v>55</v>
      </c>
      <c r="FB19" s="1"/>
      <c r="FC19" s="1" t="s">
        <v>61</v>
      </c>
      <c r="FD19" s="1">
        <v>6</v>
      </c>
      <c r="FE19" s="1" t="s">
        <v>61</v>
      </c>
      <c r="FF19" s="1"/>
      <c r="FG19" s="5" t="s">
        <v>61</v>
      </c>
      <c r="FH19" s="5">
        <v>1</v>
      </c>
      <c r="FI19" s="2" t="s">
        <v>61</v>
      </c>
      <c r="FJ19" s="2">
        <v>34</v>
      </c>
      <c r="FK19" s="2" t="s">
        <v>55</v>
      </c>
      <c r="FM19" s="2" t="s">
        <v>55</v>
      </c>
      <c r="FO19" s="2" t="s">
        <v>55</v>
      </c>
      <c r="FP19" s="2"/>
      <c r="FQ19" s="5" t="s">
        <v>61</v>
      </c>
      <c r="FR19" s="5">
        <v>6</v>
      </c>
      <c r="FS19" s="2" t="s">
        <v>55</v>
      </c>
      <c r="FT19" s="2"/>
      <c r="FU19" s="2" t="s">
        <v>55</v>
      </c>
      <c r="FV19" s="2"/>
      <c r="FW19" s="2" t="s">
        <v>55</v>
      </c>
      <c r="FX19" s="2"/>
      <c r="FY19" s="2" t="s">
        <v>55</v>
      </c>
      <c r="FZ19" s="2"/>
      <c r="GA19" s="5" t="s">
        <v>55</v>
      </c>
      <c r="GC19" s="5" t="s">
        <v>55</v>
      </c>
      <c r="GE19" s="5" t="s">
        <v>61</v>
      </c>
      <c r="GF19" s="5">
        <v>41</v>
      </c>
      <c r="GG19" s="5" t="s">
        <v>55</v>
      </c>
      <c r="GI19" s="5" t="s">
        <v>55</v>
      </c>
      <c r="GK19" s="5" t="s">
        <v>61</v>
      </c>
      <c r="GL19" s="5">
        <f>ROUND(455*0.098+532*0.118+852*0.126,0)</f>
        <v>215</v>
      </c>
      <c r="GM19" s="5" t="s">
        <v>61</v>
      </c>
      <c r="GN19" s="5">
        <v>51</v>
      </c>
      <c r="GO19" s="5" t="s">
        <v>55</v>
      </c>
      <c r="GQ19" s="1" t="s">
        <v>6</v>
      </c>
      <c r="GR19" s="1"/>
      <c r="GS19" s="1" t="s">
        <v>55</v>
      </c>
      <c r="GT19" s="1"/>
      <c r="GU19" s="1" t="s">
        <v>2</v>
      </c>
      <c r="GV19" s="1">
        <v>36</v>
      </c>
      <c r="GW19" s="1" t="s">
        <v>6</v>
      </c>
      <c r="GX19" s="1"/>
      <c r="GY19" s="5" t="s">
        <v>55</v>
      </c>
      <c r="HA19" s="5" t="s">
        <v>55</v>
      </c>
      <c r="HC19" s="5" t="s">
        <v>55</v>
      </c>
      <c r="HE19" s="5" t="s">
        <v>61</v>
      </c>
      <c r="HF19" s="5">
        <v>358</v>
      </c>
      <c r="HG19" s="5" t="s">
        <v>55</v>
      </c>
      <c r="HI19" s="5" t="s">
        <v>61</v>
      </c>
      <c r="HJ19" s="52">
        <v>3633</v>
      </c>
      <c r="HK19" s="5" t="s">
        <v>55</v>
      </c>
      <c r="HM19" s="1" t="s">
        <v>144</v>
      </c>
      <c r="HN19" s="1"/>
    </row>
    <row r="20" spans="1:222">
      <c r="A20" s="15" t="s">
        <v>197</v>
      </c>
      <c r="B20" s="15" t="s">
        <v>203</v>
      </c>
      <c r="C20" s="1" t="s">
        <v>55</v>
      </c>
      <c r="D20" s="1"/>
      <c r="E20" s="1" t="s">
        <v>55</v>
      </c>
      <c r="F20" s="1"/>
      <c r="G20" s="1" t="s">
        <v>61</v>
      </c>
      <c r="H20" s="1">
        <v>3</v>
      </c>
      <c r="I20" s="1" t="s">
        <v>55</v>
      </c>
      <c r="J20" s="1"/>
      <c r="K20" s="1" t="s">
        <v>55</v>
      </c>
      <c r="L20" s="1"/>
      <c r="M20" s="1" t="s">
        <v>6</v>
      </c>
      <c r="N20" s="1"/>
      <c r="O20" s="1" t="s">
        <v>2</v>
      </c>
      <c r="P20" s="1"/>
      <c r="Q20" s="1" t="s">
        <v>6</v>
      </c>
      <c r="R20" s="1"/>
      <c r="S20" s="1" t="s">
        <v>6</v>
      </c>
      <c r="T20" s="1"/>
      <c r="U20" s="1" t="s">
        <v>2</v>
      </c>
      <c r="V20" s="1">
        <v>37</v>
      </c>
      <c r="W20" s="1" t="s">
        <v>6</v>
      </c>
      <c r="X20" s="1"/>
      <c r="Y20" s="1" t="s">
        <v>55</v>
      </c>
      <c r="Z20" s="1"/>
      <c r="AA20" s="1" t="s">
        <v>55</v>
      </c>
      <c r="AB20" s="1"/>
      <c r="AC20" s="1" t="s">
        <v>6</v>
      </c>
      <c r="AD20" s="1"/>
      <c r="AE20" s="1" t="s">
        <v>6</v>
      </c>
      <c r="AF20" s="1"/>
      <c r="AG20" s="1" t="s">
        <v>2</v>
      </c>
      <c r="AH20" s="1">
        <f>6+8+13+6</f>
        <v>33</v>
      </c>
      <c r="AI20" s="1" t="s">
        <v>6</v>
      </c>
      <c r="AJ20" s="1"/>
      <c r="AK20" s="1" t="s">
        <v>61</v>
      </c>
      <c r="AL20" s="1">
        <v>3</v>
      </c>
      <c r="AM20" s="2" t="s">
        <v>55</v>
      </c>
      <c r="AN20" s="2"/>
      <c r="AO20" s="5" t="s">
        <v>61</v>
      </c>
      <c r="AP20" s="5">
        <v>10</v>
      </c>
      <c r="AQ20" s="5" t="s">
        <v>55</v>
      </c>
      <c r="AS20" s="4" t="s">
        <v>55</v>
      </c>
      <c r="AU20" s="2" t="s">
        <v>61</v>
      </c>
      <c r="AV20" s="2"/>
      <c r="AW20" s="2" t="s">
        <v>55</v>
      </c>
      <c r="AY20" s="4" t="s">
        <v>55</v>
      </c>
      <c r="BA20" s="4" t="s">
        <v>55</v>
      </c>
      <c r="BB20" s="2"/>
      <c r="BC20" s="2" t="s">
        <v>55</v>
      </c>
      <c r="BE20" s="4" t="s">
        <v>55</v>
      </c>
      <c r="BF20" s="2"/>
      <c r="BG20" s="4" t="s">
        <v>61</v>
      </c>
      <c r="BH20" s="5">
        <v>6</v>
      </c>
      <c r="BI20" s="2" t="s">
        <v>55</v>
      </c>
      <c r="BJ20" s="2"/>
      <c r="BK20" s="4" t="s">
        <v>55</v>
      </c>
      <c r="BM20" s="5" t="s">
        <v>55</v>
      </c>
      <c r="BO20" s="1" t="s">
        <v>61</v>
      </c>
      <c r="BP20" s="1">
        <v>43</v>
      </c>
      <c r="BQ20" s="1" t="s">
        <v>61</v>
      </c>
      <c r="BR20" s="1">
        <v>27</v>
      </c>
      <c r="BS20" s="1" t="s">
        <v>55</v>
      </c>
      <c r="BT20" s="1"/>
      <c r="BU20" s="1" t="s">
        <v>55</v>
      </c>
      <c r="BV20" s="1"/>
      <c r="BW20" s="1" t="s">
        <v>144</v>
      </c>
      <c r="BX20" s="1"/>
      <c r="BY20" s="1" t="s">
        <v>144</v>
      </c>
      <c r="BZ20" s="1"/>
      <c r="CA20" s="1" t="s">
        <v>144</v>
      </c>
      <c r="CB20" s="1"/>
      <c r="CC20" s="1" t="s">
        <v>144</v>
      </c>
      <c r="CD20" s="1"/>
      <c r="CE20" s="1" t="s">
        <v>144</v>
      </c>
      <c r="CF20" s="1"/>
      <c r="CG20" s="1" t="s">
        <v>308</v>
      </c>
      <c r="CH20" s="1">
        <v>26</v>
      </c>
      <c r="CI20" s="1" t="s">
        <v>144</v>
      </c>
      <c r="CJ20" s="1"/>
      <c r="CK20" s="1" t="s">
        <v>144</v>
      </c>
      <c r="CL20" s="1"/>
      <c r="CM20" s="1" t="s">
        <v>144</v>
      </c>
      <c r="CN20" s="1"/>
      <c r="CO20" s="1" t="s">
        <v>144</v>
      </c>
      <c r="CP20" s="1"/>
      <c r="CQ20" s="1" t="s">
        <v>144</v>
      </c>
      <c r="CR20" s="1"/>
      <c r="CS20" s="1" t="s">
        <v>144</v>
      </c>
      <c r="CT20" s="1"/>
      <c r="CU20" s="1" t="s">
        <v>144</v>
      </c>
      <c r="CV20" s="1"/>
      <c r="CW20" s="1" t="s">
        <v>308</v>
      </c>
      <c r="CX20" s="1">
        <v>69</v>
      </c>
      <c r="CY20" s="1" t="s">
        <v>308</v>
      </c>
      <c r="CZ20" s="1">
        <v>3</v>
      </c>
      <c r="DA20" s="1" t="s">
        <v>61</v>
      </c>
      <c r="DB20" s="1">
        <v>0</v>
      </c>
      <c r="DC20" s="1" t="s">
        <v>55</v>
      </c>
      <c r="DD20" s="1"/>
      <c r="DE20" s="1" t="s">
        <v>55</v>
      </c>
      <c r="DF20" s="1"/>
      <c r="DG20" s="1" t="s">
        <v>2</v>
      </c>
      <c r="DH20" s="1">
        <v>6</v>
      </c>
      <c r="DI20" s="1" t="s">
        <v>6</v>
      </c>
      <c r="DJ20" s="1"/>
      <c r="DK20" s="1" t="s">
        <v>2</v>
      </c>
      <c r="DL20" s="1">
        <v>2</v>
      </c>
      <c r="DM20" s="1" t="s">
        <v>55</v>
      </c>
      <c r="DN20" s="1"/>
      <c r="DO20" s="1" t="s">
        <v>2</v>
      </c>
      <c r="DP20" s="1">
        <v>9</v>
      </c>
      <c r="DQ20" s="1" t="s">
        <v>55</v>
      </c>
      <c r="DR20" s="1"/>
      <c r="DS20" s="1" t="s">
        <v>2</v>
      </c>
      <c r="DT20" s="1">
        <v>5</v>
      </c>
      <c r="DU20" s="1"/>
      <c r="DV20" s="1"/>
      <c r="DW20" s="1" t="s">
        <v>55</v>
      </c>
      <c r="DX20" s="1"/>
      <c r="DY20" s="1" t="s">
        <v>6</v>
      </c>
      <c r="DZ20" s="1"/>
      <c r="EA20" s="1" t="s">
        <v>61</v>
      </c>
      <c r="EB20" s="1">
        <v>6</v>
      </c>
      <c r="EC20" s="1" t="s">
        <v>55</v>
      </c>
      <c r="ED20" s="1"/>
      <c r="EE20" s="1" t="s">
        <v>6</v>
      </c>
      <c r="EF20" s="1"/>
      <c r="EG20" s="1" t="s">
        <v>2</v>
      </c>
      <c r="EH20" s="1">
        <v>14</v>
      </c>
      <c r="EI20" s="1" t="s">
        <v>6</v>
      </c>
      <c r="EJ20" s="1"/>
      <c r="EK20" s="1" t="s">
        <v>55</v>
      </c>
      <c r="EL20" s="1">
        <f>ROUND((8+29)*0.444,0)</f>
        <v>16</v>
      </c>
      <c r="EM20" s="1" t="s">
        <v>61</v>
      </c>
      <c r="EN20" s="1">
        <v>14</v>
      </c>
      <c r="EO20" s="1" t="s">
        <v>61</v>
      </c>
      <c r="EP20" s="1">
        <v>13</v>
      </c>
      <c r="EQ20" s="1" t="s">
        <v>61</v>
      </c>
      <c r="ER20" s="1">
        <v>55</v>
      </c>
      <c r="ES20" s="1" t="s">
        <v>55</v>
      </c>
      <c r="ET20" s="1"/>
      <c r="EU20" s="1" t="s">
        <v>55</v>
      </c>
      <c r="EV20" s="1"/>
      <c r="EW20" s="1" t="s">
        <v>61</v>
      </c>
      <c r="EX20" s="1">
        <v>26</v>
      </c>
      <c r="EY20" s="1" t="s">
        <v>55</v>
      </c>
      <c r="EZ20" s="1"/>
      <c r="FA20" s="1" t="s">
        <v>55</v>
      </c>
      <c r="FB20" s="1"/>
      <c r="FC20" s="1" t="s">
        <v>61</v>
      </c>
      <c r="FD20" s="1">
        <v>0</v>
      </c>
      <c r="FE20" s="1" t="s">
        <v>61</v>
      </c>
      <c r="FF20" s="1"/>
      <c r="FG20" s="5" t="s">
        <v>55</v>
      </c>
      <c r="FI20" s="2" t="s">
        <v>61</v>
      </c>
      <c r="FJ20" s="2">
        <v>19</v>
      </c>
      <c r="FK20" s="2" t="s">
        <v>55</v>
      </c>
      <c r="FM20" s="2" t="s">
        <v>55</v>
      </c>
      <c r="FO20" s="2" t="s">
        <v>55</v>
      </c>
      <c r="FP20" s="2"/>
      <c r="FQ20" s="5" t="s">
        <v>61</v>
      </c>
      <c r="FR20" s="5">
        <v>1</v>
      </c>
      <c r="FS20" s="2" t="s">
        <v>55</v>
      </c>
      <c r="FT20" s="2"/>
      <c r="FU20" s="2" t="s">
        <v>55</v>
      </c>
      <c r="FV20" s="2"/>
      <c r="FW20" s="2" t="s">
        <v>55</v>
      </c>
      <c r="FX20" s="2"/>
      <c r="FY20" s="2" t="s">
        <v>55</v>
      </c>
      <c r="FZ20" s="2"/>
      <c r="GA20" s="5" t="s">
        <v>55</v>
      </c>
      <c r="GC20" s="5" t="s">
        <v>55</v>
      </c>
      <c r="GE20" s="5" t="s">
        <v>61</v>
      </c>
      <c r="GF20" s="5">
        <v>26</v>
      </c>
      <c r="GG20" s="5" t="s">
        <v>55</v>
      </c>
      <c r="GI20" s="5" t="s">
        <v>55</v>
      </c>
      <c r="GK20" s="5" t="s">
        <v>61</v>
      </c>
      <c r="GL20" s="5">
        <f>ROUND(455*0.108+532*0.142+852*0.061,0)</f>
        <v>177</v>
      </c>
      <c r="GM20" s="5" t="s">
        <v>61</v>
      </c>
      <c r="GN20" s="5">
        <v>3</v>
      </c>
      <c r="GO20" s="5" t="s">
        <v>55</v>
      </c>
      <c r="GQ20" s="1" t="s">
        <v>6</v>
      </c>
      <c r="GR20" s="1"/>
      <c r="GS20" s="1" t="s">
        <v>61</v>
      </c>
      <c r="GT20" s="1">
        <v>0</v>
      </c>
      <c r="GU20" s="1" t="s">
        <v>6</v>
      </c>
      <c r="GV20" s="1"/>
      <c r="GW20" s="1" t="s">
        <v>2</v>
      </c>
      <c r="GX20" s="1">
        <v>6</v>
      </c>
      <c r="GY20" s="5" t="s">
        <v>55</v>
      </c>
      <c r="HA20" s="5" t="s">
        <v>55</v>
      </c>
      <c r="HC20" s="5" t="s">
        <v>55</v>
      </c>
      <c r="HE20" s="5" t="s">
        <v>61</v>
      </c>
      <c r="HF20" s="5">
        <v>2</v>
      </c>
      <c r="HG20" s="5" t="s">
        <v>55</v>
      </c>
      <c r="HI20" s="5" t="s">
        <v>55</v>
      </c>
      <c r="HK20" s="5" t="s">
        <v>55</v>
      </c>
      <c r="HM20" s="1" t="s">
        <v>144</v>
      </c>
      <c r="HN20" s="1"/>
    </row>
    <row r="21" spans="1:222">
      <c r="A21" s="15" t="s">
        <v>197</v>
      </c>
      <c r="B21" s="15" t="s">
        <v>204</v>
      </c>
      <c r="C21" s="1" t="s">
        <v>55</v>
      </c>
      <c r="D21" s="1"/>
      <c r="E21" s="1" t="s">
        <v>55</v>
      </c>
      <c r="F21" s="1"/>
      <c r="G21" s="1" t="s">
        <v>61</v>
      </c>
      <c r="H21" s="1">
        <v>0</v>
      </c>
      <c r="I21" s="1" t="s">
        <v>55</v>
      </c>
      <c r="J21" s="1"/>
      <c r="K21" s="1" t="s">
        <v>2</v>
      </c>
      <c r="L21" s="1">
        <v>5</v>
      </c>
      <c r="M21" s="1" t="s">
        <v>6</v>
      </c>
      <c r="N21" s="1"/>
      <c r="O21" s="1" t="s">
        <v>2</v>
      </c>
      <c r="P21" s="1"/>
      <c r="Q21" s="1" t="s">
        <v>6</v>
      </c>
      <c r="R21" s="1"/>
      <c r="S21" s="1" t="s">
        <v>6</v>
      </c>
      <c r="T21" s="1"/>
      <c r="U21" s="1" t="s">
        <v>2</v>
      </c>
      <c r="V21" s="1">
        <v>24</v>
      </c>
      <c r="W21" s="1" t="s">
        <v>6</v>
      </c>
      <c r="X21" s="1"/>
      <c r="Y21" s="1" t="s">
        <v>55</v>
      </c>
      <c r="Z21" s="1"/>
      <c r="AA21" s="1" t="s">
        <v>55</v>
      </c>
      <c r="AB21" s="1"/>
      <c r="AC21" s="1" t="s">
        <v>6</v>
      </c>
      <c r="AD21" s="1"/>
      <c r="AE21" s="1" t="s">
        <v>6</v>
      </c>
      <c r="AF21" s="1"/>
      <c r="AG21" s="1" t="s">
        <v>55</v>
      </c>
      <c r="AH21" s="1"/>
      <c r="AI21" s="1" t="s">
        <v>6</v>
      </c>
      <c r="AJ21" s="1"/>
      <c r="AK21" s="1" t="s">
        <v>55</v>
      </c>
      <c r="AL21" s="1"/>
      <c r="AM21" s="2" t="s">
        <v>55</v>
      </c>
      <c r="AN21" s="2"/>
      <c r="AO21" s="5" t="s">
        <v>61</v>
      </c>
      <c r="AP21" s="5">
        <v>10</v>
      </c>
      <c r="AQ21" s="5" t="s">
        <v>55</v>
      </c>
      <c r="AS21" s="4" t="s">
        <v>55</v>
      </c>
      <c r="AU21" s="2" t="s">
        <v>61</v>
      </c>
      <c r="AV21" s="2"/>
      <c r="AW21" s="2" t="s">
        <v>55</v>
      </c>
      <c r="AY21" s="4" t="s">
        <v>61</v>
      </c>
      <c r="AZ21" s="5">
        <v>50</v>
      </c>
      <c r="BA21" s="4" t="s">
        <v>55</v>
      </c>
      <c r="BB21" s="2"/>
      <c r="BC21" s="2" t="s">
        <v>55</v>
      </c>
      <c r="BE21" s="4" t="s">
        <v>55</v>
      </c>
      <c r="BF21" s="2"/>
      <c r="BG21" s="4" t="s">
        <v>55</v>
      </c>
      <c r="BI21" s="2" t="s">
        <v>55</v>
      </c>
      <c r="BJ21" s="2"/>
      <c r="BK21" s="4" t="s">
        <v>55</v>
      </c>
      <c r="BM21" s="5" t="s">
        <v>55</v>
      </c>
      <c r="BO21" s="1" t="s">
        <v>61</v>
      </c>
      <c r="BP21" s="1">
        <v>32</v>
      </c>
      <c r="BQ21" s="1" t="s">
        <v>61</v>
      </c>
      <c r="BR21" s="1">
        <v>98</v>
      </c>
      <c r="BS21" s="1" t="s">
        <v>55</v>
      </c>
      <c r="BT21" s="1"/>
      <c r="BU21" s="1" t="s">
        <v>55</v>
      </c>
      <c r="BV21" s="1"/>
      <c r="BW21" s="1" t="s">
        <v>144</v>
      </c>
      <c r="BX21" s="1"/>
      <c r="BY21" s="1" t="s">
        <v>144</v>
      </c>
      <c r="BZ21" s="1"/>
      <c r="CA21" s="1" t="s">
        <v>308</v>
      </c>
      <c r="CB21" s="1">
        <v>4</v>
      </c>
      <c r="CC21" s="1" t="s">
        <v>144</v>
      </c>
      <c r="CD21" s="1"/>
      <c r="CE21" s="1" t="s">
        <v>308</v>
      </c>
      <c r="CF21" s="1">
        <v>37</v>
      </c>
      <c r="CG21" s="1" t="s">
        <v>144</v>
      </c>
      <c r="CH21" s="1"/>
      <c r="CI21" s="1" t="s">
        <v>308</v>
      </c>
      <c r="CJ21" s="1">
        <v>38</v>
      </c>
      <c r="CK21" s="1" t="s">
        <v>144</v>
      </c>
      <c r="CL21" s="1"/>
      <c r="CM21" s="1" t="s">
        <v>144</v>
      </c>
      <c r="CN21" s="1"/>
      <c r="CO21" s="1" t="s">
        <v>144</v>
      </c>
      <c r="CP21" s="1"/>
      <c r="CQ21" s="1" t="s">
        <v>308</v>
      </c>
      <c r="CR21" s="1">
        <v>10</v>
      </c>
      <c r="CS21" s="1" t="s">
        <v>144</v>
      </c>
      <c r="CT21" s="1"/>
      <c r="CU21" s="1" t="s">
        <v>144</v>
      </c>
      <c r="CV21" s="1"/>
      <c r="CW21" s="1"/>
      <c r="CX21" s="1"/>
      <c r="CY21" s="1" t="s">
        <v>144</v>
      </c>
      <c r="CZ21" s="1"/>
      <c r="DA21" s="1" t="s">
        <v>61</v>
      </c>
      <c r="DB21" s="1">
        <v>0</v>
      </c>
      <c r="DC21" s="1" t="s">
        <v>55</v>
      </c>
      <c r="DD21" s="1"/>
      <c r="DE21" s="1" t="s">
        <v>55</v>
      </c>
      <c r="DF21" s="1"/>
      <c r="DG21" s="1" t="s">
        <v>2</v>
      </c>
      <c r="DH21" s="1">
        <v>0</v>
      </c>
      <c r="DI21" s="1" t="s">
        <v>6</v>
      </c>
      <c r="DJ21" s="1"/>
      <c r="DK21" s="1" t="s">
        <v>2</v>
      </c>
      <c r="DL21" s="1">
        <v>1</v>
      </c>
      <c r="DM21" s="1" t="s">
        <v>55</v>
      </c>
      <c r="DN21" s="1"/>
      <c r="DO21" s="1" t="s">
        <v>2</v>
      </c>
      <c r="DP21" s="1"/>
      <c r="DQ21" s="1" t="s">
        <v>2</v>
      </c>
      <c r="DR21" s="1">
        <v>13</v>
      </c>
      <c r="DS21" s="1" t="s">
        <v>2</v>
      </c>
      <c r="DT21" s="1">
        <v>1</v>
      </c>
      <c r="DU21" s="1"/>
      <c r="DV21" s="1"/>
      <c r="DW21" s="1" t="s">
        <v>61</v>
      </c>
      <c r="DX21" s="1">
        <v>5</v>
      </c>
      <c r="DY21" s="1" t="s">
        <v>6</v>
      </c>
      <c r="DZ21" s="1"/>
      <c r="EA21" s="1" t="s">
        <v>55</v>
      </c>
      <c r="EB21" s="1"/>
      <c r="EC21" s="1" t="s">
        <v>55</v>
      </c>
      <c r="ED21" s="1"/>
      <c r="EE21" s="1" t="s">
        <v>6</v>
      </c>
      <c r="EF21" s="1"/>
      <c r="EG21" s="1" t="s">
        <v>2</v>
      </c>
      <c r="EH21" s="1">
        <v>0</v>
      </c>
      <c r="EI21" s="1" t="s">
        <v>6</v>
      </c>
      <c r="EJ21" s="1"/>
      <c r="EK21" s="1" t="s">
        <v>55</v>
      </c>
      <c r="EL21" s="1"/>
      <c r="EM21" s="1" t="s">
        <v>55</v>
      </c>
      <c r="EN21" s="1"/>
      <c r="EO21" s="1" t="s">
        <v>61</v>
      </c>
      <c r="EP21" s="1">
        <v>13</v>
      </c>
      <c r="EQ21" s="1" t="s">
        <v>61</v>
      </c>
      <c r="ER21" s="1">
        <v>16</v>
      </c>
      <c r="ES21" s="1" t="s">
        <v>55</v>
      </c>
      <c r="ET21" s="1"/>
      <c r="EU21" s="1" t="s">
        <v>55</v>
      </c>
      <c r="EV21" s="1"/>
      <c r="EW21" s="1" t="s">
        <v>55</v>
      </c>
      <c r="EX21" s="1"/>
      <c r="EY21" s="1" t="s">
        <v>55</v>
      </c>
      <c r="EZ21" s="1"/>
      <c r="FA21" s="1" t="s">
        <v>55</v>
      </c>
      <c r="FB21" s="1"/>
      <c r="FC21" s="1" t="s">
        <v>61</v>
      </c>
      <c r="FD21" s="1">
        <v>0</v>
      </c>
      <c r="FE21" s="1" t="s">
        <v>61</v>
      </c>
      <c r="FF21" s="1"/>
      <c r="FG21" s="5" t="s">
        <v>55</v>
      </c>
      <c r="FI21" s="2" t="s">
        <v>55</v>
      </c>
      <c r="FJ21" s="2"/>
      <c r="FK21" s="2" t="s">
        <v>55</v>
      </c>
      <c r="FM21" s="2" t="s">
        <v>55</v>
      </c>
      <c r="FO21" s="2" t="s">
        <v>55</v>
      </c>
      <c r="FP21" s="2"/>
      <c r="FQ21" s="5" t="s">
        <v>55</v>
      </c>
      <c r="FS21" s="2" t="s">
        <v>55</v>
      </c>
      <c r="FT21" s="2"/>
      <c r="FU21" s="2" t="s">
        <v>61</v>
      </c>
      <c r="FV21" s="2">
        <f>37-15</f>
        <v>22</v>
      </c>
      <c r="FW21" s="2" t="s">
        <v>55</v>
      </c>
      <c r="FX21" s="2"/>
      <c r="FY21" s="2" t="s">
        <v>55</v>
      </c>
      <c r="FZ21" s="2"/>
      <c r="GA21" s="5" t="s">
        <v>55</v>
      </c>
      <c r="GC21" s="5" t="s">
        <v>55</v>
      </c>
      <c r="GE21" s="5" t="s">
        <v>55</v>
      </c>
      <c r="GG21" s="5" t="s">
        <v>55</v>
      </c>
      <c r="GI21" s="5" t="s">
        <v>55</v>
      </c>
      <c r="GK21" s="5" t="s">
        <v>55</v>
      </c>
      <c r="GM21" s="5" t="s">
        <v>61</v>
      </c>
      <c r="GN21" s="5">
        <v>5</v>
      </c>
      <c r="GO21" s="5" t="s">
        <v>61</v>
      </c>
      <c r="GP21" s="5">
        <f>89-52</f>
        <v>37</v>
      </c>
      <c r="GQ21" s="1" t="s">
        <v>6</v>
      </c>
      <c r="GR21" s="1"/>
      <c r="GS21" s="1" t="s">
        <v>55</v>
      </c>
      <c r="GT21" s="1">
        <v>0</v>
      </c>
      <c r="GU21" s="1" t="s">
        <v>2</v>
      </c>
      <c r="GV21" s="1">
        <v>10</v>
      </c>
      <c r="GW21" s="1" t="s">
        <v>6</v>
      </c>
      <c r="GX21" s="1"/>
      <c r="GY21" s="5" t="s">
        <v>55</v>
      </c>
      <c r="HA21" s="5" t="s">
        <v>55</v>
      </c>
      <c r="HC21" s="5" t="s">
        <v>55</v>
      </c>
      <c r="HE21" s="5" t="s">
        <v>61</v>
      </c>
      <c r="HF21" s="5">
        <v>32</v>
      </c>
      <c r="HG21" s="5" t="s">
        <v>55</v>
      </c>
      <c r="HI21" s="5" t="s">
        <v>55</v>
      </c>
      <c r="HK21" s="5" t="s">
        <v>61</v>
      </c>
      <c r="HL21" s="5">
        <v>22</v>
      </c>
      <c r="HM21" s="1" t="s">
        <v>144</v>
      </c>
      <c r="HN21" s="1"/>
    </row>
    <row r="22" spans="1:222">
      <c r="A22" s="15" t="s">
        <v>197</v>
      </c>
      <c r="B22" s="15" t="s">
        <v>205</v>
      </c>
      <c r="C22" s="1" t="s">
        <v>55</v>
      </c>
      <c r="D22" s="1"/>
      <c r="E22" s="1" t="s">
        <v>55</v>
      </c>
      <c r="F22" s="1"/>
      <c r="G22" s="1" t="s">
        <v>61</v>
      </c>
      <c r="H22" s="1">
        <v>2</v>
      </c>
      <c r="I22" s="1" t="s">
        <v>55</v>
      </c>
      <c r="J22" s="1"/>
      <c r="K22" s="1" t="s">
        <v>55</v>
      </c>
      <c r="L22" s="1"/>
      <c r="M22" s="1" t="s">
        <v>6</v>
      </c>
      <c r="N22" s="1"/>
      <c r="O22" s="1" t="s">
        <v>2</v>
      </c>
      <c r="P22" s="1"/>
      <c r="Q22" s="1" t="s">
        <v>6</v>
      </c>
      <c r="R22" s="1"/>
      <c r="S22" s="1" t="s">
        <v>6</v>
      </c>
      <c r="T22" s="1"/>
      <c r="U22" s="1" t="s">
        <v>55</v>
      </c>
      <c r="V22" s="1"/>
      <c r="W22" s="1" t="s">
        <v>6</v>
      </c>
      <c r="X22" s="1"/>
      <c r="Y22" s="1" t="s">
        <v>55</v>
      </c>
      <c r="Z22" s="1"/>
      <c r="AA22" s="1" t="s">
        <v>55</v>
      </c>
      <c r="AB22" s="1"/>
      <c r="AC22" s="1" t="s">
        <v>6</v>
      </c>
      <c r="AD22" s="1"/>
      <c r="AE22" s="1" t="s">
        <v>6</v>
      </c>
      <c r="AF22" s="1"/>
      <c r="AG22" s="1" t="s">
        <v>2</v>
      </c>
      <c r="AH22" s="1">
        <f>25+18+18+18</f>
        <v>79</v>
      </c>
      <c r="AI22" s="1" t="s">
        <v>6</v>
      </c>
      <c r="AJ22" s="1"/>
      <c r="AK22" s="1" t="s">
        <v>61</v>
      </c>
      <c r="AL22" s="1">
        <v>17</v>
      </c>
      <c r="AM22" s="2" t="s">
        <v>55</v>
      </c>
      <c r="AN22" s="2"/>
      <c r="AO22" s="5" t="s">
        <v>55</v>
      </c>
      <c r="AQ22" s="5" t="s">
        <v>55</v>
      </c>
      <c r="AS22" s="4" t="s">
        <v>55</v>
      </c>
      <c r="AU22" s="2" t="s">
        <v>61</v>
      </c>
      <c r="AV22" s="2"/>
      <c r="AW22" s="2" t="s">
        <v>55</v>
      </c>
      <c r="AY22" s="4" t="s">
        <v>55</v>
      </c>
      <c r="BA22" s="4" t="s">
        <v>55</v>
      </c>
      <c r="BB22" s="2"/>
      <c r="BC22" s="2" t="s">
        <v>55</v>
      </c>
      <c r="BE22" s="4" t="s">
        <v>55</v>
      </c>
      <c r="BF22" s="2"/>
      <c r="BG22" s="4" t="s">
        <v>61</v>
      </c>
      <c r="BH22" s="4">
        <v>7</v>
      </c>
      <c r="BI22" s="2" t="s">
        <v>55</v>
      </c>
      <c r="BJ22" s="2"/>
      <c r="BK22" s="4" t="s">
        <v>55</v>
      </c>
      <c r="BM22" s="5" t="s">
        <v>55</v>
      </c>
      <c r="BO22" s="1" t="s">
        <v>61</v>
      </c>
      <c r="BP22" s="1">
        <v>0</v>
      </c>
      <c r="BQ22" s="1" t="s">
        <v>61</v>
      </c>
      <c r="BR22" s="1"/>
      <c r="BS22" s="1" t="s">
        <v>55</v>
      </c>
      <c r="BT22" s="1"/>
      <c r="BU22" s="1" t="s">
        <v>55</v>
      </c>
      <c r="BV22" s="1"/>
      <c r="BW22" s="1" t="s">
        <v>144</v>
      </c>
      <c r="BX22" s="1"/>
      <c r="BY22" s="1" t="s">
        <v>144</v>
      </c>
      <c r="BZ22" s="1"/>
      <c r="CA22" s="1" t="s">
        <v>308</v>
      </c>
      <c r="CB22" s="1">
        <v>0</v>
      </c>
      <c r="CC22" s="1" t="s">
        <v>308</v>
      </c>
      <c r="CD22" s="1">
        <v>1</v>
      </c>
      <c r="CE22" s="1" t="s">
        <v>308</v>
      </c>
      <c r="CF22" s="1">
        <v>67</v>
      </c>
      <c r="CG22" s="1" t="s">
        <v>144</v>
      </c>
      <c r="CH22" s="1"/>
      <c r="CI22" s="1" t="s">
        <v>308</v>
      </c>
      <c r="CJ22" s="1">
        <v>96</v>
      </c>
      <c r="CK22" s="1" t="s">
        <v>308</v>
      </c>
      <c r="CL22" s="1">
        <v>0</v>
      </c>
      <c r="CM22" s="1" t="s">
        <v>144</v>
      </c>
      <c r="CN22" s="1"/>
      <c r="CO22" s="1" t="s">
        <v>144</v>
      </c>
      <c r="CP22" s="1"/>
      <c r="CQ22" s="1" t="s">
        <v>308</v>
      </c>
      <c r="CR22" s="1">
        <v>13</v>
      </c>
      <c r="CS22" s="1" t="s">
        <v>144</v>
      </c>
      <c r="CT22" s="1"/>
      <c r="CU22" s="1" t="s">
        <v>308</v>
      </c>
      <c r="CV22" s="1">
        <v>23</v>
      </c>
      <c r="CW22" s="1" t="s">
        <v>308</v>
      </c>
      <c r="CX22" s="1">
        <v>69</v>
      </c>
      <c r="CY22" s="1" t="s">
        <v>308</v>
      </c>
      <c r="CZ22" s="1">
        <v>2</v>
      </c>
      <c r="DA22" s="1" t="s">
        <v>61</v>
      </c>
      <c r="DB22" s="1">
        <v>1</v>
      </c>
      <c r="DC22" s="1" t="s">
        <v>55</v>
      </c>
      <c r="DD22" s="1"/>
      <c r="DE22" s="1" t="s">
        <v>2</v>
      </c>
      <c r="DF22" s="1">
        <v>6</v>
      </c>
      <c r="DG22" s="1" t="s">
        <v>2</v>
      </c>
      <c r="DH22" s="1">
        <v>25</v>
      </c>
      <c r="DI22" s="1" t="s">
        <v>6</v>
      </c>
      <c r="DJ22" s="1"/>
      <c r="DK22" s="1" t="s">
        <v>2</v>
      </c>
      <c r="DL22" s="1"/>
      <c r="DM22" s="1" t="s">
        <v>55</v>
      </c>
      <c r="DN22" s="1"/>
      <c r="DO22" s="1" t="s">
        <v>2</v>
      </c>
      <c r="DP22" s="1">
        <v>3</v>
      </c>
      <c r="DQ22" s="1" t="s">
        <v>55</v>
      </c>
      <c r="DR22" s="1"/>
      <c r="DS22" s="1" t="s">
        <v>2</v>
      </c>
      <c r="DT22" s="1">
        <v>0</v>
      </c>
      <c r="DU22" s="1"/>
      <c r="DV22" s="1"/>
      <c r="DW22" s="1" t="s">
        <v>61</v>
      </c>
      <c r="DX22" s="1">
        <v>20</v>
      </c>
      <c r="DY22" s="1" t="s">
        <v>2</v>
      </c>
      <c r="DZ22" s="1">
        <v>142</v>
      </c>
      <c r="EA22" s="1" t="s">
        <v>61</v>
      </c>
      <c r="EB22" s="1">
        <v>4</v>
      </c>
      <c r="EC22" s="1" t="s">
        <v>55</v>
      </c>
      <c r="ED22" s="1"/>
      <c r="EE22" s="1" t="s">
        <v>6</v>
      </c>
      <c r="EF22" s="1"/>
      <c r="EG22" s="1" t="s">
        <v>6</v>
      </c>
      <c r="EH22" s="1">
        <v>12</v>
      </c>
      <c r="EI22" s="1" t="s">
        <v>2</v>
      </c>
      <c r="EJ22" s="1">
        <v>30</v>
      </c>
      <c r="EK22" s="1" t="s">
        <v>55</v>
      </c>
      <c r="EL22" s="1">
        <f>ROUND((8+29)*0.083,0)</f>
        <v>3</v>
      </c>
      <c r="EM22" s="1" t="s">
        <v>61</v>
      </c>
      <c r="EN22" s="1">
        <v>15</v>
      </c>
      <c r="EO22" s="1" t="s">
        <v>61</v>
      </c>
      <c r="EP22" s="1"/>
      <c r="EQ22" s="1" t="s">
        <v>61</v>
      </c>
      <c r="ER22" s="1">
        <v>17</v>
      </c>
      <c r="ES22" s="1" t="s">
        <v>55</v>
      </c>
      <c r="ET22" s="1"/>
      <c r="EU22" s="1" t="s">
        <v>55</v>
      </c>
      <c r="EV22" s="1"/>
      <c r="EW22" s="1" t="s">
        <v>55</v>
      </c>
      <c r="EX22" s="1"/>
      <c r="EY22" s="1" t="s">
        <v>55</v>
      </c>
      <c r="EZ22" s="1"/>
      <c r="FA22" s="1" t="s">
        <v>61</v>
      </c>
      <c r="FB22" s="1">
        <v>39</v>
      </c>
      <c r="FC22" s="1" t="s">
        <v>61</v>
      </c>
      <c r="FD22" s="1">
        <v>36</v>
      </c>
      <c r="FE22" s="1" t="s">
        <v>61</v>
      </c>
      <c r="FF22" s="1"/>
      <c r="FG22" s="5" t="s">
        <v>55</v>
      </c>
      <c r="FI22" s="2" t="s">
        <v>55</v>
      </c>
      <c r="FJ22" s="2"/>
      <c r="FK22" s="2" t="s">
        <v>55</v>
      </c>
      <c r="FM22" s="2" t="s">
        <v>55</v>
      </c>
      <c r="FO22" s="2" t="s">
        <v>55</v>
      </c>
      <c r="FP22" s="2"/>
      <c r="FQ22" s="5" t="s">
        <v>61</v>
      </c>
      <c r="FR22" s="5">
        <v>12</v>
      </c>
      <c r="FS22" s="2" t="s">
        <v>55</v>
      </c>
      <c r="FT22" s="2"/>
      <c r="FU22" s="2" t="s">
        <v>2</v>
      </c>
      <c r="FV22" s="2">
        <v>15</v>
      </c>
      <c r="FW22" s="2" t="s">
        <v>55</v>
      </c>
      <c r="FX22" s="2"/>
      <c r="FY22" s="2" t="s">
        <v>55</v>
      </c>
      <c r="FZ22" s="2"/>
      <c r="GA22" s="5" t="s">
        <v>55</v>
      </c>
      <c r="GC22" s="5" t="s">
        <v>55</v>
      </c>
      <c r="GE22" s="5" t="s">
        <v>55</v>
      </c>
      <c r="GG22" s="5" t="s">
        <v>55</v>
      </c>
      <c r="GI22" s="5" t="s">
        <v>55</v>
      </c>
      <c r="GK22" s="5" t="s">
        <v>61</v>
      </c>
      <c r="GL22" s="5">
        <f>ROUND(455*0.031+532*0.036+852*0.023,0)</f>
        <v>53</v>
      </c>
      <c r="GM22" s="5" t="s">
        <v>55</v>
      </c>
      <c r="GO22" s="5" t="s">
        <v>61</v>
      </c>
      <c r="GP22" s="5">
        <v>52</v>
      </c>
      <c r="GQ22" s="1" t="s">
        <v>6</v>
      </c>
      <c r="GR22" s="1"/>
      <c r="GS22" s="1" t="s">
        <v>2</v>
      </c>
      <c r="GT22" s="1">
        <v>2</v>
      </c>
      <c r="GU22" s="1" t="s">
        <v>2</v>
      </c>
      <c r="GV22" s="1"/>
      <c r="GW22" s="1" t="s">
        <v>2</v>
      </c>
      <c r="GX22" s="1">
        <v>9</v>
      </c>
      <c r="GY22" s="5" t="s">
        <v>55</v>
      </c>
      <c r="HA22" s="5" t="s">
        <v>55</v>
      </c>
      <c r="HC22" s="5" t="s">
        <v>55</v>
      </c>
      <c r="HE22" s="5" t="s">
        <v>61</v>
      </c>
      <c r="HF22" s="5">
        <v>27</v>
      </c>
      <c r="HG22" s="5" t="s">
        <v>55</v>
      </c>
      <c r="HI22" s="5" t="s">
        <v>61</v>
      </c>
      <c r="HJ22" s="5">
        <v>269</v>
      </c>
      <c r="HK22" s="5" t="s">
        <v>61</v>
      </c>
      <c r="HL22" s="5">
        <v>5</v>
      </c>
      <c r="HM22" s="1" t="s">
        <v>144</v>
      </c>
      <c r="HN22" s="1"/>
    </row>
    <row r="23" spans="1:222">
      <c r="A23" s="15" t="s">
        <v>197</v>
      </c>
      <c r="B23" s="15" t="s">
        <v>206</v>
      </c>
      <c r="C23" s="1" t="s">
        <v>55</v>
      </c>
      <c r="D23" s="1"/>
      <c r="E23" s="1" t="s">
        <v>55</v>
      </c>
      <c r="F23" s="1"/>
      <c r="G23" s="1" t="s">
        <v>61</v>
      </c>
      <c r="H23" s="1">
        <v>0</v>
      </c>
      <c r="I23" s="1" t="s">
        <v>55</v>
      </c>
      <c r="J23" s="1"/>
      <c r="K23" s="1" t="s">
        <v>55</v>
      </c>
      <c r="L23" s="1"/>
      <c r="M23" s="1" t="s">
        <v>6</v>
      </c>
      <c r="N23" s="1"/>
      <c r="O23" s="1" t="s">
        <v>2</v>
      </c>
      <c r="P23" s="1"/>
      <c r="Q23" s="1" t="s">
        <v>6</v>
      </c>
      <c r="R23" s="1"/>
      <c r="S23" s="1" t="s">
        <v>6</v>
      </c>
      <c r="T23" s="1"/>
      <c r="U23" s="1" t="s">
        <v>2</v>
      </c>
      <c r="V23" s="1">
        <v>2</v>
      </c>
      <c r="W23" s="1" t="s">
        <v>6</v>
      </c>
      <c r="X23" s="1"/>
      <c r="Y23" s="1" t="s">
        <v>55</v>
      </c>
      <c r="Z23" s="1"/>
      <c r="AA23" s="1" t="s">
        <v>55</v>
      </c>
      <c r="AB23" s="1"/>
      <c r="AC23" s="1" t="s">
        <v>6</v>
      </c>
      <c r="AD23" s="1"/>
      <c r="AE23" s="1" t="s">
        <v>6</v>
      </c>
      <c r="AF23" s="1"/>
      <c r="AG23" s="1" t="s">
        <v>55</v>
      </c>
      <c r="AH23" s="1"/>
      <c r="AI23" s="1" t="s">
        <v>6</v>
      </c>
      <c r="AJ23" s="1"/>
      <c r="AK23" s="1" t="s">
        <v>55</v>
      </c>
      <c r="AL23" s="1"/>
      <c r="AM23" s="2" t="s">
        <v>55</v>
      </c>
      <c r="AN23" s="2"/>
      <c r="AO23" s="5" t="s">
        <v>55</v>
      </c>
      <c r="AQ23" s="5" t="s">
        <v>55</v>
      </c>
      <c r="AS23" s="4" t="s">
        <v>55</v>
      </c>
      <c r="AU23" s="2" t="s">
        <v>61</v>
      </c>
      <c r="AV23" s="2"/>
      <c r="AW23" s="2" t="s">
        <v>55</v>
      </c>
      <c r="AY23" s="4" t="s">
        <v>55</v>
      </c>
      <c r="BA23" s="4" t="s">
        <v>55</v>
      </c>
      <c r="BB23" s="2"/>
      <c r="BC23" s="2" t="s">
        <v>55</v>
      </c>
      <c r="BE23" s="4" t="s">
        <v>55</v>
      </c>
      <c r="BF23" s="2"/>
      <c r="BG23" s="4" t="s">
        <v>55</v>
      </c>
      <c r="BI23" s="2" t="s">
        <v>55</v>
      </c>
      <c r="BJ23" s="2"/>
      <c r="BK23" s="4" t="s">
        <v>55</v>
      </c>
      <c r="BM23" s="5" t="s">
        <v>55</v>
      </c>
      <c r="BO23" s="1" t="s">
        <v>61</v>
      </c>
      <c r="BP23" s="1">
        <v>10</v>
      </c>
      <c r="BQ23" s="1" t="s">
        <v>55</v>
      </c>
      <c r="BR23" s="1"/>
      <c r="BS23" s="1" t="s">
        <v>55</v>
      </c>
      <c r="BT23" s="1"/>
      <c r="BU23" s="1" t="s">
        <v>55</v>
      </c>
      <c r="BV23" s="1"/>
      <c r="BW23" s="1" t="s">
        <v>144</v>
      </c>
      <c r="BX23" s="1"/>
      <c r="BY23" s="1" t="s">
        <v>144</v>
      </c>
      <c r="BZ23" s="1"/>
      <c r="CA23" s="1" t="s">
        <v>144</v>
      </c>
      <c r="CB23" s="1"/>
      <c r="CC23" s="1" t="s">
        <v>144</v>
      </c>
      <c r="CD23" s="1"/>
      <c r="CE23" s="1" t="s">
        <v>144</v>
      </c>
      <c r="CF23" s="1"/>
      <c r="CG23" s="1" t="s">
        <v>144</v>
      </c>
      <c r="CH23" s="1"/>
      <c r="CI23" s="1" t="s">
        <v>144</v>
      </c>
      <c r="CJ23" s="1"/>
      <c r="CK23" s="1" t="s">
        <v>144</v>
      </c>
      <c r="CL23" s="1"/>
      <c r="CM23" s="1" t="s">
        <v>144</v>
      </c>
      <c r="CN23" s="1"/>
      <c r="CO23" s="1" t="s">
        <v>144</v>
      </c>
      <c r="CP23" s="1"/>
      <c r="CQ23" s="1" t="s">
        <v>144</v>
      </c>
      <c r="CR23" s="1"/>
      <c r="CS23" s="1" t="s">
        <v>144</v>
      </c>
      <c r="CT23" s="1"/>
      <c r="CU23" s="1" t="s">
        <v>144</v>
      </c>
      <c r="CV23" s="1"/>
      <c r="CW23" s="1" t="s">
        <v>144</v>
      </c>
      <c r="CX23" s="1"/>
      <c r="CY23" s="1" t="s">
        <v>144</v>
      </c>
      <c r="CZ23" s="1"/>
      <c r="DA23" s="1" t="s">
        <v>61</v>
      </c>
      <c r="DB23" s="1">
        <v>0</v>
      </c>
      <c r="DC23" s="1" t="s">
        <v>55</v>
      </c>
      <c r="DD23" s="1"/>
      <c r="DE23" s="1" t="s">
        <v>55</v>
      </c>
      <c r="DF23" s="1"/>
      <c r="DG23" s="1" t="s">
        <v>2</v>
      </c>
      <c r="DH23" s="1">
        <v>0</v>
      </c>
      <c r="DI23" s="1" t="s">
        <v>6</v>
      </c>
      <c r="DJ23" s="1"/>
      <c r="DK23" s="1" t="s">
        <v>2</v>
      </c>
      <c r="DL23" s="1">
        <v>1</v>
      </c>
      <c r="DM23" s="1" t="s">
        <v>55</v>
      </c>
      <c r="DN23" s="1"/>
      <c r="DO23" s="1" t="s">
        <v>2</v>
      </c>
      <c r="DP23" s="1"/>
      <c r="DQ23" s="1" t="s">
        <v>55</v>
      </c>
      <c r="DR23" s="1"/>
      <c r="DS23" s="1" t="s">
        <v>2</v>
      </c>
      <c r="DT23" s="1">
        <v>0</v>
      </c>
      <c r="DU23" s="1"/>
      <c r="DV23" s="1"/>
      <c r="DW23" s="1" t="s">
        <v>55</v>
      </c>
      <c r="DX23" s="1"/>
      <c r="DY23" s="1" t="s">
        <v>6</v>
      </c>
      <c r="DZ23" s="1"/>
      <c r="EA23" s="1" t="s">
        <v>55</v>
      </c>
      <c r="EB23" s="1"/>
      <c r="EC23" s="1" t="s">
        <v>55</v>
      </c>
      <c r="ED23" s="1"/>
      <c r="EE23" s="1" t="s">
        <v>6</v>
      </c>
      <c r="EF23" s="1"/>
      <c r="EG23" s="1" t="s">
        <v>6</v>
      </c>
      <c r="EH23" s="1"/>
      <c r="EI23" s="1" t="s">
        <v>6</v>
      </c>
      <c r="EJ23" s="1"/>
      <c r="EK23" s="1" t="s">
        <v>55</v>
      </c>
      <c r="EL23" s="1"/>
      <c r="EM23" s="1" t="s">
        <v>2</v>
      </c>
      <c r="EN23" s="1">
        <v>1</v>
      </c>
      <c r="EO23" s="1" t="s">
        <v>61</v>
      </c>
      <c r="EP23" s="1">
        <v>2</v>
      </c>
      <c r="EQ23" s="1" t="s">
        <v>55</v>
      </c>
      <c r="ER23" s="1"/>
      <c r="ES23" s="1" t="s">
        <v>55</v>
      </c>
      <c r="ET23" s="1"/>
      <c r="EU23" s="1" t="s">
        <v>55</v>
      </c>
      <c r="EV23" s="1"/>
      <c r="EW23" s="1" t="s">
        <v>55</v>
      </c>
      <c r="EX23" s="1"/>
      <c r="EY23" s="1" t="s">
        <v>55</v>
      </c>
      <c r="EZ23" s="1"/>
      <c r="FA23" s="1" t="s">
        <v>55</v>
      </c>
      <c r="FB23" s="1"/>
      <c r="FC23" s="1" t="s">
        <v>61</v>
      </c>
      <c r="FD23" s="1">
        <v>0</v>
      </c>
      <c r="FE23" s="1" t="s">
        <v>61</v>
      </c>
      <c r="FF23" s="1"/>
      <c r="FG23" s="5" t="s">
        <v>55</v>
      </c>
      <c r="FI23" s="2" t="s">
        <v>55</v>
      </c>
      <c r="FJ23" s="2"/>
      <c r="FK23" s="2" t="s">
        <v>55</v>
      </c>
      <c r="FM23" s="2" t="s">
        <v>55</v>
      </c>
      <c r="FO23" s="2" t="s">
        <v>55</v>
      </c>
      <c r="FP23" s="2"/>
      <c r="FQ23" s="5" t="s">
        <v>55</v>
      </c>
      <c r="FS23" s="2" t="s">
        <v>55</v>
      </c>
      <c r="FT23" s="2"/>
      <c r="FU23" s="2" t="s">
        <v>55</v>
      </c>
      <c r="FV23" s="2"/>
      <c r="FW23" s="2" t="s">
        <v>55</v>
      </c>
      <c r="FX23" s="2"/>
      <c r="FY23" s="2" t="s">
        <v>55</v>
      </c>
      <c r="FZ23" s="2"/>
      <c r="GA23" s="5" t="s">
        <v>55</v>
      </c>
      <c r="GC23" s="5" t="s">
        <v>55</v>
      </c>
      <c r="GE23" s="5" t="s">
        <v>55</v>
      </c>
      <c r="GG23" s="5" t="s">
        <v>55</v>
      </c>
      <c r="GI23" s="5" t="s">
        <v>55</v>
      </c>
      <c r="GK23" s="5" t="s">
        <v>55</v>
      </c>
      <c r="GM23" s="5" t="s">
        <v>55</v>
      </c>
      <c r="GO23" s="5" t="s">
        <v>55</v>
      </c>
      <c r="GQ23" s="1" t="s">
        <v>6</v>
      </c>
      <c r="GR23" s="1"/>
      <c r="GS23" s="1" t="s">
        <v>55</v>
      </c>
      <c r="GT23" s="1">
        <v>0</v>
      </c>
      <c r="GU23" s="1" t="s">
        <v>6</v>
      </c>
      <c r="GV23" s="1"/>
      <c r="GW23" s="1" t="s">
        <v>6</v>
      </c>
      <c r="GX23" s="1"/>
      <c r="GY23" s="5" t="s">
        <v>55</v>
      </c>
      <c r="HA23" s="5" t="s">
        <v>55</v>
      </c>
      <c r="HC23" s="5" t="s">
        <v>55</v>
      </c>
      <c r="HE23" s="5" t="s">
        <v>55</v>
      </c>
      <c r="HG23" s="5" t="s">
        <v>55</v>
      </c>
      <c r="HI23" s="5" t="s">
        <v>55</v>
      </c>
      <c r="HK23" s="5" t="s">
        <v>55</v>
      </c>
      <c r="HM23" s="1" t="s">
        <v>144</v>
      </c>
      <c r="HN23" s="1"/>
    </row>
    <row r="24" spans="1:222" ht="31">
      <c r="A24" s="15" t="s">
        <v>197</v>
      </c>
      <c r="B24" s="15" t="s">
        <v>207</v>
      </c>
      <c r="C24" s="1" t="s">
        <v>55</v>
      </c>
      <c r="D24" s="1"/>
      <c r="E24" s="1" t="s">
        <v>55</v>
      </c>
      <c r="F24" s="1"/>
      <c r="G24" s="1" t="s">
        <v>61</v>
      </c>
      <c r="H24" s="1">
        <v>0</v>
      </c>
      <c r="I24" s="1" t="s">
        <v>55</v>
      </c>
      <c r="J24" s="1"/>
      <c r="K24" s="1" t="s">
        <v>55</v>
      </c>
      <c r="L24" s="1"/>
      <c r="M24" s="1" t="s">
        <v>6</v>
      </c>
      <c r="N24" s="1"/>
      <c r="O24" s="1" t="s">
        <v>2</v>
      </c>
      <c r="P24" s="1"/>
      <c r="Q24" s="1" t="s">
        <v>6</v>
      </c>
      <c r="R24" s="1"/>
      <c r="S24" s="1" t="s">
        <v>6</v>
      </c>
      <c r="T24" s="1"/>
      <c r="U24" s="1" t="s">
        <v>2</v>
      </c>
      <c r="V24" s="1">
        <v>0</v>
      </c>
      <c r="W24" s="1" t="s">
        <v>6</v>
      </c>
      <c r="X24" s="1"/>
      <c r="Y24" s="1" t="s">
        <v>55</v>
      </c>
      <c r="Z24" s="1"/>
      <c r="AA24" s="1" t="s">
        <v>55</v>
      </c>
      <c r="AB24" s="1"/>
      <c r="AC24" s="1" t="s">
        <v>6</v>
      </c>
      <c r="AD24" s="1"/>
      <c r="AE24" s="1" t="s">
        <v>6</v>
      </c>
      <c r="AF24" s="1"/>
      <c r="AG24" s="1" t="s">
        <v>55</v>
      </c>
      <c r="AH24" s="1"/>
      <c r="AI24" s="1" t="s">
        <v>6</v>
      </c>
      <c r="AJ24" s="1"/>
      <c r="AK24" s="1" t="s">
        <v>55</v>
      </c>
      <c r="AL24" s="1"/>
      <c r="AM24" s="2" t="s">
        <v>55</v>
      </c>
      <c r="AN24" s="2"/>
      <c r="AO24" s="5" t="s">
        <v>55</v>
      </c>
      <c r="AQ24" s="5" t="s">
        <v>55</v>
      </c>
      <c r="AS24" s="4" t="s">
        <v>55</v>
      </c>
      <c r="AU24" s="2" t="s">
        <v>61</v>
      </c>
      <c r="AV24" s="2"/>
      <c r="AW24" s="2" t="s">
        <v>55</v>
      </c>
      <c r="AY24" s="4" t="s">
        <v>61</v>
      </c>
      <c r="AZ24" s="5">
        <v>61</v>
      </c>
      <c r="BA24" s="4" t="s">
        <v>55</v>
      </c>
      <c r="BB24" s="2"/>
      <c r="BC24" s="2" t="s">
        <v>55</v>
      </c>
      <c r="BE24" s="4" t="s">
        <v>55</v>
      </c>
      <c r="BF24" s="2"/>
      <c r="BG24" s="4" t="s">
        <v>55</v>
      </c>
      <c r="BI24" s="2" t="s">
        <v>55</v>
      </c>
      <c r="BJ24" s="2"/>
      <c r="BK24" s="4" t="s">
        <v>55</v>
      </c>
      <c r="BM24" s="5" t="s">
        <v>55</v>
      </c>
      <c r="BO24" s="1" t="s">
        <v>61</v>
      </c>
      <c r="BP24" s="1">
        <v>0</v>
      </c>
      <c r="BQ24" s="1" t="s">
        <v>55</v>
      </c>
      <c r="BR24" s="1"/>
      <c r="BS24" s="1" t="s">
        <v>55</v>
      </c>
      <c r="BT24" s="1"/>
      <c r="BU24" s="1" t="s">
        <v>55</v>
      </c>
      <c r="BV24" s="1"/>
      <c r="BW24" s="1" t="s">
        <v>144</v>
      </c>
      <c r="BX24" s="1"/>
      <c r="BY24" s="1" t="s">
        <v>144</v>
      </c>
      <c r="BZ24" s="1"/>
      <c r="CA24" s="1" t="s">
        <v>144</v>
      </c>
      <c r="CB24" s="1"/>
      <c r="CC24" s="1" t="s">
        <v>144</v>
      </c>
      <c r="CD24" s="1"/>
      <c r="CE24" s="1" t="s">
        <v>144</v>
      </c>
      <c r="CF24" s="1"/>
      <c r="CG24" s="1" t="s">
        <v>144</v>
      </c>
      <c r="CH24" s="1"/>
      <c r="CI24" s="1" t="s">
        <v>144</v>
      </c>
      <c r="CJ24" s="1"/>
      <c r="CK24" s="1" t="s">
        <v>144</v>
      </c>
      <c r="CL24" s="1"/>
      <c r="CM24" s="1" t="s">
        <v>144</v>
      </c>
      <c r="CN24" s="1"/>
      <c r="CO24" s="1" t="s">
        <v>144</v>
      </c>
      <c r="CP24" s="1"/>
      <c r="CQ24" s="1" t="s">
        <v>144</v>
      </c>
      <c r="CR24" s="1"/>
      <c r="CS24" s="1" t="s">
        <v>144</v>
      </c>
      <c r="CT24" s="1"/>
      <c r="CU24" s="1" t="s">
        <v>144</v>
      </c>
      <c r="CV24" s="1"/>
      <c r="CW24" s="1" t="s">
        <v>144</v>
      </c>
      <c r="CX24" s="1"/>
      <c r="CY24" s="1" t="s">
        <v>144</v>
      </c>
      <c r="CZ24" s="1"/>
      <c r="DA24" s="1" t="s">
        <v>61</v>
      </c>
      <c r="DB24" s="1">
        <v>0</v>
      </c>
      <c r="DC24" s="1" t="s">
        <v>55</v>
      </c>
      <c r="DD24" s="1"/>
      <c r="DE24" s="1" t="s">
        <v>55</v>
      </c>
      <c r="DF24" s="1"/>
      <c r="DG24" s="1" t="s">
        <v>2</v>
      </c>
      <c r="DH24" s="1">
        <v>0</v>
      </c>
      <c r="DI24" s="1" t="s">
        <v>6</v>
      </c>
      <c r="DJ24" s="1"/>
      <c r="DK24" s="1" t="s">
        <v>2</v>
      </c>
      <c r="DL24" s="1">
        <v>0</v>
      </c>
      <c r="DM24" s="1" t="s">
        <v>55</v>
      </c>
      <c r="DN24" s="1"/>
      <c r="DO24" s="1" t="s">
        <v>2</v>
      </c>
      <c r="DP24" s="1"/>
      <c r="DQ24" s="1" t="s">
        <v>55</v>
      </c>
      <c r="DR24" s="1"/>
      <c r="DS24" s="1" t="s">
        <v>2</v>
      </c>
      <c r="DT24" s="1">
        <v>0</v>
      </c>
      <c r="DU24" s="1"/>
      <c r="DV24" s="1"/>
      <c r="DW24" s="1" t="s">
        <v>55</v>
      </c>
      <c r="DX24" s="1"/>
      <c r="DY24" s="1" t="s">
        <v>2</v>
      </c>
      <c r="DZ24" s="1">
        <v>507</v>
      </c>
      <c r="EA24" s="1" t="s">
        <v>55</v>
      </c>
      <c r="EB24" s="1"/>
      <c r="EC24" s="1" t="s">
        <v>55</v>
      </c>
      <c r="ED24" s="1"/>
      <c r="EE24" s="1" t="s">
        <v>6</v>
      </c>
      <c r="EF24" s="1"/>
      <c r="EG24" s="1" t="s">
        <v>6</v>
      </c>
      <c r="EH24" s="1"/>
      <c r="EI24" s="1" t="s">
        <v>6</v>
      </c>
      <c r="EJ24" s="1"/>
      <c r="EK24" s="1" t="s">
        <v>55</v>
      </c>
      <c r="EL24" s="1"/>
      <c r="EM24" s="1" t="s">
        <v>55</v>
      </c>
      <c r="EN24" s="1"/>
      <c r="EO24" s="1" t="s">
        <v>61</v>
      </c>
      <c r="EP24" s="1"/>
      <c r="EQ24" s="1" t="s">
        <v>55</v>
      </c>
      <c r="ER24" s="1"/>
      <c r="ES24" s="1" t="s">
        <v>55</v>
      </c>
      <c r="ET24" s="1"/>
      <c r="EU24" s="1" t="s">
        <v>55</v>
      </c>
      <c r="EV24" s="1"/>
      <c r="EW24" s="1" t="s">
        <v>55</v>
      </c>
      <c r="EX24" s="1"/>
      <c r="EY24" s="1" t="s">
        <v>55</v>
      </c>
      <c r="EZ24" s="1"/>
      <c r="FA24" s="1" t="s">
        <v>55</v>
      </c>
      <c r="FB24" s="1"/>
      <c r="FC24" s="1" t="s">
        <v>61</v>
      </c>
      <c r="FD24" s="1">
        <v>0</v>
      </c>
      <c r="FE24" s="1" t="s">
        <v>61</v>
      </c>
      <c r="FF24" s="1"/>
      <c r="FG24" s="5" t="s">
        <v>55</v>
      </c>
      <c r="FI24" s="2" t="s">
        <v>55</v>
      </c>
      <c r="FJ24" s="2"/>
      <c r="FK24" s="2" t="s">
        <v>55</v>
      </c>
      <c r="FM24" s="2" t="s">
        <v>55</v>
      </c>
      <c r="FO24" s="2" t="s">
        <v>55</v>
      </c>
      <c r="FP24" s="2"/>
      <c r="FQ24" s="5" t="s">
        <v>55</v>
      </c>
      <c r="FS24" s="2" t="s">
        <v>55</v>
      </c>
      <c r="FT24" s="2"/>
      <c r="FU24" s="2" t="s">
        <v>55</v>
      </c>
      <c r="FV24" s="2"/>
      <c r="FW24" s="2" t="s">
        <v>55</v>
      </c>
      <c r="FX24" s="2"/>
      <c r="FY24" s="2" t="s">
        <v>55</v>
      </c>
      <c r="FZ24" s="2"/>
      <c r="GA24" s="5" t="s">
        <v>55</v>
      </c>
      <c r="GC24" s="5" t="s">
        <v>55</v>
      </c>
      <c r="GE24" s="5" t="s">
        <v>55</v>
      </c>
      <c r="GG24" s="5" t="s">
        <v>61</v>
      </c>
      <c r="GH24" s="5">
        <v>53</v>
      </c>
      <c r="GI24" s="5" t="s">
        <v>55</v>
      </c>
      <c r="GK24" s="5" t="s">
        <v>55</v>
      </c>
      <c r="GM24" s="5" t="s">
        <v>55</v>
      </c>
      <c r="GO24" s="5" t="s">
        <v>55</v>
      </c>
      <c r="GQ24" s="1" t="s">
        <v>6</v>
      </c>
      <c r="GR24" s="1"/>
      <c r="GS24" s="1" t="s">
        <v>61</v>
      </c>
      <c r="GT24" s="1">
        <v>0</v>
      </c>
      <c r="GU24" s="1" t="s">
        <v>6</v>
      </c>
      <c r="GV24" s="1"/>
      <c r="GW24" s="1" t="s">
        <v>6</v>
      </c>
      <c r="GX24" s="1"/>
      <c r="GY24" s="5" t="s">
        <v>55</v>
      </c>
      <c r="HA24" s="5" t="s">
        <v>55</v>
      </c>
      <c r="HC24" s="5" t="s">
        <v>55</v>
      </c>
      <c r="HE24" s="5" t="s">
        <v>61</v>
      </c>
      <c r="HF24" s="5">
        <v>6</v>
      </c>
      <c r="HG24" s="5" t="s">
        <v>55</v>
      </c>
      <c r="HI24" s="5" t="s">
        <v>61</v>
      </c>
      <c r="HJ24" s="52">
        <v>1765</v>
      </c>
      <c r="HK24" s="5" t="s">
        <v>55</v>
      </c>
      <c r="HM24" s="1" t="s">
        <v>144</v>
      </c>
      <c r="HN24" s="1"/>
    </row>
    <row r="25" spans="1:222">
      <c r="A25" s="15" t="s">
        <v>197</v>
      </c>
      <c r="B25" s="15" t="s">
        <v>208</v>
      </c>
      <c r="C25" s="1" t="s">
        <v>55</v>
      </c>
      <c r="D25" s="1"/>
      <c r="E25" s="1" t="s">
        <v>55</v>
      </c>
      <c r="F25" s="1"/>
      <c r="G25" s="1" t="s">
        <v>61</v>
      </c>
      <c r="H25" s="1">
        <v>0</v>
      </c>
      <c r="I25" s="1" t="s">
        <v>55</v>
      </c>
      <c r="J25" s="1"/>
      <c r="K25" s="1" t="s">
        <v>55</v>
      </c>
      <c r="L25" s="1"/>
      <c r="M25" s="1" t="s">
        <v>6</v>
      </c>
      <c r="N25" s="1"/>
      <c r="O25" s="1" t="s">
        <v>2</v>
      </c>
      <c r="P25" s="1"/>
      <c r="Q25" s="1" t="s">
        <v>6</v>
      </c>
      <c r="R25" s="1"/>
      <c r="S25" s="1" t="s">
        <v>6</v>
      </c>
      <c r="T25" s="1"/>
      <c r="U25" s="1" t="s">
        <v>2</v>
      </c>
      <c r="V25" s="1">
        <v>4</v>
      </c>
      <c r="W25" s="1" t="s">
        <v>6</v>
      </c>
      <c r="X25" s="1"/>
      <c r="Y25" s="1" t="s">
        <v>55</v>
      </c>
      <c r="Z25" s="1"/>
      <c r="AA25" s="1" t="s">
        <v>55</v>
      </c>
      <c r="AB25" s="1"/>
      <c r="AC25" s="1" t="s">
        <v>6</v>
      </c>
      <c r="AD25" s="1"/>
      <c r="AE25" s="1" t="s">
        <v>6</v>
      </c>
      <c r="AF25" s="1"/>
      <c r="AG25" s="1" t="s">
        <v>55</v>
      </c>
      <c r="AH25" s="1"/>
      <c r="AI25" s="1" t="s">
        <v>6</v>
      </c>
      <c r="AJ25" s="1"/>
      <c r="AK25" s="1" t="s">
        <v>55</v>
      </c>
      <c r="AL25" s="1"/>
      <c r="AM25" s="2" t="s">
        <v>55</v>
      </c>
      <c r="AN25" s="2"/>
      <c r="AO25" s="5" t="s">
        <v>55</v>
      </c>
      <c r="AQ25" s="5" t="s">
        <v>55</v>
      </c>
      <c r="AS25" s="4" t="s">
        <v>55</v>
      </c>
      <c r="AU25" s="2" t="s">
        <v>61</v>
      </c>
      <c r="AV25" s="2"/>
      <c r="AW25" s="2" t="s">
        <v>55</v>
      </c>
      <c r="AY25" s="4" t="s">
        <v>55</v>
      </c>
      <c r="BA25" s="4" t="s">
        <v>55</v>
      </c>
      <c r="BB25" s="2"/>
      <c r="BC25" s="2" t="s">
        <v>55</v>
      </c>
      <c r="BE25" s="4" t="s">
        <v>55</v>
      </c>
      <c r="BF25" s="2"/>
      <c r="BG25" s="4" t="s">
        <v>55</v>
      </c>
      <c r="BI25" s="2" t="s">
        <v>55</v>
      </c>
      <c r="BJ25" s="2"/>
      <c r="BK25" s="4" t="s">
        <v>55</v>
      </c>
      <c r="BM25" s="5" t="s">
        <v>55</v>
      </c>
      <c r="BO25" s="1" t="s">
        <v>61</v>
      </c>
      <c r="BP25" s="1">
        <v>39</v>
      </c>
      <c r="BQ25" s="1" t="s">
        <v>55</v>
      </c>
      <c r="BR25" s="1"/>
      <c r="BS25" s="1" t="s">
        <v>55</v>
      </c>
      <c r="BT25" s="1"/>
      <c r="BU25" s="1" t="s">
        <v>55</v>
      </c>
      <c r="BV25" s="1"/>
      <c r="BW25" s="1" t="s">
        <v>144</v>
      </c>
      <c r="BX25" s="1"/>
      <c r="BY25" s="1" t="s">
        <v>144</v>
      </c>
      <c r="BZ25" s="1"/>
      <c r="CA25" s="1" t="s">
        <v>144</v>
      </c>
      <c r="CB25" s="1"/>
      <c r="CC25" s="1" t="s">
        <v>308</v>
      </c>
      <c r="CD25" s="1">
        <v>3</v>
      </c>
      <c r="CE25" s="1" t="s">
        <v>144</v>
      </c>
      <c r="CF25" s="1"/>
      <c r="CG25" s="1" t="s">
        <v>144</v>
      </c>
      <c r="CH25" s="1"/>
      <c r="CI25" s="1" t="s">
        <v>144</v>
      </c>
      <c r="CJ25" s="1"/>
      <c r="CK25" s="1" t="s">
        <v>144</v>
      </c>
      <c r="CL25" s="1"/>
      <c r="CM25" s="1" t="s">
        <v>144</v>
      </c>
      <c r="CN25" s="1"/>
      <c r="CO25" s="1" t="s">
        <v>144</v>
      </c>
      <c r="CP25" s="1"/>
      <c r="CQ25" s="1" t="s">
        <v>144</v>
      </c>
      <c r="CR25" s="1"/>
      <c r="CS25" s="1" t="s">
        <v>144</v>
      </c>
      <c r="CT25" s="1"/>
      <c r="CU25" s="1" t="s">
        <v>144</v>
      </c>
      <c r="CV25" s="1"/>
      <c r="CW25" s="1" t="s">
        <v>144</v>
      </c>
      <c r="CX25" s="1"/>
      <c r="CY25" s="1" t="s">
        <v>144</v>
      </c>
      <c r="CZ25" s="1"/>
      <c r="DA25" s="1" t="s">
        <v>61</v>
      </c>
      <c r="DB25" s="1">
        <v>0</v>
      </c>
      <c r="DC25" s="1" t="s">
        <v>55</v>
      </c>
      <c r="DD25" s="1"/>
      <c r="DE25" s="1" t="s">
        <v>55</v>
      </c>
      <c r="DF25" s="1"/>
      <c r="DG25" s="1" t="s">
        <v>2</v>
      </c>
      <c r="DH25" s="1">
        <v>0</v>
      </c>
      <c r="DI25" s="1" t="s">
        <v>6</v>
      </c>
      <c r="DJ25" s="1"/>
      <c r="DK25" s="1" t="s">
        <v>2</v>
      </c>
      <c r="DL25" s="1">
        <v>0</v>
      </c>
      <c r="DM25" s="1" t="s">
        <v>55</v>
      </c>
      <c r="DN25" s="1"/>
      <c r="DO25" s="1" t="s">
        <v>2</v>
      </c>
      <c r="DP25" s="1"/>
      <c r="DQ25" s="1" t="s">
        <v>55</v>
      </c>
      <c r="DR25" s="1"/>
      <c r="DS25" s="1" t="s">
        <v>2</v>
      </c>
      <c r="DT25" s="1">
        <v>0</v>
      </c>
      <c r="DU25" s="1"/>
      <c r="DV25" s="1"/>
      <c r="DW25" s="1" t="s">
        <v>55</v>
      </c>
      <c r="DX25" s="1"/>
      <c r="DY25" s="1" t="s">
        <v>6</v>
      </c>
      <c r="DZ25" s="1"/>
      <c r="EA25" s="1" t="s">
        <v>55</v>
      </c>
      <c r="EB25" s="1"/>
      <c r="EC25" s="1" t="s">
        <v>55</v>
      </c>
      <c r="ED25" s="1"/>
      <c r="EE25" s="1" t="s">
        <v>6</v>
      </c>
      <c r="EF25" s="1"/>
      <c r="EG25" s="1" t="s">
        <v>6</v>
      </c>
      <c r="EH25" s="1"/>
      <c r="EI25" s="1" t="s">
        <v>6</v>
      </c>
      <c r="EJ25" s="1"/>
      <c r="EK25" s="1" t="s">
        <v>55</v>
      </c>
      <c r="EL25" s="1"/>
      <c r="EM25" s="1" t="s">
        <v>2</v>
      </c>
      <c r="EN25" s="1">
        <v>8</v>
      </c>
      <c r="EO25" s="1" t="s">
        <v>61</v>
      </c>
      <c r="EP25" s="1">
        <v>4</v>
      </c>
      <c r="EQ25" s="1" t="s">
        <v>55</v>
      </c>
      <c r="ER25" s="1"/>
      <c r="ES25" s="1" t="s">
        <v>55</v>
      </c>
      <c r="ET25" s="1"/>
      <c r="EU25" s="1" t="s">
        <v>55</v>
      </c>
      <c r="EV25" s="1"/>
      <c r="EW25" s="1" t="s">
        <v>55</v>
      </c>
      <c r="EX25" s="1"/>
      <c r="EY25" s="1" t="s">
        <v>55</v>
      </c>
      <c r="EZ25" s="1"/>
      <c r="FA25" s="1" t="s">
        <v>55</v>
      </c>
      <c r="FB25" s="1"/>
      <c r="FC25" s="1" t="s">
        <v>61</v>
      </c>
      <c r="FD25" s="1">
        <v>0</v>
      </c>
      <c r="FE25" s="1" t="s">
        <v>61</v>
      </c>
      <c r="FF25" s="1"/>
      <c r="FG25" s="5" t="s">
        <v>55</v>
      </c>
      <c r="FI25" s="2" t="s">
        <v>55</v>
      </c>
      <c r="FJ25" s="2"/>
      <c r="FK25" s="2" t="s">
        <v>55</v>
      </c>
      <c r="FM25" s="2" t="s">
        <v>61</v>
      </c>
      <c r="FN25" s="5">
        <v>19</v>
      </c>
      <c r="FO25" s="2" t="s">
        <v>55</v>
      </c>
      <c r="FP25" s="2"/>
      <c r="FQ25" s="5" t="s">
        <v>55</v>
      </c>
      <c r="FS25" s="2" t="s">
        <v>55</v>
      </c>
      <c r="FT25" s="2"/>
      <c r="FU25" s="2" t="s">
        <v>55</v>
      </c>
      <c r="FV25" s="2"/>
      <c r="FW25" s="2" t="s">
        <v>55</v>
      </c>
      <c r="FX25" s="2"/>
      <c r="FY25" s="2" t="s">
        <v>55</v>
      </c>
      <c r="FZ25" s="2"/>
      <c r="GA25" s="5" t="s">
        <v>55</v>
      </c>
      <c r="GC25" s="5" t="s">
        <v>55</v>
      </c>
      <c r="GE25" s="5" t="s">
        <v>55</v>
      </c>
      <c r="GG25" s="5" t="s">
        <v>55</v>
      </c>
      <c r="GI25" s="5" t="s">
        <v>55</v>
      </c>
      <c r="GK25" s="5" t="s">
        <v>55</v>
      </c>
      <c r="GM25" s="5" t="s">
        <v>55</v>
      </c>
      <c r="GO25" s="5" t="s">
        <v>55</v>
      </c>
      <c r="GQ25" s="1" t="s">
        <v>6</v>
      </c>
      <c r="GR25" s="1"/>
      <c r="GS25" s="1" t="s">
        <v>61</v>
      </c>
      <c r="GT25" s="1">
        <v>0</v>
      </c>
      <c r="GU25" s="1" t="s">
        <v>2</v>
      </c>
      <c r="GV25" s="1">
        <v>4</v>
      </c>
      <c r="GW25" s="1" t="s">
        <v>6</v>
      </c>
      <c r="GX25" s="1"/>
      <c r="GY25" s="5" t="s">
        <v>55</v>
      </c>
      <c r="HA25" s="5" t="s">
        <v>55</v>
      </c>
      <c r="HC25" s="5" t="s">
        <v>55</v>
      </c>
      <c r="HE25" s="5" t="s">
        <v>55</v>
      </c>
      <c r="HG25" s="5" t="s">
        <v>55</v>
      </c>
      <c r="HI25" s="5" t="s">
        <v>55</v>
      </c>
      <c r="HK25" s="5" t="s">
        <v>61</v>
      </c>
      <c r="HL25" s="5">
        <v>1</v>
      </c>
      <c r="HM25" s="1" t="s">
        <v>144</v>
      </c>
      <c r="HN25" s="1"/>
    </row>
    <row r="26" spans="1:222">
      <c r="A26" s="15" t="s">
        <v>197</v>
      </c>
      <c r="B26" s="15" t="s">
        <v>209</v>
      </c>
      <c r="C26" s="1" t="s">
        <v>55</v>
      </c>
      <c r="D26" s="1"/>
      <c r="E26" s="1" t="s">
        <v>55</v>
      </c>
      <c r="F26" s="1"/>
      <c r="G26" s="1" t="s">
        <v>61</v>
      </c>
      <c r="H26" s="1">
        <v>0</v>
      </c>
      <c r="I26" s="1" t="s">
        <v>55</v>
      </c>
      <c r="J26" s="1"/>
      <c r="K26" s="1" t="s">
        <v>55</v>
      </c>
      <c r="L26" s="1"/>
      <c r="M26" s="1" t="s">
        <v>6</v>
      </c>
      <c r="N26" s="1"/>
      <c r="O26" s="1" t="s">
        <v>2</v>
      </c>
      <c r="P26" s="1"/>
      <c r="Q26" s="1" t="s">
        <v>6</v>
      </c>
      <c r="R26" s="1"/>
      <c r="S26" s="1" t="s">
        <v>6</v>
      </c>
      <c r="T26" s="1"/>
      <c r="U26" s="1" t="s">
        <v>2</v>
      </c>
      <c r="V26" s="1">
        <v>0</v>
      </c>
      <c r="W26" s="1" t="s">
        <v>6</v>
      </c>
      <c r="X26" s="1"/>
      <c r="Y26" s="1" t="s">
        <v>55</v>
      </c>
      <c r="Z26" s="1"/>
      <c r="AA26" s="1" t="s">
        <v>55</v>
      </c>
      <c r="AB26" s="1"/>
      <c r="AC26" s="1" t="s">
        <v>6</v>
      </c>
      <c r="AD26" s="1"/>
      <c r="AE26" s="1" t="s">
        <v>6</v>
      </c>
      <c r="AF26" s="1"/>
      <c r="AG26" s="1" t="s">
        <v>55</v>
      </c>
      <c r="AH26" s="1"/>
      <c r="AI26" s="1" t="s">
        <v>6</v>
      </c>
      <c r="AJ26" s="1"/>
      <c r="AK26" s="1" t="s">
        <v>55</v>
      </c>
      <c r="AL26" s="1"/>
      <c r="AM26" s="2" t="s">
        <v>55</v>
      </c>
      <c r="AO26" s="5" t="s">
        <v>55</v>
      </c>
      <c r="AQ26" s="5" t="s">
        <v>55</v>
      </c>
      <c r="AS26" s="4" t="s">
        <v>55</v>
      </c>
      <c r="AU26" s="2" t="s">
        <v>61</v>
      </c>
      <c r="AV26" s="2"/>
      <c r="AW26" s="2" t="s">
        <v>55</v>
      </c>
      <c r="AY26" s="4" t="s">
        <v>55</v>
      </c>
      <c r="BA26" s="4" t="s">
        <v>55</v>
      </c>
      <c r="BB26" s="2"/>
      <c r="BC26" s="2" t="s">
        <v>55</v>
      </c>
      <c r="BE26" s="4" t="s">
        <v>55</v>
      </c>
      <c r="BF26" s="2"/>
      <c r="BG26" s="4" t="s">
        <v>55</v>
      </c>
      <c r="BI26" s="2" t="s">
        <v>55</v>
      </c>
      <c r="BJ26" s="2"/>
      <c r="BK26" s="4" t="s">
        <v>55</v>
      </c>
      <c r="BM26" s="5" t="s">
        <v>55</v>
      </c>
      <c r="BO26" s="1" t="s">
        <v>61</v>
      </c>
      <c r="BP26" s="1">
        <v>0</v>
      </c>
      <c r="BQ26" s="1" t="s">
        <v>55</v>
      </c>
      <c r="BR26" s="1"/>
      <c r="BS26" s="1" t="s">
        <v>55</v>
      </c>
      <c r="BT26" s="1"/>
      <c r="BU26" s="1" t="s">
        <v>55</v>
      </c>
      <c r="BV26" s="1"/>
      <c r="BW26" s="1" t="s">
        <v>144</v>
      </c>
      <c r="BX26" s="1"/>
      <c r="BY26" s="1" t="s">
        <v>144</v>
      </c>
      <c r="BZ26" s="1"/>
      <c r="CA26" s="1" t="s">
        <v>144</v>
      </c>
      <c r="CB26" s="1"/>
      <c r="CC26" s="1" t="s">
        <v>308</v>
      </c>
      <c r="CD26" s="1">
        <v>2</v>
      </c>
      <c r="CE26" s="1" t="s">
        <v>144</v>
      </c>
      <c r="CF26" s="1"/>
      <c r="CG26" s="1" t="s">
        <v>144</v>
      </c>
      <c r="CH26" s="1"/>
      <c r="CI26" s="1" t="s">
        <v>144</v>
      </c>
      <c r="CJ26" s="1"/>
      <c r="CK26" s="1" t="s">
        <v>144</v>
      </c>
      <c r="CL26" s="1"/>
      <c r="CM26" s="1" t="s">
        <v>144</v>
      </c>
      <c r="CN26" s="1"/>
      <c r="CO26" s="1" t="s">
        <v>144</v>
      </c>
      <c r="CP26" s="1"/>
      <c r="CQ26" s="1" t="s">
        <v>144</v>
      </c>
      <c r="CR26" s="1"/>
      <c r="CS26" s="1" t="s">
        <v>144</v>
      </c>
      <c r="CT26" s="1"/>
      <c r="CU26" s="1" t="s">
        <v>144</v>
      </c>
      <c r="CV26" s="1"/>
      <c r="CW26" s="1" t="s">
        <v>144</v>
      </c>
      <c r="CX26" s="1"/>
      <c r="CY26" s="1" t="s">
        <v>144</v>
      </c>
      <c r="CZ26" s="1"/>
      <c r="DA26" s="1" t="s">
        <v>61</v>
      </c>
      <c r="DB26" s="1">
        <v>0</v>
      </c>
      <c r="DC26" s="1" t="s">
        <v>55</v>
      </c>
      <c r="DD26" s="1"/>
      <c r="DE26" s="1" t="s">
        <v>55</v>
      </c>
      <c r="DF26" s="1"/>
      <c r="DG26" s="1" t="s">
        <v>2</v>
      </c>
      <c r="DH26" s="1">
        <v>33</v>
      </c>
      <c r="DI26" s="1" t="s">
        <v>6</v>
      </c>
      <c r="DJ26" s="1"/>
      <c r="DK26" s="1" t="s">
        <v>2</v>
      </c>
      <c r="DL26" s="1">
        <v>0</v>
      </c>
      <c r="DM26" s="1" t="s">
        <v>55</v>
      </c>
      <c r="DN26" s="1"/>
      <c r="DO26" s="1" t="s">
        <v>2</v>
      </c>
      <c r="DP26" s="1"/>
      <c r="DQ26" s="1" t="s">
        <v>55</v>
      </c>
      <c r="DR26" s="1"/>
      <c r="DS26" s="1" t="s">
        <v>2</v>
      </c>
      <c r="DT26" s="1">
        <v>0</v>
      </c>
      <c r="DU26" s="1"/>
      <c r="DV26" s="1"/>
      <c r="DW26" s="1" t="s">
        <v>55</v>
      </c>
      <c r="DX26" s="1"/>
      <c r="DY26" s="1" t="s">
        <v>6</v>
      </c>
      <c r="DZ26" s="1"/>
      <c r="EA26" s="1" t="s">
        <v>55</v>
      </c>
      <c r="EB26" s="1"/>
      <c r="EC26" s="1" t="s">
        <v>55</v>
      </c>
      <c r="ED26" s="1"/>
      <c r="EE26" s="1" t="s">
        <v>6</v>
      </c>
      <c r="EF26" s="1"/>
      <c r="EG26" s="1" t="s">
        <v>6</v>
      </c>
      <c r="EH26" s="1"/>
      <c r="EI26" s="1" t="s">
        <v>6</v>
      </c>
      <c r="EJ26" s="1"/>
      <c r="EK26" s="1" t="s">
        <v>55</v>
      </c>
      <c r="EL26" s="1"/>
      <c r="EM26" s="1" t="s">
        <v>2</v>
      </c>
      <c r="EN26" s="1">
        <v>1</v>
      </c>
      <c r="EO26" s="1" t="s">
        <v>61</v>
      </c>
      <c r="EP26" s="1"/>
      <c r="EQ26" s="1" t="s">
        <v>55</v>
      </c>
      <c r="ER26" s="1"/>
      <c r="ES26" s="1" t="s">
        <v>55</v>
      </c>
      <c r="ET26" s="1"/>
      <c r="EU26" s="1" t="s">
        <v>55</v>
      </c>
      <c r="EV26" s="1"/>
      <c r="EW26" s="1" t="s">
        <v>55</v>
      </c>
      <c r="EX26" s="1"/>
      <c r="EY26" s="1" t="s">
        <v>55</v>
      </c>
      <c r="EZ26" s="1"/>
      <c r="FA26" s="1" t="s">
        <v>55</v>
      </c>
      <c r="FB26" s="1"/>
      <c r="FC26" s="1" t="s">
        <v>61</v>
      </c>
      <c r="FD26" s="1">
        <v>0</v>
      </c>
      <c r="FE26" s="1" t="s">
        <v>61</v>
      </c>
      <c r="FF26" s="1"/>
      <c r="FG26" s="5" t="s">
        <v>55</v>
      </c>
      <c r="FI26" s="2" t="s">
        <v>55</v>
      </c>
      <c r="FJ26" s="2"/>
      <c r="FK26" s="2" t="s">
        <v>55</v>
      </c>
      <c r="FM26" s="2" t="s">
        <v>55</v>
      </c>
      <c r="FO26" s="2" t="s">
        <v>55</v>
      </c>
      <c r="FP26" s="2"/>
      <c r="FQ26" s="5" t="s">
        <v>55</v>
      </c>
      <c r="FS26" s="2" t="s">
        <v>55</v>
      </c>
      <c r="FT26" s="2"/>
      <c r="FU26" s="2" t="s">
        <v>55</v>
      </c>
      <c r="FV26" s="2"/>
      <c r="FW26" s="2" t="s">
        <v>55</v>
      </c>
      <c r="FX26" s="2"/>
      <c r="FY26" s="2" t="s">
        <v>55</v>
      </c>
      <c r="FZ26" s="2"/>
      <c r="GA26" s="5" t="s">
        <v>55</v>
      </c>
      <c r="GC26" s="5" t="s">
        <v>55</v>
      </c>
      <c r="GE26" s="5" t="s">
        <v>55</v>
      </c>
      <c r="GG26" s="5" t="s">
        <v>55</v>
      </c>
      <c r="GI26" s="5" t="s">
        <v>55</v>
      </c>
      <c r="GK26" s="5" t="s">
        <v>55</v>
      </c>
      <c r="GM26" s="5" t="s">
        <v>55</v>
      </c>
      <c r="GO26" s="5" t="s">
        <v>55</v>
      </c>
      <c r="GQ26" s="1" t="s">
        <v>6</v>
      </c>
      <c r="GR26" s="1"/>
      <c r="GS26" s="1" t="s">
        <v>55</v>
      </c>
      <c r="GT26" s="1">
        <v>0</v>
      </c>
      <c r="GU26" s="1" t="s">
        <v>6</v>
      </c>
      <c r="GV26" s="1"/>
      <c r="GW26" s="1" t="s">
        <v>6</v>
      </c>
      <c r="GX26" s="1"/>
      <c r="GY26" s="5" t="s">
        <v>55</v>
      </c>
      <c r="HA26" s="5" t="s">
        <v>55</v>
      </c>
      <c r="HC26" s="5" t="s">
        <v>55</v>
      </c>
      <c r="HE26" s="5" t="s">
        <v>55</v>
      </c>
      <c r="HG26" s="5" t="s">
        <v>55</v>
      </c>
      <c r="HI26" s="5" t="s">
        <v>55</v>
      </c>
      <c r="HK26" s="5" t="s">
        <v>55</v>
      </c>
      <c r="HM26" s="1" t="s">
        <v>144</v>
      </c>
      <c r="HN26" s="1"/>
    </row>
    <row r="27" spans="1:222">
      <c r="A27" s="15" t="s">
        <v>197</v>
      </c>
      <c r="B27" s="15" t="s">
        <v>210</v>
      </c>
      <c r="C27" s="1" t="s">
        <v>55</v>
      </c>
      <c r="D27" s="1"/>
      <c r="E27" s="1" t="s">
        <v>55</v>
      </c>
      <c r="F27" s="1"/>
      <c r="G27" s="1" t="s">
        <v>61</v>
      </c>
      <c r="H27" s="1">
        <v>7</v>
      </c>
      <c r="I27" s="1" t="s">
        <v>55</v>
      </c>
      <c r="J27" s="1"/>
      <c r="K27" s="1" t="s">
        <v>55</v>
      </c>
      <c r="L27" s="1"/>
      <c r="M27" s="1" t="s">
        <v>6</v>
      </c>
      <c r="N27" s="1"/>
      <c r="O27" s="1" t="s">
        <v>2</v>
      </c>
      <c r="P27" s="1"/>
      <c r="Q27" s="1" t="s">
        <v>6</v>
      </c>
      <c r="R27" s="1"/>
      <c r="S27" s="1" t="s">
        <v>6</v>
      </c>
      <c r="T27" s="1"/>
      <c r="U27" s="1" t="s">
        <v>2</v>
      </c>
      <c r="V27" s="1">
        <v>0</v>
      </c>
      <c r="W27" s="1" t="s">
        <v>6</v>
      </c>
      <c r="X27" s="1"/>
      <c r="Y27" s="1" t="s">
        <v>55</v>
      </c>
      <c r="Z27" s="1"/>
      <c r="AA27" s="1" t="s">
        <v>55</v>
      </c>
      <c r="AB27" s="1"/>
      <c r="AC27" s="1" t="s">
        <v>6</v>
      </c>
      <c r="AD27" s="1"/>
      <c r="AE27" s="1" t="s">
        <v>6</v>
      </c>
      <c r="AF27" s="1"/>
      <c r="AG27" s="1" t="s">
        <v>2</v>
      </c>
      <c r="AH27" s="1">
        <f>0+6+11+18</f>
        <v>35</v>
      </c>
      <c r="AI27" s="1" t="s">
        <v>6</v>
      </c>
      <c r="AJ27" s="1"/>
      <c r="AK27" s="1" t="s">
        <v>55</v>
      </c>
      <c r="AL27" s="1"/>
      <c r="AM27" s="2" t="s">
        <v>55</v>
      </c>
      <c r="AO27" s="5" t="s">
        <v>55</v>
      </c>
      <c r="AQ27" s="5" t="s">
        <v>55</v>
      </c>
      <c r="AS27" s="4" t="s">
        <v>55</v>
      </c>
      <c r="AU27" s="2" t="s">
        <v>61</v>
      </c>
      <c r="AV27" s="2"/>
      <c r="AW27" s="2" t="s">
        <v>55</v>
      </c>
      <c r="AY27" s="4" t="s">
        <v>55</v>
      </c>
      <c r="BA27" s="4" t="s">
        <v>55</v>
      </c>
      <c r="BB27" s="2"/>
      <c r="BC27" s="2" t="s">
        <v>55</v>
      </c>
      <c r="BE27" s="4" t="s">
        <v>55</v>
      </c>
      <c r="BF27" s="2"/>
      <c r="BG27" s="4" t="s">
        <v>61</v>
      </c>
      <c r="BH27" s="5">
        <v>3</v>
      </c>
      <c r="BI27" s="2" t="s">
        <v>55</v>
      </c>
      <c r="BJ27" s="2"/>
      <c r="BK27" s="4" t="s">
        <v>55</v>
      </c>
      <c r="BM27" s="5" t="s">
        <v>55</v>
      </c>
      <c r="BO27" s="1" t="s">
        <v>61</v>
      </c>
      <c r="BP27" s="1">
        <v>8</v>
      </c>
      <c r="BQ27" s="1" t="s">
        <v>55</v>
      </c>
      <c r="BR27" s="1"/>
      <c r="BS27" s="1" t="s">
        <v>55</v>
      </c>
      <c r="BT27" s="1"/>
      <c r="BU27" s="1" t="s">
        <v>55</v>
      </c>
      <c r="BV27" s="1"/>
      <c r="BW27" s="1" t="s">
        <v>144</v>
      </c>
      <c r="BX27" s="1"/>
      <c r="BY27" s="1" t="s">
        <v>144</v>
      </c>
      <c r="BZ27" s="1"/>
      <c r="CA27" s="1" t="s">
        <v>144</v>
      </c>
      <c r="CB27" s="1"/>
      <c r="CC27" s="1" t="s">
        <v>144</v>
      </c>
      <c r="CD27" s="1"/>
      <c r="CE27" s="1" t="s">
        <v>144</v>
      </c>
      <c r="CF27" s="1"/>
      <c r="CG27" s="1" t="s">
        <v>144</v>
      </c>
      <c r="CH27" s="1"/>
      <c r="CI27" s="1" t="s">
        <v>144</v>
      </c>
      <c r="CJ27" s="1"/>
      <c r="CK27" s="1" t="s">
        <v>144</v>
      </c>
      <c r="CL27" s="1"/>
      <c r="CM27" s="1" t="s">
        <v>144</v>
      </c>
      <c r="CN27" s="1"/>
      <c r="CO27" s="1" t="s">
        <v>144</v>
      </c>
      <c r="CP27" s="1"/>
      <c r="CQ27" s="1" t="s">
        <v>144</v>
      </c>
      <c r="CR27" s="1"/>
      <c r="CS27" s="1" t="s">
        <v>144</v>
      </c>
      <c r="CT27" s="1"/>
      <c r="CU27" s="1" t="s">
        <v>144</v>
      </c>
      <c r="CV27" s="1"/>
      <c r="CW27" s="1" t="s">
        <v>144</v>
      </c>
      <c r="CX27" s="1"/>
      <c r="CY27" s="1" t="s">
        <v>144</v>
      </c>
      <c r="CZ27" s="1"/>
      <c r="DA27" s="1" t="s">
        <v>61</v>
      </c>
      <c r="DB27" s="1">
        <v>3</v>
      </c>
      <c r="DC27" s="1" t="s">
        <v>55</v>
      </c>
      <c r="DD27" s="1"/>
      <c r="DE27" s="1" t="s">
        <v>55</v>
      </c>
      <c r="DF27" s="1"/>
      <c r="DG27" s="1" t="s">
        <v>2</v>
      </c>
      <c r="DH27" s="1">
        <v>0</v>
      </c>
      <c r="DI27" s="1" t="s">
        <v>6</v>
      </c>
      <c r="DJ27" s="1"/>
      <c r="DK27" s="1" t="s">
        <v>2</v>
      </c>
      <c r="DL27" s="1">
        <v>0</v>
      </c>
      <c r="DM27" s="1" t="s">
        <v>55</v>
      </c>
      <c r="DN27" s="1"/>
      <c r="DO27" s="1" t="s">
        <v>2</v>
      </c>
      <c r="DP27" s="1"/>
      <c r="DQ27" s="1" t="s">
        <v>55</v>
      </c>
      <c r="DR27" s="1"/>
      <c r="DS27" s="1" t="s">
        <v>2</v>
      </c>
      <c r="DT27" s="1">
        <v>3</v>
      </c>
      <c r="DU27" s="1"/>
      <c r="DV27" s="1"/>
      <c r="DW27" s="1" t="s">
        <v>55</v>
      </c>
      <c r="DX27" s="1"/>
      <c r="DY27" s="1" t="s">
        <v>6</v>
      </c>
      <c r="DZ27" s="1"/>
      <c r="EA27" s="1" t="s">
        <v>55</v>
      </c>
      <c r="EB27" s="1"/>
      <c r="EC27" s="1" t="s">
        <v>61</v>
      </c>
      <c r="ED27" s="1">
        <v>3</v>
      </c>
      <c r="EE27" s="1" t="s">
        <v>6</v>
      </c>
      <c r="EF27" s="1"/>
      <c r="EG27" s="1" t="s">
        <v>2</v>
      </c>
      <c r="EH27" s="1">
        <v>3</v>
      </c>
      <c r="EI27" s="1" t="s">
        <v>6</v>
      </c>
      <c r="EJ27" s="1"/>
      <c r="EK27" s="1" t="s">
        <v>55</v>
      </c>
      <c r="EL27" s="1"/>
      <c r="EM27" s="1" t="s">
        <v>55</v>
      </c>
      <c r="EN27" s="1"/>
      <c r="EO27" s="1" t="s">
        <v>61</v>
      </c>
      <c r="EP27" s="1"/>
      <c r="EQ27" s="1" t="s">
        <v>55</v>
      </c>
      <c r="ER27" s="1"/>
      <c r="ES27" s="1" t="s">
        <v>55</v>
      </c>
      <c r="ET27" s="1"/>
      <c r="EU27" s="1" t="s">
        <v>55</v>
      </c>
      <c r="EV27" s="1"/>
      <c r="EW27" s="1" t="s">
        <v>55</v>
      </c>
      <c r="EX27" s="1"/>
      <c r="EY27" s="1" t="s">
        <v>55</v>
      </c>
      <c r="EZ27" s="1"/>
      <c r="FA27" s="1" t="s">
        <v>55</v>
      </c>
      <c r="FB27" s="1"/>
      <c r="FC27" s="1" t="s">
        <v>61</v>
      </c>
      <c r="FD27" s="1">
        <v>0</v>
      </c>
      <c r="FE27" s="1" t="s">
        <v>61</v>
      </c>
      <c r="FF27" s="1">
        <v>9</v>
      </c>
      <c r="FG27" s="5" t="s">
        <v>55</v>
      </c>
      <c r="FI27" s="2" t="s">
        <v>55</v>
      </c>
      <c r="FJ27" s="2"/>
      <c r="FK27" s="2" t="s">
        <v>55</v>
      </c>
      <c r="FM27" s="2" t="s">
        <v>55</v>
      </c>
      <c r="FO27" s="2" t="s">
        <v>55</v>
      </c>
      <c r="FP27" s="2"/>
      <c r="FQ27" s="5" t="s">
        <v>55</v>
      </c>
      <c r="FS27" s="2" t="s">
        <v>55</v>
      </c>
      <c r="FT27" s="2"/>
      <c r="FU27" s="2" t="s">
        <v>55</v>
      </c>
      <c r="FV27" s="2"/>
      <c r="FW27" s="2" t="s">
        <v>55</v>
      </c>
      <c r="FX27" s="2"/>
      <c r="FY27" s="2" t="s">
        <v>55</v>
      </c>
      <c r="FZ27" s="2"/>
      <c r="GA27" s="5" t="s">
        <v>55</v>
      </c>
      <c r="GC27" s="5" t="s">
        <v>55</v>
      </c>
      <c r="GE27" s="5" t="s">
        <v>55</v>
      </c>
      <c r="GG27" s="5" t="s">
        <v>55</v>
      </c>
      <c r="GI27" s="5" t="s">
        <v>55</v>
      </c>
      <c r="GK27" s="5" t="s">
        <v>61</v>
      </c>
      <c r="GL27" s="5">
        <f>ROUND(455*0.003+532*0.018+852*0.007,0)</f>
        <v>17</v>
      </c>
      <c r="GM27" s="5" t="s">
        <v>55</v>
      </c>
      <c r="GO27" s="5" t="s">
        <v>55</v>
      </c>
      <c r="GQ27" s="1" t="s">
        <v>6</v>
      </c>
      <c r="GR27" s="1"/>
      <c r="GS27" s="1" t="s">
        <v>61</v>
      </c>
      <c r="GT27" s="1">
        <v>3</v>
      </c>
      <c r="GU27" s="1" t="s">
        <v>6</v>
      </c>
      <c r="GV27" s="1"/>
      <c r="GW27" s="1" t="s">
        <v>2</v>
      </c>
      <c r="GX27" s="1"/>
      <c r="GY27" s="5" t="s">
        <v>55</v>
      </c>
      <c r="HA27" s="5" t="s">
        <v>55</v>
      </c>
      <c r="HC27" s="5" t="s">
        <v>55</v>
      </c>
      <c r="HE27" s="5" t="s">
        <v>61</v>
      </c>
      <c r="HF27" s="5">
        <v>14</v>
      </c>
      <c r="HG27" s="5" t="s">
        <v>55</v>
      </c>
      <c r="HI27" s="5" t="s">
        <v>55</v>
      </c>
      <c r="HK27" s="5" t="s">
        <v>55</v>
      </c>
      <c r="HM27" s="1" t="s">
        <v>144</v>
      </c>
      <c r="HN27" s="1"/>
    </row>
    <row r="28" spans="1:222">
      <c r="A28" s="15" t="s">
        <v>197</v>
      </c>
      <c r="B28" s="15" t="s">
        <v>211</v>
      </c>
      <c r="C28" s="1" t="s">
        <v>55</v>
      </c>
      <c r="D28" s="1"/>
      <c r="E28" s="1" t="s">
        <v>55</v>
      </c>
      <c r="F28" s="1"/>
      <c r="G28" s="1" t="s">
        <v>61</v>
      </c>
      <c r="H28" s="1">
        <v>1</v>
      </c>
      <c r="I28" s="1" t="s">
        <v>55</v>
      </c>
      <c r="J28" s="1"/>
      <c r="K28" s="1" t="s">
        <v>55</v>
      </c>
      <c r="L28" s="1"/>
      <c r="M28" s="1" t="s">
        <v>6</v>
      </c>
      <c r="N28" s="1"/>
      <c r="O28" s="1" t="s">
        <v>2</v>
      </c>
      <c r="P28" s="1"/>
      <c r="Q28" s="1" t="s">
        <v>6</v>
      </c>
      <c r="R28" s="1"/>
      <c r="S28" s="1" t="s">
        <v>6</v>
      </c>
      <c r="T28" s="1"/>
      <c r="U28" s="1" t="s">
        <v>2</v>
      </c>
      <c r="V28" s="1">
        <v>4</v>
      </c>
      <c r="W28" s="1" t="s">
        <v>6</v>
      </c>
      <c r="X28" s="1"/>
      <c r="Y28" s="1" t="s">
        <v>55</v>
      </c>
      <c r="Z28" s="1"/>
      <c r="AA28" s="1" t="s">
        <v>55</v>
      </c>
      <c r="AB28" s="1"/>
      <c r="AC28" s="1" t="s">
        <v>6</v>
      </c>
      <c r="AD28" s="1"/>
      <c r="AE28" s="1" t="s">
        <v>6</v>
      </c>
      <c r="AF28" s="1"/>
      <c r="AG28" s="1" t="s">
        <v>2</v>
      </c>
      <c r="AH28" s="1">
        <f>7+4+7+2</f>
        <v>20</v>
      </c>
      <c r="AI28" s="1" t="s">
        <v>6</v>
      </c>
      <c r="AJ28" s="1"/>
      <c r="AK28" s="1" t="s">
        <v>55</v>
      </c>
      <c r="AL28" s="1"/>
      <c r="AM28" s="2" t="s">
        <v>55</v>
      </c>
      <c r="AO28" s="5" t="s">
        <v>55</v>
      </c>
      <c r="AQ28" s="5" t="s">
        <v>55</v>
      </c>
      <c r="AS28" s="4" t="s">
        <v>55</v>
      </c>
      <c r="AU28" s="2" t="s">
        <v>61</v>
      </c>
      <c r="AV28" s="2"/>
      <c r="AW28" s="2" t="s">
        <v>55</v>
      </c>
      <c r="AY28" s="4" t="s">
        <v>55</v>
      </c>
      <c r="BA28" s="4" t="s">
        <v>55</v>
      </c>
      <c r="BB28" s="2"/>
      <c r="BC28" s="2" t="s">
        <v>55</v>
      </c>
      <c r="BE28" s="4" t="s">
        <v>55</v>
      </c>
      <c r="BF28" s="2"/>
      <c r="BG28" s="4" t="s">
        <v>55</v>
      </c>
      <c r="BI28" s="2" t="s">
        <v>55</v>
      </c>
      <c r="BJ28" s="2"/>
      <c r="BK28" s="4" t="s">
        <v>55</v>
      </c>
      <c r="BM28" s="5" t="s">
        <v>55</v>
      </c>
      <c r="BO28" s="1" t="s">
        <v>61</v>
      </c>
      <c r="BP28" s="1">
        <v>0</v>
      </c>
      <c r="BQ28" s="1" t="s">
        <v>55</v>
      </c>
      <c r="BR28" s="1"/>
      <c r="BS28" s="1" t="s">
        <v>55</v>
      </c>
      <c r="BT28" s="1"/>
      <c r="BU28" s="1" t="s">
        <v>61</v>
      </c>
      <c r="BV28" s="1">
        <v>0</v>
      </c>
      <c r="BW28" s="1" t="s">
        <v>144</v>
      </c>
      <c r="BX28" s="1"/>
      <c r="BY28" s="1" t="s">
        <v>144</v>
      </c>
      <c r="BZ28" s="1"/>
      <c r="CA28" s="1" t="s">
        <v>144</v>
      </c>
      <c r="CB28" s="1"/>
      <c r="CC28" s="1" t="s">
        <v>144</v>
      </c>
      <c r="CD28" s="1"/>
      <c r="CE28" s="1" t="s">
        <v>144</v>
      </c>
      <c r="CF28" s="1"/>
      <c r="CG28" s="1" t="s">
        <v>144</v>
      </c>
      <c r="CH28" s="1"/>
      <c r="CI28" s="1" t="s">
        <v>144</v>
      </c>
      <c r="CJ28" s="1"/>
      <c r="CK28" s="1" t="s">
        <v>144</v>
      </c>
      <c r="CL28" s="1"/>
      <c r="CM28" s="1" t="s">
        <v>144</v>
      </c>
      <c r="CN28" s="1"/>
      <c r="CO28" s="1" t="s">
        <v>144</v>
      </c>
      <c r="CP28" s="1"/>
      <c r="CQ28" s="1" t="s">
        <v>144</v>
      </c>
      <c r="CR28" s="1"/>
      <c r="CS28" s="1" t="s">
        <v>144</v>
      </c>
      <c r="CT28" s="1"/>
      <c r="CU28" s="1" t="s">
        <v>144</v>
      </c>
      <c r="CV28" s="1"/>
      <c r="CW28" s="1" t="s">
        <v>144</v>
      </c>
      <c r="CX28" s="1"/>
      <c r="CY28" s="1" t="s">
        <v>144</v>
      </c>
      <c r="CZ28" s="1"/>
      <c r="DA28" s="1" t="s">
        <v>61</v>
      </c>
      <c r="DB28" s="1">
        <v>0</v>
      </c>
      <c r="DC28" s="1" t="s">
        <v>55</v>
      </c>
      <c r="DD28" s="1"/>
      <c r="DE28" s="1" t="s">
        <v>55</v>
      </c>
      <c r="DF28" s="1"/>
      <c r="DG28" s="1" t="s">
        <v>2</v>
      </c>
      <c r="DH28" s="1">
        <v>7</v>
      </c>
      <c r="DI28" s="1" t="s">
        <v>6</v>
      </c>
      <c r="DJ28" s="1"/>
      <c r="DK28" s="1" t="s">
        <v>2</v>
      </c>
      <c r="DL28" s="1">
        <v>1</v>
      </c>
      <c r="DM28" s="1" t="s">
        <v>55</v>
      </c>
      <c r="DN28" s="1"/>
      <c r="DO28" s="1" t="s">
        <v>2</v>
      </c>
      <c r="DP28" s="1"/>
      <c r="DQ28" s="1" t="s">
        <v>55</v>
      </c>
      <c r="DR28" s="1"/>
      <c r="DS28" s="1" t="s">
        <v>2</v>
      </c>
      <c r="DT28" s="1">
        <v>6</v>
      </c>
      <c r="DU28" s="1"/>
      <c r="DV28" s="1"/>
      <c r="DW28" s="1" t="s">
        <v>55</v>
      </c>
      <c r="DX28" s="1"/>
      <c r="DY28" s="1" t="s">
        <v>6</v>
      </c>
      <c r="DZ28" s="1"/>
      <c r="EA28" s="1" t="s">
        <v>55</v>
      </c>
      <c r="EB28" s="1"/>
      <c r="EC28" s="1" t="s">
        <v>55</v>
      </c>
      <c r="ED28" s="1"/>
      <c r="EE28" s="1" t="s">
        <v>6</v>
      </c>
      <c r="EF28" s="1"/>
      <c r="EG28" s="1" t="s">
        <v>6</v>
      </c>
      <c r="EH28" s="1"/>
      <c r="EI28" s="1" t="s">
        <v>6</v>
      </c>
      <c r="EJ28" s="1"/>
      <c r="EK28" s="1" t="s">
        <v>55</v>
      </c>
      <c r="EL28" s="1"/>
      <c r="EM28" s="1" t="s">
        <v>2</v>
      </c>
      <c r="EN28" s="1">
        <v>2</v>
      </c>
      <c r="EO28" s="1" t="s">
        <v>61</v>
      </c>
      <c r="EP28" s="1"/>
      <c r="EQ28" s="1" t="s">
        <v>55</v>
      </c>
      <c r="ER28" s="1"/>
      <c r="ES28" s="1" t="s">
        <v>55</v>
      </c>
      <c r="ET28" s="1"/>
      <c r="EU28" s="1" t="s">
        <v>55</v>
      </c>
      <c r="EV28" s="1"/>
      <c r="EW28" s="1" t="s">
        <v>55</v>
      </c>
      <c r="EX28" s="1"/>
      <c r="EY28" s="1" t="s">
        <v>55</v>
      </c>
      <c r="EZ28" s="1"/>
      <c r="FA28" s="1" t="s">
        <v>55</v>
      </c>
      <c r="FB28" s="1"/>
      <c r="FC28" s="1" t="s">
        <v>61</v>
      </c>
      <c r="FD28" s="1">
        <v>0</v>
      </c>
      <c r="FE28" s="1" t="s">
        <v>61</v>
      </c>
      <c r="FF28" s="1">
        <v>6</v>
      </c>
      <c r="FG28" s="5" t="s">
        <v>55</v>
      </c>
      <c r="FI28" s="2" t="s">
        <v>55</v>
      </c>
      <c r="FJ28" s="2"/>
      <c r="FK28" s="2" t="s">
        <v>55</v>
      </c>
      <c r="FM28" s="2" t="s">
        <v>55</v>
      </c>
      <c r="FO28" s="2" t="s">
        <v>55</v>
      </c>
      <c r="FP28" s="2"/>
      <c r="FQ28" s="5" t="s">
        <v>55</v>
      </c>
      <c r="FS28" s="2" t="s">
        <v>55</v>
      </c>
      <c r="FT28" s="2"/>
      <c r="FU28" s="2" t="s">
        <v>55</v>
      </c>
      <c r="FV28" s="2"/>
      <c r="FW28" s="2" t="s">
        <v>55</v>
      </c>
      <c r="FX28" s="2"/>
      <c r="FY28" s="2" t="s">
        <v>55</v>
      </c>
      <c r="FZ28" s="2"/>
      <c r="GA28" s="5" t="s">
        <v>55</v>
      </c>
      <c r="GC28" s="5" t="s">
        <v>55</v>
      </c>
      <c r="GE28" s="5" t="s">
        <v>55</v>
      </c>
      <c r="GG28" s="5" t="s">
        <v>55</v>
      </c>
      <c r="GI28" s="5" t="s">
        <v>55</v>
      </c>
      <c r="GK28" s="5" t="s">
        <v>61</v>
      </c>
      <c r="GL28" s="5">
        <f>ROUND(455*0.071+532*0.082+852*0.049,0)</f>
        <v>118</v>
      </c>
      <c r="GM28" s="5" t="s">
        <v>61</v>
      </c>
      <c r="GN28" s="5">
        <v>1</v>
      </c>
      <c r="GO28" s="5" t="s">
        <v>55</v>
      </c>
      <c r="GQ28" s="1" t="s">
        <v>6</v>
      </c>
      <c r="GR28" s="1"/>
      <c r="GS28" s="1" t="s">
        <v>2</v>
      </c>
      <c r="GT28" s="1">
        <v>2</v>
      </c>
      <c r="GU28" s="1" t="s">
        <v>6</v>
      </c>
      <c r="GV28" s="1"/>
      <c r="GW28" s="1" t="s">
        <v>2</v>
      </c>
      <c r="GX28" s="1"/>
      <c r="GY28" s="5" t="s">
        <v>55</v>
      </c>
      <c r="HA28" s="5" t="s">
        <v>55</v>
      </c>
      <c r="HC28" s="5" t="s">
        <v>55</v>
      </c>
      <c r="HE28" s="5" t="s">
        <v>55</v>
      </c>
      <c r="HG28" s="5" t="s">
        <v>55</v>
      </c>
      <c r="HI28" s="5" t="s">
        <v>55</v>
      </c>
      <c r="HK28" s="5" t="s">
        <v>55</v>
      </c>
      <c r="HM28" s="1" t="s">
        <v>144</v>
      </c>
      <c r="HN28" s="1"/>
    </row>
    <row r="29" spans="1:222">
      <c r="A29" s="15" t="s">
        <v>197</v>
      </c>
      <c r="B29" s="15" t="s">
        <v>212</v>
      </c>
      <c r="C29" s="1" t="s">
        <v>55</v>
      </c>
      <c r="D29" s="1"/>
      <c r="E29" s="1" t="s">
        <v>55</v>
      </c>
      <c r="F29" s="1"/>
      <c r="G29" s="1" t="s">
        <v>61</v>
      </c>
      <c r="H29" s="1">
        <v>0</v>
      </c>
      <c r="I29" s="1" t="s">
        <v>55</v>
      </c>
      <c r="J29" s="1"/>
      <c r="K29" s="1" t="s">
        <v>55</v>
      </c>
      <c r="L29" s="1"/>
      <c r="M29" s="1" t="s">
        <v>6</v>
      </c>
      <c r="N29" s="1"/>
      <c r="O29" s="1" t="s">
        <v>2</v>
      </c>
      <c r="P29" s="1"/>
      <c r="Q29" s="1" t="s">
        <v>6</v>
      </c>
      <c r="R29" s="1"/>
      <c r="S29" s="1" t="s">
        <v>6</v>
      </c>
      <c r="T29" s="1"/>
      <c r="U29" s="1" t="s">
        <v>2</v>
      </c>
      <c r="V29" s="1">
        <v>0</v>
      </c>
      <c r="W29" s="1" t="s">
        <v>6</v>
      </c>
      <c r="X29" s="1"/>
      <c r="Y29" s="1" t="s">
        <v>55</v>
      </c>
      <c r="Z29" s="1"/>
      <c r="AA29" s="1" t="s">
        <v>55</v>
      </c>
      <c r="AB29" s="1"/>
      <c r="AC29" s="1" t="s">
        <v>6</v>
      </c>
      <c r="AD29" s="1"/>
      <c r="AE29" s="1" t="s">
        <v>6</v>
      </c>
      <c r="AF29" s="1"/>
      <c r="AG29" s="1" t="s">
        <v>55</v>
      </c>
      <c r="AH29" s="1"/>
      <c r="AI29" s="1" t="s">
        <v>6</v>
      </c>
      <c r="AJ29" s="1"/>
      <c r="AK29" s="1" t="s">
        <v>55</v>
      </c>
      <c r="AL29" s="1"/>
      <c r="AM29" s="2" t="s">
        <v>55</v>
      </c>
      <c r="AO29" s="5" t="s">
        <v>55</v>
      </c>
      <c r="AQ29" s="5" t="s">
        <v>55</v>
      </c>
      <c r="AS29" s="4" t="s">
        <v>55</v>
      </c>
      <c r="AU29" s="2" t="s">
        <v>61</v>
      </c>
      <c r="AV29" s="2"/>
      <c r="AW29" s="2" t="s">
        <v>55</v>
      </c>
      <c r="AY29" s="4" t="s">
        <v>55</v>
      </c>
      <c r="BA29" s="4" t="s">
        <v>55</v>
      </c>
      <c r="BB29" s="2"/>
      <c r="BC29" s="2" t="s">
        <v>55</v>
      </c>
      <c r="BE29" s="4" t="s">
        <v>55</v>
      </c>
      <c r="BF29" s="2"/>
      <c r="BG29" s="4" t="s">
        <v>55</v>
      </c>
      <c r="BI29" s="2" t="s">
        <v>55</v>
      </c>
      <c r="BJ29" s="2"/>
      <c r="BK29" s="4" t="s">
        <v>55</v>
      </c>
      <c r="BM29" s="5" t="s">
        <v>55</v>
      </c>
      <c r="BO29" s="1" t="s">
        <v>61</v>
      </c>
      <c r="BP29" s="1">
        <v>0</v>
      </c>
      <c r="BQ29" s="1" t="s">
        <v>55</v>
      </c>
      <c r="BR29" s="1"/>
      <c r="BS29" s="1" t="s">
        <v>55</v>
      </c>
      <c r="BT29" s="1"/>
      <c r="BU29" s="1" t="s">
        <v>61</v>
      </c>
      <c r="BV29" s="1">
        <v>0</v>
      </c>
      <c r="BW29" s="1" t="s">
        <v>144</v>
      </c>
      <c r="BX29" s="1"/>
      <c r="BY29" s="1" t="s">
        <v>144</v>
      </c>
      <c r="BZ29" s="1"/>
      <c r="CA29" s="1" t="s">
        <v>144</v>
      </c>
      <c r="CB29" s="1"/>
      <c r="CC29" s="1" t="s">
        <v>144</v>
      </c>
      <c r="CD29" s="1"/>
      <c r="CE29" s="1" t="s">
        <v>144</v>
      </c>
      <c r="CF29" s="1"/>
      <c r="CG29" s="1" t="s">
        <v>144</v>
      </c>
      <c r="CH29" s="1"/>
      <c r="CI29" s="1" t="s">
        <v>144</v>
      </c>
      <c r="CJ29" s="1"/>
      <c r="CK29" s="1" t="s">
        <v>144</v>
      </c>
      <c r="CL29" s="1"/>
      <c r="CM29" s="1" t="s">
        <v>144</v>
      </c>
      <c r="CN29" s="1"/>
      <c r="CO29" s="1" t="s">
        <v>144</v>
      </c>
      <c r="CP29" s="1"/>
      <c r="CQ29" s="1" t="s">
        <v>144</v>
      </c>
      <c r="CR29" s="1"/>
      <c r="CS29" s="1" t="s">
        <v>144</v>
      </c>
      <c r="CT29" s="1"/>
      <c r="CU29" s="1" t="s">
        <v>144</v>
      </c>
      <c r="CV29" s="1"/>
      <c r="CW29" s="1" t="s">
        <v>144</v>
      </c>
      <c r="CX29" s="1"/>
      <c r="CY29" s="1" t="s">
        <v>144</v>
      </c>
      <c r="CZ29" s="1"/>
      <c r="DA29" s="1" t="s">
        <v>61</v>
      </c>
      <c r="DB29" s="1">
        <v>0</v>
      </c>
      <c r="DC29" s="1" t="s">
        <v>55</v>
      </c>
      <c r="DD29" s="1"/>
      <c r="DE29" s="1" t="s">
        <v>55</v>
      </c>
      <c r="DF29" s="1"/>
      <c r="DG29" s="1" t="s">
        <v>2</v>
      </c>
      <c r="DH29" s="1">
        <v>0</v>
      </c>
      <c r="DI29" s="1" t="s">
        <v>6</v>
      </c>
      <c r="DJ29" s="1"/>
      <c r="DK29" s="1" t="s">
        <v>2</v>
      </c>
      <c r="DL29" s="1">
        <v>0</v>
      </c>
      <c r="DM29" s="1" t="s">
        <v>55</v>
      </c>
      <c r="DN29" s="1"/>
      <c r="DO29" s="1" t="s">
        <v>2</v>
      </c>
      <c r="DP29" s="1"/>
      <c r="DQ29" s="1" t="s">
        <v>55</v>
      </c>
      <c r="DR29" s="1"/>
      <c r="DS29" s="1" t="s">
        <v>2</v>
      </c>
      <c r="DT29" s="1">
        <v>0</v>
      </c>
      <c r="DU29" s="1"/>
      <c r="DV29" s="1"/>
      <c r="DW29" s="1" t="s">
        <v>55</v>
      </c>
      <c r="DX29" s="1"/>
      <c r="DY29" s="1" t="s">
        <v>6</v>
      </c>
      <c r="DZ29" s="1"/>
      <c r="EA29" s="1" t="s">
        <v>55</v>
      </c>
      <c r="EB29" s="1"/>
      <c r="EC29" s="1" t="s">
        <v>55</v>
      </c>
      <c r="ED29" s="1"/>
      <c r="EE29" s="1" t="s">
        <v>6</v>
      </c>
      <c r="EF29" s="1"/>
      <c r="EG29" s="1" t="s">
        <v>6</v>
      </c>
      <c r="EH29" s="1"/>
      <c r="EI29" s="1" t="s">
        <v>6</v>
      </c>
      <c r="EJ29" s="1"/>
      <c r="EK29" s="1" t="s">
        <v>55</v>
      </c>
      <c r="EL29" s="1"/>
      <c r="EM29" s="1" t="s">
        <v>55</v>
      </c>
      <c r="EN29" s="1"/>
      <c r="EO29" s="1" t="s">
        <v>61</v>
      </c>
      <c r="EP29" s="1"/>
      <c r="EQ29" s="1" t="s">
        <v>55</v>
      </c>
      <c r="ER29" s="1"/>
      <c r="ES29" s="1" t="s">
        <v>55</v>
      </c>
      <c r="ET29" s="1"/>
      <c r="EU29" s="1" t="s">
        <v>55</v>
      </c>
      <c r="EV29" s="1"/>
      <c r="EW29" s="1" t="s">
        <v>55</v>
      </c>
      <c r="EX29" s="1"/>
      <c r="EY29" s="1" t="s">
        <v>55</v>
      </c>
      <c r="EZ29" s="1"/>
      <c r="FA29" s="1" t="s">
        <v>55</v>
      </c>
      <c r="FB29" s="1"/>
      <c r="FC29" s="1" t="s">
        <v>61</v>
      </c>
      <c r="FD29" s="1">
        <v>0</v>
      </c>
      <c r="FE29" s="1" t="s">
        <v>61</v>
      </c>
      <c r="FF29" s="1"/>
      <c r="FG29" s="5" t="s">
        <v>55</v>
      </c>
      <c r="FI29" s="2" t="s">
        <v>55</v>
      </c>
      <c r="FJ29" s="2"/>
      <c r="FK29" s="2" t="s">
        <v>55</v>
      </c>
      <c r="FM29" s="2" t="s">
        <v>55</v>
      </c>
      <c r="FO29" s="2" t="s">
        <v>55</v>
      </c>
      <c r="FP29" s="2"/>
      <c r="FQ29" s="5" t="s">
        <v>55</v>
      </c>
      <c r="FS29" s="2" t="s">
        <v>55</v>
      </c>
      <c r="FT29" s="2"/>
      <c r="FU29" s="2" t="s">
        <v>55</v>
      </c>
      <c r="FV29" s="2"/>
      <c r="FW29" s="2" t="s">
        <v>55</v>
      </c>
      <c r="FX29" s="2"/>
      <c r="FY29" s="2" t="s">
        <v>55</v>
      </c>
      <c r="FZ29" s="2"/>
      <c r="GA29" s="5" t="s">
        <v>55</v>
      </c>
      <c r="GC29" s="5" t="s">
        <v>55</v>
      </c>
      <c r="GE29" s="5" t="s">
        <v>55</v>
      </c>
      <c r="GG29" s="5" t="s">
        <v>55</v>
      </c>
      <c r="GI29" s="5" t="s">
        <v>55</v>
      </c>
      <c r="GK29" s="5" t="s">
        <v>55</v>
      </c>
      <c r="GM29" s="5" t="s">
        <v>55</v>
      </c>
      <c r="GO29" s="5" t="s">
        <v>55</v>
      </c>
      <c r="GQ29" s="1" t="s">
        <v>6</v>
      </c>
      <c r="GR29" s="1"/>
      <c r="GS29" s="1" t="s">
        <v>55</v>
      </c>
      <c r="GT29" s="1"/>
      <c r="GU29" s="1" t="s">
        <v>6</v>
      </c>
      <c r="GV29" s="1"/>
      <c r="GW29" s="1" t="s">
        <v>6</v>
      </c>
      <c r="GX29" s="1"/>
      <c r="GY29" s="5" t="s">
        <v>55</v>
      </c>
      <c r="HA29" s="5" t="s">
        <v>55</v>
      </c>
      <c r="HC29" s="5" t="s">
        <v>55</v>
      </c>
      <c r="HE29" s="5" t="s">
        <v>55</v>
      </c>
      <c r="HG29" s="5" t="s">
        <v>55</v>
      </c>
      <c r="HI29" s="5" t="s">
        <v>55</v>
      </c>
      <c r="HK29" s="5" t="s">
        <v>55</v>
      </c>
      <c r="HM29" s="1" t="s">
        <v>144</v>
      </c>
      <c r="HN29" s="1"/>
    </row>
    <row r="30" spans="1:222">
      <c r="A30" s="15" t="s">
        <v>197</v>
      </c>
      <c r="B30" s="15" t="s">
        <v>213</v>
      </c>
      <c r="C30" s="1" t="s">
        <v>55</v>
      </c>
      <c r="D30" s="1"/>
      <c r="E30" s="1" t="s">
        <v>55</v>
      </c>
      <c r="F30" s="1"/>
      <c r="G30" s="1" t="s">
        <v>61</v>
      </c>
      <c r="H30" s="1">
        <v>0</v>
      </c>
      <c r="I30" s="1" t="s">
        <v>55</v>
      </c>
      <c r="J30" s="1"/>
      <c r="K30" s="1" t="s">
        <v>55</v>
      </c>
      <c r="L30" s="1"/>
      <c r="M30" s="1" t="s">
        <v>2</v>
      </c>
      <c r="N30" s="1">
        <v>7</v>
      </c>
      <c r="O30" s="1" t="s">
        <v>2</v>
      </c>
      <c r="P30" s="1"/>
      <c r="Q30" s="1" t="s">
        <v>6</v>
      </c>
      <c r="R30" s="1"/>
      <c r="S30" s="1" t="s">
        <v>6</v>
      </c>
      <c r="T30" s="1"/>
      <c r="U30" s="1" t="s">
        <v>2</v>
      </c>
      <c r="V30" s="1">
        <v>8</v>
      </c>
      <c r="W30" s="1" t="s">
        <v>6</v>
      </c>
      <c r="X30" s="1"/>
      <c r="Y30" s="1" t="s">
        <v>55</v>
      </c>
      <c r="Z30" s="1"/>
      <c r="AA30" s="1" t="s">
        <v>55</v>
      </c>
      <c r="AB30" s="1"/>
      <c r="AC30" s="1" t="s">
        <v>6</v>
      </c>
      <c r="AD30" s="1"/>
      <c r="AE30" s="1" t="s">
        <v>6</v>
      </c>
      <c r="AF30" s="1"/>
      <c r="AG30" s="1" t="s">
        <v>55</v>
      </c>
      <c r="AH30" s="1"/>
      <c r="AI30" s="1" t="s">
        <v>6</v>
      </c>
      <c r="AJ30" s="1"/>
      <c r="AK30" s="1" t="s">
        <v>61</v>
      </c>
      <c r="AL30" s="1">
        <v>14</v>
      </c>
      <c r="AM30" s="2" t="s">
        <v>55</v>
      </c>
      <c r="AO30" s="5" t="s">
        <v>55</v>
      </c>
      <c r="AQ30" s="5" t="s">
        <v>55</v>
      </c>
      <c r="AS30" s="4" t="s">
        <v>55</v>
      </c>
      <c r="AU30" s="2" t="s">
        <v>61</v>
      </c>
      <c r="AW30" s="2" t="s">
        <v>55</v>
      </c>
      <c r="AY30" s="4" t="s">
        <v>55</v>
      </c>
      <c r="BA30" s="4" t="s">
        <v>55</v>
      </c>
      <c r="BC30" s="2" t="s">
        <v>55</v>
      </c>
      <c r="BE30" s="4" t="s">
        <v>55</v>
      </c>
      <c r="BG30" s="4" t="s">
        <v>61</v>
      </c>
      <c r="BH30" s="5">
        <v>1</v>
      </c>
      <c r="BI30" s="2" t="s">
        <v>55</v>
      </c>
      <c r="BK30" s="4" t="s">
        <v>55</v>
      </c>
      <c r="BM30" s="5" t="s">
        <v>55</v>
      </c>
      <c r="BO30" s="1" t="s">
        <v>61</v>
      </c>
      <c r="BP30" s="1">
        <v>11</v>
      </c>
      <c r="BQ30" s="1" t="s">
        <v>61</v>
      </c>
      <c r="BR30" s="1">
        <v>55</v>
      </c>
      <c r="BS30" s="1" t="s">
        <v>55</v>
      </c>
      <c r="BT30" s="1"/>
      <c r="BU30" s="1" t="s">
        <v>61</v>
      </c>
      <c r="BV30" s="1">
        <v>1</v>
      </c>
      <c r="BW30" s="1" t="s">
        <v>144</v>
      </c>
      <c r="BX30" s="1"/>
      <c r="BY30" s="1" t="s">
        <v>144</v>
      </c>
      <c r="BZ30" s="1"/>
      <c r="CA30" s="1" t="s">
        <v>144</v>
      </c>
      <c r="CB30" s="1"/>
      <c r="CC30" s="1" t="s">
        <v>144</v>
      </c>
      <c r="CD30" s="1"/>
      <c r="CE30" s="1" t="s">
        <v>144</v>
      </c>
      <c r="CF30" s="1"/>
      <c r="CG30" s="1" t="s">
        <v>144</v>
      </c>
      <c r="CH30" s="1"/>
      <c r="CI30" s="1" t="s">
        <v>144</v>
      </c>
      <c r="CJ30" s="1"/>
      <c r="CK30" s="1" t="s">
        <v>144</v>
      </c>
      <c r="CL30" s="1"/>
      <c r="CM30" s="1" t="s">
        <v>144</v>
      </c>
      <c r="CN30" s="1"/>
      <c r="CO30" s="1" t="s">
        <v>144</v>
      </c>
      <c r="CP30" s="1"/>
      <c r="CQ30" s="1" t="s">
        <v>144</v>
      </c>
      <c r="CR30" s="1"/>
      <c r="CS30" s="1" t="s">
        <v>144</v>
      </c>
      <c r="CT30" s="1"/>
      <c r="CU30" s="1" t="s">
        <v>144</v>
      </c>
      <c r="CV30" s="1"/>
      <c r="CW30" s="1" t="s">
        <v>144</v>
      </c>
      <c r="CX30" s="1"/>
      <c r="CY30" s="1" t="s">
        <v>308</v>
      </c>
      <c r="CZ30" s="1">
        <v>6</v>
      </c>
      <c r="DA30" s="1" t="s">
        <v>61</v>
      </c>
      <c r="DB30" s="1">
        <v>0</v>
      </c>
      <c r="DC30" s="1" t="s">
        <v>55</v>
      </c>
      <c r="DD30" s="1"/>
      <c r="DE30" s="1" t="s">
        <v>55</v>
      </c>
      <c r="DF30" s="1"/>
      <c r="DG30" s="1" t="s">
        <v>2</v>
      </c>
      <c r="DH30" s="1">
        <v>0</v>
      </c>
      <c r="DI30" s="1" t="s">
        <v>6</v>
      </c>
      <c r="DJ30" s="1"/>
      <c r="DK30" s="1" t="s">
        <v>2</v>
      </c>
      <c r="DL30" s="1">
        <v>2</v>
      </c>
      <c r="DM30" s="1" t="s">
        <v>55</v>
      </c>
      <c r="DN30" s="1"/>
      <c r="DO30" s="1" t="s">
        <v>2</v>
      </c>
      <c r="DP30" s="1">
        <v>4</v>
      </c>
      <c r="DQ30" s="1" t="s">
        <v>55</v>
      </c>
      <c r="DR30" s="1"/>
      <c r="DS30" s="1" t="s">
        <v>2</v>
      </c>
      <c r="DT30" s="1">
        <v>6</v>
      </c>
      <c r="DU30" s="1"/>
      <c r="DV30" s="1"/>
      <c r="DW30" s="1" t="s">
        <v>55</v>
      </c>
      <c r="DX30" s="1"/>
      <c r="DY30" s="1" t="s">
        <v>6</v>
      </c>
      <c r="DZ30" s="1"/>
      <c r="EA30" s="1" t="s">
        <v>55</v>
      </c>
      <c r="EB30" s="1"/>
      <c r="EC30" s="1" t="s">
        <v>55</v>
      </c>
      <c r="ED30" s="1"/>
      <c r="EE30" s="1" t="s">
        <v>6</v>
      </c>
      <c r="EF30" s="1"/>
      <c r="EG30" s="1" t="s">
        <v>2</v>
      </c>
      <c r="EH30" s="1">
        <v>1</v>
      </c>
      <c r="EI30" s="1" t="s">
        <v>6</v>
      </c>
      <c r="EJ30" s="1"/>
      <c r="EK30" s="1" t="s">
        <v>55</v>
      </c>
      <c r="EL30" s="1"/>
      <c r="EM30" s="1" t="s">
        <v>2</v>
      </c>
      <c r="EN30" s="1">
        <v>3</v>
      </c>
      <c r="EO30" s="1" t="s">
        <v>61</v>
      </c>
      <c r="EP30" s="1"/>
      <c r="EQ30" s="1" t="s">
        <v>55</v>
      </c>
      <c r="ER30" s="1"/>
      <c r="ES30" s="1" t="s">
        <v>55</v>
      </c>
      <c r="ET30" s="1"/>
      <c r="EU30" s="1" t="s">
        <v>55</v>
      </c>
      <c r="EV30" s="1"/>
      <c r="EW30" s="1" t="s">
        <v>55</v>
      </c>
      <c r="EX30" s="1"/>
      <c r="EY30" s="1" t="s">
        <v>55</v>
      </c>
      <c r="EZ30" s="1"/>
      <c r="FA30" s="1" t="s">
        <v>55</v>
      </c>
      <c r="FB30" s="1"/>
      <c r="FC30" s="1" t="s">
        <v>61</v>
      </c>
      <c r="FD30" s="1">
        <v>20</v>
      </c>
      <c r="FE30" s="1" t="s">
        <v>61</v>
      </c>
      <c r="FF30" s="1"/>
      <c r="FG30" s="5" t="s">
        <v>55</v>
      </c>
      <c r="FI30" s="2" t="s">
        <v>55</v>
      </c>
      <c r="FK30" s="2" t="s">
        <v>55</v>
      </c>
      <c r="FM30" s="2" t="s">
        <v>55</v>
      </c>
      <c r="FO30" s="2" t="s">
        <v>55</v>
      </c>
      <c r="FQ30" s="5" t="s">
        <v>55</v>
      </c>
      <c r="FS30" s="2" t="s">
        <v>55</v>
      </c>
      <c r="FU30" s="2" t="s">
        <v>55</v>
      </c>
      <c r="FW30" s="2" t="s">
        <v>55</v>
      </c>
      <c r="FY30" s="2" t="s">
        <v>55</v>
      </c>
      <c r="GA30" s="5" t="s">
        <v>55</v>
      </c>
      <c r="GC30" s="5" t="s">
        <v>55</v>
      </c>
      <c r="GE30" s="5" t="s">
        <v>61</v>
      </c>
      <c r="GF30" s="5">
        <v>3</v>
      </c>
      <c r="GG30" s="5" t="s">
        <v>55</v>
      </c>
      <c r="GI30" s="5" t="s">
        <v>55</v>
      </c>
      <c r="GK30" s="5" t="s">
        <v>55</v>
      </c>
      <c r="GM30" s="5" t="s">
        <v>55</v>
      </c>
      <c r="GO30" s="5" t="s">
        <v>55</v>
      </c>
      <c r="GQ30" s="1" t="s">
        <v>6</v>
      </c>
      <c r="GR30" s="1"/>
      <c r="GS30" s="1" t="s">
        <v>2</v>
      </c>
      <c r="GT30" s="1">
        <v>2</v>
      </c>
      <c r="GU30" s="1" t="s">
        <v>6</v>
      </c>
      <c r="GV30" s="1"/>
      <c r="GW30" s="1" t="s">
        <v>6</v>
      </c>
      <c r="GX30" s="1"/>
      <c r="GY30" s="5" t="s">
        <v>55</v>
      </c>
      <c r="HA30" s="5" t="s">
        <v>55</v>
      </c>
      <c r="HC30" s="5" t="s">
        <v>55</v>
      </c>
      <c r="HE30" s="5" t="s">
        <v>61</v>
      </c>
      <c r="HF30" s="5">
        <v>9</v>
      </c>
      <c r="HG30" s="5" t="s">
        <v>55</v>
      </c>
      <c r="HI30" s="5" t="s">
        <v>55</v>
      </c>
      <c r="HK30" s="5" t="s">
        <v>55</v>
      </c>
      <c r="HM30" s="1" t="s">
        <v>144</v>
      </c>
      <c r="HN30" s="1"/>
    </row>
    <row r="31" spans="1:222">
      <c r="A31" s="15" t="s">
        <v>197</v>
      </c>
      <c r="B31" s="15" t="s">
        <v>214</v>
      </c>
      <c r="C31" s="1" t="s">
        <v>55</v>
      </c>
      <c r="D31" s="1"/>
      <c r="E31" s="1" t="s">
        <v>55</v>
      </c>
      <c r="F31" s="1"/>
      <c r="G31" s="1" t="s">
        <v>61</v>
      </c>
      <c r="H31" s="1">
        <v>0</v>
      </c>
      <c r="I31" s="1" t="s">
        <v>55</v>
      </c>
      <c r="J31" s="1"/>
      <c r="K31" s="1" t="s">
        <v>55</v>
      </c>
      <c r="L31" s="1"/>
      <c r="M31" s="1" t="s">
        <v>6</v>
      </c>
      <c r="N31" s="1"/>
      <c r="O31" s="1" t="s">
        <v>2</v>
      </c>
      <c r="P31" s="1"/>
      <c r="Q31" s="1" t="s">
        <v>6</v>
      </c>
      <c r="R31" s="1"/>
      <c r="S31" s="1" t="s">
        <v>6</v>
      </c>
      <c r="T31" s="1"/>
      <c r="U31" s="1" t="s">
        <v>2</v>
      </c>
      <c r="V31" s="1">
        <v>0</v>
      </c>
      <c r="W31" s="1" t="s">
        <v>6</v>
      </c>
      <c r="X31" s="1"/>
      <c r="Y31" s="1" t="s">
        <v>55</v>
      </c>
      <c r="Z31" s="1"/>
      <c r="AA31" s="1" t="s">
        <v>55</v>
      </c>
      <c r="AB31" s="1"/>
      <c r="AC31" s="1" t="s">
        <v>6</v>
      </c>
      <c r="AD31" s="1"/>
      <c r="AE31" s="1" t="s">
        <v>6</v>
      </c>
      <c r="AF31" s="1"/>
      <c r="AG31" s="1" t="s">
        <v>55</v>
      </c>
      <c r="AH31" s="1"/>
      <c r="AI31" s="1" t="s">
        <v>6</v>
      </c>
      <c r="AJ31" s="1"/>
      <c r="AK31" s="1" t="s">
        <v>55</v>
      </c>
      <c r="AL31" s="1"/>
      <c r="AM31" s="2" t="s">
        <v>55</v>
      </c>
      <c r="AO31" s="5" t="s">
        <v>55</v>
      </c>
      <c r="AQ31" s="5" t="s">
        <v>55</v>
      </c>
      <c r="AS31" s="4" t="s">
        <v>55</v>
      </c>
      <c r="AU31" s="2" t="s">
        <v>61</v>
      </c>
      <c r="AW31" s="2" t="s">
        <v>55</v>
      </c>
      <c r="AY31" s="4" t="s">
        <v>55</v>
      </c>
      <c r="BA31" s="4" t="s">
        <v>55</v>
      </c>
      <c r="BC31" s="2" t="s">
        <v>55</v>
      </c>
      <c r="BE31" s="4" t="s">
        <v>55</v>
      </c>
      <c r="BG31" s="4" t="s">
        <v>55</v>
      </c>
      <c r="BI31" s="2" t="s">
        <v>55</v>
      </c>
      <c r="BK31" s="4" t="s">
        <v>55</v>
      </c>
      <c r="BM31" s="5" t="s">
        <v>55</v>
      </c>
      <c r="BO31" s="1" t="s">
        <v>61</v>
      </c>
      <c r="BP31" s="1">
        <v>0</v>
      </c>
      <c r="BQ31" s="1" t="s">
        <v>61</v>
      </c>
      <c r="BR31" s="1"/>
      <c r="BS31" s="1" t="s">
        <v>55</v>
      </c>
      <c r="BT31" s="1"/>
      <c r="BU31" s="1" t="s">
        <v>61</v>
      </c>
      <c r="BV31" s="1">
        <v>0</v>
      </c>
      <c r="BW31" s="1" t="s">
        <v>144</v>
      </c>
      <c r="BX31" s="1"/>
      <c r="BY31" s="1" t="s">
        <v>144</v>
      </c>
      <c r="BZ31" s="1"/>
      <c r="CA31" s="1" t="s">
        <v>144</v>
      </c>
      <c r="CB31" s="1"/>
      <c r="CC31" s="1" t="s">
        <v>144</v>
      </c>
      <c r="CD31" s="1"/>
      <c r="CE31" s="1" t="s">
        <v>144</v>
      </c>
      <c r="CF31" s="1"/>
      <c r="CG31" s="1" t="s">
        <v>144</v>
      </c>
      <c r="CH31" s="1"/>
      <c r="CI31" s="1" t="s">
        <v>144</v>
      </c>
      <c r="CJ31" s="1"/>
      <c r="CK31" s="1" t="s">
        <v>144</v>
      </c>
      <c r="CL31" s="1"/>
      <c r="CM31" s="1" t="s">
        <v>144</v>
      </c>
      <c r="CN31" s="1"/>
      <c r="CO31" s="1" t="s">
        <v>144</v>
      </c>
      <c r="CP31" s="1"/>
      <c r="CQ31" s="1" t="s">
        <v>144</v>
      </c>
      <c r="CR31" s="1"/>
      <c r="CS31" s="1" t="s">
        <v>144</v>
      </c>
      <c r="CT31" s="1"/>
      <c r="CU31" s="1" t="s">
        <v>144</v>
      </c>
      <c r="CV31" s="1"/>
      <c r="CW31" s="1" t="s">
        <v>144</v>
      </c>
      <c r="CX31" s="1"/>
      <c r="CY31" s="1" t="s">
        <v>144</v>
      </c>
      <c r="CZ31" s="1"/>
      <c r="DA31" s="1" t="s">
        <v>61</v>
      </c>
      <c r="DB31" s="1">
        <v>0</v>
      </c>
      <c r="DC31" s="1" t="s">
        <v>55</v>
      </c>
      <c r="DD31" s="1"/>
      <c r="DE31" s="1" t="s">
        <v>55</v>
      </c>
      <c r="DF31" s="1"/>
      <c r="DG31" s="1" t="s">
        <v>2</v>
      </c>
      <c r="DH31" s="1">
        <v>0</v>
      </c>
      <c r="DI31" s="1" t="s">
        <v>6</v>
      </c>
      <c r="DJ31" s="1"/>
      <c r="DK31" s="1" t="s">
        <v>2</v>
      </c>
      <c r="DL31" s="1">
        <v>0</v>
      </c>
      <c r="DM31" s="1" t="s">
        <v>55</v>
      </c>
      <c r="DN31" s="1"/>
      <c r="DO31" s="1" t="s">
        <v>2</v>
      </c>
      <c r="DP31" s="1"/>
      <c r="DQ31" s="1" t="s">
        <v>55</v>
      </c>
      <c r="DR31" s="1"/>
      <c r="DS31" s="1" t="s">
        <v>2</v>
      </c>
      <c r="DT31" s="1">
        <v>0</v>
      </c>
      <c r="DU31" s="1"/>
      <c r="DV31" s="1"/>
      <c r="DW31" s="1" t="s">
        <v>55</v>
      </c>
      <c r="DX31" s="1"/>
      <c r="DY31" s="1" t="s">
        <v>6</v>
      </c>
      <c r="DZ31" s="1"/>
      <c r="EA31" s="1" t="s">
        <v>55</v>
      </c>
      <c r="EB31" s="1"/>
      <c r="EC31" s="1" t="s">
        <v>55</v>
      </c>
      <c r="ED31" s="1"/>
      <c r="EE31" s="1" t="s">
        <v>6</v>
      </c>
      <c r="EF31" s="1"/>
      <c r="EG31" s="1" t="s">
        <v>6</v>
      </c>
      <c r="EH31" s="1"/>
      <c r="EI31" s="1" t="s">
        <v>6</v>
      </c>
      <c r="EJ31" s="1"/>
      <c r="EK31" s="1" t="s">
        <v>55</v>
      </c>
      <c r="EL31" s="1"/>
      <c r="EM31" s="1" t="s">
        <v>55</v>
      </c>
      <c r="EN31" s="1"/>
      <c r="EO31" s="1" t="s">
        <v>61</v>
      </c>
      <c r="EP31" s="1"/>
      <c r="EQ31" s="1" t="s">
        <v>55</v>
      </c>
      <c r="ER31" s="1"/>
      <c r="ES31" s="1" t="s">
        <v>55</v>
      </c>
      <c r="ET31" s="1"/>
      <c r="EU31" s="1" t="s">
        <v>55</v>
      </c>
      <c r="EV31" s="1"/>
      <c r="EW31" s="1" t="s">
        <v>55</v>
      </c>
      <c r="EX31" s="1"/>
      <c r="EY31" s="1" t="s">
        <v>55</v>
      </c>
      <c r="EZ31" s="1"/>
      <c r="FA31" s="1" t="s">
        <v>55</v>
      </c>
      <c r="FB31" s="1"/>
      <c r="FC31" s="1" t="s">
        <v>61</v>
      </c>
      <c r="FD31" s="1">
        <v>0</v>
      </c>
      <c r="FE31" s="1" t="s">
        <v>61</v>
      </c>
      <c r="FF31" s="1"/>
      <c r="FG31" s="5" t="s">
        <v>55</v>
      </c>
      <c r="FI31" s="2" t="s">
        <v>55</v>
      </c>
      <c r="FK31" s="2" t="s">
        <v>55</v>
      </c>
      <c r="FM31" s="2" t="s">
        <v>55</v>
      </c>
      <c r="FO31" s="2" t="s">
        <v>55</v>
      </c>
      <c r="FQ31" s="5" t="s">
        <v>55</v>
      </c>
      <c r="FS31" s="2" t="s">
        <v>55</v>
      </c>
      <c r="FU31" s="2" t="s">
        <v>55</v>
      </c>
      <c r="FW31" s="2" t="s">
        <v>55</v>
      </c>
      <c r="FY31" s="2" t="s">
        <v>55</v>
      </c>
      <c r="GA31" s="5" t="s">
        <v>55</v>
      </c>
      <c r="GC31" s="5" t="s">
        <v>55</v>
      </c>
      <c r="GE31" s="5" t="s">
        <v>55</v>
      </c>
      <c r="GG31" s="5" t="s">
        <v>55</v>
      </c>
      <c r="GI31" s="5" t="s">
        <v>55</v>
      </c>
      <c r="GK31" s="5" t="s">
        <v>61</v>
      </c>
      <c r="GL31" s="5">
        <f>ROUND(455*0.0014+532*0.012+852*0.007,0)</f>
        <v>13</v>
      </c>
      <c r="GM31" s="5" t="s">
        <v>55</v>
      </c>
      <c r="GO31" s="5" t="s">
        <v>55</v>
      </c>
      <c r="GQ31" s="1" t="s">
        <v>6</v>
      </c>
      <c r="GR31" s="1"/>
      <c r="GS31" s="1" t="s">
        <v>2</v>
      </c>
      <c r="GT31" s="1">
        <v>0</v>
      </c>
      <c r="GU31" s="1" t="s">
        <v>6</v>
      </c>
      <c r="GV31" s="1"/>
      <c r="GW31" s="1" t="s">
        <v>6</v>
      </c>
      <c r="GX31" s="1"/>
      <c r="GY31" s="5" t="s">
        <v>55</v>
      </c>
      <c r="HA31" s="5" t="s">
        <v>55</v>
      </c>
      <c r="HC31" s="5" t="s">
        <v>55</v>
      </c>
      <c r="HE31" s="5" t="s">
        <v>55</v>
      </c>
      <c r="HG31" s="5" t="s">
        <v>55</v>
      </c>
      <c r="HI31" s="5" t="s">
        <v>55</v>
      </c>
      <c r="HK31" s="5" t="s">
        <v>55</v>
      </c>
      <c r="HM31" s="1" t="s">
        <v>144</v>
      </c>
      <c r="HN31" s="1"/>
    </row>
    <row r="32" spans="1:222">
      <c r="A32" s="15" t="s">
        <v>197</v>
      </c>
      <c r="B32" s="15" t="s">
        <v>215</v>
      </c>
      <c r="C32" s="1" t="s">
        <v>55</v>
      </c>
      <c r="D32" s="1"/>
      <c r="E32" s="1" t="s">
        <v>55</v>
      </c>
      <c r="F32" s="1"/>
      <c r="G32" s="1" t="s">
        <v>61</v>
      </c>
      <c r="H32" s="1">
        <v>0</v>
      </c>
      <c r="I32" s="1" t="s">
        <v>55</v>
      </c>
      <c r="J32" s="1"/>
      <c r="K32" s="1" t="s">
        <v>2</v>
      </c>
      <c r="L32" s="1">
        <v>12</v>
      </c>
      <c r="M32" s="1" t="s">
        <v>6</v>
      </c>
      <c r="N32" s="1"/>
      <c r="O32" s="1" t="s">
        <v>2</v>
      </c>
      <c r="P32" s="1"/>
      <c r="Q32" s="1" t="s">
        <v>6</v>
      </c>
      <c r="R32" s="1"/>
      <c r="S32" s="1" t="s">
        <v>6</v>
      </c>
      <c r="T32" s="1"/>
      <c r="U32" s="1" t="s">
        <v>2</v>
      </c>
      <c r="V32" s="1">
        <v>19</v>
      </c>
      <c r="W32" s="1" t="s">
        <v>6</v>
      </c>
      <c r="X32" s="1"/>
      <c r="Y32" s="1" t="s">
        <v>55</v>
      </c>
      <c r="Z32" s="1"/>
      <c r="AA32" s="1" t="s">
        <v>55</v>
      </c>
      <c r="AB32" s="1"/>
      <c r="AC32" s="1" t="s">
        <v>6</v>
      </c>
      <c r="AD32" s="1"/>
      <c r="AE32" s="1" t="s">
        <v>6</v>
      </c>
      <c r="AF32" s="1"/>
      <c r="AG32" s="1" t="s">
        <v>55</v>
      </c>
      <c r="AH32" s="1"/>
      <c r="AI32" s="1" t="s">
        <v>6</v>
      </c>
      <c r="AJ32" s="1"/>
      <c r="AK32" s="1" t="s">
        <v>55</v>
      </c>
      <c r="AL32" s="1"/>
      <c r="AM32" s="2" t="s">
        <v>55</v>
      </c>
      <c r="AO32" s="5" t="s">
        <v>55</v>
      </c>
      <c r="AQ32" s="5" t="s">
        <v>55</v>
      </c>
      <c r="AS32" s="4" t="s">
        <v>55</v>
      </c>
      <c r="AU32" s="2" t="s">
        <v>61</v>
      </c>
      <c r="AV32" s="5">
        <v>135</v>
      </c>
      <c r="AW32" s="2" t="s">
        <v>55</v>
      </c>
      <c r="AY32" s="4" t="s">
        <v>55</v>
      </c>
      <c r="BA32" s="4" t="s">
        <v>55</v>
      </c>
      <c r="BC32" s="2" t="s">
        <v>55</v>
      </c>
      <c r="BE32" s="4" t="s">
        <v>55</v>
      </c>
      <c r="BG32" s="4" t="s">
        <v>55</v>
      </c>
      <c r="BI32" s="2" t="s">
        <v>55</v>
      </c>
      <c r="BK32" s="4" t="s">
        <v>55</v>
      </c>
      <c r="BM32" s="5" t="s">
        <v>55</v>
      </c>
      <c r="BO32" s="1" t="s">
        <v>61</v>
      </c>
      <c r="BP32" s="1">
        <v>27</v>
      </c>
      <c r="BQ32" s="1" t="s">
        <v>61</v>
      </c>
      <c r="BR32" s="1">
        <v>52</v>
      </c>
      <c r="BS32" s="1" t="s">
        <v>55</v>
      </c>
      <c r="BT32" s="1"/>
      <c r="BU32" s="1" t="s">
        <v>61</v>
      </c>
      <c r="BV32" s="1">
        <v>42</v>
      </c>
      <c r="BW32" s="1" t="s">
        <v>308</v>
      </c>
      <c r="BX32" s="1">
        <v>4</v>
      </c>
      <c r="BY32" s="1" t="s">
        <v>144</v>
      </c>
      <c r="BZ32" s="1"/>
      <c r="CA32" s="1" t="s">
        <v>144</v>
      </c>
      <c r="CB32" s="1"/>
      <c r="CC32" s="1" t="s">
        <v>144</v>
      </c>
      <c r="CD32" s="1"/>
      <c r="CE32" s="1" t="s">
        <v>144</v>
      </c>
      <c r="CF32" s="1"/>
      <c r="CG32" s="1" t="s">
        <v>144</v>
      </c>
      <c r="CH32" s="1"/>
      <c r="CI32" s="1" t="s">
        <v>144</v>
      </c>
      <c r="CJ32" s="1"/>
      <c r="CK32" s="1" t="s">
        <v>144</v>
      </c>
      <c r="CL32" s="1"/>
      <c r="CM32" s="1" t="s">
        <v>144</v>
      </c>
      <c r="CN32" s="1"/>
      <c r="CO32" s="1" t="s">
        <v>144</v>
      </c>
      <c r="CP32" s="1"/>
      <c r="CQ32" s="1" t="s">
        <v>144</v>
      </c>
      <c r="CR32" s="1"/>
      <c r="CS32" s="1" t="s">
        <v>144</v>
      </c>
      <c r="CT32" s="1"/>
      <c r="CU32" s="1" t="s">
        <v>144</v>
      </c>
      <c r="CV32" s="1"/>
      <c r="CW32" s="1" t="s">
        <v>144</v>
      </c>
      <c r="CX32" s="1"/>
      <c r="CY32" s="1" t="s">
        <v>308</v>
      </c>
      <c r="CZ32" s="1">
        <v>2</v>
      </c>
      <c r="DA32" s="1" t="s">
        <v>61</v>
      </c>
      <c r="DB32" s="1">
        <v>0</v>
      </c>
      <c r="DC32" s="1" t="s">
        <v>55</v>
      </c>
      <c r="DD32" s="1"/>
      <c r="DE32" s="1" t="s">
        <v>55</v>
      </c>
      <c r="DF32" s="1"/>
      <c r="DG32" s="1" t="s">
        <v>2</v>
      </c>
      <c r="DH32" s="1">
        <v>0</v>
      </c>
      <c r="DI32" s="1" t="s">
        <v>6</v>
      </c>
      <c r="DJ32" s="1"/>
      <c r="DK32" s="1" t="s">
        <v>2</v>
      </c>
      <c r="DL32" s="1">
        <v>14</v>
      </c>
      <c r="DM32" s="1" t="s">
        <v>55</v>
      </c>
      <c r="DN32" s="1"/>
      <c r="DO32" s="1" t="s">
        <v>2</v>
      </c>
      <c r="DP32" s="1"/>
      <c r="DQ32" s="1" t="s">
        <v>55</v>
      </c>
      <c r="DR32" s="1"/>
      <c r="DS32" s="1" t="s">
        <v>2</v>
      </c>
      <c r="DT32" s="1">
        <v>13</v>
      </c>
      <c r="DU32" s="1"/>
      <c r="DV32" s="1"/>
      <c r="DW32" s="1" t="s">
        <v>55</v>
      </c>
      <c r="DX32" s="1"/>
      <c r="DY32" s="1" t="s">
        <v>6</v>
      </c>
      <c r="DZ32" s="1"/>
      <c r="EA32" s="1" t="s">
        <v>55</v>
      </c>
      <c r="EB32" s="1"/>
      <c r="EC32" s="1" t="s">
        <v>61</v>
      </c>
      <c r="ED32" s="1">
        <v>2</v>
      </c>
      <c r="EE32" s="1" t="s">
        <v>6</v>
      </c>
      <c r="EF32" s="1"/>
      <c r="EG32" s="1" t="s">
        <v>2</v>
      </c>
      <c r="EH32" s="1">
        <v>1</v>
      </c>
      <c r="EI32" s="1" t="s">
        <v>6</v>
      </c>
      <c r="EJ32" s="1"/>
      <c r="EK32" s="1" t="s">
        <v>55</v>
      </c>
      <c r="EL32" s="1"/>
      <c r="EM32" s="1" t="s">
        <v>2</v>
      </c>
      <c r="EN32" s="1">
        <v>1</v>
      </c>
      <c r="EO32" s="1" t="s">
        <v>61</v>
      </c>
      <c r="EP32" s="1"/>
      <c r="EQ32" s="1" t="s">
        <v>55</v>
      </c>
      <c r="ER32" s="1"/>
      <c r="ES32" s="1" t="s">
        <v>61</v>
      </c>
      <c r="ET32" s="1">
        <v>1</v>
      </c>
      <c r="EU32" s="1" t="s">
        <v>55</v>
      </c>
      <c r="EV32" s="1"/>
      <c r="EW32" s="1" t="s">
        <v>55</v>
      </c>
      <c r="EX32" s="1"/>
      <c r="EY32" s="1" t="s">
        <v>61</v>
      </c>
      <c r="EZ32" s="1">
        <v>97</v>
      </c>
      <c r="FA32" s="1" t="s">
        <v>61</v>
      </c>
      <c r="FB32" s="1"/>
      <c r="FC32" s="1" t="s">
        <v>61</v>
      </c>
      <c r="FD32" s="1">
        <v>0</v>
      </c>
      <c r="FE32" s="1" t="s">
        <v>61</v>
      </c>
      <c r="FF32" s="1"/>
      <c r="FG32" s="5" t="s">
        <v>55</v>
      </c>
      <c r="FI32" s="2" t="s">
        <v>55</v>
      </c>
      <c r="FK32" s="2" t="s">
        <v>55</v>
      </c>
      <c r="FM32" s="2" t="s">
        <v>55</v>
      </c>
      <c r="FO32" s="2" t="s">
        <v>55</v>
      </c>
      <c r="FQ32" s="5" t="s">
        <v>55</v>
      </c>
      <c r="FS32" s="2" t="s">
        <v>55</v>
      </c>
      <c r="FU32" s="2" t="s">
        <v>55</v>
      </c>
      <c r="FW32" s="2" t="s">
        <v>55</v>
      </c>
      <c r="FY32" s="2" t="s">
        <v>55</v>
      </c>
      <c r="GA32" s="5" t="s">
        <v>55</v>
      </c>
      <c r="GC32" s="5" t="s">
        <v>55</v>
      </c>
      <c r="GE32" s="5" t="s">
        <v>55</v>
      </c>
      <c r="GG32" s="5" t="s">
        <v>55</v>
      </c>
      <c r="GI32" s="5" t="s">
        <v>55</v>
      </c>
      <c r="GK32" s="5" t="s">
        <v>61</v>
      </c>
      <c r="GL32" s="5">
        <f>ROUND(455*0.017+532*0.036+852*0.019,0)</f>
        <v>43</v>
      </c>
      <c r="GM32" s="5" t="s">
        <v>55</v>
      </c>
      <c r="GO32" s="5" t="s">
        <v>55</v>
      </c>
      <c r="GQ32" s="1" t="s">
        <v>6</v>
      </c>
      <c r="GR32" s="1"/>
      <c r="GS32" s="1" t="s">
        <v>2</v>
      </c>
      <c r="GT32" s="1">
        <v>2</v>
      </c>
      <c r="GU32" s="1" t="s">
        <v>6</v>
      </c>
      <c r="GV32" s="1"/>
      <c r="GW32" s="1" t="s">
        <v>55</v>
      </c>
      <c r="GX32" s="1"/>
      <c r="GY32" s="5" t="s">
        <v>55</v>
      </c>
      <c r="HA32" s="5" t="s">
        <v>55</v>
      </c>
      <c r="HC32" s="5" t="s">
        <v>55</v>
      </c>
      <c r="HE32" s="5" t="s">
        <v>61</v>
      </c>
      <c r="HF32" s="5">
        <v>15</v>
      </c>
      <c r="HG32" s="5" t="s">
        <v>55</v>
      </c>
      <c r="HI32" s="5" t="s">
        <v>55</v>
      </c>
      <c r="HK32" s="5" t="s">
        <v>55</v>
      </c>
      <c r="HM32" s="1" t="s">
        <v>144</v>
      </c>
      <c r="HN32" s="1"/>
    </row>
    <row r="33" spans="1:222">
      <c r="A33" s="12" t="s">
        <v>216</v>
      </c>
      <c r="B33" s="12" t="s">
        <v>96</v>
      </c>
      <c r="C33" s="1" t="s">
        <v>55</v>
      </c>
      <c r="D33" s="1"/>
      <c r="E33" s="1" t="s">
        <v>61</v>
      </c>
      <c r="F33" s="1">
        <v>384</v>
      </c>
      <c r="G33" s="1" t="s">
        <v>55</v>
      </c>
      <c r="H33" s="1"/>
      <c r="I33" s="1" t="s">
        <v>55</v>
      </c>
      <c r="J33" s="1"/>
      <c r="K33" s="1" t="s">
        <v>2</v>
      </c>
      <c r="L33" s="1">
        <v>67</v>
      </c>
      <c r="M33" s="1" t="s">
        <v>6</v>
      </c>
      <c r="N33" s="1"/>
      <c r="O33" s="1" t="s">
        <v>6</v>
      </c>
      <c r="P33" s="1"/>
      <c r="Q33" s="1" t="s">
        <v>6</v>
      </c>
      <c r="R33" s="1"/>
      <c r="S33" s="1" t="s">
        <v>6</v>
      </c>
      <c r="T33" s="1"/>
      <c r="U33" s="1" t="s">
        <v>61</v>
      </c>
      <c r="V33" s="1">
        <v>58</v>
      </c>
      <c r="W33" s="1" t="s">
        <v>6</v>
      </c>
      <c r="X33" s="1"/>
      <c r="Y33" s="1" t="s">
        <v>55</v>
      </c>
      <c r="Z33" s="1"/>
      <c r="AA33" s="1" t="s">
        <v>55</v>
      </c>
      <c r="AB33" s="1"/>
      <c r="AC33" s="1" t="s">
        <v>6</v>
      </c>
      <c r="AD33" s="1"/>
      <c r="AE33" s="1" t="s">
        <v>6</v>
      </c>
      <c r="AF33" s="1"/>
      <c r="AG33" s="1" t="s">
        <v>55</v>
      </c>
      <c r="AH33" s="1">
        <f>41+48+61+62+AH35</f>
        <v>505</v>
      </c>
      <c r="AI33" s="1" t="s">
        <v>6</v>
      </c>
      <c r="AJ33" s="1"/>
      <c r="AK33" s="1" t="s">
        <v>55</v>
      </c>
      <c r="AL33" s="1"/>
      <c r="AM33" s="2" t="s">
        <v>55</v>
      </c>
      <c r="AO33" s="5" t="s">
        <v>55</v>
      </c>
      <c r="AQ33" s="5" t="s">
        <v>55</v>
      </c>
      <c r="AS33" s="2" t="s">
        <v>55</v>
      </c>
      <c r="AT33" s="2"/>
      <c r="AU33" s="2" t="s">
        <v>61</v>
      </c>
      <c r="AV33" s="2"/>
      <c r="AW33" s="2" t="s">
        <v>55</v>
      </c>
      <c r="AX33" s="2"/>
      <c r="AY33" s="4" t="s">
        <v>55</v>
      </c>
      <c r="AZ33" s="2"/>
      <c r="BA33" s="4" t="s">
        <v>55</v>
      </c>
      <c r="BB33" s="2"/>
      <c r="BC33" s="2" t="s">
        <v>61</v>
      </c>
      <c r="BD33" s="2">
        <f>SUM(BD34:BD40)</f>
        <v>90</v>
      </c>
      <c r="BE33" s="4" t="s">
        <v>55</v>
      </c>
      <c r="BF33" s="2"/>
      <c r="BG33" s="2" t="s">
        <v>61</v>
      </c>
      <c r="BH33" s="2">
        <f>SUM(BH34:BH40)</f>
        <v>23</v>
      </c>
      <c r="BI33" s="2" t="s">
        <v>61</v>
      </c>
      <c r="BJ33" s="2">
        <f>SUM(BJ34:BJ40)</f>
        <v>58</v>
      </c>
      <c r="BK33" s="4" t="s">
        <v>61</v>
      </c>
      <c r="BL33" s="2">
        <v>38</v>
      </c>
      <c r="BM33" s="5" t="s">
        <v>55</v>
      </c>
      <c r="BN33" s="2"/>
      <c r="BO33" s="1" t="s">
        <v>61</v>
      </c>
      <c r="BP33" s="1">
        <v>61</v>
      </c>
      <c r="BQ33" s="1" t="s">
        <v>55</v>
      </c>
      <c r="BR33" s="1"/>
      <c r="BS33" s="1" t="s">
        <v>55</v>
      </c>
      <c r="BT33" s="1"/>
      <c r="BU33" s="1" t="s">
        <v>55</v>
      </c>
      <c r="BV33" s="1"/>
      <c r="BW33" s="1" t="s">
        <v>144</v>
      </c>
      <c r="BX33" s="1"/>
      <c r="BY33" s="1" t="s">
        <v>308</v>
      </c>
      <c r="BZ33" s="1">
        <v>20</v>
      </c>
      <c r="CA33" s="1" t="s">
        <v>144</v>
      </c>
      <c r="CB33" s="1"/>
      <c r="CC33" s="1" t="s">
        <v>144</v>
      </c>
      <c r="CD33" s="1"/>
      <c r="CE33" s="1" t="s">
        <v>144</v>
      </c>
      <c r="CF33" s="1"/>
      <c r="CG33" s="1" t="s">
        <v>144</v>
      </c>
      <c r="CH33" s="1"/>
      <c r="CI33" s="1" t="s">
        <v>144</v>
      </c>
      <c r="CJ33" s="1"/>
      <c r="CK33" s="1" t="s">
        <v>308</v>
      </c>
      <c r="CL33" s="1">
        <v>17</v>
      </c>
      <c r="CM33" s="1" t="s">
        <v>308</v>
      </c>
      <c r="CN33" s="1">
        <v>78</v>
      </c>
      <c r="CO33" s="1" t="s">
        <v>144</v>
      </c>
      <c r="CP33" s="1"/>
      <c r="CQ33" s="1" t="s">
        <v>144</v>
      </c>
      <c r="CR33" s="1"/>
      <c r="CS33" s="1" t="s">
        <v>144</v>
      </c>
      <c r="CT33" s="1"/>
      <c r="CU33" s="1" t="s">
        <v>308</v>
      </c>
      <c r="CV33" s="1">
        <f>SUM(CV34:CV40)+14</f>
        <v>188</v>
      </c>
      <c r="CW33" s="1" t="s">
        <v>144</v>
      </c>
      <c r="CX33" s="1"/>
      <c r="CY33" s="1" t="s">
        <v>144</v>
      </c>
      <c r="CZ33" s="1"/>
      <c r="DA33" s="1" t="s">
        <v>61</v>
      </c>
      <c r="DB33" s="1">
        <v>26</v>
      </c>
      <c r="DC33" s="1" t="s">
        <v>55</v>
      </c>
      <c r="DD33" s="1"/>
      <c r="DE33" s="1" t="s">
        <v>55</v>
      </c>
      <c r="DF33" s="1"/>
      <c r="DG33" s="1" t="s">
        <v>2</v>
      </c>
      <c r="DH33" s="1">
        <v>194</v>
      </c>
      <c r="DI33" s="1" t="s">
        <v>55</v>
      </c>
      <c r="DJ33" s="1"/>
      <c r="DK33" s="1" t="s">
        <v>6</v>
      </c>
      <c r="DL33" s="1"/>
      <c r="DM33" s="1" t="s">
        <v>55</v>
      </c>
      <c r="DN33" s="1"/>
      <c r="DO33" s="1" t="s">
        <v>2</v>
      </c>
      <c r="DP33" s="1">
        <v>68</v>
      </c>
      <c r="DQ33" s="1" t="s">
        <v>55</v>
      </c>
      <c r="DR33" s="1"/>
      <c r="DS33" s="1" t="s">
        <v>55</v>
      </c>
      <c r="DT33" s="1"/>
      <c r="DU33" s="1"/>
      <c r="DV33" s="1"/>
      <c r="DW33" s="1" t="s">
        <v>55</v>
      </c>
      <c r="DX33" s="1"/>
      <c r="DY33" s="1" t="s">
        <v>6</v>
      </c>
      <c r="DZ33" s="1"/>
      <c r="EA33" s="1" t="s">
        <v>61</v>
      </c>
      <c r="EB33" s="1">
        <f>SUM(EB34:EB40)</f>
        <v>44</v>
      </c>
      <c r="EC33" s="1" t="s">
        <v>55</v>
      </c>
      <c r="ED33" s="1"/>
      <c r="EE33" s="1" t="s">
        <v>6</v>
      </c>
      <c r="EF33" s="1"/>
      <c r="EG33" s="1" t="s">
        <v>2</v>
      </c>
      <c r="EH33" s="1">
        <v>14</v>
      </c>
      <c r="EI33" s="1" t="s">
        <v>6</v>
      </c>
      <c r="EJ33" s="1"/>
      <c r="EK33" s="1" t="s">
        <v>55</v>
      </c>
      <c r="EL33" s="1"/>
      <c r="EM33" s="1" t="s">
        <v>6</v>
      </c>
      <c r="EN33" s="1"/>
      <c r="EO33" s="1" t="s">
        <v>61</v>
      </c>
      <c r="EP33" s="1">
        <v>65</v>
      </c>
      <c r="EQ33" s="1" t="s">
        <v>55</v>
      </c>
      <c r="ER33" s="1"/>
      <c r="ES33" s="1" t="s">
        <v>55</v>
      </c>
      <c r="ET33" s="1"/>
      <c r="EU33" s="1" t="s">
        <v>55</v>
      </c>
      <c r="EV33" s="1"/>
      <c r="EW33" s="1" t="s">
        <v>55</v>
      </c>
      <c r="EX33" s="1"/>
      <c r="EY33" s="1" t="s">
        <v>61</v>
      </c>
      <c r="EZ33" s="1">
        <v>81</v>
      </c>
      <c r="FA33" s="1" t="s">
        <v>55</v>
      </c>
      <c r="FB33" s="1"/>
      <c r="FC33" s="1" t="s">
        <v>55</v>
      </c>
      <c r="FD33" s="1"/>
      <c r="FE33" s="1" t="s">
        <v>55</v>
      </c>
      <c r="FF33" s="1"/>
      <c r="FG33" s="5" t="s">
        <v>61</v>
      </c>
      <c r="FH33" s="5">
        <v>14</v>
      </c>
      <c r="FI33" s="2" t="s">
        <v>61</v>
      </c>
      <c r="FJ33" s="2">
        <v>12</v>
      </c>
      <c r="FK33" s="2" t="s">
        <v>55</v>
      </c>
      <c r="FL33" s="2"/>
      <c r="FM33" s="2" t="s">
        <v>55</v>
      </c>
      <c r="FN33" s="2"/>
      <c r="FO33" s="2" t="s">
        <v>55</v>
      </c>
      <c r="FP33" s="2"/>
      <c r="FQ33" s="2" t="s">
        <v>61</v>
      </c>
      <c r="FR33" s="2">
        <v>74</v>
      </c>
      <c r="FS33" s="2" t="s">
        <v>55</v>
      </c>
      <c r="FT33" s="2"/>
      <c r="FU33" s="2" t="s">
        <v>55</v>
      </c>
      <c r="FV33" s="2"/>
      <c r="FW33" s="2" t="s">
        <v>55</v>
      </c>
      <c r="FX33" s="2"/>
      <c r="FY33" s="2" t="s">
        <v>55</v>
      </c>
      <c r="FZ33" s="2"/>
      <c r="GA33" s="5" t="s">
        <v>55</v>
      </c>
      <c r="GB33" s="2"/>
      <c r="GC33" s="5" t="s">
        <v>61</v>
      </c>
      <c r="GD33" s="5">
        <v>8</v>
      </c>
      <c r="GE33" s="5" t="s">
        <v>55</v>
      </c>
      <c r="GG33" s="5" t="s">
        <v>55</v>
      </c>
      <c r="GI33" s="5" t="s">
        <v>55</v>
      </c>
      <c r="GK33" s="5" t="s">
        <v>55</v>
      </c>
      <c r="GM33" s="5" t="s">
        <v>55</v>
      </c>
      <c r="GO33" s="5" t="s">
        <v>55</v>
      </c>
      <c r="GQ33" s="1" t="s">
        <v>6</v>
      </c>
      <c r="GR33" s="1"/>
      <c r="GS33" s="1" t="s">
        <v>55</v>
      </c>
      <c r="GT33" s="1"/>
      <c r="GU33" s="1" t="s">
        <v>6</v>
      </c>
      <c r="GV33" s="1"/>
      <c r="GW33" s="1" t="s">
        <v>6</v>
      </c>
      <c r="GX33" s="1"/>
      <c r="GY33" s="5" t="s">
        <v>55</v>
      </c>
      <c r="HA33" s="5" t="s">
        <v>55</v>
      </c>
      <c r="HC33" s="5" t="s">
        <v>55</v>
      </c>
      <c r="HE33" s="5" t="s">
        <v>55</v>
      </c>
      <c r="HG33" s="5" t="s">
        <v>55</v>
      </c>
      <c r="HI33" s="5" t="s">
        <v>55</v>
      </c>
      <c r="HK33" s="5" t="s">
        <v>55</v>
      </c>
      <c r="HM33" s="1" t="s">
        <v>144</v>
      </c>
      <c r="HN33" s="1"/>
    </row>
    <row r="34" spans="1:222">
      <c r="A34" s="15" t="s">
        <v>216</v>
      </c>
      <c r="B34" s="15" t="s">
        <v>217</v>
      </c>
      <c r="C34" s="1" t="s">
        <v>55</v>
      </c>
      <c r="D34" s="1"/>
      <c r="E34" s="1" t="s">
        <v>55</v>
      </c>
      <c r="F34" s="1"/>
      <c r="G34" s="1" t="s">
        <v>55</v>
      </c>
      <c r="H34" s="1"/>
      <c r="I34" s="1" t="s">
        <v>55</v>
      </c>
      <c r="J34" s="1"/>
      <c r="K34" s="1" t="s">
        <v>55</v>
      </c>
      <c r="L34" s="1"/>
      <c r="M34" s="1" t="s">
        <v>6</v>
      </c>
      <c r="N34" s="1"/>
      <c r="O34" s="1" t="s">
        <v>6</v>
      </c>
      <c r="P34" s="1"/>
      <c r="Q34" s="1" t="s">
        <v>6</v>
      </c>
      <c r="R34" s="1"/>
      <c r="S34" s="1" t="s">
        <v>6</v>
      </c>
      <c r="T34" s="1"/>
      <c r="U34" s="1" t="s">
        <v>6</v>
      </c>
      <c r="V34" s="1"/>
      <c r="W34" s="1" t="s">
        <v>6</v>
      </c>
      <c r="X34" s="1"/>
      <c r="Y34" s="1" t="s">
        <v>55</v>
      </c>
      <c r="Z34" s="1"/>
      <c r="AA34" s="1" t="s">
        <v>55</v>
      </c>
      <c r="AB34" s="1"/>
      <c r="AC34" s="1" t="s">
        <v>6</v>
      </c>
      <c r="AD34" s="1"/>
      <c r="AE34" s="1" t="s">
        <v>6</v>
      </c>
      <c r="AF34" s="1"/>
      <c r="AG34" s="1" t="s">
        <v>55</v>
      </c>
      <c r="AH34" s="1"/>
      <c r="AI34" s="1" t="s">
        <v>6</v>
      </c>
      <c r="AJ34" s="1"/>
      <c r="AK34" s="1" t="s">
        <v>55</v>
      </c>
      <c r="AL34" s="1"/>
      <c r="AM34" s="2" t="s">
        <v>55</v>
      </c>
      <c r="AO34" s="5" t="s">
        <v>55</v>
      </c>
      <c r="AQ34" s="5" t="s">
        <v>55</v>
      </c>
      <c r="AS34" s="4" t="s">
        <v>55</v>
      </c>
      <c r="AU34" s="2" t="s">
        <v>61</v>
      </c>
      <c r="AV34" s="2">
        <v>308</v>
      </c>
      <c r="AW34" s="2" t="s">
        <v>55</v>
      </c>
      <c r="AY34" s="4" t="s">
        <v>55</v>
      </c>
      <c r="BA34" s="4" t="s">
        <v>55</v>
      </c>
      <c r="BB34" s="2"/>
      <c r="BC34" s="2" t="s">
        <v>61</v>
      </c>
      <c r="BD34" s="5">
        <v>10</v>
      </c>
      <c r="BE34" s="4" t="s">
        <v>55</v>
      </c>
      <c r="BF34" s="2"/>
      <c r="BG34" s="4" t="s">
        <v>61</v>
      </c>
      <c r="BH34" s="5">
        <v>3</v>
      </c>
      <c r="BI34" s="2" t="s">
        <v>55</v>
      </c>
      <c r="BJ34" s="2"/>
      <c r="BK34" s="4" t="s">
        <v>55</v>
      </c>
      <c r="BM34" s="5" t="s">
        <v>55</v>
      </c>
      <c r="BO34" s="1" t="s">
        <v>55</v>
      </c>
      <c r="BP34" s="1"/>
      <c r="BQ34" s="1" t="s">
        <v>55</v>
      </c>
      <c r="BR34" s="1"/>
      <c r="BS34" s="1" t="s">
        <v>55</v>
      </c>
      <c r="BT34" s="1"/>
      <c r="BU34" s="1" t="s">
        <v>55</v>
      </c>
      <c r="BV34" s="1"/>
      <c r="BW34" s="1" t="s">
        <v>144</v>
      </c>
      <c r="BX34" s="1"/>
      <c r="BY34" s="1" t="s">
        <v>144</v>
      </c>
      <c r="BZ34" s="1"/>
      <c r="CA34" s="1" t="s">
        <v>144</v>
      </c>
      <c r="CB34" s="1"/>
      <c r="CC34" s="1" t="s">
        <v>144</v>
      </c>
      <c r="CD34" s="1"/>
      <c r="CE34" s="1" t="s">
        <v>144</v>
      </c>
      <c r="CF34" s="1"/>
      <c r="CG34" s="1" t="s">
        <v>144</v>
      </c>
      <c r="CH34" s="1"/>
      <c r="CI34" s="1" t="s">
        <v>144</v>
      </c>
      <c r="CJ34" s="1"/>
      <c r="CK34" s="1" t="s">
        <v>308</v>
      </c>
      <c r="CL34" s="1">
        <v>0</v>
      </c>
      <c r="CM34" s="1" t="s">
        <v>144</v>
      </c>
      <c r="CN34" s="1"/>
      <c r="CO34" s="1" t="s">
        <v>144</v>
      </c>
      <c r="CP34" s="1"/>
      <c r="CQ34" s="1" t="s">
        <v>144</v>
      </c>
      <c r="CR34" s="1"/>
      <c r="CS34" s="1" t="s">
        <v>144</v>
      </c>
      <c r="CT34" s="1"/>
      <c r="CU34" s="1" t="s">
        <v>144</v>
      </c>
      <c r="CV34" s="1"/>
      <c r="CW34" s="1" t="s">
        <v>144</v>
      </c>
      <c r="CX34" s="1"/>
      <c r="CY34" s="1" t="s">
        <v>144</v>
      </c>
      <c r="CZ34" s="1"/>
      <c r="DA34" s="1" t="s">
        <v>61</v>
      </c>
      <c r="DB34" s="1">
        <v>2</v>
      </c>
      <c r="DC34" s="1" t="s">
        <v>55</v>
      </c>
      <c r="DD34" s="1"/>
      <c r="DE34" s="1" t="s">
        <v>55</v>
      </c>
      <c r="DF34" s="1"/>
      <c r="DG34" s="1" t="s">
        <v>2</v>
      </c>
      <c r="DH34" s="1">
        <v>161</v>
      </c>
      <c r="DI34" s="1" t="s">
        <v>55</v>
      </c>
      <c r="DJ34" s="1"/>
      <c r="DK34" s="1" t="s">
        <v>61</v>
      </c>
      <c r="DL34" s="1">
        <v>5</v>
      </c>
      <c r="DM34" s="1" t="s">
        <v>55</v>
      </c>
      <c r="DN34" s="1"/>
      <c r="DO34" s="1" t="s">
        <v>2</v>
      </c>
      <c r="DP34" s="1">
        <v>6</v>
      </c>
      <c r="DQ34" s="1" t="s">
        <v>55</v>
      </c>
      <c r="DR34" s="1"/>
      <c r="DS34" s="1" t="s">
        <v>55</v>
      </c>
      <c r="DT34" s="1"/>
      <c r="DU34" s="1"/>
      <c r="DV34" s="1"/>
      <c r="DW34" s="1" t="s">
        <v>55</v>
      </c>
      <c r="DX34" s="1"/>
      <c r="DY34" s="1" t="s">
        <v>6</v>
      </c>
      <c r="DZ34" s="1"/>
      <c r="EA34" s="1" t="s">
        <v>55</v>
      </c>
      <c r="EB34" s="1"/>
      <c r="EC34" s="1" t="s">
        <v>55</v>
      </c>
      <c r="ED34" s="1"/>
      <c r="EE34" s="1" t="s">
        <v>6</v>
      </c>
      <c r="EF34" s="1"/>
      <c r="EG34" s="1" t="s">
        <v>2</v>
      </c>
      <c r="EH34" s="1"/>
      <c r="EI34" s="1" t="s">
        <v>6</v>
      </c>
      <c r="EJ34" s="1"/>
      <c r="EK34" s="1" t="s">
        <v>55</v>
      </c>
      <c r="EL34" s="1"/>
      <c r="EM34" s="1" t="s">
        <v>6</v>
      </c>
      <c r="EN34" s="1"/>
      <c r="EO34" s="1" t="s">
        <v>55</v>
      </c>
      <c r="EP34" s="1"/>
      <c r="EQ34" s="1" t="s">
        <v>61</v>
      </c>
      <c r="ER34" s="1">
        <v>34</v>
      </c>
      <c r="ES34" s="1" t="s">
        <v>55</v>
      </c>
      <c r="ET34" s="1"/>
      <c r="EU34" s="1" t="s">
        <v>55</v>
      </c>
      <c r="EV34" s="1"/>
      <c r="EW34" s="1" t="s">
        <v>55</v>
      </c>
      <c r="EX34" s="1"/>
      <c r="EY34" s="1" t="s">
        <v>55</v>
      </c>
      <c r="EZ34" s="1"/>
      <c r="FA34" s="1" t="s">
        <v>55</v>
      </c>
      <c r="FB34" s="1"/>
      <c r="FC34" s="1" t="s">
        <v>61</v>
      </c>
      <c r="FD34" s="1">
        <v>37</v>
      </c>
      <c r="FE34" s="1" t="s">
        <v>55</v>
      </c>
      <c r="FF34" s="1"/>
      <c r="FG34" s="5" t="s">
        <v>61</v>
      </c>
      <c r="FH34" s="5">
        <v>0</v>
      </c>
      <c r="FI34" s="2" t="s">
        <v>55</v>
      </c>
      <c r="FJ34" s="2"/>
      <c r="FK34" s="2" t="s">
        <v>55</v>
      </c>
      <c r="FM34" s="2" t="s">
        <v>55</v>
      </c>
      <c r="FO34" s="2" t="s">
        <v>55</v>
      </c>
      <c r="FP34" s="2"/>
      <c r="FQ34" s="5" t="s">
        <v>55</v>
      </c>
      <c r="FS34" s="2" t="s">
        <v>55</v>
      </c>
      <c r="FT34" s="2"/>
      <c r="FU34" s="2" t="s">
        <v>55</v>
      </c>
      <c r="FV34" s="2"/>
      <c r="FW34" s="2" t="s">
        <v>55</v>
      </c>
      <c r="FX34" s="2"/>
      <c r="FY34" s="2" t="s">
        <v>55</v>
      </c>
      <c r="FZ34" s="2"/>
      <c r="GA34" s="5" t="s">
        <v>55</v>
      </c>
      <c r="GC34" s="5" t="s">
        <v>55</v>
      </c>
      <c r="GE34" s="5" t="s">
        <v>55</v>
      </c>
      <c r="GG34" s="5" t="s">
        <v>55</v>
      </c>
      <c r="GI34" s="5" t="s">
        <v>55</v>
      </c>
      <c r="GK34" s="5" t="s">
        <v>55</v>
      </c>
      <c r="GM34" s="5" t="s">
        <v>55</v>
      </c>
      <c r="GO34" s="5" t="s">
        <v>55</v>
      </c>
      <c r="GQ34" s="1" t="s">
        <v>6</v>
      </c>
      <c r="GR34" s="1"/>
      <c r="GS34" s="1" t="s">
        <v>55</v>
      </c>
      <c r="GT34" s="1"/>
      <c r="GU34" s="1" t="s">
        <v>6</v>
      </c>
      <c r="GV34" s="1"/>
      <c r="GW34" s="1" t="s">
        <v>6</v>
      </c>
      <c r="GX34" s="1"/>
      <c r="GY34" s="5" t="s">
        <v>55</v>
      </c>
      <c r="HA34" s="5" t="s">
        <v>55</v>
      </c>
      <c r="HC34" s="5" t="s">
        <v>55</v>
      </c>
      <c r="HE34" s="5" t="s">
        <v>55</v>
      </c>
      <c r="HG34" s="5" t="s">
        <v>55</v>
      </c>
      <c r="HI34" s="5" t="s">
        <v>55</v>
      </c>
      <c r="HK34" s="5" t="s">
        <v>55</v>
      </c>
      <c r="HM34" s="1" t="s">
        <v>144</v>
      </c>
      <c r="HN34" s="1"/>
    </row>
    <row r="35" spans="1:222" ht="31">
      <c r="A35" s="15" t="s">
        <v>216</v>
      </c>
      <c r="B35" s="15" t="s">
        <v>218</v>
      </c>
      <c r="C35" s="1" t="s">
        <v>55</v>
      </c>
      <c r="D35" s="1"/>
      <c r="E35" s="1" t="s">
        <v>55</v>
      </c>
      <c r="F35" s="1"/>
      <c r="G35" s="1" t="s">
        <v>55</v>
      </c>
      <c r="H35" s="1"/>
      <c r="I35" s="1" t="s">
        <v>55</v>
      </c>
      <c r="J35" s="1"/>
      <c r="K35" s="1" t="s">
        <v>2</v>
      </c>
      <c r="L35" s="1">
        <v>8</v>
      </c>
      <c r="M35" s="1" t="s">
        <v>6</v>
      </c>
      <c r="N35" s="1"/>
      <c r="O35" s="1" t="s">
        <v>2</v>
      </c>
      <c r="P35" s="1">
        <f>5+6+1+15</f>
        <v>27</v>
      </c>
      <c r="Q35" s="1" t="s">
        <v>6</v>
      </c>
      <c r="R35" s="1"/>
      <c r="S35" s="1" t="s">
        <v>6</v>
      </c>
      <c r="T35" s="1"/>
      <c r="U35" s="1" t="s">
        <v>6</v>
      </c>
      <c r="V35" s="1"/>
      <c r="W35" s="1" t="s">
        <v>6</v>
      </c>
      <c r="X35" s="1"/>
      <c r="Y35" s="1" t="s">
        <v>55</v>
      </c>
      <c r="Z35" s="1"/>
      <c r="AA35" s="1" t="s">
        <v>61</v>
      </c>
      <c r="AB35" s="1">
        <v>32</v>
      </c>
      <c r="AC35" s="1" t="s">
        <v>6</v>
      </c>
      <c r="AD35" s="1"/>
      <c r="AE35" s="1" t="s">
        <v>61</v>
      </c>
      <c r="AF35" s="1">
        <v>92</v>
      </c>
      <c r="AG35" s="1" t="s">
        <v>2</v>
      </c>
      <c r="AH35" s="1">
        <f>14+15+20+18+56+59+65+46</f>
        <v>293</v>
      </c>
      <c r="AI35" s="1" t="s">
        <v>6</v>
      </c>
      <c r="AJ35" s="1"/>
      <c r="AK35" s="1" t="s">
        <v>61</v>
      </c>
      <c r="AL35" s="1">
        <v>42</v>
      </c>
      <c r="AM35" s="2" t="s">
        <v>61</v>
      </c>
      <c r="AN35" s="5">
        <v>16</v>
      </c>
      <c r="AO35" s="5" t="s">
        <v>55</v>
      </c>
      <c r="AQ35" s="5" t="s">
        <v>55</v>
      </c>
      <c r="AS35" s="4" t="s">
        <v>55</v>
      </c>
      <c r="AU35" s="2" t="s">
        <v>61</v>
      </c>
      <c r="AV35" s="2">
        <v>220</v>
      </c>
      <c r="AW35" s="2" t="s">
        <v>61</v>
      </c>
      <c r="AX35" s="5">
        <v>8</v>
      </c>
      <c r="AY35" s="4" t="s">
        <v>55</v>
      </c>
      <c r="BA35" s="4" t="s">
        <v>55</v>
      </c>
      <c r="BB35" s="2"/>
      <c r="BC35" s="2" t="s">
        <v>61</v>
      </c>
      <c r="BD35" s="5">
        <v>37</v>
      </c>
      <c r="BE35" s="4" t="s">
        <v>55</v>
      </c>
      <c r="BF35" s="2"/>
      <c r="BG35" s="4" t="s">
        <v>61</v>
      </c>
      <c r="BH35" s="5">
        <v>6</v>
      </c>
      <c r="BI35" s="2" t="s">
        <v>61</v>
      </c>
      <c r="BJ35" s="2">
        <v>18</v>
      </c>
      <c r="BK35" s="4" t="s">
        <v>55</v>
      </c>
      <c r="BM35" s="5" t="s">
        <v>55</v>
      </c>
      <c r="BO35" s="1" t="s">
        <v>55</v>
      </c>
      <c r="BP35" s="1"/>
      <c r="BQ35" s="1" t="s">
        <v>55</v>
      </c>
      <c r="BR35" s="1">
        <v>156</v>
      </c>
      <c r="BS35" s="1" t="s">
        <v>55</v>
      </c>
      <c r="BT35" s="1"/>
      <c r="BU35" s="1" t="s">
        <v>61</v>
      </c>
      <c r="BV35" s="1">
        <v>22</v>
      </c>
      <c r="BW35" s="1" t="s">
        <v>144</v>
      </c>
      <c r="BX35" s="1"/>
      <c r="BY35" s="1" t="s">
        <v>144</v>
      </c>
      <c r="BZ35" s="1"/>
      <c r="CA35" s="1" t="s">
        <v>144</v>
      </c>
      <c r="CB35" s="1"/>
      <c r="CC35" s="1" t="s">
        <v>144</v>
      </c>
      <c r="CD35" s="1"/>
      <c r="CE35" s="1" t="s">
        <v>144</v>
      </c>
      <c r="CF35" s="1"/>
      <c r="CG35" s="1" t="s">
        <v>308</v>
      </c>
      <c r="CH35" s="1">
        <v>23</v>
      </c>
      <c r="CI35" s="1" t="s">
        <v>144</v>
      </c>
      <c r="CJ35" s="1"/>
      <c r="CK35" s="1" t="s">
        <v>308</v>
      </c>
      <c r="CL35" s="1">
        <v>8</v>
      </c>
      <c r="CM35" s="1" t="s">
        <v>144</v>
      </c>
      <c r="CN35" s="1"/>
      <c r="CO35" s="1" t="s">
        <v>144</v>
      </c>
      <c r="CP35" s="1"/>
      <c r="CQ35" s="1" t="s">
        <v>144</v>
      </c>
      <c r="CR35" s="1"/>
      <c r="CS35" s="1" t="s">
        <v>144</v>
      </c>
      <c r="CT35" s="1"/>
      <c r="CU35" s="1" t="s">
        <v>308</v>
      </c>
      <c r="CV35" s="1">
        <f>74+27</f>
        <v>101</v>
      </c>
      <c r="CW35" s="1" t="s">
        <v>144</v>
      </c>
      <c r="CX35" s="1"/>
      <c r="CY35" s="1" t="s">
        <v>144</v>
      </c>
      <c r="CZ35" s="1"/>
      <c r="DA35" s="1" t="s">
        <v>61</v>
      </c>
      <c r="DB35" s="1">
        <f>7+6+1</f>
        <v>14</v>
      </c>
      <c r="DC35" s="1" t="s">
        <v>61</v>
      </c>
      <c r="DD35" s="1">
        <v>13</v>
      </c>
      <c r="DE35" s="1" t="s">
        <v>55</v>
      </c>
      <c r="DF35" s="1"/>
      <c r="DG35" s="1" t="s">
        <v>6</v>
      </c>
      <c r="DH35" s="1"/>
      <c r="DI35" s="1" t="s">
        <v>2</v>
      </c>
      <c r="DJ35" s="1">
        <v>94</v>
      </c>
      <c r="DK35" s="1" t="s">
        <v>61</v>
      </c>
      <c r="DL35" s="1">
        <v>25</v>
      </c>
      <c r="DM35" s="1" t="s">
        <v>55</v>
      </c>
      <c r="DN35" s="1"/>
      <c r="DO35" s="1" t="s">
        <v>2</v>
      </c>
      <c r="DP35" s="1">
        <v>30</v>
      </c>
      <c r="DQ35" s="1" t="s">
        <v>61</v>
      </c>
      <c r="DR35" s="1">
        <v>83</v>
      </c>
      <c r="DS35" s="1" t="s">
        <v>2</v>
      </c>
      <c r="DT35" s="1">
        <v>38</v>
      </c>
      <c r="DU35" s="1"/>
      <c r="DV35" s="1"/>
      <c r="DW35" s="1" t="s">
        <v>55</v>
      </c>
      <c r="DX35" s="1"/>
      <c r="DY35" s="1" t="s">
        <v>6</v>
      </c>
      <c r="DZ35" s="1"/>
      <c r="EA35" s="1" t="s">
        <v>61</v>
      </c>
      <c r="EB35" s="1">
        <v>24</v>
      </c>
      <c r="EC35" s="1" t="s">
        <v>61</v>
      </c>
      <c r="ED35" s="1">
        <v>7</v>
      </c>
      <c r="EE35" s="1" t="s">
        <v>6</v>
      </c>
      <c r="EF35" s="1"/>
      <c r="EG35" s="1" t="s">
        <v>2</v>
      </c>
      <c r="EH35" s="1"/>
      <c r="EI35" s="1" t="s">
        <v>6</v>
      </c>
      <c r="EJ35" s="1"/>
      <c r="EK35" s="1" t="s">
        <v>55</v>
      </c>
      <c r="EL35" s="1"/>
      <c r="EM35" s="1" t="s">
        <v>6</v>
      </c>
      <c r="EN35" s="1"/>
      <c r="EO35" s="1" t="s">
        <v>55</v>
      </c>
      <c r="EP35" s="1"/>
      <c r="EQ35" s="1" t="s">
        <v>61</v>
      </c>
      <c r="ER35" s="1">
        <v>8</v>
      </c>
      <c r="ES35" s="1" t="s">
        <v>55</v>
      </c>
      <c r="ET35" s="1"/>
      <c r="EU35" s="1" t="s">
        <v>61</v>
      </c>
      <c r="EV35" s="1">
        <v>27</v>
      </c>
      <c r="EW35" s="1" t="s">
        <v>61</v>
      </c>
      <c r="EX35" s="1">
        <v>44</v>
      </c>
      <c r="EY35" s="1" t="s">
        <v>55</v>
      </c>
      <c r="EZ35" s="1"/>
      <c r="FA35" s="1" t="s">
        <v>61</v>
      </c>
      <c r="FB35" s="1">
        <v>276</v>
      </c>
      <c r="FC35" s="1" t="s">
        <v>61</v>
      </c>
      <c r="FD35" s="1">
        <v>74</v>
      </c>
      <c r="FE35" s="1" t="s">
        <v>55</v>
      </c>
      <c r="FF35" s="1"/>
      <c r="FG35" s="5" t="s">
        <v>61</v>
      </c>
      <c r="FH35" s="5">
        <v>3</v>
      </c>
      <c r="FI35" s="2" t="s">
        <v>55</v>
      </c>
      <c r="FJ35" s="2"/>
      <c r="FK35" s="2" t="s">
        <v>55</v>
      </c>
      <c r="FM35" s="2" t="s">
        <v>55</v>
      </c>
      <c r="FO35" s="2" t="s">
        <v>55</v>
      </c>
      <c r="FP35" s="2"/>
      <c r="FQ35" s="5" t="s">
        <v>55</v>
      </c>
      <c r="FS35" s="2" t="s">
        <v>55</v>
      </c>
      <c r="FT35" s="2"/>
      <c r="FU35" s="2" t="s">
        <v>55</v>
      </c>
      <c r="FV35" s="2"/>
      <c r="FW35" s="2" t="s">
        <v>55</v>
      </c>
      <c r="FX35" s="2"/>
      <c r="FY35" s="2" t="s">
        <v>55</v>
      </c>
      <c r="FZ35" s="2"/>
      <c r="GA35" s="5" t="s">
        <v>55</v>
      </c>
      <c r="GC35" s="5" t="s">
        <v>55</v>
      </c>
      <c r="GE35" s="5" t="s">
        <v>61</v>
      </c>
      <c r="GF35" s="5">
        <v>12</v>
      </c>
      <c r="GG35" s="5" t="s">
        <v>55</v>
      </c>
      <c r="GI35" s="5" t="s">
        <v>55</v>
      </c>
      <c r="GK35" s="5" t="s">
        <v>61</v>
      </c>
      <c r="GL35" s="5">
        <f>ROUND(455*0.49+532*0.48+852*0.43,0)</f>
        <v>845</v>
      </c>
      <c r="GM35" s="5" t="s">
        <v>55</v>
      </c>
      <c r="GO35" s="5" t="s">
        <v>55</v>
      </c>
      <c r="GQ35" s="1" t="s">
        <v>6</v>
      </c>
      <c r="GR35" s="1"/>
      <c r="GS35" s="1" t="s">
        <v>55</v>
      </c>
      <c r="GT35" s="1"/>
      <c r="GU35" s="1" t="s">
        <v>6</v>
      </c>
      <c r="GV35" s="1"/>
      <c r="GW35" s="1" t="s">
        <v>6</v>
      </c>
      <c r="GX35" s="1"/>
      <c r="GY35" s="5" t="s">
        <v>61</v>
      </c>
      <c r="GZ35" s="5">
        <v>25</v>
      </c>
      <c r="HA35" s="5" t="s">
        <v>55</v>
      </c>
      <c r="HC35" s="5" t="s">
        <v>61</v>
      </c>
      <c r="HD35" s="5">
        <v>67</v>
      </c>
      <c r="HE35" s="5" t="s">
        <v>55</v>
      </c>
      <c r="HG35" s="5" t="s">
        <v>55</v>
      </c>
      <c r="HI35" s="5" t="s">
        <v>61</v>
      </c>
      <c r="HJ35" s="52">
        <v>5016</v>
      </c>
      <c r="HK35" s="5" t="s">
        <v>61</v>
      </c>
      <c r="HL35" s="5">
        <v>28</v>
      </c>
      <c r="HM35" s="1" t="s">
        <v>308</v>
      </c>
      <c r="HN35" s="1">
        <v>118</v>
      </c>
    </row>
    <row r="36" spans="1:222">
      <c r="A36" s="15" t="s">
        <v>216</v>
      </c>
      <c r="B36" s="15" t="s">
        <v>219</v>
      </c>
      <c r="C36" s="1" t="s">
        <v>55</v>
      </c>
      <c r="D36" s="1"/>
      <c r="E36" s="1" t="s">
        <v>55</v>
      </c>
      <c r="F36" s="1"/>
      <c r="G36" s="1" t="s">
        <v>55</v>
      </c>
      <c r="H36" s="1"/>
      <c r="I36" s="1" t="s">
        <v>55</v>
      </c>
      <c r="J36" s="1"/>
      <c r="K36" s="1" t="s">
        <v>55</v>
      </c>
      <c r="L36" s="1"/>
      <c r="M36" s="1" t="s">
        <v>6</v>
      </c>
      <c r="N36" s="1"/>
      <c r="O36" s="1" t="s">
        <v>6</v>
      </c>
      <c r="P36" s="1"/>
      <c r="Q36" s="1" t="s">
        <v>6</v>
      </c>
      <c r="R36" s="1"/>
      <c r="S36" s="1" t="s">
        <v>6</v>
      </c>
      <c r="T36" s="1"/>
      <c r="U36" s="1" t="s">
        <v>6</v>
      </c>
      <c r="V36" s="1"/>
      <c r="W36" s="1" t="s">
        <v>6</v>
      </c>
      <c r="X36" s="1"/>
      <c r="Y36" s="1" t="s">
        <v>55</v>
      </c>
      <c r="Z36" s="1"/>
      <c r="AA36" s="1" t="s">
        <v>61</v>
      </c>
      <c r="AB36" s="1">
        <v>4</v>
      </c>
      <c r="AC36" s="1" t="s">
        <v>6</v>
      </c>
      <c r="AD36" s="1"/>
      <c r="AE36" s="1" t="s">
        <v>6</v>
      </c>
      <c r="AF36" s="1"/>
      <c r="AG36" s="1" t="s">
        <v>55</v>
      </c>
      <c r="AH36" s="1"/>
      <c r="AI36" s="1" t="s">
        <v>6</v>
      </c>
      <c r="AJ36" s="1"/>
      <c r="AK36" s="1" t="s">
        <v>55</v>
      </c>
      <c r="AL36" s="1"/>
      <c r="AM36" s="2" t="s">
        <v>55</v>
      </c>
      <c r="AO36" s="5" t="s">
        <v>55</v>
      </c>
      <c r="AQ36" s="5" t="s">
        <v>55</v>
      </c>
      <c r="AS36" s="4" t="s">
        <v>55</v>
      </c>
      <c r="AU36" s="2" t="s">
        <v>61</v>
      </c>
      <c r="AV36" s="2"/>
      <c r="AW36" s="2" t="s">
        <v>55</v>
      </c>
      <c r="AY36" s="4" t="s">
        <v>55</v>
      </c>
      <c r="BA36" s="4" t="s">
        <v>55</v>
      </c>
      <c r="BB36" s="2"/>
      <c r="BC36" s="2" t="s">
        <v>61</v>
      </c>
      <c r="BD36" s="5">
        <v>4</v>
      </c>
      <c r="BE36" s="4" t="s">
        <v>55</v>
      </c>
      <c r="BF36" s="2"/>
      <c r="BG36" s="4" t="s">
        <v>61</v>
      </c>
      <c r="BH36" s="4">
        <v>6</v>
      </c>
      <c r="BI36" s="2" t="s">
        <v>55</v>
      </c>
      <c r="BJ36" s="2"/>
      <c r="BK36" s="4" t="s">
        <v>55</v>
      </c>
      <c r="BM36" s="5" t="s">
        <v>55</v>
      </c>
      <c r="BO36" s="1" t="s">
        <v>55</v>
      </c>
      <c r="BP36" s="1"/>
      <c r="BQ36" s="1" t="s">
        <v>55</v>
      </c>
      <c r="BR36" s="1"/>
      <c r="BS36" s="1" t="s">
        <v>61</v>
      </c>
      <c r="BT36" s="1">
        <v>7</v>
      </c>
      <c r="BU36" s="1" t="s">
        <v>55</v>
      </c>
      <c r="BV36" s="1"/>
      <c r="BW36" s="1" t="s">
        <v>144</v>
      </c>
      <c r="BX36" s="1"/>
      <c r="BY36" s="1" t="s">
        <v>144</v>
      </c>
      <c r="BZ36" s="1"/>
      <c r="CA36" s="1" t="s">
        <v>144</v>
      </c>
      <c r="CB36" s="1"/>
      <c r="CC36" s="1" t="s">
        <v>144</v>
      </c>
      <c r="CD36" s="1"/>
      <c r="CE36" s="1" t="s">
        <v>144</v>
      </c>
      <c r="CF36" s="1"/>
      <c r="CG36" s="1" t="s">
        <v>144</v>
      </c>
      <c r="CH36" s="1"/>
      <c r="CI36" s="1" t="s">
        <v>144</v>
      </c>
      <c r="CJ36" s="1"/>
      <c r="CK36" s="1" t="s">
        <v>308</v>
      </c>
      <c r="CL36" s="1">
        <v>0</v>
      </c>
      <c r="CM36" s="1" t="s">
        <v>144</v>
      </c>
      <c r="CN36" s="1"/>
      <c r="CO36" s="1" t="s">
        <v>144</v>
      </c>
      <c r="CP36" s="1"/>
      <c r="CQ36" s="1" t="s">
        <v>144</v>
      </c>
      <c r="CR36" s="1"/>
      <c r="CS36" s="1" t="s">
        <v>144</v>
      </c>
      <c r="CT36" s="1"/>
      <c r="CU36" s="1" t="s">
        <v>308</v>
      </c>
      <c r="CV36" s="1">
        <v>27</v>
      </c>
      <c r="CW36" s="1" t="s">
        <v>144</v>
      </c>
      <c r="CX36" s="1"/>
      <c r="CY36" s="1" t="s">
        <v>144</v>
      </c>
      <c r="CZ36" s="1"/>
      <c r="DA36" s="1" t="s">
        <v>61</v>
      </c>
      <c r="DB36" s="1">
        <v>0</v>
      </c>
      <c r="DC36" s="1" t="s">
        <v>55</v>
      </c>
      <c r="DD36" s="1"/>
      <c r="DE36" s="1" t="s">
        <v>55</v>
      </c>
      <c r="DF36" s="1"/>
      <c r="DG36" s="1" t="s">
        <v>6</v>
      </c>
      <c r="DH36" s="1"/>
      <c r="DI36" s="1" t="s">
        <v>6</v>
      </c>
      <c r="DJ36" s="1"/>
      <c r="DK36" s="1" t="s">
        <v>61</v>
      </c>
      <c r="DL36" s="1">
        <v>9</v>
      </c>
      <c r="DM36" s="1" t="s">
        <v>55</v>
      </c>
      <c r="DN36" s="1"/>
      <c r="DO36" s="1" t="s">
        <v>2</v>
      </c>
      <c r="DP36" s="1"/>
      <c r="DQ36" s="1" t="s">
        <v>55</v>
      </c>
      <c r="DR36" s="1"/>
      <c r="DS36" s="1" t="s">
        <v>55</v>
      </c>
      <c r="DT36" s="1"/>
      <c r="DU36" s="1"/>
      <c r="DV36" s="1"/>
      <c r="DW36" s="1" t="s">
        <v>55</v>
      </c>
      <c r="DX36" s="1"/>
      <c r="DY36" s="1" t="s">
        <v>6</v>
      </c>
      <c r="DZ36" s="1"/>
      <c r="EA36" s="1" t="s">
        <v>61</v>
      </c>
      <c r="EB36" s="1">
        <v>9</v>
      </c>
      <c r="EC36" s="1" t="s">
        <v>55</v>
      </c>
      <c r="ED36" s="1"/>
      <c r="EE36" s="1" t="s">
        <v>6</v>
      </c>
      <c r="EF36" s="1"/>
      <c r="EG36" s="1" t="s">
        <v>2</v>
      </c>
      <c r="EH36" s="1">
        <v>0</v>
      </c>
      <c r="EI36" s="1" t="s">
        <v>6</v>
      </c>
      <c r="EJ36" s="1"/>
      <c r="EK36" s="1" t="s">
        <v>55</v>
      </c>
      <c r="EL36" s="1"/>
      <c r="EM36" s="1" t="s">
        <v>6</v>
      </c>
      <c r="EN36" s="1"/>
      <c r="EO36" s="1" t="s">
        <v>55</v>
      </c>
      <c r="EP36" s="1"/>
      <c r="EQ36" s="1" t="s">
        <v>55</v>
      </c>
      <c r="ER36" s="1"/>
      <c r="ES36" s="1" t="s">
        <v>55</v>
      </c>
      <c r="ET36" s="1"/>
      <c r="EU36" s="1" t="s">
        <v>55</v>
      </c>
      <c r="EV36" s="1"/>
      <c r="EW36" s="1" t="s">
        <v>55</v>
      </c>
      <c r="EX36" s="1"/>
      <c r="EY36" s="1" t="s">
        <v>55</v>
      </c>
      <c r="EZ36" s="1"/>
      <c r="FA36" s="1" t="s">
        <v>61</v>
      </c>
      <c r="FB36" s="1">
        <v>30</v>
      </c>
      <c r="FC36" s="1" t="s">
        <v>61</v>
      </c>
      <c r="FD36" s="1">
        <v>26</v>
      </c>
      <c r="FE36" s="1" t="s">
        <v>55</v>
      </c>
      <c r="FF36" s="1"/>
      <c r="FG36" s="5" t="s">
        <v>61</v>
      </c>
      <c r="FH36" s="5">
        <v>0</v>
      </c>
      <c r="FI36" s="2" t="s">
        <v>55</v>
      </c>
      <c r="FJ36" s="2"/>
      <c r="FK36" s="2" t="s">
        <v>55</v>
      </c>
      <c r="FM36" s="2" t="s">
        <v>55</v>
      </c>
      <c r="FO36" s="2" t="s">
        <v>55</v>
      </c>
      <c r="FP36" s="2"/>
      <c r="FQ36" s="5" t="s">
        <v>55</v>
      </c>
      <c r="FS36" s="2" t="s">
        <v>55</v>
      </c>
      <c r="FT36" s="2"/>
      <c r="FU36" s="2" t="s">
        <v>55</v>
      </c>
      <c r="FV36" s="2"/>
      <c r="FW36" s="2" t="s">
        <v>55</v>
      </c>
      <c r="FX36" s="2"/>
      <c r="FY36" s="2" t="s">
        <v>55</v>
      </c>
      <c r="FZ36" s="2"/>
      <c r="GA36" s="5" t="s">
        <v>55</v>
      </c>
      <c r="GC36" s="5" t="s">
        <v>55</v>
      </c>
      <c r="GE36" s="5" t="s">
        <v>61</v>
      </c>
      <c r="GF36" s="5">
        <v>8</v>
      </c>
      <c r="GG36" s="5" t="s">
        <v>55</v>
      </c>
      <c r="GI36" s="5" t="s">
        <v>55</v>
      </c>
      <c r="GK36" s="5" t="s">
        <v>55</v>
      </c>
      <c r="GM36" s="5" t="s">
        <v>55</v>
      </c>
      <c r="GO36" s="5" t="s">
        <v>55</v>
      </c>
      <c r="GQ36" s="1" t="s">
        <v>6</v>
      </c>
      <c r="GR36" s="1"/>
      <c r="GS36" s="1" t="s">
        <v>55</v>
      </c>
      <c r="GT36" s="1"/>
      <c r="GU36" s="1" t="s">
        <v>6</v>
      </c>
      <c r="GV36" s="1"/>
      <c r="GW36" s="1" t="s">
        <v>55</v>
      </c>
      <c r="GX36" s="1"/>
      <c r="GY36" s="5" t="s">
        <v>55</v>
      </c>
      <c r="HA36" s="5" t="s">
        <v>55</v>
      </c>
      <c r="HC36" s="5" t="s">
        <v>61</v>
      </c>
      <c r="HD36" s="5">
        <v>25</v>
      </c>
      <c r="HE36" s="5" t="s">
        <v>55</v>
      </c>
      <c r="HG36" s="5" t="s">
        <v>55</v>
      </c>
      <c r="HI36" s="5" t="s">
        <v>55</v>
      </c>
      <c r="HK36" s="5" t="s">
        <v>61</v>
      </c>
      <c r="HL36" s="5">
        <v>5</v>
      </c>
      <c r="HM36" s="1" t="s">
        <v>144</v>
      </c>
      <c r="HN36" s="1"/>
    </row>
    <row r="37" spans="1:222">
      <c r="A37" s="15" t="s">
        <v>216</v>
      </c>
      <c r="B37" s="15" t="s">
        <v>220</v>
      </c>
      <c r="C37" s="1" t="s">
        <v>55</v>
      </c>
      <c r="D37" s="1"/>
      <c r="E37" s="1" t="s">
        <v>55</v>
      </c>
      <c r="F37" s="1"/>
      <c r="G37" s="1" t="s">
        <v>55</v>
      </c>
      <c r="H37" s="1"/>
      <c r="I37" s="1" t="s">
        <v>55</v>
      </c>
      <c r="J37" s="1"/>
      <c r="K37" s="1" t="s">
        <v>2</v>
      </c>
      <c r="L37" s="1">
        <v>6</v>
      </c>
      <c r="M37" s="1" t="s">
        <v>6</v>
      </c>
      <c r="N37" s="1"/>
      <c r="O37" s="1" t="s">
        <v>6</v>
      </c>
      <c r="P37" s="1"/>
      <c r="Q37" s="1" t="s">
        <v>6</v>
      </c>
      <c r="R37" s="1"/>
      <c r="S37" s="1" t="s">
        <v>6</v>
      </c>
      <c r="T37" s="1"/>
      <c r="U37" s="1" t="s">
        <v>6</v>
      </c>
      <c r="V37" s="1"/>
      <c r="W37" s="1" t="s">
        <v>6</v>
      </c>
      <c r="X37" s="1"/>
      <c r="Y37" s="1" t="s">
        <v>55</v>
      </c>
      <c r="Z37" s="1"/>
      <c r="AA37" s="1" t="s">
        <v>55</v>
      </c>
      <c r="AB37" s="1"/>
      <c r="AC37" s="1" t="s">
        <v>6</v>
      </c>
      <c r="AD37" s="1"/>
      <c r="AE37" s="1" t="s">
        <v>6</v>
      </c>
      <c r="AF37" s="1"/>
      <c r="AG37" s="1" t="s">
        <v>55</v>
      </c>
      <c r="AH37" s="1"/>
      <c r="AI37" s="1" t="s">
        <v>6</v>
      </c>
      <c r="AJ37" s="1"/>
      <c r="AK37" s="1" t="s">
        <v>55</v>
      </c>
      <c r="AL37" s="1"/>
      <c r="AM37" s="2" t="s">
        <v>55</v>
      </c>
      <c r="AO37" s="5" t="s">
        <v>55</v>
      </c>
      <c r="AQ37" s="5" t="s">
        <v>55</v>
      </c>
      <c r="AS37" s="4" t="s">
        <v>55</v>
      </c>
      <c r="AU37" s="2" t="s">
        <v>61</v>
      </c>
      <c r="AV37" s="2">
        <v>96</v>
      </c>
      <c r="AW37" s="2" t="s">
        <v>55</v>
      </c>
      <c r="AY37" s="4" t="s">
        <v>55</v>
      </c>
      <c r="BA37" s="4" t="s">
        <v>55</v>
      </c>
      <c r="BB37" s="2"/>
      <c r="BC37" s="2" t="s">
        <v>61</v>
      </c>
      <c r="BD37" s="5">
        <v>9</v>
      </c>
      <c r="BE37" s="4" t="s">
        <v>55</v>
      </c>
      <c r="BF37" s="2"/>
      <c r="BG37" s="4" t="s">
        <v>61</v>
      </c>
      <c r="BH37" s="4">
        <v>1</v>
      </c>
      <c r="BI37" s="2" t="s">
        <v>55</v>
      </c>
      <c r="BJ37" s="2"/>
      <c r="BK37" s="4" t="s">
        <v>55</v>
      </c>
      <c r="BM37" s="5" t="s">
        <v>55</v>
      </c>
      <c r="BO37" s="1" t="s">
        <v>55</v>
      </c>
      <c r="BP37" s="1"/>
      <c r="BQ37" s="1" t="s">
        <v>55</v>
      </c>
      <c r="BR37" s="1"/>
      <c r="BS37" s="1" t="s">
        <v>55</v>
      </c>
      <c r="BT37" s="1"/>
      <c r="BU37" s="1" t="s">
        <v>55</v>
      </c>
      <c r="BV37" s="1"/>
      <c r="BW37" s="1" t="s">
        <v>144</v>
      </c>
      <c r="BX37" s="1"/>
      <c r="BY37" s="1" t="s">
        <v>144</v>
      </c>
      <c r="BZ37" s="1"/>
      <c r="CA37" s="1" t="s">
        <v>144</v>
      </c>
      <c r="CB37" s="1"/>
      <c r="CC37" s="1" t="s">
        <v>144</v>
      </c>
      <c r="CD37" s="1"/>
      <c r="CE37" s="1" t="s">
        <v>144</v>
      </c>
      <c r="CF37" s="1"/>
      <c r="CG37" s="1" t="s">
        <v>144</v>
      </c>
      <c r="CH37" s="1"/>
      <c r="CI37" s="1" t="s">
        <v>144</v>
      </c>
      <c r="CJ37" s="1"/>
      <c r="CK37" s="1" t="s">
        <v>308</v>
      </c>
      <c r="CL37" s="1">
        <v>6</v>
      </c>
      <c r="CM37" s="1" t="s">
        <v>144</v>
      </c>
      <c r="CN37" s="1"/>
      <c r="CO37" s="1" t="s">
        <v>144</v>
      </c>
      <c r="CP37" s="1"/>
      <c r="CQ37" s="1" t="s">
        <v>144</v>
      </c>
      <c r="CR37" s="1"/>
      <c r="CS37" s="1" t="s">
        <v>144</v>
      </c>
      <c r="CT37" s="1"/>
      <c r="CU37" s="1" t="s">
        <v>144</v>
      </c>
      <c r="CV37" s="1"/>
      <c r="CW37" s="1" t="s">
        <v>144</v>
      </c>
      <c r="CX37" s="1"/>
      <c r="CY37" s="1" t="s">
        <v>144</v>
      </c>
      <c r="CZ37" s="1"/>
      <c r="DA37" s="1" t="s">
        <v>61</v>
      </c>
      <c r="DB37" s="1">
        <v>0</v>
      </c>
      <c r="DC37" s="1" t="s">
        <v>55</v>
      </c>
      <c r="DD37" s="1"/>
      <c r="DE37" s="1" t="s">
        <v>55</v>
      </c>
      <c r="DF37" s="1"/>
      <c r="DG37" s="1" t="s">
        <v>6</v>
      </c>
      <c r="DH37" s="1"/>
      <c r="DI37" s="1" t="s">
        <v>6</v>
      </c>
      <c r="DJ37" s="1"/>
      <c r="DK37" s="1" t="s">
        <v>6</v>
      </c>
      <c r="DL37" s="1"/>
      <c r="DM37" s="1" t="s">
        <v>55</v>
      </c>
      <c r="DN37" s="1"/>
      <c r="DO37" s="1" t="s">
        <v>2</v>
      </c>
      <c r="DP37" s="1"/>
      <c r="DQ37" s="1" t="s">
        <v>55</v>
      </c>
      <c r="DR37" s="1"/>
      <c r="DS37" s="1" t="s">
        <v>2</v>
      </c>
      <c r="DT37" s="1">
        <v>8</v>
      </c>
      <c r="DU37" s="1"/>
      <c r="DV37" s="1"/>
      <c r="DW37" s="1" t="s">
        <v>55</v>
      </c>
      <c r="DX37" s="1"/>
      <c r="DY37" s="1" t="s">
        <v>6</v>
      </c>
      <c r="DZ37" s="1"/>
      <c r="EA37" s="1" t="s">
        <v>55</v>
      </c>
      <c r="EB37" s="1"/>
      <c r="EC37" s="1" t="s">
        <v>55</v>
      </c>
      <c r="ED37" s="1"/>
      <c r="EE37" s="1" t="s">
        <v>6</v>
      </c>
      <c r="EF37" s="1"/>
      <c r="EG37" s="1" t="s">
        <v>2</v>
      </c>
      <c r="EH37" s="1"/>
      <c r="EI37" s="1" t="s">
        <v>6</v>
      </c>
      <c r="EJ37" s="1"/>
      <c r="EK37" s="1" t="s">
        <v>55</v>
      </c>
      <c r="EL37" s="1"/>
      <c r="EM37" s="1" t="s">
        <v>6</v>
      </c>
      <c r="EN37" s="1"/>
      <c r="EO37" s="1" t="s">
        <v>55</v>
      </c>
      <c r="EP37" s="1"/>
      <c r="EQ37" s="1" t="s">
        <v>55</v>
      </c>
      <c r="ER37" s="1"/>
      <c r="ES37" s="1" t="s">
        <v>55</v>
      </c>
      <c r="ET37" s="1"/>
      <c r="EU37" s="1" t="s">
        <v>55</v>
      </c>
      <c r="EV37" s="1"/>
      <c r="EW37" s="1" t="s">
        <v>55</v>
      </c>
      <c r="EX37" s="1"/>
      <c r="EY37" s="1" t="s">
        <v>55</v>
      </c>
      <c r="EZ37" s="1"/>
      <c r="FA37" s="1" t="s">
        <v>55</v>
      </c>
      <c r="FB37" s="1"/>
      <c r="FC37" s="1" t="s">
        <v>55</v>
      </c>
      <c r="FD37" s="1"/>
      <c r="FE37" s="1" t="s">
        <v>55</v>
      </c>
      <c r="FF37" s="1"/>
      <c r="FG37" s="5" t="s">
        <v>61</v>
      </c>
      <c r="FH37" s="5">
        <v>0</v>
      </c>
      <c r="FI37" s="2" t="s">
        <v>55</v>
      </c>
      <c r="FJ37" s="2"/>
      <c r="FK37" s="2" t="s">
        <v>55</v>
      </c>
      <c r="FM37" s="2" t="s">
        <v>55</v>
      </c>
      <c r="FO37" s="2" t="s">
        <v>55</v>
      </c>
      <c r="FP37" s="2"/>
      <c r="FQ37" s="5" t="s">
        <v>55</v>
      </c>
      <c r="FS37" s="2" t="s">
        <v>55</v>
      </c>
      <c r="FT37" s="2"/>
      <c r="FU37" s="2" t="s">
        <v>55</v>
      </c>
      <c r="FV37" s="2"/>
      <c r="FW37" s="2" t="s">
        <v>55</v>
      </c>
      <c r="FX37" s="2"/>
      <c r="FY37" s="2" t="s">
        <v>55</v>
      </c>
      <c r="FZ37" s="2"/>
      <c r="GA37" s="5" t="s">
        <v>55</v>
      </c>
      <c r="GC37" s="5" t="s">
        <v>55</v>
      </c>
      <c r="GE37" s="5" t="s">
        <v>55</v>
      </c>
      <c r="GG37" s="5" t="s">
        <v>55</v>
      </c>
      <c r="GI37" s="5" t="s">
        <v>55</v>
      </c>
      <c r="GK37" s="5" t="s">
        <v>55</v>
      </c>
      <c r="GM37" s="5" t="s">
        <v>55</v>
      </c>
      <c r="GO37" s="5" t="s">
        <v>55</v>
      </c>
      <c r="GQ37" s="1" t="s">
        <v>6</v>
      </c>
      <c r="GR37" s="1"/>
      <c r="GS37" s="1" t="s">
        <v>55</v>
      </c>
      <c r="GT37" s="1"/>
      <c r="GU37" s="1" t="s">
        <v>6</v>
      </c>
      <c r="GV37" s="1"/>
      <c r="GW37" s="1" t="s">
        <v>6</v>
      </c>
      <c r="GX37" s="1"/>
      <c r="GY37" s="5" t="s">
        <v>55</v>
      </c>
      <c r="HA37" s="5" t="s">
        <v>55</v>
      </c>
      <c r="HC37" s="5" t="s">
        <v>55</v>
      </c>
      <c r="HE37" s="5" t="s">
        <v>55</v>
      </c>
      <c r="HG37" s="5" t="s">
        <v>55</v>
      </c>
      <c r="HI37" s="5" t="s">
        <v>55</v>
      </c>
      <c r="HK37" s="5" t="s">
        <v>55</v>
      </c>
      <c r="HM37" s="1" t="s">
        <v>144</v>
      </c>
      <c r="HN37" s="1"/>
    </row>
    <row r="38" spans="1:222">
      <c r="A38" s="15" t="s">
        <v>216</v>
      </c>
      <c r="B38" s="15" t="s">
        <v>221</v>
      </c>
      <c r="C38" s="1" t="s">
        <v>55</v>
      </c>
      <c r="D38" s="1"/>
      <c r="E38" s="1" t="s">
        <v>55</v>
      </c>
      <c r="F38" s="1"/>
      <c r="G38" s="1" t="s">
        <v>55</v>
      </c>
      <c r="H38" s="1"/>
      <c r="I38" s="1" t="s">
        <v>55</v>
      </c>
      <c r="J38" s="1"/>
      <c r="K38" s="1" t="s">
        <v>55</v>
      </c>
      <c r="L38" s="1"/>
      <c r="M38" s="1" t="s">
        <v>6</v>
      </c>
      <c r="N38" s="1"/>
      <c r="O38" s="1" t="s">
        <v>61</v>
      </c>
      <c r="P38" s="1">
        <v>1</v>
      </c>
      <c r="Q38" s="1" t="s">
        <v>6</v>
      </c>
      <c r="R38" s="1"/>
      <c r="S38" s="1" t="s">
        <v>6</v>
      </c>
      <c r="T38" s="1"/>
      <c r="U38" s="1" t="s">
        <v>6</v>
      </c>
      <c r="V38" s="1"/>
      <c r="W38" s="1" t="s">
        <v>6</v>
      </c>
      <c r="X38" s="1"/>
      <c r="Y38" s="1" t="s">
        <v>55</v>
      </c>
      <c r="Z38" s="1"/>
      <c r="AA38" s="1" t="s">
        <v>61</v>
      </c>
      <c r="AB38" s="1">
        <v>3</v>
      </c>
      <c r="AC38" s="1" t="s">
        <v>6</v>
      </c>
      <c r="AD38" s="1"/>
      <c r="AE38" s="1" t="s">
        <v>6</v>
      </c>
      <c r="AF38" s="1"/>
      <c r="AG38" s="1" t="s">
        <v>55</v>
      </c>
      <c r="AH38" s="1"/>
      <c r="AI38" s="1" t="s">
        <v>6</v>
      </c>
      <c r="AJ38" s="1"/>
      <c r="AK38" s="1" t="s">
        <v>55</v>
      </c>
      <c r="AL38" s="1"/>
      <c r="AM38" s="2" t="s">
        <v>55</v>
      </c>
      <c r="AO38" s="5" t="s">
        <v>55</v>
      </c>
      <c r="AQ38" s="5" t="s">
        <v>55</v>
      </c>
      <c r="AS38" s="4" t="s">
        <v>55</v>
      </c>
      <c r="AU38" s="2" t="s">
        <v>61</v>
      </c>
      <c r="AV38" s="2"/>
      <c r="AW38" s="2" t="s">
        <v>61</v>
      </c>
      <c r="AX38" s="5">
        <v>10</v>
      </c>
      <c r="AY38" s="4" t="s">
        <v>55</v>
      </c>
      <c r="BA38" s="4" t="s">
        <v>55</v>
      </c>
      <c r="BB38" s="2"/>
      <c r="BC38" s="2" t="s">
        <v>61</v>
      </c>
      <c r="BD38" s="5">
        <v>2</v>
      </c>
      <c r="BE38" s="4" t="s">
        <v>55</v>
      </c>
      <c r="BF38" s="2"/>
      <c r="BG38" s="4" t="s">
        <v>61</v>
      </c>
      <c r="BH38" s="5">
        <v>7</v>
      </c>
      <c r="BI38" s="2" t="s">
        <v>61</v>
      </c>
      <c r="BJ38" s="2">
        <v>23</v>
      </c>
      <c r="BK38" s="4" t="s">
        <v>55</v>
      </c>
      <c r="BM38" s="5" t="s">
        <v>55</v>
      </c>
      <c r="BO38" s="1" t="s">
        <v>55</v>
      </c>
      <c r="BP38" s="1"/>
      <c r="BQ38" s="1" t="s">
        <v>55</v>
      </c>
      <c r="BR38" s="1"/>
      <c r="BS38" s="1" t="s">
        <v>55</v>
      </c>
      <c r="BT38" s="1"/>
      <c r="BU38" s="1" t="s">
        <v>55</v>
      </c>
      <c r="BV38" s="1"/>
      <c r="BW38" s="1" t="s">
        <v>144</v>
      </c>
      <c r="BX38" s="1"/>
      <c r="BY38" s="1" t="s">
        <v>144</v>
      </c>
      <c r="BZ38" s="1"/>
      <c r="CA38" s="1" t="s">
        <v>144</v>
      </c>
      <c r="CB38" s="1"/>
      <c r="CC38" s="1" t="s">
        <v>144</v>
      </c>
      <c r="CD38" s="1"/>
      <c r="CE38" s="1" t="s">
        <v>144</v>
      </c>
      <c r="CF38" s="1"/>
      <c r="CG38" s="1" t="s">
        <v>144</v>
      </c>
      <c r="CH38" s="1"/>
      <c r="CI38" s="1" t="s">
        <v>144</v>
      </c>
      <c r="CJ38" s="1"/>
      <c r="CK38" s="1" t="s">
        <v>308</v>
      </c>
      <c r="CL38" s="1">
        <v>0</v>
      </c>
      <c r="CM38" s="1" t="s">
        <v>144</v>
      </c>
      <c r="CN38" s="1"/>
      <c r="CO38" s="1" t="s">
        <v>144</v>
      </c>
      <c r="CP38" s="1"/>
      <c r="CQ38" s="1" t="s">
        <v>144</v>
      </c>
      <c r="CR38" s="1"/>
      <c r="CS38" s="1" t="s">
        <v>144</v>
      </c>
      <c r="CT38" s="1"/>
      <c r="CU38" s="1" t="s">
        <v>308</v>
      </c>
      <c r="CV38" s="1">
        <v>44</v>
      </c>
      <c r="CW38" s="1" t="s">
        <v>144</v>
      </c>
      <c r="CX38" s="1"/>
      <c r="CY38" s="1" t="s">
        <v>144</v>
      </c>
      <c r="CZ38" s="1"/>
      <c r="DA38" s="1" t="s">
        <v>61</v>
      </c>
      <c r="DB38" s="1">
        <v>1</v>
      </c>
      <c r="DC38" s="1" t="s">
        <v>55</v>
      </c>
      <c r="DD38" s="1"/>
      <c r="DE38" s="1" t="s">
        <v>55</v>
      </c>
      <c r="DF38" s="1"/>
      <c r="DG38" s="1" t="s">
        <v>2</v>
      </c>
      <c r="DH38" s="1">
        <v>33</v>
      </c>
      <c r="DI38" s="1" t="s">
        <v>2</v>
      </c>
      <c r="DJ38" s="1">
        <v>79</v>
      </c>
      <c r="DK38" s="1" t="s">
        <v>6</v>
      </c>
      <c r="DL38" s="1"/>
      <c r="DM38" s="1" t="s">
        <v>55</v>
      </c>
      <c r="DN38" s="1"/>
      <c r="DO38" s="1" t="s">
        <v>2</v>
      </c>
      <c r="DP38" s="1">
        <v>31</v>
      </c>
      <c r="DQ38" s="1" t="s">
        <v>55</v>
      </c>
      <c r="DR38" s="1"/>
      <c r="DS38" s="1" t="s">
        <v>2</v>
      </c>
      <c r="DT38" s="1">
        <v>4</v>
      </c>
      <c r="DU38" s="1"/>
      <c r="DV38" s="1"/>
      <c r="DW38" s="1" t="s">
        <v>55</v>
      </c>
      <c r="DX38" s="1"/>
      <c r="DY38" s="1" t="s">
        <v>6</v>
      </c>
      <c r="DZ38" s="1"/>
      <c r="EA38" s="1" t="s">
        <v>61</v>
      </c>
      <c r="EB38" s="1">
        <v>7</v>
      </c>
      <c r="EC38" s="1" t="s">
        <v>61</v>
      </c>
      <c r="ED38" s="1">
        <v>7</v>
      </c>
      <c r="EE38" s="1" t="s">
        <v>6</v>
      </c>
      <c r="EF38" s="1"/>
      <c r="EG38" s="1" t="s">
        <v>2</v>
      </c>
      <c r="EH38" s="1"/>
      <c r="EI38" s="1" t="s">
        <v>6</v>
      </c>
      <c r="EJ38" s="1"/>
      <c r="EK38" s="1" t="s">
        <v>55</v>
      </c>
      <c r="EL38" s="1"/>
      <c r="EM38" s="1" t="s">
        <v>6</v>
      </c>
      <c r="EN38" s="1"/>
      <c r="EO38" s="1" t="s">
        <v>55</v>
      </c>
      <c r="EP38" s="1"/>
      <c r="EQ38" s="1" t="s">
        <v>55</v>
      </c>
      <c r="ER38" s="1"/>
      <c r="ES38" s="1" t="s">
        <v>55</v>
      </c>
      <c r="ET38" s="1"/>
      <c r="EU38" s="1" t="s">
        <v>55</v>
      </c>
      <c r="EV38" s="1"/>
      <c r="EW38" s="1" t="s">
        <v>55</v>
      </c>
      <c r="EX38" s="1"/>
      <c r="EY38" s="1" t="s">
        <v>55</v>
      </c>
      <c r="EZ38" s="1"/>
      <c r="FA38" s="1" t="s">
        <v>61</v>
      </c>
      <c r="FB38" s="1">
        <v>86</v>
      </c>
      <c r="FC38" s="1" t="s">
        <v>55</v>
      </c>
      <c r="FD38" s="1"/>
      <c r="FE38" s="1" t="s">
        <v>55</v>
      </c>
      <c r="FF38" s="1"/>
      <c r="FG38" s="5" t="s">
        <v>61</v>
      </c>
      <c r="FH38" s="5">
        <v>6</v>
      </c>
      <c r="FI38" s="2" t="s">
        <v>61</v>
      </c>
      <c r="FJ38" s="2">
        <v>12</v>
      </c>
      <c r="FK38" s="2" t="s">
        <v>55</v>
      </c>
      <c r="FM38" s="2" t="s">
        <v>55</v>
      </c>
      <c r="FO38" s="2" t="s">
        <v>55</v>
      </c>
      <c r="FP38" s="2"/>
      <c r="FQ38" s="5" t="s">
        <v>55</v>
      </c>
      <c r="FS38" s="2" t="s">
        <v>55</v>
      </c>
      <c r="FT38" s="2"/>
      <c r="FU38" s="2" t="s">
        <v>55</v>
      </c>
      <c r="FV38" s="2"/>
      <c r="FW38" s="2" t="s">
        <v>55</v>
      </c>
      <c r="FX38" s="2"/>
      <c r="FY38" s="2" t="s">
        <v>55</v>
      </c>
      <c r="FZ38" s="2"/>
      <c r="GA38" s="5" t="s">
        <v>55</v>
      </c>
      <c r="GC38" s="5" t="s">
        <v>55</v>
      </c>
      <c r="GE38" s="5" t="s">
        <v>55</v>
      </c>
      <c r="GG38" s="5" t="s">
        <v>55</v>
      </c>
      <c r="GI38" s="5" t="s">
        <v>55</v>
      </c>
      <c r="GK38" s="5" t="s">
        <v>55</v>
      </c>
      <c r="GM38" s="5" t="s">
        <v>55</v>
      </c>
      <c r="GO38" s="5" t="s">
        <v>55</v>
      </c>
      <c r="GQ38" s="1" t="s">
        <v>6</v>
      </c>
      <c r="GR38" s="1"/>
      <c r="GS38" s="1" t="s">
        <v>55</v>
      </c>
      <c r="GT38" s="1"/>
      <c r="GU38" s="1" t="s">
        <v>6</v>
      </c>
      <c r="GV38" s="1"/>
      <c r="GW38" s="1" t="s">
        <v>6</v>
      </c>
      <c r="GX38" s="1"/>
      <c r="GY38" s="5" t="s">
        <v>61</v>
      </c>
      <c r="GZ38" s="5">
        <v>20</v>
      </c>
      <c r="HA38" s="5" t="s">
        <v>55</v>
      </c>
      <c r="HC38" s="5" t="s">
        <v>61</v>
      </c>
      <c r="HD38" s="5">
        <v>8</v>
      </c>
      <c r="HE38" s="5" t="s">
        <v>55</v>
      </c>
      <c r="HG38" s="5" t="s">
        <v>55</v>
      </c>
      <c r="HI38" s="5" t="s">
        <v>55</v>
      </c>
      <c r="HK38" s="5" t="s">
        <v>55</v>
      </c>
      <c r="HM38" s="1" t="s">
        <v>308</v>
      </c>
      <c r="HN38" s="1">
        <v>29</v>
      </c>
    </row>
    <row r="39" spans="1:222">
      <c r="A39" s="15" t="s">
        <v>216</v>
      </c>
      <c r="B39" s="15" t="s">
        <v>222</v>
      </c>
      <c r="C39" s="1" t="s">
        <v>55</v>
      </c>
      <c r="D39" s="1"/>
      <c r="E39" s="1" t="s">
        <v>55</v>
      </c>
      <c r="F39" s="1"/>
      <c r="G39" s="1" t="s">
        <v>55</v>
      </c>
      <c r="H39" s="1"/>
      <c r="I39" s="1" t="s">
        <v>55</v>
      </c>
      <c r="J39" s="1"/>
      <c r="K39" s="1" t="s">
        <v>2</v>
      </c>
      <c r="L39" s="1">
        <v>6</v>
      </c>
      <c r="M39" s="1" t="s">
        <v>6</v>
      </c>
      <c r="N39" s="1"/>
      <c r="O39" s="1" t="s">
        <v>6</v>
      </c>
      <c r="P39" s="1"/>
      <c r="Q39" s="1" t="s">
        <v>6</v>
      </c>
      <c r="R39" s="1"/>
      <c r="S39" s="1" t="s">
        <v>6</v>
      </c>
      <c r="T39" s="1"/>
      <c r="U39" s="1" t="s">
        <v>6</v>
      </c>
      <c r="V39" s="1"/>
      <c r="W39" s="1" t="s">
        <v>6</v>
      </c>
      <c r="X39" s="1"/>
      <c r="Y39" s="1" t="s">
        <v>55</v>
      </c>
      <c r="Z39" s="1"/>
      <c r="AA39" s="1" t="s">
        <v>55</v>
      </c>
      <c r="AB39" s="1"/>
      <c r="AC39" s="1" t="s">
        <v>6</v>
      </c>
      <c r="AD39" s="1"/>
      <c r="AE39" s="1" t="s">
        <v>6</v>
      </c>
      <c r="AF39" s="1"/>
      <c r="AG39" s="1" t="s">
        <v>55</v>
      </c>
      <c r="AH39" s="1"/>
      <c r="AI39" s="1" t="s">
        <v>6</v>
      </c>
      <c r="AJ39" s="1"/>
      <c r="AK39" s="1" t="s">
        <v>55</v>
      </c>
      <c r="AL39" s="1"/>
      <c r="AM39" s="2" t="s">
        <v>55</v>
      </c>
      <c r="AO39" s="5" t="s">
        <v>55</v>
      </c>
      <c r="AQ39" s="5" t="s">
        <v>55</v>
      </c>
      <c r="AS39" s="4" t="s">
        <v>55</v>
      </c>
      <c r="AU39" s="2" t="s">
        <v>61</v>
      </c>
      <c r="AV39" s="2"/>
      <c r="AW39" s="2" t="s">
        <v>55</v>
      </c>
      <c r="AY39" s="4" t="s">
        <v>55</v>
      </c>
      <c r="BA39" s="4" t="s">
        <v>55</v>
      </c>
      <c r="BB39" s="2"/>
      <c r="BC39" s="2" t="s">
        <v>61</v>
      </c>
      <c r="BD39" s="5">
        <v>21</v>
      </c>
      <c r="BE39" s="4" t="s">
        <v>55</v>
      </c>
      <c r="BF39" s="2"/>
      <c r="BG39" s="4" t="s">
        <v>55</v>
      </c>
      <c r="BI39" s="2" t="s">
        <v>61</v>
      </c>
      <c r="BJ39" s="2">
        <v>10</v>
      </c>
      <c r="BK39" s="4" t="s">
        <v>55</v>
      </c>
      <c r="BM39" s="5" t="s">
        <v>55</v>
      </c>
      <c r="BO39" s="1" t="s">
        <v>55</v>
      </c>
      <c r="BP39" s="1"/>
      <c r="BQ39" s="1" t="s">
        <v>55</v>
      </c>
      <c r="BR39" s="1"/>
      <c r="BS39" s="1" t="s">
        <v>61</v>
      </c>
      <c r="BT39" s="1">
        <v>1</v>
      </c>
      <c r="BU39" s="1" t="s">
        <v>55</v>
      </c>
      <c r="BV39" s="1"/>
      <c r="BW39" s="1" t="s">
        <v>144</v>
      </c>
      <c r="BX39" s="1"/>
      <c r="BY39" s="1" t="s">
        <v>144</v>
      </c>
      <c r="BZ39" s="1"/>
      <c r="CA39" s="1" t="s">
        <v>144</v>
      </c>
      <c r="CB39" s="1"/>
      <c r="CC39" s="1" t="s">
        <v>144</v>
      </c>
      <c r="CD39" s="1"/>
      <c r="CE39" s="1" t="s">
        <v>144</v>
      </c>
      <c r="CF39" s="1"/>
      <c r="CG39" s="1" t="s">
        <v>144</v>
      </c>
      <c r="CH39" s="1"/>
      <c r="CI39" s="1" t="s">
        <v>144</v>
      </c>
      <c r="CJ39" s="1"/>
      <c r="CK39" s="1" t="s">
        <v>308</v>
      </c>
      <c r="CL39" s="1">
        <v>0</v>
      </c>
      <c r="CM39" s="1" t="s">
        <v>144</v>
      </c>
      <c r="CN39" s="1"/>
      <c r="CO39" s="1" t="s">
        <v>144</v>
      </c>
      <c r="CP39" s="1"/>
      <c r="CQ39" s="1" t="s">
        <v>144</v>
      </c>
      <c r="CR39" s="1"/>
      <c r="CS39" s="1" t="s">
        <v>144</v>
      </c>
      <c r="CT39" s="1"/>
      <c r="CU39" s="1" t="s">
        <v>1330</v>
      </c>
      <c r="CV39" s="1">
        <v>2</v>
      </c>
      <c r="CW39" s="1" t="s">
        <v>144</v>
      </c>
      <c r="CX39" s="1"/>
      <c r="CY39" s="1" t="s">
        <v>144</v>
      </c>
      <c r="CZ39" s="1"/>
      <c r="DA39" s="1" t="s">
        <v>61</v>
      </c>
      <c r="DB39" s="1">
        <v>0</v>
      </c>
      <c r="DC39" s="1" t="s">
        <v>55</v>
      </c>
      <c r="DD39" s="1"/>
      <c r="DE39" s="1" t="s">
        <v>55</v>
      </c>
      <c r="DF39" s="1"/>
      <c r="DG39" s="1" t="s">
        <v>6</v>
      </c>
      <c r="DH39" s="1"/>
      <c r="DI39" s="1" t="s">
        <v>6</v>
      </c>
      <c r="DJ39" s="1"/>
      <c r="DK39" s="1" t="s">
        <v>6</v>
      </c>
      <c r="DL39" s="1"/>
      <c r="DM39" s="1" t="s">
        <v>55</v>
      </c>
      <c r="DN39" s="1"/>
      <c r="DO39" s="1" t="s">
        <v>2</v>
      </c>
      <c r="DP39" s="1"/>
      <c r="DQ39" s="1" t="s">
        <v>55</v>
      </c>
      <c r="DR39" s="1"/>
      <c r="DS39" s="1" t="s">
        <v>2</v>
      </c>
      <c r="DT39" s="1">
        <v>4</v>
      </c>
      <c r="DU39" s="1"/>
      <c r="DV39" s="1"/>
      <c r="DW39" s="1" t="s">
        <v>55</v>
      </c>
      <c r="DX39" s="1"/>
      <c r="DY39" s="1" t="s">
        <v>6</v>
      </c>
      <c r="DZ39" s="1"/>
      <c r="EA39" s="1" t="s">
        <v>55</v>
      </c>
      <c r="EB39" s="1"/>
      <c r="EC39" s="1" t="s">
        <v>55</v>
      </c>
      <c r="ED39" s="1"/>
      <c r="EE39" s="1" t="s">
        <v>6</v>
      </c>
      <c r="EF39" s="1"/>
      <c r="EG39" s="1" t="s">
        <v>2</v>
      </c>
      <c r="EH39" s="1"/>
      <c r="EI39" s="1" t="s">
        <v>6</v>
      </c>
      <c r="EJ39" s="1"/>
      <c r="EK39" s="1" t="s">
        <v>55</v>
      </c>
      <c r="EL39" s="1"/>
      <c r="EM39" s="1" t="s">
        <v>6</v>
      </c>
      <c r="EN39" s="1"/>
      <c r="EO39" s="1" t="s">
        <v>55</v>
      </c>
      <c r="EP39" s="1"/>
      <c r="EQ39" s="1" t="s">
        <v>55</v>
      </c>
      <c r="ER39" s="1"/>
      <c r="ES39" s="1" t="s">
        <v>55</v>
      </c>
      <c r="ET39" s="1"/>
      <c r="EU39" s="1" t="s">
        <v>55</v>
      </c>
      <c r="EV39" s="1"/>
      <c r="EW39" s="1" t="s">
        <v>55</v>
      </c>
      <c r="EX39" s="1"/>
      <c r="EY39" s="1" t="s">
        <v>55</v>
      </c>
      <c r="EZ39" s="1"/>
      <c r="FA39" s="1" t="s">
        <v>55</v>
      </c>
      <c r="FB39" s="1"/>
      <c r="FC39" s="1" t="s">
        <v>55</v>
      </c>
      <c r="FD39" s="1"/>
      <c r="FE39" s="1" t="s">
        <v>55</v>
      </c>
      <c r="FF39" s="1"/>
      <c r="FG39" s="5" t="s">
        <v>61</v>
      </c>
      <c r="FH39" s="5">
        <v>5</v>
      </c>
      <c r="FI39" s="2" t="s">
        <v>55</v>
      </c>
      <c r="FJ39" s="2"/>
      <c r="FK39" s="2" t="s">
        <v>55</v>
      </c>
      <c r="FM39" s="2" t="s">
        <v>55</v>
      </c>
      <c r="FO39" s="2" t="s">
        <v>55</v>
      </c>
      <c r="FP39" s="2"/>
      <c r="FQ39" s="5" t="s">
        <v>55</v>
      </c>
      <c r="FS39" s="2" t="s">
        <v>55</v>
      </c>
      <c r="FT39" s="2"/>
      <c r="FU39" s="2" t="s">
        <v>55</v>
      </c>
      <c r="FV39" s="2"/>
      <c r="FW39" s="2" t="s">
        <v>55</v>
      </c>
      <c r="FX39" s="2"/>
      <c r="FY39" s="2" t="s">
        <v>55</v>
      </c>
      <c r="FZ39" s="2"/>
      <c r="GA39" s="5" t="s">
        <v>55</v>
      </c>
      <c r="GC39" s="5" t="s">
        <v>55</v>
      </c>
      <c r="GE39" s="5" t="s">
        <v>55</v>
      </c>
      <c r="GG39" s="5" t="s">
        <v>55</v>
      </c>
      <c r="GI39" s="5" t="s">
        <v>55</v>
      </c>
      <c r="GK39" s="5" t="s">
        <v>55</v>
      </c>
      <c r="GM39" s="5" t="s">
        <v>55</v>
      </c>
      <c r="GO39" s="5" t="s">
        <v>55</v>
      </c>
      <c r="GQ39" s="1" t="s">
        <v>6</v>
      </c>
      <c r="GR39" s="1"/>
      <c r="GS39" s="1" t="s">
        <v>55</v>
      </c>
      <c r="GT39" s="1"/>
      <c r="GU39" s="1" t="s">
        <v>6</v>
      </c>
      <c r="GV39" s="1"/>
      <c r="GW39" s="1" t="s">
        <v>6</v>
      </c>
      <c r="GX39" s="1"/>
      <c r="GY39" s="5" t="s">
        <v>55</v>
      </c>
      <c r="HA39" s="5" t="s">
        <v>55</v>
      </c>
      <c r="HC39" s="5" t="s">
        <v>55</v>
      </c>
      <c r="HE39" s="5" t="s">
        <v>55</v>
      </c>
      <c r="HG39" s="5" t="s">
        <v>55</v>
      </c>
      <c r="HI39" s="5" t="s">
        <v>55</v>
      </c>
      <c r="HK39" s="5" t="s">
        <v>55</v>
      </c>
      <c r="HM39" s="1" t="s">
        <v>144</v>
      </c>
      <c r="HN39" s="1"/>
    </row>
    <row r="40" spans="1:222">
      <c r="A40" s="15" t="s">
        <v>216</v>
      </c>
      <c r="B40" s="15" t="s">
        <v>223</v>
      </c>
      <c r="C40" s="1" t="s">
        <v>55</v>
      </c>
      <c r="D40" s="1"/>
      <c r="E40" s="1" t="s">
        <v>55</v>
      </c>
      <c r="F40" s="1"/>
      <c r="G40" s="1" t="s">
        <v>55</v>
      </c>
      <c r="H40" s="1"/>
      <c r="I40" s="1" t="s">
        <v>55</v>
      </c>
      <c r="J40" s="1"/>
      <c r="K40" s="1" t="s">
        <v>55</v>
      </c>
      <c r="L40" s="1"/>
      <c r="M40" s="1" t="s">
        <v>6</v>
      </c>
      <c r="N40" s="1"/>
      <c r="O40" s="1" t="s">
        <v>6</v>
      </c>
      <c r="P40" s="1"/>
      <c r="Q40" s="1" t="s">
        <v>6</v>
      </c>
      <c r="R40" s="1"/>
      <c r="S40" s="1" t="s">
        <v>6</v>
      </c>
      <c r="T40" s="1"/>
      <c r="U40" s="1" t="s">
        <v>6</v>
      </c>
      <c r="V40" s="1"/>
      <c r="W40" s="1" t="s">
        <v>6</v>
      </c>
      <c r="X40" s="1"/>
      <c r="Y40" s="1" t="s">
        <v>55</v>
      </c>
      <c r="Z40" s="1"/>
      <c r="AA40" s="1" t="s">
        <v>55</v>
      </c>
      <c r="AB40" s="1"/>
      <c r="AC40" s="1" t="s">
        <v>6</v>
      </c>
      <c r="AD40" s="1"/>
      <c r="AE40" s="1" t="s">
        <v>6</v>
      </c>
      <c r="AF40" s="1"/>
      <c r="AG40" s="1" t="s">
        <v>55</v>
      </c>
      <c r="AH40" s="1"/>
      <c r="AI40" s="1" t="s">
        <v>6</v>
      </c>
      <c r="AJ40" s="1"/>
      <c r="AK40" s="1" t="s">
        <v>55</v>
      </c>
      <c r="AL40" s="1"/>
      <c r="AM40" s="2" t="s">
        <v>55</v>
      </c>
      <c r="AO40" s="5" t="s">
        <v>55</v>
      </c>
      <c r="AQ40" s="5" t="s">
        <v>55</v>
      </c>
      <c r="AS40" s="4" t="s">
        <v>55</v>
      </c>
      <c r="AU40" s="2" t="s">
        <v>61</v>
      </c>
      <c r="AV40" s="2"/>
      <c r="AW40" s="2" t="s">
        <v>55</v>
      </c>
      <c r="AY40" s="4" t="s">
        <v>55</v>
      </c>
      <c r="AZ40" s="4"/>
      <c r="BA40" s="4" t="s">
        <v>55</v>
      </c>
      <c r="BB40" s="2"/>
      <c r="BC40" s="2" t="s">
        <v>61</v>
      </c>
      <c r="BD40" s="5">
        <f>7</f>
        <v>7</v>
      </c>
      <c r="BE40" s="4" t="s">
        <v>55</v>
      </c>
      <c r="BF40" s="2"/>
      <c r="BG40" s="4" t="s">
        <v>55</v>
      </c>
      <c r="BI40" s="2" t="s">
        <v>61</v>
      </c>
      <c r="BJ40" s="2">
        <v>7</v>
      </c>
      <c r="BK40" s="4" t="s">
        <v>55</v>
      </c>
      <c r="BM40" s="5" t="s">
        <v>55</v>
      </c>
      <c r="BO40" s="1" t="s">
        <v>55</v>
      </c>
      <c r="BP40" s="1"/>
      <c r="BQ40" s="1" t="s">
        <v>55</v>
      </c>
      <c r="BR40" s="1"/>
      <c r="BS40" s="1" t="s">
        <v>61</v>
      </c>
      <c r="BT40" s="1">
        <v>4</v>
      </c>
      <c r="BU40" s="1" t="s">
        <v>55</v>
      </c>
      <c r="BV40" s="1"/>
      <c r="BW40" s="1" t="s">
        <v>144</v>
      </c>
      <c r="BX40" s="1"/>
      <c r="BY40" s="1" t="s">
        <v>144</v>
      </c>
      <c r="BZ40" s="1"/>
      <c r="CA40" s="1" t="s">
        <v>144</v>
      </c>
      <c r="CB40" s="1"/>
      <c r="CC40" s="1" t="s">
        <v>144</v>
      </c>
      <c r="CD40" s="1"/>
      <c r="CE40" s="1" t="s">
        <v>144</v>
      </c>
      <c r="CF40" s="1"/>
      <c r="CG40" s="1" t="s">
        <v>144</v>
      </c>
      <c r="CH40" s="1"/>
      <c r="CI40" s="1" t="s">
        <v>144</v>
      </c>
      <c r="CJ40" s="1"/>
      <c r="CK40" s="1" t="s">
        <v>308</v>
      </c>
      <c r="CL40" s="1">
        <v>3</v>
      </c>
      <c r="CM40" s="1" t="s">
        <v>144</v>
      </c>
      <c r="CN40" s="1"/>
      <c r="CO40" s="1" t="s">
        <v>144</v>
      </c>
      <c r="CP40" s="1"/>
      <c r="CQ40" s="1" t="s">
        <v>144</v>
      </c>
      <c r="CR40" s="1"/>
      <c r="CS40" s="1" t="s">
        <v>144</v>
      </c>
      <c r="CT40" s="1"/>
      <c r="CU40" s="1" t="s">
        <v>144</v>
      </c>
      <c r="CV40" s="1"/>
      <c r="CW40" s="1" t="s">
        <v>144</v>
      </c>
      <c r="CX40" s="1"/>
      <c r="CY40" s="1" t="s">
        <v>144</v>
      </c>
      <c r="CZ40" s="1"/>
      <c r="DA40" s="1" t="s">
        <v>61</v>
      </c>
      <c r="DB40" s="1">
        <v>5</v>
      </c>
      <c r="DC40" s="1" t="s">
        <v>55</v>
      </c>
      <c r="DD40" s="1"/>
      <c r="DE40" s="1" t="s">
        <v>55</v>
      </c>
      <c r="DF40" s="1"/>
      <c r="DG40" s="1" t="s">
        <v>6</v>
      </c>
      <c r="DH40" s="1"/>
      <c r="DI40" s="1" t="s">
        <v>6</v>
      </c>
      <c r="DJ40" s="1"/>
      <c r="DK40" s="1" t="s">
        <v>6</v>
      </c>
      <c r="DL40" s="1"/>
      <c r="DM40" s="1" t="s">
        <v>55</v>
      </c>
      <c r="DN40" s="1"/>
      <c r="DO40" s="1" t="s">
        <v>2</v>
      </c>
      <c r="DP40" s="1">
        <v>1</v>
      </c>
      <c r="DQ40" s="1" t="s">
        <v>55</v>
      </c>
      <c r="DR40" s="1"/>
      <c r="DS40" s="1" t="s">
        <v>2</v>
      </c>
      <c r="DT40" s="1">
        <v>4</v>
      </c>
      <c r="DU40" s="1"/>
      <c r="DV40" s="1"/>
      <c r="DW40" s="1" t="s">
        <v>55</v>
      </c>
      <c r="DX40" s="1"/>
      <c r="DY40" s="1" t="s">
        <v>6</v>
      </c>
      <c r="DZ40" s="1"/>
      <c r="EA40" s="1" t="s">
        <v>61</v>
      </c>
      <c r="EB40" s="1">
        <v>4</v>
      </c>
      <c r="EC40" s="1" t="s">
        <v>61</v>
      </c>
      <c r="ED40" s="1">
        <v>21</v>
      </c>
      <c r="EE40" s="1" t="s">
        <v>6</v>
      </c>
      <c r="EF40" s="1"/>
      <c r="EG40" s="1" t="s">
        <v>2</v>
      </c>
      <c r="EH40" s="1">
        <v>2</v>
      </c>
      <c r="EI40" s="1" t="s">
        <v>6</v>
      </c>
      <c r="EJ40" s="1"/>
      <c r="EK40" s="1" t="s">
        <v>55</v>
      </c>
      <c r="EL40" s="1"/>
      <c r="EM40" s="1" t="s">
        <v>6</v>
      </c>
      <c r="EN40" s="1"/>
      <c r="EO40" s="1" t="s">
        <v>55</v>
      </c>
      <c r="EP40" s="1"/>
      <c r="EQ40" s="1" t="s">
        <v>55</v>
      </c>
      <c r="ER40" s="1"/>
      <c r="ES40" s="1" t="s">
        <v>55</v>
      </c>
      <c r="ET40" s="1"/>
      <c r="EU40" s="1" t="s">
        <v>55</v>
      </c>
      <c r="EV40" s="1"/>
      <c r="EW40" s="1" t="s">
        <v>55</v>
      </c>
      <c r="EX40" s="1"/>
      <c r="EY40" s="1" t="s">
        <v>55</v>
      </c>
      <c r="EZ40" s="1"/>
      <c r="FA40" s="1" t="s">
        <v>55</v>
      </c>
      <c r="FB40" s="1"/>
      <c r="FC40" s="1" t="s">
        <v>61</v>
      </c>
      <c r="FD40" s="1">
        <v>17</v>
      </c>
      <c r="FE40" s="1" t="s">
        <v>55</v>
      </c>
      <c r="FF40" s="1"/>
      <c r="FG40" s="5" t="s">
        <v>61</v>
      </c>
      <c r="FH40" s="5">
        <v>0</v>
      </c>
      <c r="FI40" s="2" t="s">
        <v>55</v>
      </c>
      <c r="FJ40" s="2"/>
      <c r="FK40" s="2" t="s">
        <v>55</v>
      </c>
      <c r="FM40" s="2" t="s">
        <v>55</v>
      </c>
      <c r="FO40" s="2" t="s">
        <v>55</v>
      </c>
      <c r="FP40" s="2"/>
      <c r="FQ40" s="5" t="s">
        <v>55</v>
      </c>
      <c r="FS40" s="2" t="s">
        <v>55</v>
      </c>
      <c r="FT40" s="2"/>
      <c r="FU40" s="2" t="s">
        <v>55</v>
      </c>
      <c r="FV40" s="2"/>
      <c r="FW40" s="2" t="s">
        <v>55</v>
      </c>
      <c r="FX40" s="2"/>
      <c r="FY40" s="2" t="s">
        <v>55</v>
      </c>
      <c r="FZ40" s="2"/>
      <c r="GA40" s="5" t="s">
        <v>55</v>
      </c>
      <c r="GC40" s="5" t="s">
        <v>55</v>
      </c>
      <c r="GE40" s="5" t="s">
        <v>55</v>
      </c>
      <c r="GG40" s="5" t="s">
        <v>55</v>
      </c>
      <c r="GI40" s="5" t="s">
        <v>55</v>
      </c>
      <c r="GK40" s="5" t="s">
        <v>55</v>
      </c>
      <c r="GM40" s="5" t="s">
        <v>55</v>
      </c>
      <c r="GO40" s="5" t="s">
        <v>55</v>
      </c>
      <c r="GQ40" s="1" t="s">
        <v>6</v>
      </c>
      <c r="GR40" s="1"/>
      <c r="GS40" s="1" t="s">
        <v>55</v>
      </c>
      <c r="GT40" s="1"/>
      <c r="GU40" s="1" t="s">
        <v>6</v>
      </c>
      <c r="GV40" s="1"/>
      <c r="GW40" s="1" t="s">
        <v>6</v>
      </c>
      <c r="GX40" s="1"/>
      <c r="GY40" s="5" t="s">
        <v>55</v>
      </c>
      <c r="HA40" s="5" t="s">
        <v>55</v>
      </c>
      <c r="HC40" s="5" t="s">
        <v>55</v>
      </c>
      <c r="HE40" s="5" t="s">
        <v>55</v>
      </c>
      <c r="HG40" s="5" t="s">
        <v>55</v>
      </c>
      <c r="HI40" s="5" t="s">
        <v>55</v>
      </c>
      <c r="HK40" s="5" t="s">
        <v>55</v>
      </c>
      <c r="HM40" s="1" t="s">
        <v>144</v>
      </c>
      <c r="HN40" s="1"/>
    </row>
    <row r="41" spans="1:222">
      <c r="A41" s="12" t="s">
        <v>224</v>
      </c>
      <c r="B41" s="12" t="s">
        <v>96</v>
      </c>
      <c r="C41" s="1" t="s">
        <v>55</v>
      </c>
      <c r="D41" s="1"/>
      <c r="E41" s="1" t="s">
        <v>55</v>
      </c>
      <c r="F41" s="1"/>
      <c r="G41" s="1" t="s">
        <v>55</v>
      </c>
      <c r="H41" s="1"/>
      <c r="I41" s="1" t="s">
        <v>55</v>
      </c>
      <c r="J41" s="1"/>
      <c r="K41" s="1" t="s">
        <v>55</v>
      </c>
      <c r="L41" s="1"/>
      <c r="M41" s="1" t="s">
        <v>6</v>
      </c>
      <c r="N41" s="1"/>
      <c r="O41" s="1" t="s">
        <v>61</v>
      </c>
      <c r="P41" s="1">
        <v>3</v>
      </c>
      <c r="Q41" s="1" t="s">
        <v>6</v>
      </c>
      <c r="R41" s="1"/>
      <c r="S41" s="1" t="s">
        <v>6</v>
      </c>
      <c r="T41" s="1"/>
      <c r="U41" s="1" t="s">
        <v>6</v>
      </c>
      <c r="V41" s="1"/>
      <c r="W41" s="1" t="s">
        <v>6</v>
      </c>
      <c r="X41" s="1"/>
      <c r="Y41" s="1" t="s">
        <v>55</v>
      </c>
      <c r="Z41" s="1"/>
      <c r="AA41" s="1" t="s">
        <v>6</v>
      </c>
      <c r="AB41" s="1"/>
      <c r="AC41" s="1" t="s">
        <v>6</v>
      </c>
      <c r="AD41" s="1"/>
      <c r="AE41" s="1" t="s">
        <v>6</v>
      </c>
      <c r="AF41" s="1"/>
      <c r="AG41" s="1" t="s">
        <v>6</v>
      </c>
      <c r="AH41" s="1"/>
      <c r="AI41" s="1" t="s">
        <v>6</v>
      </c>
      <c r="AJ41" s="1"/>
      <c r="AK41" s="1" t="s">
        <v>55</v>
      </c>
      <c r="AL41" s="1"/>
      <c r="AM41" s="2" t="s">
        <v>55</v>
      </c>
      <c r="AO41" s="5" t="s">
        <v>55</v>
      </c>
      <c r="AQ41" s="5" t="s">
        <v>55</v>
      </c>
      <c r="AS41" s="2" t="s">
        <v>55</v>
      </c>
      <c r="AT41" s="2"/>
      <c r="AU41" s="2" t="s">
        <v>55</v>
      </c>
      <c r="AV41" s="2"/>
      <c r="AW41" s="2" t="s">
        <v>55</v>
      </c>
      <c r="AX41" s="2"/>
      <c r="AY41" s="4" t="s">
        <v>55</v>
      </c>
      <c r="AZ41" s="2"/>
      <c r="BA41" s="4" t="s">
        <v>55</v>
      </c>
      <c r="BB41" s="2"/>
      <c r="BC41" s="2" t="s">
        <v>55</v>
      </c>
      <c r="BD41" s="2"/>
      <c r="BE41" s="4" t="s">
        <v>55</v>
      </c>
      <c r="BF41" s="2"/>
      <c r="BG41" s="2" t="s">
        <v>61</v>
      </c>
      <c r="BH41" s="2">
        <f>SUM(BH42:BH47)</f>
        <v>1</v>
      </c>
      <c r="BI41" s="2" t="s">
        <v>61</v>
      </c>
      <c r="BJ41" s="2">
        <f>SUM(BJ42:BJ47)</f>
        <v>4</v>
      </c>
      <c r="BK41" s="4" t="s">
        <v>55</v>
      </c>
      <c r="BL41" s="2"/>
      <c r="BM41" s="5" t="s">
        <v>55</v>
      </c>
      <c r="BN41" s="2"/>
      <c r="BO41" s="1" t="s">
        <v>55</v>
      </c>
      <c r="BP41" s="1"/>
      <c r="BQ41" s="1" t="s">
        <v>55</v>
      </c>
      <c r="BR41" s="1"/>
      <c r="BS41" s="1" t="s">
        <v>55</v>
      </c>
      <c r="BT41" s="1"/>
      <c r="BU41" s="1" t="s">
        <v>55</v>
      </c>
      <c r="BV41" s="1"/>
      <c r="BW41" s="1" t="s">
        <v>144</v>
      </c>
      <c r="BX41" s="1"/>
      <c r="BY41" s="1" t="s">
        <v>144</v>
      </c>
      <c r="BZ41" s="1"/>
      <c r="CA41" s="1" t="s">
        <v>144</v>
      </c>
      <c r="CB41" s="1"/>
      <c r="CC41" s="1" t="s">
        <v>144</v>
      </c>
      <c r="CD41" s="1"/>
      <c r="CE41" s="1" t="s">
        <v>144</v>
      </c>
      <c r="CF41" s="1"/>
      <c r="CG41" s="1" t="s">
        <v>144</v>
      </c>
      <c r="CH41" s="1"/>
      <c r="CI41" s="1" t="s">
        <v>144</v>
      </c>
      <c r="CJ41" s="1"/>
      <c r="CK41" s="1" t="s">
        <v>308</v>
      </c>
      <c r="CL41" s="1">
        <v>3</v>
      </c>
      <c r="CM41" s="1" t="s">
        <v>144</v>
      </c>
      <c r="CN41" s="1"/>
      <c r="CO41" s="1" t="s">
        <v>144</v>
      </c>
      <c r="CP41" s="1"/>
      <c r="CQ41" s="1" t="s">
        <v>144</v>
      </c>
      <c r="CR41" s="1"/>
      <c r="CS41" s="1" t="s">
        <v>144</v>
      </c>
      <c r="CT41" s="1"/>
      <c r="CU41" s="1" t="s">
        <v>144</v>
      </c>
      <c r="CV41" s="1"/>
      <c r="CW41" s="1" t="s">
        <v>144</v>
      </c>
      <c r="CX41" s="1"/>
      <c r="CY41" s="1" t="s">
        <v>144</v>
      </c>
      <c r="CZ41" s="1"/>
      <c r="DA41" s="1" t="s">
        <v>61</v>
      </c>
      <c r="DB41" s="1">
        <v>4</v>
      </c>
      <c r="DC41" s="1" t="s">
        <v>55</v>
      </c>
      <c r="DD41" s="1"/>
      <c r="DE41" s="1" t="s">
        <v>55</v>
      </c>
      <c r="DF41" s="1"/>
      <c r="DG41" s="1" t="s">
        <v>2</v>
      </c>
      <c r="DH41" s="1">
        <v>5</v>
      </c>
      <c r="DI41" s="1" t="s">
        <v>6</v>
      </c>
      <c r="DJ41" s="1"/>
      <c r="DK41" s="1" t="s">
        <v>2</v>
      </c>
      <c r="DL41" s="1">
        <v>2</v>
      </c>
      <c r="DM41" s="1" t="s">
        <v>55</v>
      </c>
      <c r="DN41" s="1"/>
      <c r="DO41" s="1" t="s">
        <v>6</v>
      </c>
      <c r="DP41" s="1"/>
      <c r="DQ41" s="1" t="s">
        <v>55</v>
      </c>
      <c r="DR41" s="1"/>
      <c r="DS41" s="1" t="s">
        <v>2</v>
      </c>
      <c r="DT41" s="1">
        <v>16</v>
      </c>
      <c r="DU41" s="1"/>
      <c r="DV41" s="1"/>
      <c r="DW41" s="1" t="s">
        <v>55</v>
      </c>
      <c r="DX41" s="1"/>
      <c r="DY41" s="1" t="s">
        <v>6</v>
      </c>
      <c r="DZ41" s="1"/>
      <c r="EA41" s="1" t="s">
        <v>55</v>
      </c>
      <c r="EB41" s="1"/>
      <c r="EC41" s="1" t="s">
        <v>55</v>
      </c>
      <c r="ED41" s="1"/>
      <c r="EE41" s="1" t="s">
        <v>6</v>
      </c>
      <c r="EF41" s="1"/>
      <c r="EG41" s="1" t="s">
        <v>6</v>
      </c>
      <c r="EH41" s="1"/>
      <c r="EI41" s="1" t="s">
        <v>6</v>
      </c>
      <c r="EJ41" s="1"/>
      <c r="EK41" s="1" t="s">
        <v>55</v>
      </c>
      <c r="EL41" s="1"/>
      <c r="EM41" s="1" t="s">
        <v>6</v>
      </c>
      <c r="EN41" s="1"/>
      <c r="EO41" s="1" t="s">
        <v>55</v>
      </c>
      <c r="EP41" s="1"/>
      <c r="EQ41" s="1" t="s">
        <v>55</v>
      </c>
      <c r="ER41" s="1"/>
      <c r="ES41" s="1" t="s">
        <v>55</v>
      </c>
      <c r="ET41" s="1"/>
      <c r="EU41" s="1" t="s">
        <v>55</v>
      </c>
      <c r="EV41" s="1"/>
      <c r="EW41" s="1" t="s">
        <v>55</v>
      </c>
      <c r="EX41" s="1"/>
      <c r="EY41" s="1" t="s">
        <v>55</v>
      </c>
      <c r="EZ41" s="1"/>
      <c r="FA41" s="1" t="s">
        <v>55</v>
      </c>
      <c r="FB41" s="1"/>
      <c r="FC41" s="1" t="s">
        <v>61</v>
      </c>
      <c r="FD41" s="1">
        <v>8</v>
      </c>
      <c r="FE41" s="1" t="s">
        <v>55</v>
      </c>
      <c r="FF41" s="1"/>
      <c r="FG41" s="5" t="s">
        <v>55</v>
      </c>
      <c r="FI41" s="2" t="s">
        <v>55</v>
      </c>
      <c r="FJ41" s="2"/>
      <c r="FK41" s="2" t="s">
        <v>55</v>
      </c>
      <c r="FL41" s="2"/>
      <c r="FM41" s="2" t="s">
        <v>55</v>
      </c>
      <c r="FN41" s="2"/>
      <c r="FO41" s="2" t="s">
        <v>55</v>
      </c>
      <c r="FP41" s="2"/>
      <c r="FQ41" s="2" t="s">
        <v>61</v>
      </c>
      <c r="FR41" s="2">
        <v>16</v>
      </c>
      <c r="FS41" s="2" t="s">
        <v>55</v>
      </c>
      <c r="FT41" s="2"/>
      <c r="FU41" s="2" t="s">
        <v>55</v>
      </c>
      <c r="FV41" s="2"/>
      <c r="FW41" s="2" t="s">
        <v>55</v>
      </c>
      <c r="FX41" s="2"/>
      <c r="FY41" s="2" t="s">
        <v>55</v>
      </c>
      <c r="FZ41" s="2"/>
      <c r="GA41" s="5" t="s">
        <v>55</v>
      </c>
      <c r="GB41" s="2"/>
      <c r="GC41" s="5" t="s">
        <v>55</v>
      </c>
      <c r="GE41" s="5" t="s">
        <v>55</v>
      </c>
      <c r="GG41" s="5" t="s">
        <v>55</v>
      </c>
      <c r="GI41" s="5" t="s">
        <v>55</v>
      </c>
      <c r="GK41" s="5" t="s">
        <v>55</v>
      </c>
      <c r="GM41" s="5" t="s">
        <v>55</v>
      </c>
      <c r="GO41" s="5" t="s">
        <v>55</v>
      </c>
      <c r="GQ41" s="1" t="s">
        <v>6</v>
      </c>
      <c r="GR41" s="1"/>
      <c r="GS41" s="1" t="s">
        <v>55</v>
      </c>
      <c r="GT41" s="1"/>
      <c r="GU41" s="1" t="s">
        <v>6</v>
      </c>
      <c r="GV41" s="1"/>
      <c r="GW41" s="1" t="s">
        <v>6</v>
      </c>
      <c r="GX41" s="1"/>
      <c r="GY41" s="5" t="s">
        <v>55</v>
      </c>
      <c r="HA41" s="5" t="s">
        <v>55</v>
      </c>
      <c r="HC41" s="5" t="s">
        <v>55</v>
      </c>
      <c r="HE41" s="5" t="s">
        <v>55</v>
      </c>
      <c r="HG41" s="5" t="s">
        <v>55</v>
      </c>
      <c r="HI41" s="5" t="s">
        <v>55</v>
      </c>
      <c r="HK41" s="5" t="s">
        <v>55</v>
      </c>
      <c r="HM41" s="1" t="s">
        <v>144</v>
      </c>
      <c r="HN41" s="1"/>
    </row>
    <row r="42" spans="1:222">
      <c r="A42" s="15" t="s">
        <v>224</v>
      </c>
      <c r="B42" s="15" t="s">
        <v>225</v>
      </c>
      <c r="C42" s="1" t="s">
        <v>55</v>
      </c>
      <c r="D42" s="1"/>
      <c r="E42" s="1" t="s">
        <v>55</v>
      </c>
      <c r="F42" s="1"/>
      <c r="G42" s="1" t="s">
        <v>55</v>
      </c>
      <c r="H42" s="1"/>
      <c r="I42" s="1" t="s">
        <v>55</v>
      </c>
      <c r="J42" s="1"/>
      <c r="K42" s="1" t="s">
        <v>55</v>
      </c>
      <c r="L42" s="1"/>
      <c r="M42" s="1" t="s">
        <v>6</v>
      </c>
      <c r="N42" s="1"/>
      <c r="O42" s="1" t="s">
        <v>6</v>
      </c>
      <c r="P42" s="1"/>
      <c r="Q42" s="1" t="s">
        <v>6</v>
      </c>
      <c r="R42" s="1"/>
      <c r="S42" s="1" t="s">
        <v>6</v>
      </c>
      <c r="T42" s="1"/>
      <c r="U42" s="1" t="s">
        <v>6</v>
      </c>
      <c r="V42" s="1"/>
      <c r="W42" s="1" t="s">
        <v>6</v>
      </c>
      <c r="X42" s="1"/>
      <c r="Y42" s="1" t="s">
        <v>55</v>
      </c>
      <c r="Z42" s="1"/>
      <c r="AA42" s="1" t="s">
        <v>55</v>
      </c>
      <c r="AB42" s="1"/>
      <c r="AC42" s="1" t="s">
        <v>6</v>
      </c>
      <c r="AD42" s="1"/>
      <c r="AE42" s="1" t="s">
        <v>6</v>
      </c>
      <c r="AF42" s="1"/>
      <c r="AG42" s="1" t="s">
        <v>6</v>
      </c>
      <c r="AH42" s="1"/>
      <c r="AI42" s="1" t="s">
        <v>6</v>
      </c>
      <c r="AJ42" s="1"/>
      <c r="AK42" s="1" t="s">
        <v>55</v>
      </c>
      <c r="AL42" s="1"/>
      <c r="AM42" s="2" t="s">
        <v>55</v>
      </c>
      <c r="AO42" s="5" t="s">
        <v>55</v>
      </c>
      <c r="AQ42" s="5" t="s">
        <v>55</v>
      </c>
      <c r="AS42" s="4" t="s">
        <v>55</v>
      </c>
      <c r="AU42" s="2" t="s">
        <v>55</v>
      </c>
      <c r="AV42" s="2"/>
      <c r="AW42" s="2" t="s">
        <v>55</v>
      </c>
      <c r="AY42" s="4" t="s">
        <v>55</v>
      </c>
      <c r="BA42" s="4" t="s">
        <v>55</v>
      </c>
      <c r="BB42" s="2"/>
      <c r="BC42" s="2" t="s">
        <v>55</v>
      </c>
      <c r="BE42" s="4" t="s">
        <v>55</v>
      </c>
      <c r="BF42" s="2"/>
      <c r="BG42" s="4" t="s">
        <v>61</v>
      </c>
      <c r="BH42" s="5">
        <v>1</v>
      </c>
      <c r="BI42" s="2" t="s">
        <v>55</v>
      </c>
      <c r="BJ42" s="2"/>
      <c r="BK42" s="4" t="s">
        <v>55</v>
      </c>
      <c r="BM42" s="5" t="s">
        <v>55</v>
      </c>
      <c r="BO42" s="1" t="s">
        <v>61</v>
      </c>
      <c r="BP42" s="1">
        <v>10</v>
      </c>
      <c r="BQ42" s="1" t="s">
        <v>55</v>
      </c>
      <c r="BR42" s="1"/>
      <c r="BS42" s="1" t="s">
        <v>55</v>
      </c>
      <c r="BT42" s="1"/>
      <c r="BU42" s="1" t="s">
        <v>55</v>
      </c>
      <c r="BV42" s="1"/>
      <c r="BW42" s="1" t="s">
        <v>144</v>
      </c>
      <c r="BX42" s="1"/>
      <c r="BY42" s="1" t="s">
        <v>144</v>
      </c>
      <c r="BZ42" s="1"/>
      <c r="CA42" s="1" t="s">
        <v>144</v>
      </c>
      <c r="CB42" s="1"/>
      <c r="CC42" s="1" t="s">
        <v>144</v>
      </c>
      <c r="CD42" s="1"/>
      <c r="CE42" s="1" t="s">
        <v>144</v>
      </c>
      <c r="CF42" s="1"/>
      <c r="CG42" s="1" t="s">
        <v>144</v>
      </c>
      <c r="CH42" s="1"/>
      <c r="CI42" s="1" t="s">
        <v>144</v>
      </c>
      <c r="CJ42" s="1"/>
      <c r="CK42" s="1" t="s">
        <v>308</v>
      </c>
      <c r="CL42" s="1">
        <v>1</v>
      </c>
      <c r="CM42" s="1" t="s">
        <v>144</v>
      </c>
      <c r="CN42" s="1"/>
      <c r="CO42" s="1" t="s">
        <v>144</v>
      </c>
      <c r="CP42" s="1"/>
      <c r="CQ42" s="1" t="s">
        <v>144</v>
      </c>
      <c r="CR42" s="1"/>
      <c r="CS42" s="1" t="s">
        <v>144</v>
      </c>
      <c r="CT42" s="1"/>
      <c r="CU42" s="1" t="s">
        <v>144</v>
      </c>
      <c r="CV42" s="1"/>
      <c r="CW42" s="1" t="s">
        <v>144</v>
      </c>
      <c r="CX42" s="1"/>
      <c r="CY42" s="1" t="s">
        <v>308</v>
      </c>
      <c r="CZ42" s="1">
        <v>11</v>
      </c>
      <c r="DA42" s="1" t="s">
        <v>61</v>
      </c>
      <c r="DB42" s="1">
        <v>0</v>
      </c>
      <c r="DC42" s="1" t="s">
        <v>55</v>
      </c>
      <c r="DD42" s="1"/>
      <c r="DE42" s="1" t="s">
        <v>55</v>
      </c>
      <c r="DF42" s="1"/>
      <c r="DG42" s="1" t="s">
        <v>2</v>
      </c>
      <c r="DH42" s="1">
        <v>5</v>
      </c>
      <c r="DI42" s="1" t="s">
        <v>55</v>
      </c>
      <c r="DJ42" s="1"/>
      <c r="DK42" s="1" t="s">
        <v>6</v>
      </c>
      <c r="DL42" s="1"/>
      <c r="DM42" s="1" t="s">
        <v>55</v>
      </c>
      <c r="DN42" s="1"/>
      <c r="DO42" s="1" t="s">
        <v>55</v>
      </c>
      <c r="DP42" s="1"/>
      <c r="DQ42" s="1" t="s">
        <v>55</v>
      </c>
      <c r="DR42" s="1"/>
      <c r="DS42" s="1" t="s">
        <v>6</v>
      </c>
      <c r="DT42" s="1"/>
      <c r="DU42" s="1"/>
      <c r="DV42" s="1"/>
      <c r="DW42" s="1" t="s">
        <v>55</v>
      </c>
      <c r="DX42" s="1"/>
      <c r="DY42" s="1" t="s">
        <v>6</v>
      </c>
      <c r="DZ42" s="1"/>
      <c r="EA42" s="1" t="s">
        <v>55</v>
      </c>
      <c r="EB42" s="1"/>
      <c r="EC42" s="1" t="s">
        <v>55</v>
      </c>
      <c r="ED42" s="1"/>
      <c r="EE42" s="1" t="s">
        <v>6</v>
      </c>
      <c r="EF42" s="1"/>
      <c r="EG42" s="1" t="s">
        <v>6</v>
      </c>
      <c r="EH42" s="1"/>
      <c r="EI42" s="1" t="s">
        <v>6</v>
      </c>
      <c r="EJ42" s="1"/>
      <c r="EK42" s="1" t="s">
        <v>55</v>
      </c>
      <c r="EL42" s="1"/>
      <c r="EM42" s="1" t="s">
        <v>6</v>
      </c>
      <c r="EN42" s="1"/>
      <c r="EO42" s="1" t="s">
        <v>55</v>
      </c>
      <c r="EP42" s="1"/>
      <c r="EQ42" s="1" t="s">
        <v>55</v>
      </c>
      <c r="ER42" s="1"/>
      <c r="ES42" s="1" t="s">
        <v>55</v>
      </c>
      <c r="ET42" s="1"/>
      <c r="EU42" s="1" t="s">
        <v>55</v>
      </c>
      <c r="EV42" s="1"/>
      <c r="EW42" s="1" t="s">
        <v>55</v>
      </c>
      <c r="EX42" s="1"/>
      <c r="EY42" s="1" t="s">
        <v>55</v>
      </c>
      <c r="EZ42" s="1"/>
      <c r="FA42" s="1" t="s">
        <v>55</v>
      </c>
      <c r="FB42" s="1"/>
      <c r="FC42" s="1" t="s">
        <v>55</v>
      </c>
      <c r="FD42" s="1"/>
      <c r="FE42" s="1" t="s">
        <v>55</v>
      </c>
      <c r="FF42" s="1"/>
      <c r="FG42" s="5" t="s">
        <v>61</v>
      </c>
      <c r="FH42" s="5">
        <v>1</v>
      </c>
      <c r="FI42" s="2" t="s">
        <v>55</v>
      </c>
      <c r="FJ42" s="2"/>
      <c r="FK42" s="2" t="s">
        <v>55</v>
      </c>
      <c r="FM42" s="2" t="s">
        <v>55</v>
      </c>
      <c r="FO42" s="2" t="s">
        <v>55</v>
      </c>
      <c r="FP42" s="2"/>
      <c r="FQ42" s="5" t="s">
        <v>61</v>
      </c>
      <c r="FR42" s="5">
        <f>0.05*160</f>
        <v>8</v>
      </c>
      <c r="FS42" s="2" t="s">
        <v>55</v>
      </c>
      <c r="FT42" s="2"/>
      <c r="FU42" s="2" t="s">
        <v>55</v>
      </c>
      <c r="FV42" s="2"/>
      <c r="FW42" s="2" t="s">
        <v>55</v>
      </c>
      <c r="FX42" s="2"/>
      <c r="FY42" s="2" t="s">
        <v>55</v>
      </c>
      <c r="FZ42" s="2"/>
      <c r="GA42" s="5" t="s">
        <v>55</v>
      </c>
      <c r="GC42" s="5" t="s">
        <v>55</v>
      </c>
      <c r="GE42" s="5" t="s">
        <v>61</v>
      </c>
      <c r="GF42" s="5">
        <v>9</v>
      </c>
      <c r="GG42" s="5" t="s">
        <v>55</v>
      </c>
      <c r="GI42" s="5" t="s">
        <v>55</v>
      </c>
      <c r="GK42" s="5" t="s">
        <v>55</v>
      </c>
      <c r="GM42" s="5" t="s">
        <v>61</v>
      </c>
      <c r="GN42" s="5">
        <v>8</v>
      </c>
      <c r="GO42" s="5" t="s">
        <v>55</v>
      </c>
      <c r="GQ42" s="1" t="s">
        <v>6</v>
      </c>
      <c r="GR42" s="1"/>
      <c r="GS42" s="1" t="s">
        <v>55</v>
      </c>
      <c r="GT42" s="1"/>
      <c r="GU42" s="1" t="s">
        <v>6</v>
      </c>
      <c r="GV42" s="1"/>
      <c r="GW42" s="1" t="s">
        <v>6</v>
      </c>
      <c r="GX42" s="1"/>
      <c r="GY42" s="5" t="s">
        <v>55</v>
      </c>
      <c r="HA42" s="5" t="s">
        <v>55</v>
      </c>
      <c r="HC42" s="5" t="s">
        <v>55</v>
      </c>
      <c r="HE42" s="5" t="s">
        <v>55</v>
      </c>
      <c r="HG42" s="5" t="s">
        <v>55</v>
      </c>
      <c r="HI42" s="5" t="s">
        <v>55</v>
      </c>
      <c r="HK42" s="5" t="s">
        <v>55</v>
      </c>
      <c r="HM42" s="1" t="s">
        <v>144</v>
      </c>
      <c r="HN42" s="1"/>
    </row>
    <row r="43" spans="1:222">
      <c r="A43" s="15" t="s">
        <v>224</v>
      </c>
      <c r="B43" s="15" t="s">
        <v>226</v>
      </c>
      <c r="C43" s="1" t="s">
        <v>55</v>
      </c>
      <c r="D43" s="1"/>
      <c r="E43" s="1" t="s">
        <v>55</v>
      </c>
      <c r="F43" s="1"/>
      <c r="G43" s="1" t="s">
        <v>55</v>
      </c>
      <c r="H43" s="1"/>
      <c r="I43" s="1" t="s">
        <v>55</v>
      </c>
      <c r="J43" s="1"/>
      <c r="K43" s="1" t="s">
        <v>55</v>
      </c>
      <c r="L43" s="1"/>
      <c r="M43" s="1" t="s">
        <v>6</v>
      </c>
      <c r="N43" s="1"/>
      <c r="O43" s="1" t="s">
        <v>6</v>
      </c>
      <c r="P43" s="1"/>
      <c r="Q43" s="1" t="s">
        <v>6</v>
      </c>
      <c r="R43" s="1"/>
      <c r="S43" s="1" t="s">
        <v>6</v>
      </c>
      <c r="T43" s="1"/>
      <c r="U43" s="1" t="s">
        <v>6</v>
      </c>
      <c r="V43" s="1"/>
      <c r="W43" s="1" t="s">
        <v>6</v>
      </c>
      <c r="X43" s="1"/>
      <c r="Y43" s="1" t="s">
        <v>55</v>
      </c>
      <c r="Z43" s="1"/>
      <c r="AA43" s="1" t="s">
        <v>55</v>
      </c>
      <c r="AB43" s="1"/>
      <c r="AC43" s="1" t="s">
        <v>6</v>
      </c>
      <c r="AD43" s="1"/>
      <c r="AE43" s="1" t="s">
        <v>6</v>
      </c>
      <c r="AF43" s="1"/>
      <c r="AG43" s="1" t="s">
        <v>6</v>
      </c>
      <c r="AH43" s="1"/>
      <c r="AI43" s="1" t="s">
        <v>6</v>
      </c>
      <c r="AJ43" s="1"/>
      <c r="AK43" s="1" t="s">
        <v>61</v>
      </c>
      <c r="AL43" s="1">
        <v>24</v>
      </c>
      <c r="AM43" s="2" t="s">
        <v>55</v>
      </c>
      <c r="AO43" s="5" t="s">
        <v>55</v>
      </c>
      <c r="AQ43" s="5" t="s">
        <v>55</v>
      </c>
      <c r="AS43" s="4" t="s">
        <v>55</v>
      </c>
      <c r="AU43" s="2" t="s">
        <v>55</v>
      </c>
      <c r="AV43" s="2"/>
      <c r="AW43" s="2" t="s">
        <v>55</v>
      </c>
      <c r="AY43" s="4" t="s">
        <v>55</v>
      </c>
      <c r="BA43" s="4" t="s">
        <v>55</v>
      </c>
      <c r="BB43" s="2"/>
      <c r="BC43" s="2" t="s">
        <v>55</v>
      </c>
      <c r="BE43" s="4" t="s">
        <v>55</v>
      </c>
      <c r="BF43" s="2"/>
      <c r="BG43" s="4" t="s">
        <v>55</v>
      </c>
      <c r="BI43" s="2" t="s">
        <v>55</v>
      </c>
      <c r="BJ43" s="2"/>
      <c r="BK43" s="4" t="s">
        <v>55</v>
      </c>
      <c r="BM43" s="5" t="s">
        <v>55</v>
      </c>
      <c r="BO43" s="1" t="s">
        <v>55</v>
      </c>
      <c r="BP43" s="1"/>
      <c r="BQ43" s="1" t="s">
        <v>61</v>
      </c>
      <c r="BR43" s="1">
        <v>50</v>
      </c>
      <c r="BS43" s="1" t="s">
        <v>55</v>
      </c>
      <c r="BT43" s="1"/>
      <c r="BU43" s="1" t="s">
        <v>55</v>
      </c>
      <c r="BV43" s="1"/>
      <c r="BW43" s="1" t="s">
        <v>144</v>
      </c>
      <c r="BX43" s="1"/>
      <c r="BY43" s="1" t="s">
        <v>144</v>
      </c>
      <c r="BZ43" s="1"/>
      <c r="CA43" s="1" t="s">
        <v>144</v>
      </c>
      <c r="CB43" s="1"/>
      <c r="CC43" s="1" t="s">
        <v>144</v>
      </c>
      <c r="CD43" s="1"/>
      <c r="CE43" s="1" t="s">
        <v>144</v>
      </c>
      <c r="CF43" s="1"/>
      <c r="CG43" s="1" t="s">
        <v>144</v>
      </c>
      <c r="CH43" s="1"/>
      <c r="CI43" s="1" t="s">
        <v>144</v>
      </c>
      <c r="CJ43" s="1"/>
      <c r="CK43" s="1" t="s">
        <v>308</v>
      </c>
      <c r="CL43" s="1">
        <v>1</v>
      </c>
      <c r="CM43" s="1" t="s">
        <v>144</v>
      </c>
      <c r="CN43" s="1"/>
      <c r="CO43" s="1" t="s">
        <v>144</v>
      </c>
      <c r="CP43" s="1"/>
      <c r="CQ43" s="1" t="s">
        <v>144</v>
      </c>
      <c r="CR43" s="1"/>
      <c r="CS43" s="1" t="s">
        <v>144</v>
      </c>
      <c r="CT43" s="1"/>
      <c r="CU43" s="1" t="s">
        <v>144</v>
      </c>
      <c r="CV43" s="1"/>
      <c r="CW43" s="1" t="s">
        <v>144</v>
      </c>
      <c r="CX43" s="1"/>
      <c r="CY43" s="1" t="s">
        <v>144</v>
      </c>
      <c r="CZ43" s="1"/>
      <c r="DA43" s="1" t="s">
        <v>61</v>
      </c>
      <c r="DB43" s="1">
        <v>0</v>
      </c>
      <c r="DC43" s="1" t="s">
        <v>55</v>
      </c>
      <c r="DD43" s="1"/>
      <c r="DE43" s="1" t="s">
        <v>55</v>
      </c>
      <c r="DF43" s="1"/>
      <c r="DG43" s="1" t="s">
        <v>6</v>
      </c>
      <c r="DH43" s="1"/>
      <c r="DI43" s="1" t="s">
        <v>55</v>
      </c>
      <c r="DJ43" s="1"/>
      <c r="DK43" s="1" t="s">
        <v>2</v>
      </c>
      <c r="DL43" s="1">
        <v>2</v>
      </c>
      <c r="DM43" s="1" t="s">
        <v>55</v>
      </c>
      <c r="DN43" s="1"/>
      <c r="DO43" s="1" t="s">
        <v>55</v>
      </c>
      <c r="DP43" s="1"/>
      <c r="DQ43" s="1" t="s">
        <v>55</v>
      </c>
      <c r="DR43" s="1"/>
      <c r="DS43" s="1" t="s">
        <v>6</v>
      </c>
      <c r="DT43" s="1"/>
      <c r="DU43" s="1"/>
      <c r="DV43" s="1"/>
      <c r="DW43" s="1" t="s">
        <v>55</v>
      </c>
      <c r="DX43" s="1"/>
      <c r="DY43" s="1" t="s">
        <v>6</v>
      </c>
      <c r="DZ43" s="1"/>
      <c r="EA43" s="1" t="s">
        <v>55</v>
      </c>
      <c r="EB43" s="1"/>
      <c r="EC43" s="1" t="s">
        <v>55</v>
      </c>
      <c r="ED43" s="1"/>
      <c r="EE43" s="1" t="s">
        <v>6</v>
      </c>
      <c r="EF43" s="1"/>
      <c r="EG43" s="1" t="s">
        <v>6</v>
      </c>
      <c r="EH43" s="1"/>
      <c r="EI43" s="1" t="s">
        <v>6</v>
      </c>
      <c r="EJ43" s="1"/>
      <c r="EK43" s="1" t="s">
        <v>55</v>
      </c>
      <c r="EL43" s="1"/>
      <c r="EM43" s="1" t="s">
        <v>2</v>
      </c>
      <c r="EN43" s="1">
        <v>2</v>
      </c>
      <c r="EO43" s="1" t="s">
        <v>55</v>
      </c>
      <c r="EP43" s="1"/>
      <c r="EQ43" s="1" t="s">
        <v>55</v>
      </c>
      <c r="ER43" s="1"/>
      <c r="ES43" s="1" t="s">
        <v>55</v>
      </c>
      <c r="ET43" s="1"/>
      <c r="EU43" s="1" t="s">
        <v>55</v>
      </c>
      <c r="EV43" s="1"/>
      <c r="EW43" s="1" t="s">
        <v>55</v>
      </c>
      <c r="EX43" s="1"/>
      <c r="EY43" s="1" t="s">
        <v>55</v>
      </c>
      <c r="EZ43" s="1"/>
      <c r="FA43" s="1" t="s">
        <v>55</v>
      </c>
      <c r="FB43" s="1"/>
      <c r="FC43" s="1" t="s">
        <v>55</v>
      </c>
      <c r="FD43" s="1"/>
      <c r="FE43" s="1" t="s">
        <v>55</v>
      </c>
      <c r="FF43" s="1"/>
      <c r="FG43" s="5" t="s">
        <v>55</v>
      </c>
      <c r="FI43" s="2" t="s">
        <v>55</v>
      </c>
      <c r="FJ43" s="2"/>
      <c r="FK43" s="2" t="s">
        <v>55</v>
      </c>
      <c r="FM43" s="2" t="s">
        <v>55</v>
      </c>
      <c r="FO43" s="2" t="s">
        <v>55</v>
      </c>
      <c r="FP43" s="2"/>
      <c r="FQ43" s="5" t="s">
        <v>55</v>
      </c>
      <c r="FS43" s="2" t="s">
        <v>55</v>
      </c>
      <c r="FT43" s="2"/>
      <c r="FU43" s="2" t="s">
        <v>55</v>
      </c>
      <c r="FV43" s="2"/>
      <c r="FW43" s="2" t="s">
        <v>55</v>
      </c>
      <c r="FX43" s="2"/>
      <c r="FY43" s="2" t="s">
        <v>55</v>
      </c>
      <c r="FZ43" s="2"/>
      <c r="GA43" s="5" t="s">
        <v>55</v>
      </c>
      <c r="GC43" s="5" t="s">
        <v>55</v>
      </c>
      <c r="GE43" s="5" t="s">
        <v>55</v>
      </c>
      <c r="GG43" s="5" t="s">
        <v>55</v>
      </c>
      <c r="GI43" s="5" t="s">
        <v>55</v>
      </c>
      <c r="GK43" s="5" t="s">
        <v>55</v>
      </c>
      <c r="GM43" s="5" t="s">
        <v>55</v>
      </c>
      <c r="GO43" s="5" t="s">
        <v>55</v>
      </c>
      <c r="GQ43" s="1" t="s">
        <v>6</v>
      </c>
      <c r="GR43" s="1"/>
      <c r="GS43" s="1" t="s">
        <v>55</v>
      </c>
      <c r="GT43" s="1"/>
      <c r="GU43" s="1" t="s">
        <v>6</v>
      </c>
      <c r="GV43" s="1"/>
      <c r="GW43" s="1" t="s">
        <v>6</v>
      </c>
      <c r="GX43" s="1"/>
      <c r="GY43" s="5" t="s">
        <v>55</v>
      </c>
      <c r="HA43" s="5" t="s">
        <v>55</v>
      </c>
      <c r="HC43" s="5" t="s">
        <v>55</v>
      </c>
      <c r="HE43" s="5" t="s">
        <v>61</v>
      </c>
      <c r="HF43" s="5">
        <v>2</v>
      </c>
      <c r="HG43" s="5" t="s">
        <v>55</v>
      </c>
      <c r="HI43" s="5" t="s">
        <v>55</v>
      </c>
      <c r="HK43" s="5" t="s">
        <v>55</v>
      </c>
      <c r="HM43" s="1" t="s">
        <v>144</v>
      </c>
      <c r="HN43" s="1"/>
    </row>
    <row r="44" spans="1:222">
      <c r="A44" s="15" t="s">
        <v>224</v>
      </c>
      <c r="B44" s="15" t="s">
        <v>227</v>
      </c>
      <c r="C44" s="1" t="s">
        <v>55</v>
      </c>
      <c r="D44" s="1"/>
      <c r="E44" s="1" t="s">
        <v>55</v>
      </c>
      <c r="F44" s="1"/>
      <c r="G44" s="1" t="s">
        <v>55</v>
      </c>
      <c r="H44" s="1"/>
      <c r="I44" s="1" t="s">
        <v>55</v>
      </c>
      <c r="J44" s="1"/>
      <c r="K44" s="1" t="s">
        <v>55</v>
      </c>
      <c r="L44" s="1"/>
      <c r="M44" s="1" t="s">
        <v>6</v>
      </c>
      <c r="N44" s="1"/>
      <c r="O44" s="1" t="s">
        <v>6</v>
      </c>
      <c r="P44" s="1"/>
      <c r="Q44" s="1" t="s">
        <v>6</v>
      </c>
      <c r="R44" s="1"/>
      <c r="S44" s="1" t="s">
        <v>6</v>
      </c>
      <c r="T44" s="1"/>
      <c r="U44" s="1" t="s">
        <v>6</v>
      </c>
      <c r="V44" s="1"/>
      <c r="W44" s="1" t="s">
        <v>6</v>
      </c>
      <c r="X44" s="1"/>
      <c r="Y44" s="1" t="s">
        <v>55</v>
      </c>
      <c r="Z44" s="1"/>
      <c r="AA44" s="1" t="s">
        <v>55</v>
      </c>
      <c r="AB44" s="1"/>
      <c r="AC44" s="1" t="s">
        <v>6</v>
      </c>
      <c r="AD44" s="1"/>
      <c r="AE44" s="1" t="s">
        <v>6</v>
      </c>
      <c r="AF44" s="1"/>
      <c r="AG44" s="1" t="s">
        <v>6</v>
      </c>
      <c r="AH44" s="1"/>
      <c r="AI44" s="1" t="s">
        <v>6</v>
      </c>
      <c r="AJ44" s="1"/>
      <c r="AK44" s="1" t="s">
        <v>55</v>
      </c>
      <c r="AL44" s="1"/>
      <c r="AM44" s="2" t="s">
        <v>55</v>
      </c>
      <c r="AO44" s="5" t="s">
        <v>55</v>
      </c>
      <c r="AQ44" s="5" t="s">
        <v>55</v>
      </c>
      <c r="AS44" s="4" t="s">
        <v>55</v>
      </c>
      <c r="AU44" s="2" t="s">
        <v>55</v>
      </c>
      <c r="AV44" s="2"/>
      <c r="AW44" s="2" t="s">
        <v>55</v>
      </c>
      <c r="AY44" s="4" t="s">
        <v>55</v>
      </c>
      <c r="BA44" s="4" t="s">
        <v>55</v>
      </c>
      <c r="BB44" s="2"/>
      <c r="BC44" s="2" t="s">
        <v>55</v>
      </c>
      <c r="BE44" s="4" t="s">
        <v>55</v>
      </c>
      <c r="BF44" s="2"/>
      <c r="BG44" s="4" t="s">
        <v>55</v>
      </c>
      <c r="BI44" s="2" t="s">
        <v>55</v>
      </c>
      <c r="BJ44" s="2"/>
      <c r="BK44" s="4" t="s">
        <v>55</v>
      </c>
      <c r="BM44" s="5" t="s">
        <v>55</v>
      </c>
      <c r="BO44" s="1" t="s">
        <v>55</v>
      </c>
      <c r="BP44" s="1"/>
      <c r="BQ44" s="1" t="s">
        <v>55</v>
      </c>
      <c r="BR44" s="1"/>
      <c r="BS44" s="1" t="s">
        <v>55</v>
      </c>
      <c r="BT44" s="1"/>
      <c r="BU44" s="1" t="s">
        <v>55</v>
      </c>
      <c r="BV44" s="1"/>
      <c r="BW44" s="1" t="s">
        <v>144</v>
      </c>
      <c r="BX44" s="1"/>
      <c r="BY44" s="1" t="s">
        <v>144</v>
      </c>
      <c r="BZ44" s="1"/>
      <c r="CA44" s="1" t="s">
        <v>144</v>
      </c>
      <c r="CB44" s="1"/>
      <c r="CC44" s="1" t="s">
        <v>144</v>
      </c>
      <c r="CD44" s="1"/>
      <c r="CE44" s="1" t="s">
        <v>144</v>
      </c>
      <c r="CF44" s="1"/>
      <c r="CG44" s="1" t="s">
        <v>144</v>
      </c>
      <c r="CH44" s="1"/>
      <c r="CI44" s="1" t="s">
        <v>144</v>
      </c>
      <c r="CJ44" s="1"/>
      <c r="CK44" s="1" t="s">
        <v>308</v>
      </c>
      <c r="CL44" s="1">
        <v>0</v>
      </c>
      <c r="CM44" s="1" t="s">
        <v>144</v>
      </c>
      <c r="CN44" s="1"/>
      <c r="CO44" s="1" t="s">
        <v>144</v>
      </c>
      <c r="CP44" s="1"/>
      <c r="CQ44" s="1" t="s">
        <v>144</v>
      </c>
      <c r="CR44" s="1"/>
      <c r="CS44" s="1" t="s">
        <v>144</v>
      </c>
      <c r="CT44" s="1"/>
      <c r="CU44" s="1" t="s">
        <v>144</v>
      </c>
      <c r="CV44" s="1"/>
      <c r="CW44" s="1" t="s">
        <v>144</v>
      </c>
      <c r="CX44" s="1"/>
      <c r="CY44" s="1" t="s">
        <v>144</v>
      </c>
      <c r="CZ44" s="1"/>
      <c r="DA44" s="1" t="s">
        <v>61</v>
      </c>
      <c r="DB44" s="1">
        <v>0</v>
      </c>
      <c r="DC44" s="1" t="s">
        <v>55</v>
      </c>
      <c r="DD44" s="1"/>
      <c r="DE44" s="1" t="s">
        <v>55</v>
      </c>
      <c r="DF44" s="1"/>
      <c r="DG44" s="1" t="s">
        <v>6</v>
      </c>
      <c r="DH44" s="1"/>
      <c r="DI44" s="1" t="s">
        <v>55</v>
      </c>
      <c r="DJ44" s="1"/>
      <c r="DK44" s="1" t="s">
        <v>6</v>
      </c>
      <c r="DL44" s="1"/>
      <c r="DM44" s="1" t="s">
        <v>55</v>
      </c>
      <c r="DN44" s="1"/>
      <c r="DO44" s="1" t="s">
        <v>55</v>
      </c>
      <c r="DP44" s="1"/>
      <c r="DQ44" s="1" t="s">
        <v>55</v>
      </c>
      <c r="DR44" s="1"/>
      <c r="DS44" s="1" t="s">
        <v>2</v>
      </c>
      <c r="DT44" s="1">
        <v>1</v>
      </c>
      <c r="DU44" s="1"/>
      <c r="DV44" s="1"/>
      <c r="DW44" s="1" t="s">
        <v>55</v>
      </c>
      <c r="DX44" s="1"/>
      <c r="DY44" s="1" t="s">
        <v>6</v>
      </c>
      <c r="DZ44" s="1"/>
      <c r="EA44" s="1" t="s">
        <v>55</v>
      </c>
      <c r="EB44" s="1"/>
      <c r="EC44" s="1" t="s">
        <v>55</v>
      </c>
      <c r="ED44" s="1"/>
      <c r="EE44" s="1" t="s">
        <v>6</v>
      </c>
      <c r="EF44" s="1"/>
      <c r="EG44" s="1" t="s">
        <v>6</v>
      </c>
      <c r="EH44" s="1"/>
      <c r="EI44" s="1" t="s">
        <v>6</v>
      </c>
      <c r="EJ44" s="1"/>
      <c r="EK44" s="1" t="s">
        <v>55</v>
      </c>
      <c r="EL44" s="1"/>
      <c r="EM44" s="1" t="s">
        <v>6</v>
      </c>
      <c r="EN44" s="1"/>
      <c r="EO44" s="1" t="s">
        <v>55</v>
      </c>
      <c r="EP44" s="1"/>
      <c r="EQ44" s="1" t="s">
        <v>55</v>
      </c>
      <c r="ER44" s="1"/>
      <c r="ES44" s="1" t="s">
        <v>55</v>
      </c>
      <c r="ET44" s="1"/>
      <c r="EU44" s="1" t="s">
        <v>55</v>
      </c>
      <c r="EV44" s="1"/>
      <c r="EW44" s="1" t="s">
        <v>55</v>
      </c>
      <c r="EX44" s="1"/>
      <c r="EY44" s="1" t="s">
        <v>55</v>
      </c>
      <c r="EZ44" s="1"/>
      <c r="FA44" s="1" t="s">
        <v>55</v>
      </c>
      <c r="FB44" s="1"/>
      <c r="FC44" s="1" t="s">
        <v>55</v>
      </c>
      <c r="FD44" s="1"/>
      <c r="FE44" s="1" t="s">
        <v>55</v>
      </c>
      <c r="FF44" s="1"/>
      <c r="FG44" s="5" t="s">
        <v>55</v>
      </c>
      <c r="FI44" s="2" t="s">
        <v>55</v>
      </c>
      <c r="FJ44" s="2"/>
      <c r="FK44" s="2" t="s">
        <v>55</v>
      </c>
      <c r="FM44" s="2" t="s">
        <v>55</v>
      </c>
      <c r="FO44" s="2" t="s">
        <v>55</v>
      </c>
      <c r="FP44" s="2"/>
      <c r="FQ44" s="5" t="s">
        <v>55</v>
      </c>
      <c r="FS44" s="2" t="s">
        <v>55</v>
      </c>
      <c r="FT44" s="2"/>
      <c r="FU44" s="2" t="s">
        <v>55</v>
      </c>
      <c r="FV44" s="2"/>
      <c r="FW44" s="2" t="s">
        <v>55</v>
      </c>
      <c r="FX44" s="2"/>
      <c r="FY44" s="2" t="s">
        <v>55</v>
      </c>
      <c r="FZ44" s="2"/>
      <c r="GA44" s="5" t="s">
        <v>55</v>
      </c>
      <c r="GC44" s="5" t="s">
        <v>55</v>
      </c>
      <c r="GE44" s="5" t="s">
        <v>55</v>
      </c>
      <c r="GG44" s="5" t="s">
        <v>55</v>
      </c>
      <c r="GI44" s="5" t="s">
        <v>55</v>
      </c>
      <c r="GK44" s="5" t="s">
        <v>55</v>
      </c>
      <c r="GM44" s="5" t="s">
        <v>55</v>
      </c>
      <c r="GO44" s="5" t="s">
        <v>55</v>
      </c>
      <c r="GQ44" s="1" t="s">
        <v>6</v>
      </c>
      <c r="GR44" s="1"/>
      <c r="GS44" s="1" t="s">
        <v>55</v>
      </c>
      <c r="GT44" s="1"/>
      <c r="GU44" s="1" t="s">
        <v>6</v>
      </c>
      <c r="GV44" s="1"/>
      <c r="GW44" s="1" t="s">
        <v>6</v>
      </c>
      <c r="GX44" s="1"/>
      <c r="GY44" s="5" t="s">
        <v>55</v>
      </c>
      <c r="HA44" s="5" t="s">
        <v>55</v>
      </c>
      <c r="HC44" s="5" t="s">
        <v>55</v>
      </c>
      <c r="HE44" s="5" t="s">
        <v>55</v>
      </c>
      <c r="HG44" s="5" t="s">
        <v>55</v>
      </c>
      <c r="HI44" s="5" t="s">
        <v>55</v>
      </c>
      <c r="HK44" s="5" t="s">
        <v>55</v>
      </c>
      <c r="HM44" s="1" t="s">
        <v>144</v>
      </c>
      <c r="HN44" s="1"/>
    </row>
    <row r="45" spans="1:222">
      <c r="A45" s="15" t="s">
        <v>224</v>
      </c>
      <c r="B45" s="15" t="s">
        <v>228</v>
      </c>
      <c r="C45" s="1" t="s">
        <v>55</v>
      </c>
      <c r="D45" s="1"/>
      <c r="E45" s="1" t="s">
        <v>55</v>
      </c>
      <c r="F45" s="1"/>
      <c r="G45" s="1" t="s">
        <v>55</v>
      </c>
      <c r="H45" s="1"/>
      <c r="I45" s="1" t="s">
        <v>55</v>
      </c>
      <c r="J45" s="1"/>
      <c r="K45" s="1" t="s">
        <v>55</v>
      </c>
      <c r="L45" s="1"/>
      <c r="M45" s="1" t="s">
        <v>6</v>
      </c>
      <c r="N45" s="1"/>
      <c r="O45" s="1" t="s">
        <v>6</v>
      </c>
      <c r="P45" s="1"/>
      <c r="Q45" s="1" t="s">
        <v>6</v>
      </c>
      <c r="R45" s="1"/>
      <c r="S45" s="1" t="s">
        <v>6</v>
      </c>
      <c r="T45" s="1"/>
      <c r="U45" s="1" t="s">
        <v>6</v>
      </c>
      <c r="V45" s="1"/>
      <c r="W45" s="1" t="s">
        <v>6</v>
      </c>
      <c r="X45" s="1"/>
      <c r="Y45" s="1" t="s">
        <v>55</v>
      </c>
      <c r="Z45" s="1"/>
      <c r="AA45" s="1" t="s">
        <v>55</v>
      </c>
      <c r="AB45" s="1"/>
      <c r="AC45" s="1" t="s">
        <v>6</v>
      </c>
      <c r="AD45" s="1"/>
      <c r="AE45" s="1" t="s">
        <v>6</v>
      </c>
      <c r="AF45" s="1"/>
      <c r="AG45" s="1" t="s">
        <v>6</v>
      </c>
      <c r="AH45" s="1"/>
      <c r="AI45" s="1" t="s">
        <v>2</v>
      </c>
      <c r="AJ45" s="1">
        <v>15</v>
      </c>
      <c r="AK45" s="1" t="s">
        <v>55</v>
      </c>
      <c r="AL45" s="1"/>
      <c r="AM45" s="2" t="s">
        <v>55</v>
      </c>
      <c r="AO45" s="5" t="s">
        <v>55</v>
      </c>
      <c r="AQ45" s="2" t="s">
        <v>61</v>
      </c>
      <c r="AR45" s="5">
        <v>39</v>
      </c>
      <c r="AS45" s="4" t="s">
        <v>55</v>
      </c>
      <c r="AU45" s="2" t="s">
        <v>55</v>
      </c>
      <c r="AV45" s="2"/>
      <c r="AW45" s="2" t="s">
        <v>55</v>
      </c>
      <c r="AY45" s="4" t="s">
        <v>55</v>
      </c>
      <c r="BA45" s="4" t="s">
        <v>55</v>
      </c>
      <c r="BB45" s="2"/>
      <c r="BC45" s="2" t="s">
        <v>55</v>
      </c>
      <c r="BE45" s="4" t="s">
        <v>55</v>
      </c>
      <c r="BF45" s="2"/>
      <c r="BG45" s="4" t="s">
        <v>55</v>
      </c>
      <c r="BI45" s="2" t="s">
        <v>55</v>
      </c>
      <c r="BJ45" s="2"/>
      <c r="BK45" s="4" t="s">
        <v>55</v>
      </c>
      <c r="BM45" s="5" t="s">
        <v>55</v>
      </c>
      <c r="BO45" s="1" t="s">
        <v>55</v>
      </c>
      <c r="BP45" s="1"/>
      <c r="BQ45" s="1" t="s">
        <v>55</v>
      </c>
      <c r="BR45" s="1"/>
      <c r="BS45" s="1" t="s">
        <v>55</v>
      </c>
      <c r="BT45" s="1"/>
      <c r="BU45" s="1" t="s">
        <v>55</v>
      </c>
      <c r="BV45" s="1"/>
      <c r="BW45" s="1" t="s">
        <v>144</v>
      </c>
      <c r="BX45" s="1"/>
      <c r="BY45" s="1" t="s">
        <v>144</v>
      </c>
      <c r="BZ45" s="1"/>
      <c r="CA45" s="1" t="s">
        <v>144</v>
      </c>
      <c r="CB45" s="1"/>
      <c r="CC45" s="1" t="s">
        <v>144</v>
      </c>
      <c r="CD45" s="1"/>
      <c r="CE45" s="1" t="s">
        <v>144</v>
      </c>
      <c r="CF45" s="1"/>
      <c r="CG45" s="1" t="s">
        <v>144</v>
      </c>
      <c r="CH45" s="1"/>
      <c r="CI45" s="1" t="s">
        <v>144</v>
      </c>
      <c r="CJ45" s="1"/>
      <c r="CK45" s="1" t="s">
        <v>308</v>
      </c>
      <c r="CL45" s="1">
        <v>0</v>
      </c>
      <c r="CM45" s="1" t="s">
        <v>144</v>
      </c>
      <c r="CN45" s="1"/>
      <c r="CO45" s="1" t="s">
        <v>144</v>
      </c>
      <c r="CP45" s="1"/>
      <c r="CQ45" s="1" t="s">
        <v>144</v>
      </c>
      <c r="CR45" s="1"/>
      <c r="CS45" s="1" t="s">
        <v>144</v>
      </c>
      <c r="CT45" s="1"/>
      <c r="CU45" s="1" t="s">
        <v>144</v>
      </c>
      <c r="CV45" s="1"/>
      <c r="CW45" s="1" t="s">
        <v>144</v>
      </c>
      <c r="CX45" s="1"/>
      <c r="CY45" s="1" t="s">
        <v>144</v>
      </c>
      <c r="CZ45" s="1"/>
      <c r="DA45" s="1" t="s">
        <v>61</v>
      </c>
      <c r="DB45" s="1">
        <v>0</v>
      </c>
      <c r="DC45" s="1" t="s">
        <v>55</v>
      </c>
      <c r="DD45" s="1"/>
      <c r="DE45" s="1" t="s">
        <v>55</v>
      </c>
      <c r="DF45" s="1"/>
      <c r="DG45" s="1" t="s">
        <v>6</v>
      </c>
      <c r="DH45" s="1"/>
      <c r="DI45" s="1" t="s">
        <v>55</v>
      </c>
      <c r="DJ45" s="1"/>
      <c r="DK45" s="1" t="s">
        <v>6</v>
      </c>
      <c r="DL45" s="1"/>
      <c r="DM45" s="1" t="s">
        <v>55</v>
      </c>
      <c r="DN45" s="1"/>
      <c r="DO45" s="1" t="s">
        <v>55</v>
      </c>
      <c r="DP45" s="1"/>
      <c r="DQ45" s="1" t="s">
        <v>55</v>
      </c>
      <c r="DR45" s="1"/>
      <c r="DS45" s="1" t="s">
        <v>6</v>
      </c>
      <c r="DT45" s="1"/>
      <c r="DU45" s="1"/>
      <c r="DV45" s="1"/>
      <c r="DW45" s="1" t="s">
        <v>55</v>
      </c>
      <c r="DX45" s="1"/>
      <c r="DY45" s="1" t="s">
        <v>6</v>
      </c>
      <c r="DZ45" s="1"/>
      <c r="EA45" s="1" t="s">
        <v>55</v>
      </c>
      <c r="EB45" s="1"/>
      <c r="EC45" s="1" t="s">
        <v>55</v>
      </c>
      <c r="ED45" s="1"/>
      <c r="EE45" s="1" t="s">
        <v>6</v>
      </c>
      <c r="EF45" s="1"/>
      <c r="EG45" s="1" t="s">
        <v>6</v>
      </c>
      <c r="EH45" s="1"/>
      <c r="EI45" s="1" t="s">
        <v>6</v>
      </c>
      <c r="EJ45" s="1"/>
      <c r="EK45" s="1" t="s">
        <v>55</v>
      </c>
      <c r="EL45" s="1"/>
      <c r="EM45" s="1" t="s">
        <v>6</v>
      </c>
      <c r="EN45" s="1"/>
      <c r="EO45" s="1" t="s">
        <v>55</v>
      </c>
      <c r="EP45" s="1"/>
      <c r="EQ45" s="1" t="s">
        <v>55</v>
      </c>
      <c r="ER45" s="1"/>
      <c r="ES45" s="1" t="s">
        <v>55</v>
      </c>
      <c r="ET45" s="1"/>
      <c r="EU45" s="1" t="s">
        <v>55</v>
      </c>
      <c r="EV45" s="1"/>
      <c r="EW45" s="1" t="s">
        <v>55</v>
      </c>
      <c r="EX45" s="1"/>
      <c r="EY45" s="1" t="s">
        <v>55</v>
      </c>
      <c r="EZ45" s="1"/>
      <c r="FA45" s="1" t="s">
        <v>55</v>
      </c>
      <c r="FB45" s="1"/>
      <c r="FC45" s="1" t="s">
        <v>55</v>
      </c>
      <c r="FD45" s="1"/>
      <c r="FE45" s="1" t="s">
        <v>55</v>
      </c>
      <c r="FF45" s="1"/>
      <c r="FG45" s="5" t="s">
        <v>55</v>
      </c>
      <c r="FI45" s="2" t="s">
        <v>55</v>
      </c>
      <c r="FJ45" s="2"/>
      <c r="FK45" s="2" t="s">
        <v>55</v>
      </c>
      <c r="FM45" s="2" t="s">
        <v>55</v>
      </c>
      <c r="FO45" s="2" t="s">
        <v>55</v>
      </c>
      <c r="FP45" s="2"/>
      <c r="FQ45" s="5" t="s">
        <v>55</v>
      </c>
      <c r="FS45" s="2" t="s">
        <v>55</v>
      </c>
      <c r="FT45" s="2"/>
      <c r="FU45" s="2" t="s">
        <v>55</v>
      </c>
      <c r="FV45" s="2"/>
      <c r="FW45" s="2" t="s">
        <v>55</v>
      </c>
      <c r="FX45" s="2"/>
      <c r="FY45" s="2" t="s">
        <v>55</v>
      </c>
      <c r="FZ45" s="2"/>
      <c r="GA45" s="5" t="s">
        <v>55</v>
      </c>
      <c r="GC45" s="5" t="s">
        <v>55</v>
      </c>
      <c r="GE45" s="5" t="s">
        <v>55</v>
      </c>
      <c r="GG45" s="5" t="s">
        <v>55</v>
      </c>
      <c r="GI45" s="5" t="s">
        <v>55</v>
      </c>
      <c r="GK45" s="5" t="s">
        <v>55</v>
      </c>
      <c r="GM45" s="5" t="s">
        <v>55</v>
      </c>
      <c r="GO45" s="5" t="s">
        <v>55</v>
      </c>
      <c r="GQ45" s="1" t="s">
        <v>6</v>
      </c>
      <c r="GR45" s="1"/>
      <c r="GS45" s="1" t="s">
        <v>55</v>
      </c>
      <c r="GT45" s="1"/>
      <c r="GU45" s="1" t="s">
        <v>6</v>
      </c>
      <c r="GV45" s="1"/>
      <c r="GW45" s="1" t="s">
        <v>6</v>
      </c>
      <c r="GX45" s="1"/>
      <c r="GY45" s="5" t="s">
        <v>55</v>
      </c>
      <c r="HA45" s="5" t="s">
        <v>55</v>
      </c>
      <c r="HC45" s="5" t="s">
        <v>55</v>
      </c>
      <c r="HE45" s="5" t="s">
        <v>55</v>
      </c>
      <c r="HG45" s="5" t="s">
        <v>55</v>
      </c>
      <c r="HI45" s="5" t="s">
        <v>55</v>
      </c>
      <c r="HK45" s="5" t="s">
        <v>55</v>
      </c>
      <c r="HM45" s="1" t="s">
        <v>144</v>
      </c>
      <c r="HN45" s="1"/>
    </row>
    <row r="46" spans="1:222">
      <c r="A46" s="15" t="s">
        <v>224</v>
      </c>
      <c r="B46" s="15" t="s">
        <v>229</v>
      </c>
      <c r="C46" s="1" t="s">
        <v>55</v>
      </c>
      <c r="D46" s="1"/>
      <c r="E46" s="1" t="s">
        <v>55</v>
      </c>
      <c r="F46" s="1"/>
      <c r="G46" s="1" t="s">
        <v>55</v>
      </c>
      <c r="H46" s="1"/>
      <c r="I46" s="1" t="s">
        <v>55</v>
      </c>
      <c r="J46" s="1"/>
      <c r="K46" s="1" t="s">
        <v>55</v>
      </c>
      <c r="L46" s="1"/>
      <c r="M46" s="1" t="s">
        <v>6</v>
      </c>
      <c r="N46" s="1"/>
      <c r="O46" s="1" t="s">
        <v>6</v>
      </c>
      <c r="P46" s="1"/>
      <c r="Q46" s="1" t="s">
        <v>6</v>
      </c>
      <c r="R46" s="1"/>
      <c r="S46" s="1" t="s">
        <v>6</v>
      </c>
      <c r="T46" s="1"/>
      <c r="U46" s="1" t="s">
        <v>6</v>
      </c>
      <c r="V46" s="1"/>
      <c r="W46" s="1" t="s">
        <v>6</v>
      </c>
      <c r="X46" s="1"/>
      <c r="Y46" s="1" t="s">
        <v>55</v>
      </c>
      <c r="Z46" s="1"/>
      <c r="AA46" s="1" t="s">
        <v>55</v>
      </c>
      <c r="AB46" s="1"/>
      <c r="AC46" s="1" t="s">
        <v>6</v>
      </c>
      <c r="AD46" s="1"/>
      <c r="AE46" s="1" t="s">
        <v>6</v>
      </c>
      <c r="AF46" s="1"/>
      <c r="AG46" s="1" t="s">
        <v>6</v>
      </c>
      <c r="AH46" s="1"/>
      <c r="AI46" s="1" t="s">
        <v>6</v>
      </c>
      <c r="AJ46" s="1"/>
      <c r="AK46" s="1" t="s">
        <v>55</v>
      </c>
      <c r="AL46" s="1"/>
      <c r="AM46" s="2" t="s">
        <v>55</v>
      </c>
      <c r="AO46" s="5" t="s">
        <v>55</v>
      </c>
      <c r="AQ46" s="5" t="s">
        <v>55</v>
      </c>
      <c r="AS46" s="4" t="s">
        <v>55</v>
      </c>
      <c r="AU46" s="2" t="s">
        <v>55</v>
      </c>
      <c r="AV46" s="2"/>
      <c r="AW46" s="2" t="s">
        <v>55</v>
      </c>
      <c r="AY46" s="4" t="s">
        <v>55</v>
      </c>
      <c r="BA46" s="4" t="s">
        <v>55</v>
      </c>
      <c r="BB46" s="2"/>
      <c r="BC46" s="2" t="s">
        <v>55</v>
      </c>
      <c r="BE46" s="4" t="s">
        <v>55</v>
      </c>
      <c r="BF46" s="2"/>
      <c r="BG46" s="4" t="s">
        <v>55</v>
      </c>
      <c r="BI46" s="2" t="s">
        <v>55</v>
      </c>
      <c r="BJ46" s="2"/>
      <c r="BK46" s="4" t="s">
        <v>55</v>
      </c>
      <c r="BM46" s="5" t="s">
        <v>55</v>
      </c>
      <c r="BO46" s="1" t="s">
        <v>55</v>
      </c>
      <c r="BP46" s="1"/>
      <c r="BQ46" s="1" t="s">
        <v>55</v>
      </c>
      <c r="BR46" s="1"/>
      <c r="BS46" s="1" t="s">
        <v>55</v>
      </c>
      <c r="BT46" s="1"/>
      <c r="BU46" s="1" t="s">
        <v>55</v>
      </c>
      <c r="BV46" s="1"/>
      <c r="BW46" s="1" t="s">
        <v>144</v>
      </c>
      <c r="BX46" s="1"/>
      <c r="BY46" s="1" t="s">
        <v>144</v>
      </c>
      <c r="BZ46" s="1"/>
      <c r="CA46" s="1" t="s">
        <v>144</v>
      </c>
      <c r="CB46" s="1"/>
      <c r="CC46" s="1" t="s">
        <v>144</v>
      </c>
      <c r="CD46" s="1"/>
      <c r="CE46" s="1" t="s">
        <v>144</v>
      </c>
      <c r="CF46" s="1"/>
      <c r="CG46" s="1" t="s">
        <v>144</v>
      </c>
      <c r="CH46" s="1"/>
      <c r="CI46" s="1" t="s">
        <v>144</v>
      </c>
      <c r="CJ46" s="1"/>
      <c r="CK46" s="1" t="s">
        <v>308</v>
      </c>
      <c r="CL46" s="1">
        <v>0</v>
      </c>
      <c r="CM46" s="1" t="s">
        <v>144</v>
      </c>
      <c r="CN46" s="1"/>
      <c r="CO46" s="1" t="s">
        <v>144</v>
      </c>
      <c r="CP46" s="1"/>
      <c r="CQ46" s="1" t="s">
        <v>144</v>
      </c>
      <c r="CR46" s="1"/>
      <c r="CS46" s="1" t="s">
        <v>144</v>
      </c>
      <c r="CT46" s="1"/>
      <c r="CU46" s="1" t="s">
        <v>144</v>
      </c>
      <c r="CV46" s="1"/>
      <c r="CW46" s="1" t="s">
        <v>144</v>
      </c>
      <c r="CX46" s="1"/>
      <c r="CY46" s="1" t="s">
        <v>144</v>
      </c>
      <c r="CZ46" s="1"/>
      <c r="DA46" s="1" t="s">
        <v>61</v>
      </c>
      <c r="DB46" s="1">
        <v>0</v>
      </c>
      <c r="DC46" s="1" t="s">
        <v>55</v>
      </c>
      <c r="DD46" s="1"/>
      <c r="DE46" s="1" t="s">
        <v>55</v>
      </c>
      <c r="DF46" s="1"/>
      <c r="DG46" s="1" t="s">
        <v>6</v>
      </c>
      <c r="DH46" s="1"/>
      <c r="DI46" s="1" t="s">
        <v>55</v>
      </c>
      <c r="DJ46" s="1"/>
      <c r="DK46" s="1" t="s">
        <v>6</v>
      </c>
      <c r="DL46" s="1"/>
      <c r="DM46" s="1" t="s">
        <v>55</v>
      </c>
      <c r="DN46" s="1"/>
      <c r="DO46" s="1" t="s">
        <v>55</v>
      </c>
      <c r="DP46" s="1"/>
      <c r="DQ46" s="1" t="s">
        <v>55</v>
      </c>
      <c r="DR46" s="1"/>
      <c r="DS46" s="1" t="s">
        <v>6</v>
      </c>
      <c r="DT46" s="1"/>
      <c r="DU46" s="1"/>
      <c r="DV46" s="1"/>
      <c r="DW46" s="1" t="s">
        <v>55</v>
      </c>
      <c r="DX46" s="1"/>
      <c r="DY46" s="1" t="s">
        <v>6</v>
      </c>
      <c r="DZ46" s="1"/>
      <c r="EA46" s="1" t="s">
        <v>55</v>
      </c>
      <c r="EB46" s="1"/>
      <c r="EC46" s="1" t="s">
        <v>55</v>
      </c>
      <c r="ED46" s="1"/>
      <c r="EE46" s="1" t="s">
        <v>6</v>
      </c>
      <c r="EF46" s="1"/>
      <c r="EG46" s="1" t="s">
        <v>6</v>
      </c>
      <c r="EH46" s="1"/>
      <c r="EI46" s="1" t="s">
        <v>6</v>
      </c>
      <c r="EJ46" s="1"/>
      <c r="EK46" s="1" t="s">
        <v>55</v>
      </c>
      <c r="EL46" s="1"/>
      <c r="EM46" s="1" t="s">
        <v>6</v>
      </c>
      <c r="EN46" s="1"/>
      <c r="EO46" s="1" t="s">
        <v>55</v>
      </c>
      <c r="EP46" s="1"/>
      <c r="EQ46" s="1" t="s">
        <v>55</v>
      </c>
      <c r="ER46" s="1"/>
      <c r="ES46" s="1" t="s">
        <v>55</v>
      </c>
      <c r="ET46" s="1"/>
      <c r="EU46" s="1" t="s">
        <v>55</v>
      </c>
      <c r="EV46" s="1"/>
      <c r="EW46" s="1" t="s">
        <v>55</v>
      </c>
      <c r="EX46" s="1"/>
      <c r="EY46" s="1" t="s">
        <v>55</v>
      </c>
      <c r="EZ46" s="1"/>
      <c r="FA46" s="1" t="s">
        <v>55</v>
      </c>
      <c r="FB46" s="1"/>
      <c r="FC46" s="1" t="s">
        <v>55</v>
      </c>
      <c r="FD46" s="1"/>
      <c r="FE46" s="1" t="s">
        <v>55</v>
      </c>
      <c r="FF46" s="1"/>
      <c r="FG46" s="5" t="s">
        <v>55</v>
      </c>
      <c r="FI46" s="2" t="s">
        <v>55</v>
      </c>
      <c r="FJ46" s="2"/>
      <c r="FK46" s="2" t="s">
        <v>55</v>
      </c>
      <c r="FM46" s="2" t="s">
        <v>55</v>
      </c>
      <c r="FO46" s="2" t="s">
        <v>55</v>
      </c>
      <c r="FP46" s="2"/>
      <c r="FQ46" s="5" t="s">
        <v>55</v>
      </c>
      <c r="FS46" s="2" t="s">
        <v>55</v>
      </c>
      <c r="FT46" s="2"/>
      <c r="FU46" s="2" t="s">
        <v>55</v>
      </c>
      <c r="FV46" s="2"/>
      <c r="FW46" s="2" t="s">
        <v>55</v>
      </c>
      <c r="FX46" s="2"/>
      <c r="FY46" s="2" t="s">
        <v>55</v>
      </c>
      <c r="FZ46" s="2"/>
      <c r="GA46" s="5" t="s">
        <v>55</v>
      </c>
      <c r="GC46" s="5" t="s">
        <v>55</v>
      </c>
      <c r="GE46" s="5" t="s">
        <v>55</v>
      </c>
      <c r="GG46" s="5" t="s">
        <v>55</v>
      </c>
      <c r="GI46" s="5" t="s">
        <v>55</v>
      </c>
      <c r="GK46" s="5" t="s">
        <v>55</v>
      </c>
      <c r="GM46" s="5" t="s">
        <v>55</v>
      </c>
      <c r="GO46" s="5" t="s">
        <v>55</v>
      </c>
      <c r="GQ46" s="1" t="s">
        <v>6</v>
      </c>
      <c r="GR46" s="1"/>
      <c r="GS46" s="1" t="s">
        <v>55</v>
      </c>
      <c r="GT46" s="1"/>
      <c r="GU46" s="1" t="s">
        <v>6</v>
      </c>
      <c r="GV46" s="1"/>
      <c r="GW46" s="1" t="s">
        <v>6</v>
      </c>
      <c r="GX46" s="1"/>
      <c r="GY46" s="5" t="s">
        <v>55</v>
      </c>
      <c r="HA46" s="5" t="s">
        <v>55</v>
      </c>
      <c r="HC46" s="5" t="s">
        <v>55</v>
      </c>
      <c r="HE46" s="5" t="s">
        <v>55</v>
      </c>
      <c r="HG46" s="5" t="s">
        <v>55</v>
      </c>
      <c r="HI46" s="5" t="s">
        <v>55</v>
      </c>
      <c r="HK46" s="5" t="s">
        <v>55</v>
      </c>
      <c r="HM46" s="1" t="s">
        <v>144</v>
      </c>
      <c r="HN46" s="1"/>
    </row>
    <row r="47" spans="1:222">
      <c r="A47" s="15" t="s">
        <v>224</v>
      </c>
      <c r="B47" s="15" t="s">
        <v>230</v>
      </c>
      <c r="C47" s="1" t="s">
        <v>55</v>
      </c>
      <c r="D47" s="1"/>
      <c r="E47" s="1" t="s">
        <v>55</v>
      </c>
      <c r="F47" s="1"/>
      <c r="G47" s="1" t="s">
        <v>55</v>
      </c>
      <c r="H47" s="1"/>
      <c r="I47" s="1" t="s">
        <v>55</v>
      </c>
      <c r="J47" s="1"/>
      <c r="K47" s="1" t="s">
        <v>55</v>
      </c>
      <c r="L47" s="1"/>
      <c r="M47" s="1" t="s">
        <v>6</v>
      </c>
      <c r="N47" s="1"/>
      <c r="O47" s="1" t="s">
        <v>6</v>
      </c>
      <c r="P47" s="1"/>
      <c r="Q47" s="1" t="s">
        <v>6</v>
      </c>
      <c r="R47" s="1"/>
      <c r="S47" s="1" t="s">
        <v>6</v>
      </c>
      <c r="T47" s="1"/>
      <c r="U47" s="1" t="s">
        <v>6</v>
      </c>
      <c r="V47" s="1"/>
      <c r="W47" s="1" t="s">
        <v>6</v>
      </c>
      <c r="X47" s="1"/>
      <c r="Y47" s="1" t="s">
        <v>55</v>
      </c>
      <c r="Z47" s="1"/>
      <c r="AA47" s="1" t="s">
        <v>55</v>
      </c>
      <c r="AB47" s="1"/>
      <c r="AC47" s="1" t="s">
        <v>6</v>
      </c>
      <c r="AD47" s="1"/>
      <c r="AE47" s="1" t="s">
        <v>6</v>
      </c>
      <c r="AF47" s="1"/>
      <c r="AG47" s="1" t="s">
        <v>6</v>
      </c>
      <c r="AH47" s="1"/>
      <c r="AI47" s="1" t="s">
        <v>6</v>
      </c>
      <c r="AJ47" s="1"/>
      <c r="AK47" s="1" t="s">
        <v>55</v>
      </c>
      <c r="AL47" s="1"/>
      <c r="AM47" s="2" t="s">
        <v>55</v>
      </c>
      <c r="AO47" s="5" t="s">
        <v>55</v>
      </c>
      <c r="AQ47" s="5" t="s">
        <v>55</v>
      </c>
      <c r="AS47" s="4" t="s">
        <v>55</v>
      </c>
      <c r="AU47" s="2" t="s">
        <v>55</v>
      </c>
      <c r="AV47" s="2"/>
      <c r="AW47" s="2" t="s">
        <v>55</v>
      </c>
      <c r="AY47" s="4" t="s">
        <v>55</v>
      </c>
      <c r="BA47" s="4" t="s">
        <v>55</v>
      </c>
      <c r="BB47" s="2"/>
      <c r="BC47" s="2" t="s">
        <v>55</v>
      </c>
      <c r="BE47" s="4" t="s">
        <v>55</v>
      </c>
      <c r="BF47" s="2"/>
      <c r="BG47" s="4" t="s">
        <v>55</v>
      </c>
      <c r="BI47" s="2" t="s">
        <v>61</v>
      </c>
      <c r="BJ47" s="2">
        <v>4</v>
      </c>
      <c r="BK47" s="4" t="s">
        <v>55</v>
      </c>
      <c r="BM47" s="5" t="s">
        <v>55</v>
      </c>
      <c r="BO47" s="1" t="s">
        <v>55</v>
      </c>
      <c r="BP47" s="1"/>
      <c r="BQ47" s="1" t="s">
        <v>55</v>
      </c>
      <c r="BR47" s="1"/>
      <c r="BS47" s="1" t="s">
        <v>61</v>
      </c>
      <c r="BT47" s="1">
        <v>2</v>
      </c>
      <c r="BU47" s="1" t="s">
        <v>55</v>
      </c>
      <c r="BV47" s="1"/>
      <c r="BW47" s="1" t="s">
        <v>144</v>
      </c>
      <c r="BX47" s="1"/>
      <c r="BY47" s="1" t="s">
        <v>144</v>
      </c>
      <c r="BZ47" s="1"/>
      <c r="CA47" s="1" t="s">
        <v>144</v>
      </c>
      <c r="CB47" s="1"/>
      <c r="CC47" s="1" t="s">
        <v>144</v>
      </c>
      <c r="CD47" s="1"/>
      <c r="CE47" s="1" t="s">
        <v>144</v>
      </c>
      <c r="CF47" s="1"/>
      <c r="CG47" s="1" t="s">
        <v>144</v>
      </c>
      <c r="CH47" s="1"/>
      <c r="CI47" s="1" t="s">
        <v>144</v>
      </c>
      <c r="CJ47" s="1"/>
      <c r="CK47" s="1" t="s">
        <v>308</v>
      </c>
      <c r="CL47" s="1">
        <v>1</v>
      </c>
      <c r="CM47" s="1" t="s">
        <v>144</v>
      </c>
      <c r="CN47" s="1"/>
      <c r="CO47" s="1" t="s">
        <v>144</v>
      </c>
      <c r="CP47" s="1"/>
      <c r="CQ47" s="1" t="s">
        <v>144</v>
      </c>
      <c r="CR47" s="1"/>
      <c r="CS47" s="1" t="s">
        <v>144</v>
      </c>
      <c r="CT47" s="1"/>
      <c r="CU47" s="1" t="s">
        <v>144</v>
      </c>
      <c r="CV47" s="1"/>
      <c r="CW47" s="1" t="s">
        <v>144</v>
      </c>
      <c r="CX47" s="1"/>
      <c r="CY47" s="1" t="s">
        <v>144</v>
      </c>
      <c r="CZ47" s="1"/>
      <c r="DA47" s="1" t="s">
        <v>61</v>
      </c>
      <c r="DB47" s="1">
        <v>4</v>
      </c>
      <c r="DC47" s="1" t="s">
        <v>55</v>
      </c>
      <c r="DD47" s="1"/>
      <c r="DE47" s="1" t="s">
        <v>55</v>
      </c>
      <c r="DF47" s="1"/>
      <c r="DG47" s="1" t="s">
        <v>6</v>
      </c>
      <c r="DH47" s="1"/>
      <c r="DI47" s="1" t="s">
        <v>55</v>
      </c>
      <c r="DJ47" s="1"/>
      <c r="DK47" s="1" t="s">
        <v>6</v>
      </c>
      <c r="DL47" s="1"/>
      <c r="DM47" s="1" t="s">
        <v>55</v>
      </c>
      <c r="DN47" s="1"/>
      <c r="DO47" s="1" t="s">
        <v>55</v>
      </c>
      <c r="DP47" s="1"/>
      <c r="DQ47" s="1" t="s">
        <v>55</v>
      </c>
      <c r="DR47" s="1"/>
      <c r="DS47" s="1" t="s">
        <v>2</v>
      </c>
      <c r="DT47" s="1">
        <v>15</v>
      </c>
      <c r="DU47" s="1"/>
      <c r="DV47" s="1"/>
      <c r="DW47" s="1" t="s">
        <v>55</v>
      </c>
      <c r="DX47" s="1"/>
      <c r="DY47" s="1" t="s">
        <v>6</v>
      </c>
      <c r="DZ47" s="1"/>
      <c r="EA47" s="1" t="s">
        <v>61</v>
      </c>
      <c r="EB47" s="1">
        <v>22</v>
      </c>
      <c r="EC47" s="1" t="s">
        <v>55</v>
      </c>
      <c r="ED47" s="1"/>
      <c r="EE47" s="1" t="s">
        <v>6</v>
      </c>
      <c r="EF47" s="1"/>
      <c r="EG47" s="1" t="s">
        <v>6</v>
      </c>
      <c r="EH47" s="1"/>
      <c r="EI47" s="1" t="s">
        <v>6</v>
      </c>
      <c r="EJ47" s="1"/>
      <c r="EK47" s="1" t="s">
        <v>55</v>
      </c>
      <c r="EL47" s="1"/>
      <c r="EM47" s="1" t="s">
        <v>6</v>
      </c>
      <c r="EN47" s="1"/>
      <c r="EO47" s="1" t="s">
        <v>55</v>
      </c>
      <c r="EP47" s="1"/>
      <c r="EQ47" s="1" t="s">
        <v>55</v>
      </c>
      <c r="ER47" s="1"/>
      <c r="ES47" s="1" t="s">
        <v>55</v>
      </c>
      <c r="ET47" s="1"/>
      <c r="EU47" s="1" t="s">
        <v>55</v>
      </c>
      <c r="EV47" s="1"/>
      <c r="EW47" s="1" t="s">
        <v>55</v>
      </c>
      <c r="EX47" s="1"/>
      <c r="EY47" s="1" t="s">
        <v>55</v>
      </c>
      <c r="EZ47" s="1"/>
      <c r="FA47" s="1" t="s">
        <v>55</v>
      </c>
      <c r="FB47" s="1"/>
      <c r="FC47" s="1" t="s">
        <v>55</v>
      </c>
      <c r="FD47" s="1"/>
      <c r="FE47" s="1" t="s">
        <v>55</v>
      </c>
      <c r="FF47" s="1"/>
      <c r="FG47" s="5" t="s">
        <v>55</v>
      </c>
      <c r="FI47" s="2" t="s">
        <v>55</v>
      </c>
      <c r="FJ47" s="2"/>
      <c r="FK47" s="2" t="s">
        <v>55</v>
      </c>
      <c r="FM47" s="2" t="s">
        <v>55</v>
      </c>
      <c r="FO47" s="2" t="s">
        <v>55</v>
      </c>
      <c r="FP47" s="2"/>
      <c r="FQ47" s="5" t="s">
        <v>55</v>
      </c>
      <c r="FS47" s="2" t="s">
        <v>55</v>
      </c>
      <c r="FT47" s="2"/>
      <c r="FU47" s="2" t="s">
        <v>55</v>
      </c>
      <c r="FV47" s="2"/>
      <c r="FW47" s="2" t="s">
        <v>55</v>
      </c>
      <c r="FX47" s="2"/>
      <c r="FY47" s="2" t="s">
        <v>55</v>
      </c>
      <c r="FZ47" s="2"/>
      <c r="GA47" s="5" t="s">
        <v>55</v>
      </c>
      <c r="GC47" s="5" t="s">
        <v>55</v>
      </c>
      <c r="GE47" s="5" t="s">
        <v>55</v>
      </c>
      <c r="GG47" s="5" t="s">
        <v>55</v>
      </c>
      <c r="GI47" s="5" t="s">
        <v>55</v>
      </c>
      <c r="GK47" s="5" t="s">
        <v>55</v>
      </c>
      <c r="GM47" s="5" t="s">
        <v>55</v>
      </c>
      <c r="GO47" s="5" t="s">
        <v>55</v>
      </c>
      <c r="GQ47" s="1" t="s">
        <v>6</v>
      </c>
      <c r="GR47" s="1"/>
      <c r="GS47" s="1" t="s">
        <v>55</v>
      </c>
      <c r="GT47" s="1"/>
      <c r="GU47" s="1" t="s">
        <v>6</v>
      </c>
      <c r="GV47" s="1"/>
      <c r="GW47" s="1" t="s">
        <v>6</v>
      </c>
      <c r="GX47" s="1"/>
      <c r="GY47" s="5" t="s">
        <v>55</v>
      </c>
      <c r="HA47" s="5" t="s">
        <v>55</v>
      </c>
      <c r="HC47" s="5" t="s">
        <v>55</v>
      </c>
      <c r="HE47" s="5" t="s">
        <v>55</v>
      </c>
      <c r="HG47" s="5" t="s">
        <v>55</v>
      </c>
      <c r="HI47" s="5" t="s">
        <v>55</v>
      </c>
      <c r="HK47" s="5" t="s">
        <v>55</v>
      </c>
      <c r="HM47" s="1" t="s">
        <v>144</v>
      </c>
      <c r="HN47" s="1"/>
    </row>
    <row r="48" spans="1:222">
      <c r="A48" s="12" t="s">
        <v>231</v>
      </c>
      <c r="B48" s="12" t="s">
        <v>96</v>
      </c>
      <c r="C48" s="1" t="s">
        <v>55</v>
      </c>
      <c r="D48" s="1"/>
      <c r="E48" s="1" t="s">
        <v>55</v>
      </c>
      <c r="F48" s="1"/>
      <c r="G48" s="1" t="s">
        <v>55</v>
      </c>
      <c r="H48" s="1"/>
      <c r="I48" s="1" t="s">
        <v>55</v>
      </c>
      <c r="J48" s="1"/>
      <c r="K48" s="1" t="s">
        <v>2</v>
      </c>
      <c r="L48" s="1">
        <v>5</v>
      </c>
      <c r="M48" s="1" t="s">
        <v>6</v>
      </c>
      <c r="N48" s="1"/>
      <c r="O48" s="1" t="s">
        <v>6</v>
      </c>
      <c r="P48" s="1"/>
      <c r="Q48" s="1" t="s">
        <v>6</v>
      </c>
      <c r="R48" s="1"/>
      <c r="S48" s="1" t="s">
        <v>6</v>
      </c>
      <c r="T48" s="1"/>
      <c r="U48" s="1" t="s">
        <v>61</v>
      </c>
      <c r="V48" s="1">
        <v>30</v>
      </c>
      <c r="W48" s="1" t="s">
        <v>6</v>
      </c>
      <c r="X48" s="1"/>
      <c r="Y48" s="1" t="s">
        <v>55</v>
      </c>
      <c r="Z48" s="1"/>
      <c r="AA48" s="1" t="s">
        <v>6</v>
      </c>
      <c r="AB48" s="1"/>
      <c r="AC48" s="1" t="s">
        <v>6</v>
      </c>
      <c r="AD48" s="1"/>
      <c r="AE48" s="1" t="s">
        <v>6</v>
      </c>
      <c r="AF48" s="1"/>
      <c r="AG48" s="1" t="s">
        <v>2</v>
      </c>
      <c r="AH48" s="1">
        <f>11+17+22+25</f>
        <v>75</v>
      </c>
      <c r="AI48" s="1" t="s">
        <v>6</v>
      </c>
      <c r="AJ48" s="1"/>
      <c r="AK48" s="1" t="s">
        <v>61</v>
      </c>
      <c r="AL48" s="1">
        <v>36</v>
      </c>
      <c r="AM48" s="2" t="s">
        <v>61</v>
      </c>
      <c r="AO48" s="5" t="s">
        <v>55</v>
      </c>
      <c r="AQ48" s="5" t="s">
        <v>55</v>
      </c>
      <c r="AS48" s="2" t="s">
        <v>55</v>
      </c>
      <c r="AT48" s="2"/>
      <c r="AU48" s="2" t="s">
        <v>61</v>
      </c>
      <c r="AV48" s="2">
        <v>103</v>
      </c>
      <c r="AW48" s="2" t="s">
        <v>61</v>
      </c>
      <c r="AX48" s="2">
        <v>11</v>
      </c>
      <c r="AY48" s="2" t="s">
        <v>55</v>
      </c>
      <c r="AZ48" s="2"/>
      <c r="BA48" s="2" t="s">
        <v>55</v>
      </c>
      <c r="BB48" s="2"/>
      <c r="BC48" s="2" t="s">
        <v>61</v>
      </c>
      <c r="BD48" s="2">
        <v>1</v>
      </c>
      <c r="BE48" s="4" t="s">
        <v>55</v>
      </c>
      <c r="BF48" s="2"/>
      <c r="BG48" s="2" t="s">
        <v>55</v>
      </c>
      <c r="BH48" s="2"/>
      <c r="BI48" s="2" t="s">
        <v>61</v>
      </c>
      <c r="BJ48" s="2">
        <v>0</v>
      </c>
      <c r="BK48" s="2" t="s">
        <v>55</v>
      </c>
      <c r="BL48" s="2"/>
      <c r="BM48" s="5" t="s">
        <v>55</v>
      </c>
      <c r="BN48" s="2"/>
      <c r="BO48" s="1" t="s">
        <v>61</v>
      </c>
      <c r="BP48" s="1">
        <v>7</v>
      </c>
      <c r="BQ48" s="1" t="s">
        <v>55</v>
      </c>
      <c r="BR48" s="1"/>
      <c r="BS48" s="1" t="s">
        <v>61</v>
      </c>
      <c r="BT48" s="1">
        <v>7</v>
      </c>
      <c r="BU48" s="1" t="s">
        <v>55</v>
      </c>
      <c r="BV48" s="1"/>
      <c r="BW48" s="1" t="s">
        <v>144</v>
      </c>
      <c r="BX48" s="1"/>
      <c r="BY48" s="1" t="s">
        <v>144</v>
      </c>
      <c r="BZ48" s="1"/>
      <c r="CA48" s="1" t="s">
        <v>144</v>
      </c>
      <c r="CB48" s="1"/>
      <c r="CC48" s="1" t="s">
        <v>144</v>
      </c>
      <c r="CD48" s="1"/>
      <c r="CE48" s="1" t="s">
        <v>144</v>
      </c>
      <c r="CF48" s="1"/>
      <c r="CG48" s="1" t="s">
        <v>144</v>
      </c>
      <c r="CH48" s="1"/>
      <c r="CI48" s="1" t="s">
        <v>144</v>
      </c>
      <c r="CJ48" s="1"/>
      <c r="CK48" s="1" t="s">
        <v>144</v>
      </c>
      <c r="CL48" s="1"/>
      <c r="CM48" s="1" t="s">
        <v>144</v>
      </c>
      <c r="CN48" s="1"/>
      <c r="CO48" s="1" t="s">
        <v>144</v>
      </c>
      <c r="CP48" s="1"/>
      <c r="CQ48" s="1" t="s">
        <v>144</v>
      </c>
      <c r="CR48" s="1"/>
      <c r="CS48" s="1" t="s">
        <v>144</v>
      </c>
      <c r="CT48" s="1"/>
      <c r="CU48" s="1" t="s">
        <v>144</v>
      </c>
      <c r="CV48" s="1"/>
      <c r="CW48" s="1" t="s">
        <v>144</v>
      </c>
      <c r="CX48" s="1"/>
      <c r="CY48" s="1" t="s">
        <v>308</v>
      </c>
      <c r="CZ48" s="1">
        <v>17</v>
      </c>
      <c r="DA48" s="1" t="s">
        <v>61</v>
      </c>
      <c r="DB48" s="1">
        <v>2</v>
      </c>
      <c r="DC48" s="1" t="s">
        <v>55</v>
      </c>
      <c r="DD48" s="1"/>
      <c r="DE48" s="1" t="s">
        <v>55</v>
      </c>
      <c r="DF48" s="1"/>
      <c r="DG48" s="1" t="s">
        <v>6</v>
      </c>
      <c r="DH48" s="1"/>
      <c r="DI48" s="1" t="s">
        <v>55</v>
      </c>
      <c r="DJ48" s="1"/>
      <c r="DK48" s="1" t="s">
        <v>6</v>
      </c>
      <c r="DL48" s="1"/>
      <c r="DM48" s="1" t="s">
        <v>55</v>
      </c>
      <c r="DN48" s="1"/>
      <c r="DO48" s="1" t="s">
        <v>6</v>
      </c>
      <c r="DP48" s="1"/>
      <c r="DQ48" s="1" t="s">
        <v>55</v>
      </c>
      <c r="DR48" s="1"/>
      <c r="DS48" s="1" t="s">
        <v>2</v>
      </c>
      <c r="DT48" s="1">
        <v>1</v>
      </c>
      <c r="DU48" s="1"/>
      <c r="DV48" s="1"/>
      <c r="DW48" s="1" t="s">
        <v>55</v>
      </c>
      <c r="DX48" s="1"/>
      <c r="DY48" s="1" t="s">
        <v>6</v>
      </c>
      <c r="DZ48" s="1"/>
      <c r="EA48" s="1" t="s">
        <v>61</v>
      </c>
      <c r="EB48" s="1">
        <v>51</v>
      </c>
      <c r="EC48" s="1" t="s">
        <v>55</v>
      </c>
      <c r="ED48" s="1"/>
      <c r="EE48" s="1" t="s">
        <v>6</v>
      </c>
      <c r="EF48" s="1"/>
      <c r="EG48" s="1" t="s">
        <v>2</v>
      </c>
      <c r="EH48" s="1">
        <v>1</v>
      </c>
      <c r="EI48" s="1" t="s">
        <v>6</v>
      </c>
      <c r="EJ48" s="1"/>
      <c r="EK48" s="1" t="s">
        <v>55</v>
      </c>
      <c r="EL48" s="1"/>
      <c r="EM48" s="1" t="s">
        <v>6</v>
      </c>
      <c r="EN48" s="1"/>
      <c r="EO48" s="1" t="s">
        <v>55</v>
      </c>
      <c r="EP48" s="1"/>
      <c r="EQ48" s="1" t="s">
        <v>55</v>
      </c>
      <c r="ER48" s="1"/>
      <c r="ES48" s="1" t="s">
        <v>55</v>
      </c>
      <c r="ET48" s="1"/>
      <c r="EU48" s="1" t="s">
        <v>55</v>
      </c>
      <c r="EV48" s="1"/>
      <c r="EW48" s="1" t="s">
        <v>55</v>
      </c>
      <c r="EX48" s="1"/>
      <c r="EY48" s="1" t="s">
        <v>55</v>
      </c>
      <c r="EZ48" s="1"/>
      <c r="FA48" s="1" t="s">
        <v>55</v>
      </c>
      <c r="FB48" s="1"/>
      <c r="FC48" s="1" t="s">
        <v>55</v>
      </c>
      <c r="FD48" s="1"/>
      <c r="FE48" s="1" t="s">
        <v>55</v>
      </c>
      <c r="FF48" s="1"/>
      <c r="FG48" s="5" t="s">
        <v>55</v>
      </c>
      <c r="FI48" s="2" t="s">
        <v>55</v>
      </c>
      <c r="FJ48" s="2"/>
      <c r="FK48" s="2" t="s">
        <v>55</v>
      </c>
      <c r="FL48" s="2"/>
      <c r="FM48" s="2" t="s">
        <v>55</v>
      </c>
      <c r="FN48" s="2"/>
      <c r="FO48" s="2" t="s">
        <v>55</v>
      </c>
      <c r="FP48" s="2"/>
      <c r="FQ48" s="5" t="s">
        <v>55</v>
      </c>
      <c r="FR48" s="2"/>
      <c r="FS48" s="2" t="s">
        <v>55</v>
      </c>
      <c r="FT48" s="2"/>
      <c r="FU48" s="2" t="s">
        <v>55</v>
      </c>
      <c r="FV48" s="2"/>
      <c r="FW48" s="2" t="s">
        <v>55</v>
      </c>
      <c r="FX48" s="2"/>
      <c r="FY48" s="2" t="s">
        <v>55</v>
      </c>
      <c r="FZ48" s="2"/>
      <c r="GA48" s="5" t="s">
        <v>55</v>
      </c>
      <c r="GB48" s="2"/>
      <c r="GC48" s="5" t="s">
        <v>55</v>
      </c>
      <c r="GE48" s="5" t="s">
        <v>55</v>
      </c>
      <c r="GG48" s="5" t="s">
        <v>55</v>
      </c>
      <c r="GI48" s="5" t="s">
        <v>55</v>
      </c>
      <c r="GK48" s="5" t="s">
        <v>55</v>
      </c>
      <c r="GM48" s="5" t="s">
        <v>55</v>
      </c>
      <c r="GO48" s="5" t="s">
        <v>55</v>
      </c>
      <c r="GQ48" s="1" t="s">
        <v>6</v>
      </c>
      <c r="GR48" s="1"/>
      <c r="GS48" s="1" t="s">
        <v>2</v>
      </c>
      <c r="GT48" s="1">
        <v>3</v>
      </c>
      <c r="GU48" s="1" t="s">
        <v>6</v>
      </c>
      <c r="GV48" s="1"/>
      <c r="GW48" s="1" t="s">
        <v>6</v>
      </c>
      <c r="GX48" s="1"/>
      <c r="GY48" s="5" t="s">
        <v>61</v>
      </c>
      <c r="GZ48" s="5">
        <v>22</v>
      </c>
      <c r="HA48" s="5" t="s">
        <v>55</v>
      </c>
      <c r="HC48" s="5" t="s">
        <v>61</v>
      </c>
      <c r="HD48" s="5">
        <v>52</v>
      </c>
      <c r="HE48" s="5" t="s">
        <v>55</v>
      </c>
      <c r="HG48" s="5" t="s">
        <v>61</v>
      </c>
      <c r="HH48" s="5">
        <v>43</v>
      </c>
      <c r="HI48" s="5" t="s">
        <v>55</v>
      </c>
      <c r="HK48" s="5" t="s">
        <v>55</v>
      </c>
      <c r="HM48" s="1" t="s">
        <v>308</v>
      </c>
      <c r="HN48" s="1">
        <v>58</v>
      </c>
    </row>
    <row r="49" spans="1:222" s="5" customFormat="1">
      <c r="A49" s="12" t="s">
        <v>232</v>
      </c>
      <c r="B49" s="12" t="s">
        <v>96</v>
      </c>
      <c r="C49" s="1" t="s">
        <v>55</v>
      </c>
      <c r="D49" s="1"/>
      <c r="E49" s="1" t="s">
        <v>55</v>
      </c>
      <c r="F49" s="1"/>
      <c r="G49" s="1" t="s">
        <v>55</v>
      </c>
      <c r="H49" s="1"/>
      <c r="I49" s="1" t="s">
        <v>55</v>
      </c>
      <c r="J49" s="1"/>
      <c r="K49" s="1" t="s">
        <v>55</v>
      </c>
      <c r="L49" s="1"/>
      <c r="M49" s="1" t="s">
        <v>6</v>
      </c>
      <c r="N49" s="1"/>
      <c r="O49" s="1" t="s">
        <v>6</v>
      </c>
      <c r="P49" s="1"/>
      <c r="Q49" s="1" t="s">
        <v>6</v>
      </c>
      <c r="R49" s="1"/>
      <c r="S49" s="1" t="s">
        <v>6</v>
      </c>
      <c r="T49" s="1"/>
      <c r="U49" s="1" t="s">
        <v>6</v>
      </c>
      <c r="V49" s="1"/>
      <c r="W49" s="1" t="s">
        <v>6</v>
      </c>
      <c r="X49" s="1"/>
      <c r="Y49" s="1" t="s">
        <v>55</v>
      </c>
      <c r="Z49" s="1"/>
      <c r="AA49" s="1" t="s">
        <v>61</v>
      </c>
      <c r="AB49" s="1">
        <v>6</v>
      </c>
      <c r="AC49" s="1" t="s">
        <v>6</v>
      </c>
      <c r="AD49" s="1"/>
      <c r="AE49" s="1" t="s">
        <v>6</v>
      </c>
      <c r="AF49" s="1"/>
      <c r="AG49" s="1" t="s">
        <v>61</v>
      </c>
      <c r="AH49" s="1">
        <v>18</v>
      </c>
      <c r="AI49" s="1" t="s">
        <v>6</v>
      </c>
      <c r="AJ49" s="1"/>
      <c r="AK49" s="1" t="s">
        <v>61</v>
      </c>
      <c r="AL49" s="1">
        <v>59</v>
      </c>
      <c r="AM49" s="2" t="s">
        <v>55</v>
      </c>
      <c r="AO49" s="5" t="s">
        <v>55</v>
      </c>
      <c r="AQ49" s="5" t="s">
        <v>55</v>
      </c>
      <c r="AS49" s="2" t="s">
        <v>55</v>
      </c>
      <c r="AT49" s="2"/>
      <c r="AU49" s="2" t="s">
        <v>55</v>
      </c>
      <c r="AV49" s="2"/>
      <c r="AW49" s="2" t="s">
        <v>61</v>
      </c>
      <c r="AX49" s="2">
        <v>9</v>
      </c>
      <c r="AY49" s="2" t="s">
        <v>55</v>
      </c>
      <c r="AZ49" s="2"/>
      <c r="BA49" s="2" t="s">
        <v>55</v>
      </c>
      <c r="BB49" s="2"/>
      <c r="BC49" s="2" t="s">
        <v>55</v>
      </c>
      <c r="BD49" s="2"/>
      <c r="BE49" s="4" t="s">
        <v>55</v>
      </c>
      <c r="BF49" s="2"/>
      <c r="BG49" s="2" t="s">
        <v>61</v>
      </c>
      <c r="BH49" s="2">
        <v>3</v>
      </c>
      <c r="BI49" s="2" t="s">
        <v>61</v>
      </c>
      <c r="BJ49" s="2">
        <v>0</v>
      </c>
      <c r="BK49" s="2" t="s">
        <v>55</v>
      </c>
      <c r="BL49" s="2"/>
      <c r="BM49" s="5" t="s">
        <v>55</v>
      </c>
      <c r="BN49" s="2"/>
      <c r="BO49" s="1" t="s">
        <v>55</v>
      </c>
      <c r="BP49" s="1"/>
      <c r="BQ49" s="1" t="s">
        <v>55</v>
      </c>
      <c r="BR49" s="1"/>
      <c r="BS49" s="1" t="s">
        <v>55</v>
      </c>
      <c r="BT49" s="1"/>
      <c r="BU49" s="1" t="s">
        <v>55</v>
      </c>
      <c r="BV49" s="1"/>
      <c r="BW49" s="1" t="s">
        <v>144</v>
      </c>
      <c r="BX49" s="1"/>
      <c r="BY49" s="1" t="s">
        <v>144</v>
      </c>
      <c r="BZ49" s="1"/>
      <c r="CA49" s="1" t="s">
        <v>144</v>
      </c>
      <c r="CB49" s="1"/>
      <c r="CC49" s="1" t="s">
        <v>144</v>
      </c>
      <c r="CD49" s="1"/>
      <c r="CE49" s="1" t="s">
        <v>144</v>
      </c>
      <c r="CF49" s="1"/>
      <c r="CG49" s="1" t="s">
        <v>144</v>
      </c>
      <c r="CH49" s="1"/>
      <c r="CI49" s="1" t="s">
        <v>144</v>
      </c>
      <c r="CJ49" s="1"/>
      <c r="CK49" s="1" t="s">
        <v>308</v>
      </c>
      <c r="CL49" s="1">
        <v>2</v>
      </c>
      <c r="CM49" s="1" t="s">
        <v>144</v>
      </c>
      <c r="CN49" s="1"/>
      <c r="CO49" s="1" t="s">
        <v>144</v>
      </c>
      <c r="CP49" s="1"/>
      <c r="CQ49" s="1" t="s">
        <v>144</v>
      </c>
      <c r="CR49" s="1"/>
      <c r="CS49" s="1" t="s">
        <v>144</v>
      </c>
      <c r="CT49" s="1"/>
      <c r="CU49" s="1" t="s">
        <v>144</v>
      </c>
      <c r="CV49" s="1"/>
      <c r="CW49" s="1" t="s">
        <v>308</v>
      </c>
      <c r="CX49" s="1">
        <v>114</v>
      </c>
      <c r="CY49" s="1" t="s">
        <v>144</v>
      </c>
      <c r="CZ49" s="1"/>
      <c r="DA49" s="1" t="s">
        <v>61</v>
      </c>
      <c r="DB49" s="1">
        <v>0</v>
      </c>
      <c r="DC49" s="1" t="s">
        <v>55</v>
      </c>
      <c r="DD49" s="1"/>
      <c r="DE49" s="1" t="s">
        <v>55</v>
      </c>
      <c r="DF49" s="1"/>
      <c r="DG49" s="1" t="s">
        <v>6</v>
      </c>
      <c r="DH49" s="1"/>
      <c r="DI49" s="1" t="s">
        <v>55</v>
      </c>
      <c r="DJ49" s="1"/>
      <c r="DK49" s="1" t="s">
        <v>6</v>
      </c>
      <c r="DL49" s="1"/>
      <c r="DM49" s="1" t="s">
        <v>55</v>
      </c>
      <c r="DN49" s="1"/>
      <c r="DO49" s="1" t="s">
        <v>2</v>
      </c>
      <c r="DP49" s="1">
        <v>11</v>
      </c>
      <c r="DQ49" s="1" t="s">
        <v>55</v>
      </c>
      <c r="DR49" s="1"/>
      <c r="DS49" s="1" t="s">
        <v>6</v>
      </c>
      <c r="DT49" s="1"/>
      <c r="DU49" s="1"/>
      <c r="DV49" s="1"/>
      <c r="DW49" s="1" t="s">
        <v>55</v>
      </c>
      <c r="DX49" s="1"/>
      <c r="DY49" s="1" t="s">
        <v>6</v>
      </c>
      <c r="DZ49" s="1"/>
      <c r="EA49" s="1" t="s">
        <v>55</v>
      </c>
      <c r="EB49" s="1"/>
      <c r="EC49" s="1" t="s">
        <v>55</v>
      </c>
      <c r="ED49" s="1"/>
      <c r="EE49" s="1" t="s">
        <v>6</v>
      </c>
      <c r="EF49" s="1"/>
      <c r="EG49" s="1" t="s">
        <v>6</v>
      </c>
      <c r="EH49" s="1"/>
      <c r="EI49" s="1" t="s">
        <v>6</v>
      </c>
      <c r="EJ49" s="1"/>
      <c r="EK49" s="1" t="s">
        <v>55</v>
      </c>
      <c r="EL49" s="1"/>
      <c r="EM49" s="1" t="s">
        <v>55</v>
      </c>
      <c r="EN49" s="1"/>
      <c r="EO49" s="1" t="s">
        <v>61</v>
      </c>
      <c r="EP49" s="1">
        <v>5</v>
      </c>
      <c r="EQ49" s="1" t="s">
        <v>61</v>
      </c>
      <c r="ER49" s="1">
        <v>11</v>
      </c>
      <c r="ES49" s="1" t="s">
        <v>55</v>
      </c>
      <c r="ET49" s="1"/>
      <c r="EU49" s="1" t="s">
        <v>55</v>
      </c>
      <c r="EV49" s="1"/>
      <c r="EW49" s="1" t="s">
        <v>55</v>
      </c>
      <c r="EX49" s="1"/>
      <c r="EY49" s="1" t="s">
        <v>55</v>
      </c>
      <c r="EZ49" s="1"/>
      <c r="FA49" s="1" t="s">
        <v>55</v>
      </c>
      <c r="FB49" s="1"/>
      <c r="FC49" s="1" t="s">
        <v>61</v>
      </c>
      <c r="FD49" s="1">
        <f>SUM(FD50:FD51)</f>
        <v>10</v>
      </c>
      <c r="FE49" s="1" t="s">
        <v>55</v>
      </c>
      <c r="FF49" s="1"/>
      <c r="FG49" s="5" t="s">
        <v>55</v>
      </c>
      <c r="FI49" s="2" t="s">
        <v>55</v>
      </c>
      <c r="FJ49" s="2"/>
      <c r="FK49" s="2" t="s">
        <v>55</v>
      </c>
      <c r="FL49" s="2"/>
      <c r="FM49" s="2" t="s">
        <v>55</v>
      </c>
      <c r="FN49" s="2"/>
      <c r="FO49" s="2" t="s">
        <v>55</v>
      </c>
      <c r="FP49" s="2"/>
      <c r="FQ49" s="2" t="s">
        <v>61</v>
      </c>
      <c r="FR49" s="2">
        <v>12</v>
      </c>
      <c r="FS49" s="2" t="s">
        <v>55</v>
      </c>
      <c r="FT49" s="2"/>
      <c r="FU49" s="2" t="s">
        <v>55</v>
      </c>
      <c r="FV49" s="2"/>
      <c r="FW49" s="2" t="s">
        <v>55</v>
      </c>
      <c r="FX49" s="2"/>
      <c r="FY49" s="2" t="s">
        <v>55</v>
      </c>
      <c r="FZ49" s="2"/>
      <c r="GA49" s="5" t="s">
        <v>55</v>
      </c>
      <c r="GB49" s="2"/>
      <c r="GC49" s="5" t="s">
        <v>55</v>
      </c>
      <c r="GE49" s="5" t="s">
        <v>61</v>
      </c>
      <c r="GF49" s="5">
        <v>14</v>
      </c>
      <c r="GG49" s="5" t="s">
        <v>55</v>
      </c>
      <c r="GI49" s="5" t="s">
        <v>55</v>
      </c>
      <c r="GK49" s="5" t="s">
        <v>55</v>
      </c>
      <c r="GM49" s="5" t="s">
        <v>55</v>
      </c>
      <c r="GO49" s="5" t="s">
        <v>55</v>
      </c>
      <c r="GQ49" s="1" t="s">
        <v>6</v>
      </c>
      <c r="GR49" s="1"/>
      <c r="GS49" s="1" t="s">
        <v>55</v>
      </c>
      <c r="GT49" s="1"/>
      <c r="GU49" s="1" t="s">
        <v>6</v>
      </c>
      <c r="GV49" s="1"/>
      <c r="GW49" s="1" t="s">
        <v>6</v>
      </c>
      <c r="GX49" s="1"/>
      <c r="GY49" s="5" t="s">
        <v>55</v>
      </c>
      <c r="HA49" s="5" t="s">
        <v>61</v>
      </c>
      <c r="HB49" s="5">
        <v>35</v>
      </c>
      <c r="HC49" s="5" t="s">
        <v>61</v>
      </c>
      <c r="HD49" s="5">
        <v>66</v>
      </c>
      <c r="HE49" s="5" t="s">
        <v>55</v>
      </c>
      <c r="HG49" s="5" t="s">
        <v>55</v>
      </c>
      <c r="HI49" s="5" t="s">
        <v>55</v>
      </c>
      <c r="HK49" s="5" t="s">
        <v>55</v>
      </c>
      <c r="HM49" s="1" t="s">
        <v>308</v>
      </c>
      <c r="HN49" s="1">
        <v>36</v>
      </c>
    </row>
    <row r="50" spans="1:222" s="5" customFormat="1">
      <c r="A50" s="15" t="s">
        <v>232</v>
      </c>
      <c r="B50" s="15" t="s">
        <v>233</v>
      </c>
      <c r="C50" s="1" t="s">
        <v>55</v>
      </c>
      <c r="D50" s="1"/>
      <c r="E50" s="1" t="s">
        <v>55</v>
      </c>
      <c r="F50" s="1"/>
      <c r="G50" s="1" t="s">
        <v>55</v>
      </c>
      <c r="H50" s="1"/>
      <c r="I50" s="1" t="s">
        <v>55</v>
      </c>
      <c r="J50" s="1"/>
      <c r="K50" s="1" t="s">
        <v>55</v>
      </c>
      <c r="L50" s="1"/>
      <c r="M50" s="1" t="s">
        <v>6</v>
      </c>
      <c r="N50" s="1"/>
      <c r="O50" s="1" t="s">
        <v>6</v>
      </c>
      <c r="P50" s="1"/>
      <c r="Q50" s="1" t="s">
        <v>6</v>
      </c>
      <c r="R50" s="1"/>
      <c r="S50" s="1" t="s">
        <v>6</v>
      </c>
      <c r="T50" s="1"/>
      <c r="U50" s="1" t="s">
        <v>6</v>
      </c>
      <c r="V50" s="1"/>
      <c r="W50" s="1" t="s">
        <v>6</v>
      </c>
      <c r="X50" s="1"/>
      <c r="Y50" s="1" t="s">
        <v>55</v>
      </c>
      <c r="Z50" s="1"/>
      <c r="AA50" s="1" t="s">
        <v>61</v>
      </c>
      <c r="AB50" s="1">
        <v>6</v>
      </c>
      <c r="AC50" s="1" t="s">
        <v>6</v>
      </c>
      <c r="AD50" s="1"/>
      <c r="AE50" s="1" t="s">
        <v>6</v>
      </c>
      <c r="AF50" s="1"/>
      <c r="AG50" s="1" t="s">
        <v>6</v>
      </c>
      <c r="AH50" s="1"/>
      <c r="AI50" s="1" t="s">
        <v>6</v>
      </c>
      <c r="AJ50" s="1"/>
      <c r="AK50" s="1" t="s">
        <v>61</v>
      </c>
      <c r="AL50" s="1">
        <v>59</v>
      </c>
      <c r="AM50" s="2" t="s">
        <v>55</v>
      </c>
      <c r="AO50" s="5" t="s">
        <v>55</v>
      </c>
      <c r="AQ50" s="5" t="s">
        <v>55</v>
      </c>
      <c r="AS50" s="4" t="s">
        <v>55</v>
      </c>
      <c r="AU50" s="2" t="s">
        <v>55</v>
      </c>
      <c r="AV50" s="2"/>
      <c r="AW50" s="2" t="s">
        <v>61</v>
      </c>
      <c r="AX50" s="5">
        <v>9</v>
      </c>
      <c r="AY50" s="2" t="s">
        <v>55</v>
      </c>
      <c r="BA50" s="2" t="s">
        <v>55</v>
      </c>
      <c r="BB50" s="2"/>
      <c r="BC50" s="2" t="s">
        <v>55</v>
      </c>
      <c r="BE50" s="4" t="s">
        <v>55</v>
      </c>
      <c r="BF50" s="2"/>
      <c r="BG50" s="4" t="s">
        <v>61</v>
      </c>
      <c r="BH50" s="5">
        <v>3</v>
      </c>
      <c r="BI50" s="2" t="s">
        <v>55</v>
      </c>
      <c r="BJ50" s="2"/>
      <c r="BK50" s="2" t="s">
        <v>55</v>
      </c>
      <c r="BM50" s="5" t="s">
        <v>55</v>
      </c>
      <c r="BO50" s="1" t="s">
        <v>55</v>
      </c>
      <c r="BP50" s="1"/>
      <c r="BQ50" s="1" t="s">
        <v>55</v>
      </c>
      <c r="BR50" s="1"/>
      <c r="BS50" s="1" t="s">
        <v>55</v>
      </c>
      <c r="BT50" s="1"/>
      <c r="BU50" s="1" t="s">
        <v>55</v>
      </c>
      <c r="BV50" s="1"/>
      <c r="BW50" s="1" t="s">
        <v>144</v>
      </c>
      <c r="BX50" s="1"/>
      <c r="BY50" s="1" t="s">
        <v>144</v>
      </c>
      <c r="BZ50" s="1"/>
      <c r="CA50" s="1" t="s">
        <v>144</v>
      </c>
      <c r="CB50" s="1"/>
      <c r="CC50" s="1" t="s">
        <v>144</v>
      </c>
      <c r="CD50" s="1"/>
      <c r="CE50" s="1" t="s">
        <v>144</v>
      </c>
      <c r="CF50" s="1"/>
      <c r="CG50" s="1" t="s">
        <v>144</v>
      </c>
      <c r="CH50" s="1"/>
      <c r="CI50" s="1" t="s">
        <v>144</v>
      </c>
      <c r="CJ50" s="1"/>
      <c r="CK50" s="1" t="s">
        <v>308</v>
      </c>
      <c r="CL50" s="1">
        <v>0</v>
      </c>
      <c r="CM50" s="1" t="s">
        <v>144</v>
      </c>
      <c r="CN50" s="1"/>
      <c r="CO50" s="1" t="s">
        <v>144</v>
      </c>
      <c r="CP50" s="1"/>
      <c r="CQ50" s="1" t="s">
        <v>144</v>
      </c>
      <c r="CR50" s="1"/>
      <c r="CS50" s="1" t="s">
        <v>144</v>
      </c>
      <c r="CT50" s="1"/>
      <c r="CU50" s="1" t="s">
        <v>144</v>
      </c>
      <c r="CV50" s="1"/>
      <c r="CW50" s="1" t="s">
        <v>308</v>
      </c>
      <c r="CX50" s="1">
        <v>114</v>
      </c>
      <c r="CY50" s="1" t="s">
        <v>144</v>
      </c>
      <c r="CZ50" s="1"/>
      <c r="DA50" s="1" t="s">
        <v>61</v>
      </c>
      <c r="DB50" s="1">
        <v>0</v>
      </c>
      <c r="DC50" s="1" t="s">
        <v>55</v>
      </c>
      <c r="DD50" s="1"/>
      <c r="DE50" s="1" t="s">
        <v>55</v>
      </c>
      <c r="DF50" s="1"/>
      <c r="DG50" s="1" t="s">
        <v>6</v>
      </c>
      <c r="DH50" s="1"/>
      <c r="DI50" s="1" t="s">
        <v>55</v>
      </c>
      <c r="DJ50" s="1"/>
      <c r="DK50" s="1" t="s">
        <v>55</v>
      </c>
      <c r="DL50" s="1"/>
      <c r="DM50" s="1" t="s">
        <v>55</v>
      </c>
      <c r="DN50" s="1"/>
      <c r="DO50" s="1" t="s">
        <v>2</v>
      </c>
      <c r="DP50" s="1">
        <v>11</v>
      </c>
      <c r="DQ50" s="1" t="s">
        <v>55</v>
      </c>
      <c r="DR50" s="1"/>
      <c r="DS50" s="1" t="s">
        <v>55</v>
      </c>
      <c r="DT50" s="1"/>
      <c r="DU50" s="1"/>
      <c r="DV50" s="1"/>
      <c r="DW50" s="1" t="s">
        <v>55</v>
      </c>
      <c r="DX50" s="1"/>
      <c r="DY50" s="1" t="s">
        <v>55</v>
      </c>
      <c r="DZ50" s="1"/>
      <c r="EA50" s="1" t="s">
        <v>55</v>
      </c>
      <c r="EB50" s="1"/>
      <c r="EC50" s="1" t="s">
        <v>55</v>
      </c>
      <c r="ED50" s="1"/>
      <c r="EE50" s="1" t="s">
        <v>6</v>
      </c>
      <c r="EF50" s="1"/>
      <c r="EG50" s="1" t="s">
        <v>6</v>
      </c>
      <c r="EH50" s="1"/>
      <c r="EI50" s="1" t="s">
        <v>6</v>
      </c>
      <c r="EJ50" s="1"/>
      <c r="EK50" s="1" t="s">
        <v>55</v>
      </c>
      <c r="EL50" s="1"/>
      <c r="EM50" s="1" t="s">
        <v>6</v>
      </c>
      <c r="EN50" s="1"/>
      <c r="EO50" s="1" t="s">
        <v>55</v>
      </c>
      <c r="EP50" s="1"/>
      <c r="EQ50" s="1" t="s">
        <v>61</v>
      </c>
      <c r="ER50" s="1">
        <v>11</v>
      </c>
      <c r="ES50" s="1" t="s">
        <v>55</v>
      </c>
      <c r="ET50" s="1"/>
      <c r="EU50" s="1" t="s">
        <v>55</v>
      </c>
      <c r="EV50" s="1"/>
      <c r="EW50" s="1" t="s">
        <v>55</v>
      </c>
      <c r="EX50" s="1"/>
      <c r="EY50" s="1" t="s">
        <v>55</v>
      </c>
      <c r="EZ50" s="1"/>
      <c r="FA50" s="1" t="s">
        <v>55</v>
      </c>
      <c r="FB50" s="1"/>
      <c r="FC50" s="1" t="s">
        <v>61</v>
      </c>
      <c r="FD50" s="1">
        <v>10</v>
      </c>
      <c r="FE50" s="1" t="s">
        <v>55</v>
      </c>
      <c r="FF50" s="1"/>
      <c r="FG50" s="5" t="s">
        <v>55</v>
      </c>
      <c r="FI50" s="2" t="s">
        <v>55</v>
      </c>
      <c r="FJ50" s="2"/>
      <c r="FK50" s="2" t="s">
        <v>55</v>
      </c>
      <c r="FM50" s="2" t="s">
        <v>55</v>
      </c>
      <c r="FO50" s="2" t="s">
        <v>55</v>
      </c>
      <c r="FP50" s="2"/>
      <c r="FQ50" s="5" t="s">
        <v>55</v>
      </c>
      <c r="FS50" s="2" t="s">
        <v>55</v>
      </c>
      <c r="FT50" s="2"/>
      <c r="FU50" s="2" t="s">
        <v>55</v>
      </c>
      <c r="FV50" s="2"/>
      <c r="FW50" s="2" t="s">
        <v>55</v>
      </c>
      <c r="FX50" s="2"/>
      <c r="FY50" s="2" t="s">
        <v>55</v>
      </c>
      <c r="FZ50" s="2"/>
      <c r="GA50" s="5" t="s">
        <v>55</v>
      </c>
      <c r="GC50" s="5" t="s">
        <v>55</v>
      </c>
      <c r="GE50" s="5" t="s">
        <v>55</v>
      </c>
      <c r="GG50" s="5" t="s">
        <v>55</v>
      </c>
      <c r="GI50" s="5" t="s">
        <v>55</v>
      </c>
      <c r="GK50" s="5" t="s">
        <v>55</v>
      </c>
      <c r="GM50" s="5" t="s">
        <v>55</v>
      </c>
      <c r="GO50" s="5" t="s">
        <v>55</v>
      </c>
      <c r="GQ50" s="1" t="s">
        <v>6</v>
      </c>
      <c r="GR50" s="1"/>
      <c r="GS50" s="1" t="s">
        <v>55</v>
      </c>
      <c r="GT50" s="1"/>
      <c r="GU50" s="1" t="s">
        <v>6</v>
      </c>
      <c r="GV50" s="1"/>
      <c r="GW50" s="1" t="s">
        <v>6</v>
      </c>
      <c r="GX50" s="1"/>
      <c r="GY50" s="5" t="s">
        <v>55</v>
      </c>
      <c r="HA50" s="5" t="s">
        <v>55</v>
      </c>
      <c r="HC50" s="5" t="s">
        <v>61</v>
      </c>
      <c r="HD50" s="5">
        <v>66</v>
      </c>
      <c r="HE50" s="5" t="s">
        <v>55</v>
      </c>
      <c r="HG50" s="5" t="s">
        <v>55</v>
      </c>
      <c r="HI50" s="5" t="s">
        <v>55</v>
      </c>
      <c r="HK50" s="5" t="s">
        <v>55</v>
      </c>
      <c r="HM50" s="1" t="s">
        <v>308</v>
      </c>
      <c r="HN50" s="1">
        <v>36</v>
      </c>
    </row>
    <row r="51" spans="1:222" s="5" customFormat="1">
      <c r="A51" s="15" t="s">
        <v>232</v>
      </c>
      <c r="B51" s="15" t="s">
        <v>234</v>
      </c>
      <c r="C51" s="1" t="s">
        <v>55</v>
      </c>
      <c r="D51" s="1"/>
      <c r="E51" s="1" t="s">
        <v>55</v>
      </c>
      <c r="F51" s="1"/>
      <c r="G51" s="1" t="s">
        <v>55</v>
      </c>
      <c r="H51" s="1"/>
      <c r="I51" s="1" t="s">
        <v>55</v>
      </c>
      <c r="J51" s="1"/>
      <c r="K51" s="1" t="s">
        <v>55</v>
      </c>
      <c r="L51" s="1"/>
      <c r="M51" s="1" t="s">
        <v>6</v>
      </c>
      <c r="N51" s="1"/>
      <c r="O51" s="1" t="s">
        <v>6</v>
      </c>
      <c r="P51" s="1"/>
      <c r="Q51" s="1" t="s">
        <v>6</v>
      </c>
      <c r="R51" s="1"/>
      <c r="S51" s="1" t="s">
        <v>6</v>
      </c>
      <c r="T51" s="1"/>
      <c r="U51" s="1" t="s">
        <v>6</v>
      </c>
      <c r="V51" s="1"/>
      <c r="W51" s="1" t="s">
        <v>6</v>
      </c>
      <c r="X51" s="1"/>
      <c r="Y51" s="1" t="s">
        <v>55</v>
      </c>
      <c r="Z51" s="1"/>
      <c r="AA51" s="1" t="s">
        <v>55</v>
      </c>
      <c r="AB51" s="1"/>
      <c r="AC51" s="1" t="s">
        <v>6</v>
      </c>
      <c r="AD51" s="1"/>
      <c r="AE51" s="1" t="s">
        <v>6</v>
      </c>
      <c r="AF51" s="1"/>
      <c r="AG51" s="1" t="s">
        <v>61</v>
      </c>
      <c r="AH51" s="1">
        <f>6+3+4+3</f>
        <v>16</v>
      </c>
      <c r="AI51" s="1" t="s">
        <v>6</v>
      </c>
      <c r="AJ51" s="1"/>
      <c r="AK51" s="1" t="s">
        <v>55</v>
      </c>
      <c r="AL51" s="1"/>
      <c r="AM51" s="2" t="s">
        <v>55</v>
      </c>
      <c r="AO51" s="5" t="s">
        <v>55</v>
      </c>
      <c r="AQ51" s="5" t="s">
        <v>55</v>
      </c>
      <c r="AS51" s="4" t="s">
        <v>55</v>
      </c>
      <c r="AU51" s="2" t="s">
        <v>55</v>
      </c>
      <c r="AV51" s="2"/>
      <c r="AW51" s="2" t="s">
        <v>55</v>
      </c>
      <c r="AY51" s="2" t="s">
        <v>55</v>
      </c>
      <c r="BA51" s="2" t="s">
        <v>55</v>
      </c>
      <c r="BB51" s="2"/>
      <c r="BC51" s="2" t="s">
        <v>55</v>
      </c>
      <c r="BE51" s="4" t="s">
        <v>55</v>
      </c>
      <c r="BF51" s="2"/>
      <c r="BG51" s="4" t="s">
        <v>55</v>
      </c>
      <c r="BI51" s="2" t="s">
        <v>55</v>
      </c>
      <c r="BJ51" s="2"/>
      <c r="BK51" s="2" t="s">
        <v>55</v>
      </c>
      <c r="BM51" s="5" t="s">
        <v>55</v>
      </c>
      <c r="BO51" s="1" t="s">
        <v>55</v>
      </c>
      <c r="BP51" s="1"/>
      <c r="BQ51" s="1" t="s">
        <v>55</v>
      </c>
      <c r="BR51" s="1"/>
      <c r="BS51" s="1" t="s">
        <v>55</v>
      </c>
      <c r="BT51" s="1"/>
      <c r="BU51" s="1" t="s">
        <v>55</v>
      </c>
      <c r="BV51" s="1"/>
      <c r="BW51" s="1" t="s">
        <v>144</v>
      </c>
      <c r="BX51" s="1"/>
      <c r="BY51" s="1" t="s">
        <v>144</v>
      </c>
      <c r="BZ51" s="1"/>
      <c r="CA51" s="1" t="s">
        <v>144</v>
      </c>
      <c r="CB51" s="1"/>
      <c r="CC51" s="1" t="s">
        <v>144</v>
      </c>
      <c r="CD51" s="1"/>
      <c r="CE51" s="1" t="s">
        <v>144</v>
      </c>
      <c r="CF51" s="1"/>
      <c r="CG51" s="1" t="s">
        <v>144</v>
      </c>
      <c r="CH51" s="1"/>
      <c r="CI51" s="1" t="s">
        <v>144</v>
      </c>
      <c r="CJ51" s="1"/>
      <c r="CK51" s="1" t="s">
        <v>308</v>
      </c>
      <c r="CL51" s="1">
        <v>0</v>
      </c>
      <c r="CM51" s="1" t="s">
        <v>144</v>
      </c>
      <c r="CN51" s="1"/>
      <c r="CO51" s="1" t="s">
        <v>144</v>
      </c>
      <c r="CP51" s="1"/>
      <c r="CQ51" s="1" t="s">
        <v>144</v>
      </c>
      <c r="CR51" s="1"/>
      <c r="CS51" s="1" t="s">
        <v>144</v>
      </c>
      <c r="CT51" s="1"/>
      <c r="CU51" s="1" t="s">
        <v>144</v>
      </c>
      <c r="CV51" s="1"/>
      <c r="CW51" s="1" t="s">
        <v>144</v>
      </c>
      <c r="CX51" s="1"/>
      <c r="CY51" s="1" t="s">
        <v>144</v>
      </c>
      <c r="CZ51" s="1"/>
      <c r="DA51" s="1" t="s">
        <v>61</v>
      </c>
      <c r="DB51" s="1">
        <v>0</v>
      </c>
      <c r="DC51" s="1" t="s">
        <v>55</v>
      </c>
      <c r="DD51" s="1"/>
      <c r="DE51" s="1" t="s">
        <v>55</v>
      </c>
      <c r="DF51" s="1"/>
      <c r="DG51" s="1" t="s">
        <v>6</v>
      </c>
      <c r="DH51" s="1"/>
      <c r="DI51" s="1" t="s">
        <v>55</v>
      </c>
      <c r="DJ51" s="1"/>
      <c r="DK51" s="1" t="s">
        <v>55</v>
      </c>
      <c r="DL51" s="1"/>
      <c r="DM51" s="1" t="s">
        <v>55</v>
      </c>
      <c r="DN51" s="1"/>
      <c r="DO51" s="1" t="s">
        <v>6</v>
      </c>
      <c r="DP51" s="1"/>
      <c r="DQ51" s="1" t="s">
        <v>55</v>
      </c>
      <c r="DR51" s="1"/>
      <c r="DS51" s="1" t="s">
        <v>55</v>
      </c>
      <c r="DT51" s="1"/>
      <c r="DU51" s="1"/>
      <c r="DV51" s="1"/>
      <c r="DW51" s="1" t="s">
        <v>55</v>
      </c>
      <c r="DX51" s="1"/>
      <c r="DY51" s="1" t="s">
        <v>55</v>
      </c>
      <c r="DZ51" s="1"/>
      <c r="EA51" s="1" t="s">
        <v>55</v>
      </c>
      <c r="EB51" s="1"/>
      <c r="EC51" s="1" t="s">
        <v>55</v>
      </c>
      <c r="ED51" s="1"/>
      <c r="EE51" s="1" t="s">
        <v>6</v>
      </c>
      <c r="EF51" s="1"/>
      <c r="EG51" s="1" t="s">
        <v>6</v>
      </c>
      <c r="EH51" s="1"/>
      <c r="EI51" s="1" t="s">
        <v>6</v>
      </c>
      <c r="EJ51" s="1"/>
      <c r="EK51" s="1" t="s">
        <v>55</v>
      </c>
      <c r="EL51" s="1"/>
      <c r="EM51" s="1" t="s">
        <v>6</v>
      </c>
      <c r="EN51" s="1"/>
      <c r="EO51" s="1" t="s">
        <v>61</v>
      </c>
      <c r="EP51" s="1">
        <v>5</v>
      </c>
      <c r="EQ51" s="1" t="s">
        <v>55</v>
      </c>
      <c r="ER51" s="1"/>
      <c r="ES51" s="1" t="s">
        <v>55</v>
      </c>
      <c r="ET51" s="1"/>
      <c r="EU51" s="1" t="s">
        <v>55</v>
      </c>
      <c r="EV51" s="1"/>
      <c r="EW51" s="1" t="s">
        <v>55</v>
      </c>
      <c r="EX51" s="1"/>
      <c r="EY51" s="1" t="s">
        <v>55</v>
      </c>
      <c r="EZ51" s="1"/>
      <c r="FA51" s="1" t="s">
        <v>55</v>
      </c>
      <c r="FB51" s="1"/>
      <c r="FC51" s="1" t="s">
        <v>55</v>
      </c>
      <c r="FD51" s="1"/>
      <c r="FE51" s="1" t="s">
        <v>55</v>
      </c>
      <c r="FF51" s="1"/>
      <c r="FG51" s="5" t="s">
        <v>55</v>
      </c>
      <c r="FI51" s="2" t="s">
        <v>55</v>
      </c>
      <c r="FJ51" s="2"/>
      <c r="FK51" s="2" t="s">
        <v>55</v>
      </c>
      <c r="FM51" s="2" t="s">
        <v>55</v>
      </c>
      <c r="FO51" s="2" t="s">
        <v>55</v>
      </c>
      <c r="FP51" s="2"/>
      <c r="FQ51" s="5" t="s">
        <v>55</v>
      </c>
      <c r="FS51" s="2" t="s">
        <v>55</v>
      </c>
      <c r="FT51" s="2"/>
      <c r="FU51" s="2" t="s">
        <v>55</v>
      </c>
      <c r="FV51" s="2"/>
      <c r="FW51" s="2" t="s">
        <v>55</v>
      </c>
      <c r="FX51" s="2"/>
      <c r="FY51" s="2" t="s">
        <v>55</v>
      </c>
      <c r="FZ51" s="2"/>
      <c r="GA51" s="5" t="s">
        <v>55</v>
      </c>
      <c r="GC51" s="5" t="s">
        <v>55</v>
      </c>
      <c r="GE51" s="5" t="s">
        <v>61</v>
      </c>
      <c r="GF51" s="5">
        <v>14</v>
      </c>
      <c r="GG51" s="5" t="s">
        <v>55</v>
      </c>
      <c r="GI51" s="5" t="s">
        <v>55</v>
      </c>
      <c r="GK51" s="5" t="s">
        <v>55</v>
      </c>
      <c r="GM51" s="5" t="s">
        <v>55</v>
      </c>
      <c r="GO51" s="5" t="s">
        <v>55</v>
      </c>
      <c r="GQ51" s="1" t="s">
        <v>6</v>
      </c>
      <c r="GR51" s="1"/>
      <c r="GS51" s="1" t="s">
        <v>55</v>
      </c>
      <c r="GT51" s="1"/>
      <c r="GU51" s="1" t="s">
        <v>6</v>
      </c>
      <c r="GV51" s="1"/>
      <c r="GW51" s="1" t="s">
        <v>6</v>
      </c>
      <c r="GX51" s="1"/>
      <c r="GY51" s="5" t="s">
        <v>55</v>
      </c>
      <c r="HA51" s="5" t="s">
        <v>61</v>
      </c>
      <c r="HB51" s="5">
        <v>35</v>
      </c>
      <c r="HC51" s="5" t="s">
        <v>55</v>
      </c>
      <c r="HE51" s="5" t="s">
        <v>55</v>
      </c>
      <c r="HG51" s="5" t="s">
        <v>55</v>
      </c>
      <c r="HI51" s="5" t="s">
        <v>55</v>
      </c>
      <c r="HK51" s="5" t="s">
        <v>55</v>
      </c>
      <c r="HM51" s="1" t="s">
        <v>144</v>
      </c>
      <c r="HN51" s="1"/>
    </row>
    <row r="52" spans="1:222">
      <c r="A52" s="12" t="s">
        <v>235</v>
      </c>
      <c r="B52" s="12" t="s">
        <v>96</v>
      </c>
      <c r="C52" s="1" t="s">
        <v>61</v>
      </c>
      <c r="D52" s="1">
        <v>52</v>
      </c>
      <c r="E52" s="1" t="s">
        <v>61</v>
      </c>
      <c r="F52" s="1">
        <v>39</v>
      </c>
      <c r="G52" s="1" t="s">
        <v>55</v>
      </c>
      <c r="H52" s="1"/>
      <c r="I52" s="1" t="s">
        <v>55</v>
      </c>
      <c r="J52" s="1"/>
      <c r="K52" s="1" t="s">
        <v>2</v>
      </c>
      <c r="L52" s="1">
        <v>7</v>
      </c>
      <c r="M52" s="1" t="s">
        <v>2</v>
      </c>
      <c r="N52" s="1">
        <v>27</v>
      </c>
      <c r="O52" s="1" t="s">
        <v>6</v>
      </c>
      <c r="P52" s="1"/>
      <c r="Q52" s="1" t="s">
        <v>6</v>
      </c>
      <c r="R52" s="1"/>
      <c r="S52" s="1" t="s">
        <v>6</v>
      </c>
      <c r="T52" s="1"/>
      <c r="U52" s="1" t="s">
        <v>55</v>
      </c>
      <c r="V52" s="1"/>
      <c r="W52" s="1" t="s">
        <v>6</v>
      </c>
      <c r="X52" s="1"/>
      <c r="Y52" s="1" t="s">
        <v>55</v>
      </c>
      <c r="Z52" s="1"/>
      <c r="AA52" s="1" t="s">
        <v>55</v>
      </c>
      <c r="AB52" s="1"/>
      <c r="AC52" s="1" t="s">
        <v>6</v>
      </c>
      <c r="AD52" s="1"/>
      <c r="AE52" s="1" t="s">
        <v>6</v>
      </c>
      <c r="AF52" s="1"/>
      <c r="AG52" s="1" t="s">
        <v>55</v>
      </c>
      <c r="AH52" s="1"/>
      <c r="AI52" s="1" t="s">
        <v>2</v>
      </c>
      <c r="AJ52" s="1">
        <v>44</v>
      </c>
      <c r="AK52" s="1" t="s">
        <v>55</v>
      </c>
      <c r="AL52" s="1"/>
      <c r="AM52" s="2" t="s">
        <v>61</v>
      </c>
      <c r="AN52" s="5">
        <v>3</v>
      </c>
      <c r="AO52" s="5" t="s">
        <v>55</v>
      </c>
      <c r="AQ52" s="5" t="s">
        <v>55</v>
      </c>
      <c r="AS52" s="2" t="s">
        <v>61</v>
      </c>
      <c r="AT52" s="2">
        <f>ROUND(0.025*136,0)</f>
        <v>3</v>
      </c>
      <c r="AU52" s="2" t="s">
        <v>61</v>
      </c>
      <c r="AV52" s="2">
        <v>322</v>
      </c>
      <c r="AW52" s="2" t="s">
        <v>55</v>
      </c>
      <c r="AX52" s="2"/>
      <c r="AY52" s="2" t="s">
        <v>55</v>
      </c>
      <c r="AZ52" s="2"/>
      <c r="BA52" s="2" t="s">
        <v>55</v>
      </c>
      <c r="BB52" s="2"/>
      <c r="BC52" s="2" t="s">
        <v>55</v>
      </c>
      <c r="BD52" s="2"/>
      <c r="BE52" s="4" t="s">
        <v>55</v>
      </c>
      <c r="BF52" s="2"/>
      <c r="BG52" s="2" t="s">
        <v>55</v>
      </c>
      <c r="BH52" s="2"/>
      <c r="BI52" s="2" t="s">
        <v>61</v>
      </c>
      <c r="BJ52" s="2">
        <v>0</v>
      </c>
      <c r="BK52" s="2" t="s">
        <v>61</v>
      </c>
      <c r="BL52" s="2">
        <v>9</v>
      </c>
      <c r="BM52" s="5" t="s">
        <v>55</v>
      </c>
      <c r="BN52" s="2"/>
      <c r="BO52" s="1" t="s">
        <v>55</v>
      </c>
      <c r="BP52" s="1"/>
      <c r="BQ52" s="1" t="s">
        <v>61</v>
      </c>
      <c r="BR52" s="1">
        <v>90</v>
      </c>
      <c r="BS52" s="1" t="s">
        <v>55</v>
      </c>
      <c r="BT52" s="1"/>
      <c r="BU52" s="1" t="s">
        <v>61</v>
      </c>
      <c r="BV52" s="1">
        <v>11</v>
      </c>
      <c r="BW52" s="1" t="s">
        <v>144</v>
      </c>
      <c r="BX52" s="1"/>
      <c r="BY52" s="1" t="s">
        <v>144</v>
      </c>
      <c r="BZ52" s="1"/>
      <c r="CA52" s="1" t="s">
        <v>144</v>
      </c>
      <c r="CB52" s="1"/>
      <c r="CC52" s="1" t="s">
        <v>144</v>
      </c>
      <c r="CD52" s="1"/>
      <c r="CE52" s="1" t="s">
        <v>144</v>
      </c>
      <c r="CF52" s="1"/>
      <c r="CG52" s="1" t="s">
        <v>144</v>
      </c>
      <c r="CH52" s="1"/>
      <c r="CI52" s="1" t="s">
        <v>144</v>
      </c>
      <c r="CJ52" s="1"/>
      <c r="CK52" s="1" t="s">
        <v>308</v>
      </c>
      <c r="CL52" s="1">
        <v>2</v>
      </c>
      <c r="CM52" s="1" t="s">
        <v>308</v>
      </c>
      <c r="CN52" s="1">
        <v>7</v>
      </c>
      <c r="CO52" s="1" t="s">
        <v>144</v>
      </c>
      <c r="CP52" s="1"/>
      <c r="CQ52" s="1" t="s">
        <v>144</v>
      </c>
      <c r="CR52" s="1"/>
      <c r="CS52" s="1" t="s">
        <v>144</v>
      </c>
      <c r="CT52" s="1"/>
      <c r="CU52" s="1" t="s">
        <v>144</v>
      </c>
      <c r="CV52" s="1"/>
      <c r="CW52" s="1" t="s">
        <v>144</v>
      </c>
      <c r="CX52" s="1"/>
      <c r="CY52" s="1" t="s">
        <v>144</v>
      </c>
      <c r="CZ52" s="1"/>
      <c r="DA52" s="1" t="s">
        <v>61</v>
      </c>
      <c r="DB52" s="1">
        <v>1</v>
      </c>
      <c r="DC52" s="1" t="s">
        <v>55</v>
      </c>
      <c r="DD52" s="1"/>
      <c r="DE52" s="1" t="s">
        <v>55</v>
      </c>
      <c r="DF52" s="1"/>
      <c r="DG52" s="1" t="s">
        <v>6</v>
      </c>
      <c r="DH52" s="1"/>
      <c r="DI52" s="1" t="s">
        <v>2</v>
      </c>
      <c r="DJ52" s="1">
        <v>15</v>
      </c>
      <c r="DK52" s="1" t="s">
        <v>6</v>
      </c>
      <c r="DL52" s="1"/>
      <c r="DM52" s="1" t="s">
        <v>55</v>
      </c>
      <c r="DN52" s="1"/>
      <c r="DO52" s="1" t="s">
        <v>6</v>
      </c>
      <c r="DP52" s="1"/>
      <c r="DQ52" s="1" t="s">
        <v>55</v>
      </c>
      <c r="DR52" s="1"/>
      <c r="DS52" s="1" t="s">
        <v>2</v>
      </c>
      <c r="DT52" s="1">
        <v>32</v>
      </c>
      <c r="DU52" s="1"/>
      <c r="DV52" s="1"/>
      <c r="DW52" s="1" t="s">
        <v>55</v>
      </c>
      <c r="DX52" s="1"/>
      <c r="DY52" s="1" t="s">
        <v>6</v>
      </c>
      <c r="DZ52" s="1"/>
      <c r="EA52" s="1" t="s">
        <v>55</v>
      </c>
      <c r="EB52" s="1"/>
      <c r="EC52" s="1" t="s">
        <v>55</v>
      </c>
      <c r="ED52" s="1"/>
      <c r="EE52" s="1" t="s">
        <v>6</v>
      </c>
      <c r="EF52" s="1"/>
      <c r="EG52" s="1" t="s">
        <v>2</v>
      </c>
      <c r="EH52" s="1">
        <v>0</v>
      </c>
      <c r="EI52" s="1" t="s">
        <v>6</v>
      </c>
      <c r="EJ52" s="1"/>
      <c r="EK52" s="1" t="s">
        <v>55</v>
      </c>
      <c r="EL52" s="1"/>
      <c r="EM52" s="1" t="s">
        <v>6</v>
      </c>
      <c r="EN52" s="1"/>
      <c r="EO52" s="1" t="s">
        <v>55</v>
      </c>
      <c r="EP52" s="1"/>
      <c r="EQ52" s="1" t="s">
        <v>55</v>
      </c>
      <c r="ER52" s="1"/>
      <c r="ES52" s="1" t="s">
        <v>61</v>
      </c>
      <c r="ET52" s="1">
        <v>7</v>
      </c>
      <c r="EU52" s="1" t="s">
        <v>55</v>
      </c>
      <c r="EV52" s="1"/>
      <c r="EW52" s="1" t="s">
        <v>55</v>
      </c>
      <c r="EX52" s="1"/>
      <c r="EY52" s="1" t="s">
        <v>55</v>
      </c>
      <c r="EZ52" s="1"/>
      <c r="FA52" s="1" t="s">
        <v>55</v>
      </c>
      <c r="FB52" s="1"/>
      <c r="FC52" s="1" t="s">
        <v>61</v>
      </c>
      <c r="FD52" s="1">
        <v>3</v>
      </c>
      <c r="FE52" s="1" t="s">
        <v>55</v>
      </c>
      <c r="FF52" s="1"/>
      <c r="FG52" s="5" t="s">
        <v>55</v>
      </c>
      <c r="FI52" s="2" t="s">
        <v>55</v>
      </c>
      <c r="FJ52" s="2"/>
      <c r="FK52" s="2" t="s">
        <v>61</v>
      </c>
      <c r="FL52" s="2">
        <v>67</v>
      </c>
      <c r="FM52" s="2" t="s">
        <v>55</v>
      </c>
      <c r="FN52" s="2"/>
      <c r="FO52" s="2" t="s">
        <v>55</v>
      </c>
      <c r="FP52" s="2"/>
      <c r="FQ52" s="5" t="s">
        <v>55</v>
      </c>
      <c r="FR52" s="2"/>
      <c r="FS52" s="2" t="s">
        <v>55</v>
      </c>
      <c r="FT52" s="2"/>
      <c r="FU52" s="2" t="s">
        <v>55</v>
      </c>
      <c r="FV52" s="2"/>
      <c r="FW52" s="2" t="s">
        <v>55</v>
      </c>
      <c r="FX52" s="2"/>
      <c r="FY52" s="2" t="s">
        <v>55</v>
      </c>
      <c r="FZ52" s="2"/>
      <c r="GA52" s="5" t="s">
        <v>55</v>
      </c>
      <c r="GB52" s="2"/>
      <c r="GC52" s="5" t="s">
        <v>55</v>
      </c>
      <c r="GE52" s="5" t="s">
        <v>55</v>
      </c>
      <c r="GG52" s="5" t="s">
        <v>55</v>
      </c>
      <c r="GI52" s="5" t="s">
        <v>55</v>
      </c>
      <c r="GK52" s="5" t="s">
        <v>55</v>
      </c>
      <c r="GM52" s="5" t="s">
        <v>55</v>
      </c>
      <c r="GO52" s="5" t="s">
        <v>55</v>
      </c>
      <c r="GQ52" s="1" t="s">
        <v>2</v>
      </c>
      <c r="GR52" s="1">
        <v>6</v>
      </c>
      <c r="GS52" s="1" t="s">
        <v>2</v>
      </c>
      <c r="GT52" s="1">
        <v>25</v>
      </c>
      <c r="GU52" s="1" t="s">
        <v>55</v>
      </c>
      <c r="GV52" s="1"/>
      <c r="GW52" s="1" t="s">
        <v>6</v>
      </c>
      <c r="GX52" s="1"/>
      <c r="GY52" s="5" t="s">
        <v>55</v>
      </c>
      <c r="HA52" s="5" t="s">
        <v>55</v>
      </c>
      <c r="HC52" s="5" t="s">
        <v>55</v>
      </c>
      <c r="HE52" s="5" t="s">
        <v>55</v>
      </c>
      <c r="HG52" s="5" t="s">
        <v>55</v>
      </c>
      <c r="HI52" s="5" t="s">
        <v>55</v>
      </c>
      <c r="HK52" s="5" t="s">
        <v>55</v>
      </c>
      <c r="HM52" s="1" t="s">
        <v>144</v>
      </c>
      <c r="HN52" s="1"/>
    </row>
    <row r="53" spans="1:222" s="5" customFormat="1">
      <c r="A53" s="12" t="s">
        <v>236</v>
      </c>
      <c r="B53" s="12" t="s">
        <v>96</v>
      </c>
      <c r="C53" s="1" t="s">
        <v>55</v>
      </c>
      <c r="D53" s="1"/>
      <c r="E53" s="1" t="s">
        <v>55</v>
      </c>
      <c r="F53" s="1"/>
      <c r="G53" s="1" t="s">
        <v>55</v>
      </c>
      <c r="H53" s="1"/>
      <c r="I53" s="1" t="s">
        <v>55</v>
      </c>
      <c r="J53" s="1"/>
      <c r="K53" s="1" t="s">
        <v>55</v>
      </c>
      <c r="L53" s="1"/>
      <c r="M53" s="1" t="s">
        <v>6</v>
      </c>
      <c r="N53" s="1"/>
      <c r="O53" s="1" t="s">
        <v>6</v>
      </c>
      <c r="P53" s="1"/>
      <c r="Q53" s="1" t="s">
        <v>6</v>
      </c>
      <c r="R53" s="1"/>
      <c r="S53" s="1" t="s">
        <v>6</v>
      </c>
      <c r="T53" s="1"/>
      <c r="U53" s="1" t="s">
        <v>6</v>
      </c>
      <c r="V53" s="1"/>
      <c r="W53" s="1" t="s">
        <v>6</v>
      </c>
      <c r="X53" s="1"/>
      <c r="Y53" s="1" t="s">
        <v>55</v>
      </c>
      <c r="Z53" s="1"/>
      <c r="AA53" s="1" t="s">
        <v>55</v>
      </c>
      <c r="AB53" s="1"/>
      <c r="AC53" s="1" t="s">
        <v>6</v>
      </c>
      <c r="AD53" s="1"/>
      <c r="AE53" s="1" t="s">
        <v>6</v>
      </c>
      <c r="AF53" s="1"/>
      <c r="AG53" s="1" t="s">
        <v>2</v>
      </c>
      <c r="AH53" s="1">
        <f>10+7+9+5</f>
        <v>31</v>
      </c>
      <c r="AI53" s="1" t="s">
        <v>2</v>
      </c>
      <c r="AJ53" s="1">
        <v>2</v>
      </c>
      <c r="AK53" s="1" t="s">
        <v>61</v>
      </c>
      <c r="AL53" s="1">
        <v>12</v>
      </c>
      <c r="AM53" s="2" t="s">
        <v>61</v>
      </c>
      <c r="AN53" s="5">
        <v>6</v>
      </c>
      <c r="AO53" s="5" t="s">
        <v>55</v>
      </c>
      <c r="AQ53" s="5" t="s">
        <v>55</v>
      </c>
      <c r="AS53" s="2" t="s">
        <v>55</v>
      </c>
      <c r="AT53" s="2"/>
      <c r="AU53" s="2" t="s">
        <v>55</v>
      </c>
      <c r="AV53" s="2"/>
      <c r="AW53" s="2" t="s">
        <v>55</v>
      </c>
      <c r="AX53" s="2"/>
      <c r="AY53" s="2" t="s">
        <v>55</v>
      </c>
      <c r="AZ53" s="2"/>
      <c r="BA53" s="2" t="s">
        <v>55</v>
      </c>
      <c r="BB53" s="2"/>
      <c r="BC53" s="2" t="s">
        <v>55</v>
      </c>
      <c r="BD53" s="2"/>
      <c r="BE53" s="4" t="s">
        <v>55</v>
      </c>
      <c r="BF53" s="2"/>
      <c r="BG53" s="2" t="s">
        <v>55</v>
      </c>
      <c r="BH53" s="2"/>
      <c r="BI53" s="2" t="s">
        <v>61</v>
      </c>
      <c r="BJ53" s="2">
        <v>0</v>
      </c>
      <c r="BK53" s="2" t="s">
        <v>61</v>
      </c>
      <c r="BL53" s="2">
        <v>12</v>
      </c>
      <c r="BM53" s="5" t="s">
        <v>55</v>
      </c>
      <c r="BN53" s="2"/>
      <c r="BO53" s="1" t="s">
        <v>61</v>
      </c>
      <c r="BP53" s="1">
        <v>39</v>
      </c>
      <c r="BQ53" s="1" t="s">
        <v>55</v>
      </c>
      <c r="BR53" s="1"/>
      <c r="BS53" s="1" t="s">
        <v>55</v>
      </c>
      <c r="BT53" s="1"/>
      <c r="BU53" s="1" t="s">
        <v>55</v>
      </c>
      <c r="BV53" s="1"/>
      <c r="BW53" s="1" t="s">
        <v>308</v>
      </c>
      <c r="BX53" s="1">
        <v>20</v>
      </c>
      <c r="BY53" s="1" t="s">
        <v>308</v>
      </c>
      <c r="BZ53" s="1">
        <v>14</v>
      </c>
      <c r="CA53" s="1" t="s">
        <v>144</v>
      </c>
      <c r="CB53" s="1"/>
      <c r="CC53" s="1" t="s">
        <v>144</v>
      </c>
      <c r="CD53" s="1"/>
      <c r="CE53" s="1" t="s">
        <v>144</v>
      </c>
      <c r="CF53" s="1"/>
      <c r="CG53" s="1" t="s">
        <v>144</v>
      </c>
      <c r="CH53" s="1"/>
      <c r="CI53" s="1" t="s">
        <v>144</v>
      </c>
      <c r="CJ53" s="1"/>
      <c r="CK53" s="1" t="s">
        <v>144</v>
      </c>
      <c r="CL53" s="1"/>
      <c r="CM53" s="1" t="s">
        <v>308</v>
      </c>
      <c r="CN53" s="1">
        <v>2</v>
      </c>
      <c r="CO53" s="1" t="s">
        <v>144</v>
      </c>
      <c r="CP53" s="1"/>
      <c r="CQ53" s="1" t="s">
        <v>144</v>
      </c>
      <c r="CR53" s="1"/>
      <c r="CS53" s="1" t="s">
        <v>308</v>
      </c>
      <c r="CT53" s="1">
        <v>4</v>
      </c>
      <c r="CU53" s="1" t="s">
        <v>308</v>
      </c>
      <c r="CV53" s="1">
        <v>4</v>
      </c>
      <c r="CW53" s="1" t="s">
        <v>144</v>
      </c>
      <c r="CX53" s="1"/>
      <c r="CY53" s="1" t="s">
        <v>144</v>
      </c>
      <c r="CZ53" s="1"/>
      <c r="DA53" s="1" t="s">
        <v>61</v>
      </c>
      <c r="DB53" s="1">
        <v>7</v>
      </c>
      <c r="DC53" s="1" t="s">
        <v>55</v>
      </c>
      <c r="DD53" s="1"/>
      <c r="DE53" s="1" t="s">
        <v>55</v>
      </c>
      <c r="DF53" s="1"/>
      <c r="DG53" s="1" t="s">
        <v>6</v>
      </c>
      <c r="DH53" s="1"/>
      <c r="DI53" s="1" t="s">
        <v>6</v>
      </c>
      <c r="DJ53" s="1"/>
      <c r="DK53" s="1" t="s">
        <v>6</v>
      </c>
      <c r="DL53" s="1"/>
      <c r="DM53" s="1" t="s">
        <v>55</v>
      </c>
      <c r="DN53" s="1"/>
      <c r="DO53" s="1" t="s">
        <v>2</v>
      </c>
      <c r="DP53" s="1">
        <v>1</v>
      </c>
      <c r="DQ53" s="1" t="s">
        <v>55</v>
      </c>
      <c r="DR53" s="1"/>
      <c r="DS53" s="1" t="s">
        <v>6</v>
      </c>
      <c r="DT53" s="1"/>
      <c r="DU53" s="1"/>
      <c r="DV53" s="1"/>
      <c r="DW53" s="1" t="s">
        <v>55</v>
      </c>
      <c r="DX53" s="1"/>
      <c r="DY53" s="1" t="s">
        <v>6</v>
      </c>
      <c r="DZ53" s="1"/>
      <c r="EA53" s="1" t="s">
        <v>55</v>
      </c>
      <c r="EB53" s="1"/>
      <c r="EC53" s="1" t="s">
        <v>55</v>
      </c>
      <c r="ED53" s="1"/>
      <c r="EE53" s="1" t="s">
        <v>2</v>
      </c>
      <c r="EF53" s="1">
        <v>19</v>
      </c>
      <c r="EG53" s="1" t="s">
        <v>2</v>
      </c>
      <c r="EH53" s="1">
        <v>10</v>
      </c>
      <c r="EI53" s="1" t="s">
        <v>6</v>
      </c>
      <c r="EJ53" s="1"/>
      <c r="EK53" s="1" t="s">
        <v>55</v>
      </c>
      <c r="EL53" s="1"/>
      <c r="EM53" s="1" t="s">
        <v>6</v>
      </c>
      <c r="EN53" s="1"/>
      <c r="EO53" s="1" t="s">
        <v>55</v>
      </c>
      <c r="EP53" s="1"/>
      <c r="EQ53" s="1" t="s">
        <v>55</v>
      </c>
      <c r="ER53" s="1"/>
      <c r="ES53" s="1" t="s">
        <v>55</v>
      </c>
      <c r="ET53" s="1"/>
      <c r="EU53" s="1" t="s">
        <v>61</v>
      </c>
      <c r="EV53" s="1">
        <v>16</v>
      </c>
      <c r="EW53" s="1" t="s">
        <v>55</v>
      </c>
      <c r="EX53" s="1"/>
      <c r="EY53" s="1" t="s">
        <v>55</v>
      </c>
      <c r="EZ53" s="1"/>
      <c r="FA53" s="1" t="s">
        <v>55</v>
      </c>
      <c r="FB53" s="1"/>
      <c r="FC53" s="1" t="s">
        <v>55</v>
      </c>
      <c r="FD53" s="1"/>
      <c r="FE53" s="1" t="s">
        <v>55</v>
      </c>
      <c r="FF53" s="1"/>
      <c r="FG53" s="5" t="s">
        <v>55</v>
      </c>
      <c r="FI53" s="2" t="s">
        <v>55</v>
      </c>
      <c r="FJ53" s="2"/>
      <c r="FK53" s="2" t="s">
        <v>55</v>
      </c>
      <c r="FL53" s="2"/>
      <c r="FM53" s="2" t="s">
        <v>55</v>
      </c>
      <c r="FN53" s="2"/>
      <c r="FO53" s="2" t="s">
        <v>55</v>
      </c>
      <c r="FP53" s="2"/>
      <c r="FQ53" s="5" t="s">
        <v>55</v>
      </c>
      <c r="FR53" s="2"/>
      <c r="FS53" s="2" t="s">
        <v>55</v>
      </c>
      <c r="FT53" s="2"/>
      <c r="FU53" s="2" t="s">
        <v>55</v>
      </c>
      <c r="FV53" s="2"/>
      <c r="FW53" s="2" t="s">
        <v>55</v>
      </c>
      <c r="FX53" s="2"/>
      <c r="FY53" s="2" t="s">
        <v>55</v>
      </c>
      <c r="FZ53" s="2"/>
      <c r="GA53" s="5" t="s">
        <v>55</v>
      </c>
      <c r="GB53" s="2"/>
      <c r="GC53" s="5" t="s">
        <v>61</v>
      </c>
      <c r="GD53" s="5">
        <v>3</v>
      </c>
      <c r="GE53" s="5" t="s">
        <v>55</v>
      </c>
      <c r="GG53" s="5" t="s">
        <v>55</v>
      </c>
      <c r="GI53" s="5" t="s">
        <v>55</v>
      </c>
      <c r="GK53" s="5" t="s">
        <v>55</v>
      </c>
      <c r="GM53" s="5" t="s">
        <v>55</v>
      </c>
      <c r="GO53" s="5" t="s">
        <v>55</v>
      </c>
      <c r="GQ53" s="1" t="s">
        <v>6</v>
      </c>
      <c r="GR53" s="1"/>
      <c r="GS53" s="1" t="s">
        <v>2</v>
      </c>
      <c r="GT53" s="1">
        <v>16</v>
      </c>
      <c r="GU53" s="1" t="s">
        <v>6</v>
      </c>
      <c r="GV53" s="1"/>
      <c r="GW53" s="1" t="s">
        <v>6</v>
      </c>
      <c r="GX53" s="1"/>
      <c r="GY53" s="5" t="s">
        <v>55</v>
      </c>
      <c r="HA53" s="5" t="s">
        <v>55</v>
      </c>
      <c r="HC53" s="5" t="s">
        <v>55</v>
      </c>
      <c r="HE53" s="5" t="s">
        <v>61</v>
      </c>
      <c r="HF53" s="5">
        <v>143</v>
      </c>
      <c r="HG53" s="5" t="s">
        <v>55</v>
      </c>
      <c r="HI53" s="5" t="s">
        <v>55</v>
      </c>
      <c r="HK53" s="5" t="s">
        <v>55</v>
      </c>
      <c r="HM53" s="1" t="s">
        <v>144</v>
      </c>
      <c r="HN53" s="1"/>
    </row>
    <row r="54" spans="1:222" s="5" customFormat="1">
      <c r="A54" s="15" t="s">
        <v>236</v>
      </c>
      <c r="B54" s="15" t="s">
        <v>237</v>
      </c>
      <c r="C54" s="1" t="s">
        <v>55</v>
      </c>
      <c r="D54" s="1"/>
      <c r="E54" s="1" t="s">
        <v>55</v>
      </c>
      <c r="F54" s="1"/>
      <c r="G54" s="1" t="s">
        <v>55</v>
      </c>
      <c r="H54" s="1"/>
      <c r="I54" s="1" t="s">
        <v>55</v>
      </c>
      <c r="J54" s="1"/>
      <c r="K54" s="1" t="s">
        <v>55</v>
      </c>
      <c r="L54" s="1"/>
      <c r="M54" s="1" t="s">
        <v>6</v>
      </c>
      <c r="N54" s="1"/>
      <c r="O54" s="1" t="s">
        <v>6</v>
      </c>
      <c r="P54" s="1"/>
      <c r="Q54" s="1" t="s">
        <v>6</v>
      </c>
      <c r="R54" s="1"/>
      <c r="S54" s="1" t="s">
        <v>6</v>
      </c>
      <c r="T54" s="1"/>
      <c r="U54" s="1" t="s">
        <v>6</v>
      </c>
      <c r="V54" s="1"/>
      <c r="W54" s="1" t="s">
        <v>6</v>
      </c>
      <c r="X54" s="1"/>
      <c r="Y54" s="1" t="s">
        <v>55</v>
      </c>
      <c r="Z54" s="1"/>
      <c r="AA54" s="1" t="s">
        <v>55</v>
      </c>
      <c r="AB54" s="1"/>
      <c r="AC54" s="1" t="s">
        <v>6</v>
      </c>
      <c r="AD54" s="1"/>
      <c r="AE54" s="1" t="s">
        <v>6</v>
      </c>
      <c r="AF54" s="1"/>
      <c r="AG54" s="1" t="s">
        <v>6</v>
      </c>
      <c r="AH54" s="1"/>
      <c r="AI54" s="1" t="s">
        <v>6</v>
      </c>
      <c r="AJ54" s="1"/>
      <c r="AK54" s="1" t="s">
        <v>55</v>
      </c>
      <c r="AL54" s="1"/>
      <c r="AM54" s="2" t="s">
        <v>55</v>
      </c>
      <c r="AO54" s="5" t="s">
        <v>55</v>
      </c>
      <c r="AQ54" s="5" t="s">
        <v>55</v>
      </c>
      <c r="AS54" s="4" t="s">
        <v>55</v>
      </c>
      <c r="AU54" s="2" t="s">
        <v>55</v>
      </c>
      <c r="AV54" s="2"/>
      <c r="AW54" s="2" t="s">
        <v>55</v>
      </c>
      <c r="AY54" s="2" t="s">
        <v>55</v>
      </c>
      <c r="BA54" s="2" t="s">
        <v>55</v>
      </c>
      <c r="BB54" s="2"/>
      <c r="BC54" s="2" t="s">
        <v>55</v>
      </c>
      <c r="BE54" s="4" t="s">
        <v>55</v>
      </c>
      <c r="BF54" s="2"/>
      <c r="BG54" s="2" t="s">
        <v>55</v>
      </c>
      <c r="BI54" s="2" t="s">
        <v>55</v>
      </c>
      <c r="BJ54" s="2"/>
      <c r="BK54" s="2" t="s">
        <v>61</v>
      </c>
      <c r="BL54" s="5">
        <v>9</v>
      </c>
      <c r="BM54" s="5" t="s">
        <v>55</v>
      </c>
      <c r="BO54" s="1" t="s">
        <v>55</v>
      </c>
      <c r="BP54" s="1"/>
      <c r="BQ54" s="1" t="s">
        <v>55</v>
      </c>
      <c r="BR54" s="1"/>
      <c r="BS54" s="1" t="s">
        <v>55</v>
      </c>
      <c r="BT54" s="1"/>
      <c r="BU54" s="1" t="s">
        <v>55</v>
      </c>
      <c r="BV54" s="1"/>
      <c r="BW54" s="1" t="s">
        <v>308</v>
      </c>
      <c r="BX54" s="1">
        <v>20</v>
      </c>
      <c r="BY54" s="1" t="s">
        <v>144</v>
      </c>
      <c r="BZ54" s="1"/>
      <c r="CA54" s="1" t="s">
        <v>144</v>
      </c>
      <c r="CB54" s="1"/>
      <c r="CC54" s="1" t="s">
        <v>144</v>
      </c>
      <c r="CD54" s="1"/>
      <c r="CE54" s="1" t="s">
        <v>144</v>
      </c>
      <c r="CF54" s="1"/>
      <c r="CG54" s="1" t="s">
        <v>144</v>
      </c>
      <c r="CH54" s="1"/>
      <c r="CI54" s="1" t="s">
        <v>144</v>
      </c>
      <c r="CJ54" s="1"/>
      <c r="CK54" s="1" t="s">
        <v>144</v>
      </c>
      <c r="CL54" s="1"/>
      <c r="CM54" s="1" t="s">
        <v>308</v>
      </c>
      <c r="CN54" s="1">
        <v>2</v>
      </c>
      <c r="CO54" s="1" t="s">
        <v>144</v>
      </c>
      <c r="CP54" s="1"/>
      <c r="CQ54" s="1" t="s">
        <v>144</v>
      </c>
      <c r="CR54" s="1"/>
      <c r="CS54" s="1" t="s">
        <v>308</v>
      </c>
      <c r="CT54" s="1">
        <v>4</v>
      </c>
      <c r="CU54" s="1" t="s">
        <v>144</v>
      </c>
      <c r="CV54" s="1"/>
      <c r="CW54" s="1" t="s">
        <v>144</v>
      </c>
      <c r="CX54" s="1"/>
      <c r="CY54" s="1" t="s">
        <v>144</v>
      </c>
      <c r="CZ54" s="1"/>
      <c r="DA54" s="1" t="s">
        <v>61</v>
      </c>
      <c r="DB54" s="1">
        <v>7</v>
      </c>
      <c r="DC54" s="1" t="s">
        <v>55</v>
      </c>
      <c r="DD54" s="1"/>
      <c r="DE54" s="1" t="s">
        <v>55</v>
      </c>
      <c r="DF54" s="1"/>
      <c r="DG54" s="1" t="s">
        <v>6</v>
      </c>
      <c r="DH54" s="1"/>
      <c r="DI54" s="1" t="s">
        <v>55</v>
      </c>
      <c r="DJ54" s="1"/>
      <c r="DK54" s="1" t="s">
        <v>6</v>
      </c>
      <c r="DL54" s="1"/>
      <c r="DM54" s="1" t="s">
        <v>55</v>
      </c>
      <c r="DN54" s="1"/>
      <c r="DO54" s="1" t="s">
        <v>55</v>
      </c>
      <c r="DP54" s="1"/>
      <c r="DQ54" s="1" t="s">
        <v>55</v>
      </c>
      <c r="DR54" s="1"/>
      <c r="DS54" s="1" t="s">
        <v>55</v>
      </c>
      <c r="DT54" s="1"/>
      <c r="DU54" s="1"/>
      <c r="DV54" s="1"/>
      <c r="DW54" s="1" t="s">
        <v>55</v>
      </c>
      <c r="DX54" s="1"/>
      <c r="DY54" s="1" t="s">
        <v>55</v>
      </c>
      <c r="DZ54" s="1"/>
      <c r="EA54" s="1" t="s">
        <v>55</v>
      </c>
      <c r="EB54" s="1"/>
      <c r="EC54" s="1" t="s">
        <v>55</v>
      </c>
      <c r="ED54" s="1"/>
      <c r="EE54" s="1" t="s">
        <v>2</v>
      </c>
      <c r="EF54" s="1">
        <v>19</v>
      </c>
      <c r="EG54" s="1" t="s">
        <v>6</v>
      </c>
      <c r="EH54" s="1"/>
      <c r="EI54" s="1" t="s">
        <v>6</v>
      </c>
      <c r="EJ54" s="1"/>
      <c r="EK54" s="1" t="s">
        <v>55</v>
      </c>
      <c r="EL54" s="1"/>
      <c r="EM54" s="1" t="s">
        <v>6</v>
      </c>
      <c r="EN54" s="1"/>
      <c r="EO54" s="1" t="s">
        <v>55</v>
      </c>
      <c r="EP54" s="1"/>
      <c r="EQ54" s="1" t="s">
        <v>55</v>
      </c>
      <c r="ER54" s="1"/>
      <c r="ES54" s="1" t="s">
        <v>55</v>
      </c>
      <c r="ET54" s="1"/>
      <c r="EU54" s="1" t="s">
        <v>61</v>
      </c>
      <c r="EV54" s="1">
        <v>16</v>
      </c>
      <c r="EW54" s="1" t="s">
        <v>55</v>
      </c>
      <c r="EX54" s="1"/>
      <c r="EY54" s="1" t="s">
        <v>55</v>
      </c>
      <c r="EZ54" s="1"/>
      <c r="FA54" s="1" t="s">
        <v>55</v>
      </c>
      <c r="FB54" s="1"/>
      <c r="FC54" s="1" t="s">
        <v>55</v>
      </c>
      <c r="FD54" s="1"/>
      <c r="FE54" s="1" t="s">
        <v>55</v>
      </c>
      <c r="FF54" s="1"/>
      <c r="FG54" s="5" t="s">
        <v>55</v>
      </c>
      <c r="FI54" s="2" t="s">
        <v>55</v>
      </c>
      <c r="FJ54" s="2"/>
      <c r="FK54" s="2" t="s">
        <v>55</v>
      </c>
      <c r="FM54" s="2" t="s">
        <v>55</v>
      </c>
      <c r="FO54" s="2" t="s">
        <v>55</v>
      </c>
      <c r="FP54" s="2"/>
      <c r="FQ54" s="5" t="s">
        <v>55</v>
      </c>
      <c r="FS54" s="2" t="s">
        <v>55</v>
      </c>
      <c r="FT54" s="2"/>
      <c r="FU54" s="2" t="s">
        <v>55</v>
      </c>
      <c r="FV54" s="2"/>
      <c r="FW54" s="2" t="s">
        <v>55</v>
      </c>
      <c r="FX54" s="2"/>
      <c r="FY54" s="2" t="s">
        <v>55</v>
      </c>
      <c r="FZ54" s="2"/>
      <c r="GA54" s="5" t="s">
        <v>55</v>
      </c>
      <c r="GC54" s="5" t="s">
        <v>61</v>
      </c>
      <c r="GD54" s="5">
        <v>3</v>
      </c>
      <c r="GE54" s="5" t="s">
        <v>55</v>
      </c>
      <c r="GG54" s="5" t="s">
        <v>55</v>
      </c>
      <c r="GI54" s="5" t="s">
        <v>55</v>
      </c>
      <c r="GK54" s="5" t="s">
        <v>55</v>
      </c>
      <c r="GM54" s="5" t="s">
        <v>55</v>
      </c>
      <c r="GO54" s="5" t="s">
        <v>55</v>
      </c>
      <c r="GQ54" s="1" t="s">
        <v>6</v>
      </c>
      <c r="GR54" s="1"/>
      <c r="GS54" s="1" t="s">
        <v>2</v>
      </c>
      <c r="GT54" s="1">
        <v>5</v>
      </c>
      <c r="GU54" s="1" t="s">
        <v>6</v>
      </c>
      <c r="GV54" s="1"/>
      <c r="GW54" s="1" t="s">
        <v>6</v>
      </c>
      <c r="GX54" s="1"/>
      <c r="GY54" s="5" t="s">
        <v>55</v>
      </c>
      <c r="HA54" s="5" t="s">
        <v>55</v>
      </c>
      <c r="HC54" s="5" t="s">
        <v>55</v>
      </c>
      <c r="HE54" s="5" t="s">
        <v>55</v>
      </c>
      <c r="HG54" s="5" t="s">
        <v>55</v>
      </c>
      <c r="HI54" s="5" t="s">
        <v>55</v>
      </c>
      <c r="HK54" s="5" t="s">
        <v>55</v>
      </c>
      <c r="HM54" s="1" t="s">
        <v>144</v>
      </c>
      <c r="HN54" s="1"/>
    </row>
    <row r="55" spans="1:222" s="5" customFormat="1">
      <c r="A55" s="15" t="s">
        <v>236</v>
      </c>
      <c r="B55" s="15" t="s">
        <v>238</v>
      </c>
      <c r="C55" s="1" t="s">
        <v>55</v>
      </c>
      <c r="D55" s="1"/>
      <c r="E55" s="1" t="s">
        <v>55</v>
      </c>
      <c r="F55" s="1"/>
      <c r="G55" s="1" t="s">
        <v>55</v>
      </c>
      <c r="H55" s="1"/>
      <c r="I55" s="1" t="s">
        <v>55</v>
      </c>
      <c r="J55" s="1"/>
      <c r="K55" s="1" t="s">
        <v>55</v>
      </c>
      <c r="L55" s="1"/>
      <c r="M55" s="1" t="s">
        <v>6</v>
      </c>
      <c r="N55" s="1"/>
      <c r="O55" s="1" t="s">
        <v>6</v>
      </c>
      <c r="P55" s="1"/>
      <c r="Q55" s="1" t="s">
        <v>6</v>
      </c>
      <c r="R55" s="1"/>
      <c r="S55" s="1" t="s">
        <v>6</v>
      </c>
      <c r="T55" s="1"/>
      <c r="U55" s="1" t="s">
        <v>6</v>
      </c>
      <c r="V55" s="1"/>
      <c r="W55" s="1" t="s">
        <v>6</v>
      </c>
      <c r="X55" s="1"/>
      <c r="Y55" s="1" t="s">
        <v>55</v>
      </c>
      <c r="Z55" s="1"/>
      <c r="AA55" s="1" t="s">
        <v>55</v>
      </c>
      <c r="AB55" s="1"/>
      <c r="AC55" s="1" t="s">
        <v>6</v>
      </c>
      <c r="AD55" s="1"/>
      <c r="AE55" s="1" t="s">
        <v>6</v>
      </c>
      <c r="AF55" s="1"/>
      <c r="AG55" s="1" t="s">
        <v>6</v>
      </c>
      <c r="AH55" s="1"/>
      <c r="AI55" s="1" t="s">
        <v>6</v>
      </c>
      <c r="AJ55" s="1"/>
      <c r="AK55" s="1" t="s">
        <v>55</v>
      </c>
      <c r="AL55" s="1"/>
      <c r="AM55" s="2" t="s">
        <v>55</v>
      </c>
      <c r="AO55" s="5" t="s">
        <v>55</v>
      </c>
      <c r="AQ55" s="5" t="s">
        <v>55</v>
      </c>
      <c r="AS55" s="4" t="s">
        <v>55</v>
      </c>
      <c r="AU55" s="2" t="s">
        <v>55</v>
      </c>
      <c r="AV55" s="2"/>
      <c r="AW55" s="2" t="s">
        <v>55</v>
      </c>
      <c r="AY55" s="2" t="s">
        <v>55</v>
      </c>
      <c r="BA55" s="2" t="s">
        <v>55</v>
      </c>
      <c r="BB55" s="2"/>
      <c r="BC55" s="2" t="s">
        <v>55</v>
      </c>
      <c r="BE55" s="4" t="s">
        <v>55</v>
      </c>
      <c r="BF55" s="2"/>
      <c r="BG55" s="4" t="s">
        <v>61</v>
      </c>
      <c r="BH55" s="5">
        <v>6</v>
      </c>
      <c r="BI55" s="2" t="s">
        <v>55</v>
      </c>
      <c r="BJ55" s="2"/>
      <c r="BK55" s="2" t="s">
        <v>61</v>
      </c>
      <c r="BL55" s="5">
        <v>3</v>
      </c>
      <c r="BM55" s="5" t="s">
        <v>55</v>
      </c>
      <c r="BO55" s="1" t="s">
        <v>55</v>
      </c>
      <c r="BP55" s="1"/>
      <c r="BQ55" s="1" t="s">
        <v>55</v>
      </c>
      <c r="BR55" s="1"/>
      <c r="BS55" s="1" t="s">
        <v>55</v>
      </c>
      <c r="BT55" s="1"/>
      <c r="BU55" s="1" t="s">
        <v>55</v>
      </c>
      <c r="BV55" s="1"/>
      <c r="BW55" s="1" t="s">
        <v>144</v>
      </c>
      <c r="BX55" s="1"/>
      <c r="BY55" s="1" t="s">
        <v>308</v>
      </c>
      <c r="BZ55" s="1">
        <v>14</v>
      </c>
      <c r="CA55" s="1" t="s">
        <v>144</v>
      </c>
      <c r="CB55" s="1"/>
      <c r="CC55" s="1" t="s">
        <v>144</v>
      </c>
      <c r="CD55" s="1"/>
      <c r="CE55" s="1" t="s">
        <v>144</v>
      </c>
      <c r="CF55" s="1"/>
      <c r="CG55" s="1" t="s">
        <v>144</v>
      </c>
      <c r="CH55" s="1"/>
      <c r="CI55" s="1" t="s">
        <v>144</v>
      </c>
      <c r="CJ55" s="1"/>
      <c r="CK55" s="1" t="s">
        <v>144</v>
      </c>
      <c r="CL55" s="1"/>
      <c r="CM55" s="1" t="s">
        <v>144</v>
      </c>
      <c r="CN55" s="1"/>
      <c r="CO55" s="1" t="s">
        <v>144</v>
      </c>
      <c r="CP55" s="1"/>
      <c r="CQ55" s="1" t="s">
        <v>144</v>
      </c>
      <c r="CR55" s="1"/>
      <c r="CS55" s="1" t="s">
        <v>144</v>
      </c>
      <c r="CT55" s="1"/>
      <c r="CU55" s="1" t="s">
        <v>308</v>
      </c>
      <c r="CV55" s="1">
        <v>4</v>
      </c>
      <c r="CW55" s="1" t="s">
        <v>144</v>
      </c>
      <c r="CX55" s="1"/>
      <c r="CY55" s="1" t="s">
        <v>144</v>
      </c>
      <c r="CZ55" s="1"/>
      <c r="DA55" s="1" t="s">
        <v>61</v>
      </c>
      <c r="DB55" s="1">
        <v>0</v>
      </c>
      <c r="DC55" s="1" t="s">
        <v>55</v>
      </c>
      <c r="DD55" s="1"/>
      <c r="DE55" s="1" t="s">
        <v>55</v>
      </c>
      <c r="DF55" s="1"/>
      <c r="DG55" s="1" t="s">
        <v>6</v>
      </c>
      <c r="DH55" s="1"/>
      <c r="DI55" s="1" t="s">
        <v>55</v>
      </c>
      <c r="DJ55" s="1"/>
      <c r="DK55" s="1" t="s">
        <v>6</v>
      </c>
      <c r="DL55" s="1"/>
      <c r="DM55" s="1" t="s">
        <v>55</v>
      </c>
      <c r="DN55" s="1"/>
      <c r="DO55" s="1" t="s">
        <v>61</v>
      </c>
      <c r="DP55" s="1">
        <v>1</v>
      </c>
      <c r="DQ55" s="1" t="s">
        <v>55</v>
      </c>
      <c r="DR55" s="1"/>
      <c r="DS55" s="1" t="s">
        <v>55</v>
      </c>
      <c r="DT55" s="1"/>
      <c r="DU55" s="1"/>
      <c r="DV55" s="1"/>
      <c r="DW55" s="1" t="s">
        <v>55</v>
      </c>
      <c r="DX55" s="1"/>
      <c r="DY55" s="1" t="s">
        <v>55</v>
      </c>
      <c r="DZ55" s="1"/>
      <c r="EA55" s="1" t="s">
        <v>55</v>
      </c>
      <c r="EB55" s="1"/>
      <c r="EC55" s="1" t="s">
        <v>55</v>
      </c>
      <c r="ED55" s="1"/>
      <c r="EE55" s="1" t="s">
        <v>6</v>
      </c>
      <c r="EF55" s="1"/>
      <c r="EG55" s="1" t="s">
        <v>2</v>
      </c>
      <c r="EH55" s="1">
        <v>5</v>
      </c>
      <c r="EI55" s="1" t="s">
        <v>6</v>
      </c>
      <c r="EJ55" s="1"/>
      <c r="EK55" s="1" t="s">
        <v>55</v>
      </c>
      <c r="EL55" s="1"/>
      <c r="EM55" s="1" t="s">
        <v>6</v>
      </c>
      <c r="EN55" s="1"/>
      <c r="EO55" s="1" t="s">
        <v>55</v>
      </c>
      <c r="EP55" s="1"/>
      <c r="EQ55" s="1" t="s">
        <v>55</v>
      </c>
      <c r="ER55" s="1"/>
      <c r="ES55" s="1" t="s">
        <v>55</v>
      </c>
      <c r="ET55" s="1"/>
      <c r="EU55" s="1" t="s">
        <v>55</v>
      </c>
      <c r="EV55" s="1"/>
      <c r="EW55" s="1" t="s">
        <v>55</v>
      </c>
      <c r="EX55" s="1"/>
      <c r="EY55" s="1" t="s">
        <v>55</v>
      </c>
      <c r="EZ55" s="1"/>
      <c r="FA55" s="1" t="s">
        <v>55</v>
      </c>
      <c r="FB55" s="1"/>
      <c r="FC55" s="1" t="s">
        <v>55</v>
      </c>
      <c r="FD55" s="1"/>
      <c r="FE55" s="1" t="s">
        <v>55</v>
      </c>
      <c r="FF55" s="1"/>
      <c r="FG55" s="5" t="s">
        <v>55</v>
      </c>
      <c r="FI55" s="2" t="s">
        <v>55</v>
      </c>
      <c r="FJ55" s="2"/>
      <c r="FK55" s="2" t="s">
        <v>55</v>
      </c>
      <c r="FM55" s="2" t="s">
        <v>55</v>
      </c>
      <c r="FO55" s="2" t="s">
        <v>55</v>
      </c>
      <c r="FP55" s="2"/>
      <c r="FQ55" s="5" t="s">
        <v>55</v>
      </c>
      <c r="FS55" s="2" t="s">
        <v>55</v>
      </c>
      <c r="FT55" s="2"/>
      <c r="FU55" s="2" t="s">
        <v>55</v>
      </c>
      <c r="FV55" s="2"/>
      <c r="FW55" s="2" t="s">
        <v>55</v>
      </c>
      <c r="FX55" s="2"/>
      <c r="FY55" s="2" t="s">
        <v>55</v>
      </c>
      <c r="FZ55" s="2"/>
      <c r="GA55" s="5" t="s">
        <v>55</v>
      </c>
      <c r="GC55" s="5" t="s">
        <v>55</v>
      </c>
      <c r="GE55" s="5" t="s">
        <v>55</v>
      </c>
      <c r="GG55" s="5" t="s">
        <v>55</v>
      </c>
      <c r="GI55" s="5" t="s">
        <v>55</v>
      </c>
      <c r="GK55" s="5" t="s">
        <v>55</v>
      </c>
      <c r="GM55" s="5" t="s">
        <v>55</v>
      </c>
      <c r="GO55" s="5" t="s">
        <v>55</v>
      </c>
      <c r="GQ55" s="1" t="s">
        <v>6</v>
      </c>
      <c r="GR55" s="1"/>
      <c r="GS55" s="1" t="s">
        <v>2</v>
      </c>
      <c r="GT55" s="1">
        <v>4</v>
      </c>
      <c r="GU55" s="1" t="s">
        <v>6</v>
      </c>
      <c r="GV55" s="1"/>
      <c r="GW55" s="1" t="s">
        <v>6</v>
      </c>
      <c r="GX55" s="1"/>
      <c r="GY55" s="5" t="s">
        <v>55</v>
      </c>
      <c r="HA55" s="5" t="s">
        <v>55</v>
      </c>
      <c r="HC55" s="5" t="s">
        <v>55</v>
      </c>
      <c r="HE55" s="5" t="s">
        <v>55</v>
      </c>
      <c r="HG55" s="5" t="s">
        <v>55</v>
      </c>
      <c r="HI55" s="5" t="s">
        <v>55</v>
      </c>
      <c r="HK55" s="5" t="s">
        <v>55</v>
      </c>
      <c r="HM55" s="1" t="s">
        <v>144</v>
      </c>
      <c r="HN55" s="1"/>
    </row>
    <row r="56" spans="1:222" s="5" customFormat="1">
      <c r="A56" s="15" t="s">
        <v>236</v>
      </c>
      <c r="B56" s="15" t="s">
        <v>239</v>
      </c>
      <c r="C56" s="1" t="s">
        <v>55</v>
      </c>
      <c r="D56" s="1"/>
      <c r="E56" s="1" t="s">
        <v>55</v>
      </c>
      <c r="F56" s="1"/>
      <c r="G56" s="1" t="s">
        <v>55</v>
      </c>
      <c r="H56" s="1"/>
      <c r="I56" s="1" t="s">
        <v>55</v>
      </c>
      <c r="J56" s="1"/>
      <c r="K56" s="1" t="s">
        <v>55</v>
      </c>
      <c r="L56" s="1"/>
      <c r="M56" s="1" t="s">
        <v>6</v>
      </c>
      <c r="N56" s="1"/>
      <c r="O56" s="1" t="s">
        <v>6</v>
      </c>
      <c r="P56" s="1"/>
      <c r="Q56" s="1" t="s">
        <v>6</v>
      </c>
      <c r="R56" s="1"/>
      <c r="S56" s="1" t="s">
        <v>6</v>
      </c>
      <c r="T56" s="1"/>
      <c r="U56" s="1" t="s">
        <v>6</v>
      </c>
      <c r="V56" s="1"/>
      <c r="W56" s="1" t="s">
        <v>6</v>
      </c>
      <c r="X56" s="1"/>
      <c r="Y56" s="1" t="s">
        <v>55</v>
      </c>
      <c r="Z56" s="1"/>
      <c r="AA56" s="1" t="s">
        <v>55</v>
      </c>
      <c r="AB56" s="1"/>
      <c r="AC56" s="1" t="s">
        <v>6</v>
      </c>
      <c r="AD56" s="1"/>
      <c r="AE56" s="1" t="s">
        <v>6</v>
      </c>
      <c r="AF56" s="1"/>
      <c r="AG56" s="1" t="s">
        <v>6</v>
      </c>
      <c r="AH56" s="1"/>
      <c r="AI56" s="1" t="s">
        <v>6</v>
      </c>
      <c r="AJ56" s="1"/>
      <c r="AK56" s="1" t="s">
        <v>55</v>
      </c>
      <c r="AL56" s="1"/>
      <c r="AM56" s="2" t="s">
        <v>55</v>
      </c>
      <c r="AO56" s="5" t="s">
        <v>55</v>
      </c>
      <c r="AQ56" s="5" t="s">
        <v>55</v>
      </c>
      <c r="AS56" s="4" t="s">
        <v>55</v>
      </c>
      <c r="AU56" s="2" t="s">
        <v>55</v>
      </c>
      <c r="AV56" s="2"/>
      <c r="AW56" s="2" t="s">
        <v>55</v>
      </c>
      <c r="AY56" s="2" t="s">
        <v>55</v>
      </c>
      <c r="BA56" s="2" t="s">
        <v>55</v>
      </c>
      <c r="BB56" s="2"/>
      <c r="BC56" s="2" t="s">
        <v>55</v>
      </c>
      <c r="BE56" s="4" t="s">
        <v>55</v>
      </c>
      <c r="BF56" s="2"/>
      <c r="BG56" s="2" t="s">
        <v>55</v>
      </c>
      <c r="BI56" s="2" t="s">
        <v>55</v>
      </c>
      <c r="BJ56" s="2"/>
      <c r="BK56" s="2" t="s">
        <v>55</v>
      </c>
      <c r="BM56" s="5" t="s">
        <v>55</v>
      </c>
      <c r="BO56" s="1" t="s">
        <v>55</v>
      </c>
      <c r="BP56" s="1"/>
      <c r="BQ56" s="1" t="s">
        <v>55</v>
      </c>
      <c r="BR56" s="1"/>
      <c r="BS56" s="1" t="s">
        <v>55</v>
      </c>
      <c r="BT56" s="1"/>
      <c r="BU56" s="1" t="s">
        <v>55</v>
      </c>
      <c r="BV56" s="1"/>
      <c r="BW56" s="1" t="s">
        <v>144</v>
      </c>
      <c r="BX56" s="1"/>
      <c r="BY56" s="1" t="s">
        <v>144</v>
      </c>
      <c r="BZ56" s="1"/>
      <c r="CA56" s="1" t="s">
        <v>144</v>
      </c>
      <c r="CB56" s="1"/>
      <c r="CC56" s="1" t="s">
        <v>144</v>
      </c>
      <c r="CD56" s="1"/>
      <c r="CE56" s="1" t="s">
        <v>144</v>
      </c>
      <c r="CF56" s="1"/>
      <c r="CG56" s="1" t="s">
        <v>144</v>
      </c>
      <c r="CH56" s="1"/>
      <c r="CI56" s="1" t="s">
        <v>144</v>
      </c>
      <c r="CJ56" s="1"/>
      <c r="CK56" s="1" t="s">
        <v>144</v>
      </c>
      <c r="CL56" s="1"/>
      <c r="CM56" s="1" t="s">
        <v>144</v>
      </c>
      <c r="CN56" s="1"/>
      <c r="CO56" s="1" t="s">
        <v>144</v>
      </c>
      <c r="CP56" s="1"/>
      <c r="CQ56" s="1" t="s">
        <v>144</v>
      </c>
      <c r="CR56" s="1"/>
      <c r="CS56" s="1" t="s">
        <v>144</v>
      </c>
      <c r="CT56" s="1"/>
      <c r="CU56" s="1" t="s">
        <v>144</v>
      </c>
      <c r="CV56" s="1"/>
      <c r="CW56" s="1" t="s">
        <v>144</v>
      </c>
      <c r="CX56" s="1"/>
      <c r="CY56" s="1" t="s">
        <v>144</v>
      </c>
      <c r="CZ56" s="1"/>
      <c r="DA56" s="1" t="s">
        <v>61</v>
      </c>
      <c r="DB56" s="1">
        <v>0</v>
      </c>
      <c r="DC56" s="1" t="s">
        <v>55</v>
      </c>
      <c r="DD56" s="1"/>
      <c r="DE56" s="1" t="s">
        <v>55</v>
      </c>
      <c r="DF56" s="1"/>
      <c r="DG56" s="1" t="s">
        <v>6</v>
      </c>
      <c r="DH56" s="1"/>
      <c r="DI56" s="1" t="s">
        <v>55</v>
      </c>
      <c r="DJ56" s="1"/>
      <c r="DK56" s="1" t="s">
        <v>6</v>
      </c>
      <c r="DL56" s="1"/>
      <c r="DM56" s="1" t="s">
        <v>55</v>
      </c>
      <c r="DN56" s="1"/>
      <c r="DO56" s="1" t="s">
        <v>55</v>
      </c>
      <c r="DP56" s="1"/>
      <c r="DQ56" s="1" t="s">
        <v>55</v>
      </c>
      <c r="DR56" s="1"/>
      <c r="DS56" s="1" t="s">
        <v>55</v>
      </c>
      <c r="DT56" s="1"/>
      <c r="DU56" s="1"/>
      <c r="DV56" s="1"/>
      <c r="DW56" s="1" t="s">
        <v>55</v>
      </c>
      <c r="DX56" s="1"/>
      <c r="DY56" s="1" t="s">
        <v>55</v>
      </c>
      <c r="DZ56" s="1"/>
      <c r="EA56" s="1" t="s">
        <v>55</v>
      </c>
      <c r="EB56" s="1"/>
      <c r="EC56" s="1" t="s">
        <v>55</v>
      </c>
      <c r="ED56" s="1"/>
      <c r="EE56" s="1" t="s">
        <v>6</v>
      </c>
      <c r="EF56" s="1"/>
      <c r="EG56" s="1" t="s">
        <v>2</v>
      </c>
      <c r="EH56" s="1">
        <v>5</v>
      </c>
      <c r="EI56" s="1" t="s">
        <v>6</v>
      </c>
      <c r="EJ56" s="1"/>
      <c r="EK56" s="1" t="s">
        <v>55</v>
      </c>
      <c r="EL56" s="1"/>
      <c r="EM56" s="1" t="s">
        <v>6</v>
      </c>
      <c r="EN56" s="1"/>
      <c r="EO56" s="1" t="s">
        <v>55</v>
      </c>
      <c r="EP56" s="1"/>
      <c r="EQ56" s="1" t="s">
        <v>55</v>
      </c>
      <c r="ER56" s="1"/>
      <c r="ES56" s="1" t="s">
        <v>55</v>
      </c>
      <c r="ET56" s="1"/>
      <c r="EU56" s="1" t="s">
        <v>55</v>
      </c>
      <c r="EV56" s="1"/>
      <c r="EW56" s="1" t="s">
        <v>55</v>
      </c>
      <c r="EX56" s="1"/>
      <c r="EY56" s="1" t="s">
        <v>55</v>
      </c>
      <c r="EZ56" s="1"/>
      <c r="FA56" s="1" t="s">
        <v>55</v>
      </c>
      <c r="FB56" s="1"/>
      <c r="FC56" s="1" t="s">
        <v>55</v>
      </c>
      <c r="FD56" s="1"/>
      <c r="FE56" s="1" t="s">
        <v>55</v>
      </c>
      <c r="FF56" s="1"/>
      <c r="FG56" s="5" t="s">
        <v>55</v>
      </c>
      <c r="FI56" s="2" t="s">
        <v>55</v>
      </c>
      <c r="FJ56" s="2"/>
      <c r="FK56" s="2" t="s">
        <v>55</v>
      </c>
      <c r="FM56" s="2" t="s">
        <v>55</v>
      </c>
      <c r="FO56" s="2" t="s">
        <v>55</v>
      </c>
      <c r="FP56" s="2"/>
      <c r="FQ56" s="5" t="s">
        <v>55</v>
      </c>
      <c r="FS56" s="2" t="s">
        <v>55</v>
      </c>
      <c r="FT56" s="2"/>
      <c r="FU56" s="2" t="s">
        <v>55</v>
      </c>
      <c r="FV56" s="2"/>
      <c r="FW56" s="2" t="s">
        <v>55</v>
      </c>
      <c r="FX56" s="2"/>
      <c r="FY56" s="2" t="s">
        <v>55</v>
      </c>
      <c r="FZ56" s="2"/>
      <c r="GA56" s="5" t="s">
        <v>55</v>
      </c>
      <c r="GC56" s="5" t="s">
        <v>55</v>
      </c>
      <c r="GE56" s="5" t="s">
        <v>55</v>
      </c>
      <c r="GG56" s="5" t="s">
        <v>55</v>
      </c>
      <c r="GI56" s="5" t="s">
        <v>55</v>
      </c>
      <c r="GK56" s="5" t="s">
        <v>55</v>
      </c>
      <c r="GM56" s="5" t="s">
        <v>55</v>
      </c>
      <c r="GO56" s="5" t="s">
        <v>55</v>
      </c>
      <c r="GQ56" s="1" t="s">
        <v>6</v>
      </c>
      <c r="GR56" s="1"/>
      <c r="GS56" s="1" t="s">
        <v>55</v>
      </c>
      <c r="GT56" s="1"/>
      <c r="GU56" s="1" t="s">
        <v>6</v>
      </c>
      <c r="GV56" s="1"/>
      <c r="GW56" s="1" t="s">
        <v>6</v>
      </c>
      <c r="GX56" s="1"/>
      <c r="GY56" s="5" t="s">
        <v>55</v>
      </c>
      <c r="HA56" s="5" t="s">
        <v>55</v>
      </c>
      <c r="HC56" s="5" t="s">
        <v>55</v>
      </c>
      <c r="HE56" s="5" t="s">
        <v>55</v>
      </c>
      <c r="HG56" s="5" t="s">
        <v>55</v>
      </c>
      <c r="HI56" s="5" t="s">
        <v>55</v>
      </c>
      <c r="HK56" s="5" t="s">
        <v>55</v>
      </c>
      <c r="HM56" s="1" t="s">
        <v>144</v>
      </c>
      <c r="HN56" s="1"/>
    </row>
    <row r="57" spans="1:222">
      <c r="A57" s="12" t="s">
        <v>240</v>
      </c>
      <c r="B57" s="12" t="s">
        <v>96</v>
      </c>
      <c r="C57" s="1" t="s">
        <v>61</v>
      </c>
      <c r="D57" s="1">
        <v>50</v>
      </c>
      <c r="E57" s="1" t="s">
        <v>55</v>
      </c>
      <c r="F57" s="1"/>
      <c r="G57" s="1" t="s">
        <v>55</v>
      </c>
      <c r="H57" s="1"/>
      <c r="I57" s="1" t="s">
        <v>55</v>
      </c>
      <c r="J57" s="1"/>
      <c r="K57" s="1" t="s">
        <v>55</v>
      </c>
      <c r="L57" s="1"/>
      <c r="M57" s="1" t="s">
        <v>6</v>
      </c>
      <c r="N57" s="1"/>
      <c r="O57" s="1" t="s">
        <v>6</v>
      </c>
      <c r="P57" s="1"/>
      <c r="Q57" s="1" t="s">
        <v>6</v>
      </c>
      <c r="R57" s="1"/>
      <c r="S57" s="1" t="s">
        <v>6</v>
      </c>
      <c r="T57" s="1"/>
      <c r="U57" s="1" t="s">
        <v>55</v>
      </c>
      <c r="V57" s="1"/>
      <c r="W57" s="1" t="s">
        <v>6</v>
      </c>
      <c r="X57" s="1"/>
      <c r="Y57" s="1" t="s">
        <v>55</v>
      </c>
      <c r="Z57" s="1"/>
      <c r="AA57" s="1" t="s">
        <v>55</v>
      </c>
      <c r="AB57" s="1"/>
      <c r="AC57" s="1" t="s">
        <v>6</v>
      </c>
      <c r="AD57" s="1"/>
      <c r="AE57" s="1" t="s">
        <v>6</v>
      </c>
      <c r="AF57" s="1"/>
      <c r="AG57" s="1" t="s">
        <v>2</v>
      </c>
      <c r="AH57" s="1">
        <f>6+2+2+12</f>
        <v>22</v>
      </c>
      <c r="AI57" s="1" t="s">
        <v>2</v>
      </c>
      <c r="AJ57" s="1">
        <v>17</v>
      </c>
      <c r="AK57" s="1" t="s">
        <v>55</v>
      </c>
      <c r="AL57" s="1"/>
      <c r="AM57" s="2" t="s">
        <v>55</v>
      </c>
      <c r="AO57" s="5" t="s">
        <v>55</v>
      </c>
      <c r="AQ57" s="5" t="s">
        <v>55</v>
      </c>
      <c r="AS57" s="2" t="s">
        <v>61</v>
      </c>
      <c r="AT57" s="2">
        <f>ROUND(0.13*136+0.06*32,0)</f>
        <v>20</v>
      </c>
      <c r="AU57" s="2" t="s">
        <v>61</v>
      </c>
      <c r="AV57" s="2"/>
      <c r="AW57" s="2" t="s">
        <v>55</v>
      </c>
      <c r="AX57" s="2"/>
      <c r="AY57" s="2" t="s">
        <v>55</v>
      </c>
      <c r="AZ57" s="2"/>
      <c r="BA57" s="2" t="s">
        <v>55</v>
      </c>
      <c r="BB57" s="2"/>
      <c r="BC57" s="2" t="s">
        <v>55</v>
      </c>
      <c r="BD57" s="2"/>
      <c r="BE57" s="4" t="s">
        <v>55</v>
      </c>
      <c r="BF57" s="2"/>
      <c r="BG57" s="2" t="s">
        <v>55</v>
      </c>
      <c r="BH57" s="2"/>
      <c r="BI57" s="2" t="s">
        <v>61</v>
      </c>
      <c r="BJ57" s="2">
        <v>14</v>
      </c>
      <c r="BK57" s="2" t="s">
        <v>61</v>
      </c>
      <c r="BL57" s="2">
        <v>6</v>
      </c>
      <c r="BM57" s="5" t="s">
        <v>55</v>
      </c>
      <c r="BN57" s="2"/>
      <c r="BO57" s="1" t="s">
        <v>55</v>
      </c>
      <c r="BP57" s="1"/>
      <c r="BQ57" s="1" t="s">
        <v>55</v>
      </c>
      <c r="BR57" s="1"/>
      <c r="BS57" s="1" t="s">
        <v>61</v>
      </c>
      <c r="BT57" s="1">
        <v>2</v>
      </c>
      <c r="BU57" s="1" t="s">
        <v>55</v>
      </c>
      <c r="BV57" s="1"/>
      <c r="BW57" s="1" t="s">
        <v>144</v>
      </c>
      <c r="BX57" s="1"/>
      <c r="BY57" s="1" t="s">
        <v>308</v>
      </c>
      <c r="BZ57" s="1">
        <v>5</v>
      </c>
      <c r="CA57" s="1" t="s">
        <v>144</v>
      </c>
      <c r="CB57" s="1"/>
      <c r="CC57" s="1" t="s">
        <v>144</v>
      </c>
      <c r="CD57" s="1"/>
      <c r="CE57" s="1" t="s">
        <v>144</v>
      </c>
      <c r="CF57" s="1"/>
      <c r="CG57" s="1" t="s">
        <v>308</v>
      </c>
      <c r="CH57" s="1">
        <v>13</v>
      </c>
      <c r="CI57" s="1" t="s">
        <v>144</v>
      </c>
      <c r="CJ57" s="1"/>
      <c r="CK57" s="1" t="s">
        <v>144</v>
      </c>
      <c r="CL57" s="1"/>
      <c r="CM57" s="1" t="s">
        <v>308</v>
      </c>
      <c r="CN57" s="1">
        <v>7</v>
      </c>
      <c r="CO57" s="1" t="s">
        <v>144</v>
      </c>
      <c r="CP57" s="1"/>
      <c r="CQ57" s="1" t="s">
        <v>144</v>
      </c>
      <c r="CR57" s="1"/>
      <c r="CS57" s="1" t="s">
        <v>144</v>
      </c>
      <c r="CT57" s="1"/>
      <c r="CU57" s="1" t="s">
        <v>308</v>
      </c>
      <c r="CV57" s="1">
        <f>26+5</f>
        <v>31</v>
      </c>
      <c r="CW57" s="1" t="s">
        <v>144</v>
      </c>
      <c r="CX57" s="1"/>
      <c r="CY57" s="1" t="s">
        <v>144</v>
      </c>
      <c r="CZ57" s="1"/>
      <c r="DA57" s="1" t="s">
        <v>61</v>
      </c>
      <c r="DB57" s="1">
        <v>1</v>
      </c>
      <c r="DC57" s="1" t="s">
        <v>55</v>
      </c>
      <c r="DD57" s="1"/>
      <c r="DE57" s="1" t="s">
        <v>55</v>
      </c>
      <c r="DF57" s="1"/>
      <c r="DG57" s="1" t="s">
        <v>2</v>
      </c>
      <c r="DH57" s="1">
        <v>6</v>
      </c>
      <c r="DI57" s="1" t="s">
        <v>2</v>
      </c>
      <c r="DJ57" s="1">
        <v>15</v>
      </c>
      <c r="DK57" s="1" t="s">
        <v>6</v>
      </c>
      <c r="DL57" s="1"/>
      <c r="DM57" s="1" t="s">
        <v>55</v>
      </c>
      <c r="DN57" s="1"/>
      <c r="DO57" s="1" t="s">
        <v>6</v>
      </c>
      <c r="DP57" s="1"/>
      <c r="DQ57" s="1" t="s">
        <v>55</v>
      </c>
      <c r="DR57" s="1"/>
      <c r="DS57" s="1" t="s">
        <v>6</v>
      </c>
      <c r="DT57" s="1"/>
      <c r="DU57" s="1"/>
      <c r="DV57" s="1"/>
      <c r="DW57" s="1" t="s">
        <v>55</v>
      </c>
      <c r="DX57" s="1"/>
      <c r="DY57" s="1" t="s">
        <v>6</v>
      </c>
      <c r="DZ57" s="1"/>
      <c r="EA57" s="1" t="s">
        <v>55</v>
      </c>
      <c r="EB57" s="1"/>
      <c r="EC57" s="1" t="s">
        <v>55</v>
      </c>
      <c r="ED57" s="1"/>
      <c r="EE57" s="1" t="s">
        <v>6</v>
      </c>
      <c r="EF57" s="1"/>
      <c r="EG57" s="1" t="s">
        <v>2</v>
      </c>
      <c r="EH57" s="1">
        <v>6</v>
      </c>
      <c r="EI57" s="1" t="s">
        <v>6</v>
      </c>
      <c r="EJ57" s="1"/>
      <c r="EK57" s="1" t="s">
        <v>55</v>
      </c>
      <c r="EL57" s="1"/>
      <c r="EM57" s="1" t="s">
        <v>6</v>
      </c>
      <c r="EN57" s="1"/>
      <c r="EO57" s="1" t="s">
        <v>55</v>
      </c>
      <c r="EP57" s="1"/>
      <c r="EQ57" s="1" t="s">
        <v>55</v>
      </c>
      <c r="ER57" s="1"/>
      <c r="ES57" s="1" t="s">
        <v>55</v>
      </c>
      <c r="ET57" s="1"/>
      <c r="EU57" s="1" t="s">
        <v>55</v>
      </c>
      <c r="EV57" s="1"/>
      <c r="EW57" s="1" t="s">
        <v>55</v>
      </c>
      <c r="EX57" s="1"/>
      <c r="EY57" s="1" t="s">
        <v>61</v>
      </c>
      <c r="EZ57" s="1">
        <v>10</v>
      </c>
      <c r="FA57" s="1" t="s">
        <v>55</v>
      </c>
      <c r="FB57" s="1"/>
      <c r="FC57" s="1" t="s">
        <v>61</v>
      </c>
      <c r="FD57" s="1">
        <f>SUM(FD58:FD62)</f>
        <v>21</v>
      </c>
      <c r="FE57" s="1" t="s">
        <v>55</v>
      </c>
      <c r="FF57" s="1"/>
      <c r="FG57" s="5" t="s">
        <v>61</v>
      </c>
      <c r="FH57" s="5">
        <v>2</v>
      </c>
      <c r="FI57" s="2" t="s">
        <v>55</v>
      </c>
      <c r="FJ57" s="2"/>
      <c r="FK57" s="2" t="s">
        <v>61</v>
      </c>
      <c r="FL57" s="2">
        <v>32</v>
      </c>
      <c r="FM57" s="2" t="s">
        <v>55</v>
      </c>
      <c r="FN57" s="2"/>
      <c r="FO57" s="2" t="s">
        <v>61</v>
      </c>
      <c r="FP57" s="2">
        <v>524</v>
      </c>
      <c r="FQ57" s="2" t="s">
        <v>55</v>
      </c>
      <c r="FR57" s="2"/>
      <c r="FS57" s="2" t="s">
        <v>55</v>
      </c>
      <c r="FT57" s="2"/>
      <c r="FU57" s="2" t="s">
        <v>55</v>
      </c>
      <c r="FV57" s="2"/>
      <c r="FW57" s="2" t="s">
        <v>55</v>
      </c>
      <c r="FX57" s="2"/>
      <c r="FY57" s="2" t="s">
        <v>55</v>
      </c>
      <c r="FZ57" s="2"/>
      <c r="GA57" s="5" t="s">
        <v>55</v>
      </c>
      <c r="GB57" s="2"/>
      <c r="GC57" s="5" t="s">
        <v>55</v>
      </c>
      <c r="GE57" s="5" t="s">
        <v>55</v>
      </c>
      <c r="GG57" s="5" t="s">
        <v>55</v>
      </c>
      <c r="GI57" s="5" t="s">
        <v>55</v>
      </c>
      <c r="GK57" s="5" t="s">
        <v>55</v>
      </c>
      <c r="GM57" s="5" t="s">
        <v>55</v>
      </c>
      <c r="GO57" s="5" t="s">
        <v>55</v>
      </c>
      <c r="GQ57" s="1" t="s">
        <v>61</v>
      </c>
      <c r="GR57" s="1">
        <v>6</v>
      </c>
      <c r="GS57" s="1" t="s">
        <v>61</v>
      </c>
      <c r="GT57" s="1">
        <v>10</v>
      </c>
      <c r="GU57" s="1" t="s">
        <v>55</v>
      </c>
      <c r="GV57" s="1"/>
      <c r="GW57" s="1" t="s">
        <v>61</v>
      </c>
      <c r="GX57" s="1">
        <v>13</v>
      </c>
      <c r="GY57" s="5" t="s">
        <v>55</v>
      </c>
      <c r="HA57" s="5" t="s">
        <v>55</v>
      </c>
      <c r="HC57" s="5" t="s">
        <v>55</v>
      </c>
      <c r="HE57" s="5" t="s">
        <v>55</v>
      </c>
      <c r="HG57" s="5" t="s">
        <v>55</v>
      </c>
      <c r="HI57" s="5" t="s">
        <v>55</v>
      </c>
      <c r="HK57" s="5" t="s">
        <v>55</v>
      </c>
      <c r="HM57" s="1" t="s">
        <v>144</v>
      </c>
      <c r="HN57" s="1"/>
    </row>
    <row r="58" spans="1:222">
      <c r="A58" s="15" t="s">
        <v>240</v>
      </c>
      <c r="B58" s="15" t="s">
        <v>241</v>
      </c>
      <c r="C58" s="1" t="s">
        <v>55</v>
      </c>
      <c r="D58" s="1"/>
      <c r="E58" s="1" t="s">
        <v>55</v>
      </c>
      <c r="F58" s="1"/>
      <c r="G58" s="1" t="s">
        <v>55</v>
      </c>
      <c r="H58" s="1"/>
      <c r="I58" s="1" t="s">
        <v>55</v>
      </c>
      <c r="J58" s="1"/>
      <c r="K58" s="1" t="s">
        <v>55</v>
      </c>
      <c r="L58" s="1"/>
      <c r="M58" s="1" t="s">
        <v>6</v>
      </c>
      <c r="N58" s="1"/>
      <c r="O58" s="1" t="s">
        <v>6</v>
      </c>
      <c r="P58" s="1"/>
      <c r="Q58" s="1" t="s">
        <v>6</v>
      </c>
      <c r="R58" s="1"/>
      <c r="S58" s="1" t="s">
        <v>6</v>
      </c>
      <c r="T58" s="1"/>
      <c r="U58" s="1" t="s">
        <v>6</v>
      </c>
      <c r="V58" s="1"/>
      <c r="W58" s="1" t="s">
        <v>6</v>
      </c>
      <c r="X58" s="1"/>
      <c r="Y58" s="1" t="s">
        <v>55</v>
      </c>
      <c r="Z58" s="1"/>
      <c r="AA58" s="1" t="s">
        <v>55</v>
      </c>
      <c r="AB58" s="1"/>
      <c r="AC58" s="1" t="s">
        <v>6</v>
      </c>
      <c r="AD58" s="1"/>
      <c r="AE58" s="1" t="s">
        <v>6</v>
      </c>
      <c r="AF58" s="1"/>
      <c r="AG58" s="1" t="s">
        <v>6</v>
      </c>
      <c r="AH58" s="1"/>
      <c r="AI58" s="1" t="s">
        <v>6</v>
      </c>
      <c r="AJ58" s="1"/>
      <c r="AK58" s="1" t="s">
        <v>55</v>
      </c>
      <c r="AL58" s="1"/>
      <c r="AM58" s="4" t="s">
        <v>55</v>
      </c>
      <c r="AO58" s="5" t="s">
        <v>55</v>
      </c>
      <c r="AQ58" s="5" t="s">
        <v>55</v>
      </c>
      <c r="AS58" s="4" t="s">
        <v>55</v>
      </c>
      <c r="AU58" s="2" t="s">
        <v>61</v>
      </c>
      <c r="AV58" s="2"/>
      <c r="AW58" s="2" t="s">
        <v>55</v>
      </c>
      <c r="AY58" s="2" t="s">
        <v>55</v>
      </c>
      <c r="BA58" s="2" t="s">
        <v>55</v>
      </c>
      <c r="BB58" s="2"/>
      <c r="BC58" s="2" t="s">
        <v>55</v>
      </c>
      <c r="BE58" s="4" t="s">
        <v>55</v>
      </c>
      <c r="BF58" s="2"/>
      <c r="BG58" s="4" t="s">
        <v>55</v>
      </c>
      <c r="BI58" s="2" t="s">
        <v>55</v>
      </c>
      <c r="BJ58" s="2"/>
      <c r="BK58" s="2" t="s">
        <v>55</v>
      </c>
      <c r="BM58" s="5" t="s">
        <v>55</v>
      </c>
      <c r="BO58" s="1" t="s">
        <v>55</v>
      </c>
      <c r="BP58" s="1"/>
      <c r="BQ58" s="1" t="s">
        <v>55</v>
      </c>
      <c r="BR58" s="1"/>
      <c r="BS58" s="1" t="s">
        <v>55</v>
      </c>
      <c r="BT58" s="1"/>
      <c r="BU58" s="1" t="s">
        <v>55</v>
      </c>
      <c r="BV58" s="1"/>
      <c r="BW58" s="1" t="s">
        <v>144</v>
      </c>
      <c r="BX58" s="1"/>
      <c r="BY58" s="1" t="s">
        <v>144</v>
      </c>
      <c r="BZ58" s="1"/>
      <c r="CA58" s="1" t="s">
        <v>144</v>
      </c>
      <c r="CB58" s="1"/>
      <c r="CC58" s="1" t="s">
        <v>144</v>
      </c>
      <c r="CD58" s="1"/>
      <c r="CE58" s="1" t="s">
        <v>144</v>
      </c>
      <c r="CF58" s="1"/>
      <c r="CG58" s="1" t="s">
        <v>144</v>
      </c>
      <c r="CH58" s="1"/>
      <c r="CI58" s="1" t="s">
        <v>144</v>
      </c>
      <c r="CJ58" s="1"/>
      <c r="CK58" s="1" t="s">
        <v>144</v>
      </c>
      <c r="CL58" s="1"/>
      <c r="CM58" s="1" t="s">
        <v>144</v>
      </c>
      <c r="CN58" s="1"/>
      <c r="CO58" s="1" t="s">
        <v>144</v>
      </c>
      <c r="CP58" s="1"/>
      <c r="CQ58" s="1" t="s">
        <v>144</v>
      </c>
      <c r="CR58" s="1"/>
      <c r="CS58" s="1" t="s">
        <v>144</v>
      </c>
      <c r="CT58" s="1"/>
      <c r="CU58" s="1" t="s">
        <v>144</v>
      </c>
      <c r="CV58" s="1"/>
      <c r="CW58" s="1" t="s">
        <v>144</v>
      </c>
      <c r="CX58" s="1"/>
      <c r="CY58" s="1" t="s">
        <v>144</v>
      </c>
      <c r="CZ58" s="1"/>
      <c r="DA58" s="1" t="s">
        <v>61</v>
      </c>
      <c r="DB58" s="1">
        <v>0</v>
      </c>
      <c r="DC58" s="1" t="s">
        <v>55</v>
      </c>
      <c r="DD58" s="1"/>
      <c r="DE58" s="1" t="s">
        <v>55</v>
      </c>
      <c r="DF58" s="1"/>
      <c r="DG58" s="1" t="s">
        <v>6</v>
      </c>
      <c r="DH58" s="1"/>
      <c r="DI58" s="1" t="s">
        <v>6</v>
      </c>
      <c r="DJ58" s="1"/>
      <c r="DK58" s="1" t="s">
        <v>6</v>
      </c>
      <c r="DL58" s="1"/>
      <c r="DM58" s="1" t="s">
        <v>55</v>
      </c>
      <c r="DN58" s="1"/>
      <c r="DO58" s="1" t="s">
        <v>55</v>
      </c>
      <c r="DP58" s="1"/>
      <c r="DQ58" s="1" t="s">
        <v>55</v>
      </c>
      <c r="DR58" s="1"/>
      <c r="DS58" s="1" t="s">
        <v>55</v>
      </c>
      <c r="DT58" s="1"/>
      <c r="DU58" s="1"/>
      <c r="DV58" s="1"/>
      <c r="DW58" s="1" t="s">
        <v>55</v>
      </c>
      <c r="DX58" s="1"/>
      <c r="DY58" s="1" t="s">
        <v>6</v>
      </c>
      <c r="DZ58" s="1"/>
      <c r="EA58" s="1" t="s">
        <v>55</v>
      </c>
      <c r="EB58" s="1"/>
      <c r="EC58" s="1" t="s">
        <v>55</v>
      </c>
      <c r="ED58" s="1"/>
      <c r="EE58" s="1" t="s">
        <v>6</v>
      </c>
      <c r="EF58" s="1"/>
      <c r="EG58" s="1" t="s">
        <v>6</v>
      </c>
      <c r="EH58" s="1"/>
      <c r="EI58" s="1" t="s">
        <v>6</v>
      </c>
      <c r="EJ58" s="1"/>
      <c r="EK58" s="1" t="s">
        <v>55</v>
      </c>
      <c r="EL58" s="1"/>
      <c r="EM58" s="1" t="s">
        <v>6</v>
      </c>
      <c r="EN58" s="1"/>
      <c r="EO58" s="1" t="s">
        <v>55</v>
      </c>
      <c r="EP58" s="1"/>
      <c r="EQ58" s="1" t="s">
        <v>55</v>
      </c>
      <c r="ER58" s="1"/>
      <c r="ES58" s="1" t="s">
        <v>55</v>
      </c>
      <c r="ET58" s="1"/>
      <c r="EU58" s="1" t="s">
        <v>55</v>
      </c>
      <c r="EV58" s="1"/>
      <c r="EW58" s="1" t="s">
        <v>55</v>
      </c>
      <c r="EX58" s="1"/>
      <c r="EY58" s="1" t="s">
        <v>55</v>
      </c>
      <c r="EZ58" s="1"/>
      <c r="FA58" s="1" t="s">
        <v>55</v>
      </c>
      <c r="FB58" s="1"/>
      <c r="FC58" s="1" t="s">
        <v>55</v>
      </c>
      <c r="FD58" s="1"/>
      <c r="FE58" s="1" t="s">
        <v>55</v>
      </c>
      <c r="FF58" s="1"/>
      <c r="FG58" s="5" t="s">
        <v>55</v>
      </c>
      <c r="FI58" s="2" t="s">
        <v>55</v>
      </c>
      <c r="FJ58" s="2"/>
      <c r="FK58" s="2" t="s">
        <v>55</v>
      </c>
      <c r="FM58" s="2" t="s">
        <v>55</v>
      </c>
      <c r="FO58" s="2" t="s">
        <v>55</v>
      </c>
      <c r="FP58" s="2"/>
      <c r="FQ58" s="5" t="s">
        <v>55</v>
      </c>
      <c r="FS58" s="2" t="s">
        <v>55</v>
      </c>
      <c r="FT58" s="2"/>
      <c r="FU58" s="2" t="s">
        <v>55</v>
      </c>
      <c r="FV58" s="2"/>
      <c r="FW58" s="2" t="s">
        <v>55</v>
      </c>
      <c r="FX58" s="2"/>
      <c r="FY58" s="2" t="s">
        <v>55</v>
      </c>
      <c r="FZ58" s="2"/>
      <c r="GA58" s="5" t="s">
        <v>55</v>
      </c>
      <c r="GC58" s="5" t="s">
        <v>55</v>
      </c>
      <c r="GE58" s="5" t="s">
        <v>55</v>
      </c>
      <c r="GG58" s="5" t="s">
        <v>55</v>
      </c>
      <c r="GI58" s="5" t="s">
        <v>55</v>
      </c>
      <c r="GK58" s="5" t="s">
        <v>55</v>
      </c>
      <c r="GM58" s="5" t="s">
        <v>55</v>
      </c>
      <c r="GO58" s="5" t="s">
        <v>55</v>
      </c>
      <c r="GQ58" s="1" t="s">
        <v>6</v>
      </c>
      <c r="GR58" s="1"/>
      <c r="GS58" s="1" t="s">
        <v>55</v>
      </c>
      <c r="GT58" s="1"/>
      <c r="GU58" s="1" t="s">
        <v>6</v>
      </c>
      <c r="GV58" s="1"/>
      <c r="GW58" s="1" t="s">
        <v>2</v>
      </c>
      <c r="GX58" s="1">
        <v>6</v>
      </c>
      <c r="GY58" s="5" t="s">
        <v>55</v>
      </c>
      <c r="HA58" s="5" t="s">
        <v>55</v>
      </c>
      <c r="HC58" s="5" t="s">
        <v>55</v>
      </c>
      <c r="HE58" s="5" t="s">
        <v>55</v>
      </c>
      <c r="HG58" s="5" t="s">
        <v>55</v>
      </c>
      <c r="HI58" s="5" t="s">
        <v>55</v>
      </c>
      <c r="HK58" s="5" t="s">
        <v>55</v>
      </c>
      <c r="HM58" s="1" t="s">
        <v>144</v>
      </c>
      <c r="HN58" s="1"/>
    </row>
    <row r="59" spans="1:222">
      <c r="A59" s="15" t="s">
        <v>240</v>
      </c>
      <c r="B59" s="15" t="s">
        <v>242</v>
      </c>
      <c r="C59" s="1" t="s">
        <v>55</v>
      </c>
      <c r="D59" s="1"/>
      <c r="E59" s="1" t="s">
        <v>55</v>
      </c>
      <c r="F59" s="1"/>
      <c r="G59" s="1" t="s">
        <v>55</v>
      </c>
      <c r="H59" s="1"/>
      <c r="I59" s="1" t="s">
        <v>55</v>
      </c>
      <c r="J59" s="1"/>
      <c r="K59" s="1" t="s">
        <v>55</v>
      </c>
      <c r="L59" s="1"/>
      <c r="M59" s="1" t="s">
        <v>6</v>
      </c>
      <c r="N59" s="1"/>
      <c r="O59" s="1" t="s">
        <v>6</v>
      </c>
      <c r="P59" s="1"/>
      <c r="Q59" s="1" t="s">
        <v>6</v>
      </c>
      <c r="R59" s="1"/>
      <c r="S59" s="1" t="s">
        <v>6</v>
      </c>
      <c r="T59" s="1"/>
      <c r="U59" s="1" t="s">
        <v>6</v>
      </c>
      <c r="V59" s="1"/>
      <c r="W59" s="1" t="s">
        <v>6</v>
      </c>
      <c r="X59" s="1"/>
      <c r="Y59" s="1" t="s">
        <v>55</v>
      </c>
      <c r="Z59" s="1"/>
      <c r="AA59" s="1" t="s">
        <v>55</v>
      </c>
      <c r="AB59" s="1"/>
      <c r="AC59" s="1" t="s">
        <v>6</v>
      </c>
      <c r="AD59" s="1"/>
      <c r="AE59" s="1" t="s">
        <v>6</v>
      </c>
      <c r="AF59" s="1"/>
      <c r="AG59" s="1" t="s">
        <v>6</v>
      </c>
      <c r="AH59" s="1"/>
      <c r="AI59" s="1" t="s">
        <v>6</v>
      </c>
      <c r="AJ59" s="1"/>
      <c r="AK59" s="1" t="s">
        <v>55</v>
      </c>
      <c r="AL59" s="1"/>
      <c r="AM59" s="4" t="s">
        <v>55</v>
      </c>
      <c r="AO59" s="5" t="s">
        <v>55</v>
      </c>
      <c r="AQ59" s="5" t="s">
        <v>55</v>
      </c>
      <c r="AS59" s="4" t="s">
        <v>55</v>
      </c>
      <c r="AU59" s="2" t="s">
        <v>61</v>
      </c>
      <c r="AV59" s="2"/>
      <c r="AW59" s="2" t="s">
        <v>55</v>
      </c>
      <c r="AY59" s="2" t="s">
        <v>55</v>
      </c>
      <c r="BA59" s="2" t="s">
        <v>55</v>
      </c>
      <c r="BB59" s="2"/>
      <c r="BC59" s="2" t="s">
        <v>55</v>
      </c>
      <c r="BE59" s="4" t="s">
        <v>55</v>
      </c>
      <c r="BF59" s="2"/>
      <c r="BG59" s="4" t="s">
        <v>55</v>
      </c>
      <c r="BI59" s="2" t="s">
        <v>55</v>
      </c>
      <c r="BJ59" s="2"/>
      <c r="BK59" s="2" t="s">
        <v>55</v>
      </c>
      <c r="BM59" s="5" t="s">
        <v>55</v>
      </c>
      <c r="BO59" s="1" t="s">
        <v>55</v>
      </c>
      <c r="BP59" s="1"/>
      <c r="BQ59" s="1" t="s">
        <v>55</v>
      </c>
      <c r="BR59" s="1"/>
      <c r="BS59" s="1" t="s">
        <v>55</v>
      </c>
      <c r="BT59" s="1"/>
      <c r="BU59" s="1" t="s">
        <v>55</v>
      </c>
      <c r="BV59" s="1"/>
      <c r="BW59" s="1" t="s">
        <v>144</v>
      </c>
      <c r="BX59" s="1"/>
      <c r="BY59" s="1" t="s">
        <v>144</v>
      </c>
      <c r="BZ59" s="1"/>
      <c r="CA59" s="1" t="s">
        <v>144</v>
      </c>
      <c r="CB59" s="1"/>
      <c r="CC59" s="1" t="s">
        <v>144</v>
      </c>
      <c r="CD59" s="1"/>
      <c r="CE59" s="1" t="s">
        <v>144</v>
      </c>
      <c r="CF59" s="1"/>
      <c r="CG59" s="1" t="s">
        <v>144</v>
      </c>
      <c r="CH59" s="1"/>
      <c r="CI59" s="1" t="s">
        <v>144</v>
      </c>
      <c r="CJ59" s="1"/>
      <c r="CK59" s="1" t="s">
        <v>144</v>
      </c>
      <c r="CL59" s="1"/>
      <c r="CM59" s="1" t="s">
        <v>144</v>
      </c>
      <c r="CN59" s="1"/>
      <c r="CO59" s="1" t="s">
        <v>144</v>
      </c>
      <c r="CP59" s="1"/>
      <c r="CQ59" s="1" t="s">
        <v>144</v>
      </c>
      <c r="CR59" s="1"/>
      <c r="CS59" s="1" t="s">
        <v>144</v>
      </c>
      <c r="CT59" s="1"/>
      <c r="CU59" s="1" t="s">
        <v>144</v>
      </c>
      <c r="CV59" s="1"/>
      <c r="CW59" s="1" t="s">
        <v>144</v>
      </c>
      <c r="CX59" s="1"/>
      <c r="CY59" s="1" t="s">
        <v>144</v>
      </c>
      <c r="CZ59" s="1"/>
      <c r="DA59" s="1" t="s">
        <v>61</v>
      </c>
      <c r="DB59" s="1">
        <v>0</v>
      </c>
      <c r="DC59" s="1" t="s">
        <v>55</v>
      </c>
      <c r="DD59" s="1"/>
      <c r="DE59" s="1" t="s">
        <v>55</v>
      </c>
      <c r="DF59" s="1"/>
      <c r="DG59" s="1" t="s">
        <v>2</v>
      </c>
      <c r="DH59" s="1">
        <v>6</v>
      </c>
      <c r="DI59" s="1" t="s">
        <v>6</v>
      </c>
      <c r="DJ59" s="1"/>
      <c r="DK59" s="1" t="s">
        <v>6</v>
      </c>
      <c r="DL59" s="1"/>
      <c r="DM59" s="1" t="s">
        <v>55</v>
      </c>
      <c r="DN59" s="1"/>
      <c r="DO59" s="1" t="s">
        <v>55</v>
      </c>
      <c r="DP59" s="1"/>
      <c r="DQ59" s="1" t="s">
        <v>55</v>
      </c>
      <c r="DR59" s="1"/>
      <c r="DS59" s="1" t="s">
        <v>55</v>
      </c>
      <c r="DT59" s="1"/>
      <c r="DU59" s="1"/>
      <c r="DV59" s="1"/>
      <c r="DW59" s="1" t="s">
        <v>55</v>
      </c>
      <c r="DX59" s="1"/>
      <c r="DY59" s="1" t="s">
        <v>6</v>
      </c>
      <c r="DZ59" s="1"/>
      <c r="EA59" s="1" t="s">
        <v>55</v>
      </c>
      <c r="EB59" s="1"/>
      <c r="EC59" s="1" t="s">
        <v>55</v>
      </c>
      <c r="ED59" s="1"/>
      <c r="EE59" s="1" t="s">
        <v>6</v>
      </c>
      <c r="EF59" s="1"/>
      <c r="EG59" s="1" t="s">
        <v>6</v>
      </c>
      <c r="EH59" s="1"/>
      <c r="EI59" s="1" t="s">
        <v>6</v>
      </c>
      <c r="EJ59" s="1"/>
      <c r="EK59" s="1" t="s">
        <v>55</v>
      </c>
      <c r="EL59" s="1"/>
      <c r="EM59" s="1" t="s">
        <v>55</v>
      </c>
      <c r="EN59" s="1"/>
      <c r="EO59" s="1" t="s">
        <v>55</v>
      </c>
      <c r="EP59" s="1"/>
      <c r="EQ59" s="1" t="s">
        <v>55</v>
      </c>
      <c r="ER59" s="1"/>
      <c r="ES59" s="1" t="s">
        <v>55</v>
      </c>
      <c r="ET59" s="1"/>
      <c r="EU59" s="1" t="s">
        <v>55</v>
      </c>
      <c r="EV59" s="1"/>
      <c r="EW59" s="1" t="s">
        <v>55</v>
      </c>
      <c r="EX59" s="1"/>
      <c r="EY59" s="1" t="s">
        <v>55</v>
      </c>
      <c r="EZ59" s="1"/>
      <c r="FA59" s="1" t="s">
        <v>55</v>
      </c>
      <c r="FB59" s="1"/>
      <c r="FC59" s="1" t="s">
        <v>55</v>
      </c>
      <c r="FD59" s="1"/>
      <c r="FE59" s="1" t="s">
        <v>55</v>
      </c>
      <c r="FF59" s="1"/>
      <c r="FG59" s="5" t="s">
        <v>55</v>
      </c>
      <c r="FI59" s="2" t="s">
        <v>55</v>
      </c>
      <c r="FJ59" s="2"/>
      <c r="FK59" s="2" t="s">
        <v>55</v>
      </c>
      <c r="FM59" s="2" t="s">
        <v>55</v>
      </c>
      <c r="FO59" s="2" t="s">
        <v>55</v>
      </c>
      <c r="FP59" s="2"/>
      <c r="FQ59" s="5" t="s">
        <v>55</v>
      </c>
      <c r="FS59" s="2" t="s">
        <v>55</v>
      </c>
      <c r="FT59" s="2"/>
      <c r="FU59" s="2" t="s">
        <v>55</v>
      </c>
      <c r="FV59" s="2"/>
      <c r="FW59" s="2" t="s">
        <v>55</v>
      </c>
      <c r="FX59" s="2"/>
      <c r="FY59" s="2" t="s">
        <v>55</v>
      </c>
      <c r="FZ59" s="2"/>
      <c r="GA59" s="5" t="s">
        <v>55</v>
      </c>
      <c r="GC59" s="5" t="s">
        <v>55</v>
      </c>
      <c r="GE59" s="5" t="s">
        <v>55</v>
      </c>
      <c r="GG59" s="5" t="s">
        <v>55</v>
      </c>
      <c r="GI59" s="5" t="s">
        <v>55</v>
      </c>
      <c r="GK59" s="5" t="s">
        <v>55</v>
      </c>
      <c r="GM59" s="5" t="s">
        <v>55</v>
      </c>
      <c r="GO59" s="5" t="s">
        <v>55</v>
      </c>
      <c r="GQ59" s="1" t="s">
        <v>6</v>
      </c>
      <c r="GR59" s="1"/>
      <c r="GS59" s="1" t="s">
        <v>55</v>
      </c>
      <c r="GT59" s="1"/>
      <c r="GU59" s="1" t="s">
        <v>6</v>
      </c>
      <c r="GV59" s="1"/>
      <c r="GW59" s="1" t="s">
        <v>6</v>
      </c>
      <c r="GX59" s="1"/>
      <c r="GY59" s="5" t="s">
        <v>55</v>
      </c>
      <c r="HA59" s="5" t="s">
        <v>55</v>
      </c>
      <c r="HC59" s="5" t="s">
        <v>55</v>
      </c>
      <c r="HE59" s="5" t="s">
        <v>55</v>
      </c>
      <c r="HG59" s="5" t="s">
        <v>55</v>
      </c>
      <c r="HI59" s="5" t="s">
        <v>55</v>
      </c>
      <c r="HK59" s="5" t="s">
        <v>55</v>
      </c>
      <c r="HM59" s="1" t="s">
        <v>144</v>
      </c>
      <c r="HN59" s="1"/>
    </row>
    <row r="60" spans="1:222">
      <c r="A60" s="15" t="s">
        <v>240</v>
      </c>
      <c r="B60" s="15" t="s">
        <v>243</v>
      </c>
      <c r="C60" s="1" t="s">
        <v>55</v>
      </c>
      <c r="D60" s="1"/>
      <c r="E60" s="1" t="s">
        <v>55</v>
      </c>
      <c r="F60" s="1"/>
      <c r="G60" s="1" t="s">
        <v>55</v>
      </c>
      <c r="H60" s="1"/>
      <c r="I60" s="1" t="s">
        <v>55</v>
      </c>
      <c r="J60" s="1"/>
      <c r="K60" s="1" t="s">
        <v>55</v>
      </c>
      <c r="L60" s="1"/>
      <c r="M60" s="1" t="s">
        <v>6</v>
      </c>
      <c r="N60" s="1"/>
      <c r="O60" s="1" t="s">
        <v>6</v>
      </c>
      <c r="P60" s="1"/>
      <c r="Q60" s="1" t="s">
        <v>6</v>
      </c>
      <c r="R60" s="1"/>
      <c r="S60" s="1" t="s">
        <v>6</v>
      </c>
      <c r="T60" s="1"/>
      <c r="U60" s="1" t="s">
        <v>6</v>
      </c>
      <c r="V60" s="1"/>
      <c r="W60" s="1" t="s">
        <v>6</v>
      </c>
      <c r="X60" s="1"/>
      <c r="Y60" s="1" t="s">
        <v>55</v>
      </c>
      <c r="Z60" s="1"/>
      <c r="AA60" s="1" t="s">
        <v>55</v>
      </c>
      <c r="AB60" s="1"/>
      <c r="AC60" s="1" t="s">
        <v>6</v>
      </c>
      <c r="AD60" s="1"/>
      <c r="AE60" s="1" t="s">
        <v>6</v>
      </c>
      <c r="AF60" s="1"/>
      <c r="AG60" s="1" t="s">
        <v>6</v>
      </c>
      <c r="AH60" s="1"/>
      <c r="AI60" s="1" t="s">
        <v>6</v>
      </c>
      <c r="AJ60" s="1"/>
      <c r="AK60" s="1" t="s">
        <v>55</v>
      </c>
      <c r="AL60" s="1"/>
      <c r="AM60" s="4" t="s">
        <v>55</v>
      </c>
      <c r="AO60" s="5" t="s">
        <v>55</v>
      </c>
      <c r="AQ60" s="5" t="s">
        <v>55</v>
      </c>
      <c r="AS60" s="4" t="s">
        <v>55</v>
      </c>
      <c r="AU60" s="2" t="s">
        <v>61</v>
      </c>
      <c r="AV60" s="2"/>
      <c r="AW60" s="2" t="s">
        <v>55</v>
      </c>
      <c r="AY60" s="2" t="s">
        <v>55</v>
      </c>
      <c r="BA60" s="2" t="s">
        <v>55</v>
      </c>
      <c r="BB60" s="2"/>
      <c r="BC60" s="2" t="s">
        <v>61</v>
      </c>
      <c r="BD60" s="5">
        <v>1</v>
      </c>
      <c r="BE60" s="4" t="s">
        <v>55</v>
      </c>
      <c r="BF60" s="2"/>
      <c r="BG60" s="4" t="s">
        <v>55</v>
      </c>
      <c r="BI60" s="2" t="s">
        <v>61</v>
      </c>
      <c r="BJ60" s="2">
        <v>11</v>
      </c>
      <c r="BK60" s="2" t="s">
        <v>55</v>
      </c>
      <c r="BM60" s="5" t="s">
        <v>55</v>
      </c>
      <c r="BO60" s="1" t="s">
        <v>55</v>
      </c>
      <c r="BP60" s="1"/>
      <c r="BQ60" s="1" t="s">
        <v>55</v>
      </c>
      <c r="BR60" s="1"/>
      <c r="BS60" s="1" t="s">
        <v>55</v>
      </c>
      <c r="BT60" s="1"/>
      <c r="BU60" s="1" t="s">
        <v>55</v>
      </c>
      <c r="BV60" s="1"/>
      <c r="BW60" s="1" t="s">
        <v>144</v>
      </c>
      <c r="BX60" s="1"/>
      <c r="BY60" s="1" t="s">
        <v>144</v>
      </c>
      <c r="BZ60" s="1"/>
      <c r="CA60" s="1" t="s">
        <v>144</v>
      </c>
      <c r="CB60" s="1"/>
      <c r="CC60" s="1" t="s">
        <v>144</v>
      </c>
      <c r="CD60" s="1"/>
      <c r="CE60" s="1" t="s">
        <v>144</v>
      </c>
      <c r="CF60" s="1"/>
      <c r="CG60" s="1" t="s">
        <v>144</v>
      </c>
      <c r="CH60" s="1"/>
      <c r="CI60" s="1" t="s">
        <v>144</v>
      </c>
      <c r="CJ60" s="1"/>
      <c r="CK60" s="1" t="s">
        <v>144</v>
      </c>
      <c r="CL60" s="1"/>
      <c r="CM60" s="1" t="s">
        <v>144</v>
      </c>
      <c r="CN60" s="1"/>
      <c r="CO60" s="1" t="s">
        <v>144</v>
      </c>
      <c r="CP60" s="1"/>
      <c r="CQ60" s="1" t="s">
        <v>144</v>
      </c>
      <c r="CR60" s="1"/>
      <c r="CS60" s="1" t="s">
        <v>144</v>
      </c>
      <c r="CT60" s="1"/>
      <c r="CU60" s="1" t="s">
        <v>144</v>
      </c>
      <c r="CV60" s="1"/>
      <c r="CW60" s="1" t="s">
        <v>144</v>
      </c>
      <c r="CX60" s="1"/>
      <c r="CY60" s="1" t="s">
        <v>144</v>
      </c>
      <c r="CZ60" s="1"/>
      <c r="DA60" s="1" t="s">
        <v>61</v>
      </c>
      <c r="DB60" s="1">
        <v>0</v>
      </c>
      <c r="DC60" s="1" t="s">
        <v>55</v>
      </c>
      <c r="DD60" s="1"/>
      <c r="DE60" s="1" t="s">
        <v>55</v>
      </c>
      <c r="DF60" s="1"/>
      <c r="DG60" s="1" t="s">
        <v>6</v>
      </c>
      <c r="DH60" s="1"/>
      <c r="DI60" s="1" t="s">
        <v>55</v>
      </c>
      <c r="DJ60" s="1"/>
      <c r="DK60" s="1" t="s">
        <v>6</v>
      </c>
      <c r="DL60" s="1"/>
      <c r="DM60" s="1" t="s">
        <v>55</v>
      </c>
      <c r="DN60" s="1"/>
      <c r="DO60" s="1" t="s">
        <v>55</v>
      </c>
      <c r="DP60" s="1"/>
      <c r="DQ60" s="1" t="s">
        <v>55</v>
      </c>
      <c r="DR60" s="1"/>
      <c r="DS60" s="1" t="s">
        <v>55</v>
      </c>
      <c r="DT60" s="1"/>
      <c r="DU60" s="1"/>
      <c r="DV60" s="1"/>
      <c r="DW60" s="1" t="s">
        <v>55</v>
      </c>
      <c r="DX60" s="1"/>
      <c r="DY60" s="1" t="s">
        <v>6</v>
      </c>
      <c r="DZ60" s="1"/>
      <c r="EA60" s="1" t="s">
        <v>55</v>
      </c>
      <c r="EB60" s="1"/>
      <c r="EC60" s="1" t="s">
        <v>55</v>
      </c>
      <c r="ED60" s="1"/>
      <c r="EE60" s="1" t="s">
        <v>6</v>
      </c>
      <c r="EF60" s="1"/>
      <c r="EG60" s="1" t="s">
        <v>6</v>
      </c>
      <c r="EH60" s="1"/>
      <c r="EI60" s="1" t="s">
        <v>6</v>
      </c>
      <c r="EJ60" s="1"/>
      <c r="EK60" s="1" t="s">
        <v>55</v>
      </c>
      <c r="EL60" s="1"/>
      <c r="EM60" s="1" t="s">
        <v>6</v>
      </c>
      <c r="EN60" s="1"/>
      <c r="EO60" s="1" t="s">
        <v>55</v>
      </c>
      <c r="EP60" s="1"/>
      <c r="EQ60" s="1" t="s">
        <v>55</v>
      </c>
      <c r="ER60" s="1"/>
      <c r="ES60" s="1" t="s">
        <v>55</v>
      </c>
      <c r="ET60" s="1"/>
      <c r="EU60" s="1" t="s">
        <v>55</v>
      </c>
      <c r="EV60" s="1"/>
      <c r="EW60" s="1" t="s">
        <v>55</v>
      </c>
      <c r="EX60" s="1"/>
      <c r="EY60" s="1" t="s">
        <v>55</v>
      </c>
      <c r="EZ60" s="1"/>
      <c r="FA60" s="1" t="s">
        <v>55</v>
      </c>
      <c r="FB60" s="1"/>
      <c r="FC60" s="1" t="s">
        <v>61</v>
      </c>
      <c r="FD60" s="1">
        <v>10</v>
      </c>
      <c r="FE60" s="1" t="s">
        <v>55</v>
      </c>
      <c r="FF60" s="1"/>
      <c r="FG60" s="5" t="s">
        <v>61</v>
      </c>
      <c r="FH60" s="5">
        <v>2</v>
      </c>
      <c r="FI60" s="2" t="s">
        <v>55</v>
      </c>
      <c r="FJ60" s="2"/>
      <c r="FK60" s="2" t="s">
        <v>55</v>
      </c>
      <c r="FM60" s="2" t="s">
        <v>55</v>
      </c>
      <c r="FO60" s="2" t="s">
        <v>55</v>
      </c>
      <c r="FP60" s="2"/>
      <c r="FQ60" s="5" t="s">
        <v>55</v>
      </c>
      <c r="FS60" s="2" t="s">
        <v>55</v>
      </c>
      <c r="FT60" s="2"/>
      <c r="FU60" s="2" t="s">
        <v>55</v>
      </c>
      <c r="FV60" s="2"/>
      <c r="FW60" s="2" t="s">
        <v>55</v>
      </c>
      <c r="FX60" s="2"/>
      <c r="FY60" s="2" t="s">
        <v>55</v>
      </c>
      <c r="FZ60" s="2"/>
      <c r="GA60" s="5" t="s">
        <v>55</v>
      </c>
      <c r="GC60" s="5" t="s">
        <v>55</v>
      </c>
      <c r="GE60" s="5" t="s">
        <v>55</v>
      </c>
      <c r="GG60" s="5" t="s">
        <v>55</v>
      </c>
      <c r="GI60" s="5" t="s">
        <v>55</v>
      </c>
      <c r="GK60" s="5" t="s">
        <v>55</v>
      </c>
      <c r="GM60" s="5" t="s">
        <v>55</v>
      </c>
      <c r="GO60" s="5" t="s">
        <v>55</v>
      </c>
      <c r="GQ60" s="1" t="s">
        <v>2</v>
      </c>
      <c r="GR60" s="1">
        <v>6</v>
      </c>
      <c r="GS60" s="1" t="s">
        <v>2</v>
      </c>
      <c r="GT60" s="1">
        <v>3</v>
      </c>
      <c r="GU60" s="1" t="s">
        <v>2</v>
      </c>
      <c r="GV60" s="1">
        <v>5</v>
      </c>
      <c r="GW60" s="1" t="s">
        <v>2</v>
      </c>
      <c r="GX60" s="1">
        <v>4</v>
      </c>
      <c r="GY60" s="5" t="s">
        <v>55</v>
      </c>
      <c r="HA60" s="5" t="s">
        <v>55</v>
      </c>
      <c r="HC60" s="5" t="s">
        <v>55</v>
      </c>
      <c r="HE60" s="5" t="s">
        <v>55</v>
      </c>
      <c r="HG60" s="5" t="s">
        <v>55</v>
      </c>
      <c r="HI60" s="5" t="s">
        <v>55</v>
      </c>
      <c r="HK60" s="5" t="s">
        <v>55</v>
      </c>
      <c r="HM60" s="1" t="s">
        <v>144</v>
      </c>
      <c r="HN60" s="1"/>
    </row>
    <row r="61" spans="1:222">
      <c r="A61" s="15" t="s">
        <v>240</v>
      </c>
      <c r="B61" s="15" t="s">
        <v>244</v>
      </c>
      <c r="C61" s="1" t="s">
        <v>55</v>
      </c>
      <c r="D61" s="1"/>
      <c r="E61" s="1" t="s">
        <v>55</v>
      </c>
      <c r="F61" s="1"/>
      <c r="G61" s="1" t="s">
        <v>55</v>
      </c>
      <c r="H61" s="1"/>
      <c r="I61" s="1" t="s">
        <v>55</v>
      </c>
      <c r="J61" s="1"/>
      <c r="K61" s="1" t="s">
        <v>55</v>
      </c>
      <c r="L61" s="1"/>
      <c r="M61" s="1" t="s">
        <v>6</v>
      </c>
      <c r="N61" s="1"/>
      <c r="O61" s="1" t="s">
        <v>6</v>
      </c>
      <c r="P61" s="1"/>
      <c r="Q61" s="1" t="s">
        <v>6</v>
      </c>
      <c r="R61" s="1"/>
      <c r="S61" s="1" t="s">
        <v>6</v>
      </c>
      <c r="T61" s="1"/>
      <c r="U61" s="1" t="s">
        <v>6</v>
      </c>
      <c r="V61" s="1"/>
      <c r="W61" s="1" t="s">
        <v>6</v>
      </c>
      <c r="X61" s="1"/>
      <c r="Y61" s="1" t="s">
        <v>55</v>
      </c>
      <c r="Z61" s="1"/>
      <c r="AA61" s="1" t="s">
        <v>55</v>
      </c>
      <c r="AB61" s="1"/>
      <c r="AC61" s="1" t="s">
        <v>6</v>
      </c>
      <c r="AD61" s="1"/>
      <c r="AE61" s="1" t="s">
        <v>6</v>
      </c>
      <c r="AF61" s="1"/>
      <c r="AG61" s="1" t="s">
        <v>6</v>
      </c>
      <c r="AH61" s="1"/>
      <c r="AI61" s="1" t="s">
        <v>6</v>
      </c>
      <c r="AJ61" s="1"/>
      <c r="AK61" s="1" t="s">
        <v>55</v>
      </c>
      <c r="AL61" s="1"/>
      <c r="AM61" s="4" t="s">
        <v>55</v>
      </c>
      <c r="AO61" s="5" t="s">
        <v>55</v>
      </c>
      <c r="AQ61" s="5" t="s">
        <v>55</v>
      </c>
      <c r="AS61" s="4" t="s">
        <v>55</v>
      </c>
      <c r="AU61" s="2" t="s">
        <v>61</v>
      </c>
      <c r="AV61" s="2"/>
      <c r="AW61" s="2" t="s">
        <v>55</v>
      </c>
      <c r="AY61" s="2" t="s">
        <v>55</v>
      </c>
      <c r="BA61" s="2" t="s">
        <v>55</v>
      </c>
      <c r="BB61" s="2"/>
      <c r="BC61" s="2" t="s">
        <v>55</v>
      </c>
      <c r="BE61" s="4" t="s">
        <v>55</v>
      </c>
      <c r="BF61" s="2"/>
      <c r="BG61" s="4" t="s">
        <v>55</v>
      </c>
      <c r="BI61" s="2" t="s">
        <v>61</v>
      </c>
      <c r="BJ61" s="2">
        <v>3</v>
      </c>
      <c r="BK61" s="2" t="s">
        <v>55</v>
      </c>
      <c r="BM61" s="5" t="s">
        <v>55</v>
      </c>
      <c r="BO61" s="1" t="s">
        <v>55</v>
      </c>
      <c r="BP61" s="1"/>
      <c r="BQ61" s="1" t="s">
        <v>55</v>
      </c>
      <c r="BR61" s="1"/>
      <c r="BS61" s="1" t="s">
        <v>61</v>
      </c>
      <c r="BT61" s="1">
        <v>2</v>
      </c>
      <c r="BU61" s="1" t="s">
        <v>55</v>
      </c>
      <c r="BV61" s="1"/>
      <c r="BW61" s="1" t="s">
        <v>144</v>
      </c>
      <c r="BX61" s="1"/>
      <c r="BY61" s="1" t="s">
        <v>144</v>
      </c>
      <c r="BZ61" s="1"/>
      <c r="CA61" s="1" t="s">
        <v>144</v>
      </c>
      <c r="CB61" s="1"/>
      <c r="CC61" s="1" t="s">
        <v>144</v>
      </c>
      <c r="CD61" s="1"/>
      <c r="CE61" s="1" t="s">
        <v>144</v>
      </c>
      <c r="CF61" s="1"/>
      <c r="CG61" s="1" t="s">
        <v>144</v>
      </c>
      <c r="CH61" s="1"/>
      <c r="CI61" s="1" t="s">
        <v>144</v>
      </c>
      <c r="CJ61" s="1"/>
      <c r="CK61" s="1" t="s">
        <v>308</v>
      </c>
      <c r="CL61" s="1">
        <v>5</v>
      </c>
      <c r="CM61" s="1" t="s">
        <v>144</v>
      </c>
      <c r="CN61" s="1"/>
      <c r="CO61" s="1" t="s">
        <v>144</v>
      </c>
      <c r="CP61" s="1"/>
      <c r="CQ61" s="1" t="s">
        <v>144</v>
      </c>
      <c r="CR61" s="1"/>
      <c r="CS61" s="1" t="s">
        <v>144</v>
      </c>
      <c r="CT61" s="1"/>
      <c r="CU61" s="1" t="s">
        <v>308</v>
      </c>
      <c r="CV61" s="1">
        <v>26</v>
      </c>
      <c r="CW61" s="1" t="s">
        <v>144</v>
      </c>
      <c r="CX61" s="1"/>
      <c r="CY61" s="1" t="s">
        <v>144</v>
      </c>
      <c r="CZ61" s="1"/>
      <c r="DA61" s="1" t="s">
        <v>61</v>
      </c>
      <c r="DB61" s="1">
        <v>0</v>
      </c>
      <c r="DC61" s="1" t="s">
        <v>55</v>
      </c>
      <c r="DD61" s="1"/>
      <c r="DE61" s="1" t="s">
        <v>55</v>
      </c>
      <c r="DF61" s="1"/>
      <c r="DG61" s="1" t="s">
        <v>6</v>
      </c>
      <c r="DH61" s="1"/>
      <c r="DI61" s="1" t="s">
        <v>6</v>
      </c>
      <c r="DJ61" s="1"/>
      <c r="DK61" s="1" t="s">
        <v>6</v>
      </c>
      <c r="DL61" s="1"/>
      <c r="DM61" s="1" t="s">
        <v>55</v>
      </c>
      <c r="DN61" s="1"/>
      <c r="DO61" s="1" t="s">
        <v>55</v>
      </c>
      <c r="DP61" s="1"/>
      <c r="DQ61" s="1" t="s">
        <v>55</v>
      </c>
      <c r="DR61" s="1"/>
      <c r="DS61" s="1" t="s">
        <v>55</v>
      </c>
      <c r="DT61" s="1"/>
      <c r="DU61" s="1"/>
      <c r="DV61" s="1"/>
      <c r="DW61" s="1" t="s">
        <v>55</v>
      </c>
      <c r="DX61" s="1"/>
      <c r="DY61" s="1" t="s">
        <v>6</v>
      </c>
      <c r="DZ61" s="1"/>
      <c r="EA61" s="1" t="s">
        <v>55</v>
      </c>
      <c r="EB61" s="1"/>
      <c r="EC61" s="1" t="s">
        <v>55</v>
      </c>
      <c r="ED61" s="1"/>
      <c r="EE61" s="1" t="s">
        <v>6</v>
      </c>
      <c r="EF61" s="1"/>
      <c r="EG61" s="1" t="s">
        <v>6</v>
      </c>
      <c r="EH61" s="1"/>
      <c r="EI61" s="1" t="s">
        <v>6</v>
      </c>
      <c r="EJ61" s="1"/>
      <c r="EK61" s="1" t="s">
        <v>55</v>
      </c>
      <c r="EL61" s="1"/>
      <c r="EM61" s="1" t="s">
        <v>6</v>
      </c>
      <c r="EN61" s="1"/>
      <c r="EO61" s="1" t="s">
        <v>55</v>
      </c>
      <c r="EP61" s="1"/>
      <c r="EQ61" s="1" t="s">
        <v>55</v>
      </c>
      <c r="ER61" s="1"/>
      <c r="ES61" s="1" t="s">
        <v>55</v>
      </c>
      <c r="ET61" s="1"/>
      <c r="EU61" s="1" t="s">
        <v>55</v>
      </c>
      <c r="EV61" s="1"/>
      <c r="EW61" s="1" t="s">
        <v>55</v>
      </c>
      <c r="EX61" s="1"/>
      <c r="EY61" s="1" t="s">
        <v>55</v>
      </c>
      <c r="EZ61" s="1"/>
      <c r="FA61" s="1" t="s">
        <v>55</v>
      </c>
      <c r="FB61" s="1"/>
      <c r="FC61" s="1" t="s">
        <v>61</v>
      </c>
      <c r="FD61" s="1">
        <v>3</v>
      </c>
      <c r="FE61" s="1" t="s">
        <v>55</v>
      </c>
      <c r="FF61" s="1"/>
      <c r="FG61" s="5" t="s">
        <v>55</v>
      </c>
      <c r="FI61" s="2" t="s">
        <v>55</v>
      </c>
      <c r="FJ61" s="2"/>
      <c r="FK61" s="2" t="s">
        <v>55</v>
      </c>
      <c r="FM61" s="2" t="s">
        <v>55</v>
      </c>
      <c r="FO61" s="2" t="s">
        <v>55</v>
      </c>
      <c r="FP61" s="2"/>
      <c r="FQ61" s="5" t="s">
        <v>55</v>
      </c>
      <c r="FS61" s="2" t="s">
        <v>55</v>
      </c>
      <c r="FT61" s="2"/>
      <c r="FU61" s="2" t="s">
        <v>55</v>
      </c>
      <c r="FV61" s="2"/>
      <c r="FW61" s="2" t="s">
        <v>55</v>
      </c>
      <c r="FX61" s="2"/>
      <c r="FY61" s="2" t="s">
        <v>55</v>
      </c>
      <c r="FZ61" s="2"/>
      <c r="GA61" s="5" t="s">
        <v>55</v>
      </c>
      <c r="GC61" s="5" t="s">
        <v>55</v>
      </c>
      <c r="GE61" s="5" t="s">
        <v>55</v>
      </c>
      <c r="GG61" s="5" t="s">
        <v>55</v>
      </c>
      <c r="GI61" s="5" t="s">
        <v>55</v>
      </c>
      <c r="GK61" s="5" t="s">
        <v>55</v>
      </c>
      <c r="GM61" s="5" t="s">
        <v>55</v>
      </c>
      <c r="GO61" s="5" t="s">
        <v>55</v>
      </c>
      <c r="GQ61" s="1" t="s">
        <v>6</v>
      </c>
      <c r="GR61" s="1"/>
      <c r="GS61" s="1" t="s">
        <v>55</v>
      </c>
      <c r="GT61" s="1"/>
      <c r="GU61" s="1" t="s">
        <v>6</v>
      </c>
      <c r="GV61" s="1"/>
      <c r="GW61" s="1" t="s">
        <v>6</v>
      </c>
      <c r="GX61" s="1"/>
      <c r="GY61" s="5" t="s">
        <v>55</v>
      </c>
      <c r="HA61" s="5" t="s">
        <v>55</v>
      </c>
      <c r="HC61" s="5" t="s">
        <v>55</v>
      </c>
      <c r="HE61" s="5" t="s">
        <v>55</v>
      </c>
      <c r="HG61" s="5" t="s">
        <v>55</v>
      </c>
      <c r="HI61" s="5" t="s">
        <v>55</v>
      </c>
      <c r="HK61" s="5" t="s">
        <v>55</v>
      </c>
      <c r="HM61" s="1" t="s">
        <v>144</v>
      </c>
      <c r="HN61" s="1"/>
    </row>
    <row r="62" spans="1:222">
      <c r="A62" s="15" t="s">
        <v>240</v>
      </c>
      <c r="B62" s="15" t="s">
        <v>245</v>
      </c>
      <c r="C62" s="1" t="s">
        <v>55</v>
      </c>
      <c r="D62" s="1"/>
      <c r="E62" s="1" t="s">
        <v>55</v>
      </c>
      <c r="F62" s="1"/>
      <c r="G62" s="1" t="s">
        <v>55</v>
      </c>
      <c r="H62" s="1"/>
      <c r="I62" s="1" t="s">
        <v>55</v>
      </c>
      <c r="J62" s="1"/>
      <c r="K62" s="1" t="s">
        <v>55</v>
      </c>
      <c r="L62" s="1"/>
      <c r="M62" s="1" t="s">
        <v>6</v>
      </c>
      <c r="N62" s="1"/>
      <c r="O62" s="1" t="s">
        <v>6</v>
      </c>
      <c r="P62" s="1"/>
      <c r="Q62" s="1" t="s">
        <v>6</v>
      </c>
      <c r="R62" s="1"/>
      <c r="S62" s="1" t="s">
        <v>6</v>
      </c>
      <c r="T62" s="1"/>
      <c r="U62" s="1" t="s">
        <v>6</v>
      </c>
      <c r="V62" s="1"/>
      <c r="W62" s="1" t="s">
        <v>6</v>
      </c>
      <c r="X62" s="1"/>
      <c r="Y62" s="1" t="s">
        <v>55</v>
      </c>
      <c r="Z62" s="1"/>
      <c r="AA62" s="1" t="s">
        <v>55</v>
      </c>
      <c r="AB62" s="1"/>
      <c r="AC62" s="1" t="s">
        <v>6</v>
      </c>
      <c r="AD62" s="1"/>
      <c r="AE62" s="1" t="s">
        <v>6</v>
      </c>
      <c r="AF62" s="1"/>
      <c r="AG62" s="1" t="s">
        <v>6</v>
      </c>
      <c r="AH62" s="1"/>
      <c r="AI62" s="1" t="s">
        <v>6</v>
      </c>
      <c r="AJ62" s="1"/>
      <c r="AK62" s="1" t="s">
        <v>55</v>
      </c>
      <c r="AL62" s="1"/>
      <c r="AM62" s="4" t="s">
        <v>55</v>
      </c>
      <c r="AO62" s="5" t="s">
        <v>55</v>
      </c>
      <c r="AQ62" s="5" t="s">
        <v>55</v>
      </c>
      <c r="AS62" s="4" t="s">
        <v>55</v>
      </c>
      <c r="AU62" s="2" t="s">
        <v>61</v>
      </c>
      <c r="AV62" s="2"/>
      <c r="AW62" s="2" t="s">
        <v>55</v>
      </c>
      <c r="AY62" s="2" t="s">
        <v>55</v>
      </c>
      <c r="BA62" s="2" t="s">
        <v>55</v>
      </c>
      <c r="BB62" s="2"/>
      <c r="BC62" s="2" t="s">
        <v>61</v>
      </c>
      <c r="BD62" s="5">
        <v>1</v>
      </c>
      <c r="BE62" s="4" t="s">
        <v>55</v>
      </c>
      <c r="BF62" s="2"/>
      <c r="BG62" s="4" t="s">
        <v>55</v>
      </c>
      <c r="BI62" s="2" t="s">
        <v>55</v>
      </c>
      <c r="BJ62" s="2"/>
      <c r="BK62" s="2" t="s">
        <v>55</v>
      </c>
      <c r="BM62" s="5" t="s">
        <v>55</v>
      </c>
      <c r="BO62" s="1" t="s">
        <v>55</v>
      </c>
      <c r="BP62" s="1"/>
      <c r="BQ62" s="1" t="s">
        <v>55</v>
      </c>
      <c r="BR62" s="1"/>
      <c r="BS62" s="1" t="s">
        <v>55</v>
      </c>
      <c r="BT62" s="1"/>
      <c r="BU62" s="1" t="s">
        <v>55</v>
      </c>
      <c r="BV62" s="1"/>
      <c r="BW62" s="1" t="s">
        <v>144</v>
      </c>
      <c r="BX62" s="1"/>
      <c r="BY62" s="1" t="s">
        <v>144</v>
      </c>
      <c r="BZ62" s="1"/>
      <c r="CA62" s="1" t="s">
        <v>144</v>
      </c>
      <c r="CB62" s="1"/>
      <c r="CC62" s="1" t="s">
        <v>144</v>
      </c>
      <c r="CD62" s="1"/>
      <c r="CE62" s="1" t="s">
        <v>144</v>
      </c>
      <c r="CF62" s="1"/>
      <c r="CG62" s="1" t="s">
        <v>144</v>
      </c>
      <c r="CH62" s="1"/>
      <c r="CI62" s="1" t="s">
        <v>144</v>
      </c>
      <c r="CJ62" s="1"/>
      <c r="CK62" s="1" t="s">
        <v>144</v>
      </c>
      <c r="CL62" s="1"/>
      <c r="CM62" s="1" t="s">
        <v>144</v>
      </c>
      <c r="CN62" s="1"/>
      <c r="CO62" s="1" t="s">
        <v>144</v>
      </c>
      <c r="CP62" s="1"/>
      <c r="CQ62" s="1" t="s">
        <v>144</v>
      </c>
      <c r="CR62" s="1"/>
      <c r="CS62" s="1" t="s">
        <v>144</v>
      </c>
      <c r="CT62" s="1"/>
      <c r="CU62" s="1" t="s">
        <v>144</v>
      </c>
      <c r="CV62" s="1">
        <f>5+4</f>
        <v>9</v>
      </c>
      <c r="CW62" s="1" t="s">
        <v>144</v>
      </c>
      <c r="CX62" s="1"/>
      <c r="CY62" s="1" t="s">
        <v>144</v>
      </c>
      <c r="CZ62" s="1"/>
      <c r="DA62" s="1" t="s">
        <v>61</v>
      </c>
      <c r="DB62" s="1">
        <v>1</v>
      </c>
      <c r="DC62" s="1" t="s">
        <v>55</v>
      </c>
      <c r="DD62" s="1"/>
      <c r="DE62" s="1" t="s">
        <v>55</v>
      </c>
      <c r="DF62" s="1"/>
      <c r="DG62" s="1" t="s">
        <v>6</v>
      </c>
      <c r="DH62" s="1"/>
      <c r="DI62" s="1" t="s">
        <v>6</v>
      </c>
      <c r="DJ62" s="1"/>
      <c r="DK62" s="1" t="s">
        <v>6</v>
      </c>
      <c r="DL62" s="1"/>
      <c r="DM62" s="1" t="s">
        <v>55</v>
      </c>
      <c r="DN62" s="1"/>
      <c r="DO62" s="1" t="s">
        <v>55</v>
      </c>
      <c r="DP62" s="1"/>
      <c r="DQ62" s="1" t="s">
        <v>55</v>
      </c>
      <c r="DR62" s="1"/>
      <c r="DS62" s="1" t="s">
        <v>55</v>
      </c>
      <c r="DT62" s="1"/>
      <c r="DU62" s="1"/>
      <c r="DV62" s="1"/>
      <c r="DW62" s="1" t="s">
        <v>55</v>
      </c>
      <c r="DX62" s="1"/>
      <c r="DY62" s="1" t="s">
        <v>6</v>
      </c>
      <c r="DZ62" s="1"/>
      <c r="EA62" s="1" t="s">
        <v>55</v>
      </c>
      <c r="EB62" s="1"/>
      <c r="EC62" s="1" t="s">
        <v>55</v>
      </c>
      <c r="ED62" s="1"/>
      <c r="EE62" s="1" t="s">
        <v>6</v>
      </c>
      <c r="EF62" s="1"/>
      <c r="EG62" s="1" t="s">
        <v>6</v>
      </c>
      <c r="EH62" s="1"/>
      <c r="EI62" s="1" t="s">
        <v>6</v>
      </c>
      <c r="EJ62" s="1"/>
      <c r="EK62" s="1" t="s">
        <v>55</v>
      </c>
      <c r="EL62" s="1"/>
      <c r="EM62" s="1" t="s">
        <v>6</v>
      </c>
      <c r="EN62" s="1"/>
      <c r="EO62" s="1" t="s">
        <v>61</v>
      </c>
      <c r="EP62" s="1">
        <v>19</v>
      </c>
      <c r="EQ62" s="1" t="s">
        <v>55</v>
      </c>
      <c r="ER62" s="1"/>
      <c r="ES62" s="1" t="s">
        <v>55</v>
      </c>
      <c r="ET62" s="1"/>
      <c r="EU62" s="1" t="s">
        <v>55</v>
      </c>
      <c r="EV62" s="1"/>
      <c r="EW62" s="1" t="s">
        <v>55</v>
      </c>
      <c r="EX62" s="1"/>
      <c r="EY62" s="1" t="s">
        <v>55</v>
      </c>
      <c r="EZ62" s="1"/>
      <c r="FA62" s="1" t="s">
        <v>55</v>
      </c>
      <c r="FB62" s="1"/>
      <c r="FC62" s="1" t="s">
        <v>61</v>
      </c>
      <c r="FD62" s="1">
        <v>8</v>
      </c>
      <c r="FE62" s="1" t="s">
        <v>55</v>
      </c>
      <c r="FF62" s="1"/>
      <c r="FG62" s="5" t="s">
        <v>55</v>
      </c>
      <c r="FI62" s="2" t="s">
        <v>55</v>
      </c>
      <c r="FJ62" s="2"/>
      <c r="FK62" s="2" t="s">
        <v>55</v>
      </c>
      <c r="FM62" s="2" t="s">
        <v>55</v>
      </c>
      <c r="FO62" s="2" t="s">
        <v>55</v>
      </c>
      <c r="FP62" s="2"/>
      <c r="FQ62" s="5" t="s">
        <v>55</v>
      </c>
      <c r="FS62" s="2" t="s">
        <v>55</v>
      </c>
      <c r="FT62" s="2"/>
      <c r="FU62" s="2" t="s">
        <v>55</v>
      </c>
      <c r="FV62" s="2"/>
      <c r="FW62" s="2" t="s">
        <v>55</v>
      </c>
      <c r="FX62" s="2"/>
      <c r="FY62" s="2" t="s">
        <v>55</v>
      </c>
      <c r="FZ62" s="2"/>
      <c r="GA62" s="5" t="s">
        <v>55</v>
      </c>
      <c r="GC62" s="5" t="s">
        <v>55</v>
      </c>
      <c r="GE62" s="5" t="s">
        <v>55</v>
      </c>
      <c r="GG62" s="5" t="s">
        <v>55</v>
      </c>
      <c r="GI62" s="5" t="s">
        <v>55</v>
      </c>
      <c r="GK62" s="5" t="s">
        <v>55</v>
      </c>
      <c r="GM62" s="5" t="s">
        <v>55</v>
      </c>
      <c r="GO62" s="5" t="s">
        <v>55</v>
      </c>
      <c r="GQ62" s="1" t="s">
        <v>6</v>
      </c>
      <c r="GR62" s="1"/>
      <c r="GS62" s="1" t="s">
        <v>55</v>
      </c>
      <c r="GT62" s="1"/>
      <c r="GU62" s="1" t="s">
        <v>6</v>
      </c>
      <c r="GV62" s="1"/>
      <c r="GW62" s="1" t="s">
        <v>2</v>
      </c>
      <c r="GX62" s="1">
        <v>3</v>
      </c>
      <c r="GY62" s="5" t="s">
        <v>55</v>
      </c>
      <c r="HA62" s="5" t="s">
        <v>55</v>
      </c>
      <c r="HC62" s="5" t="s">
        <v>55</v>
      </c>
      <c r="HE62" s="5" t="s">
        <v>55</v>
      </c>
      <c r="HG62" s="5" t="s">
        <v>55</v>
      </c>
      <c r="HI62" s="5" t="s">
        <v>55</v>
      </c>
      <c r="HK62" s="5" t="s">
        <v>55</v>
      </c>
      <c r="HM62" s="1" t="s">
        <v>144</v>
      </c>
      <c r="HN62" s="1"/>
    </row>
    <row r="63" spans="1:222">
      <c r="A63" s="12" t="s">
        <v>246</v>
      </c>
      <c r="B63" s="12" t="s">
        <v>96</v>
      </c>
      <c r="C63" s="1" t="s">
        <v>61</v>
      </c>
      <c r="D63" s="1">
        <v>170</v>
      </c>
      <c r="E63" s="1" t="s">
        <v>55</v>
      </c>
      <c r="F63" s="1"/>
      <c r="G63" s="1" t="s">
        <v>55</v>
      </c>
      <c r="H63" s="1"/>
      <c r="I63" s="1" t="s">
        <v>61</v>
      </c>
      <c r="J63" s="1">
        <v>19</v>
      </c>
      <c r="K63" s="1" t="s">
        <v>2</v>
      </c>
      <c r="L63" s="1">
        <v>23</v>
      </c>
      <c r="M63" s="1" t="s">
        <v>6</v>
      </c>
      <c r="N63" s="1"/>
      <c r="O63" s="1" t="s">
        <v>6</v>
      </c>
      <c r="P63" s="1"/>
      <c r="Q63" s="1" t="s">
        <v>6</v>
      </c>
      <c r="R63" s="1"/>
      <c r="S63" s="1" t="s">
        <v>6</v>
      </c>
      <c r="T63" s="1"/>
      <c r="U63" s="1" t="s">
        <v>55</v>
      </c>
      <c r="V63" s="1"/>
      <c r="W63" s="1" t="s">
        <v>6</v>
      </c>
      <c r="X63" s="1"/>
      <c r="Y63" s="1" t="s">
        <v>55</v>
      </c>
      <c r="Z63" s="1"/>
      <c r="AA63" s="1" t="s">
        <v>55</v>
      </c>
      <c r="AB63" s="1"/>
      <c r="AC63" s="1" t="s">
        <v>6</v>
      </c>
      <c r="AD63" s="1"/>
      <c r="AE63" s="1" t="s">
        <v>6</v>
      </c>
      <c r="AF63" s="1"/>
      <c r="AG63" s="1" t="s">
        <v>6</v>
      </c>
      <c r="AH63" s="1"/>
      <c r="AI63" s="1" t="s">
        <v>2</v>
      </c>
      <c r="AJ63" s="1">
        <v>18</v>
      </c>
      <c r="AK63" s="1" t="s">
        <v>55</v>
      </c>
      <c r="AL63" s="1"/>
      <c r="AM63" s="2" t="s">
        <v>61</v>
      </c>
      <c r="AN63" s="5">
        <v>11</v>
      </c>
      <c r="AO63" s="5" t="s">
        <v>55</v>
      </c>
      <c r="AQ63" s="5" t="s">
        <v>55</v>
      </c>
      <c r="AS63" s="2" t="s">
        <v>61</v>
      </c>
      <c r="AT63" s="2">
        <f>ROUND(0.16*136+0.09*32,0)</f>
        <v>25</v>
      </c>
      <c r="AU63" s="2" t="s">
        <v>61</v>
      </c>
      <c r="AV63" s="2">
        <v>686</v>
      </c>
      <c r="AW63" s="2" t="s">
        <v>55</v>
      </c>
      <c r="AX63" s="2"/>
      <c r="AY63" s="2" t="s">
        <v>55</v>
      </c>
      <c r="AZ63" s="2"/>
      <c r="BA63" s="2" t="s">
        <v>55</v>
      </c>
      <c r="BB63" s="2"/>
      <c r="BC63" s="2" t="s">
        <v>61</v>
      </c>
      <c r="BD63" s="2">
        <f>SUM(BD65:BD68)</f>
        <v>9</v>
      </c>
      <c r="BE63" s="4" t="s">
        <v>55</v>
      </c>
      <c r="BF63" s="2"/>
      <c r="BG63" s="4" t="s">
        <v>61</v>
      </c>
      <c r="BH63" s="2">
        <v>11</v>
      </c>
      <c r="BI63" s="2" t="s">
        <v>61</v>
      </c>
      <c r="BJ63" s="2">
        <v>0</v>
      </c>
      <c r="BK63" s="2" t="s">
        <v>61</v>
      </c>
      <c r="BL63" s="2"/>
      <c r="BM63" s="5" t="s">
        <v>55</v>
      </c>
      <c r="BN63" s="2"/>
      <c r="BO63" s="1" t="s">
        <v>55</v>
      </c>
      <c r="BP63" s="1"/>
      <c r="BQ63" s="1" t="s">
        <v>61</v>
      </c>
      <c r="BR63" s="1">
        <v>72</v>
      </c>
      <c r="BS63" s="1" t="s">
        <v>55</v>
      </c>
      <c r="BT63" s="1"/>
      <c r="BU63" s="1" t="s">
        <v>61</v>
      </c>
      <c r="BV63" s="1">
        <v>30</v>
      </c>
      <c r="BW63" s="1" t="s">
        <v>144</v>
      </c>
      <c r="BX63" s="1"/>
      <c r="BY63" s="1" t="s">
        <v>144</v>
      </c>
      <c r="BZ63" s="1"/>
      <c r="CA63" s="1" t="s">
        <v>144</v>
      </c>
      <c r="CB63" s="1"/>
      <c r="CC63" s="1" t="s">
        <v>144</v>
      </c>
      <c r="CD63" s="1"/>
      <c r="CE63" s="1" t="s">
        <v>144</v>
      </c>
      <c r="CF63" s="1"/>
      <c r="CG63" s="1" t="s">
        <v>144</v>
      </c>
      <c r="CH63" s="1"/>
      <c r="CI63" s="1" t="s">
        <v>144</v>
      </c>
      <c r="CJ63" s="1"/>
      <c r="CK63" s="1" t="s">
        <v>308</v>
      </c>
      <c r="CL63" s="1">
        <v>2</v>
      </c>
      <c r="CM63" s="1" t="s">
        <v>308</v>
      </c>
      <c r="CN63" s="1">
        <v>2</v>
      </c>
      <c r="CO63" s="1" t="s">
        <v>144</v>
      </c>
      <c r="CP63" s="1"/>
      <c r="CQ63" s="1" t="s">
        <v>144</v>
      </c>
      <c r="CR63" s="1"/>
      <c r="CS63" s="1" t="s">
        <v>144</v>
      </c>
      <c r="CT63" s="1"/>
      <c r="CU63" s="1" t="s">
        <v>308</v>
      </c>
      <c r="CV63" s="1">
        <v>34</v>
      </c>
      <c r="CW63" s="1" t="s">
        <v>144</v>
      </c>
      <c r="CX63" s="1"/>
      <c r="CY63" s="1" t="s">
        <v>144</v>
      </c>
      <c r="CZ63" s="1"/>
      <c r="DA63" s="1" t="s">
        <v>61</v>
      </c>
      <c r="DB63" s="1">
        <v>10</v>
      </c>
      <c r="DC63" s="1" t="s">
        <v>55</v>
      </c>
      <c r="DD63" s="1"/>
      <c r="DE63" s="1" t="s">
        <v>55</v>
      </c>
      <c r="DF63" s="1"/>
      <c r="DG63" s="1" t="s">
        <v>6</v>
      </c>
      <c r="DH63" s="1"/>
      <c r="DI63" s="1" t="s">
        <v>55</v>
      </c>
      <c r="DJ63" s="1"/>
      <c r="DK63" s="1" t="s">
        <v>6</v>
      </c>
      <c r="DL63" s="1"/>
      <c r="DM63" s="1" t="s">
        <v>55</v>
      </c>
      <c r="DN63" s="1"/>
      <c r="DO63" s="1" t="s">
        <v>55</v>
      </c>
      <c r="DP63" s="1"/>
      <c r="DQ63" s="1" t="s">
        <v>55</v>
      </c>
      <c r="DR63" s="1"/>
      <c r="DS63" s="1" t="s">
        <v>2</v>
      </c>
      <c r="DT63" s="1">
        <v>25</v>
      </c>
      <c r="DU63" s="1"/>
      <c r="DV63" s="1"/>
      <c r="DW63" s="1" t="s">
        <v>55</v>
      </c>
      <c r="DX63" s="1"/>
      <c r="DY63" s="1" t="s">
        <v>6</v>
      </c>
      <c r="DZ63" s="1"/>
      <c r="EA63" s="1" t="s">
        <v>55</v>
      </c>
      <c r="EB63" s="1"/>
      <c r="EC63" s="1" t="s">
        <v>55</v>
      </c>
      <c r="ED63" s="1"/>
      <c r="EE63" s="1" t="s">
        <v>6</v>
      </c>
      <c r="EF63" s="1"/>
      <c r="EG63" s="1" t="s">
        <v>2</v>
      </c>
      <c r="EH63" s="1">
        <v>2</v>
      </c>
      <c r="EI63" s="1" t="s">
        <v>6</v>
      </c>
      <c r="EJ63" s="1"/>
      <c r="EK63" s="1" t="s">
        <v>55</v>
      </c>
      <c r="EL63" s="1"/>
      <c r="EM63" s="1" t="s">
        <v>6</v>
      </c>
      <c r="EN63" s="1"/>
      <c r="EO63" s="1" t="s">
        <v>61</v>
      </c>
      <c r="EP63" s="1">
        <v>9</v>
      </c>
      <c r="EQ63" s="1" t="s">
        <v>55</v>
      </c>
      <c r="ER63" s="1"/>
      <c r="ES63" s="1" t="s">
        <v>55</v>
      </c>
      <c r="ET63" s="1"/>
      <c r="EU63" s="1" t="s">
        <v>55</v>
      </c>
      <c r="EV63" s="1"/>
      <c r="EW63" s="1" t="s">
        <v>55</v>
      </c>
      <c r="EX63" s="1"/>
      <c r="EY63" s="1" t="s">
        <v>55</v>
      </c>
      <c r="EZ63" s="1"/>
      <c r="FA63" s="1" t="s">
        <v>55</v>
      </c>
      <c r="FB63" s="1"/>
      <c r="FC63" s="1" t="s">
        <v>61</v>
      </c>
      <c r="FD63" s="1">
        <v>9</v>
      </c>
      <c r="FE63" s="1" t="s">
        <v>55</v>
      </c>
      <c r="FF63" s="1"/>
      <c r="FG63" s="5" t="s">
        <v>61</v>
      </c>
      <c r="FH63" s="5">
        <v>5</v>
      </c>
      <c r="FI63" s="2" t="s">
        <v>55</v>
      </c>
      <c r="FJ63" s="2"/>
      <c r="FK63" s="2" t="s">
        <v>61</v>
      </c>
      <c r="FL63" s="2">
        <v>110</v>
      </c>
      <c r="FM63" s="2" t="s">
        <v>55</v>
      </c>
      <c r="FN63" s="2"/>
      <c r="FO63" s="2" t="s">
        <v>55</v>
      </c>
      <c r="FP63" s="2"/>
      <c r="FQ63" s="2" t="s">
        <v>55</v>
      </c>
      <c r="FR63" s="2"/>
      <c r="FS63" s="2" t="s">
        <v>55</v>
      </c>
      <c r="FT63" s="2"/>
      <c r="FU63" s="2" t="s">
        <v>55</v>
      </c>
      <c r="FV63" s="2"/>
      <c r="FW63" s="2" t="s">
        <v>55</v>
      </c>
      <c r="FX63" s="2"/>
      <c r="FY63" s="2" t="s">
        <v>55</v>
      </c>
      <c r="FZ63" s="2"/>
      <c r="GA63" s="5" t="s">
        <v>55</v>
      </c>
      <c r="GB63" s="2"/>
      <c r="GC63" s="5" t="s">
        <v>55</v>
      </c>
      <c r="GE63" s="5" t="s">
        <v>55</v>
      </c>
      <c r="GG63" s="5" t="s">
        <v>55</v>
      </c>
      <c r="GI63" s="5" t="s">
        <v>55</v>
      </c>
      <c r="GK63" s="5" t="s">
        <v>55</v>
      </c>
      <c r="GM63" s="5" t="s">
        <v>55</v>
      </c>
      <c r="GO63" s="5" t="s">
        <v>55</v>
      </c>
      <c r="GQ63" s="1" t="s">
        <v>61</v>
      </c>
      <c r="GR63" s="1">
        <v>8</v>
      </c>
      <c r="GS63" s="1" t="s">
        <v>2</v>
      </c>
      <c r="GT63" s="1">
        <v>46</v>
      </c>
      <c r="GU63" s="1" t="s">
        <v>61</v>
      </c>
      <c r="GV63" s="1">
        <v>3</v>
      </c>
      <c r="GW63" s="1" t="s">
        <v>6</v>
      </c>
      <c r="GX63" s="1"/>
      <c r="GY63" s="5" t="s">
        <v>55</v>
      </c>
      <c r="HA63" s="5" t="s">
        <v>55</v>
      </c>
      <c r="HC63" s="5" t="s">
        <v>55</v>
      </c>
      <c r="HE63" s="5" t="s">
        <v>55</v>
      </c>
      <c r="HG63" s="5" t="s">
        <v>55</v>
      </c>
      <c r="HI63" s="5" t="s">
        <v>55</v>
      </c>
      <c r="HK63" s="5" t="s">
        <v>55</v>
      </c>
      <c r="HM63" s="1" t="s">
        <v>144</v>
      </c>
      <c r="HN63" s="1"/>
    </row>
    <row r="64" spans="1:222">
      <c r="A64" s="15" t="s">
        <v>246</v>
      </c>
      <c r="B64" s="15" t="s">
        <v>247</v>
      </c>
      <c r="C64" s="1" t="s">
        <v>55</v>
      </c>
      <c r="D64" s="1"/>
      <c r="E64" s="1" t="s">
        <v>55</v>
      </c>
      <c r="F64" s="1"/>
      <c r="G64" s="1" t="s">
        <v>55</v>
      </c>
      <c r="H64" s="1"/>
      <c r="I64" s="1" t="s">
        <v>55</v>
      </c>
      <c r="J64" s="1"/>
      <c r="K64" s="1" t="s">
        <v>2</v>
      </c>
      <c r="L64" s="1">
        <v>6</v>
      </c>
      <c r="M64" s="1" t="s">
        <v>6</v>
      </c>
      <c r="N64" s="1"/>
      <c r="O64" s="1" t="s">
        <v>6</v>
      </c>
      <c r="P64" s="1"/>
      <c r="Q64" s="1" t="s">
        <v>6</v>
      </c>
      <c r="R64" s="1"/>
      <c r="S64" s="1" t="s">
        <v>6</v>
      </c>
      <c r="T64" s="1"/>
      <c r="U64" s="1" t="s">
        <v>6</v>
      </c>
      <c r="V64" s="1"/>
      <c r="W64" s="1" t="s">
        <v>6</v>
      </c>
      <c r="X64" s="1"/>
      <c r="Y64" s="1" t="s">
        <v>55</v>
      </c>
      <c r="Z64" s="1"/>
      <c r="AA64" s="1" t="s">
        <v>55</v>
      </c>
      <c r="AB64" s="1"/>
      <c r="AC64" s="1" t="s">
        <v>6</v>
      </c>
      <c r="AD64" s="1"/>
      <c r="AE64" s="1" t="s">
        <v>6</v>
      </c>
      <c r="AF64" s="1"/>
      <c r="AG64" s="1" t="s">
        <v>6</v>
      </c>
      <c r="AH64" s="1"/>
      <c r="AI64" s="1" t="s">
        <v>6</v>
      </c>
      <c r="AJ64" s="1"/>
      <c r="AK64" s="1" t="s">
        <v>55</v>
      </c>
      <c r="AL64" s="1"/>
      <c r="AM64" s="2" t="s">
        <v>55</v>
      </c>
      <c r="AO64" s="5" t="s">
        <v>55</v>
      </c>
      <c r="AQ64" s="5" t="s">
        <v>55</v>
      </c>
      <c r="AS64" s="4" t="s">
        <v>55</v>
      </c>
      <c r="AU64" s="2" t="s">
        <v>61</v>
      </c>
      <c r="AV64" s="2">
        <v>135</v>
      </c>
      <c r="AW64" s="2" t="s">
        <v>55</v>
      </c>
      <c r="AY64" s="2" t="s">
        <v>55</v>
      </c>
      <c r="BA64" s="2" t="s">
        <v>55</v>
      </c>
      <c r="BB64" s="2"/>
      <c r="BC64" s="2" t="s">
        <v>55</v>
      </c>
      <c r="BE64" s="4" t="s">
        <v>55</v>
      </c>
      <c r="BF64" s="2"/>
      <c r="BG64" s="4" t="s">
        <v>61</v>
      </c>
      <c r="BH64" s="5">
        <v>5</v>
      </c>
      <c r="BI64" s="2" t="s">
        <v>55</v>
      </c>
      <c r="BJ64" s="2"/>
      <c r="BK64" s="2" t="s">
        <v>55</v>
      </c>
      <c r="BM64" s="5" t="s">
        <v>55</v>
      </c>
      <c r="BO64" s="1" t="s">
        <v>55</v>
      </c>
      <c r="BP64" s="1"/>
      <c r="BQ64" s="1" t="s">
        <v>55</v>
      </c>
      <c r="BR64" s="1"/>
      <c r="BS64" s="1" t="s">
        <v>55</v>
      </c>
      <c r="BT64" s="1"/>
      <c r="BU64" s="1" t="s">
        <v>55</v>
      </c>
      <c r="BV64" s="1"/>
      <c r="BW64" s="1" t="s">
        <v>144</v>
      </c>
      <c r="BX64" s="1"/>
      <c r="BY64" s="1" t="s">
        <v>144</v>
      </c>
      <c r="BZ64" s="1"/>
      <c r="CA64" s="1" t="s">
        <v>144</v>
      </c>
      <c r="CB64" s="1"/>
      <c r="CC64" s="1" t="s">
        <v>144</v>
      </c>
      <c r="CD64" s="1"/>
      <c r="CE64" s="1" t="s">
        <v>144</v>
      </c>
      <c r="CF64" s="1"/>
      <c r="CG64" s="1" t="s">
        <v>144</v>
      </c>
      <c r="CH64" s="1"/>
      <c r="CI64" s="1" t="s">
        <v>144</v>
      </c>
      <c r="CJ64" s="1"/>
      <c r="CK64" s="1" t="s">
        <v>144</v>
      </c>
      <c r="CL64" s="1"/>
      <c r="CM64" s="1" t="s">
        <v>144</v>
      </c>
      <c r="CN64" s="1"/>
      <c r="CO64" s="1" t="s">
        <v>144</v>
      </c>
      <c r="CP64" s="1"/>
      <c r="CQ64" s="1" t="s">
        <v>144</v>
      </c>
      <c r="CR64" s="1"/>
      <c r="CS64" s="1" t="s">
        <v>144</v>
      </c>
      <c r="CT64" s="1"/>
      <c r="CU64" s="1" t="s">
        <v>308</v>
      </c>
      <c r="CV64" s="1">
        <v>15</v>
      </c>
      <c r="CW64" s="1" t="s">
        <v>144</v>
      </c>
      <c r="CX64" s="1"/>
      <c r="CY64" s="1" t="s">
        <v>144</v>
      </c>
      <c r="CZ64" s="1"/>
      <c r="DA64" s="1" t="s">
        <v>61</v>
      </c>
      <c r="DB64" s="1">
        <v>0</v>
      </c>
      <c r="DC64" s="1" t="s">
        <v>55</v>
      </c>
      <c r="DD64" s="1"/>
      <c r="DE64" s="1" t="s">
        <v>55</v>
      </c>
      <c r="DF64" s="1"/>
      <c r="DG64" s="1" t="s">
        <v>6</v>
      </c>
      <c r="DH64" s="1"/>
      <c r="DI64" s="1" t="s">
        <v>2</v>
      </c>
      <c r="DJ64" s="1">
        <v>27</v>
      </c>
      <c r="DK64" s="1" t="s">
        <v>6</v>
      </c>
      <c r="DL64" s="1"/>
      <c r="DM64" s="1" t="s">
        <v>55</v>
      </c>
      <c r="DN64" s="1"/>
      <c r="DO64" s="1" t="s">
        <v>55</v>
      </c>
      <c r="DP64" s="1"/>
      <c r="DQ64" s="1" t="s">
        <v>55</v>
      </c>
      <c r="DR64" s="1"/>
      <c r="DS64" s="1" t="s">
        <v>6</v>
      </c>
      <c r="DT64" s="1"/>
      <c r="DU64" s="1"/>
      <c r="DV64" s="1"/>
      <c r="DW64" s="1" t="s">
        <v>55</v>
      </c>
      <c r="DX64" s="1"/>
      <c r="DY64" s="1" t="s">
        <v>6</v>
      </c>
      <c r="DZ64" s="1"/>
      <c r="EA64" s="1" t="s">
        <v>55</v>
      </c>
      <c r="EB64" s="1"/>
      <c r="EC64" s="1" t="s">
        <v>55</v>
      </c>
      <c r="ED64" s="1"/>
      <c r="EE64" s="1" t="s">
        <v>6</v>
      </c>
      <c r="EF64" s="1"/>
      <c r="EG64" s="1" t="s">
        <v>6</v>
      </c>
      <c r="EH64" s="1"/>
      <c r="EI64" s="1" t="s">
        <v>6</v>
      </c>
      <c r="EJ64" s="1"/>
      <c r="EK64" s="1" t="s">
        <v>55</v>
      </c>
      <c r="EL64" s="1"/>
      <c r="EM64" s="1" t="s">
        <v>6</v>
      </c>
      <c r="EN64" s="1"/>
      <c r="EO64" s="1" t="s">
        <v>61</v>
      </c>
      <c r="EP64" s="1">
        <v>3</v>
      </c>
      <c r="EQ64" s="1" t="s">
        <v>55</v>
      </c>
      <c r="ER64" s="1"/>
      <c r="ES64" s="1" t="s">
        <v>55</v>
      </c>
      <c r="ET64" s="1"/>
      <c r="EU64" s="1" t="s">
        <v>55</v>
      </c>
      <c r="EV64" s="1"/>
      <c r="EW64" s="1" t="s">
        <v>55</v>
      </c>
      <c r="EX64" s="1"/>
      <c r="EY64" s="1" t="s">
        <v>55</v>
      </c>
      <c r="EZ64" s="1"/>
      <c r="FA64" s="1" t="s">
        <v>55</v>
      </c>
      <c r="FB64" s="1"/>
      <c r="FC64" s="1" t="s">
        <v>61</v>
      </c>
      <c r="FD64" s="1">
        <v>9</v>
      </c>
      <c r="FE64" s="1" t="s">
        <v>55</v>
      </c>
      <c r="FF64" s="1"/>
      <c r="FG64" s="5" t="s">
        <v>55</v>
      </c>
      <c r="FI64" s="2" t="s">
        <v>55</v>
      </c>
      <c r="FJ64" s="2"/>
      <c r="FK64" s="2" t="s">
        <v>55</v>
      </c>
      <c r="FM64" s="2" t="s">
        <v>55</v>
      </c>
      <c r="FO64" s="2" t="s">
        <v>55</v>
      </c>
      <c r="FP64" s="2"/>
      <c r="FQ64" s="5" t="s">
        <v>55</v>
      </c>
      <c r="FS64" s="2" t="s">
        <v>55</v>
      </c>
      <c r="FT64" s="2"/>
      <c r="FU64" s="2" t="s">
        <v>55</v>
      </c>
      <c r="FV64" s="2"/>
      <c r="FW64" s="2" t="s">
        <v>55</v>
      </c>
      <c r="FX64" s="2"/>
      <c r="FY64" s="2" t="s">
        <v>55</v>
      </c>
      <c r="FZ64" s="2"/>
      <c r="GA64" s="5" t="s">
        <v>55</v>
      </c>
      <c r="GC64" s="5" t="s">
        <v>55</v>
      </c>
      <c r="GE64" s="5" t="s">
        <v>55</v>
      </c>
      <c r="GG64" s="5" t="s">
        <v>55</v>
      </c>
      <c r="GI64" s="5" t="s">
        <v>55</v>
      </c>
      <c r="GK64" s="5" t="s">
        <v>55</v>
      </c>
      <c r="GM64" s="5" t="s">
        <v>55</v>
      </c>
      <c r="GO64" s="5" t="s">
        <v>55</v>
      </c>
      <c r="GQ64" s="1" t="s">
        <v>2</v>
      </c>
      <c r="GR64" s="1">
        <v>6</v>
      </c>
      <c r="GS64" s="1" t="s">
        <v>55</v>
      </c>
      <c r="GT64" s="1"/>
      <c r="GU64" s="1" t="s">
        <v>2</v>
      </c>
      <c r="GV64" s="1">
        <v>3</v>
      </c>
      <c r="GW64" s="1" t="s">
        <v>6</v>
      </c>
      <c r="GX64" s="1"/>
      <c r="GY64" s="5" t="s">
        <v>55</v>
      </c>
      <c r="HA64" s="5" t="s">
        <v>55</v>
      </c>
      <c r="HC64" s="5" t="s">
        <v>55</v>
      </c>
      <c r="HE64" s="5" t="s">
        <v>55</v>
      </c>
      <c r="HG64" s="5" t="s">
        <v>55</v>
      </c>
      <c r="HI64" s="5" t="s">
        <v>55</v>
      </c>
      <c r="HK64" s="5" t="s">
        <v>55</v>
      </c>
      <c r="HM64" s="1" t="s">
        <v>144</v>
      </c>
      <c r="HN64" s="1"/>
    </row>
    <row r="65" spans="1:222">
      <c r="A65" s="15" t="s">
        <v>246</v>
      </c>
      <c r="B65" s="15" t="s">
        <v>248</v>
      </c>
      <c r="C65" s="1" t="s">
        <v>55</v>
      </c>
      <c r="D65" s="1"/>
      <c r="E65" s="1" t="s">
        <v>55</v>
      </c>
      <c r="F65" s="1"/>
      <c r="G65" s="1" t="s">
        <v>55</v>
      </c>
      <c r="H65" s="1"/>
      <c r="I65" s="1" t="s">
        <v>55</v>
      </c>
      <c r="J65" s="1"/>
      <c r="K65" s="1" t="s">
        <v>55</v>
      </c>
      <c r="L65" s="1"/>
      <c r="M65" s="1" t="s">
        <v>6</v>
      </c>
      <c r="N65" s="1"/>
      <c r="O65" s="1" t="s">
        <v>6</v>
      </c>
      <c r="P65" s="1"/>
      <c r="Q65" s="1" t="s">
        <v>6</v>
      </c>
      <c r="R65" s="1"/>
      <c r="S65" s="1" t="s">
        <v>6</v>
      </c>
      <c r="T65" s="1"/>
      <c r="U65" s="1" t="s">
        <v>6</v>
      </c>
      <c r="V65" s="1"/>
      <c r="W65" s="1" t="s">
        <v>6</v>
      </c>
      <c r="X65" s="1"/>
      <c r="Y65" s="1" t="s">
        <v>55</v>
      </c>
      <c r="Z65" s="1"/>
      <c r="AA65" s="1" t="s">
        <v>55</v>
      </c>
      <c r="AB65" s="1"/>
      <c r="AC65" s="1" t="s">
        <v>6</v>
      </c>
      <c r="AD65" s="1"/>
      <c r="AE65" s="1" t="s">
        <v>6</v>
      </c>
      <c r="AF65" s="1"/>
      <c r="AG65" s="1" t="s">
        <v>6</v>
      </c>
      <c r="AH65" s="1"/>
      <c r="AI65" s="1" t="s">
        <v>6</v>
      </c>
      <c r="AJ65" s="1"/>
      <c r="AK65" s="1" t="s">
        <v>55</v>
      </c>
      <c r="AL65" s="1"/>
      <c r="AM65" s="2" t="s">
        <v>55</v>
      </c>
      <c r="AO65" s="5" t="s">
        <v>55</v>
      </c>
      <c r="AQ65" s="5" t="s">
        <v>55</v>
      </c>
      <c r="AS65" s="4" t="s">
        <v>55</v>
      </c>
      <c r="AU65" s="2" t="s">
        <v>61</v>
      </c>
      <c r="AV65" s="2"/>
      <c r="AW65" s="2" t="s">
        <v>55</v>
      </c>
      <c r="AY65" s="2" t="s">
        <v>55</v>
      </c>
      <c r="BA65" s="2" t="s">
        <v>55</v>
      </c>
      <c r="BB65" s="2"/>
      <c r="BC65" s="2" t="s">
        <v>55</v>
      </c>
      <c r="BD65" s="5">
        <v>4</v>
      </c>
      <c r="BE65" s="4" t="s">
        <v>55</v>
      </c>
      <c r="BF65" s="2"/>
      <c r="BG65" s="4" t="s">
        <v>55</v>
      </c>
      <c r="BI65" s="2" t="s">
        <v>55</v>
      </c>
      <c r="BJ65" s="2"/>
      <c r="BK65" s="2" t="s">
        <v>55</v>
      </c>
      <c r="BM65" s="5" t="s">
        <v>55</v>
      </c>
      <c r="BO65" s="1" t="s">
        <v>55</v>
      </c>
      <c r="BP65" s="1"/>
      <c r="BQ65" s="1" t="s">
        <v>55</v>
      </c>
      <c r="BR65" s="1"/>
      <c r="BS65" s="1" t="s">
        <v>55</v>
      </c>
      <c r="BT65" s="1"/>
      <c r="BU65" s="1" t="s">
        <v>55</v>
      </c>
      <c r="BV65" s="1"/>
      <c r="BW65" s="1" t="s">
        <v>144</v>
      </c>
      <c r="BX65" s="1"/>
      <c r="BY65" s="1" t="s">
        <v>144</v>
      </c>
      <c r="BZ65" s="1"/>
      <c r="CA65" s="1" t="s">
        <v>144</v>
      </c>
      <c r="CB65" s="1"/>
      <c r="CC65" s="1" t="s">
        <v>144</v>
      </c>
      <c r="CD65" s="1"/>
      <c r="CE65" s="1" t="s">
        <v>144</v>
      </c>
      <c r="CF65" s="1"/>
      <c r="CG65" s="1" t="s">
        <v>144</v>
      </c>
      <c r="CH65" s="1"/>
      <c r="CI65" s="1" t="s">
        <v>144</v>
      </c>
      <c r="CJ65" s="1"/>
      <c r="CK65" s="1" t="s">
        <v>144</v>
      </c>
      <c r="CL65" s="1"/>
      <c r="CM65" s="1" t="s">
        <v>144</v>
      </c>
      <c r="CN65" s="1"/>
      <c r="CO65" s="1" t="s">
        <v>144</v>
      </c>
      <c r="CP65" s="1"/>
      <c r="CQ65" s="1" t="s">
        <v>144</v>
      </c>
      <c r="CR65" s="1"/>
      <c r="CS65" s="1" t="s">
        <v>144</v>
      </c>
      <c r="CT65" s="1"/>
      <c r="CU65" s="1" t="s">
        <v>308</v>
      </c>
      <c r="CV65" s="1">
        <v>2</v>
      </c>
      <c r="CW65" s="1" t="s">
        <v>144</v>
      </c>
      <c r="CX65" s="1"/>
      <c r="CY65" s="1" t="s">
        <v>144</v>
      </c>
      <c r="CZ65" s="1"/>
      <c r="DA65" s="1" t="s">
        <v>61</v>
      </c>
      <c r="DB65" s="1">
        <v>1</v>
      </c>
      <c r="DC65" s="1" t="s">
        <v>55</v>
      </c>
      <c r="DD65" s="1"/>
      <c r="DE65" s="1" t="s">
        <v>55</v>
      </c>
      <c r="DF65" s="1"/>
      <c r="DG65" s="1" t="s">
        <v>6</v>
      </c>
      <c r="DH65" s="1"/>
      <c r="DI65" s="1" t="s">
        <v>6</v>
      </c>
      <c r="DJ65" s="1"/>
      <c r="DK65" s="1" t="s">
        <v>6</v>
      </c>
      <c r="DL65" s="1"/>
      <c r="DM65" s="1" t="s">
        <v>55</v>
      </c>
      <c r="DN65" s="1"/>
      <c r="DO65" s="1" t="s">
        <v>55</v>
      </c>
      <c r="DP65" s="1"/>
      <c r="DQ65" s="1" t="s">
        <v>55</v>
      </c>
      <c r="DR65" s="1"/>
      <c r="DS65" s="1" t="s">
        <v>6</v>
      </c>
      <c r="DT65" s="1"/>
      <c r="DU65" s="1"/>
      <c r="DV65" s="1"/>
      <c r="DW65" s="1" t="s">
        <v>55</v>
      </c>
      <c r="DX65" s="1"/>
      <c r="DY65" s="1" t="s">
        <v>6</v>
      </c>
      <c r="DZ65" s="1"/>
      <c r="EA65" s="1" t="s">
        <v>55</v>
      </c>
      <c r="EB65" s="1"/>
      <c r="EC65" s="1" t="s">
        <v>55</v>
      </c>
      <c r="ED65" s="1"/>
      <c r="EE65" s="1" t="s">
        <v>6</v>
      </c>
      <c r="EF65" s="1"/>
      <c r="EG65" s="1" t="s">
        <v>2</v>
      </c>
      <c r="EH65" s="1">
        <v>1</v>
      </c>
      <c r="EI65" s="1" t="s">
        <v>6</v>
      </c>
      <c r="EJ65" s="1"/>
      <c r="EK65" s="1" t="s">
        <v>55</v>
      </c>
      <c r="EL65" s="1"/>
      <c r="EM65" s="1" t="s">
        <v>6</v>
      </c>
      <c r="EN65" s="1"/>
      <c r="EO65" s="1" t="s">
        <v>55</v>
      </c>
      <c r="EP65" s="1"/>
      <c r="EQ65" s="1" t="s">
        <v>55</v>
      </c>
      <c r="ER65" s="1"/>
      <c r="ES65" s="1" t="s">
        <v>55</v>
      </c>
      <c r="ET65" s="1"/>
      <c r="EU65" s="1" t="s">
        <v>55</v>
      </c>
      <c r="EV65" s="1"/>
      <c r="EW65" s="1" t="s">
        <v>55</v>
      </c>
      <c r="EX65" s="1"/>
      <c r="EY65" s="1" t="s">
        <v>55</v>
      </c>
      <c r="EZ65" s="1"/>
      <c r="FA65" s="1" t="s">
        <v>55</v>
      </c>
      <c r="FB65" s="1"/>
      <c r="FC65" s="1" t="s">
        <v>55</v>
      </c>
      <c r="FD65" s="1"/>
      <c r="FE65" s="1" t="s">
        <v>55</v>
      </c>
      <c r="FF65" s="1"/>
      <c r="FG65" s="5" t="s">
        <v>55</v>
      </c>
      <c r="FI65" s="2" t="s">
        <v>55</v>
      </c>
      <c r="FJ65" s="2"/>
      <c r="FK65" s="2" t="s">
        <v>55</v>
      </c>
      <c r="FM65" s="2" t="s">
        <v>55</v>
      </c>
      <c r="FO65" s="2" t="s">
        <v>55</v>
      </c>
      <c r="FP65" s="2"/>
      <c r="FQ65" s="5" t="s">
        <v>55</v>
      </c>
      <c r="FS65" s="2" t="s">
        <v>55</v>
      </c>
      <c r="FT65" s="2"/>
      <c r="FU65" s="2" t="s">
        <v>55</v>
      </c>
      <c r="FV65" s="2"/>
      <c r="FW65" s="2" t="s">
        <v>55</v>
      </c>
      <c r="FX65" s="2"/>
      <c r="FY65" s="2" t="s">
        <v>55</v>
      </c>
      <c r="FZ65" s="2"/>
      <c r="GA65" s="5" t="s">
        <v>55</v>
      </c>
      <c r="GC65" s="5" t="s">
        <v>55</v>
      </c>
      <c r="GE65" s="5" t="s">
        <v>55</v>
      </c>
      <c r="GG65" s="5" t="s">
        <v>55</v>
      </c>
      <c r="GI65" s="5" t="s">
        <v>55</v>
      </c>
      <c r="GK65" s="5" t="s">
        <v>55</v>
      </c>
      <c r="GM65" s="5" t="s">
        <v>55</v>
      </c>
      <c r="GO65" s="5" t="s">
        <v>55</v>
      </c>
      <c r="GQ65" s="1" t="s">
        <v>6</v>
      </c>
      <c r="GR65" s="1"/>
      <c r="GS65" s="1" t="s">
        <v>55</v>
      </c>
      <c r="GT65" s="1"/>
      <c r="GU65" s="1" t="s">
        <v>6</v>
      </c>
      <c r="GV65" s="1"/>
      <c r="GW65" s="1" t="s">
        <v>6</v>
      </c>
      <c r="GX65" s="1"/>
      <c r="GY65" s="5" t="s">
        <v>55</v>
      </c>
      <c r="HA65" s="5" t="s">
        <v>55</v>
      </c>
      <c r="HC65" s="5" t="s">
        <v>55</v>
      </c>
      <c r="HE65" s="5" t="s">
        <v>55</v>
      </c>
      <c r="HG65" s="5" t="s">
        <v>55</v>
      </c>
      <c r="HI65" s="5" t="s">
        <v>55</v>
      </c>
      <c r="HK65" s="5" t="s">
        <v>55</v>
      </c>
      <c r="HM65" s="1" t="s">
        <v>144</v>
      </c>
      <c r="HN65" s="1"/>
    </row>
    <row r="66" spans="1:222">
      <c r="A66" s="15" t="s">
        <v>246</v>
      </c>
      <c r="B66" s="15" t="s">
        <v>249</v>
      </c>
      <c r="C66" s="1" t="s">
        <v>55</v>
      </c>
      <c r="D66" s="1"/>
      <c r="E66" s="1" t="s">
        <v>55</v>
      </c>
      <c r="F66" s="1"/>
      <c r="G66" s="1" t="s">
        <v>55</v>
      </c>
      <c r="H66" s="1"/>
      <c r="I66" s="1" t="s">
        <v>55</v>
      </c>
      <c r="J66" s="1"/>
      <c r="K66" s="1" t="s">
        <v>2</v>
      </c>
      <c r="L66" s="1">
        <v>5</v>
      </c>
      <c r="M66" s="1" t="s">
        <v>6</v>
      </c>
      <c r="N66" s="1"/>
      <c r="O66" s="1" t="s">
        <v>6</v>
      </c>
      <c r="P66" s="1"/>
      <c r="Q66" s="1" t="s">
        <v>6</v>
      </c>
      <c r="R66" s="1"/>
      <c r="S66" s="1" t="s">
        <v>6</v>
      </c>
      <c r="T66" s="1"/>
      <c r="U66" s="1" t="s">
        <v>6</v>
      </c>
      <c r="V66" s="1"/>
      <c r="W66" s="1" t="s">
        <v>6</v>
      </c>
      <c r="X66" s="1"/>
      <c r="Y66" s="1" t="s">
        <v>55</v>
      </c>
      <c r="Z66" s="1"/>
      <c r="AA66" s="1" t="s">
        <v>55</v>
      </c>
      <c r="AB66" s="1"/>
      <c r="AC66" s="1" t="s">
        <v>6</v>
      </c>
      <c r="AD66" s="1"/>
      <c r="AE66" s="1" t="s">
        <v>6</v>
      </c>
      <c r="AF66" s="1"/>
      <c r="AG66" s="1" t="s">
        <v>6</v>
      </c>
      <c r="AH66" s="1"/>
      <c r="AI66" s="1" t="s">
        <v>6</v>
      </c>
      <c r="AJ66" s="1"/>
      <c r="AK66" s="1" t="s">
        <v>55</v>
      </c>
      <c r="AL66" s="1"/>
      <c r="AM66" s="2" t="s">
        <v>55</v>
      </c>
      <c r="AO66" s="5" t="s">
        <v>55</v>
      </c>
      <c r="AQ66" s="5" t="s">
        <v>55</v>
      </c>
      <c r="AS66" s="4" t="s">
        <v>55</v>
      </c>
      <c r="AU66" s="2" t="s">
        <v>61</v>
      </c>
      <c r="AV66" s="2">
        <v>91</v>
      </c>
      <c r="AW66" s="2" t="s">
        <v>55</v>
      </c>
      <c r="AY66" s="2" t="s">
        <v>55</v>
      </c>
      <c r="BA66" s="2" t="s">
        <v>55</v>
      </c>
      <c r="BB66" s="2"/>
      <c r="BC66" s="2" t="s">
        <v>61</v>
      </c>
      <c r="BD66" s="5">
        <v>3</v>
      </c>
      <c r="BE66" s="4" t="s">
        <v>55</v>
      </c>
      <c r="BF66" s="2"/>
      <c r="BG66" s="4" t="s">
        <v>55</v>
      </c>
      <c r="BI66" s="2" t="s">
        <v>55</v>
      </c>
      <c r="BJ66" s="2"/>
      <c r="BK66" s="2" t="s">
        <v>55</v>
      </c>
      <c r="BM66" s="5" t="s">
        <v>55</v>
      </c>
      <c r="BO66" s="1" t="s">
        <v>55</v>
      </c>
      <c r="BP66" s="1"/>
      <c r="BQ66" s="1" t="s">
        <v>55</v>
      </c>
      <c r="BR66" s="1"/>
      <c r="BS66" s="1" t="s">
        <v>55</v>
      </c>
      <c r="BT66" s="1"/>
      <c r="BU66" s="1" t="s">
        <v>55</v>
      </c>
      <c r="BV66" s="1"/>
      <c r="BW66" s="1" t="s">
        <v>144</v>
      </c>
      <c r="BX66" s="1"/>
      <c r="BY66" s="1" t="s">
        <v>144</v>
      </c>
      <c r="BZ66" s="1"/>
      <c r="CA66" s="1" t="s">
        <v>144</v>
      </c>
      <c r="CB66" s="1"/>
      <c r="CC66" s="1" t="s">
        <v>144</v>
      </c>
      <c r="CD66" s="1"/>
      <c r="CE66" s="1" t="s">
        <v>144</v>
      </c>
      <c r="CF66" s="1"/>
      <c r="CG66" s="1" t="s">
        <v>144</v>
      </c>
      <c r="CH66" s="1"/>
      <c r="CI66" s="1" t="s">
        <v>144</v>
      </c>
      <c r="CJ66" s="1"/>
      <c r="CK66" s="1" t="s">
        <v>144</v>
      </c>
      <c r="CL66" s="1"/>
      <c r="CM66" s="1" t="s">
        <v>144</v>
      </c>
      <c r="CN66" s="1"/>
      <c r="CO66" s="1" t="s">
        <v>144</v>
      </c>
      <c r="CP66" s="1"/>
      <c r="CQ66" s="1" t="s">
        <v>144</v>
      </c>
      <c r="CR66" s="1"/>
      <c r="CS66" s="1" t="s">
        <v>144</v>
      </c>
      <c r="CT66" s="1"/>
      <c r="CU66" s="1" t="s">
        <v>308</v>
      </c>
      <c r="CV66" s="1">
        <v>2</v>
      </c>
      <c r="CW66" s="1" t="s">
        <v>144</v>
      </c>
      <c r="CX66" s="1"/>
      <c r="CY66" s="1" t="s">
        <v>144</v>
      </c>
      <c r="CZ66" s="1"/>
      <c r="DA66" s="1" t="s">
        <v>61</v>
      </c>
      <c r="DB66" s="1">
        <v>7</v>
      </c>
      <c r="DC66" s="1" t="s">
        <v>55</v>
      </c>
      <c r="DD66" s="1"/>
      <c r="DE66" s="1" t="s">
        <v>55</v>
      </c>
      <c r="DF66" s="1"/>
      <c r="DG66" s="1" t="s">
        <v>6</v>
      </c>
      <c r="DH66" s="1"/>
      <c r="DI66" s="1" t="s">
        <v>6</v>
      </c>
      <c r="DJ66" s="1"/>
      <c r="DK66" s="1" t="s">
        <v>6</v>
      </c>
      <c r="DL66" s="1"/>
      <c r="DM66" s="1" t="s">
        <v>55</v>
      </c>
      <c r="DN66" s="1"/>
      <c r="DO66" s="1" t="s">
        <v>55</v>
      </c>
      <c r="DP66" s="1"/>
      <c r="DQ66" s="1" t="s">
        <v>55</v>
      </c>
      <c r="DR66" s="1"/>
      <c r="DS66" s="1" t="s">
        <v>6</v>
      </c>
      <c r="DT66" s="1"/>
      <c r="DU66" s="1"/>
      <c r="DV66" s="1"/>
      <c r="DW66" s="1" t="s">
        <v>55</v>
      </c>
      <c r="DX66" s="1"/>
      <c r="DY66" s="1" t="s">
        <v>6</v>
      </c>
      <c r="DZ66" s="1"/>
      <c r="EA66" s="1" t="s">
        <v>55</v>
      </c>
      <c r="EB66" s="1"/>
      <c r="EC66" s="1" t="s">
        <v>55</v>
      </c>
      <c r="ED66" s="1"/>
      <c r="EE66" s="1" t="s">
        <v>6</v>
      </c>
      <c r="EF66" s="1"/>
      <c r="EG66" s="1" t="s">
        <v>6</v>
      </c>
      <c r="EH66" s="1"/>
      <c r="EI66" s="1" t="s">
        <v>6</v>
      </c>
      <c r="EJ66" s="1"/>
      <c r="EK66" s="1" t="s">
        <v>55</v>
      </c>
      <c r="EL66" s="1"/>
      <c r="EM66" s="1" t="s">
        <v>6</v>
      </c>
      <c r="EN66" s="1"/>
      <c r="EO66" s="1" t="s">
        <v>55</v>
      </c>
      <c r="EP66" s="1"/>
      <c r="EQ66" s="1" t="s">
        <v>55</v>
      </c>
      <c r="ER66" s="1"/>
      <c r="ES66" s="1" t="s">
        <v>55</v>
      </c>
      <c r="ET66" s="1"/>
      <c r="EU66" s="1" t="s">
        <v>55</v>
      </c>
      <c r="EV66" s="1"/>
      <c r="EW66" s="1" t="s">
        <v>55</v>
      </c>
      <c r="EX66" s="1"/>
      <c r="EY66" s="1" t="s">
        <v>55</v>
      </c>
      <c r="EZ66" s="1"/>
      <c r="FA66" s="1" t="s">
        <v>55</v>
      </c>
      <c r="FB66" s="1"/>
      <c r="FC66" s="1" t="s">
        <v>55</v>
      </c>
      <c r="FD66" s="1"/>
      <c r="FE66" s="1" t="s">
        <v>55</v>
      </c>
      <c r="FF66" s="1"/>
      <c r="FG66" s="5" t="s">
        <v>55</v>
      </c>
      <c r="FI66" s="2" t="s">
        <v>55</v>
      </c>
      <c r="FJ66" s="2"/>
      <c r="FK66" s="2" t="s">
        <v>55</v>
      </c>
      <c r="FM66" s="2" t="s">
        <v>55</v>
      </c>
      <c r="FO66" s="2" t="s">
        <v>55</v>
      </c>
      <c r="FP66" s="2"/>
      <c r="FQ66" s="5" t="s">
        <v>55</v>
      </c>
      <c r="FS66" s="2" t="s">
        <v>55</v>
      </c>
      <c r="FT66" s="2"/>
      <c r="FU66" s="2" t="s">
        <v>55</v>
      </c>
      <c r="FV66" s="2"/>
      <c r="FW66" s="2" t="s">
        <v>55</v>
      </c>
      <c r="FX66" s="2"/>
      <c r="FY66" s="2" t="s">
        <v>55</v>
      </c>
      <c r="FZ66" s="2"/>
      <c r="GA66" s="5" t="s">
        <v>55</v>
      </c>
      <c r="GC66" s="5" t="s">
        <v>55</v>
      </c>
      <c r="GE66" s="5" t="s">
        <v>55</v>
      </c>
      <c r="GG66" s="5" t="s">
        <v>55</v>
      </c>
      <c r="GI66" s="5" t="s">
        <v>55</v>
      </c>
      <c r="GK66" s="5" t="s">
        <v>55</v>
      </c>
      <c r="GM66" s="5" t="s">
        <v>55</v>
      </c>
      <c r="GO66" s="5" t="s">
        <v>55</v>
      </c>
      <c r="GQ66" s="1" t="s">
        <v>2</v>
      </c>
      <c r="GR66" s="1">
        <v>2</v>
      </c>
      <c r="GS66" s="1" t="s">
        <v>2</v>
      </c>
      <c r="GT66" s="1">
        <v>10</v>
      </c>
      <c r="GU66" s="1" t="s">
        <v>6</v>
      </c>
      <c r="GV66" s="1"/>
      <c r="GW66" s="1" t="s">
        <v>6</v>
      </c>
      <c r="GX66" s="1"/>
      <c r="GY66" s="5" t="s">
        <v>55</v>
      </c>
      <c r="HA66" s="5" t="s">
        <v>55</v>
      </c>
      <c r="HC66" s="5" t="s">
        <v>55</v>
      </c>
      <c r="HE66" s="5" t="s">
        <v>55</v>
      </c>
      <c r="HG66" s="5" t="s">
        <v>55</v>
      </c>
      <c r="HI66" s="5" t="s">
        <v>55</v>
      </c>
      <c r="HK66" s="5" t="s">
        <v>55</v>
      </c>
      <c r="HM66" s="1" t="s">
        <v>144</v>
      </c>
      <c r="HN66" s="1"/>
    </row>
    <row r="67" spans="1:222">
      <c r="A67" s="15" t="s">
        <v>246</v>
      </c>
      <c r="B67" s="15" t="s">
        <v>250</v>
      </c>
      <c r="C67" s="1" t="s">
        <v>55</v>
      </c>
      <c r="D67" s="1"/>
      <c r="E67" s="1" t="s">
        <v>55</v>
      </c>
      <c r="F67" s="1"/>
      <c r="G67" s="1" t="s">
        <v>55</v>
      </c>
      <c r="H67" s="1"/>
      <c r="I67" s="1" t="s">
        <v>55</v>
      </c>
      <c r="J67" s="1"/>
      <c r="K67" s="1" t="s">
        <v>55</v>
      </c>
      <c r="L67" s="1"/>
      <c r="M67" s="1" t="s">
        <v>6</v>
      </c>
      <c r="N67" s="1"/>
      <c r="O67" s="1" t="s">
        <v>6</v>
      </c>
      <c r="P67" s="1"/>
      <c r="Q67" s="1" t="s">
        <v>6</v>
      </c>
      <c r="R67" s="1"/>
      <c r="S67" s="1" t="s">
        <v>6</v>
      </c>
      <c r="T67" s="1"/>
      <c r="U67" s="1" t="s">
        <v>6</v>
      </c>
      <c r="V67" s="1"/>
      <c r="W67" s="1" t="s">
        <v>6</v>
      </c>
      <c r="X67" s="1"/>
      <c r="Y67" s="1" t="s">
        <v>55</v>
      </c>
      <c r="Z67" s="1"/>
      <c r="AA67" s="1" t="s">
        <v>55</v>
      </c>
      <c r="AB67" s="1"/>
      <c r="AC67" s="1" t="s">
        <v>6</v>
      </c>
      <c r="AD67" s="1"/>
      <c r="AE67" s="1" t="s">
        <v>6</v>
      </c>
      <c r="AF67" s="1"/>
      <c r="AG67" s="1" t="s">
        <v>6</v>
      </c>
      <c r="AH67" s="1"/>
      <c r="AI67" s="1" t="s">
        <v>6</v>
      </c>
      <c r="AJ67" s="1"/>
      <c r="AK67" s="1" t="s">
        <v>55</v>
      </c>
      <c r="AL67" s="1"/>
      <c r="AM67" s="2" t="s">
        <v>55</v>
      </c>
      <c r="AO67" s="5" t="s">
        <v>55</v>
      </c>
      <c r="AQ67" s="5" t="s">
        <v>55</v>
      </c>
      <c r="AS67" s="4" t="s">
        <v>55</v>
      </c>
      <c r="AU67" s="2" t="s">
        <v>61</v>
      </c>
      <c r="AV67" s="2"/>
      <c r="AW67" s="2" t="s">
        <v>55</v>
      </c>
      <c r="AY67" s="2" t="s">
        <v>55</v>
      </c>
      <c r="BA67" s="2" t="s">
        <v>55</v>
      </c>
      <c r="BB67" s="2"/>
      <c r="BC67" s="2" t="s">
        <v>61</v>
      </c>
      <c r="BD67" s="5">
        <v>1</v>
      </c>
      <c r="BE67" s="4" t="s">
        <v>55</v>
      </c>
      <c r="BF67" s="2"/>
      <c r="BG67" s="4" t="s">
        <v>55</v>
      </c>
      <c r="BI67" s="2" t="s">
        <v>55</v>
      </c>
      <c r="BJ67" s="2"/>
      <c r="BK67" s="2" t="s">
        <v>55</v>
      </c>
      <c r="BM67" s="5" t="s">
        <v>55</v>
      </c>
      <c r="BO67" s="1" t="s">
        <v>55</v>
      </c>
      <c r="BP67" s="1"/>
      <c r="BQ67" s="1" t="s">
        <v>55</v>
      </c>
      <c r="BR67" s="1"/>
      <c r="BS67" s="1" t="s">
        <v>55</v>
      </c>
      <c r="BT67" s="1"/>
      <c r="BU67" s="1" t="s">
        <v>55</v>
      </c>
      <c r="BV67" s="1"/>
      <c r="BW67" s="1" t="s">
        <v>144</v>
      </c>
      <c r="BX67" s="1"/>
      <c r="BY67" s="1" t="s">
        <v>144</v>
      </c>
      <c r="BZ67" s="1"/>
      <c r="CA67" s="1" t="s">
        <v>144</v>
      </c>
      <c r="CB67" s="1"/>
      <c r="CC67" s="1" t="s">
        <v>144</v>
      </c>
      <c r="CD67" s="1"/>
      <c r="CE67" s="1" t="s">
        <v>144</v>
      </c>
      <c r="CF67" s="1"/>
      <c r="CG67" s="1" t="s">
        <v>144</v>
      </c>
      <c r="CH67" s="1"/>
      <c r="CI67" s="1" t="s">
        <v>144</v>
      </c>
      <c r="CJ67" s="1"/>
      <c r="CK67" s="1" t="s">
        <v>144</v>
      </c>
      <c r="CL67" s="1"/>
      <c r="CM67" s="1" t="s">
        <v>144</v>
      </c>
      <c r="CN67" s="1"/>
      <c r="CO67" s="1" t="s">
        <v>144</v>
      </c>
      <c r="CP67" s="1"/>
      <c r="CQ67" s="1" t="s">
        <v>144</v>
      </c>
      <c r="CR67" s="1"/>
      <c r="CS67" s="1" t="s">
        <v>144</v>
      </c>
      <c r="CT67" s="1"/>
      <c r="CU67" s="1" t="s">
        <v>308</v>
      </c>
      <c r="CV67" s="1">
        <v>0</v>
      </c>
      <c r="CW67" s="1" t="s">
        <v>144</v>
      </c>
      <c r="CX67" s="1"/>
      <c r="CY67" s="1" t="s">
        <v>144</v>
      </c>
      <c r="CZ67" s="1"/>
      <c r="DA67" s="1" t="s">
        <v>61</v>
      </c>
      <c r="DB67" s="1">
        <v>2</v>
      </c>
      <c r="DC67" s="1" t="s">
        <v>55</v>
      </c>
      <c r="DD67" s="1"/>
      <c r="DE67" s="1" t="s">
        <v>55</v>
      </c>
      <c r="DF67" s="1"/>
      <c r="DG67" s="1" t="s">
        <v>6</v>
      </c>
      <c r="DH67" s="1"/>
      <c r="DI67" s="1" t="s">
        <v>6</v>
      </c>
      <c r="DJ67" s="1"/>
      <c r="DK67" s="1" t="s">
        <v>6</v>
      </c>
      <c r="DL67" s="1"/>
      <c r="DM67" s="1" t="s">
        <v>55</v>
      </c>
      <c r="DN67" s="1"/>
      <c r="DO67" s="1" t="s">
        <v>55</v>
      </c>
      <c r="DP67" s="1"/>
      <c r="DQ67" s="1" t="s">
        <v>55</v>
      </c>
      <c r="DR67" s="1"/>
      <c r="DS67" s="1" t="s">
        <v>6</v>
      </c>
      <c r="DT67" s="1"/>
      <c r="DU67" s="1"/>
      <c r="DV67" s="1"/>
      <c r="DW67" s="1" t="s">
        <v>55</v>
      </c>
      <c r="DX67" s="1"/>
      <c r="DY67" s="1" t="s">
        <v>6</v>
      </c>
      <c r="DZ67" s="1"/>
      <c r="EA67" s="1" t="s">
        <v>55</v>
      </c>
      <c r="EB67" s="1"/>
      <c r="EC67" s="1" t="s">
        <v>55</v>
      </c>
      <c r="ED67" s="1"/>
      <c r="EE67" s="1" t="s">
        <v>55</v>
      </c>
      <c r="EF67" s="1"/>
      <c r="EG67" s="1" t="s">
        <v>6</v>
      </c>
      <c r="EH67" s="1"/>
      <c r="EI67" s="1" t="s">
        <v>6</v>
      </c>
      <c r="EJ67" s="1"/>
      <c r="EK67" s="1" t="s">
        <v>55</v>
      </c>
      <c r="EL67" s="1"/>
      <c r="EM67" s="1" t="s">
        <v>6</v>
      </c>
      <c r="EN67" s="1"/>
      <c r="EO67" s="1" t="s">
        <v>55</v>
      </c>
      <c r="EP67" s="1"/>
      <c r="EQ67" s="1" t="s">
        <v>55</v>
      </c>
      <c r="ER67" s="1"/>
      <c r="ES67" s="1" t="s">
        <v>55</v>
      </c>
      <c r="ET67" s="1"/>
      <c r="EU67" s="1" t="s">
        <v>55</v>
      </c>
      <c r="EV67" s="1"/>
      <c r="EW67" s="1" t="s">
        <v>55</v>
      </c>
      <c r="EX67" s="1"/>
      <c r="EY67" s="1" t="s">
        <v>55</v>
      </c>
      <c r="EZ67" s="1"/>
      <c r="FA67" s="1" t="s">
        <v>55</v>
      </c>
      <c r="FB67" s="1"/>
      <c r="FC67" s="1" t="s">
        <v>55</v>
      </c>
      <c r="FD67" s="1"/>
      <c r="FE67" s="1" t="s">
        <v>55</v>
      </c>
      <c r="FF67" s="1"/>
      <c r="FG67" s="5" t="s">
        <v>55</v>
      </c>
      <c r="FI67" s="2" t="s">
        <v>55</v>
      </c>
      <c r="FJ67" s="2"/>
      <c r="FK67" s="2" t="s">
        <v>55</v>
      </c>
      <c r="FM67" s="2" t="s">
        <v>55</v>
      </c>
      <c r="FO67" s="2" t="s">
        <v>55</v>
      </c>
      <c r="FP67" s="2"/>
      <c r="FQ67" s="5" t="s">
        <v>55</v>
      </c>
      <c r="FS67" s="2" t="s">
        <v>55</v>
      </c>
      <c r="FT67" s="2"/>
      <c r="FU67" s="2" t="s">
        <v>55</v>
      </c>
      <c r="FV67" s="2"/>
      <c r="FW67" s="2" t="s">
        <v>55</v>
      </c>
      <c r="FX67" s="2"/>
      <c r="FY67" s="2" t="s">
        <v>55</v>
      </c>
      <c r="FZ67" s="2"/>
      <c r="GA67" s="5" t="s">
        <v>55</v>
      </c>
      <c r="GC67" s="5" t="s">
        <v>55</v>
      </c>
      <c r="GE67" s="5" t="s">
        <v>55</v>
      </c>
      <c r="GG67" s="5" t="s">
        <v>55</v>
      </c>
      <c r="GI67" s="5" t="s">
        <v>55</v>
      </c>
      <c r="GK67" s="5" t="s">
        <v>55</v>
      </c>
      <c r="GM67" s="5" t="s">
        <v>55</v>
      </c>
      <c r="GO67" s="5" t="s">
        <v>55</v>
      </c>
      <c r="GQ67" s="1" t="s">
        <v>6</v>
      </c>
      <c r="GR67" s="1"/>
      <c r="GS67" s="1" t="s">
        <v>55</v>
      </c>
      <c r="GT67" s="1"/>
      <c r="GU67" s="1" t="s">
        <v>6</v>
      </c>
      <c r="GV67" s="1"/>
      <c r="GW67" s="1" t="s">
        <v>6</v>
      </c>
      <c r="GX67" s="1"/>
      <c r="GY67" s="5" t="s">
        <v>55</v>
      </c>
      <c r="HA67" s="5" t="s">
        <v>55</v>
      </c>
      <c r="HC67" s="5" t="s">
        <v>55</v>
      </c>
      <c r="HE67" s="5" t="s">
        <v>55</v>
      </c>
      <c r="HG67" s="5" t="s">
        <v>55</v>
      </c>
      <c r="HI67" s="5" t="s">
        <v>55</v>
      </c>
      <c r="HK67" s="5" t="s">
        <v>55</v>
      </c>
      <c r="HM67" s="1" t="s">
        <v>144</v>
      </c>
      <c r="HN67" s="1"/>
    </row>
    <row r="68" spans="1:222">
      <c r="A68" s="15" t="s">
        <v>246</v>
      </c>
      <c r="B68" s="15" t="s">
        <v>251</v>
      </c>
      <c r="C68" s="1" t="s">
        <v>55</v>
      </c>
      <c r="D68" s="1"/>
      <c r="E68" s="1" t="s">
        <v>55</v>
      </c>
      <c r="F68" s="1"/>
      <c r="G68" s="1" t="s">
        <v>55</v>
      </c>
      <c r="H68" s="1"/>
      <c r="I68" s="1" t="s">
        <v>55</v>
      </c>
      <c r="J68" s="1"/>
      <c r="K68" s="1" t="s">
        <v>55</v>
      </c>
      <c r="L68" s="1"/>
      <c r="M68" s="1" t="s">
        <v>6</v>
      </c>
      <c r="N68" s="1"/>
      <c r="O68" s="1" t="s">
        <v>6</v>
      </c>
      <c r="P68" s="1"/>
      <c r="Q68" s="1" t="s">
        <v>6</v>
      </c>
      <c r="R68" s="1"/>
      <c r="S68" s="1" t="s">
        <v>6</v>
      </c>
      <c r="T68" s="1"/>
      <c r="U68" s="1" t="s">
        <v>6</v>
      </c>
      <c r="V68" s="1"/>
      <c r="W68" s="1" t="s">
        <v>6</v>
      </c>
      <c r="X68" s="1"/>
      <c r="Y68" s="1" t="s">
        <v>55</v>
      </c>
      <c r="Z68" s="1"/>
      <c r="AA68" s="1" t="s">
        <v>55</v>
      </c>
      <c r="AB68" s="1"/>
      <c r="AC68" s="1" t="s">
        <v>6</v>
      </c>
      <c r="AD68" s="1"/>
      <c r="AE68" s="1" t="s">
        <v>6</v>
      </c>
      <c r="AF68" s="1"/>
      <c r="AG68" s="1" t="s">
        <v>6</v>
      </c>
      <c r="AH68" s="1"/>
      <c r="AI68" s="1" t="s">
        <v>6</v>
      </c>
      <c r="AJ68" s="1"/>
      <c r="AK68" s="1" t="s">
        <v>55</v>
      </c>
      <c r="AL68" s="1"/>
      <c r="AM68" s="2" t="s">
        <v>61</v>
      </c>
      <c r="AN68" s="5">
        <v>4</v>
      </c>
      <c r="AO68" s="5" t="s">
        <v>55</v>
      </c>
      <c r="AQ68" s="5" t="s">
        <v>55</v>
      </c>
      <c r="AS68" s="4" t="s">
        <v>55</v>
      </c>
      <c r="AU68" s="2" t="s">
        <v>61</v>
      </c>
      <c r="AV68" s="2"/>
      <c r="AW68" s="2" t="s">
        <v>55</v>
      </c>
      <c r="AY68" s="2" t="s">
        <v>55</v>
      </c>
      <c r="BA68" s="2" t="s">
        <v>55</v>
      </c>
      <c r="BB68" s="2"/>
      <c r="BC68" s="2" t="s">
        <v>61</v>
      </c>
      <c r="BD68" s="5">
        <v>1</v>
      </c>
      <c r="BE68" s="4" t="s">
        <v>55</v>
      </c>
      <c r="BF68" s="2"/>
      <c r="BG68" s="4" t="s">
        <v>61</v>
      </c>
      <c r="BH68" s="5">
        <v>6</v>
      </c>
      <c r="BI68" s="2" t="s">
        <v>55</v>
      </c>
      <c r="BJ68" s="2"/>
      <c r="BK68" s="2" t="s">
        <v>55</v>
      </c>
      <c r="BM68" s="5" t="s">
        <v>55</v>
      </c>
      <c r="BO68" s="1" t="s">
        <v>55</v>
      </c>
      <c r="BP68" s="1"/>
      <c r="BQ68" s="1" t="s">
        <v>55</v>
      </c>
      <c r="BR68" s="1"/>
      <c r="BS68" s="1" t="s">
        <v>55</v>
      </c>
      <c r="BT68" s="1"/>
      <c r="BU68" s="1" t="s">
        <v>55</v>
      </c>
      <c r="BV68" s="1"/>
      <c r="BW68" s="1" t="s">
        <v>144</v>
      </c>
      <c r="BX68" s="1"/>
      <c r="BY68" s="1" t="s">
        <v>144</v>
      </c>
      <c r="BZ68" s="1"/>
      <c r="CA68" s="1" t="s">
        <v>144</v>
      </c>
      <c r="CB68" s="1"/>
      <c r="CC68" s="1" t="s">
        <v>144</v>
      </c>
      <c r="CD68" s="1"/>
      <c r="CE68" s="1" t="s">
        <v>144</v>
      </c>
      <c r="CF68" s="1"/>
      <c r="CG68" s="1" t="s">
        <v>144</v>
      </c>
      <c r="CH68" s="1"/>
      <c r="CI68" s="1" t="s">
        <v>144</v>
      </c>
      <c r="CJ68" s="1"/>
      <c r="CK68" s="1" t="s">
        <v>144</v>
      </c>
      <c r="CL68" s="1"/>
      <c r="CM68" s="1" t="s">
        <v>144</v>
      </c>
      <c r="CN68" s="1"/>
      <c r="CO68" s="1" t="s">
        <v>144</v>
      </c>
      <c r="CP68" s="1"/>
      <c r="CQ68" s="1" t="s">
        <v>144</v>
      </c>
      <c r="CR68" s="1"/>
      <c r="CS68" s="1" t="s">
        <v>144</v>
      </c>
      <c r="CT68" s="1"/>
      <c r="CU68" s="1" t="s">
        <v>308</v>
      </c>
      <c r="CV68" s="1">
        <v>5</v>
      </c>
      <c r="CW68" s="1" t="s">
        <v>144</v>
      </c>
      <c r="CX68" s="1"/>
      <c r="CY68" s="1" t="s">
        <v>144</v>
      </c>
      <c r="CZ68" s="1"/>
      <c r="DA68" s="1" t="s">
        <v>61</v>
      </c>
      <c r="DB68" s="1">
        <v>0</v>
      </c>
      <c r="DC68" s="1" t="s">
        <v>55</v>
      </c>
      <c r="DD68" s="1"/>
      <c r="DE68" s="1" t="s">
        <v>55</v>
      </c>
      <c r="DF68" s="1"/>
      <c r="DG68" s="1" t="s">
        <v>6</v>
      </c>
      <c r="DH68" s="1"/>
      <c r="DI68" s="1" t="s">
        <v>6</v>
      </c>
      <c r="DJ68" s="1"/>
      <c r="DK68" s="1" t="s">
        <v>6</v>
      </c>
      <c r="DL68" s="1"/>
      <c r="DM68" s="1" t="s">
        <v>55</v>
      </c>
      <c r="DN68" s="1"/>
      <c r="DO68" s="1" t="s">
        <v>55</v>
      </c>
      <c r="DP68" s="1"/>
      <c r="DQ68" s="1" t="s">
        <v>55</v>
      </c>
      <c r="DR68" s="1"/>
      <c r="DS68" s="1" t="s">
        <v>6</v>
      </c>
      <c r="DT68" s="1"/>
      <c r="DU68" s="1"/>
      <c r="DV68" s="1"/>
      <c r="DW68" s="1" t="s">
        <v>55</v>
      </c>
      <c r="DX68" s="1"/>
      <c r="DY68" s="1" t="s">
        <v>6</v>
      </c>
      <c r="DZ68" s="1"/>
      <c r="EA68" s="1" t="s">
        <v>55</v>
      </c>
      <c r="EB68" s="1"/>
      <c r="EC68" s="1" t="s">
        <v>55</v>
      </c>
      <c r="ED68" s="1"/>
      <c r="EE68" s="1" t="s">
        <v>55</v>
      </c>
      <c r="EF68" s="1"/>
      <c r="EG68" s="1" t="s">
        <v>6</v>
      </c>
      <c r="EH68" s="1"/>
      <c r="EI68" s="1" t="s">
        <v>6</v>
      </c>
      <c r="EJ68" s="1"/>
      <c r="EK68" s="1" t="s">
        <v>55</v>
      </c>
      <c r="EL68" s="1"/>
      <c r="EM68" s="1" t="s">
        <v>6</v>
      </c>
      <c r="EN68" s="1"/>
      <c r="EO68" s="1" t="s">
        <v>55</v>
      </c>
      <c r="EP68" s="1"/>
      <c r="EQ68" s="1" t="s">
        <v>55</v>
      </c>
      <c r="ER68" s="1"/>
      <c r="ES68" s="1" t="s">
        <v>55</v>
      </c>
      <c r="ET68" s="1"/>
      <c r="EU68" s="1" t="s">
        <v>55</v>
      </c>
      <c r="EV68" s="1"/>
      <c r="EW68" s="1" t="s">
        <v>55</v>
      </c>
      <c r="EX68" s="1"/>
      <c r="EY68" s="1" t="s">
        <v>55</v>
      </c>
      <c r="EZ68" s="1"/>
      <c r="FA68" s="1" t="s">
        <v>55</v>
      </c>
      <c r="FB68" s="1"/>
      <c r="FC68" s="1" t="s">
        <v>55</v>
      </c>
      <c r="FD68" s="1"/>
      <c r="FE68" s="1" t="s">
        <v>55</v>
      </c>
      <c r="FF68" s="1"/>
      <c r="FG68" s="5" t="s">
        <v>55</v>
      </c>
      <c r="FI68" s="2" t="s">
        <v>55</v>
      </c>
      <c r="FJ68" s="2"/>
      <c r="FK68" s="2" t="s">
        <v>55</v>
      </c>
      <c r="FM68" s="2" t="s">
        <v>55</v>
      </c>
      <c r="FO68" s="2" t="s">
        <v>55</v>
      </c>
      <c r="FP68" s="2"/>
      <c r="FQ68" s="5" t="s">
        <v>55</v>
      </c>
      <c r="FS68" s="2" t="s">
        <v>55</v>
      </c>
      <c r="FT68" s="2"/>
      <c r="FU68" s="2" t="s">
        <v>55</v>
      </c>
      <c r="FV68" s="2"/>
      <c r="FW68" s="2" t="s">
        <v>55</v>
      </c>
      <c r="FX68" s="2"/>
      <c r="FY68" s="2" t="s">
        <v>55</v>
      </c>
      <c r="FZ68" s="2"/>
      <c r="GA68" s="5" t="s">
        <v>55</v>
      </c>
      <c r="GC68" s="5" t="s">
        <v>55</v>
      </c>
      <c r="GE68" s="5" t="s">
        <v>55</v>
      </c>
      <c r="GG68" s="5" t="s">
        <v>55</v>
      </c>
      <c r="GI68" s="5" t="s">
        <v>55</v>
      </c>
      <c r="GK68" s="5" t="s">
        <v>55</v>
      </c>
      <c r="GM68" s="5" t="s">
        <v>55</v>
      </c>
      <c r="GO68" s="5" t="s">
        <v>55</v>
      </c>
      <c r="GQ68" s="1" t="s">
        <v>6</v>
      </c>
      <c r="GR68" s="1"/>
      <c r="GS68" s="1" t="s">
        <v>55</v>
      </c>
      <c r="GT68" s="1"/>
      <c r="GU68" s="1" t="s">
        <v>6</v>
      </c>
      <c r="GV68" s="1"/>
      <c r="GW68" s="1" t="s">
        <v>6</v>
      </c>
      <c r="GX68" s="1"/>
      <c r="GY68" s="5" t="s">
        <v>55</v>
      </c>
      <c r="HA68" s="5" t="s">
        <v>55</v>
      </c>
      <c r="HC68" s="5" t="s">
        <v>55</v>
      </c>
      <c r="HE68" s="5" t="s">
        <v>55</v>
      </c>
      <c r="HG68" s="5" t="s">
        <v>55</v>
      </c>
      <c r="HI68" s="5" t="s">
        <v>55</v>
      </c>
      <c r="HK68" s="5" t="s">
        <v>55</v>
      </c>
      <c r="HM68" s="1" t="s">
        <v>144</v>
      </c>
      <c r="HN68" s="1"/>
    </row>
    <row r="69" spans="1:222">
      <c r="A69" s="12" t="s">
        <v>252</v>
      </c>
      <c r="B69" s="13" t="s">
        <v>96</v>
      </c>
      <c r="C69" s="1" t="s">
        <v>61</v>
      </c>
      <c r="D69" s="1">
        <v>92</v>
      </c>
      <c r="E69" s="1" t="s">
        <v>55</v>
      </c>
      <c r="F69" s="1"/>
      <c r="G69" s="1" t="s">
        <v>55</v>
      </c>
      <c r="H69" s="1"/>
      <c r="I69" s="1" t="s">
        <v>55</v>
      </c>
      <c r="J69" s="1"/>
      <c r="K69" s="1" t="s">
        <v>2</v>
      </c>
      <c r="L69" s="1">
        <v>40</v>
      </c>
      <c r="M69" s="1" t="s">
        <v>6</v>
      </c>
      <c r="N69" s="1"/>
      <c r="O69" s="1" t="s">
        <v>6</v>
      </c>
      <c r="P69" s="1"/>
      <c r="Q69" s="1" t="s">
        <v>6</v>
      </c>
      <c r="R69" s="1"/>
      <c r="S69" s="1" t="s">
        <v>6</v>
      </c>
      <c r="T69" s="1"/>
      <c r="U69" s="1" t="s">
        <v>6</v>
      </c>
      <c r="V69" s="1"/>
      <c r="W69" s="1" t="s">
        <v>6</v>
      </c>
      <c r="X69" s="1"/>
      <c r="Y69" s="1" t="s">
        <v>55</v>
      </c>
      <c r="Z69" s="1"/>
      <c r="AA69" s="1" t="s">
        <v>55</v>
      </c>
      <c r="AB69" s="1"/>
      <c r="AC69" s="1" t="s">
        <v>6</v>
      </c>
      <c r="AD69" s="1"/>
      <c r="AE69" s="1" t="s">
        <v>6</v>
      </c>
      <c r="AF69" s="1"/>
      <c r="AG69" s="1" t="s">
        <v>6</v>
      </c>
      <c r="AH69" s="1"/>
      <c r="AI69" s="1" t="s">
        <v>2</v>
      </c>
      <c r="AJ69" s="1">
        <v>19</v>
      </c>
      <c r="AK69" s="1" t="s">
        <v>61</v>
      </c>
      <c r="AL69" s="1">
        <v>8</v>
      </c>
      <c r="AM69" s="2" t="s">
        <v>61</v>
      </c>
      <c r="AN69" s="5">
        <v>2</v>
      </c>
      <c r="AO69" s="5" t="s">
        <v>55</v>
      </c>
      <c r="AQ69" s="5" t="s">
        <v>55</v>
      </c>
      <c r="AS69" s="2" t="s">
        <v>61</v>
      </c>
      <c r="AT69" s="2">
        <f>ROUND(0.095*136+0.06*32,0)</f>
        <v>15</v>
      </c>
      <c r="AU69" s="2" t="s">
        <v>61</v>
      </c>
      <c r="AV69" s="2">
        <v>395</v>
      </c>
      <c r="AW69" s="2" t="s">
        <v>55</v>
      </c>
      <c r="AX69" s="2"/>
      <c r="AY69" s="2" t="s">
        <v>55</v>
      </c>
      <c r="AZ69" s="2"/>
      <c r="BA69" s="2" t="s">
        <v>55</v>
      </c>
      <c r="BB69" s="2"/>
      <c r="BC69" s="2" t="s">
        <v>55</v>
      </c>
      <c r="BD69" s="2"/>
      <c r="BE69" s="4" t="s">
        <v>55</v>
      </c>
      <c r="BF69" s="2"/>
      <c r="BG69" s="2" t="s">
        <v>61</v>
      </c>
      <c r="BH69" s="2">
        <v>2</v>
      </c>
      <c r="BI69" s="2" t="s">
        <v>61</v>
      </c>
      <c r="BJ69" s="2">
        <v>0</v>
      </c>
      <c r="BK69" s="2" t="s">
        <v>61</v>
      </c>
      <c r="BL69" s="2">
        <v>5</v>
      </c>
      <c r="BM69" s="5" t="s">
        <v>55</v>
      </c>
      <c r="BN69" s="2"/>
      <c r="BO69" s="1" t="s">
        <v>55</v>
      </c>
      <c r="BP69" s="1"/>
      <c r="BQ69" s="1" t="s">
        <v>61</v>
      </c>
      <c r="BR69" s="1">
        <v>15</v>
      </c>
      <c r="BS69" s="1" t="s">
        <v>55</v>
      </c>
      <c r="BT69" s="1"/>
      <c r="BU69" s="1" t="s">
        <v>61</v>
      </c>
      <c r="BV69" s="1">
        <v>8</v>
      </c>
      <c r="BW69" s="1" t="s">
        <v>144</v>
      </c>
      <c r="BX69" s="1"/>
      <c r="BY69" s="1" t="s">
        <v>144</v>
      </c>
      <c r="BZ69" s="1"/>
      <c r="CA69" s="1" t="s">
        <v>144</v>
      </c>
      <c r="CB69" s="1"/>
      <c r="CC69" s="1" t="s">
        <v>144</v>
      </c>
      <c r="CD69" s="1"/>
      <c r="CE69" s="1" t="s">
        <v>144</v>
      </c>
      <c r="CF69" s="1"/>
      <c r="CG69" s="1" t="s">
        <v>144</v>
      </c>
      <c r="CH69" s="1"/>
      <c r="CI69" s="1" t="s">
        <v>144</v>
      </c>
      <c r="CJ69" s="1"/>
      <c r="CK69" s="1" t="s">
        <v>308</v>
      </c>
      <c r="CL69" s="1">
        <v>1</v>
      </c>
      <c r="CM69" s="1" t="s">
        <v>308</v>
      </c>
      <c r="CN69" s="1">
        <v>6</v>
      </c>
      <c r="CO69" s="1" t="s">
        <v>144</v>
      </c>
      <c r="CP69" s="1"/>
      <c r="CQ69" s="1" t="s">
        <v>144</v>
      </c>
      <c r="CR69" s="1"/>
      <c r="CS69" s="1" t="s">
        <v>144</v>
      </c>
      <c r="CT69" s="1"/>
      <c r="CU69" s="1" t="s">
        <v>308</v>
      </c>
      <c r="CV69" s="1">
        <v>16</v>
      </c>
      <c r="CW69" s="1" t="s">
        <v>144</v>
      </c>
      <c r="CX69" s="1"/>
      <c r="CY69" s="1" t="s">
        <v>144</v>
      </c>
      <c r="CZ69" s="1"/>
      <c r="DA69" s="1" t="s">
        <v>61</v>
      </c>
      <c r="DB69" s="1">
        <v>4</v>
      </c>
      <c r="DC69" s="1" t="s">
        <v>55</v>
      </c>
      <c r="DD69" s="1"/>
      <c r="DE69" s="1" t="s">
        <v>55</v>
      </c>
      <c r="DF69" s="1"/>
      <c r="DG69" s="1" t="s">
        <v>6</v>
      </c>
      <c r="DH69" s="1"/>
      <c r="DI69" s="1" t="s">
        <v>6</v>
      </c>
      <c r="DJ69" s="1"/>
      <c r="DK69" s="1" t="s">
        <v>6</v>
      </c>
      <c r="DL69" s="1"/>
      <c r="DM69" s="1" t="s">
        <v>55</v>
      </c>
      <c r="DN69" s="1"/>
      <c r="DO69" s="1" t="s">
        <v>55</v>
      </c>
      <c r="DP69" s="1"/>
      <c r="DQ69" s="1" t="s">
        <v>55</v>
      </c>
      <c r="DR69" s="1"/>
      <c r="DS69" s="1" t="s">
        <v>2</v>
      </c>
      <c r="DT69" s="1">
        <v>20</v>
      </c>
      <c r="DU69" s="1"/>
      <c r="DV69" s="1"/>
      <c r="DW69" s="1" t="s">
        <v>55</v>
      </c>
      <c r="DX69" s="1"/>
      <c r="DY69" s="1" t="s">
        <v>6</v>
      </c>
      <c r="DZ69" s="1"/>
      <c r="EA69" s="1" t="s">
        <v>55</v>
      </c>
      <c r="EB69" s="1"/>
      <c r="EC69" s="1" t="s">
        <v>55</v>
      </c>
      <c r="ED69" s="1"/>
      <c r="EE69" s="1" t="s">
        <v>6</v>
      </c>
      <c r="EF69" s="1"/>
      <c r="EG69" s="1" t="s">
        <v>6</v>
      </c>
      <c r="EH69" s="1"/>
      <c r="EI69" s="1" t="s">
        <v>6</v>
      </c>
      <c r="EJ69" s="1"/>
      <c r="EK69" s="1" t="s">
        <v>55</v>
      </c>
      <c r="EL69" s="1"/>
      <c r="EM69" s="1" t="s">
        <v>6</v>
      </c>
      <c r="EN69" s="1"/>
      <c r="EO69" s="1" t="s">
        <v>61</v>
      </c>
      <c r="EP69" s="1">
        <v>25</v>
      </c>
      <c r="EQ69" s="1" t="s">
        <v>55</v>
      </c>
      <c r="ER69" s="1"/>
      <c r="ES69" s="1" t="s">
        <v>55</v>
      </c>
      <c r="ET69" s="1"/>
      <c r="EU69" s="1" t="s">
        <v>55</v>
      </c>
      <c r="EV69" s="1"/>
      <c r="EW69" s="1" t="s">
        <v>55</v>
      </c>
      <c r="EX69" s="1"/>
      <c r="EY69" s="1" t="s">
        <v>55</v>
      </c>
      <c r="EZ69" s="1"/>
      <c r="FA69" s="1" t="s">
        <v>55</v>
      </c>
      <c r="FB69" s="1"/>
      <c r="FC69" s="1" t="s">
        <v>61</v>
      </c>
      <c r="FD69" s="1">
        <v>14</v>
      </c>
      <c r="FE69" s="1" t="s">
        <v>55</v>
      </c>
      <c r="FF69" s="1"/>
      <c r="FG69" s="5" t="s">
        <v>55</v>
      </c>
      <c r="FI69" s="2" t="s">
        <v>55</v>
      </c>
      <c r="FJ69" s="2"/>
      <c r="FK69" s="2" t="s">
        <v>61</v>
      </c>
      <c r="FL69" s="2">
        <v>37</v>
      </c>
      <c r="FM69" s="2" t="s">
        <v>55</v>
      </c>
      <c r="FN69" s="2"/>
      <c r="FO69" s="2" t="s">
        <v>55</v>
      </c>
      <c r="FP69" s="2"/>
      <c r="FQ69" s="2" t="s">
        <v>55</v>
      </c>
      <c r="FR69" s="2"/>
      <c r="FS69" s="2" t="s">
        <v>55</v>
      </c>
      <c r="FT69" s="2"/>
      <c r="FU69" s="2" t="s">
        <v>55</v>
      </c>
      <c r="FV69" s="2"/>
      <c r="FW69" s="2" t="s">
        <v>55</v>
      </c>
      <c r="FX69" s="2"/>
      <c r="FY69" s="2" t="s">
        <v>55</v>
      </c>
      <c r="FZ69" s="2"/>
      <c r="GA69" s="5" t="s">
        <v>55</v>
      </c>
      <c r="GB69" s="2"/>
      <c r="GC69" s="5" t="s">
        <v>55</v>
      </c>
      <c r="GE69" s="5" t="s">
        <v>55</v>
      </c>
      <c r="GG69" s="5" t="s">
        <v>55</v>
      </c>
      <c r="GI69" s="5" t="s">
        <v>55</v>
      </c>
      <c r="GK69" s="5" t="s">
        <v>55</v>
      </c>
      <c r="GM69" s="5" t="s">
        <v>55</v>
      </c>
      <c r="GO69" s="5" t="s">
        <v>55</v>
      </c>
      <c r="GQ69" s="1" t="s">
        <v>6</v>
      </c>
      <c r="GR69" s="1"/>
      <c r="GS69" s="1" t="s">
        <v>2</v>
      </c>
      <c r="GT69" s="1">
        <v>27</v>
      </c>
      <c r="GU69" s="1" t="s">
        <v>55</v>
      </c>
      <c r="GV69" s="1"/>
      <c r="GW69" s="1" t="s">
        <v>6</v>
      </c>
      <c r="GX69" s="1"/>
      <c r="GY69" s="5" t="s">
        <v>55</v>
      </c>
      <c r="HA69" s="5" t="s">
        <v>55</v>
      </c>
      <c r="HC69" s="5" t="s">
        <v>55</v>
      </c>
      <c r="HE69" s="5" t="s">
        <v>55</v>
      </c>
      <c r="HG69" s="5" t="s">
        <v>55</v>
      </c>
      <c r="HI69" s="5" t="s">
        <v>55</v>
      </c>
      <c r="HK69" s="5" t="s">
        <v>55</v>
      </c>
      <c r="HM69" s="1" t="s">
        <v>144</v>
      </c>
      <c r="HN69" s="1"/>
    </row>
    <row r="70" spans="1:222">
      <c r="A70" s="15" t="s">
        <v>252</v>
      </c>
      <c r="B70" s="15" t="s">
        <v>253</v>
      </c>
      <c r="C70" s="1" t="s">
        <v>55</v>
      </c>
      <c r="D70" s="1"/>
      <c r="E70" s="1" t="s">
        <v>55</v>
      </c>
      <c r="F70" s="1"/>
      <c r="G70" s="1" t="s">
        <v>55</v>
      </c>
      <c r="H70" s="1"/>
      <c r="I70" s="1" t="s">
        <v>55</v>
      </c>
      <c r="J70" s="1"/>
      <c r="K70" s="1" t="s">
        <v>55</v>
      </c>
      <c r="L70" s="1"/>
      <c r="M70" s="1" t="s">
        <v>6</v>
      </c>
      <c r="N70" s="1"/>
      <c r="O70" s="1" t="s">
        <v>6</v>
      </c>
      <c r="P70" s="1"/>
      <c r="Q70" s="1" t="s">
        <v>6</v>
      </c>
      <c r="R70" s="1"/>
      <c r="S70" s="1" t="s">
        <v>6</v>
      </c>
      <c r="T70" s="1"/>
      <c r="U70" s="1" t="s">
        <v>6</v>
      </c>
      <c r="V70" s="1"/>
      <c r="W70" s="1" t="s">
        <v>6</v>
      </c>
      <c r="X70" s="1"/>
      <c r="Y70" s="1" t="s">
        <v>55</v>
      </c>
      <c r="Z70" s="1"/>
      <c r="AA70" s="1" t="s">
        <v>55</v>
      </c>
      <c r="AB70" s="1"/>
      <c r="AC70" s="1" t="s">
        <v>6</v>
      </c>
      <c r="AD70" s="1"/>
      <c r="AE70" s="1" t="s">
        <v>6</v>
      </c>
      <c r="AF70" s="1"/>
      <c r="AG70" s="1" t="s">
        <v>6</v>
      </c>
      <c r="AH70" s="1"/>
      <c r="AI70" s="1" t="s">
        <v>6</v>
      </c>
      <c r="AJ70" s="1"/>
      <c r="AK70" s="1" t="s">
        <v>55</v>
      </c>
      <c r="AL70" s="1"/>
      <c r="AM70" s="2" t="s">
        <v>55</v>
      </c>
      <c r="AO70" s="5" t="s">
        <v>55</v>
      </c>
      <c r="AQ70" s="5" t="s">
        <v>55</v>
      </c>
      <c r="AS70" s="4" t="s">
        <v>55</v>
      </c>
      <c r="AU70" s="2" t="s">
        <v>61</v>
      </c>
      <c r="AV70" s="2"/>
      <c r="AW70" s="2" t="s">
        <v>55</v>
      </c>
      <c r="AY70" s="2" t="s">
        <v>55</v>
      </c>
      <c r="BA70" s="2" t="s">
        <v>55</v>
      </c>
      <c r="BB70" s="2"/>
      <c r="BC70" s="2" t="s">
        <v>55</v>
      </c>
      <c r="BE70" s="4" t="s">
        <v>55</v>
      </c>
      <c r="BF70" s="2"/>
      <c r="BG70" s="4" t="s">
        <v>55</v>
      </c>
      <c r="BI70" s="2" t="s">
        <v>55</v>
      </c>
      <c r="BJ70" s="2"/>
      <c r="BK70" s="2" t="s">
        <v>55</v>
      </c>
      <c r="BM70" s="5" t="s">
        <v>55</v>
      </c>
      <c r="BO70" s="1" t="s">
        <v>55</v>
      </c>
      <c r="BP70" s="1"/>
      <c r="BQ70" s="1" t="s">
        <v>55</v>
      </c>
      <c r="BR70" s="1"/>
      <c r="BS70" s="1" t="s">
        <v>55</v>
      </c>
      <c r="BT70" s="1"/>
      <c r="BU70" s="1" t="s">
        <v>55</v>
      </c>
      <c r="BV70" s="1"/>
      <c r="BW70" s="1" t="s">
        <v>144</v>
      </c>
      <c r="BX70" s="1"/>
      <c r="BY70" s="1" t="s">
        <v>144</v>
      </c>
      <c r="BZ70" s="1"/>
      <c r="CA70" s="1" t="s">
        <v>144</v>
      </c>
      <c r="CB70" s="1"/>
      <c r="CC70" s="1" t="s">
        <v>144</v>
      </c>
      <c r="CD70" s="1"/>
      <c r="CE70" s="1" t="s">
        <v>144</v>
      </c>
      <c r="CF70" s="1"/>
      <c r="CG70" s="1" t="s">
        <v>144</v>
      </c>
      <c r="CH70" s="1"/>
      <c r="CI70" s="1" t="s">
        <v>144</v>
      </c>
      <c r="CJ70" s="1"/>
      <c r="CK70" s="1" t="s">
        <v>144</v>
      </c>
      <c r="CL70" s="1"/>
      <c r="CM70" s="1" t="s">
        <v>144</v>
      </c>
      <c r="CN70" s="1"/>
      <c r="CO70" s="1" t="s">
        <v>144</v>
      </c>
      <c r="CP70" s="1"/>
      <c r="CQ70" s="1" t="s">
        <v>144</v>
      </c>
      <c r="CR70" s="1"/>
      <c r="CS70" s="1" t="s">
        <v>144</v>
      </c>
      <c r="CT70" s="1"/>
      <c r="CU70" s="1" t="s">
        <v>144</v>
      </c>
      <c r="CV70" s="1"/>
      <c r="CW70" s="1" t="s">
        <v>144</v>
      </c>
      <c r="CX70" s="1"/>
      <c r="CY70" s="1" t="s">
        <v>144</v>
      </c>
      <c r="CZ70" s="1"/>
      <c r="DA70" s="1" t="s">
        <v>61</v>
      </c>
      <c r="DB70" s="1">
        <v>0</v>
      </c>
      <c r="DC70" s="1" t="s">
        <v>55</v>
      </c>
      <c r="DD70" s="1"/>
      <c r="DE70" s="1" t="s">
        <v>55</v>
      </c>
      <c r="DF70" s="1"/>
      <c r="DG70" s="1" t="s">
        <v>6</v>
      </c>
      <c r="DH70" s="1"/>
      <c r="DI70" s="1" t="s">
        <v>6</v>
      </c>
      <c r="DJ70" s="1"/>
      <c r="DK70" s="1" t="s">
        <v>6</v>
      </c>
      <c r="DL70" s="1"/>
      <c r="DM70" s="1" t="s">
        <v>55</v>
      </c>
      <c r="DN70" s="1"/>
      <c r="DO70" s="1" t="s">
        <v>55</v>
      </c>
      <c r="DP70" s="1"/>
      <c r="DQ70" s="1" t="s">
        <v>55</v>
      </c>
      <c r="DR70" s="1"/>
      <c r="DS70" s="1" t="s">
        <v>6</v>
      </c>
      <c r="DT70" s="1"/>
      <c r="DU70" s="1"/>
      <c r="DV70" s="1"/>
      <c r="DW70" s="1" t="s">
        <v>55</v>
      </c>
      <c r="DX70" s="1"/>
      <c r="DY70" s="1" t="s">
        <v>6</v>
      </c>
      <c r="DZ70" s="1"/>
      <c r="EA70" s="1" t="s">
        <v>55</v>
      </c>
      <c r="EB70" s="1"/>
      <c r="EC70" s="1" t="s">
        <v>55</v>
      </c>
      <c r="ED70" s="1"/>
      <c r="EE70" s="1" t="s">
        <v>6</v>
      </c>
      <c r="EF70" s="1"/>
      <c r="EG70" s="1" t="s">
        <v>2</v>
      </c>
      <c r="EH70" s="1">
        <v>3</v>
      </c>
      <c r="EI70" s="1" t="s">
        <v>6</v>
      </c>
      <c r="EJ70" s="1"/>
      <c r="EK70" s="1" t="s">
        <v>55</v>
      </c>
      <c r="EL70" s="1"/>
      <c r="EM70" s="1" t="s">
        <v>6</v>
      </c>
      <c r="EN70" s="1"/>
      <c r="EO70" s="1" t="s">
        <v>55</v>
      </c>
      <c r="EP70" s="1"/>
      <c r="EQ70" s="1" t="s">
        <v>55</v>
      </c>
      <c r="ER70" s="1"/>
      <c r="ES70" s="1" t="s">
        <v>55</v>
      </c>
      <c r="ET70" s="1"/>
      <c r="EU70" s="1" t="s">
        <v>55</v>
      </c>
      <c r="EV70" s="1"/>
      <c r="EW70" s="1" t="s">
        <v>55</v>
      </c>
      <c r="EX70" s="1"/>
      <c r="EY70" s="1" t="s">
        <v>55</v>
      </c>
      <c r="EZ70" s="1"/>
      <c r="FA70" s="1" t="s">
        <v>55</v>
      </c>
      <c r="FB70" s="1"/>
      <c r="FC70" s="1" t="s">
        <v>55</v>
      </c>
      <c r="FD70" s="1"/>
      <c r="FE70" s="1" t="s">
        <v>55</v>
      </c>
      <c r="FF70" s="1"/>
      <c r="FG70" s="5" t="s">
        <v>55</v>
      </c>
      <c r="FI70" s="2" t="s">
        <v>55</v>
      </c>
      <c r="FJ70" s="2"/>
      <c r="FK70" s="2" t="s">
        <v>55</v>
      </c>
      <c r="FM70" s="2" t="s">
        <v>55</v>
      </c>
      <c r="FO70" s="2" t="s">
        <v>55</v>
      </c>
      <c r="FP70" s="2"/>
      <c r="FQ70" s="5" t="s">
        <v>55</v>
      </c>
      <c r="FS70" s="2" t="s">
        <v>55</v>
      </c>
      <c r="FT70" s="2"/>
      <c r="FU70" s="2" t="s">
        <v>55</v>
      </c>
      <c r="FV70" s="2"/>
      <c r="FW70" s="2" t="s">
        <v>55</v>
      </c>
      <c r="FX70" s="2"/>
      <c r="FY70" s="2" t="s">
        <v>55</v>
      </c>
      <c r="FZ70" s="2"/>
      <c r="GA70" s="5" t="s">
        <v>55</v>
      </c>
      <c r="GC70" s="5" t="s">
        <v>55</v>
      </c>
      <c r="GE70" s="5" t="s">
        <v>55</v>
      </c>
      <c r="GG70" s="5" t="s">
        <v>55</v>
      </c>
      <c r="GI70" s="5" t="s">
        <v>55</v>
      </c>
      <c r="GK70" s="5" t="s">
        <v>55</v>
      </c>
      <c r="GM70" s="5" t="s">
        <v>55</v>
      </c>
      <c r="GO70" s="5" t="s">
        <v>55</v>
      </c>
      <c r="GQ70" s="1" t="s">
        <v>6</v>
      </c>
      <c r="GR70" s="1"/>
      <c r="GS70" s="1" t="s">
        <v>55</v>
      </c>
      <c r="GT70" s="1"/>
      <c r="GU70" s="1" t="s">
        <v>6</v>
      </c>
      <c r="GV70" s="1"/>
      <c r="GW70" s="1" t="s">
        <v>6</v>
      </c>
      <c r="GX70" s="1"/>
      <c r="GY70" s="5" t="s">
        <v>55</v>
      </c>
      <c r="HA70" s="5" t="s">
        <v>55</v>
      </c>
      <c r="HC70" s="5" t="s">
        <v>55</v>
      </c>
      <c r="HE70" s="5" t="s">
        <v>55</v>
      </c>
      <c r="HG70" s="5" t="s">
        <v>55</v>
      </c>
      <c r="HI70" s="5" t="s">
        <v>55</v>
      </c>
      <c r="HK70" s="5" t="s">
        <v>55</v>
      </c>
      <c r="HM70" s="1" t="s">
        <v>144</v>
      </c>
      <c r="HN70" s="1"/>
    </row>
    <row r="71" spans="1:222">
      <c r="A71" s="15" t="s">
        <v>252</v>
      </c>
      <c r="B71" s="15" t="s">
        <v>254</v>
      </c>
      <c r="C71" s="1" t="s">
        <v>55</v>
      </c>
      <c r="D71" s="1"/>
      <c r="E71" s="1" t="s">
        <v>55</v>
      </c>
      <c r="F71" s="1"/>
      <c r="G71" s="1" t="s">
        <v>55</v>
      </c>
      <c r="H71" s="1"/>
      <c r="I71" s="1" t="s">
        <v>55</v>
      </c>
      <c r="J71" s="1"/>
      <c r="K71" s="1" t="s">
        <v>55</v>
      </c>
      <c r="L71" s="1"/>
      <c r="M71" s="1" t="s">
        <v>6</v>
      </c>
      <c r="N71" s="1"/>
      <c r="O71" s="1" t="s">
        <v>6</v>
      </c>
      <c r="P71" s="1"/>
      <c r="Q71" s="1" t="s">
        <v>6</v>
      </c>
      <c r="R71" s="1"/>
      <c r="S71" s="1" t="s">
        <v>6</v>
      </c>
      <c r="T71" s="1"/>
      <c r="U71" s="1" t="s">
        <v>6</v>
      </c>
      <c r="V71" s="1"/>
      <c r="W71" s="1" t="s">
        <v>6</v>
      </c>
      <c r="X71" s="1"/>
      <c r="Y71" s="1" t="s">
        <v>55</v>
      </c>
      <c r="Z71" s="1"/>
      <c r="AA71" s="1" t="s">
        <v>55</v>
      </c>
      <c r="AB71" s="1"/>
      <c r="AC71" s="1" t="s">
        <v>6</v>
      </c>
      <c r="AD71" s="1"/>
      <c r="AE71" s="1" t="s">
        <v>6</v>
      </c>
      <c r="AF71" s="1"/>
      <c r="AG71" s="1" t="s">
        <v>6</v>
      </c>
      <c r="AH71" s="1"/>
      <c r="AI71" s="1" t="s">
        <v>6</v>
      </c>
      <c r="AJ71" s="1"/>
      <c r="AK71" s="1" t="s">
        <v>55</v>
      </c>
      <c r="AL71" s="1"/>
      <c r="AM71" s="2" t="s">
        <v>55</v>
      </c>
      <c r="AO71" s="5" t="s">
        <v>55</v>
      </c>
      <c r="AQ71" s="5" t="s">
        <v>55</v>
      </c>
      <c r="AS71" s="4" t="s">
        <v>55</v>
      </c>
      <c r="AU71" s="2" t="s">
        <v>61</v>
      </c>
      <c r="AV71" s="2"/>
      <c r="AW71" s="2" t="s">
        <v>55</v>
      </c>
      <c r="AY71" s="2" t="s">
        <v>55</v>
      </c>
      <c r="BA71" s="2" t="s">
        <v>55</v>
      </c>
      <c r="BB71" s="2"/>
      <c r="BC71" s="2" t="s">
        <v>55</v>
      </c>
      <c r="BE71" s="4" t="s">
        <v>55</v>
      </c>
      <c r="BF71" s="2"/>
      <c r="BG71" s="4" t="s">
        <v>55</v>
      </c>
      <c r="BI71" s="2" t="s">
        <v>55</v>
      </c>
      <c r="BJ71" s="2"/>
      <c r="BK71" s="2" t="s">
        <v>55</v>
      </c>
      <c r="BM71" s="5" t="s">
        <v>55</v>
      </c>
      <c r="BO71" s="1" t="s">
        <v>55</v>
      </c>
      <c r="BP71" s="1"/>
      <c r="BQ71" s="1" t="s">
        <v>55</v>
      </c>
      <c r="BR71" s="1"/>
      <c r="BS71" s="1" t="s">
        <v>55</v>
      </c>
      <c r="BT71" s="1"/>
      <c r="BU71" s="1" t="s">
        <v>55</v>
      </c>
      <c r="BV71" s="1"/>
      <c r="BW71" s="1" t="s">
        <v>144</v>
      </c>
      <c r="BX71" s="1"/>
      <c r="BY71" s="1" t="s">
        <v>144</v>
      </c>
      <c r="BZ71" s="1"/>
      <c r="CA71" s="1" t="s">
        <v>144</v>
      </c>
      <c r="CB71" s="1"/>
      <c r="CC71" s="1" t="s">
        <v>144</v>
      </c>
      <c r="CD71" s="1"/>
      <c r="CE71" s="1" t="s">
        <v>144</v>
      </c>
      <c r="CF71" s="1"/>
      <c r="CG71" s="1" t="s">
        <v>144</v>
      </c>
      <c r="CH71" s="1"/>
      <c r="CI71" s="1" t="s">
        <v>144</v>
      </c>
      <c r="CJ71" s="1"/>
      <c r="CK71" s="1" t="s">
        <v>144</v>
      </c>
      <c r="CL71" s="1"/>
      <c r="CM71" s="1" t="s">
        <v>144</v>
      </c>
      <c r="CN71" s="1"/>
      <c r="CO71" s="1" t="s">
        <v>144</v>
      </c>
      <c r="CP71" s="1"/>
      <c r="CQ71" s="1" t="s">
        <v>144</v>
      </c>
      <c r="CR71" s="1"/>
      <c r="CS71" s="1" t="s">
        <v>144</v>
      </c>
      <c r="CT71" s="1"/>
      <c r="CU71" s="1" t="s">
        <v>144</v>
      </c>
      <c r="CV71" s="1"/>
      <c r="CW71" s="1" t="s">
        <v>144</v>
      </c>
      <c r="CX71" s="1"/>
      <c r="CY71" s="1" t="s">
        <v>144</v>
      </c>
      <c r="CZ71" s="1"/>
      <c r="DA71" s="1" t="s">
        <v>61</v>
      </c>
      <c r="DB71" s="1">
        <v>0</v>
      </c>
      <c r="DC71" s="1" t="s">
        <v>55</v>
      </c>
      <c r="DD71" s="1"/>
      <c r="DE71" s="1" t="s">
        <v>55</v>
      </c>
      <c r="DF71" s="1"/>
      <c r="DG71" s="1" t="s">
        <v>6</v>
      </c>
      <c r="DH71" s="1"/>
      <c r="DI71" s="1" t="s">
        <v>6</v>
      </c>
      <c r="DJ71" s="1"/>
      <c r="DK71" s="1" t="s">
        <v>6</v>
      </c>
      <c r="DL71" s="1"/>
      <c r="DM71" s="1" t="s">
        <v>55</v>
      </c>
      <c r="DN71" s="1"/>
      <c r="DO71" s="1" t="s">
        <v>55</v>
      </c>
      <c r="DP71" s="1"/>
      <c r="DQ71" s="1" t="s">
        <v>55</v>
      </c>
      <c r="DR71" s="1"/>
      <c r="DS71" s="1" t="s">
        <v>6</v>
      </c>
      <c r="DT71" s="1"/>
      <c r="DU71" s="1"/>
      <c r="DV71" s="1"/>
      <c r="DW71" s="1" t="s">
        <v>55</v>
      </c>
      <c r="DX71" s="1"/>
      <c r="DY71" s="1" t="s">
        <v>6</v>
      </c>
      <c r="DZ71" s="1"/>
      <c r="EA71" s="1" t="s">
        <v>55</v>
      </c>
      <c r="EB71" s="1"/>
      <c r="EC71" s="1" t="s">
        <v>55</v>
      </c>
      <c r="ED71" s="1"/>
      <c r="EE71" s="1" t="s">
        <v>6</v>
      </c>
      <c r="EF71" s="1"/>
      <c r="EG71" s="1" t="s">
        <v>6</v>
      </c>
      <c r="EH71" s="1"/>
      <c r="EI71" s="1" t="s">
        <v>6</v>
      </c>
      <c r="EJ71" s="1"/>
      <c r="EK71" s="1" t="s">
        <v>55</v>
      </c>
      <c r="EL71" s="1"/>
      <c r="EM71" s="1" t="s">
        <v>6</v>
      </c>
      <c r="EN71" s="1"/>
      <c r="EO71" s="1" t="s">
        <v>55</v>
      </c>
      <c r="EP71" s="1"/>
      <c r="EQ71" s="1" t="s">
        <v>55</v>
      </c>
      <c r="ER71" s="1"/>
      <c r="ES71" s="1" t="s">
        <v>55</v>
      </c>
      <c r="ET71" s="1"/>
      <c r="EU71" s="1" t="s">
        <v>55</v>
      </c>
      <c r="EV71" s="1"/>
      <c r="EW71" s="1" t="s">
        <v>55</v>
      </c>
      <c r="EX71" s="1"/>
      <c r="EY71" s="1" t="s">
        <v>55</v>
      </c>
      <c r="EZ71" s="1"/>
      <c r="FA71" s="1" t="s">
        <v>55</v>
      </c>
      <c r="FB71" s="1"/>
      <c r="FC71" s="1" t="s">
        <v>55</v>
      </c>
      <c r="FD71" s="1"/>
      <c r="FE71" s="1" t="s">
        <v>55</v>
      </c>
      <c r="FF71" s="1"/>
      <c r="FG71" s="5" t="s">
        <v>55</v>
      </c>
      <c r="FI71" s="2" t="s">
        <v>55</v>
      </c>
      <c r="FJ71" s="2"/>
      <c r="FK71" s="2" t="s">
        <v>55</v>
      </c>
      <c r="FM71" s="2" t="s">
        <v>55</v>
      </c>
      <c r="FO71" s="2" t="s">
        <v>55</v>
      </c>
      <c r="FP71" s="2"/>
      <c r="FQ71" s="5" t="s">
        <v>55</v>
      </c>
      <c r="FS71" s="2" t="s">
        <v>55</v>
      </c>
      <c r="FT71" s="2"/>
      <c r="FU71" s="2" t="s">
        <v>55</v>
      </c>
      <c r="FV71" s="2"/>
      <c r="FW71" s="2" t="s">
        <v>55</v>
      </c>
      <c r="FX71" s="2"/>
      <c r="FY71" s="2" t="s">
        <v>55</v>
      </c>
      <c r="FZ71" s="2"/>
      <c r="GA71" s="5" t="s">
        <v>55</v>
      </c>
      <c r="GC71" s="5" t="s">
        <v>55</v>
      </c>
      <c r="GE71" s="5" t="s">
        <v>55</v>
      </c>
      <c r="GG71" s="5" t="s">
        <v>55</v>
      </c>
      <c r="GI71" s="5" t="s">
        <v>55</v>
      </c>
      <c r="GK71" s="5" t="s">
        <v>55</v>
      </c>
      <c r="GM71" s="5" t="s">
        <v>55</v>
      </c>
      <c r="GO71" s="5" t="s">
        <v>55</v>
      </c>
      <c r="GQ71" s="1" t="s">
        <v>6</v>
      </c>
      <c r="GR71" s="1"/>
      <c r="GS71" s="1" t="s">
        <v>55</v>
      </c>
      <c r="GT71" s="1"/>
      <c r="GU71" s="1" t="s">
        <v>6</v>
      </c>
      <c r="GV71" s="1"/>
      <c r="GW71" s="1" t="s">
        <v>6</v>
      </c>
      <c r="GX71" s="1"/>
      <c r="GY71" s="5" t="s">
        <v>55</v>
      </c>
      <c r="HA71" s="5" t="s">
        <v>55</v>
      </c>
      <c r="HC71" s="5" t="s">
        <v>55</v>
      </c>
      <c r="HE71" s="5" t="s">
        <v>55</v>
      </c>
      <c r="HG71" s="5" t="s">
        <v>55</v>
      </c>
      <c r="HI71" s="5" t="s">
        <v>55</v>
      </c>
      <c r="HK71" s="5" t="s">
        <v>55</v>
      </c>
      <c r="HM71" s="1" t="s">
        <v>144</v>
      </c>
      <c r="HN71" s="1"/>
    </row>
    <row r="72" spans="1:222">
      <c r="A72" s="15" t="s">
        <v>252</v>
      </c>
      <c r="B72" s="15" t="s">
        <v>255</v>
      </c>
      <c r="C72" s="1" t="s">
        <v>55</v>
      </c>
      <c r="D72" s="1"/>
      <c r="E72" s="1" t="s">
        <v>55</v>
      </c>
      <c r="F72" s="1"/>
      <c r="G72" s="1" t="s">
        <v>55</v>
      </c>
      <c r="H72" s="1"/>
      <c r="I72" s="1" t="s">
        <v>55</v>
      </c>
      <c r="J72" s="1"/>
      <c r="K72" s="1" t="s">
        <v>2</v>
      </c>
      <c r="L72" s="1">
        <v>19</v>
      </c>
      <c r="M72" s="1" t="s">
        <v>6</v>
      </c>
      <c r="N72" s="1"/>
      <c r="O72" s="1" t="s">
        <v>6</v>
      </c>
      <c r="P72" s="1"/>
      <c r="Q72" s="1" t="s">
        <v>6</v>
      </c>
      <c r="R72" s="1"/>
      <c r="S72" s="1" t="s">
        <v>6</v>
      </c>
      <c r="T72" s="1"/>
      <c r="U72" s="1" t="s">
        <v>6</v>
      </c>
      <c r="V72" s="1"/>
      <c r="W72" s="1" t="s">
        <v>6</v>
      </c>
      <c r="X72" s="1"/>
      <c r="Y72" s="1" t="s">
        <v>55</v>
      </c>
      <c r="Z72" s="1"/>
      <c r="AA72" s="1" t="s">
        <v>55</v>
      </c>
      <c r="AB72" s="1"/>
      <c r="AC72" s="1" t="s">
        <v>6</v>
      </c>
      <c r="AD72" s="1"/>
      <c r="AE72" s="1" t="s">
        <v>6</v>
      </c>
      <c r="AF72" s="1"/>
      <c r="AG72" s="1" t="s">
        <v>6</v>
      </c>
      <c r="AH72" s="1"/>
      <c r="AI72" s="1" t="s">
        <v>6</v>
      </c>
      <c r="AJ72" s="1"/>
      <c r="AK72" s="1" t="s">
        <v>55</v>
      </c>
      <c r="AL72" s="1"/>
      <c r="AM72" s="4" t="s">
        <v>61</v>
      </c>
      <c r="AN72" s="5">
        <v>2</v>
      </c>
      <c r="AO72" s="5" t="s">
        <v>55</v>
      </c>
      <c r="AQ72" s="5" t="s">
        <v>55</v>
      </c>
      <c r="AS72" s="4" t="s">
        <v>55</v>
      </c>
      <c r="AU72" s="2" t="s">
        <v>61</v>
      </c>
      <c r="AV72" s="2">
        <v>166</v>
      </c>
      <c r="AW72" s="2" t="s">
        <v>55</v>
      </c>
      <c r="AY72" s="2" t="s">
        <v>55</v>
      </c>
      <c r="BA72" s="2" t="s">
        <v>55</v>
      </c>
      <c r="BB72" s="2"/>
      <c r="BC72" s="2" t="s">
        <v>55</v>
      </c>
      <c r="BE72" s="4" t="s">
        <v>55</v>
      </c>
      <c r="BF72" s="2"/>
      <c r="BG72" s="4" t="s">
        <v>61</v>
      </c>
      <c r="BH72" s="5">
        <v>2</v>
      </c>
      <c r="BI72" s="2" t="s">
        <v>55</v>
      </c>
      <c r="BJ72" s="2"/>
      <c r="BK72" s="2" t="s">
        <v>55</v>
      </c>
      <c r="BM72" s="5" t="s">
        <v>55</v>
      </c>
      <c r="BO72" s="1" t="s">
        <v>55</v>
      </c>
      <c r="BP72" s="1"/>
      <c r="BQ72" s="1" t="s">
        <v>55</v>
      </c>
      <c r="BR72" s="1"/>
      <c r="BS72" s="1" t="s">
        <v>55</v>
      </c>
      <c r="BT72" s="1"/>
      <c r="BU72" s="1" t="s">
        <v>55</v>
      </c>
      <c r="BV72" s="1"/>
      <c r="BW72" s="1" t="s">
        <v>144</v>
      </c>
      <c r="BX72" s="1"/>
      <c r="BY72" s="1" t="s">
        <v>144</v>
      </c>
      <c r="BZ72" s="1"/>
      <c r="CA72" s="1" t="s">
        <v>144</v>
      </c>
      <c r="CB72" s="1"/>
      <c r="CC72" s="1" t="s">
        <v>144</v>
      </c>
      <c r="CD72" s="1"/>
      <c r="CE72" s="1" t="s">
        <v>144</v>
      </c>
      <c r="CF72" s="1"/>
      <c r="CG72" s="1" t="s">
        <v>144</v>
      </c>
      <c r="CH72" s="1"/>
      <c r="CI72" s="1" t="s">
        <v>144</v>
      </c>
      <c r="CJ72" s="1"/>
      <c r="CK72" s="1" t="s">
        <v>144</v>
      </c>
      <c r="CL72" s="1"/>
      <c r="CM72" s="1" t="s">
        <v>144</v>
      </c>
      <c r="CN72" s="1"/>
      <c r="CO72" s="1" t="s">
        <v>144</v>
      </c>
      <c r="CP72" s="1"/>
      <c r="CQ72" s="1" t="s">
        <v>144</v>
      </c>
      <c r="CR72" s="1"/>
      <c r="CS72" s="1" t="s">
        <v>144</v>
      </c>
      <c r="CT72" s="1"/>
      <c r="CU72" s="1" t="s">
        <v>144</v>
      </c>
      <c r="CV72" s="1"/>
      <c r="CW72" s="1" t="s">
        <v>144</v>
      </c>
      <c r="CX72" s="1"/>
      <c r="CY72" s="1" t="s">
        <v>144</v>
      </c>
      <c r="CZ72" s="1"/>
      <c r="DA72" s="1" t="s">
        <v>61</v>
      </c>
      <c r="DB72" s="1">
        <v>0</v>
      </c>
      <c r="DC72" s="1" t="s">
        <v>55</v>
      </c>
      <c r="DD72" s="1"/>
      <c r="DE72" s="1" t="s">
        <v>55</v>
      </c>
      <c r="DF72" s="1"/>
      <c r="DG72" s="1" t="s">
        <v>6</v>
      </c>
      <c r="DH72" s="1"/>
      <c r="DI72" s="1" t="s">
        <v>6</v>
      </c>
      <c r="DJ72" s="1"/>
      <c r="DK72" s="1" t="s">
        <v>6</v>
      </c>
      <c r="DL72" s="1"/>
      <c r="DM72" s="1" t="s">
        <v>55</v>
      </c>
      <c r="DN72" s="1"/>
      <c r="DO72" s="1" t="s">
        <v>55</v>
      </c>
      <c r="DP72" s="1"/>
      <c r="DQ72" s="1" t="s">
        <v>55</v>
      </c>
      <c r="DR72" s="1"/>
      <c r="DS72" s="1" t="s">
        <v>6</v>
      </c>
      <c r="DT72" s="1"/>
      <c r="DU72" s="1"/>
      <c r="DV72" s="1"/>
      <c r="DW72" s="1" t="s">
        <v>55</v>
      </c>
      <c r="DX72" s="1"/>
      <c r="DY72" s="1" t="s">
        <v>6</v>
      </c>
      <c r="DZ72" s="1"/>
      <c r="EA72" s="1" t="s">
        <v>55</v>
      </c>
      <c r="EB72" s="1"/>
      <c r="EC72" s="1" t="s">
        <v>55</v>
      </c>
      <c r="ED72" s="1"/>
      <c r="EE72" s="1" t="s">
        <v>6</v>
      </c>
      <c r="EF72" s="1"/>
      <c r="EG72" s="1" t="s">
        <v>6</v>
      </c>
      <c r="EH72" s="1"/>
      <c r="EI72" s="1" t="s">
        <v>6</v>
      </c>
      <c r="EJ72" s="1"/>
      <c r="EK72" s="1" t="s">
        <v>55</v>
      </c>
      <c r="EL72" s="1"/>
      <c r="EM72" s="1" t="s">
        <v>6</v>
      </c>
      <c r="EN72" s="1"/>
      <c r="EO72" s="1" t="s">
        <v>55</v>
      </c>
      <c r="EP72" s="1">
        <v>15</v>
      </c>
      <c r="EQ72" s="1" t="s">
        <v>55</v>
      </c>
      <c r="ER72" s="1"/>
      <c r="ES72" s="1" t="s">
        <v>55</v>
      </c>
      <c r="ET72" s="1"/>
      <c r="EU72" s="1" t="s">
        <v>55</v>
      </c>
      <c r="EV72" s="1"/>
      <c r="EW72" s="1" t="s">
        <v>55</v>
      </c>
      <c r="EX72" s="1"/>
      <c r="EY72" s="1" t="s">
        <v>55</v>
      </c>
      <c r="EZ72" s="1"/>
      <c r="FA72" s="1" t="s">
        <v>55</v>
      </c>
      <c r="FB72" s="1"/>
      <c r="FC72" s="1" t="s">
        <v>55</v>
      </c>
      <c r="FD72" s="1"/>
      <c r="FE72" s="1" t="s">
        <v>55</v>
      </c>
      <c r="FF72" s="1"/>
      <c r="FG72" s="5" t="s">
        <v>55</v>
      </c>
      <c r="FI72" s="2" t="s">
        <v>55</v>
      </c>
      <c r="FJ72" s="2"/>
      <c r="FK72" s="2" t="s">
        <v>55</v>
      </c>
      <c r="FM72" s="2" t="s">
        <v>55</v>
      </c>
      <c r="FO72" s="2" t="s">
        <v>55</v>
      </c>
      <c r="FP72" s="2"/>
      <c r="FQ72" s="5" t="s">
        <v>55</v>
      </c>
      <c r="FS72" s="2" t="s">
        <v>55</v>
      </c>
      <c r="FT72" s="2"/>
      <c r="FU72" s="2" t="s">
        <v>55</v>
      </c>
      <c r="FV72" s="2"/>
      <c r="FW72" s="2" t="s">
        <v>55</v>
      </c>
      <c r="FX72" s="2"/>
      <c r="FY72" s="2" t="s">
        <v>55</v>
      </c>
      <c r="FZ72" s="2"/>
      <c r="GA72" s="5" t="s">
        <v>55</v>
      </c>
      <c r="GC72" s="5" t="s">
        <v>55</v>
      </c>
      <c r="GE72" s="5" t="s">
        <v>55</v>
      </c>
      <c r="GG72" s="5" t="s">
        <v>55</v>
      </c>
      <c r="GI72" s="5" t="s">
        <v>55</v>
      </c>
      <c r="GK72" s="5" t="s">
        <v>55</v>
      </c>
      <c r="GM72" s="5" t="s">
        <v>55</v>
      </c>
      <c r="GO72" s="5" t="s">
        <v>55</v>
      </c>
      <c r="GQ72" s="1" t="s">
        <v>6</v>
      </c>
      <c r="GR72" s="1"/>
      <c r="GS72" s="1" t="s">
        <v>55</v>
      </c>
      <c r="GT72" s="1"/>
      <c r="GU72" s="1" t="s">
        <v>55</v>
      </c>
      <c r="GV72" s="1"/>
      <c r="GW72" s="1" t="s">
        <v>6</v>
      </c>
      <c r="GX72" s="1"/>
      <c r="GY72" s="5" t="s">
        <v>55</v>
      </c>
      <c r="HA72" s="5" t="s">
        <v>55</v>
      </c>
      <c r="HC72" s="5" t="s">
        <v>55</v>
      </c>
      <c r="HE72" s="5" t="s">
        <v>55</v>
      </c>
      <c r="HG72" s="5" t="s">
        <v>55</v>
      </c>
      <c r="HI72" s="5" t="s">
        <v>55</v>
      </c>
      <c r="HK72" s="5" t="s">
        <v>55</v>
      </c>
      <c r="HM72" s="1" t="s">
        <v>144</v>
      </c>
      <c r="HN72" s="1"/>
    </row>
    <row r="73" spans="1:222">
      <c r="A73" s="15" t="s">
        <v>252</v>
      </c>
      <c r="B73" s="15" t="s">
        <v>256</v>
      </c>
      <c r="C73" s="1" t="s">
        <v>55</v>
      </c>
      <c r="D73" s="1"/>
      <c r="E73" s="1" t="s">
        <v>55</v>
      </c>
      <c r="F73" s="1"/>
      <c r="G73" s="1" t="s">
        <v>55</v>
      </c>
      <c r="H73" s="1"/>
      <c r="I73" s="1" t="s">
        <v>55</v>
      </c>
      <c r="J73" s="1"/>
      <c r="K73" s="1" t="s">
        <v>2</v>
      </c>
      <c r="L73" s="1">
        <v>5</v>
      </c>
      <c r="M73" s="1" t="s">
        <v>6</v>
      </c>
      <c r="N73" s="1"/>
      <c r="O73" s="1" t="s">
        <v>6</v>
      </c>
      <c r="P73" s="1"/>
      <c r="Q73" s="1" t="s">
        <v>6</v>
      </c>
      <c r="R73" s="1"/>
      <c r="S73" s="1" t="s">
        <v>6</v>
      </c>
      <c r="T73" s="1"/>
      <c r="U73" s="1" t="s">
        <v>6</v>
      </c>
      <c r="V73" s="1"/>
      <c r="W73" s="1" t="s">
        <v>6</v>
      </c>
      <c r="X73" s="1"/>
      <c r="Y73" s="1" t="s">
        <v>55</v>
      </c>
      <c r="Z73" s="1"/>
      <c r="AA73" s="1" t="s">
        <v>55</v>
      </c>
      <c r="AB73" s="1"/>
      <c r="AC73" s="1" t="s">
        <v>6</v>
      </c>
      <c r="AD73" s="1"/>
      <c r="AE73" s="1" t="s">
        <v>6</v>
      </c>
      <c r="AF73" s="1"/>
      <c r="AG73" s="1" t="s">
        <v>6</v>
      </c>
      <c r="AH73" s="1"/>
      <c r="AI73" s="1" t="s">
        <v>6</v>
      </c>
      <c r="AJ73" s="1"/>
      <c r="AK73" s="1" t="s">
        <v>55</v>
      </c>
      <c r="AL73" s="1"/>
      <c r="AM73" s="2" t="s">
        <v>55</v>
      </c>
      <c r="AO73" s="5" t="s">
        <v>55</v>
      </c>
      <c r="AQ73" s="5" t="s">
        <v>55</v>
      </c>
      <c r="AS73" s="4" t="s">
        <v>55</v>
      </c>
      <c r="AU73" s="2" t="s">
        <v>61</v>
      </c>
      <c r="AV73" s="2">
        <v>139</v>
      </c>
      <c r="AW73" s="2" t="s">
        <v>55</v>
      </c>
      <c r="AY73" s="2" t="s">
        <v>55</v>
      </c>
      <c r="BA73" s="2" t="s">
        <v>55</v>
      </c>
      <c r="BB73" s="2"/>
      <c r="BC73" s="2" t="s">
        <v>55</v>
      </c>
      <c r="BE73" s="4" t="s">
        <v>55</v>
      </c>
      <c r="BF73" s="2"/>
      <c r="BG73" s="4" t="s">
        <v>55</v>
      </c>
      <c r="BI73" s="2" t="s">
        <v>55</v>
      </c>
      <c r="BJ73" s="2"/>
      <c r="BK73" s="2" t="s">
        <v>55</v>
      </c>
      <c r="BM73" s="5" t="s">
        <v>55</v>
      </c>
      <c r="BO73" s="1" t="s">
        <v>55</v>
      </c>
      <c r="BP73" s="1"/>
      <c r="BQ73" s="1" t="s">
        <v>55</v>
      </c>
      <c r="BR73" s="1"/>
      <c r="BS73" s="1" t="s">
        <v>55</v>
      </c>
      <c r="BT73" s="1"/>
      <c r="BU73" s="1" t="s">
        <v>55</v>
      </c>
      <c r="BV73" s="1"/>
      <c r="BW73" s="1" t="s">
        <v>144</v>
      </c>
      <c r="BX73" s="1"/>
      <c r="BY73" s="1" t="s">
        <v>144</v>
      </c>
      <c r="BZ73" s="1"/>
      <c r="CA73" s="1" t="s">
        <v>144</v>
      </c>
      <c r="CB73" s="1"/>
      <c r="CC73" s="1" t="s">
        <v>144</v>
      </c>
      <c r="CD73" s="1"/>
      <c r="CE73" s="1" t="s">
        <v>144</v>
      </c>
      <c r="CF73" s="1"/>
      <c r="CG73" s="1" t="s">
        <v>144</v>
      </c>
      <c r="CH73" s="1"/>
      <c r="CI73" s="1" t="s">
        <v>144</v>
      </c>
      <c r="CJ73" s="1"/>
      <c r="CK73" s="1" t="s">
        <v>144</v>
      </c>
      <c r="CL73" s="1"/>
      <c r="CM73" s="1" t="s">
        <v>144</v>
      </c>
      <c r="CN73" s="1"/>
      <c r="CO73" s="1" t="s">
        <v>144</v>
      </c>
      <c r="CP73" s="1"/>
      <c r="CQ73" s="1" t="s">
        <v>144</v>
      </c>
      <c r="CR73" s="1"/>
      <c r="CS73" s="1" t="s">
        <v>144</v>
      </c>
      <c r="CT73" s="1"/>
      <c r="CU73" s="1" t="s">
        <v>144</v>
      </c>
      <c r="CV73" s="1"/>
      <c r="CW73" s="1" t="s">
        <v>144</v>
      </c>
      <c r="CX73" s="1"/>
      <c r="CY73" s="1" t="s">
        <v>144</v>
      </c>
      <c r="CZ73" s="1"/>
      <c r="DA73" s="1" t="s">
        <v>61</v>
      </c>
      <c r="DB73" s="1">
        <v>4</v>
      </c>
      <c r="DC73" s="1" t="s">
        <v>55</v>
      </c>
      <c r="DD73" s="1"/>
      <c r="DE73" s="1" t="s">
        <v>55</v>
      </c>
      <c r="DF73" s="1"/>
      <c r="DG73" s="1" t="s">
        <v>6</v>
      </c>
      <c r="DH73" s="1"/>
      <c r="DI73" s="1" t="s">
        <v>6</v>
      </c>
      <c r="DJ73" s="1"/>
      <c r="DK73" s="1" t="s">
        <v>6</v>
      </c>
      <c r="DL73" s="1"/>
      <c r="DM73" s="1" t="s">
        <v>55</v>
      </c>
      <c r="DN73" s="1"/>
      <c r="DO73" s="1" t="s">
        <v>55</v>
      </c>
      <c r="DP73" s="1"/>
      <c r="DQ73" s="1" t="s">
        <v>55</v>
      </c>
      <c r="DR73" s="1"/>
      <c r="DS73" s="1" t="s">
        <v>6</v>
      </c>
      <c r="DT73" s="1"/>
      <c r="DU73" s="1"/>
      <c r="DV73" s="1"/>
      <c r="DW73" s="1" t="s">
        <v>55</v>
      </c>
      <c r="DX73" s="1"/>
      <c r="DY73" s="1" t="s">
        <v>6</v>
      </c>
      <c r="DZ73" s="1"/>
      <c r="EA73" s="1" t="s">
        <v>55</v>
      </c>
      <c r="EB73" s="1"/>
      <c r="EC73" s="1" t="s">
        <v>55</v>
      </c>
      <c r="ED73" s="1"/>
      <c r="EE73" s="1" t="s">
        <v>6</v>
      </c>
      <c r="EF73" s="1"/>
      <c r="EG73" s="1" t="s">
        <v>6</v>
      </c>
      <c r="EH73" s="1"/>
      <c r="EI73" s="1" t="s">
        <v>6</v>
      </c>
      <c r="EJ73" s="1"/>
      <c r="EK73" s="1" t="s">
        <v>55</v>
      </c>
      <c r="EL73" s="1"/>
      <c r="EM73" s="1" t="s">
        <v>6</v>
      </c>
      <c r="EN73" s="1"/>
      <c r="EO73" s="1" t="s">
        <v>55</v>
      </c>
      <c r="EP73" s="1">
        <v>10</v>
      </c>
      <c r="EQ73" s="1" t="s">
        <v>55</v>
      </c>
      <c r="ER73" s="1"/>
      <c r="ES73" s="1" t="s">
        <v>55</v>
      </c>
      <c r="ET73" s="1"/>
      <c r="EU73" s="1" t="s">
        <v>55</v>
      </c>
      <c r="EV73" s="1"/>
      <c r="EW73" s="1" t="s">
        <v>55</v>
      </c>
      <c r="EX73" s="1"/>
      <c r="EY73" s="1" t="s">
        <v>55</v>
      </c>
      <c r="EZ73" s="1"/>
      <c r="FA73" s="1" t="s">
        <v>55</v>
      </c>
      <c r="FB73" s="1"/>
      <c r="FC73" s="1" t="s">
        <v>55</v>
      </c>
      <c r="FD73" s="1"/>
      <c r="FE73" s="1" t="s">
        <v>55</v>
      </c>
      <c r="FF73" s="1"/>
      <c r="FG73" s="5" t="s">
        <v>55</v>
      </c>
      <c r="FI73" s="2" t="s">
        <v>55</v>
      </c>
      <c r="FJ73" s="2"/>
      <c r="FK73" s="2" t="s">
        <v>55</v>
      </c>
      <c r="FM73" s="2" t="s">
        <v>55</v>
      </c>
      <c r="FO73" s="2" t="s">
        <v>55</v>
      </c>
      <c r="FP73" s="2"/>
      <c r="FQ73" s="5" t="s">
        <v>55</v>
      </c>
      <c r="FS73" s="2" t="s">
        <v>55</v>
      </c>
      <c r="FT73" s="2"/>
      <c r="FU73" s="2" t="s">
        <v>55</v>
      </c>
      <c r="FV73" s="2"/>
      <c r="FW73" s="2" t="s">
        <v>55</v>
      </c>
      <c r="FX73" s="2"/>
      <c r="FY73" s="2" t="s">
        <v>55</v>
      </c>
      <c r="FZ73" s="2"/>
      <c r="GA73" s="5" t="s">
        <v>55</v>
      </c>
      <c r="GC73" s="5" t="s">
        <v>55</v>
      </c>
      <c r="GE73" s="5" t="s">
        <v>55</v>
      </c>
      <c r="GG73" s="5" t="s">
        <v>55</v>
      </c>
      <c r="GI73" s="5" t="s">
        <v>55</v>
      </c>
      <c r="GK73" s="5" t="s">
        <v>55</v>
      </c>
      <c r="GM73" s="5" t="s">
        <v>55</v>
      </c>
      <c r="GO73" s="5" t="s">
        <v>55</v>
      </c>
      <c r="GQ73" s="1" t="s">
        <v>6</v>
      </c>
      <c r="GR73" s="1"/>
      <c r="GS73" s="1" t="s">
        <v>55</v>
      </c>
      <c r="GT73" s="1"/>
      <c r="GU73" s="1" t="s">
        <v>6</v>
      </c>
      <c r="GV73" s="1"/>
      <c r="GW73" s="1" t="s">
        <v>6</v>
      </c>
      <c r="GX73" s="1"/>
      <c r="GY73" s="5" t="s">
        <v>55</v>
      </c>
      <c r="HA73" s="5" t="s">
        <v>55</v>
      </c>
      <c r="HC73" s="5" t="s">
        <v>55</v>
      </c>
      <c r="HE73" s="5" t="s">
        <v>55</v>
      </c>
      <c r="HG73" s="5" t="s">
        <v>55</v>
      </c>
      <c r="HI73" s="5" t="s">
        <v>55</v>
      </c>
      <c r="HK73" s="5" t="s">
        <v>55</v>
      </c>
      <c r="HM73" s="1" t="s">
        <v>144</v>
      </c>
      <c r="HN73" s="1"/>
    </row>
    <row r="74" spans="1:222">
      <c r="A74" s="15" t="s">
        <v>252</v>
      </c>
      <c r="B74" s="15" t="s">
        <v>257</v>
      </c>
      <c r="C74" s="1" t="s">
        <v>55</v>
      </c>
      <c r="D74" s="1"/>
      <c r="E74" s="1" t="s">
        <v>55</v>
      </c>
      <c r="F74" s="1"/>
      <c r="G74" s="1" t="s">
        <v>55</v>
      </c>
      <c r="H74" s="1"/>
      <c r="I74" s="1" t="s">
        <v>55</v>
      </c>
      <c r="J74" s="1"/>
      <c r="K74" s="1" t="s">
        <v>55</v>
      </c>
      <c r="L74" s="1"/>
      <c r="M74" s="1" t="s">
        <v>6</v>
      </c>
      <c r="N74" s="1"/>
      <c r="O74" s="1" t="s">
        <v>6</v>
      </c>
      <c r="P74" s="1"/>
      <c r="Q74" s="1" t="s">
        <v>6</v>
      </c>
      <c r="R74" s="1"/>
      <c r="S74" s="1" t="s">
        <v>6</v>
      </c>
      <c r="T74" s="1"/>
      <c r="U74" s="1" t="s">
        <v>6</v>
      </c>
      <c r="V74" s="1"/>
      <c r="W74" s="1" t="s">
        <v>6</v>
      </c>
      <c r="X74" s="1"/>
      <c r="Y74" s="1" t="s">
        <v>55</v>
      </c>
      <c r="Z74" s="1"/>
      <c r="AA74" s="1" t="s">
        <v>55</v>
      </c>
      <c r="AB74" s="1"/>
      <c r="AC74" s="1" t="s">
        <v>6</v>
      </c>
      <c r="AD74" s="1"/>
      <c r="AE74" s="1" t="s">
        <v>6</v>
      </c>
      <c r="AF74" s="1"/>
      <c r="AG74" s="1" t="s">
        <v>6</v>
      </c>
      <c r="AH74" s="1"/>
      <c r="AI74" s="1" t="s">
        <v>6</v>
      </c>
      <c r="AJ74" s="1"/>
      <c r="AK74" s="1" t="s">
        <v>55</v>
      </c>
      <c r="AL74" s="1"/>
      <c r="AM74" s="2" t="s">
        <v>55</v>
      </c>
      <c r="AO74" s="5" t="s">
        <v>55</v>
      </c>
      <c r="AQ74" s="5" t="s">
        <v>55</v>
      </c>
      <c r="AS74" s="4" t="s">
        <v>55</v>
      </c>
      <c r="AU74" s="2" t="s">
        <v>61</v>
      </c>
      <c r="AV74" s="2">
        <v>16</v>
      </c>
      <c r="AW74" s="2" t="s">
        <v>55</v>
      </c>
      <c r="AY74" s="2" t="s">
        <v>55</v>
      </c>
      <c r="BA74" s="2" t="s">
        <v>55</v>
      </c>
      <c r="BB74" s="2"/>
      <c r="BC74" s="2" t="s">
        <v>55</v>
      </c>
      <c r="BE74" s="4" t="s">
        <v>55</v>
      </c>
      <c r="BF74" s="2"/>
      <c r="BG74" s="4" t="s">
        <v>55</v>
      </c>
      <c r="BI74" s="2" t="s">
        <v>55</v>
      </c>
      <c r="BJ74" s="2"/>
      <c r="BK74" s="2" t="s">
        <v>55</v>
      </c>
      <c r="BM74" s="5" t="s">
        <v>55</v>
      </c>
      <c r="BO74" s="1" t="s">
        <v>55</v>
      </c>
      <c r="BP74" s="1"/>
      <c r="BQ74" s="1" t="s">
        <v>55</v>
      </c>
      <c r="BR74" s="1"/>
      <c r="BS74" s="1" t="s">
        <v>55</v>
      </c>
      <c r="BT74" s="1"/>
      <c r="BU74" s="1" t="s">
        <v>55</v>
      </c>
      <c r="BV74" s="1"/>
      <c r="BW74" s="1" t="s">
        <v>144</v>
      </c>
      <c r="BX74" s="1"/>
      <c r="BY74" s="1" t="s">
        <v>144</v>
      </c>
      <c r="BZ74" s="1"/>
      <c r="CA74" s="1" t="s">
        <v>144</v>
      </c>
      <c r="CB74" s="1"/>
      <c r="CC74" s="1" t="s">
        <v>144</v>
      </c>
      <c r="CD74" s="1"/>
      <c r="CE74" s="1" t="s">
        <v>144</v>
      </c>
      <c r="CF74" s="1"/>
      <c r="CG74" s="1" t="s">
        <v>144</v>
      </c>
      <c r="CH74" s="1"/>
      <c r="CI74" s="1" t="s">
        <v>144</v>
      </c>
      <c r="CJ74" s="1"/>
      <c r="CK74" s="1" t="s">
        <v>144</v>
      </c>
      <c r="CL74" s="1"/>
      <c r="CM74" s="1" t="s">
        <v>144</v>
      </c>
      <c r="CN74" s="1"/>
      <c r="CO74" s="1" t="s">
        <v>144</v>
      </c>
      <c r="CP74" s="1"/>
      <c r="CQ74" s="1" t="s">
        <v>144</v>
      </c>
      <c r="CR74" s="1"/>
      <c r="CS74" s="1" t="s">
        <v>144</v>
      </c>
      <c r="CT74" s="1"/>
      <c r="CU74" s="1" t="s">
        <v>144</v>
      </c>
      <c r="CV74" s="1"/>
      <c r="CW74" s="1" t="s">
        <v>144</v>
      </c>
      <c r="CX74" s="1"/>
      <c r="CY74" s="1" t="s">
        <v>144</v>
      </c>
      <c r="CZ74" s="1"/>
      <c r="DA74" s="1" t="s">
        <v>61</v>
      </c>
      <c r="DB74" s="1">
        <v>0</v>
      </c>
      <c r="DC74" s="1" t="s">
        <v>55</v>
      </c>
      <c r="DD74" s="1"/>
      <c r="DE74" s="1" t="s">
        <v>55</v>
      </c>
      <c r="DF74" s="1"/>
      <c r="DG74" s="1" t="s">
        <v>6</v>
      </c>
      <c r="DH74" s="1"/>
      <c r="DI74" s="1" t="s">
        <v>6</v>
      </c>
      <c r="DJ74" s="1"/>
      <c r="DK74" s="1" t="s">
        <v>6</v>
      </c>
      <c r="DL74" s="1"/>
      <c r="DM74" s="1" t="s">
        <v>55</v>
      </c>
      <c r="DN74" s="1"/>
      <c r="DO74" s="1" t="s">
        <v>55</v>
      </c>
      <c r="DP74" s="1"/>
      <c r="DQ74" s="1" t="s">
        <v>55</v>
      </c>
      <c r="DR74" s="1"/>
      <c r="DS74" s="1" t="s">
        <v>6</v>
      </c>
      <c r="DT74" s="1"/>
      <c r="DU74" s="1"/>
      <c r="DV74" s="1"/>
      <c r="DW74" s="1" t="s">
        <v>55</v>
      </c>
      <c r="DX74" s="1"/>
      <c r="DY74" s="1" t="s">
        <v>6</v>
      </c>
      <c r="DZ74" s="1"/>
      <c r="EA74" s="1" t="s">
        <v>55</v>
      </c>
      <c r="EB74" s="1"/>
      <c r="EC74" s="1" t="s">
        <v>55</v>
      </c>
      <c r="ED74" s="1"/>
      <c r="EE74" s="1" t="s">
        <v>6</v>
      </c>
      <c r="EF74" s="1"/>
      <c r="EG74" s="1" t="s">
        <v>6</v>
      </c>
      <c r="EH74" s="1"/>
      <c r="EI74" s="1" t="s">
        <v>6</v>
      </c>
      <c r="EJ74" s="1"/>
      <c r="EK74" s="1" t="s">
        <v>55</v>
      </c>
      <c r="EL74" s="1"/>
      <c r="EM74" s="1" t="s">
        <v>6</v>
      </c>
      <c r="EN74" s="1"/>
      <c r="EO74" s="1" t="s">
        <v>55</v>
      </c>
      <c r="EP74" s="1"/>
      <c r="EQ74" s="1" t="s">
        <v>55</v>
      </c>
      <c r="ER74" s="1"/>
      <c r="ES74" s="1" t="s">
        <v>55</v>
      </c>
      <c r="ET74" s="1"/>
      <c r="EU74" s="1" t="s">
        <v>55</v>
      </c>
      <c r="EV74" s="1"/>
      <c r="EW74" s="1" t="s">
        <v>55</v>
      </c>
      <c r="EX74" s="1"/>
      <c r="EY74" s="1" t="s">
        <v>55</v>
      </c>
      <c r="EZ74" s="1"/>
      <c r="FA74" s="1" t="s">
        <v>55</v>
      </c>
      <c r="FB74" s="1"/>
      <c r="FC74" s="1" t="s">
        <v>55</v>
      </c>
      <c r="FD74" s="1"/>
      <c r="FE74" s="1" t="s">
        <v>55</v>
      </c>
      <c r="FF74" s="1"/>
      <c r="FG74" s="5" t="s">
        <v>55</v>
      </c>
      <c r="FI74" s="2" t="s">
        <v>55</v>
      </c>
      <c r="FJ74" s="2"/>
      <c r="FK74" s="2" t="s">
        <v>55</v>
      </c>
      <c r="FM74" s="2" t="s">
        <v>55</v>
      </c>
      <c r="FO74" s="2" t="s">
        <v>55</v>
      </c>
      <c r="FP74" s="2"/>
      <c r="FQ74" s="5" t="s">
        <v>55</v>
      </c>
      <c r="FS74" s="2" t="s">
        <v>55</v>
      </c>
      <c r="FT74" s="2"/>
      <c r="FU74" s="2" t="s">
        <v>55</v>
      </c>
      <c r="FV74" s="2"/>
      <c r="FW74" s="2" t="s">
        <v>55</v>
      </c>
      <c r="FX74" s="2"/>
      <c r="FY74" s="2" t="s">
        <v>55</v>
      </c>
      <c r="FZ74" s="2"/>
      <c r="GA74" s="5" t="s">
        <v>55</v>
      </c>
      <c r="GC74" s="5" t="s">
        <v>55</v>
      </c>
      <c r="GE74" s="5" t="s">
        <v>55</v>
      </c>
      <c r="GG74" s="5" t="s">
        <v>55</v>
      </c>
      <c r="GI74" s="5" t="s">
        <v>55</v>
      </c>
      <c r="GK74" s="5" t="s">
        <v>55</v>
      </c>
      <c r="GM74" s="5" t="s">
        <v>55</v>
      </c>
      <c r="GO74" s="5" t="s">
        <v>55</v>
      </c>
      <c r="GQ74" s="1" t="s">
        <v>6</v>
      </c>
      <c r="GR74" s="1"/>
      <c r="GS74" s="1" t="s">
        <v>55</v>
      </c>
      <c r="GT74" s="1"/>
      <c r="GU74" s="1" t="s">
        <v>6</v>
      </c>
      <c r="GV74" s="1"/>
      <c r="GW74" s="1" t="s">
        <v>6</v>
      </c>
      <c r="GX74" s="1"/>
      <c r="GY74" s="5" t="s">
        <v>55</v>
      </c>
      <c r="HA74" s="5" t="s">
        <v>55</v>
      </c>
      <c r="HC74" s="5" t="s">
        <v>55</v>
      </c>
      <c r="HE74" s="5" t="s">
        <v>55</v>
      </c>
      <c r="HG74" s="5" t="s">
        <v>55</v>
      </c>
      <c r="HI74" s="5" t="s">
        <v>55</v>
      </c>
      <c r="HK74" s="5" t="s">
        <v>55</v>
      </c>
      <c r="HM74" s="1" t="s">
        <v>144</v>
      </c>
      <c r="HN74" s="1"/>
    </row>
    <row r="75" spans="1:222">
      <c r="A75" s="12" t="s">
        <v>1570</v>
      </c>
      <c r="B75" s="12" t="s">
        <v>96</v>
      </c>
      <c r="C75" s="1" t="s">
        <v>61</v>
      </c>
      <c r="D75" s="1">
        <v>97</v>
      </c>
      <c r="E75" s="1" t="s">
        <v>55</v>
      </c>
      <c r="F75" s="1"/>
      <c r="G75" s="1" t="s">
        <v>55</v>
      </c>
      <c r="H75" s="1"/>
      <c r="I75" s="1" t="s">
        <v>55</v>
      </c>
      <c r="J75" s="1"/>
      <c r="K75" s="1" t="s">
        <v>2</v>
      </c>
      <c r="L75" s="1">
        <v>32</v>
      </c>
      <c r="M75" s="1" t="s">
        <v>6</v>
      </c>
      <c r="N75" s="1"/>
      <c r="O75" s="1" t="s">
        <v>6</v>
      </c>
      <c r="P75" s="1"/>
      <c r="Q75" s="1" t="s">
        <v>6</v>
      </c>
      <c r="R75" s="1"/>
      <c r="S75" s="1" t="s">
        <v>6</v>
      </c>
      <c r="T75" s="1"/>
      <c r="U75" s="1" t="s">
        <v>55</v>
      </c>
      <c r="V75" s="1"/>
      <c r="W75" s="1" t="s">
        <v>6</v>
      </c>
      <c r="X75" s="1"/>
      <c r="Y75" s="1" t="s">
        <v>55</v>
      </c>
      <c r="Z75" s="1"/>
      <c r="AA75" s="1" t="s">
        <v>55</v>
      </c>
      <c r="AB75" s="1"/>
      <c r="AC75" s="1" t="s">
        <v>6</v>
      </c>
      <c r="AD75" s="1"/>
      <c r="AE75" s="1" t="s">
        <v>6</v>
      </c>
      <c r="AF75" s="1"/>
      <c r="AG75" s="1" t="s">
        <v>6</v>
      </c>
      <c r="AH75" s="1"/>
      <c r="AI75" s="1" t="s">
        <v>2</v>
      </c>
      <c r="AJ75" s="1">
        <v>1</v>
      </c>
      <c r="AK75" s="1" t="s">
        <v>55</v>
      </c>
      <c r="AL75" s="1"/>
      <c r="AM75" s="2" t="s">
        <v>55</v>
      </c>
      <c r="AO75" s="5" t="s">
        <v>55</v>
      </c>
      <c r="AQ75" s="5" t="s">
        <v>55</v>
      </c>
      <c r="AS75" s="4" t="s">
        <v>61</v>
      </c>
      <c r="AT75" s="4">
        <f>ROUND(0.005*136+0.06*32,0)</f>
        <v>3</v>
      </c>
      <c r="AU75" s="2" t="s">
        <v>61</v>
      </c>
      <c r="AV75" s="2">
        <v>485</v>
      </c>
      <c r="AW75" s="2" t="s">
        <v>55</v>
      </c>
      <c r="AX75" s="2"/>
      <c r="AY75" s="2" t="s">
        <v>55</v>
      </c>
      <c r="AZ75" s="2"/>
      <c r="BA75" s="2" t="s">
        <v>55</v>
      </c>
      <c r="BB75" s="2"/>
      <c r="BC75" s="2" t="s">
        <v>55</v>
      </c>
      <c r="BD75" s="2"/>
      <c r="BE75" s="4" t="s">
        <v>55</v>
      </c>
      <c r="BF75" s="2"/>
      <c r="BG75" s="2" t="s">
        <v>55</v>
      </c>
      <c r="BH75" s="2"/>
      <c r="BI75" s="2" t="s">
        <v>61</v>
      </c>
      <c r="BJ75" s="2">
        <v>0</v>
      </c>
      <c r="BK75" s="2" t="s">
        <v>55</v>
      </c>
      <c r="BL75" s="2"/>
      <c r="BM75" s="5" t="s">
        <v>55</v>
      </c>
      <c r="BN75" s="2"/>
      <c r="BO75" s="1" t="s">
        <v>55</v>
      </c>
      <c r="BP75" s="1"/>
      <c r="BQ75" s="1" t="s">
        <v>61</v>
      </c>
      <c r="BR75" s="1">
        <v>30</v>
      </c>
      <c r="BS75" s="1" t="s">
        <v>55</v>
      </c>
      <c r="BT75" s="1"/>
      <c r="BU75" s="1" t="s">
        <v>61</v>
      </c>
      <c r="BV75" s="1">
        <v>2</v>
      </c>
      <c r="BW75" s="1" t="s">
        <v>144</v>
      </c>
      <c r="BX75" s="1"/>
      <c r="BY75" s="1" t="s">
        <v>144</v>
      </c>
      <c r="BZ75" s="1"/>
      <c r="CA75" s="1" t="s">
        <v>144</v>
      </c>
      <c r="CB75" s="1"/>
      <c r="CC75" s="1" t="s">
        <v>144</v>
      </c>
      <c r="CD75" s="1"/>
      <c r="CE75" s="1" t="s">
        <v>144</v>
      </c>
      <c r="CF75" s="1"/>
      <c r="CG75" s="1" t="s">
        <v>144</v>
      </c>
      <c r="CH75" s="1"/>
      <c r="CI75" s="1" t="s">
        <v>144</v>
      </c>
      <c r="CJ75" s="1"/>
      <c r="CK75" s="1" t="s">
        <v>308</v>
      </c>
      <c r="CL75" s="1">
        <v>1</v>
      </c>
      <c r="CM75" s="1" t="s">
        <v>308</v>
      </c>
      <c r="CN75" s="1">
        <v>2</v>
      </c>
      <c r="CO75" s="1" t="s">
        <v>144</v>
      </c>
      <c r="CP75" s="1"/>
      <c r="CQ75" s="1" t="s">
        <v>144</v>
      </c>
      <c r="CR75" s="1"/>
      <c r="CS75" s="1" t="s">
        <v>144</v>
      </c>
      <c r="CT75" s="1"/>
      <c r="CU75" s="1" t="s">
        <v>144</v>
      </c>
      <c r="CV75" s="1"/>
      <c r="CW75" s="1" t="s">
        <v>144</v>
      </c>
      <c r="CX75" s="1"/>
      <c r="CY75" s="1" t="s">
        <v>144</v>
      </c>
      <c r="CZ75" s="1"/>
      <c r="DA75" s="1" t="s">
        <v>61</v>
      </c>
      <c r="DB75" s="1">
        <v>1</v>
      </c>
      <c r="DC75" s="1" t="s">
        <v>55</v>
      </c>
      <c r="DD75" s="1"/>
      <c r="DE75" s="1" t="s">
        <v>55</v>
      </c>
      <c r="DF75" s="1"/>
      <c r="DG75" s="1" t="s">
        <v>6</v>
      </c>
      <c r="DH75" s="1"/>
      <c r="DI75" s="1" t="s">
        <v>61</v>
      </c>
      <c r="DJ75" s="1">
        <v>27</v>
      </c>
      <c r="DK75" s="1" t="s">
        <v>6</v>
      </c>
      <c r="DL75" s="1"/>
      <c r="DM75" s="1" t="s">
        <v>55</v>
      </c>
      <c r="DN75" s="1"/>
      <c r="DO75" s="1" t="s">
        <v>55</v>
      </c>
      <c r="DP75" s="1"/>
      <c r="DQ75" s="1" t="s">
        <v>55</v>
      </c>
      <c r="DR75" s="1"/>
      <c r="DS75" s="1" t="s">
        <v>6</v>
      </c>
      <c r="DT75" s="1"/>
      <c r="DU75" s="1"/>
      <c r="DV75" s="1"/>
      <c r="DW75" s="1" t="s">
        <v>55</v>
      </c>
      <c r="DX75" s="1"/>
      <c r="DY75" s="1" t="s">
        <v>6</v>
      </c>
      <c r="DZ75" s="1"/>
      <c r="EA75" s="1" t="s">
        <v>55</v>
      </c>
      <c r="EB75" s="1"/>
      <c r="EC75" s="1" t="s">
        <v>55</v>
      </c>
      <c r="ED75" s="1"/>
      <c r="EE75" s="1" t="s">
        <v>6</v>
      </c>
      <c r="EF75" s="1"/>
      <c r="EG75" s="1" t="s">
        <v>6</v>
      </c>
      <c r="EH75" s="1"/>
      <c r="EI75" s="1" t="s">
        <v>6</v>
      </c>
      <c r="EJ75" s="1"/>
      <c r="EK75" s="1" t="s">
        <v>55</v>
      </c>
      <c r="EL75" s="1"/>
      <c r="EM75" s="1" t="s">
        <v>6</v>
      </c>
      <c r="EN75" s="1"/>
      <c r="EO75" s="1" t="s">
        <v>55</v>
      </c>
      <c r="EP75" s="1"/>
      <c r="EQ75" s="1" t="s">
        <v>55</v>
      </c>
      <c r="ER75" s="1"/>
      <c r="ES75" s="1" t="s">
        <v>55</v>
      </c>
      <c r="ET75" s="1"/>
      <c r="EU75" s="1" t="s">
        <v>55</v>
      </c>
      <c r="EV75" s="1"/>
      <c r="EW75" s="1" t="s">
        <v>55</v>
      </c>
      <c r="EX75" s="1"/>
      <c r="EY75" s="1" t="s">
        <v>55</v>
      </c>
      <c r="EZ75" s="1"/>
      <c r="FA75" s="1" t="s">
        <v>55</v>
      </c>
      <c r="FB75" s="1"/>
      <c r="FC75" s="1" t="s">
        <v>61</v>
      </c>
      <c r="FD75" s="1">
        <f>FD76</f>
        <v>1</v>
      </c>
      <c r="FE75" s="1" t="s">
        <v>55</v>
      </c>
      <c r="FF75" s="1"/>
      <c r="FG75" s="5" t="s">
        <v>61</v>
      </c>
      <c r="FH75" s="5">
        <v>1</v>
      </c>
      <c r="FI75" s="2" t="s">
        <v>55</v>
      </c>
      <c r="FJ75" s="2"/>
      <c r="FK75" s="2" t="s">
        <v>55</v>
      </c>
      <c r="FL75" s="2"/>
      <c r="FM75" s="2" t="s">
        <v>55</v>
      </c>
      <c r="FN75" s="2"/>
      <c r="FO75" s="2" t="s">
        <v>55</v>
      </c>
      <c r="FP75" s="2"/>
      <c r="FQ75" s="5" t="s">
        <v>55</v>
      </c>
      <c r="FR75" s="2"/>
      <c r="FS75" s="2" t="s">
        <v>55</v>
      </c>
      <c r="FT75" s="2"/>
      <c r="FU75" s="2" t="s">
        <v>55</v>
      </c>
      <c r="FV75" s="2"/>
      <c r="FW75" s="2" t="s">
        <v>55</v>
      </c>
      <c r="FX75" s="2"/>
      <c r="FY75" s="2" t="s">
        <v>55</v>
      </c>
      <c r="FZ75" s="2"/>
      <c r="GA75" s="5" t="s">
        <v>55</v>
      </c>
      <c r="GB75" s="2"/>
      <c r="GC75" s="5" t="s">
        <v>55</v>
      </c>
      <c r="GE75" s="5" t="s">
        <v>55</v>
      </c>
      <c r="GG75" s="5" t="s">
        <v>55</v>
      </c>
      <c r="GI75" s="5" t="s">
        <v>55</v>
      </c>
      <c r="GK75" s="5" t="s">
        <v>55</v>
      </c>
      <c r="GM75" s="5" t="s">
        <v>55</v>
      </c>
      <c r="GO75" s="5" t="s">
        <v>55</v>
      </c>
      <c r="GQ75" s="1" t="s">
        <v>6</v>
      </c>
      <c r="GR75" s="1"/>
      <c r="GS75" s="1" t="s">
        <v>2</v>
      </c>
      <c r="GT75" s="1">
        <v>4</v>
      </c>
      <c r="GU75" s="1" t="s">
        <v>6</v>
      </c>
      <c r="GV75" s="1"/>
      <c r="GW75" s="1" t="s">
        <v>6</v>
      </c>
      <c r="GX75" s="1"/>
      <c r="GY75" s="5" t="s">
        <v>55</v>
      </c>
      <c r="HA75" s="5" t="s">
        <v>55</v>
      </c>
      <c r="HC75" s="5" t="s">
        <v>55</v>
      </c>
      <c r="HE75" s="5" t="s">
        <v>55</v>
      </c>
      <c r="HG75" s="5" t="s">
        <v>55</v>
      </c>
      <c r="HI75" s="5" t="s">
        <v>55</v>
      </c>
      <c r="HK75" s="5" t="s">
        <v>55</v>
      </c>
      <c r="HM75" s="1" t="s">
        <v>144</v>
      </c>
      <c r="HN75" s="1"/>
    </row>
    <row r="76" spans="1:222">
      <c r="A76" s="15" t="s">
        <v>1570</v>
      </c>
      <c r="B76" s="15" t="s">
        <v>258</v>
      </c>
      <c r="C76" s="1" t="s">
        <v>55</v>
      </c>
      <c r="D76" s="1"/>
      <c r="E76" s="1" t="s">
        <v>55</v>
      </c>
      <c r="F76" s="1"/>
      <c r="G76" s="1" t="s">
        <v>55</v>
      </c>
      <c r="H76" s="1"/>
      <c r="I76" s="1" t="s">
        <v>55</v>
      </c>
      <c r="J76" s="1"/>
      <c r="K76" s="1" t="s">
        <v>55</v>
      </c>
      <c r="L76" s="1"/>
      <c r="M76" s="1" t="s">
        <v>6</v>
      </c>
      <c r="N76" s="1"/>
      <c r="O76" s="1" t="s">
        <v>6</v>
      </c>
      <c r="P76" s="1"/>
      <c r="Q76" s="1" t="s">
        <v>6</v>
      </c>
      <c r="R76" s="1"/>
      <c r="S76" s="1" t="s">
        <v>6</v>
      </c>
      <c r="T76" s="1"/>
      <c r="U76" s="1" t="s">
        <v>6</v>
      </c>
      <c r="V76" s="1"/>
      <c r="W76" s="1" t="s">
        <v>6</v>
      </c>
      <c r="X76" s="1"/>
      <c r="Y76" s="1" t="s">
        <v>55</v>
      </c>
      <c r="Z76" s="1"/>
      <c r="AA76" s="1" t="s">
        <v>55</v>
      </c>
      <c r="AB76" s="1"/>
      <c r="AC76" s="1" t="s">
        <v>6</v>
      </c>
      <c r="AD76" s="1"/>
      <c r="AE76" s="1" t="s">
        <v>6</v>
      </c>
      <c r="AF76" s="1"/>
      <c r="AG76" s="1" t="s">
        <v>6</v>
      </c>
      <c r="AH76" s="1"/>
      <c r="AI76" s="1" t="s">
        <v>6</v>
      </c>
      <c r="AJ76" s="1"/>
      <c r="AK76" s="1" t="s">
        <v>55</v>
      </c>
      <c r="AL76" s="1"/>
      <c r="AM76" s="2" t="s">
        <v>55</v>
      </c>
      <c r="AO76" s="5" t="s">
        <v>55</v>
      </c>
      <c r="AQ76" s="5" t="s">
        <v>55</v>
      </c>
      <c r="AS76" s="4" t="s">
        <v>61</v>
      </c>
      <c r="AT76" s="4">
        <f>ROUND(0.005*136+0.06*32,0)</f>
        <v>3</v>
      </c>
      <c r="AU76" s="2" t="s">
        <v>61</v>
      </c>
      <c r="AV76" s="2">
        <v>130</v>
      </c>
      <c r="AW76" s="2" t="s">
        <v>55</v>
      </c>
      <c r="AY76" s="2" t="s">
        <v>55</v>
      </c>
      <c r="BA76" s="2" t="s">
        <v>55</v>
      </c>
      <c r="BB76" s="2"/>
      <c r="BC76" s="2" t="s">
        <v>55</v>
      </c>
      <c r="BE76" s="4" t="s">
        <v>55</v>
      </c>
      <c r="BF76" s="2"/>
      <c r="BG76" s="4" t="s">
        <v>55</v>
      </c>
      <c r="BI76" s="2" t="s">
        <v>55</v>
      </c>
      <c r="BJ76" s="2"/>
      <c r="BK76" s="2" t="s">
        <v>55</v>
      </c>
      <c r="BM76" s="5" t="s">
        <v>55</v>
      </c>
      <c r="BO76" s="1" t="s">
        <v>55</v>
      </c>
      <c r="BP76" s="1"/>
      <c r="BQ76" s="1" t="s">
        <v>55</v>
      </c>
      <c r="BR76" s="1"/>
      <c r="BS76" s="1" t="s">
        <v>55</v>
      </c>
      <c r="BT76" s="1"/>
      <c r="BU76" s="1" t="s">
        <v>55</v>
      </c>
      <c r="BV76" s="1"/>
      <c r="BW76" s="1" t="s">
        <v>144</v>
      </c>
      <c r="BX76" s="1"/>
      <c r="BY76" s="1" t="s">
        <v>144</v>
      </c>
      <c r="BZ76" s="1"/>
      <c r="CA76" s="1" t="s">
        <v>144</v>
      </c>
      <c r="CB76" s="1"/>
      <c r="CC76" s="1" t="s">
        <v>144</v>
      </c>
      <c r="CD76" s="1"/>
      <c r="CE76" s="1" t="s">
        <v>144</v>
      </c>
      <c r="CF76" s="1"/>
      <c r="CG76" s="1" t="s">
        <v>144</v>
      </c>
      <c r="CH76" s="1"/>
      <c r="CI76" s="1" t="s">
        <v>144</v>
      </c>
      <c r="CJ76" s="1"/>
      <c r="CK76" s="1" t="s">
        <v>144</v>
      </c>
      <c r="CL76" s="1"/>
      <c r="CM76" s="1" t="s">
        <v>144</v>
      </c>
      <c r="CN76" s="1"/>
      <c r="CO76" s="1" t="s">
        <v>144</v>
      </c>
      <c r="CP76" s="1"/>
      <c r="CQ76" s="1" t="s">
        <v>144</v>
      </c>
      <c r="CR76" s="1"/>
      <c r="CS76" s="1" t="s">
        <v>144</v>
      </c>
      <c r="CT76" s="1"/>
      <c r="CU76" s="1" t="s">
        <v>144</v>
      </c>
      <c r="CV76" s="1"/>
      <c r="CW76" s="1" t="s">
        <v>144</v>
      </c>
      <c r="CX76" s="1"/>
      <c r="CY76" s="1" t="s">
        <v>144</v>
      </c>
      <c r="CZ76" s="1"/>
      <c r="DA76" s="1" t="s">
        <v>61</v>
      </c>
      <c r="DB76" s="1">
        <v>0</v>
      </c>
      <c r="DC76" s="1" t="s">
        <v>55</v>
      </c>
      <c r="DD76" s="1"/>
      <c r="DE76" s="1" t="s">
        <v>55</v>
      </c>
      <c r="DF76" s="1"/>
      <c r="DG76" s="1" t="s">
        <v>6</v>
      </c>
      <c r="DH76" s="1"/>
      <c r="DI76" s="1" t="s">
        <v>2</v>
      </c>
      <c r="DJ76" s="1">
        <v>27</v>
      </c>
      <c r="DK76" s="1" t="s">
        <v>6</v>
      </c>
      <c r="DL76" s="1"/>
      <c r="DM76" s="1" t="s">
        <v>55</v>
      </c>
      <c r="DN76" s="1"/>
      <c r="DO76" s="1" t="s">
        <v>55</v>
      </c>
      <c r="DP76" s="1"/>
      <c r="DQ76" s="1" t="s">
        <v>55</v>
      </c>
      <c r="DR76" s="1"/>
      <c r="DS76" s="1" t="s">
        <v>55</v>
      </c>
      <c r="DT76" s="1"/>
      <c r="DU76" s="1"/>
      <c r="DV76" s="1"/>
      <c r="DW76" s="1" t="s">
        <v>55</v>
      </c>
      <c r="DX76" s="1"/>
      <c r="DY76" s="1" t="s">
        <v>6</v>
      </c>
      <c r="DZ76" s="1"/>
      <c r="EA76" s="1" t="s">
        <v>55</v>
      </c>
      <c r="EB76" s="1"/>
      <c r="EC76" s="1" t="s">
        <v>55</v>
      </c>
      <c r="ED76" s="1"/>
      <c r="EE76" s="1" t="s">
        <v>6</v>
      </c>
      <c r="EF76" s="1"/>
      <c r="EG76" s="1" t="s">
        <v>6</v>
      </c>
      <c r="EH76" s="1"/>
      <c r="EI76" s="1" t="s">
        <v>6</v>
      </c>
      <c r="EJ76" s="1"/>
      <c r="EK76" s="1" t="s">
        <v>55</v>
      </c>
      <c r="EL76" s="1"/>
      <c r="EM76" s="1" t="s">
        <v>6</v>
      </c>
      <c r="EN76" s="1"/>
      <c r="EO76" s="1" t="s">
        <v>55</v>
      </c>
      <c r="EP76" s="1"/>
      <c r="EQ76" s="1" t="s">
        <v>55</v>
      </c>
      <c r="ER76" s="1"/>
      <c r="ES76" s="1" t="s">
        <v>55</v>
      </c>
      <c r="ET76" s="1"/>
      <c r="EU76" s="1" t="s">
        <v>55</v>
      </c>
      <c r="EV76" s="1"/>
      <c r="EW76" s="1" t="s">
        <v>55</v>
      </c>
      <c r="EX76" s="1"/>
      <c r="EY76" s="1" t="s">
        <v>55</v>
      </c>
      <c r="EZ76" s="1"/>
      <c r="FA76" s="1" t="s">
        <v>55</v>
      </c>
      <c r="FB76" s="1"/>
      <c r="FC76" s="1" t="s">
        <v>61</v>
      </c>
      <c r="FD76" s="1">
        <v>1</v>
      </c>
      <c r="FE76" s="1" t="s">
        <v>55</v>
      </c>
      <c r="FF76" s="1"/>
      <c r="FG76" s="5" t="s">
        <v>61</v>
      </c>
      <c r="FH76" s="5">
        <v>1</v>
      </c>
      <c r="FI76" s="2" t="s">
        <v>55</v>
      </c>
      <c r="FJ76" s="2"/>
      <c r="FK76" s="2" t="s">
        <v>55</v>
      </c>
      <c r="FM76" s="2" t="s">
        <v>55</v>
      </c>
      <c r="FO76" s="2" t="s">
        <v>55</v>
      </c>
      <c r="FP76" s="2"/>
      <c r="FQ76" s="5" t="s">
        <v>55</v>
      </c>
      <c r="FS76" s="2" t="s">
        <v>55</v>
      </c>
      <c r="FT76" s="2"/>
      <c r="FU76" s="2" t="s">
        <v>55</v>
      </c>
      <c r="FV76" s="2"/>
      <c r="FW76" s="2" t="s">
        <v>55</v>
      </c>
      <c r="FX76" s="2"/>
      <c r="FY76" s="2" t="s">
        <v>55</v>
      </c>
      <c r="FZ76" s="2"/>
      <c r="GA76" s="5" t="s">
        <v>55</v>
      </c>
      <c r="GC76" s="5" t="s">
        <v>55</v>
      </c>
      <c r="GE76" s="5" t="s">
        <v>55</v>
      </c>
      <c r="GG76" s="5" t="s">
        <v>55</v>
      </c>
      <c r="GI76" s="5" t="s">
        <v>55</v>
      </c>
      <c r="GK76" s="5" t="s">
        <v>55</v>
      </c>
      <c r="GM76" s="5" t="s">
        <v>55</v>
      </c>
      <c r="GO76" s="5" t="s">
        <v>55</v>
      </c>
      <c r="GQ76" s="1" t="s">
        <v>6</v>
      </c>
      <c r="GR76" s="1"/>
      <c r="GS76" s="1" t="s">
        <v>55</v>
      </c>
      <c r="GT76" s="1"/>
      <c r="GU76" s="1" t="s">
        <v>6</v>
      </c>
      <c r="GV76" s="1"/>
      <c r="GW76" s="1" t="s">
        <v>6</v>
      </c>
      <c r="GX76" s="1"/>
      <c r="GY76" s="5" t="s">
        <v>55</v>
      </c>
      <c r="HA76" s="5" t="s">
        <v>55</v>
      </c>
      <c r="HC76" s="5" t="s">
        <v>55</v>
      </c>
      <c r="HE76" s="5" t="s">
        <v>55</v>
      </c>
      <c r="HG76" s="5" t="s">
        <v>55</v>
      </c>
      <c r="HI76" s="5" t="s">
        <v>55</v>
      </c>
      <c r="HK76" s="5" t="s">
        <v>55</v>
      </c>
      <c r="HM76" s="1" t="s">
        <v>144</v>
      </c>
      <c r="HN76" s="1"/>
    </row>
    <row r="77" spans="1:222">
      <c r="A77" s="15" t="s">
        <v>1570</v>
      </c>
      <c r="B77" s="15" t="s">
        <v>259</v>
      </c>
      <c r="C77" s="1" t="s">
        <v>55</v>
      </c>
      <c r="D77" s="1"/>
      <c r="E77" s="1" t="s">
        <v>55</v>
      </c>
      <c r="F77" s="1"/>
      <c r="G77" s="1" t="s">
        <v>55</v>
      </c>
      <c r="H77" s="1"/>
      <c r="I77" s="1" t="s">
        <v>55</v>
      </c>
      <c r="J77" s="1"/>
      <c r="K77" s="1" t="s">
        <v>55</v>
      </c>
      <c r="L77" s="1"/>
      <c r="M77" s="1" t="s">
        <v>6</v>
      </c>
      <c r="N77" s="1"/>
      <c r="O77" s="1" t="s">
        <v>6</v>
      </c>
      <c r="P77" s="1"/>
      <c r="Q77" s="1" t="s">
        <v>6</v>
      </c>
      <c r="R77" s="1"/>
      <c r="S77" s="1" t="s">
        <v>6</v>
      </c>
      <c r="T77" s="1"/>
      <c r="U77" s="1" t="s">
        <v>6</v>
      </c>
      <c r="V77" s="1"/>
      <c r="W77" s="1" t="s">
        <v>6</v>
      </c>
      <c r="X77" s="1"/>
      <c r="Y77" s="1" t="s">
        <v>55</v>
      </c>
      <c r="Z77" s="1"/>
      <c r="AA77" s="1" t="s">
        <v>55</v>
      </c>
      <c r="AB77" s="1"/>
      <c r="AC77" s="1" t="s">
        <v>6</v>
      </c>
      <c r="AD77" s="1"/>
      <c r="AE77" s="1" t="s">
        <v>6</v>
      </c>
      <c r="AF77" s="1"/>
      <c r="AG77" s="1" t="s">
        <v>6</v>
      </c>
      <c r="AH77" s="1"/>
      <c r="AI77" s="1" t="s">
        <v>6</v>
      </c>
      <c r="AJ77" s="1"/>
      <c r="AK77" s="1" t="s">
        <v>55</v>
      </c>
      <c r="AL77" s="1"/>
      <c r="AM77" s="2" t="s">
        <v>55</v>
      </c>
      <c r="AO77" s="5" t="s">
        <v>55</v>
      </c>
      <c r="AQ77" s="5" t="s">
        <v>55</v>
      </c>
      <c r="AS77" s="4" t="s">
        <v>55</v>
      </c>
      <c r="AU77" s="2" t="s">
        <v>61</v>
      </c>
      <c r="AW77" s="2" t="s">
        <v>55</v>
      </c>
      <c r="AY77" s="2" t="s">
        <v>55</v>
      </c>
      <c r="BA77" s="2" t="s">
        <v>55</v>
      </c>
      <c r="BB77" s="2"/>
      <c r="BC77" s="2" t="s">
        <v>55</v>
      </c>
      <c r="BE77" s="4" t="s">
        <v>55</v>
      </c>
      <c r="BF77" s="2"/>
      <c r="BG77" s="4" t="s">
        <v>55</v>
      </c>
      <c r="BI77" s="2" t="s">
        <v>55</v>
      </c>
      <c r="BJ77" s="2"/>
      <c r="BK77" s="2" t="s">
        <v>55</v>
      </c>
      <c r="BM77" s="5" t="s">
        <v>55</v>
      </c>
      <c r="BO77" s="1" t="s">
        <v>55</v>
      </c>
      <c r="BP77" s="1"/>
      <c r="BQ77" s="1" t="s">
        <v>55</v>
      </c>
      <c r="BR77" s="1"/>
      <c r="BS77" s="1" t="s">
        <v>55</v>
      </c>
      <c r="BT77" s="1"/>
      <c r="BU77" s="1" t="s">
        <v>55</v>
      </c>
      <c r="BV77" s="1"/>
      <c r="BW77" s="1" t="s">
        <v>144</v>
      </c>
      <c r="BX77" s="1"/>
      <c r="BY77" s="1" t="s">
        <v>144</v>
      </c>
      <c r="BZ77" s="1"/>
      <c r="CA77" s="1" t="s">
        <v>144</v>
      </c>
      <c r="CB77" s="1"/>
      <c r="CC77" s="1" t="s">
        <v>144</v>
      </c>
      <c r="CD77" s="1"/>
      <c r="CE77" s="1" t="s">
        <v>144</v>
      </c>
      <c r="CF77" s="1"/>
      <c r="CG77" s="1" t="s">
        <v>144</v>
      </c>
      <c r="CH77" s="1"/>
      <c r="CI77" s="1" t="s">
        <v>144</v>
      </c>
      <c r="CJ77" s="1"/>
      <c r="CK77" s="1" t="s">
        <v>144</v>
      </c>
      <c r="CL77" s="1"/>
      <c r="CM77" s="1" t="s">
        <v>144</v>
      </c>
      <c r="CN77" s="1"/>
      <c r="CO77" s="1" t="s">
        <v>144</v>
      </c>
      <c r="CP77" s="1"/>
      <c r="CQ77" s="1" t="s">
        <v>144</v>
      </c>
      <c r="CR77" s="1"/>
      <c r="CS77" s="1" t="s">
        <v>144</v>
      </c>
      <c r="CT77" s="1"/>
      <c r="CU77" s="1" t="s">
        <v>144</v>
      </c>
      <c r="CV77" s="1"/>
      <c r="CW77" s="1" t="s">
        <v>144</v>
      </c>
      <c r="CX77" s="1"/>
      <c r="CY77" s="1" t="s">
        <v>144</v>
      </c>
      <c r="CZ77" s="1"/>
      <c r="DA77" s="1" t="s">
        <v>61</v>
      </c>
      <c r="DB77" s="1">
        <v>0</v>
      </c>
      <c r="DC77" s="1" t="s">
        <v>55</v>
      </c>
      <c r="DD77" s="1"/>
      <c r="DE77" s="1" t="s">
        <v>55</v>
      </c>
      <c r="DF77" s="1"/>
      <c r="DG77" s="1" t="s">
        <v>6</v>
      </c>
      <c r="DH77" s="1"/>
      <c r="DI77" s="1" t="s">
        <v>6</v>
      </c>
      <c r="DJ77" s="1"/>
      <c r="DK77" s="1" t="s">
        <v>6</v>
      </c>
      <c r="DL77" s="1"/>
      <c r="DM77" s="1" t="s">
        <v>55</v>
      </c>
      <c r="DN77" s="1"/>
      <c r="DO77" s="1" t="s">
        <v>55</v>
      </c>
      <c r="DP77" s="1"/>
      <c r="DQ77" s="1" t="s">
        <v>55</v>
      </c>
      <c r="DR77" s="1"/>
      <c r="DS77" s="1" t="s">
        <v>55</v>
      </c>
      <c r="DT77" s="1"/>
      <c r="DU77" s="1"/>
      <c r="DV77" s="1"/>
      <c r="DW77" s="1" t="s">
        <v>55</v>
      </c>
      <c r="DX77" s="1"/>
      <c r="DY77" s="1" t="s">
        <v>6</v>
      </c>
      <c r="DZ77" s="1"/>
      <c r="EA77" s="1" t="s">
        <v>55</v>
      </c>
      <c r="EB77" s="1"/>
      <c r="EC77" s="1" t="s">
        <v>55</v>
      </c>
      <c r="ED77" s="1"/>
      <c r="EE77" s="1" t="s">
        <v>6</v>
      </c>
      <c r="EF77" s="1"/>
      <c r="EG77" s="1" t="s">
        <v>6</v>
      </c>
      <c r="EH77" s="1"/>
      <c r="EI77" s="1" t="s">
        <v>6</v>
      </c>
      <c r="EJ77" s="1"/>
      <c r="EK77" s="1" t="s">
        <v>55</v>
      </c>
      <c r="EL77" s="1"/>
      <c r="EM77" s="1" t="s">
        <v>6</v>
      </c>
      <c r="EN77" s="1"/>
      <c r="EO77" s="1" t="s">
        <v>55</v>
      </c>
      <c r="EP77" s="1"/>
      <c r="EQ77" s="1" t="s">
        <v>55</v>
      </c>
      <c r="ER77" s="1"/>
      <c r="ES77" s="1" t="s">
        <v>55</v>
      </c>
      <c r="ET77" s="1"/>
      <c r="EU77" s="1" t="s">
        <v>55</v>
      </c>
      <c r="EV77" s="1"/>
      <c r="EW77" s="1" t="s">
        <v>55</v>
      </c>
      <c r="EX77" s="1"/>
      <c r="EY77" s="1" t="s">
        <v>55</v>
      </c>
      <c r="EZ77" s="1"/>
      <c r="FA77" s="1" t="s">
        <v>55</v>
      </c>
      <c r="FB77" s="1"/>
      <c r="FC77" s="1" t="s">
        <v>55</v>
      </c>
      <c r="FD77" s="1"/>
      <c r="FE77" s="1" t="s">
        <v>55</v>
      </c>
      <c r="FF77" s="1"/>
      <c r="FG77" s="5" t="s">
        <v>55</v>
      </c>
      <c r="FI77" s="2" t="s">
        <v>55</v>
      </c>
      <c r="FJ77" s="2"/>
      <c r="FK77" s="2" t="s">
        <v>55</v>
      </c>
      <c r="FM77" s="2" t="s">
        <v>55</v>
      </c>
      <c r="FO77" s="2" t="s">
        <v>55</v>
      </c>
      <c r="FP77" s="2"/>
      <c r="FQ77" s="5" t="s">
        <v>55</v>
      </c>
      <c r="FS77" s="2" t="s">
        <v>55</v>
      </c>
      <c r="FT77" s="2"/>
      <c r="FU77" s="2" t="s">
        <v>55</v>
      </c>
      <c r="FV77" s="2"/>
      <c r="FW77" s="2" t="s">
        <v>55</v>
      </c>
      <c r="FX77" s="2"/>
      <c r="FY77" s="2" t="s">
        <v>55</v>
      </c>
      <c r="FZ77" s="2"/>
      <c r="GA77" s="5" t="s">
        <v>55</v>
      </c>
      <c r="GC77" s="5" t="s">
        <v>55</v>
      </c>
      <c r="GE77" s="5" t="s">
        <v>55</v>
      </c>
      <c r="GG77" s="5" t="s">
        <v>55</v>
      </c>
      <c r="GI77" s="5" t="s">
        <v>55</v>
      </c>
      <c r="GK77" s="5" t="s">
        <v>55</v>
      </c>
      <c r="GM77" s="5" t="s">
        <v>55</v>
      </c>
      <c r="GO77" s="5" t="s">
        <v>55</v>
      </c>
      <c r="GQ77" s="1" t="s">
        <v>6</v>
      </c>
      <c r="GR77" s="1"/>
      <c r="GS77" s="1" t="s">
        <v>55</v>
      </c>
      <c r="GT77" s="1"/>
      <c r="GU77" s="1" t="s">
        <v>6</v>
      </c>
      <c r="GV77" s="1"/>
      <c r="GW77" s="1" t="s">
        <v>6</v>
      </c>
      <c r="GX77" s="1"/>
      <c r="GY77" s="5" t="s">
        <v>55</v>
      </c>
      <c r="HA77" s="5" t="s">
        <v>55</v>
      </c>
      <c r="HC77" s="5" t="s">
        <v>55</v>
      </c>
      <c r="HE77" s="5" t="s">
        <v>55</v>
      </c>
      <c r="HG77" s="5" t="s">
        <v>55</v>
      </c>
      <c r="HI77" s="5" t="s">
        <v>55</v>
      </c>
      <c r="HK77" s="5" t="s">
        <v>55</v>
      </c>
      <c r="HM77" s="1" t="s">
        <v>144</v>
      </c>
      <c r="HN77" s="1"/>
    </row>
    <row r="78" spans="1:222">
      <c r="A78" s="15" t="s">
        <v>1570</v>
      </c>
      <c r="B78" s="15" t="s">
        <v>260</v>
      </c>
      <c r="C78" s="1" t="s">
        <v>55</v>
      </c>
      <c r="D78" s="1"/>
      <c r="E78" s="1" t="s">
        <v>55</v>
      </c>
      <c r="F78" s="1"/>
      <c r="G78" s="1" t="s">
        <v>55</v>
      </c>
      <c r="H78" s="1"/>
      <c r="I78" s="1" t="s">
        <v>55</v>
      </c>
      <c r="J78" s="1"/>
      <c r="K78" s="1" t="s">
        <v>55</v>
      </c>
      <c r="L78" s="1"/>
      <c r="M78" s="1" t="s">
        <v>6</v>
      </c>
      <c r="N78" s="1"/>
      <c r="O78" s="1" t="s">
        <v>6</v>
      </c>
      <c r="P78" s="1"/>
      <c r="Q78" s="1" t="s">
        <v>6</v>
      </c>
      <c r="R78" s="1"/>
      <c r="S78" s="1" t="s">
        <v>6</v>
      </c>
      <c r="T78" s="1"/>
      <c r="U78" s="1" t="s">
        <v>6</v>
      </c>
      <c r="V78" s="1"/>
      <c r="W78" s="1" t="s">
        <v>6</v>
      </c>
      <c r="X78" s="1"/>
      <c r="Y78" s="1" t="s">
        <v>55</v>
      </c>
      <c r="Z78" s="1"/>
      <c r="AA78" s="1" t="s">
        <v>55</v>
      </c>
      <c r="AB78" s="1"/>
      <c r="AC78" s="1" t="s">
        <v>6</v>
      </c>
      <c r="AD78" s="1"/>
      <c r="AE78" s="1" t="s">
        <v>6</v>
      </c>
      <c r="AF78" s="1"/>
      <c r="AG78" s="1" t="s">
        <v>6</v>
      </c>
      <c r="AH78" s="1"/>
      <c r="AI78" s="1" t="s">
        <v>6</v>
      </c>
      <c r="AJ78" s="1"/>
      <c r="AK78" s="1" t="s">
        <v>55</v>
      </c>
      <c r="AL78" s="1"/>
      <c r="AM78" s="2" t="s">
        <v>55</v>
      </c>
      <c r="AO78" s="5" t="s">
        <v>55</v>
      </c>
      <c r="AQ78" s="5" t="s">
        <v>55</v>
      </c>
      <c r="AS78" s="4" t="s">
        <v>55</v>
      </c>
      <c r="AU78" s="2" t="s">
        <v>61</v>
      </c>
      <c r="AV78" s="2">
        <v>33</v>
      </c>
      <c r="AW78" s="2" t="s">
        <v>55</v>
      </c>
      <c r="AY78" s="2" t="s">
        <v>55</v>
      </c>
      <c r="BA78" s="2" t="s">
        <v>55</v>
      </c>
      <c r="BB78" s="2"/>
      <c r="BC78" s="2" t="s">
        <v>55</v>
      </c>
      <c r="BE78" s="4" t="s">
        <v>55</v>
      </c>
      <c r="BF78" s="2"/>
      <c r="BG78" s="4" t="s">
        <v>55</v>
      </c>
      <c r="BI78" s="2" t="s">
        <v>55</v>
      </c>
      <c r="BJ78" s="2"/>
      <c r="BK78" s="2" t="s">
        <v>55</v>
      </c>
      <c r="BM78" s="5" t="s">
        <v>55</v>
      </c>
      <c r="BO78" s="1" t="s">
        <v>55</v>
      </c>
      <c r="BP78" s="1"/>
      <c r="BQ78" s="1" t="s">
        <v>55</v>
      </c>
      <c r="BR78" s="1"/>
      <c r="BS78" s="1" t="s">
        <v>55</v>
      </c>
      <c r="BT78" s="1"/>
      <c r="BU78" s="1" t="s">
        <v>55</v>
      </c>
      <c r="BV78" s="1"/>
      <c r="BW78" s="1" t="s">
        <v>144</v>
      </c>
      <c r="BX78" s="1"/>
      <c r="BY78" s="1" t="s">
        <v>144</v>
      </c>
      <c r="BZ78" s="1"/>
      <c r="CA78" s="1" t="s">
        <v>144</v>
      </c>
      <c r="CB78" s="1"/>
      <c r="CC78" s="1" t="s">
        <v>144</v>
      </c>
      <c r="CD78" s="1"/>
      <c r="CE78" s="1" t="s">
        <v>144</v>
      </c>
      <c r="CF78" s="1"/>
      <c r="CG78" s="1" t="s">
        <v>144</v>
      </c>
      <c r="CH78" s="1"/>
      <c r="CI78" s="1" t="s">
        <v>144</v>
      </c>
      <c r="CJ78" s="1"/>
      <c r="CK78" s="1" t="s">
        <v>144</v>
      </c>
      <c r="CL78" s="1"/>
      <c r="CM78" s="1" t="s">
        <v>144</v>
      </c>
      <c r="CN78" s="1"/>
      <c r="CO78" s="1" t="s">
        <v>144</v>
      </c>
      <c r="CP78" s="1"/>
      <c r="CQ78" s="1" t="s">
        <v>144</v>
      </c>
      <c r="CR78" s="1"/>
      <c r="CS78" s="1" t="s">
        <v>144</v>
      </c>
      <c r="CT78" s="1"/>
      <c r="CU78" s="1" t="s">
        <v>144</v>
      </c>
      <c r="CV78" s="1"/>
      <c r="CW78" s="1" t="s">
        <v>144</v>
      </c>
      <c r="CX78" s="1"/>
      <c r="CY78" s="1" t="s">
        <v>144</v>
      </c>
      <c r="CZ78" s="1"/>
      <c r="DA78" s="1" t="s">
        <v>61</v>
      </c>
      <c r="DB78" s="1">
        <v>1</v>
      </c>
      <c r="DC78" s="1" t="s">
        <v>55</v>
      </c>
      <c r="DD78" s="1"/>
      <c r="DE78" s="1" t="s">
        <v>55</v>
      </c>
      <c r="DF78" s="1"/>
      <c r="DG78" s="1" t="s">
        <v>6</v>
      </c>
      <c r="DH78" s="1"/>
      <c r="DI78" s="1" t="s">
        <v>6</v>
      </c>
      <c r="DJ78" s="1"/>
      <c r="DK78" s="1" t="s">
        <v>6</v>
      </c>
      <c r="DL78" s="1"/>
      <c r="DM78" s="1" t="s">
        <v>55</v>
      </c>
      <c r="DN78" s="1"/>
      <c r="DO78" s="1" t="s">
        <v>55</v>
      </c>
      <c r="DP78" s="1"/>
      <c r="DQ78" s="1" t="s">
        <v>55</v>
      </c>
      <c r="DR78" s="1"/>
      <c r="DS78" s="1" t="s">
        <v>55</v>
      </c>
      <c r="DT78" s="1"/>
      <c r="DU78" s="1"/>
      <c r="DV78" s="1"/>
      <c r="DW78" s="1" t="s">
        <v>55</v>
      </c>
      <c r="DX78" s="1"/>
      <c r="DY78" s="1" t="s">
        <v>6</v>
      </c>
      <c r="DZ78" s="1"/>
      <c r="EA78" s="1" t="s">
        <v>55</v>
      </c>
      <c r="EB78" s="1"/>
      <c r="EC78" s="1" t="s">
        <v>55</v>
      </c>
      <c r="ED78" s="1"/>
      <c r="EE78" s="1" t="s">
        <v>6</v>
      </c>
      <c r="EF78" s="1"/>
      <c r="EG78" s="1" t="s">
        <v>6</v>
      </c>
      <c r="EH78" s="1"/>
      <c r="EI78" s="1" t="s">
        <v>6</v>
      </c>
      <c r="EJ78" s="1"/>
      <c r="EK78" s="1" t="s">
        <v>55</v>
      </c>
      <c r="EL78" s="1"/>
      <c r="EM78" s="1" t="s">
        <v>6</v>
      </c>
      <c r="EN78" s="1"/>
      <c r="EO78" s="1" t="s">
        <v>55</v>
      </c>
      <c r="EP78" s="1"/>
      <c r="EQ78" s="1" t="s">
        <v>55</v>
      </c>
      <c r="ER78" s="1"/>
      <c r="ES78" s="1" t="s">
        <v>55</v>
      </c>
      <c r="ET78" s="1"/>
      <c r="EU78" s="1" t="s">
        <v>55</v>
      </c>
      <c r="EV78" s="1"/>
      <c r="EW78" s="1" t="s">
        <v>55</v>
      </c>
      <c r="EX78" s="1"/>
      <c r="EY78" s="1" t="s">
        <v>55</v>
      </c>
      <c r="EZ78" s="1"/>
      <c r="FA78" s="1" t="s">
        <v>55</v>
      </c>
      <c r="FB78" s="1"/>
      <c r="FC78" s="1" t="s">
        <v>55</v>
      </c>
      <c r="FD78" s="1"/>
      <c r="FE78" s="1" t="s">
        <v>55</v>
      </c>
      <c r="FF78" s="1"/>
      <c r="FG78" s="5" t="s">
        <v>55</v>
      </c>
      <c r="FI78" s="2" t="s">
        <v>55</v>
      </c>
      <c r="FJ78" s="2"/>
      <c r="FK78" s="2" t="s">
        <v>55</v>
      </c>
      <c r="FM78" s="2" t="s">
        <v>55</v>
      </c>
      <c r="FO78" s="2" t="s">
        <v>55</v>
      </c>
      <c r="FP78" s="2"/>
      <c r="FQ78" s="5" t="s">
        <v>55</v>
      </c>
      <c r="FS78" s="2" t="s">
        <v>55</v>
      </c>
      <c r="FT78" s="2"/>
      <c r="FU78" s="2" t="s">
        <v>55</v>
      </c>
      <c r="FV78" s="2"/>
      <c r="FW78" s="2" t="s">
        <v>55</v>
      </c>
      <c r="FX78" s="2"/>
      <c r="FY78" s="2" t="s">
        <v>55</v>
      </c>
      <c r="FZ78" s="2"/>
      <c r="GA78" s="5" t="s">
        <v>55</v>
      </c>
      <c r="GC78" s="5" t="s">
        <v>55</v>
      </c>
      <c r="GE78" s="5" t="s">
        <v>55</v>
      </c>
      <c r="GG78" s="5" t="s">
        <v>55</v>
      </c>
      <c r="GI78" s="5" t="s">
        <v>55</v>
      </c>
      <c r="GK78" s="5" t="s">
        <v>55</v>
      </c>
      <c r="GM78" s="5" t="s">
        <v>55</v>
      </c>
      <c r="GO78" s="5" t="s">
        <v>55</v>
      </c>
      <c r="GQ78" s="1" t="s">
        <v>6</v>
      </c>
      <c r="GR78" s="1"/>
      <c r="GS78" s="1" t="s">
        <v>55</v>
      </c>
      <c r="GT78" s="1"/>
      <c r="GU78" s="1" t="s">
        <v>6</v>
      </c>
      <c r="GV78" s="1"/>
      <c r="GW78" s="1" t="s">
        <v>6</v>
      </c>
      <c r="GX78" s="1"/>
      <c r="GY78" s="5" t="s">
        <v>55</v>
      </c>
      <c r="HA78" s="5" t="s">
        <v>55</v>
      </c>
      <c r="HC78" s="5" t="s">
        <v>55</v>
      </c>
      <c r="HE78" s="5" t="s">
        <v>55</v>
      </c>
      <c r="HG78" s="5" t="s">
        <v>55</v>
      </c>
      <c r="HI78" s="5" t="s">
        <v>55</v>
      </c>
      <c r="HK78" s="5" t="s">
        <v>55</v>
      </c>
      <c r="HM78" s="1" t="s">
        <v>144</v>
      </c>
      <c r="HN78" s="1"/>
    </row>
    <row r="79" spans="1:222">
      <c r="A79" s="15" t="s">
        <v>1570</v>
      </c>
      <c r="B79" s="15" t="s">
        <v>261</v>
      </c>
      <c r="C79" s="1" t="s">
        <v>55</v>
      </c>
      <c r="D79" s="1"/>
      <c r="E79" s="1" t="s">
        <v>55</v>
      </c>
      <c r="F79" s="1"/>
      <c r="G79" s="1" t="s">
        <v>55</v>
      </c>
      <c r="H79" s="1"/>
      <c r="I79" s="1" t="s">
        <v>55</v>
      </c>
      <c r="J79" s="1"/>
      <c r="K79" s="1" t="s">
        <v>55</v>
      </c>
      <c r="L79" s="1"/>
      <c r="M79" s="1" t="s">
        <v>6</v>
      </c>
      <c r="N79" s="1"/>
      <c r="O79" s="1" t="s">
        <v>6</v>
      </c>
      <c r="P79" s="1"/>
      <c r="Q79" s="1" t="s">
        <v>6</v>
      </c>
      <c r="R79" s="1"/>
      <c r="S79" s="1" t="s">
        <v>6</v>
      </c>
      <c r="T79" s="1"/>
      <c r="U79" s="1" t="s">
        <v>6</v>
      </c>
      <c r="V79" s="1"/>
      <c r="W79" s="1" t="s">
        <v>6</v>
      </c>
      <c r="X79" s="1"/>
      <c r="Y79" s="1" t="s">
        <v>55</v>
      </c>
      <c r="Z79" s="1"/>
      <c r="AA79" s="1" t="s">
        <v>55</v>
      </c>
      <c r="AB79" s="1"/>
      <c r="AC79" s="1" t="s">
        <v>6</v>
      </c>
      <c r="AD79" s="1"/>
      <c r="AE79" s="1" t="s">
        <v>6</v>
      </c>
      <c r="AF79" s="1"/>
      <c r="AG79" s="1" t="s">
        <v>6</v>
      </c>
      <c r="AH79" s="1"/>
      <c r="AI79" s="1" t="s">
        <v>6</v>
      </c>
      <c r="AJ79" s="1"/>
      <c r="AK79" s="1" t="s">
        <v>55</v>
      </c>
      <c r="AL79" s="1"/>
      <c r="AM79" s="2" t="s">
        <v>55</v>
      </c>
      <c r="AO79" s="5" t="s">
        <v>55</v>
      </c>
      <c r="AQ79" s="5" t="s">
        <v>55</v>
      </c>
      <c r="AS79" s="4" t="s">
        <v>55</v>
      </c>
      <c r="AU79" s="2" t="s">
        <v>61</v>
      </c>
      <c r="AV79" s="2">
        <v>40</v>
      </c>
      <c r="AW79" s="2" t="s">
        <v>55</v>
      </c>
      <c r="AY79" s="2" t="s">
        <v>55</v>
      </c>
      <c r="BA79" s="2" t="s">
        <v>55</v>
      </c>
      <c r="BB79" s="2"/>
      <c r="BC79" s="2" t="s">
        <v>55</v>
      </c>
      <c r="BE79" s="4" t="s">
        <v>55</v>
      </c>
      <c r="BF79" s="2"/>
      <c r="BG79" s="4" t="s">
        <v>55</v>
      </c>
      <c r="BI79" s="2" t="s">
        <v>55</v>
      </c>
      <c r="BJ79" s="2"/>
      <c r="BK79" s="2" t="s">
        <v>55</v>
      </c>
      <c r="BM79" s="5" t="s">
        <v>55</v>
      </c>
      <c r="BO79" s="1" t="s">
        <v>55</v>
      </c>
      <c r="BP79" s="1"/>
      <c r="BQ79" s="1" t="s">
        <v>55</v>
      </c>
      <c r="BR79" s="1"/>
      <c r="BS79" s="1" t="s">
        <v>55</v>
      </c>
      <c r="BT79" s="1"/>
      <c r="BU79" s="1" t="s">
        <v>55</v>
      </c>
      <c r="BV79" s="1"/>
      <c r="BW79" s="1" t="s">
        <v>144</v>
      </c>
      <c r="BX79" s="1"/>
      <c r="BY79" s="1" t="s">
        <v>144</v>
      </c>
      <c r="BZ79" s="1"/>
      <c r="CA79" s="1" t="s">
        <v>144</v>
      </c>
      <c r="CB79" s="1"/>
      <c r="CC79" s="1" t="s">
        <v>144</v>
      </c>
      <c r="CD79" s="1"/>
      <c r="CE79" s="1" t="s">
        <v>144</v>
      </c>
      <c r="CF79" s="1"/>
      <c r="CG79" s="1" t="s">
        <v>144</v>
      </c>
      <c r="CH79" s="1"/>
      <c r="CI79" s="1" t="s">
        <v>144</v>
      </c>
      <c r="CJ79" s="1"/>
      <c r="CK79" s="1" t="s">
        <v>144</v>
      </c>
      <c r="CL79" s="1"/>
      <c r="CM79" s="1" t="s">
        <v>144</v>
      </c>
      <c r="CN79" s="1"/>
      <c r="CO79" s="1" t="s">
        <v>144</v>
      </c>
      <c r="CP79" s="1"/>
      <c r="CQ79" s="1" t="s">
        <v>144</v>
      </c>
      <c r="CR79" s="1"/>
      <c r="CS79" s="1" t="s">
        <v>144</v>
      </c>
      <c r="CT79" s="1"/>
      <c r="CU79" s="1" t="s">
        <v>144</v>
      </c>
      <c r="CV79" s="1"/>
      <c r="CW79" s="1" t="s">
        <v>144</v>
      </c>
      <c r="CX79" s="1"/>
      <c r="CY79" s="1" t="s">
        <v>144</v>
      </c>
      <c r="CZ79" s="1"/>
      <c r="DA79" s="1" t="s">
        <v>61</v>
      </c>
      <c r="DB79" s="1">
        <v>0</v>
      </c>
      <c r="DC79" s="1" t="s">
        <v>55</v>
      </c>
      <c r="DD79" s="1"/>
      <c r="DE79" s="1" t="s">
        <v>55</v>
      </c>
      <c r="DF79" s="1"/>
      <c r="DG79" s="1" t="s">
        <v>6</v>
      </c>
      <c r="DH79" s="1"/>
      <c r="DI79" s="1" t="s">
        <v>6</v>
      </c>
      <c r="DJ79" s="1"/>
      <c r="DK79" s="1" t="s">
        <v>6</v>
      </c>
      <c r="DL79" s="1"/>
      <c r="DM79" s="1" t="s">
        <v>55</v>
      </c>
      <c r="DN79" s="1"/>
      <c r="DO79" s="1" t="s">
        <v>55</v>
      </c>
      <c r="DP79" s="1"/>
      <c r="DQ79" s="1" t="s">
        <v>55</v>
      </c>
      <c r="DR79" s="1"/>
      <c r="DS79" s="1" t="s">
        <v>55</v>
      </c>
      <c r="DT79" s="1"/>
      <c r="DU79" s="1"/>
      <c r="DV79" s="1"/>
      <c r="DW79" s="1" t="s">
        <v>55</v>
      </c>
      <c r="DX79" s="1"/>
      <c r="DY79" s="1" t="s">
        <v>6</v>
      </c>
      <c r="DZ79" s="1"/>
      <c r="EA79" s="1" t="s">
        <v>55</v>
      </c>
      <c r="EB79" s="1"/>
      <c r="EC79" s="1" t="s">
        <v>55</v>
      </c>
      <c r="ED79" s="1"/>
      <c r="EE79" s="1" t="s">
        <v>6</v>
      </c>
      <c r="EF79" s="1"/>
      <c r="EG79" s="1" t="s">
        <v>6</v>
      </c>
      <c r="EH79" s="1"/>
      <c r="EI79" s="1" t="s">
        <v>6</v>
      </c>
      <c r="EJ79" s="1"/>
      <c r="EK79" s="1" t="s">
        <v>55</v>
      </c>
      <c r="EL79" s="1"/>
      <c r="EM79" s="1" t="s">
        <v>6</v>
      </c>
      <c r="EN79" s="1"/>
      <c r="EO79" s="1" t="s">
        <v>55</v>
      </c>
      <c r="EP79" s="1"/>
      <c r="EQ79" s="1" t="s">
        <v>55</v>
      </c>
      <c r="ER79" s="1"/>
      <c r="ES79" s="1" t="s">
        <v>55</v>
      </c>
      <c r="ET79" s="1"/>
      <c r="EU79" s="1" t="s">
        <v>55</v>
      </c>
      <c r="EV79" s="1"/>
      <c r="EW79" s="1" t="s">
        <v>55</v>
      </c>
      <c r="EX79" s="1"/>
      <c r="EY79" s="1" t="s">
        <v>55</v>
      </c>
      <c r="EZ79" s="1"/>
      <c r="FA79" s="1" t="s">
        <v>55</v>
      </c>
      <c r="FB79" s="1"/>
      <c r="FC79" s="1" t="s">
        <v>55</v>
      </c>
      <c r="FD79" s="1"/>
      <c r="FE79" s="1" t="s">
        <v>55</v>
      </c>
      <c r="FF79" s="1"/>
      <c r="FG79" s="5" t="s">
        <v>55</v>
      </c>
      <c r="FI79" s="2" t="s">
        <v>55</v>
      </c>
      <c r="FJ79" s="2"/>
      <c r="FK79" s="2" t="s">
        <v>55</v>
      </c>
      <c r="FM79" s="2" t="s">
        <v>55</v>
      </c>
      <c r="FO79" s="2" t="s">
        <v>55</v>
      </c>
      <c r="FP79" s="2"/>
      <c r="FQ79" s="5" t="s">
        <v>55</v>
      </c>
      <c r="FS79" s="2" t="s">
        <v>55</v>
      </c>
      <c r="FT79" s="2"/>
      <c r="FU79" s="2" t="s">
        <v>55</v>
      </c>
      <c r="FV79" s="2"/>
      <c r="FW79" s="2" t="s">
        <v>55</v>
      </c>
      <c r="FX79" s="2"/>
      <c r="FY79" s="2" t="s">
        <v>55</v>
      </c>
      <c r="FZ79" s="2"/>
      <c r="GA79" s="5" t="s">
        <v>55</v>
      </c>
      <c r="GC79" s="5" t="s">
        <v>55</v>
      </c>
      <c r="GE79" s="5" t="s">
        <v>55</v>
      </c>
      <c r="GG79" s="5" t="s">
        <v>55</v>
      </c>
      <c r="GI79" s="5" t="s">
        <v>55</v>
      </c>
      <c r="GK79" s="5" t="s">
        <v>55</v>
      </c>
      <c r="GM79" s="5" t="s">
        <v>55</v>
      </c>
      <c r="GO79" s="5" t="s">
        <v>55</v>
      </c>
      <c r="GQ79" s="1" t="s">
        <v>6</v>
      </c>
      <c r="GR79" s="1"/>
      <c r="GS79" s="1" t="s">
        <v>55</v>
      </c>
      <c r="GT79" s="1"/>
      <c r="GU79" s="1" t="s">
        <v>6</v>
      </c>
      <c r="GV79" s="1"/>
      <c r="GW79" s="1" t="s">
        <v>6</v>
      </c>
      <c r="GX79" s="1"/>
      <c r="GY79" s="5" t="s">
        <v>55</v>
      </c>
      <c r="HA79" s="5" t="s">
        <v>55</v>
      </c>
      <c r="HC79" s="5" t="s">
        <v>55</v>
      </c>
      <c r="HE79" s="5" t="s">
        <v>55</v>
      </c>
      <c r="HG79" s="5" t="s">
        <v>55</v>
      </c>
      <c r="HI79" s="5" t="s">
        <v>55</v>
      </c>
      <c r="HK79" s="5" t="s">
        <v>55</v>
      </c>
      <c r="HM79" s="1" t="s">
        <v>144</v>
      </c>
      <c r="HN79" s="1"/>
    </row>
    <row r="80" spans="1:222">
      <c r="A80" s="12" t="s">
        <v>262</v>
      </c>
      <c r="B80" s="12" t="s">
        <v>96</v>
      </c>
      <c r="C80" s="1" t="s">
        <v>61</v>
      </c>
      <c r="D80" s="1">
        <v>55</v>
      </c>
      <c r="E80" s="1" t="s">
        <v>55</v>
      </c>
      <c r="F80" s="1"/>
      <c r="G80" s="1" t="s">
        <v>55</v>
      </c>
      <c r="H80" s="1"/>
      <c r="I80" s="1" t="s">
        <v>55</v>
      </c>
      <c r="J80" s="1"/>
      <c r="K80" s="1" t="s">
        <v>55</v>
      </c>
      <c r="L80" s="1"/>
      <c r="M80" s="1" t="s">
        <v>6</v>
      </c>
      <c r="N80" s="1"/>
      <c r="O80" s="1" t="s">
        <v>6</v>
      </c>
      <c r="P80" s="1"/>
      <c r="Q80" s="1" t="s">
        <v>6</v>
      </c>
      <c r="R80" s="1"/>
      <c r="S80" s="1" t="s">
        <v>6</v>
      </c>
      <c r="T80" s="1"/>
      <c r="U80" s="1" t="s">
        <v>55</v>
      </c>
      <c r="V80" s="1"/>
      <c r="W80" s="1" t="s">
        <v>6</v>
      </c>
      <c r="X80" s="1"/>
      <c r="Y80" s="1" t="s">
        <v>55</v>
      </c>
      <c r="Z80" s="1"/>
      <c r="AA80" s="1" t="s">
        <v>61</v>
      </c>
      <c r="AB80" s="1"/>
      <c r="AC80" s="1" t="s">
        <v>6</v>
      </c>
      <c r="AD80" s="1"/>
      <c r="AE80" s="1" t="s">
        <v>6</v>
      </c>
      <c r="AF80" s="1"/>
      <c r="AG80" s="1" t="s">
        <v>2</v>
      </c>
      <c r="AH80" s="1">
        <f>6+3+4+9</f>
        <v>22</v>
      </c>
      <c r="AI80" s="1" t="s">
        <v>6</v>
      </c>
      <c r="AJ80" s="1"/>
      <c r="AK80" s="1" t="s">
        <v>55</v>
      </c>
      <c r="AL80" s="1"/>
      <c r="AM80" s="2" t="s">
        <v>61</v>
      </c>
      <c r="AN80" s="5">
        <v>5</v>
      </c>
      <c r="AO80" s="5" t="s">
        <v>55</v>
      </c>
      <c r="AQ80" s="5" t="s">
        <v>55</v>
      </c>
      <c r="AS80" s="2" t="s">
        <v>61</v>
      </c>
      <c r="AT80" s="2">
        <f>ROUND(0.015*136+0.125*32,0)</f>
        <v>6</v>
      </c>
      <c r="AU80" s="2" t="s">
        <v>61</v>
      </c>
      <c r="AV80" s="2"/>
      <c r="AW80" s="2" t="s">
        <v>55</v>
      </c>
      <c r="AX80" s="2"/>
      <c r="AY80" s="2" t="s">
        <v>61</v>
      </c>
      <c r="AZ80" s="2">
        <v>10</v>
      </c>
      <c r="BA80" s="2" t="s">
        <v>55</v>
      </c>
      <c r="BB80" s="2"/>
      <c r="BC80" s="2" t="s">
        <v>55</v>
      </c>
      <c r="BD80" s="2"/>
      <c r="BE80" s="4" t="s">
        <v>55</v>
      </c>
      <c r="BF80" s="2"/>
      <c r="BG80" s="2" t="s">
        <v>55</v>
      </c>
      <c r="BH80" s="2"/>
      <c r="BI80" s="2" t="s">
        <v>61</v>
      </c>
      <c r="BJ80" s="2">
        <v>25</v>
      </c>
      <c r="BK80" s="2" t="s">
        <v>61</v>
      </c>
      <c r="BL80" s="2">
        <v>4</v>
      </c>
      <c r="BM80" s="5" t="s">
        <v>55</v>
      </c>
      <c r="BN80" s="2"/>
      <c r="BO80" s="1" t="s">
        <v>55</v>
      </c>
      <c r="BP80" s="1"/>
      <c r="BQ80" s="1" t="s">
        <v>55</v>
      </c>
      <c r="BR80" s="1"/>
      <c r="BS80" s="1" t="s">
        <v>61</v>
      </c>
      <c r="BT80" s="1">
        <v>3</v>
      </c>
      <c r="BU80" s="1" t="s">
        <v>61</v>
      </c>
      <c r="BV80" s="1">
        <v>7</v>
      </c>
      <c r="BW80" s="1" t="s">
        <v>144</v>
      </c>
      <c r="BX80" s="1"/>
      <c r="BY80" s="1" t="s">
        <v>144</v>
      </c>
      <c r="BZ80" s="1"/>
      <c r="CA80" s="1" t="s">
        <v>144</v>
      </c>
      <c r="CB80" s="1"/>
      <c r="CC80" s="1" t="s">
        <v>144</v>
      </c>
      <c r="CD80" s="1"/>
      <c r="CE80" s="1" t="s">
        <v>144</v>
      </c>
      <c r="CF80" s="1"/>
      <c r="CG80" s="1" t="s">
        <v>144</v>
      </c>
      <c r="CH80" s="1"/>
      <c r="CI80" s="1" t="s">
        <v>144</v>
      </c>
      <c r="CJ80" s="1"/>
      <c r="CK80" s="1" t="s">
        <v>144</v>
      </c>
      <c r="CL80" s="1"/>
      <c r="CM80" s="1" t="s">
        <v>144</v>
      </c>
      <c r="CN80" s="1"/>
      <c r="CO80" s="1" t="s">
        <v>144</v>
      </c>
      <c r="CP80" s="1"/>
      <c r="CQ80" s="1" t="s">
        <v>144</v>
      </c>
      <c r="CR80" s="1"/>
      <c r="CS80" s="1" t="s">
        <v>144</v>
      </c>
      <c r="CT80" s="1"/>
      <c r="CU80" s="1" t="s">
        <v>144</v>
      </c>
      <c r="CV80" s="1"/>
      <c r="CW80" s="1" t="s">
        <v>144</v>
      </c>
      <c r="CX80" s="1"/>
      <c r="CY80" s="1" t="s">
        <v>144</v>
      </c>
      <c r="CZ80" s="1"/>
      <c r="DA80" s="1" t="s">
        <v>61</v>
      </c>
      <c r="DB80" s="1">
        <v>2</v>
      </c>
      <c r="DC80" s="1" t="s">
        <v>55</v>
      </c>
      <c r="DD80" s="1"/>
      <c r="DE80" s="1" t="s">
        <v>55</v>
      </c>
      <c r="DF80" s="1"/>
      <c r="DG80" s="1" t="s">
        <v>6</v>
      </c>
      <c r="DH80" s="1"/>
      <c r="DI80" s="1" t="s">
        <v>61</v>
      </c>
      <c r="DJ80" s="1">
        <v>52</v>
      </c>
      <c r="DK80" s="1" t="s">
        <v>2</v>
      </c>
      <c r="DL80" s="1">
        <v>14</v>
      </c>
      <c r="DM80" s="1" t="s">
        <v>55</v>
      </c>
      <c r="DN80" s="1"/>
      <c r="DO80" s="1" t="s">
        <v>61</v>
      </c>
      <c r="DP80" s="1">
        <v>26</v>
      </c>
      <c r="DQ80" s="1" t="s">
        <v>55</v>
      </c>
      <c r="DR80" s="1"/>
      <c r="DS80" s="1" t="s">
        <v>6</v>
      </c>
      <c r="DT80" s="1"/>
      <c r="DU80" s="1"/>
      <c r="DV80" s="1"/>
      <c r="DW80" s="1" t="s">
        <v>55</v>
      </c>
      <c r="DX80" s="1"/>
      <c r="DY80" s="1" t="s">
        <v>61</v>
      </c>
      <c r="DZ80" s="1">
        <f>153+314</f>
        <v>467</v>
      </c>
      <c r="EA80" s="1" t="s">
        <v>61</v>
      </c>
      <c r="EB80" s="1">
        <v>24</v>
      </c>
      <c r="EC80" s="1" t="s">
        <v>55</v>
      </c>
      <c r="ED80" s="1"/>
      <c r="EE80" s="1" t="s">
        <v>6</v>
      </c>
      <c r="EF80" s="1"/>
      <c r="EG80" s="1" t="s">
        <v>6</v>
      </c>
      <c r="EH80" s="1"/>
      <c r="EI80" s="1" t="s">
        <v>6</v>
      </c>
      <c r="EJ80" s="1"/>
      <c r="EK80" s="1" t="s">
        <v>55</v>
      </c>
      <c r="EL80" s="1"/>
      <c r="EM80" s="1" t="s">
        <v>6</v>
      </c>
      <c r="EN80" s="1"/>
      <c r="EO80" s="1" t="s">
        <v>55</v>
      </c>
      <c r="EP80" s="1"/>
      <c r="EQ80" s="1" t="s">
        <v>61</v>
      </c>
      <c r="ER80" s="1">
        <v>84</v>
      </c>
      <c r="ES80" s="1" t="s">
        <v>55</v>
      </c>
      <c r="ET80" s="1"/>
      <c r="EU80" s="1" t="s">
        <v>55</v>
      </c>
      <c r="EV80" s="1"/>
      <c r="EW80" s="1" t="s">
        <v>55</v>
      </c>
      <c r="EX80" s="1"/>
      <c r="EY80" s="1" t="s">
        <v>55</v>
      </c>
      <c r="EZ80" s="1"/>
      <c r="FA80" s="1" t="s">
        <v>55</v>
      </c>
      <c r="FB80" s="1"/>
      <c r="FC80" s="1" t="s">
        <v>61</v>
      </c>
      <c r="FD80" s="1">
        <v>26</v>
      </c>
      <c r="FE80" s="1" t="s">
        <v>55</v>
      </c>
      <c r="FF80" s="1"/>
      <c r="FG80" s="5" t="s">
        <v>55</v>
      </c>
      <c r="FI80" s="2" t="s">
        <v>55</v>
      </c>
      <c r="FJ80" s="2"/>
      <c r="FK80" s="2" t="s">
        <v>55</v>
      </c>
      <c r="FL80" s="2"/>
      <c r="FM80" s="2" t="s">
        <v>55</v>
      </c>
      <c r="FN80" s="2"/>
      <c r="FO80" s="2" t="s">
        <v>61</v>
      </c>
      <c r="FP80" s="2">
        <v>424</v>
      </c>
      <c r="FQ80" s="2" t="s">
        <v>55</v>
      </c>
      <c r="FR80" s="2"/>
      <c r="FS80" s="2" t="s">
        <v>55</v>
      </c>
      <c r="FT80" s="2"/>
      <c r="FU80" s="2" t="s">
        <v>55</v>
      </c>
      <c r="FV80" s="2"/>
      <c r="FW80" s="2" t="s">
        <v>55</v>
      </c>
      <c r="FX80" s="2"/>
      <c r="FY80" s="2" t="s">
        <v>55</v>
      </c>
      <c r="FZ80" s="2"/>
      <c r="GA80" s="5" t="s">
        <v>55</v>
      </c>
      <c r="GB80" s="2"/>
      <c r="GC80" s="5" t="s">
        <v>55</v>
      </c>
      <c r="GE80" s="5" t="s">
        <v>55</v>
      </c>
      <c r="GG80" s="5" t="s">
        <v>55</v>
      </c>
      <c r="GI80" s="5" t="s">
        <v>55</v>
      </c>
      <c r="GK80" s="5" t="s">
        <v>55</v>
      </c>
      <c r="GM80" s="5" t="s">
        <v>55</v>
      </c>
      <c r="GO80" s="5" t="s">
        <v>55</v>
      </c>
      <c r="GQ80" s="1" t="s">
        <v>6</v>
      </c>
      <c r="GR80" s="1"/>
      <c r="GS80" s="1" t="s">
        <v>2</v>
      </c>
      <c r="GT80" s="1">
        <v>17</v>
      </c>
      <c r="GU80" s="1" t="s">
        <v>6</v>
      </c>
      <c r="GV80" s="1"/>
      <c r="GW80" s="1" t="s">
        <v>6</v>
      </c>
      <c r="GX80" s="1"/>
      <c r="GY80" s="5" t="s">
        <v>55</v>
      </c>
      <c r="HA80" s="5" t="s">
        <v>55</v>
      </c>
      <c r="HC80" s="5" t="s">
        <v>55</v>
      </c>
      <c r="HE80" s="5" t="s">
        <v>55</v>
      </c>
      <c r="HG80" s="5" t="s">
        <v>55</v>
      </c>
      <c r="HI80" s="5" t="s">
        <v>55</v>
      </c>
      <c r="HK80" s="5" t="s">
        <v>55</v>
      </c>
      <c r="HM80" s="1" t="s">
        <v>308</v>
      </c>
      <c r="HN80" s="1">
        <v>42</v>
      </c>
    </row>
    <row r="81" spans="1:222" s="5" customFormat="1">
      <c r="A81" s="15" t="s">
        <v>262</v>
      </c>
      <c r="B81" s="15" t="s">
        <v>263</v>
      </c>
      <c r="C81" s="1" t="s">
        <v>55</v>
      </c>
      <c r="D81" s="1"/>
      <c r="E81" s="1" t="s">
        <v>55</v>
      </c>
      <c r="F81" s="1"/>
      <c r="G81" s="1" t="s">
        <v>55</v>
      </c>
      <c r="H81" s="1"/>
      <c r="I81" s="1" t="s">
        <v>55</v>
      </c>
      <c r="J81" s="1"/>
      <c r="K81" s="1" t="s">
        <v>55</v>
      </c>
      <c r="L81" s="1"/>
      <c r="M81" s="1" t="s">
        <v>6</v>
      </c>
      <c r="N81" s="1"/>
      <c r="O81" s="1" t="s">
        <v>6</v>
      </c>
      <c r="P81" s="1"/>
      <c r="Q81" s="1" t="s">
        <v>6</v>
      </c>
      <c r="R81" s="1"/>
      <c r="S81" s="1" t="s">
        <v>6</v>
      </c>
      <c r="T81" s="1"/>
      <c r="U81" s="1" t="s">
        <v>6</v>
      </c>
      <c r="V81" s="1"/>
      <c r="W81" s="1" t="s">
        <v>6</v>
      </c>
      <c r="X81" s="1"/>
      <c r="Y81" s="1" t="s">
        <v>55</v>
      </c>
      <c r="Z81" s="1"/>
      <c r="AA81" s="1" t="s">
        <v>55</v>
      </c>
      <c r="AB81" s="1"/>
      <c r="AC81" s="1" t="s">
        <v>6</v>
      </c>
      <c r="AD81" s="1"/>
      <c r="AE81" s="1" t="s">
        <v>6</v>
      </c>
      <c r="AF81" s="1"/>
      <c r="AG81" s="1" t="s">
        <v>6</v>
      </c>
      <c r="AH81" s="1"/>
      <c r="AI81" s="1" t="s">
        <v>6</v>
      </c>
      <c r="AJ81" s="1"/>
      <c r="AK81" s="1" t="s">
        <v>55</v>
      </c>
      <c r="AL81" s="1"/>
      <c r="AM81" s="2" t="s">
        <v>55</v>
      </c>
      <c r="AO81" s="5" t="s">
        <v>55</v>
      </c>
      <c r="AQ81" s="5" t="s">
        <v>55</v>
      </c>
      <c r="AS81" s="4" t="s">
        <v>55</v>
      </c>
      <c r="AU81" s="2" t="s">
        <v>61</v>
      </c>
      <c r="AV81" s="2"/>
      <c r="AW81" s="2" t="s">
        <v>55</v>
      </c>
      <c r="AY81" s="2" t="s">
        <v>61</v>
      </c>
      <c r="AZ81" s="5">
        <v>10</v>
      </c>
      <c r="BA81" s="2" t="s">
        <v>55</v>
      </c>
      <c r="BB81" s="2"/>
      <c r="BC81" s="2" t="s">
        <v>55</v>
      </c>
      <c r="BE81" s="4" t="s">
        <v>55</v>
      </c>
      <c r="BF81" s="2"/>
      <c r="BG81" s="4" t="s">
        <v>55</v>
      </c>
      <c r="BI81" s="2" t="s">
        <v>61</v>
      </c>
      <c r="BJ81" s="2">
        <v>25</v>
      </c>
      <c r="BK81" s="2" t="s">
        <v>55</v>
      </c>
      <c r="BM81" s="5" t="s">
        <v>55</v>
      </c>
      <c r="BO81" s="1" t="s">
        <v>55</v>
      </c>
      <c r="BP81" s="1"/>
      <c r="BQ81" s="1" t="s">
        <v>55</v>
      </c>
      <c r="BR81" s="1"/>
      <c r="BS81" s="1" t="s">
        <v>61</v>
      </c>
      <c r="BT81" s="1">
        <v>3</v>
      </c>
      <c r="BU81" s="1" t="s">
        <v>55</v>
      </c>
      <c r="BV81" s="1"/>
      <c r="BW81" s="1" t="s">
        <v>144</v>
      </c>
      <c r="BX81" s="1"/>
      <c r="BY81" s="1" t="s">
        <v>144</v>
      </c>
      <c r="BZ81" s="1"/>
      <c r="CA81" s="1" t="s">
        <v>144</v>
      </c>
      <c r="CB81" s="1"/>
      <c r="CC81" s="1" t="s">
        <v>144</v>
      </c>
      <c r="CD81" s="1"/>
      <c r="CE81" s="1" t="s">
        <v>144</v>
      </c>
      <c r="CF81" s="1"/>
      <c r="CG81" s="1" t="s">
        <v>144</v>
      </c>
      <c r="CH81" s="1"/>
      <c r="CI81" s="1" t="s">
        <v>144</v>
      </c>
      <c r="CJ81" s="1"/>
      <c r="CK81" s="1" t="s">
        <v>144</v>
      </c>
      <c r="CL81" s="1"/>
      <c r="CM81" s="1" t="s">
        <v>144</v>
      </c>
      <c r="CN81" s="1"/>
      <c r="CO81" s="1" t="s">
        <v>144</v>
      </c>
      <c r="CP81" s="1"/>
      <c r="CQ81" s="1" t="s">
        <v>144</v>
      </c>
      <c r="CR81" s="1"/>
      <c r="CS81" s="1" t="s">
        <v>144</v>
      </c>
      <c r="CT81" s="1"/>
      <c r="CU81" s="1" t="s">
        <v>144</v>
      </c>
      <c r="CV81" s="1"/>
      <c r="CW81" s="1" t="s">
        <v>144</v>
      </c>
      <c r="CX81" s="1"/>
      <c r="CY81" s="1" t="s">
        <v>144</v>
      </c>
      <c r="CZ81" s="1"/>
      <c r="DA81" s="1" t="s">
        <v>61</v>
      </c>
      <c r="DB81" s="1">
        <v>0</v>
      </c>
      <c r="DC81" s="1" t="s">
        <v>55</v>
      </c>
      <c r="DD81" s="1"/>
      <c r="DE81" s="1" t="s">
        <v>55</v>
      </c>
      <c r="DF81" s="1"/>
      <c r="DG81" s="1" t="s">
        <v>6</v>
      </c>
      <c r="DH81" s="1"/>
      <c r="DI81" s="1" t="s">
        <v>2</v>
      </c>
      <c r="DJ81" s="1">
        <v>52</v>
      </c>
      <c r="DK81" s="1" t="s">
        <v>6</v>
      </c>
      <c r="DL81" s="1"/>
      <c r="DM81" s="1" t="s">
        <v>55</v>
      </c>
      <c r="DN81" s="1"/>
      <c r="DO81" s="1" t="s">
        <v>61</v>
      </c>
      <c r="DP81" s="1">
        <v>26</v>
      </c>
      <c r="DQ81" s="1" t="s">
        <v>55</v>
      </c>
      <c r="DR81" s="1"/>
      <c r="DS81" s="1" t="s">
        <v>55</v>
      </c>
      <c r="DT81" s="1"/>
      <c r="DU81" s="1"/>
      <c r="DV81" s="1"/>
      <c r="DW81" s="1" t="s">
        <v>55</v>
      </c>
      <c r="DX81" s="1"/>
      <c r="DY81" s="1" t="s">
        <v>61</v>
      </c>
      <c r="DZ81" s="1">
        <f>153+314</f>
        <v>467</v>
      </c>
      <c r="EA81" s="1" t="s">
        <v>61</v>
      </c>
      <c r="EB81" s="1">
        <v>24</v>
      </c>
      <c r="EC81" s="1" t="s">
        <v>55</v>
      </c>
      <c r="ED81" s="1"/>
      <c r="EE81" s="1" t="s">
        <v>6</v>
      </c>
      <c r="EF81" s="1"/>
      <c r="EG81" s="1" t="s">
        <v>6</v>
      </c>
      <c r="EH81" s="1"/>
      <c r="EI81" s="1" t="s">
        <v>6</v>
      </c>
      <c r="EJ81" s="1"/>
      <c r="EK81" s="1" t="s">
        <v>55</v>
      </c>
      <c r="EL81" s="1"/>
      <c r="EM81" s="1" t="s">
        <v>6</v>
      </c>
      <c r="EN81" s="1"/>
      <c r="EO81" s="1" t="s">
        <v>55</v>
      </c>
      <c r="EP81" s="1"/>
      <c r="EQ81" s="1" t="s">
        <v>61</v>
      </c>
      <c r="ER81" s="1">
        <v>84</v>
      </c>
      <c r="ES81" s="1" t="s">
        <v>55</v>
      </c>
      <c r="ET81" s="1"/>
      <c r="EU81" s="1" t="s">
        <v>55</v>
      </c>
      <c r="EV81" s="1"/>
      <c r="EW81" s="1" t="s">
        <v>55</v>
      </c>
      <c r="EX81" s="1"/>
      <c r="EY81" s="1" t="s">
        <v>55</v>
      </c>
      <c r="EZ81" s="1"/>
      <c r="FA81" s="1" t="s">
        <v>55</v>
      </c>
      <c r="FB81" s="1"/>
      <c r="FC81" s="1" t="s">
        <v>61</v>
      </c>
      <c r="FD81" s="1">
        <v>26</v>
      </c>
      <c r="FE81" s="1" t="s">
        <v>55</v>
      </c>
      <c r="FF81" s="1"/>
      <c r="FG81" s="5" t="s">
        <v>55</v>
      </c>
      <c r="FI81" s="2" t="s">
        <v>55</v>
      </c>
      <c r="FJ81" s="2"/>
      <c r="FK81" s="2" t="s">
        <v>55</v>
      </c>
      <c r="FM81" s="2" t="s">
        <v>55</v>
      </c>
      <c r="FO81" s="2" t="s">
        <v>61</v>
      </c>
      <c r="FP81" s="2">
        <v>424</v>
      </c>
      <c r="FQ81" s="5" t="s">
        <v>55</v>
      </c>
      <c r="FS81" s="2" t="s">
        <v>55</v>
      </c>
      <c r="FT81" s="2"/>
      <c r="FU81" s="2" t="s">
        <v>55</v>
      </c>
      <c r="FV81" s="2"/>
      <c r="FW81" s="2" t="s">
        <v>55</v>
      </c>
      <c r="FX81" s="2"/>
      <c r="FY81" s="2" t="s">
        <v>55</v>
      </c>
      <c r="FZ81" s="2"/>
      <c r="GA81" s="5" t="s">
        <v>55</v>
      </c>
      <c r="GC81" s="5" t="s">
        <v>55</v>
      </c>
      <c r="GE81" s="5" t="s">
        <v>55</v>
      </c>
      <c r="GG81" s="5" t="s">
        <v>55</v>
      </c>
      <c r="GI81" s="5" t="s">
        <v>55</v>
      </c>
      <c r="GK81" s="5" t="s">
        <v>55</v>
      </c>
      <c r="GM81" s="5" t="s">
        <v>55</v>
      </c>
      <c r="GO81" s="5" t="s">
        <v>55</v>
      </c>
      <c r="GQ81" s="1" t="s">
        <v>6</v>
      </c>
      <c r="GR81" s="1"/>
      <c r="GS81" s="1" t="s">
        <v>55</v>
      </c>
      <c r="GT81" s="1"/>
      <c r="GU81" s="1" t="s">
        <v>6</v>
      </c>
      <c r="GV81" s="1"/>
      <c r="GW81" s="1" t="s">
        <v>6</v>
      </c>
      <c r="GX81" s="1"/>
      <c r="GY81" s="5" t="s">
        <v>55</v>
      </c>
      <c r="HA81" s="5" t="s">
        <v>55</v>
      </c>
      <c r="HC81" s="5" t="s">
        <v>55</v>
      </c>
      <c r="HE81" s="5" t="s">
        <v>55</v>
      </c>
      <c r="HG81" s="5" t="s">
        <v>55</v>
      </c>
      <c r="HI81" s="5" t="s">
        <v>55</v>
      </c>
      <c r="HK81" s="5" t="s">
        <v>55</v>
      </c>
      <c r="HM81" s="1" t="s">
        <v>308</v>
      </c>
      <c r="HN81" s="1">
        <v>42</v>
      </c>
    </row>
    <row r="82" spans="1:222">
      <c r="A82" s="15" t="s">
        <v>262</v>
      </c>
      <c r="B82" s="15" t="s">
        <v>264</v>
      </c>
      <c r="C82" s="1" t="s">
        <v>55</v>
      </c>
      <c r="D82" s="1"/>
      <c r="E82" s="1" t="s">
        <v>55</v>
      </c>
      <c r="F82" s="1"/>
      <c r="G82" s="1" t="s">
        <v>55</v>
      </c>
      <c r="H82" s="1"/>
      <c r="I82" s="1" t="s">
        <v>55</v>
      </c>
      <c r="J82" s="1"/>
      <c r="K82" s="1" t="s">
        <v>55</v>
      </c>
      <c r="L82" s="1"/>
      <c r="M82" s="1" t="s">
        <v>6</v>
      </c>
      <c r="N82" s="1"/>
      <c r="O82" s="1" t="s">
        <v>6</v>
      </c>
      <c r="P82" s="1"/>
      <c r="Q82" s="1" t="s">
        <v>6</v>
      </c>
      <c r="R82" s="1"/>
      <c r="S82" s="1" t="s">
        <v>6</v>
      </c>
      <c r="T82" s="1"/>
      <c r="U82" s="1" t="s">
        <v>6</v>
      </c>
      <c r="V82" s="1"/>
      <c r="W82" s="1" t="s">
        <v>6</v>
      </c>
      <c r="X82" s="1"/>
      <c r="Y82" s="1" t="s">
        <v>55</v>
      </c>
      <c r="Z82" s="1"/>
      <c r="AA82" s="1" t="s">
        <v>55</v>
      </c>
      <c r="AB82" s="1"/>
      <c r="AC82" s="1" t="s">
        <v>6</v>
      </c>
      <c r="AD82" s="1"/>
      <c r="AE82" s="1" t="s">
        <v>6</v>
      </c>
      <c r="AF82" s="1"/>
      <c r="AG82" s="1" t="s">
        <v>6</v>
      </c>
      <c r="AH82" s="1"/>
      <c r="AI82" s="1" t="s">
        <v>6</v>
      </c>
      <c r="AJ82" s="1"/>
      <c r="AK82" s="1" t="s">
        <v>55</v>
      </c>
      <c r="AL82" s="1"/>
      <c r="AM82" s="2" t="s">
        <v>55</v>
      </c>
      <c r="AO82" s="5" t="s">
        <v>55</v>
      </c>
      <c r="AQ82" s="5" t="s">
        <v>55</v>
      </c>
      <c r="AS82" s="4" t="s">
        <v>55</v>
      </c>
      <c r="AU82" s="2" t="s">
        <v>61</v>
      </c>
      <c r="AV82" s="2"/>
      <c r="AW82" s="2" t="s">
        <v>55</v>
      </c>
      <c r="AY82" s="2" t="s">
        <v>55</v>
      </c>
      <c r="BA82" s="2" t="s">
        <v>55</v>
      </c>
      <c r="BB82" s="2"/>
      <c r="BC82" s="2" t="s">
        <v>55</v>
      </c>
      <c r="BE82" s="4" t="s">
        <v>55</v>
      </c>
      <c r="BF82" s="2"/>
      <c r="BG82" s="4" t="s">
        <v>55</v>
      </c>
      <c r="BI82" s="2" t="s">
        <v>55</v>
      </c>
      <c r="BJ82" s="2"/>
      <c r="BK82" s="2" t="s">
        <v>55</v>
      </c>
      <c r="BM82" s="5" t="s">
        <v>55</v>
      </c>
      <c r="BO82" s="1" t="s">
        <v>55</v>
      </c>
      <c r="BP82" s="1"/>
      <c r="BQ82" s="1" t="s">
        <v>55</v>
      </c>
      <c r="BR82" s="1"/>
      <c r="BS82" s="1" t="s">
        <v>55</v>
      </c>
      <c r="BT82" s="1"/>
      <c r="BU82" s="1" t="s">
        <v>55</v>
      </c>
      <c r="BV82" s="1"/>
      <c r="BW82" s="1" t="s">
        <v>144</v>
      </c>
      <c r="BX82" s="1"/>
      <c r="BY82" s="1" t="s">
        <v>144</v>
      </c>
      <c r="BZ82" s="1"/>
      <c r="CA82" s="1" t="s">
        <v>144</v>
      </c>
      <c r="CB82" s="1"/>
      <c r="CC82" s="1" t="s">
        <v>144</v>
      </c>
      <c r="CD82" s="1"/>
      <c r="CE82" s="1" t="s">
        <v>144</v>
      </c>
      <c r="CF82" s="1"/>
      <c r="CG82" s="1" t="s">
        <v>144</v>
      </c>
      <c r="CH82" s="1"/>
      <c r="CI82" s="1" t="s">
        <v>144</v>
      </c>
      <c r="CJ82" s="1"/>
      <c r="CK82" s="1" t="s">
        <v>144</v>
      </c>
      <c r="CL82" s="1"/>
      <c r="CM82" s="1" t="s">
        <v>144</v>
      </c>
      <c r="CN82" s="1"/>
      <c r="CO82" s="1" t="s">
        <v>144</v>
      </c>
      <c r="CP82" s="1"/>
      <c r="CQ82" s="1" t="s">
        <v>144</v>
      </c>
      <c r="CR82" s="1"/>
      <c r="CS82" s="1" t="s">
        <v>144</v>
      </c>
      <c r="CT82" s="1"/>
      <c r="CU82" s="1" t="s">
        <v>144</v>
      </c>
      <c r="CV82" s="1"/>
      <c r="CW82" s="1" t="s">
        <v>144</v>
      </c>
      <c r="CX82" s="1"/>
      <c r="CY82" s="1" t="s">
        <v>144</v>
      </c>
      <c r="CZ82" s="1"/>
      <c r="DA82" s="1" t="s">
        <v>61</v>
      </c>
      <c r="DB82" s="1">
        <v>0</v>
      </c>
      <c r="DC82" s="1" t="s">
        <v>55</v>
      </c>
      <c r="DD82" s="1"/>
      <c r="DE82" s="1" t="s">
        <v>55</v>
      </c>
      <c r="DF82" s="1"/>
      <c r="DG82" s="1" t="s">
        <v>6</v>
      </c>
      <c r="DH82" s="1"/>
      <c r="DI82" s="1" t="s">
        <v>6</v>
      </c>
      <c r="DJ82" s="1"/>
      <c r="DK82" s="1" t="s">
        <v>6</v>
      </c>
      <c r="DL82" s="1"/>
      <c r="DM82" s="1" t="s">
        <v>55</v>
      </c>
      <c r="DN82" s="1"/>
      <c r="DO82" s="1" t="s">
        <v>55</v>
      </c>
      <c r="DP82" s="1"/>
      <c r="DQ82" s="1" t="s">
        <v>55</v>
      </c>
      <c r="DR82" s="1"/>
      <c r="DS82" s="1" t="s">
        <v>55</v>
      </c>
      <c r="DT82" s="1"/>
      <c r="DU82" s="1"/>
      <c r="DV82" s="1"/>
      <c r="DW82" s="1" t="s">
        <v>55</v>
      </c>
      <c r="DX82" s="1"/>
      <c r="DY82" s="1" t="s">
        <v>6</v>
      </c>
      <c r="DZ82" s="1"/>
      <c r="EA82" s="1" t="s">
        <v>55</v>
      </c>
      <c r="EB82" s="1"/>
      <c r="EC82" s="1" t="s">
        <v>55</v>
      </c>
      <c r="ED82" s="1"/>
      <c r="EE82" s="1" t="s">
        <v>6</v>
      </c>
      <c r="EF82" s="1"/>
      <c r="EG82" s="1" t="s">
        <v>6</v>
      </c>
      <c r="EH82" s="1"/>
      <c r="EI82" s="1" t="s">
        <v>6</v>
      </c>
      <c r="EJ82" s="1"/>
      <c r="EK82" s="1" t="s">
        <v>55</v>
      </c>
      <c r="EL82" s="1"/>
      <c r="EM82" s="1" t="s">
        <v>6</v>
      </c>
      <c r="EN82" s="1"/>
      <c r="EO82" s="1" t="s">
        <v>55</v>
      </c>
      <c r="EP82" s="1"/>
      <c r="EQ82" s="1" t="s">
        <v>55</v>
      </c>
      <c r="ER82" s="1"/>
      <c r="ES82" s="1" t="s">
        <v>55</v>
      </c>
      <c r="ET82" s="1"/>
      <c r="EU82" s="1" t="s">
        <v>55</v>
      </c>
      <c r="EV82" s="1"/>
      <c r="EW82" s="1" t="s">
        <v>55</v>
      </c>
      <c r="EX82" s="1"/>
      <c r="EY82" s="1" t="s">
        <v>55</v>
      </c>
      <c r="EZ82" s="1"/>
      <c r="FA82" s="1" t="s">
        <v>55</v>
      </c>
      <c r="FB82" s="1"/>
      <c r="FC82" s="1" t="s">
        <v>55</v>
      </c>
      <c r="FD82" s="1"/>
      <c r="FE82" s="1" t="s">
        <v>55</v>
      </c>
      <c r="FF82" s="1"/>
      <c r="FG82" s="5" t="s">
        <v>55</v>
      </c>
      <c r="FI82" s="2" t="s">
        <v>55</v>
      </c>
      <c r="FJ82" s="2"/>
      <c r="FK82" s="2" t="s">
        <v>55</v>
      </c>
      <c r="FM82" s="2" t="s">
        <v>55</v>
      </c>
      <c r="FO82" s="2" t="s">
        <v>55</v>
      </c>
      <c r="FP82" s="2"/>
      <c r="FQ82" s="5" t="s">
        <v>55</v>
      </c>
      <c r="FS82" s="2" t="s">
        <v>55</v>
      </c>
      <c r="FT82" s="2"/>
      <c r="FU82" s="2" t="s">
        <v>55</v>
      </c>
      <c r="FV82" s="2"/>
      <c r="FW82" s="2" t="s">
        <v>55</v>
      </c>
      <c r="FX82" s="2"/>
      <c r="FY82" s="2" t="s">
        <v>55</v>
      </c>
      <c r="FZ82" s="2"/>
      <c r="GA82" s="5" t="s">
        <v>55</v>
      </c>
      <c r="GC82" s="5" t="s">
        <v>55</v>
      </c>
      <c r="GE82" s="5" t="s">
        <v>55</v>
      </c>
      <c r="GG82" s="5" t="s">
        <v>55</v>
      </c>
      <c r="GI82" s="5" t="s">
        <v>55</v>
      </c>
      <c r="GK82" s="5" t="s">
        <v>55</v>
      </c>
      <c r="GM82" s="5" t="s">
        <v>55</v>
      </c>
      <c r="GO82" s="5" t="s">
        <v>55</v>
      </c>
      <c r="GQ82" s="1" t="s">
        <v>6</v>
      </c>
      <c r="GR82" s="1"/>
      <c r="GS82" s="1" t="s">
        <v>420</v>
      </c>
      <c r="GT82" s="1"/>
      <c r="GU82" s="1" t="s">
        <v>6</v>
      </c>
      <c r="GV82" s="1"/>
      <c r="GW82" s="1" t="s">
        <v>6</v>
      </c>
      <c r="GX82" s="1"/>
      <c r="GY82" s="5" t="s">
        <v>55</v>
      </c>
      <c r="HA82" s="5" t="s">
        <v>55</v>
      </c>
      <c r="HC82" s="5" t="s">
        <v>55</v>
      </c>
      <c r="HE82" s="5" t="s">
        <v>55</v>
      </c>
      <c r="HG82" s="5" t="s">
        <v>55</v>
      </c>
      <c r="HI82" s="5" t="s">
        <v>55</v>
      </c>
      <c r="HK82" s="5" t="s">
        <v>55</v>
      </c>
      <c r="HM82" s="1" t="s">
        <v>144</v>
      </c>
      <c r="HN82" s="1"/>
    </row>
    <row r="83" spans="1:222">
      <c r="A83" s="15" t="s">
        <v>262</v>
      </c>
      <c r="B83" s="15" t="s">
        <v>265</v>
      </c>
      <c r="C83" s="1" t="s">
        <v>55</v>
      </c>
      <c r="D83" s="1"/>
      <c r="E83" s="1" t="s">
        <v>55</v>
      </c>
      <c r="F83" s="1"/>
      <c r="G83" s="1" t="s">
        <v>55</v>
      </c>
      <c r="H83" s="1"/>
      <c r="I83" s="1" t="s">
        <v>55</v>
      </c>
      <c r="J83" s="1"/>
      <c r="K83" s="1" t="s">
        <v>55</v>
      </c>
      <c r="L83" s="1"/>
      <c r="M83" s="1" t="s">
        <v>6</v>
      </c>
      <c r="N83" s="1"/>
      <c r="O83" s="1" t="s">
        <v>6</v>
      </c>
      <c r="P83" s="1"/>
      <c r="Q83" s="1" t="s">
        <v>6</v>
      </c>
      <c r="R83" s="1"/>
      <c r="S83" s="1" t="s">
        <v>6</v>
      </c>
      <c r="T83" s="1"/>
      <c r="U83" s="1" t="s">
        <v>6</v>
      </c>
      <c r="V83" s="1"/>
      <c r="W83" s="1" t="s">
        <v>6</v>
      </c>
      <c r="X83" s="1"/>
      <c r="Y83" s="1" t="s">
        <v>55</v>
      </c>
      <c r="Z83" s="1"/>
      <c r="AA83" s="1" t="s">
        <v>55</v>
      </c>
      <c r="AB83" s="1"/>
      <c r="AC83" s="1" t="s">
        <v>6</v>
      </c>
      <c r="AD83" s="1"/>
      <c r="AE83" s="1" t="s">
        <v>6</v>
      </c>
      <c r="AF83" s="1"/>
      <c r="AG83" s="1" t="s">
        <v>6</v>
      </c>
      <c r="AH83" s="1"/>
      <c r="AI83" s="1" t="s">
        <v>6</v>
      </c>
      <c r="AJ83" s="1"/>
      <c r="AK83" s="1" t="s">
        <v>55</v>
      </c>
      <c r="AL83" s="1"/>
      <c r="AM83" s="2" t="s">
        <v>55</v>
      </c>
      <c r="AO83" s="5" t="s">
        <v>55</v>
      </c>
      <c r="AQ83" s="5" t="s">
        <v>55</v>
      </c>
      <c r="AS83" s="4" t="s">
        <v>55</v>
      </c>
      <c r="AU83" s="2" t="s">
        <v>61</v>
      </c>
      <c r="AV83" s="2"/>
      <c r="AW83" s="2" t="s">
        <v>55</v>
      </c>
      <c r="AY83" s="2" t="s">
        <v>55</v>
      </c>
      <c r="BA83" s="2" t="s">
        <v>55</v>
      </c>
      <c r="BB83" s="2"/>
      <c r="BC83" s="2" t="s">
        <v>55</v>
      </c>
      <c r="BE83" s="4" t="s">
        <v>55</v>
      </c>
      <c r="BF83" s="2"/>
      <c r="BG83" s="4" t="s">
        <v>55</v>
      </c>
      <c r="BI83" s="2" t="s">
        <v>55</v>
      </c>
      <c r="BJ83" s="2"/>
      <c r="BK83" s="2" t="s">
        <v>55</v>
      </c>
      <c r="BM83" s="5" t="s">
        <v>55</v>
      </c>
      <c r="BO83" s="1" t="s">
        <v>55</v>
      </c>
      <c r="BP83" s="1"/>
      <c r="BQ83" s="1" t="s">
        <v>55</v>
      </c>
      <c r="BR83" s="1"/>
      <c r="BS83" s="1" t="s">
        <v>55</v>
      </c>
      <c r="BT83" s="1"/>
      <c r="BU83" s="1" t="s">
        <v>55</v>
      </c>
      <c r="BV83" s="1"/>
      <c r="BW83" s="1" t="s">
        <v>144</v>
      </c>
      <c r="BX83" s="1"/>
      <c r="BY83" s="1" t="s">
        <v>144</v>
      </c>
      <c r="BZ83" s="1"/>
      <c r="CA83" s="1" t="s">
        <v>144</v>
      </c>
      <c r="CB83" s="1"/>
      <c r="CC83" s="1" t="s">
        <v>144</v>
      </c>
      <c r="CD83" s="1"/>
      <c r="CE83" s="1" t="s">
        <v>144</v>
      </c>
      <c r="CF83" s="1"/>
      <c r="CG83" s="1" t="s">
        <v>144</v>
      </c>
      <c r="CH83" s="1"/>
      <c r="CI83" s="1" t="s">
        <v>144</v>
      </c>
      <c r="CJ83" s="1"/>
      <c r="CK83" s="1" t="s">
        <v>144</v>
      </c>
      <c r="CL83" s="1"/>
      <c r="CM83" s="1" t="s">
        <v>144</v>
      </c>
      <c r="CN83" s="1"/>
      <c r="CO83" s="1" t="s">
        <v>144</v>
      </c>
      <c r="CP83" s="1"/>
      <c r="CQ83" s="1" t="s">
        <v>144</v>
      </c>
      <c r="CR83" s="1"/>
      <c r="CS83" s="1" t="s">
        <v>144</v>
      </c>
      <c r="CT83" s="1"/>
      <c r="CU83" s="1" t="s">
        <v>144</v>
      </c>
      <c r="CV83" s="1"/>
      <c r="CW83" s="1" t="s">
        <v>144</v>
      </c>
      <c r="CX83" s="1"/>
      <c r="CY83" s="1" t="s">
        <v>144</v>
      </c>
      <c r="CZ83" s="1"/>
      <c r="DA83" s="1" t="s">
        <v>61</v>
      </c>
      <c r="DB83" s="1">
        <v>0</v>
      </c>
      <c r="DC83" s="1" t="s">
        <v>55</v>
      </c>
      <c r="DD83" s="1"/>
      <c r="DE83" s="1" t="s">
        <v>55</v>
      </c>
      <c r="DF83" s="1"/>
      <c r="DG83" s="1" t="s">
        <v>6</v>
      </c>
      <c r="DH83" s="1"/>
      <c r="DI83" s="1" t="s">
        <v>6</v>
      </c>
      <c r="DJ83" s="1"/>
      <c r="DK83" s="1" t="s">
        <v>2</v>
      </c>
      <c r="DL83" s="1">
        <v>14</v>
      </c>
      <c r="DM83" s="1" t="s">
        <v>55</v>
      </c>
      <c r="DN83" s="1"/>
      <c r="DO83" s="1" t="s">
        <v>55</v>
      </c>
      <c r="DP83" s="1"/>
      <c r="DQ83" s="1" t="s">
        <v>55</v>
      </c>
      <c r="DR83" s="1"/>
      <c r="DS83" s="1" t="s">
        <v>55</v>
      </c>
      <c r="DT83" s="1"/>
      <c r="DU83" s="1"/>
      <c r="DV83" s="1"/>
      <c r="DW83" s="1" t="s">
        <v>55</v>
      </c>
      <c r="DX83" s="1"/>
      <c r="DY83" s="1" t="s">
        <v>6</v>
      </c>
      <c r="DZ83" s="1"/>
      <c r="EA83" s="1" t="s">
        <v>55</v>
      </c>
      <c r="EB83" s="1"/>
      <c r="EC83" s="1" t="s">
        <v>55</v>
      </c>
      <c r="ED83" s="1"/>
      <c r="EE83" s="1" t="s">
        <v>6</v>
      </c>
      <c r="EF83" s="1"/>
      <c r="EG83" s="1" t="s">
        <v>6</v>
      </c>
      <c r="EH83" s="1"/>
      <c r="EI83" s="1" t="s">
        <v>6</v>
      </c>
      <c r="EJ83" s="1"/>
      <c r="EK83" s="1" t="s">
        <v>55</v>
      </c>
      <c r="EL83" s="1"/>
      <c r="EM83" s="1" t="s">
        <v>6</v>
      </c>
      <c r="EN83" s="1"/>
      <c r="EO83" s="1" t="s">
        <v>55</v>
      </c>
      <c r="EP83" s="1"/>
      <c r="EQ83" s="1" t="s">
        <v>55</v>
      </c>
      <c r="ER83" s="1"/>
      <c r="ES83" s="1" t="s">
        <v>55</v>
      </c>
      <c r="ET83" s="1"/>
      <c r="EU83" s="1" t="s">
        <v>55</v>
      </c>
      <c r="EV83" s="1"/>
      <c r="EW83" s="1" t="s">
        <v>55</v>
      </c>
      <c r="EX83" s="1"/>
      <c r="EY83" s="1" t="s">
        <v>55</v>
      </c>
      <c r="EZ83" s="1"/>
      <c r="FA83" s="1" t="s">
        <v>55</v>
      </c>
      <c r="FB83" s="1"/>
      <c r="FC83" s="1" t="s">
        <v>55</v>
      </c>
      <c r="FD83" s="1"/>
      <c r="FE83" s="1" t="s">
        <v>55</v>
      </c>
      <c r="FF83" s="1"/>
      <c r="FG83" s="5" t="s">
        <v>55</v>
      </c>
      <c r="FI83" s="2" t="s">
        <v>55</v>
      </c>
      <c r="FJ83" s="2"/>
      <c r="FK83" s="2" t="s">
        <v>55</v>
      </c>
      <c r="FM83" s="2" t="s">
        <v>55</v>
      </c>
      <c r="FO83" s="2" t="s">
        <v>55</v>
      </c>
      <c r="FP83" s="2"/>
      <c r="FQ83" s="5" t="s">
        <v>55</v>
      </c>
      <c r="FS83" s="2" t="s">
        <v>55</v>
      </c>
      <c r="FT83" s="2"/>
      <c r="FU83" s="2" t="s">
        <v>55</v>
      </c>
      <c r="FV83" s="2"/>
      <c r="FW83" s="2" t="s">
        <v>55</v>
      </c>
      <c r="FX83" s="2"/>
      <c r="FY83" s="2" t="s">
        <v>55</v>
      </c>
      <c r="FZ83" s="2"/>
      <c r="GA83" s="5" t="s">
        <v>55</v>
      </c>
      <c r="GC83" s="5" t="s">
        <v>55</v>
      </c>
      <c r="GE83" s="5" t="s">
        <v>55</v>
      </c>
      <c r="GG83" s="5" t="s">
        <v>55</v>
      </c>
      <c r="GI83" s="5" t="s">
        <v>55</v>
      </c>
      <c r="GK83" s="5" t="s">
        <v>55</v>
      </c>
      <c r="GM83" s="5" t="s">
        <v>55</v>
      </c>
      <c r="GO83" s="5" t="s">
        <v>55</v>
      </c>
      <c r="GQ83" s="1" t="s">
        <v>6</v>
      </c>
      <c r="GR83" s="1"/>
      <c r="GS83" s="1" t="s">
        <v>55</v>
      </c>
      <c r="GT83" s="1"/>
      <c r="GU83" s="1" t="s">
        <v>6</v>
      </c>
      <c r="GV83" s="1"/>
      <c r="GW83" s="1" t="s">
        <v>6</v>
      </c>
      <c r="GX83" s="1"/>
      <c r="GY83" s="5" t="s">
        <v>55</v>
      </c>
      <c r="HA83" s="5" t="s">
        <v>55</v>
      </c>
      <c r="HC83" s="5" t="s">
        <v>55</v>
      </c>
      <c r="HE83" s="5" t="s">
        <v>55</v>
      </c>
      <c r="HG83" s="5" t="s">
        <v>55</v>
      </c>
      <c r="HI83" s="5" t="s">
        <v>55</v>
      </c>
      <c r="HK83" s="5" t="s">
        <v>55</v>
      </c>
      <c r="HM83" s="1" t="s">
        <v>144</v>
      </c>
      <c r="HN83" s="1"/>
    </row>
    <row r="84" spans="1:222">
      <c r="A84" s="15" t="s">
        <v>262</v>
      </c>
      <c r="B84" s="15" t="s">
        <v>266</v>
      </c>
      <c r="C84" s="1" t="s">
        <v>55</v>
      </c>
      <c r="D84" s="1"/>
      <c r="E84" s="1" t="s">
        <v>55</v>
      </c>
      <c r="F84" s="1"/>
      <c r="G84" s="1" t="s">
        <v>55</v>
      </c>
      <c r="H84" s="1"/>
      <c r="I84" s="1" t="s">
        <v>55</v>
      </c>
      <c r="J84" s="1"/>
      <c r="K84" s="1" t="s">
        <v>55</v>
      </c>
      <c r="L84" s="1"/>
      <c r="M84" s="1" t="s">
        <v>6</v>
      </c>
      <c r="N84" s="1"/>
      <c r="O84" s="1" t="s">
        <v>6</v>
      </c>
      <c r="P84" s="1"/>
      <c r="Q84" s="1" t="s">
        <v>6</v>
      </c>
      <c r="R84" s="1"/>
      <c r="S84" s="1" t="s">
        <v>6</v>
      </c>
      <c r="T84" s="1"/>
      <c r="U84" s="1" t="s">
        <v>6</v>
      </c>
      <c r="V84" s="1"/>
      <c r="W84" s="1" t="s">
        <v>6</v>
      </c>
      <c r="X84" s="1"/>
      <c r="Y84" s="1" t="s">
        <v>55</v>
      </c>
      <c r="Z84" s="1"/>
      <c r="AA84" s="1" t="s">
        <v>55</v>
      </c>
      <c r="AB84" s="1"/>
      <c r="AC84" s="1" t="s">
        <v>6</v>
      </c>
      <c r="AD84" s="1"/>
      <c r="AE84" s="1" t="s">
        <v>6</v>
      </c>
      <c r="AF84" s="1"/>
      <c r="AG84" s="1" t="s">
        <v>6</v>
      </c>
      <c r="AH84" s="1"/>
      <c r="AI84" s="1" t="s">
        <v>6</v>
      </c>
      <c r="AJ84" s="1"/>
      <c r="AK84" s="1" t="s">
        <v>55</v>
      </c>
      <c r="AL84" s="1"/>
      <c r="AM84" s="2" t="s">
        <v>55</v>
      </c>
      <c r="AO84" s="5" t="s">
        <v>55</v>
      </c>
      <c r="AQ84" s="5" t="s">
        <v>55</v>
      </c>
      <c r="AS84" s="4" t="s">
        <v>55</v>
      </c>
      <c r="AU84" s="2" t="s">
        <v>61</v>
      </c>
      <c r="AV84" s="2"/>
      <c r="AW84" s="2" t="s">
        <v>55</v>
      </c>
      <c r="AY84" s="2" t="s">
        <v>55</v>
      </c>
      <c r="BA84" s="2" t="s">
        <v>55</v>
      </c>
      <c r="BB84" s="2"/>
      <c r="BC84" s="2" t="s">
        <v>55</v>
      </c>
      <c r="BE84" s="4" t="s">
        <v>55</v>
      </c>
      <c r="BF84" s="2"/>
      <c r="BG84" s="4" t="s">
        <v>55</v>
      </c>
      <c r="BI84" s="2" t="s">
        <v>55</v>
      </c>
      <c r="BJ84" s="2"/>
      <c r="BK84" s="2" t="s">
        <v>55</v>
      </c>
      <c r="BM84" s="5" t="s">
        <v>55</v>
      </c>
      <c r="BO84" s="1" t="s">
        <v>55</v>
      </c>
      <c r="BP84" s="1"/>
      <c r="BQ84" s="1" t="s">
        <v>55</v>
      </c>
      <c r="BR84" s="1"/>
      <c r="BS84" s="1" t="s">
        <v>55</v>
      </c>
      <c r="BT84" s="1"/>
      <c r="BU84" s="1" t="s">
        <v>55</v>
      </c>
      <c r="BV84" s="1"/>
      <c r="BW84" s="1" t="s">
        <v>144</v>
      </c>
      <c r="BX84" s="1"/>
      <c r="BY84" s="1" t="s">
        <v>144</v>
      </c>
      <c r="BZ84" s="1"/>
      <c r="CA84" s="1" t="s">
        <v>144</v>
      </c>
      <c r="CB84" s="1"/>
      <c r="CC84" s="1" t="s">
        <v>144</v>
      </c>
      <c r="CD84" s="1"/>
      <c r="CE84" s="1" t="s">
        <v>144</v>
      </c>
      <c r="CF84" s="1"/>
      <c r="CG84" s="1" t="s">
        <v>144</v>
      </c>
      <c r="CH84" s="1"/>
      <c r="CI84" s="1" t="s">
        <v>144</v>
      </c>
      <c r="CJ84" s="1"/>
      <c r="CK84" s="1" t="s">
        <v>144</v>
      </c>
      <c r="CL84" s="1"/>
      <c r="CM84" s="1" t="s">
        <v>144</v>
      </c>
      <c r="CN84" s="1"/>
      <c r="CO84" s="1" t="s">
        <v>144</v>
      </c>
      <c r="CP84" s="1"/>
      <c r="CQ84" s="1" t="s">
        <v>144</v>
      </c>
      <c r="CR84" s="1"/>
      <c r="CS84" s="1" t="s">
        <v>144</v>
      </c>
      <c r="CT84" s="1"/>
      <c r="CU84" s="1" t="s">
        <v>144</v>
      </c>
      <c r="CV84" s="1"/>
      <c r="CW84" s="1" t="s">
        <v>144</v>
      </c>
      <c r="CX84" s="1"/>
      <c r="CY84" s="1" t="s">
        <v>144</v>
      </c>
      <c r="CZ84" s="1"/>
      <c r="DA84" s="1" t="s">
        <v>61</v>
      </c>
      <c r="DB84" s="1">
        <v>0</v>
      </c>
      <c r="DC84" s="1" t="s">
        <v>55</v>
      </c>
      <c r="DD84" s="1"/>
      <c r="DE84" s="1" t="s">
        <v>55</v>
      </c>
      <c r="DF84" s="1"/>
      <c r="DG84" s="1" t="s">
        <v>6</v>
      </c>
      <c r="DH84" s="1"/>
      <c r="DI84" s="1" t="s">
        <v>6</v>
      </c>
      <c r="DJ84" s="1"/>
      <c r="DK84" s="1" t="s">
        <v>6</v>
      </c>
      <c r="DL84" s="1"/>
      <c r="DM84" s="1" t="s">
        <v>55</v>
      </c>
      <c r="DN84" s="1"/>
      <c r="DO84" s="1" t="s">
        <v>55</v>
      </c>
      <c r="DP84" s="1"/>
      <c r="DQ84" s="1" t="s">
        <v>55</v>
      </c>
      <c r="DR84" s="1"/>
      <c r="DS84" s="1" t="s">
        <v>55</v>
      </c>
      <c r="DT84" s="1"/>
      <c r="DU84" s="1"/>
      <c r="DV84" s="1"/>
      <c r="DW84" s="1" t="s">
        <v>55</v>
      </c>
      <c r="DX84" s="1"/>
      <c r="DY84" s="1" t="s">
        <v>6</v>
      </c>
      <c r="DZ84" s="1"/>
      <c r="EA84" s="1" t="s">
        <v>55</v>
      </c>
      <c r="EB84" s="1"/>
      <c r="EC84" s="1" t="s">
        <v>55</v>
      </c>
      <c r="ED84" s="1"/>
      <c r="EE84" s="1" t="s">
        <v>6</v>
      </c>
      <c r="EF84" s="1"/>
      <c r="EG84" s="1" t="s">
        <v>6</v>
      </c>
      <c r="EH84" s="1"/>
      <c r="EI84" s="1" t="s">
        <v>6</v>
      </c>
      <c r="EJ84" s="1"/>
      <c r="EK84" s="1" t="s">
        <v>55</v>
      </c>
      <c r="EL84" s="1"/>
      <c r="EM84" s="1" t="s">
        <v>6</v>
      </c>
      <c r="EN84" s="1"/>
      <c r="EO84" s="1" t="s">
        <v>55</v>
      </c>
      <c r="EP84" s="1"/>
      <c r="EQ84" s="1" t="s">
        <v>55</v>
      </c>
      <c r="ER84" s="1"/>
      <c r="ES84" s="1" t="s">
        <v>55</v>
      </c>
      <c r="ET84" s="1"/>
      <c r="EU84" s="1" t="s">
        <v>55</v>
      </c>
      <c r="EV84" s="1"/>
      <c r="EW84" s="1" t="s">
        <v>55</v>
      </c>
      <c r="EX84" s="1"/>
      <c r="EY84" s="1" t="s">
        <v>55</v>
      </c>
      <c r="EZ84" s="1"/>
      <c r="FA84" s="1" t="s">
        <v>55</v>
      </c>
      <c r="FB84" s="1"/>
      <c r="FC84" s="1" t="s">
        <v>55</v>
      </c>
      <c r="FD84" s="1"/>
      <c r="FE84" s="1" t="s">
        <v>55</v>
      </c>
      <c r="FF84" s="1"/>
      <c r="FG84" s="5" t="s">
        <v>55</v>
      </c>
      <c r="FI84" s="2" t="s">
        <v>55</v>
      </c>
      <c r="FJ84" s="2"/>
      <c r="FK84" s="2" t="s">
        <v>55</v>
      </c>
      <c r="FM84" s="2" t="s">
        <v>55</v>
      </c>
      <c r="FO84" s="2" t="s">
        <v>55</v>
      </c>
      <c r="FP84" s="2"/>
      <c r="FQ84" s="5" t="s">
        <v>55</v>
      </c>
      <c r="FS84" s="2" t="s">
        <v>55</v>
      </c>
      <c r="FT84" s="2"/>
      <c r="FU84" s="2" t="s">
        <v>55</v>
      </c>
      <c r="FV84" s="2"/>
      <c r="FW84" s="2" t="s">
        <v>55</v>
      </c>
      <c r="FX84" s="2"/>
      <c r="FY84" s="2" t="s">
        <v>55</v>
      </c>
      <c r="FZ84" s="2"/>
      <c r="GA84" s="5" t="s">
        <v>55</v>
      </c>
      <c r="GC84" s="5" t="s">
        <v>55</v>
      </c>
      <c r="GE84" s="5" t="s">
        <v>55</v>
      </c>
      <c r="GG84" s="5" t="s">
        <v>55</v>
      </c>
      <c r="GI84" s="5" t="s">
        <v>55</v>
      </c>
      <c r="GK84" s="5" t="s">
        <v>55</v>
      </c>
      <c r="GM84" s="5" t="s">
        <v>55</v>
      </c>
      <c r="GO84" s="5" t="s">
        <v>55</v>
      </c>
      <c r="GQ84" s="1" t="s">
        <v>6</v>
      </c>
      <c r="GR84" s="1"/>
      <c r="GS84" s="1" t="s">
        <v>55</v>
      </c>
      <c r="GT84" s="1"/>
      <c r="GU84" s="1" t="s">
        <v>6</v>
      </c>
      <c r="GV84" s="1"/>
      <c r="GW84" s="1" t="s">
        <v>6</v>
      </c>
      <c r="GX84" s="1"/>
      <c r="GY84" s="5" t="s">
        <v>55</v>
      </c>
      <c r="HA84" s="5" t="s">
        <v>55</v>
      </c>
      <c r="HC84" s="5" t="s">
        <v>55</v>
      </c>
      <c r="HE84" s="5" t="s">
        <v>55</v>
      </c>
      <c r="HG84" s="5" t="s">
        <v>55</v>
      </c>
      <c r="HI84" s="5" t="s">
        <v>55</v>
      </c>
      <c r="HK84" s="5" t="s">
        <v>55</v>
      </c>
      <c r="HM84" s="1" t="s">
        <v>144</v>
      </c>
      <c r="HN84" s="1"/>
    </row>
    <row r="85" spans="1:222">
      <c r="A85" s="15" t="s">
        <v>262</v>
      </c>
      <c r="B85" s="15" t="s">
        <v>267</v>
      </c>
      <c r="C85" s="1" t="s">
        <v>55</v>
      </c>
      <c r="D85" s="1"/>
      <c r="E85" s="1" t="s">
        <v>55</v>
      </c>
      <c r="F85" s="1"/>
      <c r="G85" s="1" t="s">
        <v>55</v>
      </c>
      <c r="H85" s="1"/>
      <c r="I85" s="1" t="s">
        <v>55</v>
      </c>
      <c r="J85" s="1"/>
      <c r="K85" s="1" t="s">
        <v>55</v>
      </c>
      <c r="L85" s="1"/>
      <c r="M85" s="1" t="s">
        <v>6</v>
      </c>
      <c r="N85" s="1"/>
      <c r="O85" s="1" t="s">
        <v>6</v>
      </c>
      <c r="P85" s="1"/>
      <c r="Q85" s="1" t="s">
        <v>6</v>
      </c>
      <c r="R85" s="1"/>
      <c r="S85" s="1" t="s">
        <v>6</v>
      </c>
      <c r="T85" s="1"/>
      <c r="U85" s="1" t="s">
        <v>6</v>
      </c>
      <c r="V85" s="1"/>
      <c r="W85" s="1" t="s">
        <v>6</v>
      </c>
      <c r="X85" s="1"/>
      <c r="Y85" s="1" t="s">
        <v>55</v>
      </c>
      <c r="Z85" s="1"/>
      <c r="AA85" s="1" t="s">
        <v>55</v>
      </c>
      <c r="AB85" s="1"/>
      <c r="AC85" s="1" t="s">
        <v>6</v>
      </c>
      <c r="AD85" s="1"/>
      <c r="AE85" s="1" t="s">
        <v>6</v>
      </c>
      <c r="AF85" s="1"/>
      <c r="AG85" s="1" t="s">
        <v>6</v>
      </c>
      <c r="AH85" s="1"/>
      <c r="AI85" s="1" t="s">
        <v>6</v>
      </c>
      <c r="AJ85" s="1"/>
      <c r="AK85" s="1" t="s">
        <v>55</v>
      </c>
      <c r="AL85" s="1"/>
      <c r="AM85" s="2" t="s">
        <v>55</v>
      </c>
      <c r="AO85" s="5" t="s">
        <v>55</v>
      </c>
      <c r="AQ85" s="5" t="s">
        <v>55</v>
      </c>
      <c r="AS85" s="4" t="s">
        <v>55</v>
      </c>
      <c r="AU85" s="2" t="s">
        <v>61</v>
      </c>
      <c r="AV85" s="2"/>
      <c r="AW85" s="2" t="s">
        <v>55</v>
      </c>
      <c r="AY85" s="2" t="s">
        <v>55</v>
      </c>
      <c r="BA85" s="4" t="s">
        <v>55</v>
      </c>
      <c r="BB85" s="2"/>
      <c r="BC85" s="2" t="s">
        <v>55</v>
      </c>
      <c r="BE85" s="4" t="s">
        <v>55</v>
      </c>
      <c r="BF85" s="2"/>
      <c r="BG85" s="4" t="s">
        <v>55</v>
      </c>
      <c r="BI85" s="2" t="s">
        <v>55</v>
      </c>
      <c r="BJ85" s="2"/>
      <c r="BK85" s="4" t="s">
        <v>55</v>
      </c>
      <c r="BM85" s="5" t="s">
        <v>55</v>
      </c>
      <c r="BO85" s="1" t="s">
        <v>55</v>
      </c>
      <c r="BP85" s="1"/>
      <c r="BQ85" s="1" t="s">
        <v>55</v>
      </c>
      <c r="BR85" s="1"/>
      <c r="BS85" s="1" t="s">
        <v>55</v>
      </c>
      <c r="BT85" s="1"/>
      <c r="BU85" s="1" t="s">
        <v>55</v>
      </c>
      <c r="BV85" s="1"/>
      <c r="BW85" s="1" t="s">
        <v>144</v>
      </c>
      <c r="BX85" s="1"/>
      <c r="BY85" s="1" t="s">
        <v>144</v>
      </c>
      <c r="BZ85" s="1"/>
      <c r="CA85" s="1" t="s">
        <v>144</v>
      </c>
      <c r="CB85" s="1"/>
      <c r="CC85" s="1" t="s">
        <v>144</v>
      </c>
      <c r="CD85" s="1"/>
      <c r="CE85" s="1" t="s">
        <v>144</v>
      </c>
      <c r="CF85" s="1"/>
      <c r="CG85" s="1" t="s">
        <v>144</v>
      </c>
      <c r="CH85" s="1"/>
      <c r="CI85" s="1" t="s">
        <v>144</v>
      </c>
      <c r="CJ85" s="1"/>
      <c r="CK85" s="1" t="s">
        <v>144</v>
      </c>
      <c r="CL85" s="1"/>
      <c r="CM85" s="1" t="s">
        <v>144</v>
      </c>
      <c r="CN85" s="1"/>
      <c r="CO85" s="1" t="s">
        <v>144</v>
      </c>
      <c r="CP85" s="1"/>
      <c r="CQ85" s="1" t="s">
        <v>144</v>
      </c>
      <c r="CR85" s="1"/>
      <c r="CS85" s="1" t="s">
        <v>144</v>
      </c>
      <c r="CT85" s="1"/>
      <c r="CU85" s="1" t="s">
        <v>144</v>
      </c>
      <c r="CV85" s="1"/>
      <c r="CW85" s="1" t="s">
        <v>144</v>
      </c>
      <c r="CX85" s="1"/>
      <c r="CY85" s="1" t="s">
        <v>144</v>
      </c>
      <c r="CZ85" s="1"/>
      <c r="DA85" s="1" t="s">
        <v>61</v>
      </c>
      <c r="DB85" s="1">
        <v>2</v>
      </c>
      <c r="DC85" s="1" t="s">
        <v>55</v>
      </c>
      <c r="DD85" s="1"/>
      <c r="DE85" s="1" t="s">
        <v>55</v>
      </c>
      <c r="DF85" s="1"/>
      <c r="DG85" s="1" t="s">
        <v>6</v>
      </c>
      <c r="DH85" s="1"/>
      <c r="DI85" s="1" t="s">
        <v>6</v>
      </c>
      <c r="DJ85" s="1"/>
      <c r="DK85" s="1" t="s">
        <v>6</v>
      </c>
      <c r="DL85" s="1"/>
      <c r="DM85" s="1" t="s">
        <v>55</v>
      </c>
      <c r="DN85" s="1"/>
      <c r="DO85" s="1" t="s">
        <v>55</v>
      </c>
      <c r="DP85" s="1"/>
      <c r="DQ85" s="1" t="s">
        <v>55</v>
      </c>
      <c r="DR85" s="1"/>
      <c r="DS85" s="1" t="s">
        <v>55</v>
      </c>
      <c r="DT85" s="1"/>
      <c r="DU85" s="1"/>
      <c r="DV85" s="1"/>
      <c r="DW85" s="1" t="s">
        <v>55</v>
      </c>
      <c r="DX85" s="1"/>
      <c r="DY85" s="1" t="s">
        <v>6</v>
      </c>
      <c r="DZ85" s="1"/>
      <c r="EA85" s="1" t="s">
        <v>55</v>
      </c>
      <c r="EB85" s="1"/>
      <c r="EC85" s="1" t="s">
        <v>55</v>
      </c>
      <c r="ED85" s="1"/>
      <c r="EE85" s="1" t="s">
        <v>6</v>
      </c>
      <c r="EF85" s="1"/>
      <c r="EG85" s="1" t="s">
        <v>6</v>
      </c>
      <c r="EH85" s="1"/>
      <c r="EI85" s="1" t="s">
        <v>6</v>
      </c>
      <c r="EJ85" s="1"/>
      <c r="EK85" s="1" t="s">
        <v>55</v>
      </c>
      <c r="EL85" s="1"/>
      <c r="EM85" s="1" t="s">
        <v>6</v>
      </c>
      <c r="EN85" s="1"/>
      <c r="EO85" s="1" t="s">
        <v>55</v>
      </c>
      <c r="EP85" s="1"/>
      <c r="EQ85" s="1" t="s">
        <v>55</v>
      </c>
      <c r="ER85" s="1"/>
      <c r="ES85" s="1" t="s">
        <v>55</v>
      </c>
      <c r="ET85" s="1"/>
      <c r="EU85" s="1" t="s">
        <v>55</v>
      </c>
      <c r="EV85" s="1"/>
      <c r="EW85" s="1" t="s">
        <v>55</v>
      </c>
      <c r="EX85" s="1"/>
      <c r="EY85" s="1" t="s">
        <v>55</v>
      </c>
      <c r="EZ85" s="1"/>
      <c r="FA85" s="1" t="s">
        <v>55</v>
      </c>
      <c r="FB85" s="1"/>
      <c r="FC85" s="1" t="s">
        <v>55</v>
      </c>
      <c r="FD85" s="1"/>
      <c r="FE85" s="1" t="s">
        <v>55</v>
      </c>
      <c r="FF85" s="1"/>
      <c r="FG85" s="5" t="s">
        <v>55</v>
      </c>
      <c r="FI85" s="2" t="s">
        <v>55</v>
      </c>
      <c r="FJ85" s="2"/>
      <c r="FK85" s="2" t="s">
        <v>55</v>
      </c>
      <c r="FM85" s="2" t="s">
        <v>55</v>
      </c>
      <c r="FO85" s="2" t="s">
        <v>55</v>
      </c>
      <c r="FP85" s="2"/>
      <c r="FQ85" s="5" t="s">
        <v>55</v>
      </c>
      <c r="FS85" s="2" t="s">
        <v>55</v>
      </c>
      <c r="FT85" s="2"/>
      <c r="FU85" s="2" t="s">
        <v>55</v>
      </c>
      <c r="FV85" s="2"/>
      <c r="FW85" s="2" t="s">
        <v>55</v>
      </c>
      <c r="FX85" s="2"/>
      <c r="FY85" s="2" t="s">
        <v>55</v>
      </c>
      <c r="FZ85" s="2"/>
      <c r="GA85" s="5" t="s">
        <v>55</v>
      </c>
      <c r="GC85" s="5" t="s">
        <v>55</v>
      </c>
      <c r="GE85" s="5" t="s">
        <v>55</v>
      </c>
      <c r="GG85" s="5" t="s">
        <v>55</v>
      </c>
      <c r="GI85" s="5" t="s">
        <v>55</v>
      </c>
      <c r="GK85" s="5" t="s">
        <v>55</v>
      </c>
      <c r="GM85" s="5" t="s">
        <v>55</v>
      </c>
      <c r="GO85" s="5" t="s">
        <v>55</v>
      </c>
      <c r="GQ85" s="1" t="s">
        <v>6</v>
      </c>
      <c r="GR85" s="1"/>
      <c r="GS85" s="1" t="s">
        <v>55</v>
      </c>
      <c r="GT85" s="1"/>
      <c r="GU85" s="1" t="s">
        <v>6</v>
      </c>
      <c r="GV85" s="1"/>
      <c r="GW85" s="1" t="s">
        <v>6</v>
      </c>
      <c r="GX85" s="1"/>
      <c r="GY85" s="5" t="s">
        <v>55</v>
      </c>
      <c r="HA85" s="5" t="s">
        <v>55</v>
      </c>
      <c r="HC85" s="5" t="s">
        <v>55</v>
      </c>
      <c r="HE85" s="5" t="s">
        <v>55</v>
      </c>
      <c r="HG85" s="5" t="s">
        <v>55</v>
      </c>
      <c r="HI85" s="5" t="s">
        <v>55</v>
      </c>
      <c r="HK85" s="5" t="s">
        <v>55</v>
      </c>
      <c r="HM85" s="1" t="s">
        <v>144</v>
      </c>
      <c r="HN85" s="1"/>
    </row>
    <row r="86" spans="1:222">
      <c r="A86" s="12" t="s">
        <v>268</v>
      </c>
      <c r="B86" s="12" t="s">
        <v>96</v>
      </c>
      <c r="C86" s="1" t="s">
        <v>61</v>
      </c>
      <c r="D86" s="1">
        <v>78</v>
      </c>
      <c r="E86" s="1" t="s">
        <v>55</v>
      </c>
      <c r="F86" s="1"/>
      <c r="G86" s="1" t="s">
        <v>55</v>
      </c>
      <c r="H86" s="1"/>
      <c r="I86" s="1" t="s">
        <v>55</v>
      </c>
      <c r="J86" s="1"/>
      <c r="K86" s="1" t="s">
        <v>2</v>
      </c>
      <c r="L86" s="1">
        <v>19</v>
      </c>
      <c r="M86" s="1" t="s">
        <v>6</v>
      </c>
      <c r="N86" s="1"/>
      <c r="O86" s="1" t="s">
        <v>6</v>
      </c>
      <c r="P86" s="1"/>
      <c r="Q86" s="1" t="s">
        <v>6</v>
      </c>
      <c r="R86" s="1"/>
      <c r="S86" s="1" t="s">
        <v>6</v>
      </c>
      <c r="T86" s="1"/>
      <c r="U86" s="1" t="s">
        <v>55</v>
      </c>
      <c r="V86" s="1"/>
      <c r="W86" s="1" t="s">
        <v>6</v>
      </c>
      <c r="X86" s="1"/>
      <c r="Y86" s="1" t="s">
        <v>55</v>
      </c>
      <c r="Z86" s="1"/>
      <c r="AA86" s="1" t="s">
        <v>55</v>
      </c>
      <c r="AB86" s="1"/>
      <c r="AC86" s="1" t="s">
        <v>6</v>
      </c>
      <c r="AD86" s="1"/>
      <c r="AE86" s="1" t="s">
        <v>6</v>
      </c>
      <c r="AF86" s="1"/>
      <c r="AG86" s="1" t="s">
        <v>6</v>
      </c>
      <c r="AH86" s="1"/>
      <c r="AI86" s="1" t="s">
        <v>55</v>
      </c>
      <c r="AJ86" s="1"/>
      <c r="AK86" s="1" t="s">
        <v>55</v>
      </c>
      <c r="AL86" s="1"/>
      <c r="AM86" s="2" t="s">
        <v>55</v>
      </c>
      <c r="AO86" s="5" t="s">
        <v>55</v>
      </c>
      <c r="AQ86" s="5" t="s">
        <v>55</v>
      </c>
      <c r="AS86" s="2" t="s">
        <v>61</v>
      </c>
      <c r="AT86" s="2">
        <f>ROUND(0.055*136+0.03*32,0)</f>
        <v>8</v>
      </c>
      <c r="AU86" s="2" t="s">
        <v>61</v>
      </c>
      <c r="AV86" s="2">
        <v>360</v>
      </c>
      <c r="AW86" s="2" t="s">
        <v>55</v>
      </c>
      <c r="AX86" s="2"/>
      <c r="AY86" s="2" t="s">
        <v>55</v>
      </c>
      <c r="AZ86" s="2"/>
      <c r="BA86" s="2" t="s">
        <v>55</v>
      </c>
      <c r="BB86" s="2"/>
      <c r="BC86" s="2" t="s">
        <v>55</v>
      </c>
      <c r="BD86" s="2"/>
      <c r="BE86" s="4" t="s">
        <v>55</v>
      </c>
      <c r="BF86" s="2"/>
      <c r="BG86" s="4" t="s">
        <v>61</v>
      </c>
      <c r="BH86" s="2">
        <v>2</v>
      </c>
      <c r="BI86" s="2" t="s">
        <v>61</v>
      </c>
      <c r="BJ86" s="2">
        <v>0</v>
      </c>
      <c r="BK86" s="2" t="s">
        <v>61</v>
      </c>
      <c r="BL86" s="2">
        <v>12</v>
      </c>
      <c r="BM86" s="5" t="s">
        <v>55</v>
      </c>
      <c r="BN86" s="2"/>
      <c r="BO86" s="1" t="s">
        <v>55</v>
      </c>
      <c r="BP86" s="1"/>
      <c r="BQ86" s="1" t="s">
        <v>55</v>
      </c>
      <c r="BR86" s="1"/>
      <c r="BS86" s="1" t="s">
        <v>55</v>
      </c>
      <c r="BT86" s="1"/>
      <c r="BU86" s="1" t="s">
        <v>61</v>
      </c>
      <c r="BV86" s="1">
        <v>17</v>
      </c>
      <c r="BW86" s="1" t="s">
        <v>144</v>
      </c>
      <c r="BX86" s="1"/>
      <c r="BY86" s="1" t="s">
        <v>144</v>
      </c>
      <c r="BZ86" s="1"/>
      <c r="CA86" s="1" t="s">
        <v>144</v>
      </c>
      <c r="CB86" s="1"/>
      <c r="CC86" s="1" t="s">
        <v>144</v>
      </c>
      <c r="CD86" s="1"/>
      <c r="CE86" s="1" t="s">
        <v>144</v>
      </c>
      <c r="CF86" s="1"/>
      <c r="CG86" s="1" t="s">
        <v>144</v>
      </c>
      <c r="CH86" s="1"/>
      <c r="CI86" s="1" t="s">
        <v>144</v>
      </c>
      <c r="CJ86" s="1"/>
      <c r="CK86" s="1" t="s">
        <v>308</v>
      </c>
      <c r="CL86" s="1">
        <v>2</v>
      </c>
      <c r="CM86" s="1" t="s">
        <v>144</v>
      </c>
      <c r="CN86" s="1"/>
      <c r="CO86" s="1" t="s">
        <v>308</v>
      </c>
      <c r="CP86" s="1">
        <v>5</v>
      </c>
      <c r="CQ86" s="1" t="s">
        <v>144</v>
      </c>
      <c r="CR86" s="1"/>
      <c r="CS86" s="1" t="s">
        <v>144</v>
      </c>
      <c r="CT86" s="1"/>
      <c r="CU86" s="1" t="s">
        <v>144</v>
      </c>
      <c r="CV86" s="1"/>
      <c r="CW86" s="1" t="s">
        <v>144</v>
      </c>
      <c r="CX86" s="1"/>
      <c r="CY86" s="1" t="s">
        <v>144</v>
      </c>
      <c r="CZ86" s="1"/>
      <c r="DA86" s="1" t="s">
        <v>61</v>
      </c>
      <c r="DB86" s="1">
        <v>7</v>
      </c>
      <c r="DC86" s="1" t="s">
        <v>55</v>
      </c>
      <c r="DD86" s="1"/>
      <c r="DE86" s="1" t="s">
        <v>55</v>
      </c>
      <c r="DF86" s="1"/>
      <c r="DG86" s="1" t="s">
        <v>6</v>
      </c>
      <c r="DH86" s="1"/>
      <c r="DI86" s="1" t="s">
        <v>6</v>
      </c>
      <c r="DJ86" s="1"/>
      <c r="DK86" s="1" t="s">
        <v>6</v>
      </c>
      <c r="DL86" s="1"/>
      <c r="DM86" s="1" t="s">
        <v>55</v>
      </c>
      <c r="DN86" s="1"/>
      <c r="DO86" s="1" t="s">
        <v>55</v>
      </c>
      <c r="DP86" s="1"/>
      <c r="DQ86" s="1" t="s">
        <v>55</v>
      </c>
      <c r="DR86" s="1"/>
      <c r="DS86" s="1" t="s">
        <v>2</v>
      </c>
      <c r="DT86" s="1">
        <v>15</v>
      </c>
      <c r="DU86" s="1"/>
      <c r="DV86" s="1"/>
      <c r="DW86" s="1" t="s">
        <v>55</v>
      </c>
      <c r="DX86" s="1"/>
      <c r="DY86" s="1" t="s">
        <v>6</v>
      </c>
      <c r="DZ86" s="1"/>
      <c r="EA86" s="1" t="s">
        <v>55</v>
      </c>
      <c r="EB86" s="1"/>
      <c r="EC86" s="1" t="s">
        <v>55</v>
      </c>
      <c r="ED86" s="1"/>
      <c r="EE86" s="1" t="s">
        <v>6</v>
      </c>
      <c r="EF86" s="1"/>
      <c r="EG86" s="1" t="s">
        <v>6</v>
      </c>
      <c r="EH86" s="1"/>
      <c r="EI86" s="1" t="s">
        <v>6</v>
      </c>
      <c r="EJ86" s="1"/>
      <c r="EK86" s="1" t="s">
        <v>55</v>
      </c>
      <c r="EL86" s="1"/>
      <c r="EM86" s="1" t="s">
        <v>6</v>
      </c>
      <c r="EN86" s="1"/>
      <c r="EO86" s="1" t="s">
        <v>55</v>
      </c>
      <c r="EP86" s="1"/>
      <c r="EQ86" s="1" t="s">
        <v>55</v>
      </c>
      <c r="ER86" s="1"/>
      <c r="ES86" s="1" t="s">
        <v>55</v>
      </c>
      <c r="ET86" s="1"/>
      <c r="EU86" s="1" t="s">
        <v>55</v>
      </c>
      <c r="EV86" s="1"/>
      <c r="EW86" s="1" t="s">
        <v>55</v>
      </c>
      <c r="EX86" s="1"/>
      <c r="EY86" s="1" t="s">
        <v>55</v>
      </c>
      <c r="EZ86" s="1"/>
      <c r="FA86" s="1" t="s">
        <v>55</v>
      </c>
      <c r="FB86" s="1"/>
      <c r="FC86" s="1" t="s">
        <v>55</v>
      </c>
      <c r="FD86" s="1"/>
      <c r="FE86" s="1" t="s">
        <v>55</v>
      </c>
      <c r="FF86" s="1"/>
      <c r="FG86" s="5" t="s">
        <v>61</v>
      </c>
      <c r="FH86" s="5">
        <v>3</v>
      </c>
      <c r="FI86" s="2" t="s">
        <v>55</v>
      </c>
      <c r="FJ86" s="2"/>
      <c r="FK86" s="2" t="s">
        <v>61</v>
      </c>
      <c r="FL86" s="2">
        <v>72</v>
      </c>
      <c r="FM86" s="2" t="s">
        <v>55</v>
      </c>
      <c r="FN86" s="2"/>
      <c r="FO86" s="2" t="s">
        <v>55</v>
      </c>
      <c r="FP86" s="2"/>
      <c r="FQ86" s="2" t="s">
        <v>55</v>
      </c>
      <c r="FR86" s="2"/>
      <c r="FS86" s="2" t="s">
        <v>55</v>
      </c>
      <c r="FT86" s="2"/>
      <c r="FU86" s="2" t="s">
        <v>55</v>
      </c>
      <c r="FV86" s="2"/>
      <c r="FW86" s="2" t="s">
        <v>55</v>
      </c>
      <c r="FX86" s="2"/>
      <c r="FY86" s="2" t="s">
        <v>55</v>
      </c>
      <c r="FZ86" s="2"/>
      <c r="GA86" s="5" t="s">
        <v>55</v>
      </c>
      <c r="GB86" s="2"/>
      <c r="GC86" s="5" t="s">
        <v>55</v>
      </c>
      <c r="GE86" s="5" t="s">
        <v>55</v>
      </c>
      <c r="GG86" s="5" t="s">
        <v>55</v>
      </c>
      <c r="GI86" s="5" t="s">
        <v>55</v>
      </c>
      <c r="GK86" s="5" t="s">
        <v>55</v>
      </c>
      <c r="GM86" s="5" t="s">
        <v>55</v>
      </c>
      <c r="GO86" s="5" t="s">
        <v>55</v>
      </c>
      <c r="GQ86" s="1" t="s">
        <v>61</v>
      </c>
      <c r="GR86" s="1">
        <v>2</v>
      </c>
      <c r="GS86" s="1" t="s">
        <v>2</v>
      </c>
      <c r="GT86" s="1">
        <v>32</v>
      </c>
      <c r="GU86" s="1" t="s">
        <v>6</v>
      </c>
      <c r="GV86" s="1"/>
      <c r="GW86" s="1" t="s">
        <v>6</v>
      </c>
      <c r="GX86" s="1"/>
      <c r="GY86" s="5" t="s">
        <v>55</v>
      </c>
      <c r="HA86" s="5" t="s">
        <v>55</v>
      </c>
      <c r="HC86" s="5" t="s">
        <v>55</v>
      </c>
      <c r="HE86" s="5" t="s">
        <v>55</v>
      </c>
      <c r="HG86" s="5" t="s">
        <v>55</v>
      </c>
      <c r="HI86" s="5" t="s">
        <v>55</v>
      </c>
      <c r="HK86" s="5" t="s">
        <v>55</v>
      </c>
      <c r="HM86" s="1" t="s">
        <v>144</v>
      </c>
      <c r="HN86" s="1"/>
    </row>
    <row r="87" spans="1:222">
      <c r="A87" s="15" t="s">
        <v>268</v>
      </c>
      <c r="B87" s="15" t="s">
        <v>269</v>
      </c>
      <c r="C87" s="1" t="s">
        <v>55</v>
      </c>
      <c r="D87" s="1"/>
      <c r="E87" s="1" t="s">
        <v>55</v>
      </c>
      <c r="F87" s="1"/>
      <c r="G87" s="1" t="s">
        <v>55</v>
      </c>
      <c r="H87" s="1"/>
      <c r="I87" s="1" t="s">
        <v>55</v>
      </c>
      <c r="J87" s="1"/>
      <c r="K87" s="1" t="s">
        <v>2</v>
      </c>
      <c r="L87" s="1">
        <v>3</v>
      </c>
      <c r="M87" s="1" t="s">
        <v>6</v>
      </c>
      <c r="N87" s="1"/>
      <c r="O87" s="1" t="s">
        <v>6</v>
      </c>
      <c r="P87" s="1"/>
      <c r="Q87" s="1" t="s">
        <v>6</v>
      </c>
      <c r="R87" s="1"/>
      <c r="S87" s="1" t="s">
        <v>6</v>
      </c>
      <c r="T87" s="1"/>
      <c r="U87" s="1" t="s">
        <v>6</v>
      </c>
      <c r="V87" s="1"/>
      <c r="W87" s="1" t="s">
        <v>6</v>
      </c>
      <c r="X87" s="1"/>
      <c r="Y87" s="1" t="s">
        <v>55</v>
      </c>
      <c r="Z87" s="1"/>
      <c r="AA87" s="1" t="s">
        <v>55</v>
      </c>
      <c r="AB87" s="1"/>
      <c r="AC87" s="1" t="s">
        <v>6</v>
      </c>
      <c r="AD87" s="1"/>
      <c r="AE87" s="1" t="s">
        <v>6</v>
      </c>
      <c r="AF87" s="1"/>
      <c r="AG87" s="1" t="s">
        <v>6</v>
      </c>
      <c r="AH87" s="1"/>
      <c r="AI87" s="1" t="s">
        <v>6</v>
      </c>
      <c r="AJ87" s="1"/>
      <c r="AK87" s="1" t="s">
        <v>55</v>
      </c>
      <c r="AL87" s="1"/>
      <c r="AM87" s="2" t="s">
        <v>61</v>
      </c>
      <c r="AN87" s="5">
        <v>6</v>
      </c>
      <c r="AO87" s="5" t="s">
        <v>55</v>
      </c>
      <c r="AQ87" s="5" t="s">
        <v>55</v>
      </c>
      <c r="AS87" s="4" t="s">
        <v>55</v>
      </c>
      <c r="AU87" s="2" t="s">
        <v>61</v>
      </c>
      <c r="AV87" s="2">
        <v>61</v>
      </c>
      <c r="AW87" s="2" t="s">
        <v>55</v>
      </c>
      <c r="AY87" s="2" t="s">
        <v>55</v>
      </c>
      <c r="BA87" s="2" t="s">
        <v>55</v>
      </c>
      <c r="BB87" s="2"/>
      <c r="BC87" s="2" t="s">
        <v>55</v>
      </c>
      <c r="BE87" s="4" t="s">
        <v>55</v>
      </c>
      <c r="BF87" s="2"/>
      <c r="BG87" s="4" t="s">
        <v>61</v>
      </c>
      <c r="BH87" s="5">
        <v>2</v>
      </c>
      <c r="BI87" s="2" t="s">
        <v>55</v>
      </c>
      <c r="BJ87" s="2"/>
      <c r="BK87" s="2" t="s">
        <v>55</v>
      </c>
      <c r="BM87" s="5" t="s">
        <v>55</v>
      </c>
      <c r="BO87" s="1" t="s">
        <v>55</v>
      </c>
      <c r="BP87" s="1"/>
      <c r="BQ87" s="1" t="s">
        <v>55</v>
      </c>
      <c r="BR87" s="1"/>
      <c r="BS87" s="1" t="s">
        <v>55</v>
      </c>
      <c r="BT87" s="1"/>
      <c r="BU87" s="1" t="s">
        <v>55</v>
      </c>
      <c r="BV87" s="1"/>
      <c r="BW87" s="1" t="s">
        <v>144</v>
      </c>
      <c r="BX87" s="1"/>
      <c r="BY87" s="1" t="s">
        <v>144</v>
      </c>
      <c r="BZ87" s="1"/>
      <c r="CA87" s="1" t="s">
        <v>144</v>
      </c>
      <c r="CB87" s="1"/>
      <c r="CC87" s="1" t="s">
        <v>144</v>
      </c>
      <c r="CD87" s="1"/>
      <c r="CE87" s="1" t="s">
        <v>144</v>
      </c>
      <c r="CF87" s="1"/>
      <c r="CG87" s="1" t="s">
        <v>144</v>
      </c>
      <c r="CH87" s="1"/>
      <c r="CI87" s="1" t="s">
        <v>144</v>
      </c>
      <c r="CJ87" s="1"/>
      <c r="CK87" s="1" t="s">
        <v>144</v>
      </c>
      <c r="CL87" s="1"/>
      <c r="CM87" s="1" t="s">
        <v>144</v>
      </c>
      <c r="CN87" s="1"/>
      <c r="CO87" s="1" t="s">
        <v>144</v>
      </c>
      <c r="CP87" s="1"/>
      <c r="CQ87" s="1" t="s">
        <v>144</v>
      </c>
      <c r="CR87" s="1"/>
      <c r="CS87" s="1" t="s">
        <v>144</v>
      </c>
      <c r="CT87" s="1"/>
      <c r="CU87" s="1" t="s">
        <v>144</v>
      </c>
      <c r="CV87" s="1"/>
      <c r="CW87" s="1" t="s">
        <v>144</v>
      </c>
      <c r="CX87" s="1"/>
      <c r="CY87" s="1" t="s">
        <v>144</v>
      </c>
      <c r="CZ87" s="1"/>
      <c r="DA87" s="1" t="s">
        <v>61</v>
      </c>
      <c r="DB87" s="1">
        <v>5</v>
      </c>
      <c r="DC87" s="1" t="s">
        <v>55</v>
      </c>
      <c r="DD87" s="1"/>
      <c r="DE87" s="1" t="s">
        <v>55</v>
      </c>
      <c r="DF87" s="1"/>
      <c r="DG87" s="1" t="s">
        <v>6</v>
      </c>
      <c r="DH87" s="1"/>
      <c r="DI87" s="1" t="s">
        <v>6</v>
      </c>
      <c r="DJ87" s="1"/>
      <c r="DK87" s="1" t="s">
        <v>55</v>
      </c>
      <c r="DL87" s="1"/>
      <c r="DM87" s="1" t="s">
        <v>55</v>
      </c>
      <c r="DN87" s="1"/>
      <c r="DO87" s="1" t="s">
        <v>55</v>
      </c>
      <c r="DP87" s="1"/>
      <c r="DQ87" s="1" t="s">
        <v>55</v>
      </c>
      <c r="DR87" s="1"/>
      <c r="DS87" s="1" t="s">
        <v>6</v>
      </c>
      <c r="DT87" s="1"/>
      <c r="DU87" s="1"/>
      <c r="DV87" s="1"/>
      <c r="DW87" s="1" t="s">
        <v>55</v>
      </c>
      <c r="DX87" s="1"/>
      <c r="DY87" s="1" t="s">
        <v>6</v>
      </c>
      <c r="DZ87" s="1"/>
      <c r="EA87" s="1" t="s">
        <v>55</v>
      </c>
      <c r="EB87" s="1"/>
      <c r="EC87" s="1" t="s">
        <v>55</v>
      </c>
      <c r="ED87" s="1"/>
      <c r="EE87" s="1" t="s">
        <v>6</v>
      </c>
      <c r="EF87" s="1"/>
      <c r="EG87" s="1" t="s">
        <v>6</v>
      </c>
      <c r="EH87" s="1"/>
      <c r="EI87" s="1" t="s">
        <v>6</v>
      </c>
      <c r="EJ87" s="1"/>
      <c r="EK87" s="1" t="s">
        <v>55</v>
      </c>
      <c r="EL87" s="1"/>
      <c r="EM87" s="1" t="s">
        <v>6</v>
      </c>
      <c r="EN87" s="1"/>
      <c r="EO87" s="1" t="s">
        <v>61</v>
      </c>
      <c r="EP87" s="1">
        <v>14</v>
      </c>
      <c r="EQ87" s="1" t="s">
        <v>55</v>
      </c>
      <c r="ER87" s="1"/>
      <c r="ES87" s="1" t="s">
        <v>55</v>
      </c>
      <c r="ET87" s="1"/>
      <c r="EU87" s="1" t="s">
        <v>55</v>
      </c>
      <c r="EV87" s="1"/>
      <c r="EW87" s="1" t="s">
        <v>55</v>
      </c>
      <c r="EX87" s="1"/>
      <c r="EY87" s="1" t="s">
        <v>55</v>
      </c>
      <c r="EZ87" s="1"/>
      <c r="FA87" s="1" t="s">
        <v>55</v>
      </c>
      <c r="FB87" s="1"/>
      <c r="FC87" s="1" t="s">
        <v>55</v>
      </c>
      <c r="FD87" s="1"/>
      <c r="FE87" s="1" t="s">
        <v>55</v>
      </c>
      <c r="FF87" s="1"/>
      <c r="FG87" s="5" t="s">
        <v>61</v>
      </c>
      <c r="FH87" s="5">
        <v>3</v>
      </c>
      <c r="FI87" s="2" t="s">
        <v>55</v>
      </c>
      <c r="FJ87" s="2"/>
      <c r="FK87" s="2" t="s">
        <v>55</v>
      </c>
      <c r="FM87" s="2" t="s">
        <v>55</v>
      </c>
      <c r="FO87" s="2" t="s">
        <v>55</v>
      </c>
      <c r="FP87" s="2"/>
      <c r="FQ87" s="5" t="s">
        <v>55</v>
      </c>
      <c r="FS87" s="2" t="s">
        <v>55</v>
      </c>
      <c r="FT87" s="2"/>
      <c r="FU87" s="2" t="s">
        <v>55</v>
      </c>
      <c r="FV87" s="2"/>
      <c r="FW87" s="2" t="s">
        <v>55</v>
      </c>
      <c r="FX87" s="2"/>
      <c r="FY87" s="2" t="s">
        <v>55</v>
      </c>
      <c r="FZ87" s="2"/>
      <c r="GA87" s="5" t="s">
        <v>55</v>
      </c>
      <c r="GC87" s="5" t="s">
        <v>55</v>
      </c>
      <c r="GE87" s="5" t="s">
        <v>55</v>
      </c>
      <c r="GG87" s="5" t="s">
        <v>55</v>
      </c>
      <c r="GI87" s="5" t="s">
        <v>55</v>
      </c>
      <c r="GK87" s="5" t="s">
        <v>55</v>
      </c>
      <c r="GM87" s="5" t="s">
        <v>55</v>
      </c>
      <c r="GO87" s="5" t="s">
        <v>55</v>
      </c>
      <c r="GQ87" s="1" t="s">
        <v>2</v>
      </c>
      <c r="GR87" s="1">
        <v>2</v>
      </c>
      <c r="GS87" s="1" t="s">
        <v>55</v>
      </c>
      <c r="GT87" s="1"/>
      <c r="GU87" s="1" t="s">
        <v>6</v>
      </c>
      <c r="GV87" s="1"/>
      <c r="GW87" s="1" t="s">
        <v>6</v>
      </c>
      <c r="GX87" s="1"/>
      <c r="GY87" s="5" t="s">
        <v>55</v>
      </c>
      <c r="HA87" s="5" t="s">
        <v>55</v>
      </c>
      <c r="HC87" s="5" t="s">
        <v>55</v>
      </c>
      <c r="HE87" s="5" t="s">
        <v>55</v>
      </c>
      <c r="HG87" s="5" t="s">
        <v>55</v>
      </c>
      <c r="HI87" s="5" t="s">
        <v>55</v>
      </c>
      <c r="HK87" s="5" t="s">
        <v>55</v>
      </c>
      <c r="HM87" s="1" t="s">
        <v>144</v>
      </c>
      <c r="HN87" s="1"/>
    </row>
    <row r="88" spans="1:222">
      <c r="A88" s="15" t="s">
        <v>268</v>
      </c>
      <c r="B88" s="15" t="s">
        <v>270</v>
      </c>
      <c r="C88" s="1" t="s">
        <v>55</v>
      </c>
      <c r="D88" s="1"/>
      <c r="E88" s="1" t="s">
        <v>55</v>
      </c>
      <c r="F88" s="1"/>
      <c r="G88" s="1" t="s">
        <v>55</v>
      </c>
      <c r="H88" s="1"/>
      <c r="I88" s="1" t="s">
        <v>55</v>
      </c>
      <c r="J88" s="1"/>
      <c r="K88" s="1" t="s">
        <v>2</v>
      </c>
      <c r="L88" s="1">
        <v>5</v>
      </c>
      <c r="M88" s="1" t="s">
        <v>6</v>
      </c>
      <c r="N88" s="1"/>
      <c r="O88" s="1" t="s">
        <v>6</v>
      </c>
      <c r="P88" s="1"/>
      <c r="Q88" s="1" t="s">
        <v>6</v>
      </c>
      <c r="R88" s="1"/>
      <c r="S88" s="1" t="s">
        <v>6</v>
      </c>
      <c r="T88" s="1"/>
      <c r="U88" s="1" t="s">
        <v>6</v>
      </c>
      <c r="V88" s="1"/>
      <c r="W88" s="1" t="s">
        <v>6</v>
      </c>
      <c r="X88" s="1"/>
      <c r="Y88" s="1" t="s">
        <v>55</v>
      </c>
      <c r="Z88" s="1"/>
      <c r="AA88" s="1" t="s">
        <v>55</v>
      </c>
      <c r="AB88" s="1"/>
      <c r="AC88" s="1" t="s">
        <v>6</v>
      </c>
      <c r="AD88" s="1"/>
      <c r="AE88" s="1" t="s">
        <v>6</v>
      </c>
      <c r="AF88" s="1"/>
      <c r="AG88" s="1" t="s">
        <v>6</v>
      </c>
      <c r="AH88" s="1"/>
      <c r="AI88" s="1" t="s">
        <v>6</v>
      </c>
      <c r="AJ88" s="1"/>
      <c r="AK88" s="1" t="s">
        <v>55</v>
      </c>
      <c r="AL88" s="1"/>
      <c r="AM88" s="2" t="s">
        <v>55</v>
      </c>
      <c r="AO88" s="5" t="s">
        <v>55</v>
      </c>
      <c r="AQ88" s="5" t="s">
        <v>55</v>
      </c>
      <c r="AS88" s="4" t="s">
        <v>55</v>
      </c>
      <c r="AU88" s="2" t="s">
        <v>61</v>
      </c>
      <c r="AV88" s="2">
        <v>114</v>
      </c>
      <c r="AW88" s="2" t="s">
        <v>55</v>
      </c>
      <c r="AY88" s="2" t="s">
        <v>55</v>
      </c>
      <c r="BA88" s="2" t="s">
        <v>55</v>
      </c>
      <c r="BB88" s="2"/>
      <c r="BC88" s="2" t="s">
        <v>55</v>
      </c>
      <c r="BE88" s="4" t="s">
        <v>55</v>
      </c>
      <c r="BF88" s="2"/>
      <c r="BG88" s="4" t="s">
        <v>55</v>
      </c>
      <c r="BI88" s="2" t="s">
        <v>55</v>
      </c>
      <c r="BJ88" s="2"/>
      <c r="BK88" s="2" t="s">
        <v>55</v>
      </c>
      <c r="BM88" s="5" t="s">
        <v>55</v>
      </c>
      <c r="BO88" s="1" t="s">
        <v>55</v>
      </c>
      <c r="BP88" s="1"/>
      <c r="BQ88" s="1" t="s">
        <v>55</v>
      </c>
      <c r="BR88" s="1"/>
      <c r="BS88" s="1" t="s">
        <v>55</v>
      </c>
      <c r="BT88" s="1"/>
      <c r="BU88" s="1" t="s">
        <v>55</v>
      </c>
      <c r="BV88" s="1"/>
      <c r="BW88" s="1" t="s">
        <v>144</v>
      </c>
      <c r="BX88" s="1"/>
      <c r="BY88" s="1" t="s">
        <v>144</v>
      </c>
      <c r="BZ88" s="1"/>
      <c r="CA88" s="1" t="s">
        <v>144</v>
      </c>
      <c r="CB88" s="1"/>
      <c r="CC88" s="1" t="s">
        <v>144</v>
      </c>
      <c r="CD88" s="1"/>
      <c r="CE88" s="1" t="s">
        <v>144</v>
      </c>
      <c r="CF88" s="1"/>
      <c r="CG88" s="1" t="s">
        <v>144</v>
      </c>
      <c r="CH88" s="1"/>
      <c r="CI88" s="1" t="s">
        <v>144</v>
      </c>
      <c r="CJ88" s="1"/>
      <c r="CK88" s="1" t="s">
        <v>144</v>
      </c>
      <c r="CL88" s="1"/>
      <c r="CM88" s="1" t="s">
        <v>144</v>
      </c>
      <c r="CN88" s="1"/>
      <c r="CO88" s="1" t="s">
        <v>144</v>
      </c>
      <c r="CP88" s="1"/>
      <c r="CQ88" s="1" t="s">
        <v>144</v>
      </c>
      <c r="CR88" s="1"/>
      <c r="CS88" s="1" t="s">
        <v>144</v>
      </c>
      <c r="CT88" s="1"/>
      <c r="CU88" s="1" t="s">
        <v>144</v>
      </c>
      <c r="CV88" s="1"/>
      <c r="CW88" s="1" t="s">
        <v>144</v>
      </c>
      <c r="CX88" s="1"/>
      <c r="CY88" s="1" t="s">
        <v>144</v>
      </c>
      <c r="CZ88" s="1"/>
      <c r="DA88" s="1" t="s">
        <v>61</v>
      </c>
      <c r="DB88" s="1">
        <v>0</v>
      </c>
      <c r="DC88" s="1" t="s">
        <v>55</v>
      </c>
      <c r="DD88" s="1"/>
      <c r="DE88" s="1" t="s">
        <v>55</v>
      </c>
      <c r="DF88" s="1"/>
      <c r="DG88" s="1" t="s">
        <v>6</v>
      </c>
      <c r="DH88" s="1"/>
      <c r="DI88" s="1" t="s">
        <v>6</v>
      </c>
      <c r="DJ88" s="1"/>
      <c r="DK88" s="1" t="s">
        <v>55</v>
      </c>
      <c r="DL88" s="1"/>
      <c r="DM88" s="1" t="s">
        <v>55</v>
      </c>
      <c r="DN88" s="1"/>
      <c r="DO88" s="1" t="s">
        <v>55</v>
      </c>
      <c r="DP88" s="1"/>
      <c r="DQ88" s="1" t="s">
        <v>55</v>
      </c>
      <c r="DR88" s="1"/>
      <c r="DS88" s="1" t="s">
        <v>6</v>
      </c>
      <c r="DT88" s="1"/>
      <c r="DU88" s="1"/>
      <c r="DV88" s="1"/>
      <c r="DW88" s="1" t="s">
        <v>55</v>
      </c>
      <c r="DX88" s="1"/>
      <c r="DY88" s="1" t="s">
        <v>6</v>
      </c>
      <c r="DZ88" s="1"/>
      <c r="EA88" s="1" t="s">
        <v>55</v>
      </c>
      <c r="EB88" s="1"/>
      <c r="EC88" s="1" t="s">
        <v>55</v>
      </c>
      <c r="ED88" s="1"/>
      <c r="EE88" s="1" t="s">
        <v>6</v>
      </c>
      <c r="EF88" s="1"/>
      <c r="EG88" s="1" t="s">
        <v>6</v>
      </c>
      <c r="EH88" s="1"/>
      <c r="EI88" s="1" t="s">
        <v>6</v>
      </c>
      <c r="EJ88" s="1"/>
      <c r="EK88" s="1" t="s">
        <v>55</v>
      </c>
      <c r="EL88" s="1"/>
      <c r="EM88" s="1" t="s">
        <v>6</v>
      </c>
      <c r="EN88" s="1"/>
      <c r="EO88" s="1" t="s">
        <v>55</v>
      </c>
      <c r="EP88" s="1"/>
      <c r="EQ88" s="1" t="s">
        <v>55</v>
      </c>
      <c r="ER88" s="1"/>
      <c r="ES88" s="1" t="s">
        <v>55</v>
      </c>
      <c r="ET88" s="1"/>
      <c r="EU88" s="1" t="s">
        <v>55</v>
      </c>
      <c r="EV88" s="1"/>
      <c r="EW88" s="1" t="s">
        <v>55</v>
      </c>
      <c r="EX88" s="1"/>
      <c r="EY88" s="1" t="s">
        <v>55</v>
      </c>
      <c r="EZ88" s="1"/>
      <c r="FA88" s="1" t="s">
        <v>55</v>
      </c>
      <c r="FB88" s="1"/>
      <c r="FC88" s="1" t="s">
        <v>55</v>
      </c>
      <c r="FD88" s="1"/>
      <c r="FE88" s="1" t="s">
        <v>55</v>
      </c>
      <c r="FF88" s="1"/>
      <c r="FG88" s="5" t="s">
        <v>55</v>
      </c>
      <c r="FI88" s="2" t="s">
        <v>55</v>
      </c>
      <c r="FJ88" s="2"/>
      <c r="FK88" s="2" t="s">
        <v>55</v>
      </c>
      <c r="FM88" s="2" t="s">
        <v>55</v>
      </c>
      <c r="FO88" s="2" t="s">
        <v>55</v>
      </c>
      <c r="FP88" s="2"/>
      <c r="FQ88" s="5" t="s">
        <v>55</v>
      </c>
      <c r="FS88" s="2" t="s">
        <v>55</v>
      </c>
      <c r="FT88" s="2"/>
      <c r="FU88" s="2" t="s">
        <v>55</v>
      </c>
      <c r="FV88" s="2"/>
      <c r="FW88" s="2" t="s">
        <v>55</v>
      </c>
      <c r="FX88" s="2"/>
      <c r="FY88" s="2" t="s">
        <v>55</v>
      </c>
      <c r="FZ88" s="2"/>
      <c r="GA88" s="5" t="s">
        <v>55</v>
      </c>
      <c r="GC88" s="5" t="s">
        <v>55</v>
      </c>
      <c r="GE88" s="5" t="s">
        <v>55</v>
      </c>
      <c r="GG88" s="5" t="s">
        <v>55</v>
      </c>
      <c r="GI88" s="5" t="s">
        <v>55</v>
      </c>
      <c r="GK88" s="5" t="s">
        <v>55</v>
      </c>
      <c r="GM88" s="5" t="s">
        <v>55</v>
      </c>
      <c r="GO88" s="5" t="s">
        <v>55</v>
      </c>
      <c r="GQ88" s="1" t="s">
        <v>6</v>
      </c>
      <c r="GR88" s="1"/>
      <c r="GS88" s="1" t="s">
        <v>55</v>
      </c>
      <c r="GT88" s="1"/>
      <c r="GU88" s="1" t="s">
        <v>6</v>
      </c>
      <c r="GV88" s="1"/>
      <c r="GW88" s="1" t="s">
        <v>6</v>
      </c>
      <c r="GX88" s="1"/>
      <c r="GY88" s="5" t="s">
        <v>55</v>
      </c>
      <c r="HA88" s="5" t="s">
        <v>55</v>
      </c>
      <c r="HC88" s="5" t="s">
        <v>55</v>
      </c>
      <c r="HE88" s="5" t="s">
        <v>55</v>
      </c>
      <c r="HG88" s="5" t="s">
        <v>55</v>
      </c>
      <c r="HI88" s="5" t="s">
        <v>55</v>
      </c>
      <c r="HK88" s="5" t="s">
        <v>55</v>
      </c>
      <c r="HM88" s="1" t="s">
        <v>144</v>
      </c>
      <c r="HN88" s="1"/>
    </row>
    <row r="89" spans="1:222">
      <c r="A89" s="15" t="s">
        <v>268</v>
      </c>
      <c r="B89" s="15" t="s">
        <v>271</v>
      </c>
      <c r="C89" s="1" t="s">
        <v>55</v>
      </c>
      <c r="D89" s="1"/>
      <c r="E89" s="1" t="s">
        <v>55</v>
      </c>
      <c r="F89" s="1"/>
      <c r="G89" s="1" t="s">
        <v>55</v>
      </c>
      <c r="H89" s="1"/>
      <c r="I89" s="1" t="s">
        <v>55</v>
      </c>
      <c r="J89" s="1"/>
      <c r="K89" s="1" t="s">
        <v>2</v>
      </c>
      <c r="L89" s="1">
        <v>7</v>
      </c>
      <c r="M89" s="1" t="s">
        <v>6</v>
      </c>
      <c r="N89" s="1"/>
      <c r="O89" s="1" t="s">
        <v>6</v>
      </c>
      <c r="P89" s="1"/>
      <c r="Q89" s="1" t="s">
        <v>6</v>
      </c>
      <c r="R89" s="1"/>
      <c r="S89" s="1" t="s">
        <v>6</v>
      </c>
      <c r="T89" s="1"/>
      <c r="U89" s="1" t="s">
        <v>6</v>
      </c>
      <c r="V89" s="1"/>
      <c r="W89" s="1" t="s">
        <v>6</v>
      </c>
      <c r="X89" s="1"/>
      <c r="Y89" s="1" t="s">
        <v>55</v>
      </c>
      <c r="Z89" s="1"/>
      <c r="AA89" s="1" t="s">
        <v>55</v>
      </c>
      <c r="AB89" s="1"/>
      <c r="AC89" s="1" t="s">
        <v>6</v>
      </c>
      <c r="AD89" s="1"/>
      <c r="AE89" s="1" t="s">
        <v>6</v>
      </c>
      <c r="AF89" s="1"/>
      <c r="AG89" s="1" t="s">
        <v>6</v>
      </c>
      <c r="AH89" s="1"/>
      <c r="AI89" s="1" t="s">
        <v>6</v>
      </c>
      <c r="AJ89" s="1"/>
      <c r="AK89" s="1" t="s">
        <v>55</v>
      </c>
      <c r="AL89" s="1"/>
      <c r="AM89" s="2" t="s">
        <v>61</v>
      </c>
      <c r="AO89" s="5" t="s">
        <v>55</v>
      </c>
      <c r="AQ89" s="5" t="s">
        <v>55</v>
      </c>
      <c r="AS89" s="4" t="s">
        <v>55</v>
      </c>
      <c r="AU89" s="2" t="s">
        <v>61</v>
      </c>
      <c r="AV89" s="2">
        <v>55</v>
      </c>
      <c r="AW89" s="2" t="s">
        <v>55</v>
      </c>
      <c r="AY89" s="2" t="s">
        <v>55</v>
      </c>
      <c r="BA89" s="2" t="s">
        <v>55</v>
      </c>
      <c r="BB89" s="7"/>
      <c r="BC89" s="2" t="s">
        <v>55</v>
      </c>
      <c r="BE89" s="4" t="s">
        <v>55</v>
      </c>
      <c r="BF89" s="2"/>
      <c r="BG89" s="4" t="s">
        <v>55</v>
      </c>
      <c r="BI89" s="2" t="s">
        <v>55</v>
      </c>
      <c r="BJ89" s="2"/>
      <c r="BK89" s="2" t="s">
        <v>55</v>
      </c>
      <c r="BM89" s="5" t="s">
        <v>55</v>
      </c>
      <c r="BO89" s="1" t="s">
        <v>55</v>
      </c>
      <c r="BP89" s="1"/>
      <c r="BQ89" s="1" t="s">
        <v>55</v>
      </c>
      <c r="BR89" s="1"/>
      <c r="BS89" s="1" t="s">
        <v>55</v>
      </c>
      <c r="BT89" s="1"/>
      <c r="BU89" s="1" t="s">
        <v>55</v>
      </c>
      <c r="BV89" s="1"/>
      <c r="BW89" s="1" t="s">
        <v>144</v>
      </c>
      <c r="BX89" s="1"/>
      <c r="BY89" s="1" t="s">
        <v>144</v>
      </c>
      <c r="BZ89" s="1"/>
      <c r="CA89" s="1" t="s">
        <v>144</v>
      </c>
      <c r="CB89" s="1"/>
      <c r="CC89" s="1" t="s">
        <v>144</v>
      </c>
      <c r="CD89" s="1"/>
      <c r="CE89" s="1" t="s">
        <v>144</v>
      </c>
      <c r="CF89" s="1"/>
      <c r="CG89" s="1" t="s">
        <v>144</v>
      </c>
      <c r="CH89" s="1"/>
      <c r="CI89" s="1" t="s">
        <v>144</v>
      </c>
      <c r="CJ89" s="1"/>
      <c r="CK89" s="1" t="s">
        <v>144</v>
      </c>
      <c r="CL89" s="1"/>
      <c r="CM89" s="1" t="s">
        <v>144</v>
      </c>
      <c r="CN89" s="1"/>
      <c r="CO89" s="1" t="s">
        <v>144</v>
      </c>
      <c r="CP89" s="1"/>
      <c r="CQ89" s="1" t="s">
        <v>144</v>
      </c>
      <c r="CR89" s="1"/>
      <c r="CS89" s="1" t="s">
        <v>144</v>
      </c>
      <c r="CT89" s="1"/>
      <c r="CU89" s="1" t="s">
        <v>144</v>
      </c>
      <c r="CV89" s="1"/>
      <c r="CW89" s="1" t="s">
        <v>144</v>
      </c>
      <c r="CX89" s="1"/>
      <c r="CY89" s="1" t="s">
        <v>144</v>
      </c>
      <c r="CZ89" s="1"/>
      <c r="DA89" s="1" t="s">
        <v>61</v>
      </c>
      <c r="DB89" s="1">
        <v>2</v>
      </c>
      <c r="DC89" s="1" t="s">
        <v>61</v>
      </c>
      <c r="DD89" s="1">
        <v>6</v>
      </c>
      <c r="DE89" s="1" t="s">
        <v>55</v>
      </c>
      <c r="DF89" s="1"/>
      <c r="DG89" s="1" t="s">
        <v>6</v>
      </c>
      <c r="DH89" s="1"/>
      <c r="DI89" s="1" t="s">
        <v>6</v>
      </c>
      <c r="DJ89" s="1"/>
      <c r="DK89" s="1" t="s">
        <v>55</v>
      </c>
      <c r="DL89" s="1"/>
      <c r="DM89" s="1" t="s">
        <v>55</v>
      </c>
      <c r="DN89" s="1"/>
      <c r="DO89" s="1" t="s">
        <v>55</v>
      </c>
      <c r="DP89" s="1"/>
      <c r="DQ89" s="1" t="s">
        <v>55</v>
      </c>
      <c r="DR89" s="1"/>
      <c r="DS89" s="1" t="s">
        <v>6</v>
      </c>
      <c r="DT89" s="1"/>
      <c r="DU89" s="1"/>
      <c r="DV89" s="1"/>
      <c r="DW89" s="1" t="s">
        <v>55</v>
      </c>
      <c r="DX89" s="1"/>
      <c r="DY89" s="1" t="s">
        <v>6</v>
      </c>
      <c r="DZ89" s="1"/>
      <c r="EA89" s="1" t="s">
        <v>55</v>
      </c>
      <c r="EB89" s="1"/>
      <c r="EC89" s="1" t="s">
        <v>55</v>
      </c>
      <c r="ED89" s="1"/>
      <c r="EE89" s="1" t="s">
        <v>6</v>
      </c>
      <c r="EF89" s="1"/>
      <c r="EG89" s="1" t="s">
        <v>6</v>
      </c>
      <c r="EH89" s="1"/>
      <c r="EI89" s="1" t="s">
        <v>6</v>
      </c>
      <c r="EJ89" s="1"/>
      <c r="EK89" s="1" t="s">
        <v>55</v>
      </c>
      <c r="EL89" s="1"/>
      <c r="EM89" s="1" t="s">
        <v>6</v>
      </c>
      <c r="EN89" s="1"/>
      <c r="EO89" s="1" t="s">
        <v>61</v>
      </c>
      <c r="EP89" s="1">
        <v>22</v>
      </c>
      <c r="EQ89" s="1" t="s">
        <v>55</v>
      </c>
      <c r="ER89" s="1"/>
      <c r="ES89" s="1" t="s">
        <v>55</v>
      </c>
      <c r="ET89" s="1"/>
      <c r="EU89" s="1" t="s">
        <v>55</v>
      </c>
      <c r="EV89" s="1"/>
      <c r="EW89" s="1" t="s">
        <v>55</v>
      </c>
      <c r="EX89" s="1"/>
      <c r="EY89" s="1" t="s">
        <v>55</v>
      </c>
      <c r="EZ89" s="1"/>
      <c r="FA89" s="1" t="s">
        <v>55</v>
      </c>
      <c r="FB89" s="1"/>
      <c r="FC89" s="1" t="s">
        <v>61</v>
      </c>
      <c r="FD89" s="1">
        <v>5</v>
      </c>
      <c r="FE89" s="1" t="s">
        <v>55</v>
      </c>
      <c r="FF89" s="1"/>
      <c r="FG89" s="5" t="s">
        <v>55</v>
      </c>
      <c r="FI89" s="2" t="s">
        <v>55</v>
      </c>
      <c r="FJ89" s="2"/>
      <c r="FK89" s="2" t="s">
        <v>55</v>
      </c>
      <c r="FM89" s="2" t="s">
        <v>55</v>
      </c>
      <c r="FO89" s="2" t="s">
        <v>55</v>
      </c>
      <c r="FP89" s="2"/>
      <c r="FQ89" s="5" t="s">
        <v>55</v>
      </c>
      <c r="FS89" s="2" t="s">
        <v>55</v>
      </c>
      <c r="FT89" s="2"/>
      <c r="FU89" s="2" t="s">
        <v>55</v>
      </c>
      <c r="FV89" s="2"/>
      <c r="FW89" s="2" t="s">
        <v>55</v>
      </c>
      <c r="FX89" s="2"/>
      <c r="FY89" s="2" t="s">
        <v>55</v>
      </c>
      <c r="FZ89" s="2"/>
      <c r="GA89" s="5" t="s">
        <v>55</v>
      </c>
      <c r="GC89" s="5" t="s">
        <v>55</v>
      </c>
      <c r="GE89" s="5" t="s">
        <v>55</v>
      </c>
      <c r="GG89" s="5" t="s">
        <v>55</v>
      </c>
      <c r="GI89" s="5" t="s">
        <v>55</v>
      </c>
      <c r="GK89" s="5" t="s">
        <v>55</v>
      </c>
      <c r="GM89" s="5" t="s">
        <v>55</v>
      </c>
      <c r="GO89" s="5" t="s">
        <v>55</v>
      </c>
      <c r="GQ89" s="1" t="s">
        <v>6</v>
      </c>
      <c r="GR89" s="1"/>
      <c r="GS89" s="1" t="s">
        <v>55</v>
      </c>
      <c r="GT89" s="1"/>
      <c r="GU89" s="1" t="s">
        <v>6</v>
      </c>
      <c r="GV89" s="1"/>
      <c r="GW89" s="1" t="s">
        <v>6</v>
      </c>
      <c r="GX89" s="1"/>
      <c r="GY89" s="5" t="s">
        <v>55</v>
      </c>
      <c r="HA89" s="5" t="s">
        <v>55</v>
      </c>
      <c r="HC89" s="5" t="s">
        <v>55</v>
      </c>
      <c r="HE89" s="5" t="s">
        <v>55</v>
      </c>
      <c r="HG89" s="5" t="s">
        <v>55</v>
      </c>
      <c r="HI89" s="5" t="s">
        <v>55</v>
      </c>
      <c r="HK89" s="5" t="s">
        <v>55</v>
      </c>
      <c r="HM89" s="1" t="s">
        <v>144</v>
      </c>
      <c r="HN89" s="1"/>
    </row>
    <row r="90" spans="1:222">
      <c r="A90" s="12" t="s">
        <v>272</v>
      </c>
      <c r="B90" s="12" t="s">
        <v>96</v>
      </c>
      <c r="C90" s="1" t="s">
        <v>61</v>
      </c>
      <c r="D90" s="1">
        <v>158</v>
      </c>
      <c r="E90" s="1" t="s">
        <v>55</v>
      </c>
      <c r="F90" s="1"/>
      <c r="G90" s="1" t="s">
        <v>55</v>
      </c>
      <c r="H90" s="1"/>
      <c r="I90" s="1" t="s">
        <v>55</v>
      </c>
      <c r="J90" s="1"/>
      <c r="K90" s="1" t="s">
        <v>2</v>
      </c>
      <c r="L90" s="1">
        <v>21</v>
      </c>
      <c r="M90" s="1" t="s">
        <v>6</v>
      </c>
      <c r="N90" s="1"/>
      <c r="O90" s="1" t="s">
        <v>6</v>
      </c>
      <c r="P90" s="1"/>
      <c r="Q90" s="1" t="s">
        <v>6</v>
      </c>
      <c r="R90" s="1"/>
      <c r="S90" s="1" t="s">
        <v>6</v>
      </c>
      <c r="T90" s="1"/>
      <c r="U90" s="1" t="s">
        <v>55</v>
      </c>
      <c r="V90" s="1"/>
      <c r="W90" s="1" t="s">
        <v>6</v>
      </c>
      <c r="X90" s="1"/>
      <c r="Y90" s="1" t="s">
        <v>55</v>
      </c>
      <c r="Z90" s="1"/>
      <c r="AA90" s="1" t="s">
        <v>55</v>
      </c>
      <c r="AB90" s="1"/>
      <c r="AC90" s="1" t="s">
        <v>6</v>
      </c>
      <c r="AD90" s="1"/>
      <c r="AE90" s="1" t="s">
        <v>6</v>
      </c>
      <c r="AF90" s="1"/>
      <c r="AG90" s="1" t="s">
        <v>2</v>
      </c>
      <c r="AH90" s="1">
        <f>12+10+15+18</f>
        <v>55</v>
      </c>
      <c r="AI90" s="1" t="s">
        <v>2</v>
      </c>
      <c r="AJ90" s="1">
        <v>130</v>
      </c>
      <c r="AK90" s="1" t="s">
        <v>55</v>
      </c>
      <c r="AL90" s="1"/>
      <c r="AM90" s="2" t="s">
        <v>55</v>
      </c>
      <c r="AO90" s="5" t="s">
        <v>55</v>
      </c>
      <c r="AQ90" s="5" t="s">
        <v>55</v>
      </c>
      <c r="AS90" s="2" t="s">
        <v>61</v>
      </c>
      <c r="AT90" s="2">
        <f>ROUND(0.075*136+0.16*32,0)</f>
        <v>15</v>
      </c>
      <c r="AU90" s="2" t="s">
        <v>61</v>
      </c>
      <c r="AV90" s="2">
        <v>413</v>
      </c>
      <c r="AW90" s="2" t="s">
        <v>55</v>
      </c>
      <c r="AX90" s="2"/>
      <c r="AY90" s="2" t="s">
        <v>55</v>
      </c>
      <c r="AZ90" s="2"/>
      <c r="BA90" s="2" t="s">
        <v>55</v>
      </c>
      <c r="BB90" s="2"/>
      <c r="BC90" s="2" t="s">
        <v>61</v>
      </c>
      <c r="BD90" s="2">
        <v>16</v>
      </c>
      <c r="BE90" s="4" t="s">
        <v>55</v>
      </c>
      <c r="BF90" s="2"/>
      <c r="BG90" s="2" t="s">
        <v>55</v>
      </c>
      <c r="BH90" s="2"/>
      <c r="BI90" s="2" t="s">
        <v>61</v>
      </c>
      <c r="BJ90" s="2">
        <v>0</v>
      </c>
      <c r="BK90" s="2" t="s">
        <v>61</v>
      </c>
      <c r="BL90" s="2">
        <v>4</v>
      </c>
      <c r="BM90" s="5" t="s">
        <v>55</v>
      </c>
      <c r="BN90" s="2"/>
      <c r="BO90" s="1" t="s">
        <v>55</v>
      </c>
      <c r="BP90" s="1"/>
      <c r="BQ90" s="1" t="s">
        <v>55</v>
      </c>
      <c r="BR90" s="1"/>
      <c r="BS90" s="1" t="s">
        <v>55</v>
      </c>
      <c r="BT90" s="1"/>
      <c r="BU90" s="1" t="s">
        <v>61</v>
      </c>
      <c r="BV90" s="1">
        <v>22</v>
      </c>
      <c r="BW90" s="1" t="s">
        <v>144</v>
      </c>
      <c r="BX90" s="1"/>
      <c r="BY90" s="1" t="s">
        <v>308</v>
      </c>
      <c r="BZ90" s="1">
        <v>12</v>
      </c>
      <c r="CA90" s="1" t="s">
        <v>144</v>
      </c>
      <c r="CB90" s="1"/>
      <c r="CC90" s="1" t="s">
        <v>144</v>
      </c>
      <c r="CD90" s="1"/>
      <c r="CE90" s="1" t="s">
        <v>144</v>
      </c>
      <c r="CF90" s="1"/>
      <c r="CG90" s="1" t="s">
        <v>144</v>
      </c>
      <c r="CH90" s="1"/>
      <c r="CI90" s="1" t="s">
        <v>144</v>
      </c>
      <c r="CJ90" s="1"/>
      <c r="CK90" s="1" t="s">
        <v>308</v>
      </c>
      <c r="CL90" s="1">
        <v>7</v>
      </c>
      <c r="CM90" s="1" t="s">
        <v>144</v>
      </c>
      <c r="CN90" s="1"/>
      <c r="CO90" s="1" t="s">
        <v>144</v>
      </c>
      <c r="CP90" s="1"/>
      <c r="CQ90" s="1" t="s">
        <v>144</v>
      </c>
      <c r="CR90" s="1"/>
      <c r="CS90" s="1" t="s">
        <v>144</v>
      </c>
      <c r="CT90" s="1"/>
      <c r="CU90" s="1" t="s">
        <v>308</v>
      </c>
      <c r="CV90" s="1">
        <v>22</v>
      </c>
      <c r="CW90" s="1" t="s">
        <v>144</v>
      </c>
      <c r="CX90" s="1"/>
      <c r="CY90" s="1" t="s">
        <v>144</v>
      </c>
      <c r="CZ90" s="1"/>
      <c r="DA90" s="1" t="s">
        <v>61</v>
      </c>
      <c r="DB90" s="1">
        <v>8</v>
      </c>
      <c r="DC90" s="1" t="s">
        <v>55</v>
      </c>
      <c r="DD90" s="1"/>
      <c r="DE90" s="1" t="s">
        <v>55</v>
      </c>
      <c r="DF90" s="1"/>
      <c r="DG90" s="1" t="s">
        <v>6</v>
      </c>
      <c r="DH90" s="1"/>
      <c r="DI90" s="1" t="s">
        <v>6</v>
      </c>
      <c r="DJ90" s="1"/>
      <c r="DK90" s="1" t="s">
        <v>6</v>
      </c>
      <c r="DL90" s="1"/>
      <c r="DM90" s="1" t="s">
        <v>55</v>
      </c>
      <c r="DN90" s="1"/>
      <c r="DO90" s="1" t="s">
        <v>55</v>
      </c>
      <c r="DP90" s="1"/>
      <c r="DQ90" s="1" t="s">
        <v>55</v>
      </c>
      <c r="DR90" s="1"/>
      <c r="DS90" s="1" t="s">
        <v>6</v>
      </c>
      <c r="DT90" s="1"/>
      <c r="DU90" s="1"/>
      <c r="DV90" s="1"/>
      <c r="DW90" s="1" t="s">
        <v>55</v>
      </c>
      <c r="DX90" s="1"/>
      <c r="DY90" s="1" t="s">
        <v>6</v>
      </c>
      <c r="DZ90" s="1"/>
      <c r="EA90" s="1" t="s">
        <v>55</v>
      </c>
      <c r="EB90" s="1"/>
      <c r="EC90" s="1" t="s">
        <v>55</v>
      </c>
      <c r="ED90" s="1"/>
      <c r="EE90" s="1" t="s">
        <v>6</v>
      </c>
      <c r="EF90" s="1"/>
      <c r="EG90" s="1" t="s">
        <v>2</v>
      </c>
      <c r="EH90" s="1">
        <v>5</v>
      </c>
      <c r="EI90" s="1" t="s">
        <v>6</v>
      </c>
      <c r="EJ90" s="1"/>
      <c r="EK90" s="1" t="s">
        <v>55</v>
      </c>
      <c r="EL90" s="1"/>
      <c r="EM90" s="1" t="s">
        <v>6</v>
      </c>
      <c r="EN90" s="1"/>
      <c r="EO90" s="1" t="s">
        <v>55</v>
      </c>
      <c r="EP90" s="1"/>
      <c r="EQ90" s="1" t="s">
        <v>55</v>
      </c>
      <c r="ER90" s="1"/>
      <c r="ES90" s="1" t="s">
        <v>55</v>
      </c>
      <c r="ET90" s="1"/>
      <c r="EU90" s="1" t="s">
        <v>55</v>
      </c>
      <c r="EV90" s="1"/>
      <c r="EW90" s="1" t="s">
        <v>55</v>
      </c>
      <c r="EX90" s="1"/>
      <c r="EY90" s="1" t="s">
        <v>61</v>
      </c>
      <c r="EZ90" s="1">
        <v>14</v>
      </c>
      <c r="FA90" s="1" t="s">
        <v>55</v>
      </c>
      <c r="FB90" s="1"/>
      <c r="FC90" s="1" t="s">
        <v>55</v>
      </c>
      <c r="FD90" s="1"/>
      <c r="FE90" s="1" t="s">
        <v>55</v>
      </c>
      <c r="FF90" s="1"/>
      <c r="FG90" s="5" t="s">
        <v>55</v>
      </c>
      <c r="FI90" s="2" t="s">
        <v>55</v>
      </c>
      <c r="FJ90" s="2"/>
      <c r="FK90" s="2" t="s">
        <v>55</v>
      </c>
      <c r="FL90" s="2"/>
      <c r="FM90" s="2" t="s">
        <v>55</v>
      </c>
      <c r="FN90" s="2"/>
      <c r="FO90" s="2" t="s">
        <v>55</v>
      </c>
      <c r="FP90" s="2"/>
      <c r="FQ90" s="2" t="s">
        <v>55</v>
      </c>
      <c r="FR90" s="2"/>
      <c r="FS90" s="2" t="s">
        <v>55</v>
      </c>
      <c r="FT90" s="2"/>
      <c r="FU90" s="2" t="s">
        <v>55</v>
      </c>
      <c r="FV90" s="2"/>
      <c r="FW90" s="2" t="s">
        <v>55</v>
      </c>
      <c r="FX90" s="2"/>
      <c r="FY90" s="2" t="s">
        <v>55</v>
      </c>
      <c r="FZ90" s="2"/>
      <c r="GA90" s="5" t="s">
        <v>55</v>
      </c>
      <c r="GB90" s="2"/>
      <c r="GC90" s="5" t="s">
        <v>55</v>
      </c>
      <c r="GE90" s="5" t="s">
        <v>55</v>
      </c>
      <c r="GG90" s="5" t="s">
        <v>55</v>
      </c>
      <c r="GI90" s="5" t="s">
        <v>55</v>
      </c>
      <c r="GK90" s="5" t="s">
        <v>55</v>
      </c>
      <c r="GM90" s="5" t="s">
        <v>55</v>
      </c>
      <c r="GO90" s="5" t="s">
        <v>55</v>
      </c>
      <c r="GQ90" s="1" t="s">
        <v>6</v>
      </c>
      <c r="GR90" s="1"/>
      <c r="GS90" s="1" t="s">
        <v>2</v>
      </c>
      <c r="GT90" s="1">
        <f>36-8</f>
        <v>28</v>
      </c>
      <c r="GU90" s="1" t="s">
        <v>6</v>
      </c>
      <c r="GV90" s="1"/>
      <c r="GW90" s="1" t="s">
        <v>6</v>
      </c>
      <c r="GX90" s="1"/>
      <c r="GY90" s="5" t="s">
        <v>55</v>
      </c>
      <c r="HA90" s="5" t="s">
        <v>55</v>
      </c>
      <c r="HC90" s="5" t="s">
        <v>55</v>
      </c>
      <c r="HE90" s="5" t="s">
        <v>55</v>
      </c>
      <c r="HG90" s="5" t="s">
        <v>55</v>
      </c>
      <c r="HI90" s="5" t="s">
        <v>55</v>
      </c>
      <c r="HK90" s="5" t="s">
        <v>55</v>
      </c>
      <c r="HM90" s="1" t="s">
        <v>144</v>
      </c>
      <c r="HN90" s="1"/>
    </row>
    <row r="91" spans="1:222">
      <c r="A91" s="15" t="s">
        <v>272</v>
      </c>
      <c r="B91" s="15" t="s">
        <v>273</v>
      </c>
      <c r="C91" s="1" t="s">
        <v>55</v>
      </c>
      <c r="D91" s="1"/>
      <c r="E91" s="1" t="s">
        <v>55</v>
      </c>
      <c r="F91" s="1"/>
      <c r="G91" s="1" t="s">
        <v>55</v>
      </c>
      <c r="H91" s="1"/>
      <c r="I91" s="1" t="s">
        <v>55</v>
      </c>
      <c r="J91" s="1"/>
      <c r="K91" s="1" t="s">
        <v>55</v>
      </c>
      <c r="L91" s="1"/>
      <c r="M91" s="1" t="s">
        <v>6</v>
      </c>
      <c r="N91" s="1"/>
      <c r="O91" s="1" t="s">
        <v>6</v>
      </c>
      <c r="P91" s="1"/>
      <c r="Q91" s="1" t="s">
        <v>6</v>
      </c>
      <c r="R91" s="1"/>
      <c r="S91" s="1" t="s">
        <v>6</v>
      </c>
      <c r="T91" s="1"/>
      <c r="U91" s="1" t="s">
        <v>6</v>
      </c>
      <c r="V91" s="1"/>
      <c r="W91" s="1" t="s">
        <v>6</v>
      </c>
      <c r="X91" s="1"/>
      <c r="Y91" s="1" t="s">
        <v>55</v>
      </c>
      <c r="Z91" s="1"/>
      <c r="AA91" s="1" t="s">
        <v>55</v>
      </c>
      <c r="AB91" s="1"/>
      <c r="AC91" s="1" t="s">
        <v>6</v>
      </c>
      <c r="AD91" s="1"/>
      <c r="AE91" s="1" t="s">
        <v>6</v>
      </c>
      <c r="AF91" s="1"/>
      <c r="AG91" s="1" t="s">
        <v>6</v>
      </c>
      <c r="AH91" s="1"/>
      <c r="AI91" s="1" t="s">
        <v>6</v>
      </c>
      <c r="AJ91" s="1"/>
      <c r="AK91" s="1" t="s">
        <v>61</v>
      </c>
      <c r="AL91" s="1">
        <v>42</v>
      </c>
      <c r="AM91" s="2" t="s">
        <v>55</v>
      </c>
      <c r="AO91" s="5" t="s">
        <v>55</v>
      </c>
      <c r="AQ91" s="5" t="s">
        <v>55</v>
      </c>
      <c r="AS91" s="4" t="s">
        <v>55</v>
      </c>
      <c r="AU91" s="2" t="s">
        <v>61</v>
      </c>
      <c r="AV91" s="2"/>
      <c r="AW91" s="2" t="s">
        <v>55</v>
      </c>
      <c r="AY91" s="2" t="s">
        <v>55</v>
      </c>
      <c r="BA91" s="2" t="s">
        <v>55</v>
      </c>
      <c r="BB91" s="2"/>
      <c r="BC91" s="2" t="s">
        <v>55</v>
      </c>
      <c r="BE91" s="4" t="s">
        <v>55</v>
      </c>
      <c r="BF91" s="2"/>
      <c r="BG91" s="4" t="s">
        <v>55</v>
      </c>
      <c r="BI91" s="2" t="s">
        <v>55</v>
      </c>
      <c r="BJ91" s="2"/>
      <c r="BK91" s="2" t="s">
        <v>55</v>
      </c>
      <c r="BM91" s="5" t="s">
        <v>55</v>
      </c>
      <c r="BO91" s="1" t="s">
        <v>55</v>
      </c>
      <c r="BP91" s="1"/>
      <c r="BQ91" s="1" t="s">
        <v>55</v>
      </c>
      <c r="BR91" s="1"/>
      <c r="BS91" s="1" t="s">
        <v>55</v>
      </c>
      <c r="BT91" s="1"/>
      <c r="BU91" s="1" t="s">
        <v>55</v>
      </c>
      <c r="BV91" s="1"/>
      <c r="BW91" s="1" t="s">
        <v>144</v>
      </c>
      <c r="BX91" s="1"/>
      <c r="BY91" s="1" t="s">
        <v>144</v>
      </c>
      <c r="BZ91" s="1"/>
      <c r="CA91" s="1" t="s">
        <v>144</v>
      </c>
      <c r="CB91" s="1"/>
      <c r="CC91" s="1" t="s">
        <v>144</v>
      </c>
      <c r="CD91" s="1"/>
      <c r="CE91" s="1" t="s">
        <v>144</v>
      </c>
      <c r="CF91" s="1"/>
      <c r="CG91" s="1" t="s">
        <v>144</v>
      </c>
      <c r="CH91" s="1"/>
      <c r="CI91" s="1" t="s">
        <v>144</v>
      </c>
      <c r="CJ91" s="1"/>
      <c r="CK91" s="1" t="s">
        <v>144</v>
      </c>
      <c r="CL91" s="1"/>
      <c r="CM91" s="1" t="s">
        <v>144</v>
      </c>
      <c r="CN91" s="1"/>
      <c r="CO91" s="1" t="s">
        <v>144</v>
      </c>
      <c r="CP91" s="1"/>
      <c r="CQ91" s="1" t="s">
        <v>144</v>
      </c>
      <c r="CR91" s="1"/>
      <c r="CS91" s="1" t="s">
        <v>144</v>
      </c>
      <c r="CT91" s="1"/>
      <c r="CU91" s="1" t="s">
        <v>144</v>
      </c>
      <c r="CV91" s="1"/>
      <c r="CW91" s="1" t="s">
        <v>144</v>
      </c>
      <c r="CX91" s="1"/>
      <c r="CY91" s="1" t="s">
        <v>144</v>
      </c>
      <c r="CZ91" s="1"/>
      <c r="DA91" s="1" t="s">
        <v>61</v>
      </c>
      <c r="DB91" s="1">
        <v>2</v>
      </c>
      <c r="DC91" s="1" t="s">
        <v>55</v>
      </c>
      <c r="DD91" s="1"/>
      <c r="DE91" s="1" t="s">
        <v>55</v>
      </c>
      <c r="DF91" s="1"/>
      <c r="DG91" s="1" t="s">
        <v>6</v>
      </c>
      <c r="DH91" s="1"/>
      <c r="DI91" s="1" t="s">
        <v>6</v>
      </c>
      <c r="DJ91" s="1"/>
      <c r="DK91" s="1" t="s">
        <v>55</v>
      </c>
      <c r="DL91" s="1"/>
      <c r="DM91" s="1" t="s">
        <v>55</v>
      </c>
      <c r="DN91" s="1"/>
      <c r="DO91" s="1" t="s">
        <v>55</v>
      </c>
      <c r="DP91" s="1"/>
      <c r="DQ91" s="1" t="s">
        <v>55</v>
      </c>
      <c r="DR91" s="1"/>
      <c r="DS91" s="1" t="s">
        <v>55</v>
      </c>
      <c r="DT91" s="1"/>
      <c r="DU91" s="1"/>
      <c r="DV91" s="1"/>
      <c r="DW91" s="1" t="s">
        <v>55</v>
      </c>
      <c r="DX91" s="1"/>
      <c r="DY91" s="1" t="s">
        <v>6</v>
      </c>
      <c r="DZ91" s="1"/>
      <c r="EA91" s="1" t="s">
        <v>55</v>
      </c>
      <c r="EB91" s="1"/>
      <c r="EC91" s="1" t="s">
        <v>55</v>
      </c>
      <c r="ED91" s="1"/>
      <c r="EE91" s="1" t="s">
        <v>6</v>
      </c>
      <c r="EF91" s="1"/>
      <c r="EG91" s="1" t="s">
        <v>6</v>
      </c>
      <c r="EH91" s="1"/>
      <c r="EI91" s="1" t="s">
        <v>6</v>
      </c>
      <c r="EJ91" s="1"/>
      <c r="EK91" s="1" t="s">
        <v>55</v>
      </c>
      <c r="EL91" s="1"/>
      <c r="EM91" s="1" t="s">
        <v>6</v>
      </c>
      <c r="EN91" s="1"/>
      <c r="EO91" s="1" t="s">
        <v>55</v>
      </c>
      <c r="EP91" s="1"/>
      <c r="EQ91" s="1" t="s">
        <v>55</v>
      </c>
      <c r="ER91" s="1"/>
      <c r="ES91" s="1" t="s">
        <v>55</v>
      </c>
      <c r="ET91" s="1"/>
      <c r="EU91" s="1" t="s">
        <v>55</v>
      </c>
      <c r="EV91" s="1"/>
      <c r="EW91" s="1" t="s">
        <v>55</v>
      </c>
      <c r="EX91" s="1"/>
      <c r="EY91" s="1" t="s">
        <v>55</v>
      </c>
      <c r="EZ91" s="1"/>
      <c r="FA91" s="1" t="s">
        <v>55</v>
      </c>
      <c r="FB91" s="1"/>
      <c r="FC91" s="1" t="s">
        <v>55</v>
      </c>
      <c r="FD91" s="1"/>
      <c r="FE91" s="1" t="s">
        <v>55</v>
      </c>
      <c r="FF91" s="1"/>
      <c r="FG91" s="5" t="s">
        <v>55</v>
      </c>
      <c r="FI91" s="2" t="s">
        <v>55</v>
      </c>
      <c r="FJ91" s="2"/>
      <c r="FK91" s="2" t="s">
        <v>55</v>
      </c>
      <c r="FM91" s="2" t="s">
        <v>55</v>
      </c>
      <c r="FO91" s="2" t="s">
        <v>55</v>
      </c>
      <c r="FP91" s="2"/>
      <c r="FQ91" s="2" t="s">
        <v>55</v>
      </c>
      <c r="FS91" s="2" t="s">
        <v>55</v>
      </c>
      <c r="FT91" s="2"/>
      <c r="FU91" s="2" t="s">
        <v>55</v>
      </c>
      <c r="FV91" s="2"/>
      <c r="FW91" s="2" t="s">
        <v>55</v>
      </c>
      <c r="FX91" s="2"/>
      <c r="FY91" s="2" t="s">
        <v>55</v>
      </c>
      <c r="FZ91" s="2"/>
      <c r="GA91" s="5" t="s">
        <v>55</v>
      </c>
      <c r="GC91" s="5" t="s">
        <v>55</v>
      </c>
      <c r="GE91" s="5" t="s">
        <v>55</v>
      </c>
      <c r="GG91" s="5" t="s">
        <v>55</v>
      </c>
      <c r="GI91" s="5" t="s">
        <v>55</v>
      </c>
      <c r="GK91" s="5" t="s">
        <v>55</v>
      </c>
      <c r="GM91" s="5" t="s">
        <v>55</v>
      </c>
      <c r="GO91" s="5" t="s">
        <v>55</v>
      </c>
      <c r="GQ91" s="1" t="s">
        <v>6</v>
      </c>
      <c r="GR91" s="1"/>
      <c r="GS91" s="1" t="s">
        <v>55</v>
      </c>
      <c r="GT91" s="1"/>
      <c r="GU91" s="1" t="s">
        <v>6</v>
      </c>
      <c r="GV91" s="1"/>
      <c r="GW91" s="1" t="s">
        <v>6</v>
      </c>
      <c r="GX91" s="1"/>
      <c r="GY91" s="5" t="s">
        <v>55</v>
      </c>
      <c r="HA91" s="5" t="s">
        <v>55</v>
      </c>
      <c r="HC91" s="5" t="s">
        <v>55</v>
      </c>
      <c r="HE91" s="5" t="s">
        <v>55</v>
      </c>
      <c r="HG91" s="5" t="s">
        <v>55</v>
      </c>
      <c r="HI91" s="5" t="s">
        <v>55</v>
      </c>
      <c r="HK91" s="5" t="s">
        <v>55</v>
      </c>
      <c r="HM91" s="1" t="s">
        <v>144</v>
      </c>
      <c r="HN91" s="1"/>
    </row>
    <row r="92" spans="1:222">
      <c r="A92" s="15" t="s">
        <v>272</v>
      </c>
      <c r="B92" s="15" t="s">
        <v>274</v>
      </c>
      <c r="C92" s="1" t="s">
        <v>55</v>
      </c>
      <c r="D92" s="1"/>
      <c r="E92" s="1" t="s">
        <v>55</v>
      </c>
      <c r="F92" s="1"/>
      <c r="G92" s="1" t="s">
        <v>55</v>
      </c>
      <c r="H92" s="1"/>
      <c r="I92" s="1" t="s">
        <v>55</v>
      </c>
      <c r="J92" s="1"/>
      <c r="K92" s="1" t="s">
        <v>55</v>
      </c>
      <c r="L92" s="1"/>
      <c r="M92" s="1" t="s">
        <v>6</v>
      </c>
      <c r="N92" s="1"/>
      <c r="O92" s="1" t="s">
        <v>6</v>
      </c>
      <c r="P92" s="1"/>
      <c r="Q92" s="1" t="s">
        <v>6</v>
      </c>
      <c r="R92" s="1"/>
      <c r="S92" s="1" t="s">
        <v>6</v>
      </c>
      <c r="T92" s="1"/>
      <c r="U92" s="1" t="s">
        <v>6</v>
      </c>
      <c r="V92" s="1"/>
      <c r="W92" s="1" t="s">
        <v>6</v>
      </c>
      <c r="X92" s="1"/>
      <c r="Y92" s="1" t="s">
        <v>55</v>
      </c>
      <c r="Z92" s="1"/>
      <c r="AA92" s="1" t="s">
        <v>55</v>
      </c>
      <c r="AB92" s="1"/>
      <c r="AC92" s="1" t="s">
        <v>6</v>
      </c>
      <c r="AD92" s="1"/>
      <c r="AE92" s="1" t="s">
        <v>6</v>
      </c>
      <c r="AF92" s="1"/>
      <c r="AG92" s="1" t="s">
        <v>6</v>
      </c>
      <c r="AH92" s="1"/>
      <c r="AI92" s="1" t="s">
        <v>6</v>
      </c>
      <c r="AJ92" s="1"/>
      <c r="AK92" s="1" t="s">
        <v>55</v>
      </c>
      <c r="AL92" s="1"/>
      <c r="AM92" s="2" t="s">
        <v>55</v>
      </c>
      <c r="AO92" s="5" t="s">
        <v>55</v>
      </c>
      <c r="AQ92" s="5" t="s">
        <v>55</v>
      </c>
      <c r="AS92" s="4" t="s">
        <v>55</v>
      </c>
      <c r="AU92" s="2" t="s">
        <v>61</v>
      </c>
      <c r="AV92" s="2">
        <v>37</v>
      </c>
      <c r="AW92" s="2" t="s">
        <v>55</v>
      </c>
      <c r="AY92" s="2" t="s">
        <v>55</v>
      </c>
      <c r="BA92" s="2" t="s">
        <v>55</v>
      </c>
      <c r="BB92" s="2"/>
      <c r="BC92" s="2" t="s">
        <v>55</v>
      </c>
      <c r="BE92" s="4" t="s">
        <v>55</v>
      </c>
      <c r="BF92" s="2"/>
      <c r="BG92" s="4" t="s">
        <v>55</v>
      </c>
      <c r="BI92" s="2" t="s">
        <v>55</v>
      </c>
      <c r="BJ92" s="2"/>
      <c r="BK92" s="2" t="s">
        <v>55</v>
      </c>
      <c r="BM92" s="5" t="s">
        <v>55</v>
      </c>
      <c r="BO92" s="1" t="s">
        <v>55</v>
      </c>
      <c r="BP92" s="1"/>
      <c r="BQ92" s="1" t="s">
        <v>55</v>
      </c>
      <c r="BR92" s="1"/>
      <c r="BS92" s="1" t="s">
        <v>55</v>
      </c>
      <c r="BT92" s="1"/>
      <c r="BU92" s="1" t="s">
        <v>55</v>
      </c>
      <c r="BV92" s="1"/>
      <c r="BW92" s="1" t="s">
        <v>144</v>
      </c>
      <c r="BX92" s="1"/>
      <c r="BY92" s="1" t="s">
        <v>144</v>
      </c>
      <c r="BZ92" s="1"/>
      <c r="CA92" s="1" t="s">
        <v>144</v>
      </c>
      <c r="CB92" s="1"/>
      <c r="CC92" s="1" t="s">
        <v>144</v>
      </c>
      <c r="CD92" s="1"/>
      <c r="CE92" s="1" t="s">
        <v>144</v>
      </c>
      <c r="CF92" s="1"/>
      <c r="CG92" s="1" t="s">
        <v>144</v>
      </c>
      <c r="CH92" s="1"/>
      <c r="CI92" s="1" t="s">
        <v>144</v>
      </c>
      <c r="CJ92" s="1"/>
      <c r="CK92" s="1" t="s">
        <v>144</v>
      </c>
      <c r="CL92" s="1"/>
      <c r="CM92" s="1" t="s">
        <v>144</v>
      </c>
      <c r="CN92" s="1"/>
      <c r="CO92" s="1" t="s">
        <v>144</v>
      </c>
      <c r="CP92" s="1"/>
      <c r="CQ92" s="1" t="s">
        <v>144</v>
      </c>
      <c r="CR92" s="1"/>
      <c r="CS92" s="1" t="s">
        <v>144</v>
      </c>
      <c r="CT92" s="1"/>
      <c r="CU92" s="1" t="s">
        <v>144</v>
      </c>
      <c r="CV92" s="1"/>
      <c r="CW92" s="1" t="s">
        <v>144</v>
      </c>
      <c r="CX92" s="1"/>
      <c r="CY92" s="1" t="s">
        <v>144</v>
      </c>
      <c r="CZ92" s="1"/>
      <c r="DA92" s="1" t="s">
        <v>61</v>
      </c>
      <c r="DB92" s="1">
        <v>0</v>
      </c>
      <c r="DC92" s="1" t="s">
        <v>55</v>
      </c>
      <c r="DD92" s="1"/>
      <c r="DE92" s="1" t="s">
        <v>55</v>
      </c>
      <c r="DF92" s="1"/>
      <c r="DG92" s="1" t="s">
        <v>6</v>
      </c>
      <c r="DH92" s="1"/>
      <c r="DI92" s="1" t="s">
        <v>6</v>
      </c>
      <c r="DJ92" s="1"/>
      <c r="DK92" s="1" t="s">
        <v>55</v>
      </c>
      <c r="DL92" s="1"/>
      <c r="DM92" s="1" t="s">
        <v>55</v>
      </c>
      <c r="DN92" s="1"/>
      <c r="DO92" s="1" t="s">
        <v>55</v>
      </c>
      <c r="DP92" s="1"/>
      <c r="DQ92" s="1" t="s">
        <v>55</v>
      </c>
      <c r="DR92" s="1"/>
      <c r="DS92" s="1" t="s">
        <v>55</v>
      </c>
      <c r="DT92" s="1"/>
      <c r="DU92" s="1"/>
      <c r="DV92" s="1"/>
      <c r="DW92" s="1" t="s">
        <v>55</v>
      </c>
      <c r="DX92" s="1"/>
      <c r="DY92" s="1" t="s">
        <v>6</v>
      </c>
      <c r="DZ92" s="1"/>
      <c r="EA92" s="1" t="s">
        <v>55</v>
      </c>
      <c r="EB92" s="1"/>
      <c r="EC92" s="1" t="s">
        <v>55</v>
      </c>
      <c r="ED92" s="1"/>
      <c r="EE92" s="1" t="s">
        <v>6</v>
      </c>
      <c r="EF92" s="1"/>
      <c r="EG92" s="1" t="s">
        <v>6</v>
      </c>
      <c r="EH92" s="1"/>
      <c r="EI92" s="1" t="s">
        <v>6</v>
      </c>
      <c r="EJ92" s="1"/>
      <c r="EK92" s="1" t="s">
        <v>55</v>
      </c>
      <c r="EL92" s="1"/>
      <c r="EM92" s="1" t="s">
        <v>6</v>
      </c>
      <c r="EN92" s="1"/>
      <c r="EO92" s="1" t="s">
        <v>55</v>
      </c>
      <c r="EP92" s="1"/>
      <c r="EQ92" s="1" t="s">
        <v>55</v>
      </c>
      <c r="ER92" s="1"/>
      <c r="ES92" s="1" t="s">
        <v>55</v>
      </c>
      <c r="ET92" s="1"/>
      <c r="EU92" s="1" t="s">
        <v>55</v>
      </c>
      <c r="EV92" s="1"/>
      <c r="EW92" s="1" t="s">
        <v>55</v>
      </c>
      <c r="EX92" s="1"/>
      <c r="EY92" s="1" t="s">
        <v>55</v>
      </c>
      <c r="EZ92" s="1"/>
      <c r="FA92" s="1" t="s">
        <v>55</v>
      </c>
      <c r="FB92" s="1"/>
      <c r="FC92" s="1" t="s">
        <v>55</v>
      </c>
      <c r="FD92" s="1"/>
      <c r="FE92" s="1" t="s">
        <v>55</v>
      </c>
      <c r="FF92" s="1"/>
      <c r="FG92" s="5" t="s">
        <v>55</v>
      </c>
      <c r="FI92" s="2" t="s">
        <v>55</v>
      </c>
      <c r="FJ92" s="2"/>
      <c r="FK92" s="2" t="s">
        <v>55</v>
      </c>
      <c r="FM92" s="2" t="s">
        <v>55</v>
      </c>
      <c r="FO92" s="2" t="s">
        <v>55</v>
      </c>
      <c r="FP92" s="2"/>
      <c r="FQ92" s="2" t="s">
        <v>55</v>
      </c>
      <c r="FS92" s="2" t="s">
        <v>55</v>
      </c>
      <c r="FT92" s="2"/>
      <c r="FU92" s="2" t="s">
        <v>55</v>
      </c>
      <c r="FV92" s="2"/>
      <c r="FW92" s="2" t="s">
        <v>55</v>
      </c>
      <c r="FX92" s="2"/>
      <c r="FY92" s="2" t="s">
        <v>55</v>
      </c>
      <c r="FZ92" s="2"/>
      <c r="GA92" s="5" t="s">
        <v>55</v>
      </c>
      <c r="GC92" s="5" t="s">
        <v>55</v>
      </c>
      <c r="GE92" s="5" t="s">
        <v>55</v>
      </c>
      <c r="GG92" s="5" t="s">
        <v>55</v>
      </c>
      <c r="GI92" s="5" t="s">
        <v>55</v>
      </c>
      <c r="GK92" s="5" t="s">
        <v>55</v>
      </c>
      <c r="GM92" s="5" t="s">
        <v>55</v>
      </c>
      <c r="GO92" s="5" t="s">
        <v>55</v>
      </c>
      <c r="GQ92" s="1" t="s">
        <v>6</v>
      </c>
      <c r="GR92" s="1"/>
      <c r="GS92" s="1" t="s">
        <v>55</v>
      </c>
      <c r="GT92" s="1"/>
      <c r="GU92" s="1" t="s">
        <v>6</v>
      </c>
      <c r="GV92" s="1"/>
      <c r="GW92" s="1" t="s">
        <v>6</v>
      </c>
      <c r="GX92" s="1"/>
      <c r="GY92" s="5" t="s">
        <v>55</v>
      </c>
      <c r="HA92" s="5" t="s">
        <v>55</v>
      </c>
      <c r="HC92" s="5" t="s">
        <v>55</v>
      </c>
      <c r="HE92" s="5" t="s">
        <v>55</v>
      </c>
      <c r="HG92" s="5" t="s">
        <v>55</v>
      </c>
      <c r="HI92" s="5" t="s">
        <v>55</v>
      </c>
      <c r="HK92" s="5" t="s">
        <v>55</v>
      </c>
      <c r="HM92" s="1" t="s">
        <v>144</v>
      </c>
      <c r="HN92" s="1"/>
    </row>
    <row r="93" spans="1:222">
      <c r="A93" s="15" t="s">
        <v>272</v>
      </c>
      <c r="B93" s="15" t="s">
        <v>275</v>
      </c>
      <c r="C93" s="1" t="s">
        <v>55</v>
      </c>
      <c r="D93" s="1"/>
      <c r="E93" s="1" t="s">
        <v>55</v>
      </c>
      <c r="F93" s="1"/>
      <c r="G93" s="1" t="s">
        <v>55</v>
      </c>
      <c r="H93" s="1"/>
      <c r="I93" s="1" t="s">
        <v>55</v>
      </c>
      <c r="J93" s="1"/>
      <c r="K93" s="1" t="s">
        <v>55</v>
      </c>
      <c r="L93" s="1"/>
      <c r="M93" s="1" t="s">
        <v>6</v>
      </c>
      <c r="N93" s="1"/>
      <c r="O93" s="1" t="s">
        <v>6</v>
      </c>
      <c r="P93" s="1"/>
      <c r="Q93" s="1" t="s">
        <v>6</v>
      </c>
      <c r="R93" s="1"/>
      <c r="S93" s="1" t="s">
        <v>6</v>
      </c>
      <c r="T93" s="1"/>
      <c r="U93" s="1" t="s">
        <v>6</v>
      </c>
      <c r="V93" s="1"/>
      <c r="W93" s="1" t="s">
        <v>6</v>
      </c>
      <c r="X93" s="1"/>
      <c r="Y93" s="1" t="s">
        <v>55</v>
      </c>
      <c r="Z93" s="1"/>
      <c r="AA93" s="1" t="s">
        <v>55</v>
      </c>
      <c r="AB93" s="1"/>
      <c r="AC93" s="1" t="s">
        <v>6</v>
      </c>
      <c r="AD93" s="1"/>
      <c r="AE93" s="1" t="s">
        <v>6</v>
      </c>
      <c r="AF93" s="1"/>
      <c r="AG93" s="1" t="s">
        <v>6</v>
      </c>
      <c r="AH93" s="1"/>
      <c r="AI93" s="1" t="s">
        <v>6</v>
      </c>
      <c r="AJ93" s="1"/>
      <c r="AK93" s="1" t="s">
        <v>61</v>
      </c>
      <c r="AL93" s="1">
        <v>3</v>
      </c>
      <c r="AM93" s="2" t="s">
        <v>55</v>
      </c>
      <c r="AO93" s="5" t="s">
        <v>55</v>
      </c>
      <c r="AQ93" s="5" t="s">
        <v>55</v>
      </c>
      <c r="AS93" s="4" t="s">
        <v>55</v>
      </c>
      <c r="AU93" s="2" t="s">
        <v>61</v>
      </c>
      <c r="AV93" s="2">
        <v>52</v>
      </c>
      <c r="AW93" s="2" t="s">
        <v>55</v>
      </c>
      <c r="AY93" s="2" t="s">
        <v>55</v>
      </c>
      <c r="BA93" s="2" t="s">
        <v>55</v>
      </c>
      <c r="BB93" s="2"/>
      <c r="BC93" s="2" t="s">
        <v>61</v>
      </c>
      <c r="BD93" s="5">
        <v>3</v>
      </c>
      <c r="BE93" s="4" t="s">
        <v>55</v>
      </c>
      <c r="BF93" s="2"/>
      <c r="BG93" s="4" t="s">
        <v>55</v>
      </c>
      <c r="BI93" s="2" t="s">
        <v>55</v>
      </c>
      <c r="BJ93" s="2"/>
      <c r="BK93" s="2" t="s">
        <v>55</v>
      </c>
      <c r="BM93" s="5" t="s">
        <v>55</v>
      </c>
      <c r="BO93" s="1" t="s">
        <v>55</v>
      </c>
      <c r="BP93" s="1"/>
      <c r="BQ93" s="1" t="s">
        <v>55</v>
      </c>
      <c r="BR93" s="1"/>
      <c r="BS93" s="1" t="s">
        <v>61</v>
      </c>
      <c r="BT93" s="1">
        <v>3</v>
      </c>
      <c r="BU93" s="1" t="s">
        <v>55</v>
      </c>
      <c r="BV93" s="1"/>
      <c r="BW93" s="1" t="s">
        <v>144</v>
      </c>
      <c r="BX93" s="1"/>
      <c r="BY93" s="1" t="s">
        <v>144</v>
      </c>
      <c r="BZ93" s="1"/>
      <c r="CA93" s="1" t="s">
        <v>144</v>
      </c>
      <c r="CB93" s="1"/>
      <c r="CC93" s="1" t="s">
        <v>144</v>
      </c>
      <c r="CD93" s="1"/>
      <c r="CE93" s="1" t="s">
        <v>144</v>
      </c>
      <c r="CF93" s="1"/>
      <c r="CG93" s="1" t="s">
        <v>144</v>
      </c>
      <c r="CH93" s="1"/>
      <c r="CI93" s="1" t="s">
        <v>144</v>
      </c>
      <c r="CJ93" s="1"/>
      <c r="CK93" s="1" t="s">
        <v>144</v>
      </c>
      <c r="CL93" s="1"/>
      <c r="CM93" s="1" t="s">
        <v>144</v>
      </c>
      <c r="CN93" s="1"/>
      <c r="CO93" s="1" t="s">
        <v>144</v>
      </c>
      <c r="CP93" s="1"/>
      <c r="CQ93" s="1" t="s">
        <v>144</v>
      </c>
      <c r="CR93" s="1"/>
      <c r="CS93" s="1" t="s">
        <v>144</v>
      </c>
      <c r="CT93" s="1"/>
      <c r="CU93" s="1" t="s">
        <v>144</v>
      </c>
      <c r="CV93" s="1"/>
      <c r="CW93" s="1" t="s">
        <v>144</v>
      </c>
      <c r="CX93" s="1"/>
      <c r="CY93" s="1" t="s">
        <v>144</v>
      </c>
      <c r="CZ93" s="1"/>
      <c r="DA93" s="1" t="s">
        <v>61</v>
      </c>
      <c r="DB93" s="1">
        <v>3</v>
      </c>
      <c r="DC93" s="1" t="s">
        <v>55</v>
      </c>
      <c r="DD93" s="1"/>
      <c r="DE93" s="1" t="s">
        <v>55</v>
      </c>
      <c r="DF93" s="1"/>
      <c r="DG93" s="1" t="s">
        <v>6</v>
      </c>
      <c r="DH93" s="1"/>
      <c r="DI93" s="1" t="s">
        <v>6</v>
      </c>
      <c r="DJ93" s="1"/>
      <c r="DK93" s="1" t="s">
        <v>55</v>
      </c>
      <c r="DL93" s="1"/>
      <c r="DM93" s="1" t="s">
        <v>55</v>
      </c>
      <c r="DN93" s="1"/>
      <c r="DO93" s="1" t="s">
        <v>55</v>
      </c>
      <c r="DP93" s="1"/>
      <c r="DQ93" s="1" t="s">
        <v>55</v>
      </c>
      <c r="DR93" s="1"/>
      <c r="DS93" s="1" t="s">
        <v>55</v>
      </c>
      <c r="DT93" s="1"/>
      <c r="DU93" s="1"/>
      <c r="DV93" s="1"/>
      <c r="DW93" s="1" t="s">
        <v>55</v>
      </c>
      <c r="DX93" s="1"/>
      <c r="DY93" s="1" t="s">
        <v>6</v>
      </c>
      <c r="DZ93" s="1"/>
      <c r="EA93" s="1" t="s">
        <v>55</v>
      </c>
      <c r="EB93" s="1"/>
      <c r="EC93" s="1" t="s">
        <v>55</v>
      </c>
      <c r="ED93" s="1"/>
      <c r="EE93" s="1" t="s">
        <v>6</v>
      </c>
      <c r="EF93" s="1"/>
      <c r="EG93" s="1" t="s">
        <v>6</v>
      </c>
      <c r="EH93" s="1"/>
      <c r="EI93" s="1" t="s">
        <v>6</v>
      </c>
      <c r="EJ93" s="1"/>
      <c r="EK93" s="1" t="s">
        <v>55</v>
      </c>
      <c r="EL93" s="1"/>
      <c r="EM93" s="1" t="s">
        <v>6</v>
      </c>
      <c r="EN93" s="1"/>
      <c r="EO93" s="1" t="s">
        <v>55</v>
      </c>
      <c r="EP93" s="1"/>
      <c r="EQ93" s="1" t="s">
        <v>55</v>
      </c>
      <c r="ER93" s="1"/>
      <c r="ES93" s="1" t="s">
        <v>55</v>
      </c>
      <c r="ET93" s="1"/>
      <c r="EU93" s="1" t="s">
        <v>55</v>
      </c>
      <c r="EV93" s="1"/>
      <c r="EW93" s="1" t="s">
        <v>55</v>
      </c>
      <c r="EX93" s="1"/>
      <c r="EY93" s="1" t="s">
        <v>55</v>
      </c>
      <c r="EZ93" s="1"/>
      <c r="FA93" s="1" t="s">
        <v>55</v>
      </c>
      <c r="FB93" s="1"/>
      <c r="FC93" s="1" t="s">
        <v>55</v>
      </c>
      <c r="FD93" s="1"/>
      <c r="FE93" s="1" t="s">
        <v>55</v>
      </c>
      <c r="FF93" s="1"/>
      <c r="FG93" s="5" t="s">
        <v>55</v>
      </c>
      <c r="FI93" s="2" t="s">
        <v>55</v>
      </c>
      <c r="FJ93" s="2"/>
      <c r="FK93" s="2" t="s">
        <v>55</v>
      </c>
      <c r="FM93" s="2" t="s">
        <v>55</v>
      </c>
      <c r="FO93" s="2" t="s">
        <v>55</v>
      </c>
      <c r="FP93" s="2"/>
      <c r="FQ93" s="2" t="s">
        <v>55</v>
      </c>
      <c r="FS93" s="2" t="s">
        <v>55</v>
      </c>
      <c r="FT93" s="2"/>
      <c r="FU93" s="2" t="s">
        <v>55</v>
      </c>
      <c r="FV93" s="2"/>
      <c r="FW93" s="2" t="s">
        <v>55</v>
      </c>
      <c r="FX93" s="2"/>
      <c r="FY93" s="2" t="s">
        <v>55</v>
      </c>
      <c r="FZ93" s="2"/>
      <c r="GA93" s="5" t="s">
        <v>55</v>
      </c>
      <c r="GC93" s="5" t="s">
        <v>55</v>
      </c>
      <c r="GE93" s="5" t="s">
        <v>55</v>
      </c>
      <c r="GG93" s="5" t="s">
        <v>55</v>
      </c>
      <c r="GI93" s="5" t="s">
        <v>55</v>
      </c>
      <c r="GK93" s="5" t="s">
        <v>55</v>
      </c>
      <c r="GM93" s="5" t="s">
        <v>55</v>
      </c>
      <c r="GO93" s="5" t="s">
        <v>55</v>
      </c>
      <c r="GQ93" s="1" t="s">
        <v>6</v>
      </c>
      <c r="GR93" s="1"/>
      <c r="GS93" s="1" t="s">
        <v>55</v>
      </c>
      <c r="GT93" s="1"/>
      <c r="GU93" s="1" t="s">
        <v>6</v>
      </c>
      <c r="GV93" s="1"/>
      <c r="GW93" s="1" t="s">
        <v>6</v>
      </c>
      <c r="GX93" s="1"/>
      <c r="GY93" s="5" t="s">
        <v>55</v>
      </c>
      <c r="HA93" s="5" t="s">
        <v>55</v>
      </c>
      <c r="HC93" s="5" t="s">
        <v>55</v>
      </c>
      <c r="HE93" s="5" t="s">
        <v>55</v>
      </c>
      <c r="HG93" s="5" t="s">
        <v>55</v>
      </c>
      <c r="HI93" s="5" t="s">
        <v>55</v>
      </c>
      <c r="HK93" s="5" t="s">
        <v>55</v>
      </c>
      <c r="HM93" s="1" t="s">
        <v>144</v>
      </c>
      <c r="HN93" s="1"/>
    </row>
    <row r="94" spans="1:222">
      <c r="A94" s="15" t="s">
        <v>272</v>
      </c>
      <c r="B94" s="15" t="s">
        <v>276</v>
      </c>
      <c r="C94" s="1" t="s">
        <v>55</v>
      </c>
      <c r="D94" s="1"/>
      <c r="E94" s="1" t="s">
        <v>55</v>
      </c>
      <c r="F94" s="1"/>
      <c r="G94" s="1" t="s">
        <v>55</v>
      </c>
      <c r="H94" s="1"/>
      <c r="I94" s="1" t="s">
        <v>55</v>
      </c>
      <c r="J94" s="1"/>
      <c r="K94" s="1" t="s">
        <v>2</v>
      </c>
      <c r="L94" s="1">
        <v>9</v>
      </c>
      <c r="M94" s="1" t="s">
        <v>6</v>
      </c>
      <c r="N94" s="1"/>
      <c r="O94" s="1" t="s">
        <v>6</v>
      </c>
      <c r="P94" s="1"/>
      <c r="Q94" s="1" t="s">
        <v>6</v>
      </c>
      <c r="R94" s="1"/>
      <c r="S94" s="1" t="s">
        <v>6</v>
      </c>
      <c r="T94" s="1"/>
      <c r="U94" s="1" t="s">
        <v>6</v>
      </c>
      <c r="V94" s="1"/>
      <c r="W94" s="1" t="s">
        <v>6</v>
      </c>
      <c r="X94" s="1"/>
      <c r="Y94" s="1" t="s">
        <v>55</v>
      </c>
      <c r="Z94" s="1"/>
      <c r="AA94" s="1" t="s">
        <v>55</v>
      </c>
      <c r="AB94" s="1"/>
      <c r="AC94" s="1" t="s">
        <v>6</v>
      </c>
      <c r="AD94" s="1"/>
      <c r="AE94" s="1" t="s">
        <v>6</v>
      </c>
      <c r="AF94" s="1"/>
      <c r="AG94" s="1" t="s">
        <v>6</v>
      </c>
      <c r="AH94" s="1"/>
      <c r="AI94" s="1" t="s">
        <v>6</v>
      </c>
      <c r="AJ94" s="1"/>
      <c r="AK94" s="1" t="s">
        <v>55</v>
      </c>
      <c r="AL94" s="1"/>
      <c r="AM94" s="2" t="s">
        <v>55</v>
      </c>
      <c r="AO94" s="5" t="s">
        <v>55</v>
      </c>
      <c r="AQ94" s="5" t="s">
        <v>55</v>
      </c>
      <c r="AS94" s="4" t="s">
        <v>55</v>
      </c>
      <c r="AU94" s="2" t="s">
        <v>61</v>
      </c>
      <c r="AV94" s="2"/>
      <c r="AW94" s="2" t="s">
        <v>55</v>
      </c>
      <c r="AY94" s="2" t="s">
        <v>55</v>
      </c>
      <c r="BA94" s="2" t="s">
        <v>55</v>
      </c>
      <c r="BB94" s="2"/>
      <c r="BC94" s="2" t="s">
        <v>55</v>
      </c>
      <c r="BE94" s="4" t="s">
        <v>55</v>
      </c>
      <c r="BF94" s="2"/>
      <c r="BG94" s="4" t="s">
        <v>55</v>
      </c>
      <c r="BI94" s="2" t="s">
        <v>55</v>
      </c>
      <c r="BJ94" s="2"/>
      <c r="BK94" s="2" t="s">
        <v>55</v>
      </c>
      <c r="BM94" s="5" t="s">
        <v>55</v>
      </c>
      <c r="BO94" s="1" t="s">
        <v>55</v>
      </c>
      <c r="BP94" s="1"/>
      <c r="BQ94" s="1" t="s">
        <v>55</v>
      </c>
      <c r="BR94" s="1"/>
      <c r="BS94" s="1" t="s">
        <v>55</v>
      </c>
      <c r="BT94" s="1"/>
      <c r="BU94" s="1" t="s">
        <v>55</v>
      </c>
      <c r="BV94" s="1"/>
      <c r="BW94" s="1" t="s">
        <v>144</v>
      </c>
      <c r="BX94" s="1"/>
      <c r="BY94" s="1" t="s">
        <v>144</v>
      </c>
      <c r="BZ94" s="1"/>
      <c r="CA94" s="1" t="s">
        <v>144</v>
      </c>
      <c r="CB94" s="1"/>
      <c r="CC94" s="1" t="s">
        <v>144</v>
      </c>
      <c r="CD94" s="1"/>
      <c r="CE94" s="1" t="s">
        <v>144</v>
      </c>
      <c r="CF94" s="1"/>
      <c r="CG94" s="1" t="s">
        <v>144</v>
      </c>
      <c r="CH94" s="1"/>
      <c r="CI94" s="1" t="s">
        <v>144</v>
      </c>
      <c r="CJ94" s="1"/>
      <c r="CK94" s="1" t="s">
        <v>144</v>
      </c>
      <c r="CL94" s="1"/>
      <c r="CM94" s="1" t="s">
        <v>144</v>
      </c>
      <c r="CN94" s="1"/>
      <c r="CO94" s="1" t="s">
        <v>144</v>
      </c>
      <c r="CP94" s="1"/>
      <c r="CQ94" s="1" t="s">
        <v>144</v>
      </c>
      <c r="CR94" s="1"/>
      <c r="CS94" s="1" t="s">
        <v>144</v>
      </c>
      <c r="CT94" s="1"/>
      <c r="CU94" s="1" t="s">
        <v>144</v>
      </c>
      <c r="CV94" s="1"/>
      <c r="CW94" s="1" t="s">
        <v>144</v>
      </c>
      <c r="CX94" s="1"/>
      <c r="CY94" s="1" t="s">
        <v>144</v>
      </c>
      <c r="CZ94" s="1"/>
      <c r="DA94" s="1" t="s">
        <v>61</v>
      </c>
      <c r="DB94" s="1">
        <v>3</v>
      </c>
      <c r="DC94" s="1" t="s">
        <v>55</v>
      </c>
      <c r="DD94" s="1"/>
      <c r="DE94" s="1" t="s">
        <v>55</v>
      </c>
      <c r="DF94" s="1"/>
      <c r="DG94" s="1" t="s">
        <v>6</v>
      </c>
      <c r="DH94" s="1"/>
      <c r="DI94" s="1" t="s">
        <v>6</v>
      </c>
      <c r="DJ94" s="1"/>
      <c r="DK94" s="1" t="s">
        <v>55</v>
      </c>
      <c r="DL94" s="1"/>
      <c r="DM94" s="1" t="s">
        <v>55</v>
      </c>
      <c r="DN94" s="1"/>
      <c r="DO94" s="1" t="s">
        <v>55</v>
      </c>
      <c r="DP94" s="1"/>
      <c r="DQ94" s="1" t="s">
        <v>55</v>
      </c>
      <c r="DR94" s="1"/>
      <c r="DS94" s="1" t="s">
        <v>55</v>
      </c>
      <c r="DT94" s="1"/>
      <c r="DU94" s="1"/>
      <c r="DV94" s="1"/>
      <c r="DW94" s="1" t="s">
        <v>55</v>
      </c>
      <c r="DX94" s="1"/>
      <c r="DY94" s="1" t="s">
        <v>6</v>
      </c>
      <c r="DZ94" s="1"/>
      <c r="EA94" s="1" t="s">
        <v>55</v>
      </c>
      <c r="EB94" s="1"/>
      <c r="EC94" s="1" t="s">
        <v>55</v>
      </c>
      <c r="ED94" s="1"/>
      <c r="EE94" s="1" t="s">
        <v>6</v>
      </c>
      <c r="EF94" s="1"/>
      <c r="EG94" s="1" t="s">
        <v>6</v>
      </c>
      <c r="EH94" s="1"/>
      <c r="EI94" s="1" t="s">
        <v>6</v>
      </c>
      <c r="EJ94" s="1"/>
      <c r="EK94" s="1" t="s">
        <v>55</v>
      </c>
      <c r="EL94" s="1"/>
      <c r="EM94" s="1" t="s">
        <v>6</v>
      </c>
      <c r="EN94" s="1"/>
      <c r="EO94" s="1" t="s">
        <v>55</v>
      </c>
      <c r="EP94" s="1"/>
      <c r="EQ94" s="1" t="s">
        <v>55</v>
      </c>
      <c r="ER94" s="1"/>
      <c r="ES94" s="1" t="s">
        <v>55</v>
      </c>
      <c r="ET94" s="1"/>
      <c r="EU94" s="1" t="s">
        <v>55</v>
      </c>
      <c r="EV94" s="1"/>
      <c r="EW94" s="1" t="s">
        <v>55</v>
      </c>
      <c r="EX94" s="1"/>
      <c r="EY94" s="1" t="s">
        <v>55</v>
      </c>
      <c r="EZ94" s="1"/>
      <c r="FA94" s="1" t="s">
        <v>55</v>
      </c>
      <c r="FB94" s="1"/>
      <c r="FC94" s="1" t="s">
        <v>61</v>
      </c>
      <c r="FD94" s="1">
        <v>8</v>
      </c>
      <c r="FE94" s="1" t="s">
        <v>55</v>
      </c>
      <c r="FF94" s="1"/>
      <c r="FG94" s="5" t="s">
        <v>55</v>
      </c>
      <c r="FI94" s="2" t="s">
        <v>55</v>
      </c>
      <c r="FJ94" s="2"/>
      <c r="FK94" s="2" t="s">
        <v>55</v>
      </c>
      <c r="FM94" s="2" t="s">
        <v>55</v>
      </c>
      <c r="FO94" s="2" t="s">
        <v>55</v>
      </c>
      <c r="FP94" s="2"/>
      <c r="FQ94" s="2" t="s">
        <v>55</v>
      </c>
      <c r="FS94" s="2" t="s">
        <v>55</v>
      </c>
      <c r="FT94" s="2"/>
      <c r="FU94" s="2" t="s">
        <v>55</v>
      </c>
      <c r="FV94" s="2"/>
      <c r="FW94" s="2" t="s">
        <v>55</v>
      </c>
      <c r="FX94" s="2"/>
      <c r="FY94" s="2" t="s">
        <v>55</v>
      </c>
      <c r="FZ94" s="2"/>
      <c r="GA94" s="5" t="s">
        <v>55</v>
      </c>
      <c r="GC94" s="5" t="s">
        <v>55</v>
      </c>
      <c r="GE94" s="5" t="s">
        <v>55</v>
      </c>
      <c r="GG94" s="5" t="s">
        <v>55</v>
      </c>
      <c r="GI94" s="5" t="s">
        <v>55</v>
      </c>
      <c r="GK94" s="5" t="s">
        <v>55</v>
      </c>
      <c r="GM94" s="5" t="s">
        <v>55</v>
      </c>
      <c r="GO94" s="5" t="s">
        <v>55</v>
      </c>
      <c r="GQ94" s="1" t="s">
        <v>6</v>
      </c>
      <c r="GR94" s="1"/>
      <c r="GS94" s="1" t="s">
        <v>55</v>
      </c>
      <c r="GT94" s="1"/>
      <c r="GU94" s="1" t="s">
        <v>6</v>
      </c>
      <c r="GV94" s="1"/>
      <c r="GW94" s="1" t="s">
        <v>6</v>
      </c>
      <c r="GX94" s="1"/>
      <c r="GY94" s="5" t="s">
        <v>55</v>
      </c>
      <c r="HA94" s="5" t="s">
        <v>55</v>
      </c>
      <c r="HC94" s="5" t="s">
        <v>55</v>
      </c>
      <c r="HE94" s="5" t="s">
        <v>55</v>
      </c>
      <c r="HG94" s="5" t="s">
        <v>55</v>
      </c>
      <c r="HI94" s="5" t="s">
        <v>55</v>
      </c>
      <c r="HK94" s="5" t="s">
        <v>55</v>
      </c>
      <c r="HM94" s="1" t="s">
        <v>144</v>
      </c>
      <c r="HN94" s="1"/>
    </row>
    <row r="95" spans="1:222">
      <c r="A95" s="12" t="s">
        <v>277</v>
      </c>
      <c r="B95" s="15" t="s">
        <v>96</v>
      </c>
      <c r="C95" s="1" t="s">
        <v>55</v>
      </c>
      <c r="D95" s="1"/>
      <c r="E95" s="1" t="s">
        <v>55</v>
      </c>
      <c r="F95" s="1"/>
      <c r="G95" s="1" t="s">
        <v>55</v>
      </c>
      <c r="H95" s="1"/>
      <c r="I95" s="1" t="s">
        <v>55</v>
      </c>
      <c r="J95" s="1"/>
      <c r="K95" s="1" t="s">
        <v>55</v>
      </c>
      <c r="L95" s="1"/>
      <c r="M95" s="1" t="s">
        <v>6</v>
      </c>
      <c r="N95" s="1"/>
      <c r="O95" s="1" t="s">
        <v>6</v>
      </c>
      <c r="P95" s="1"/>
      <c r="Q95" s="1" t="s">
        <v>6</v>
      </c>
      <c r="R95" s="1"/>
      <c r="S95" s="1" t="s">
        <v>6</v>
      </c>
      <c r="T95" s="1"/>
      <c r="U95" s="1" t="s">
        <v>6</v>
      </c>
      <c r="V95" s="1"/>
      <c r="W95" s="1" t="s">
        <v>6</v>
      </c>
      <c r="X95" s="1"/>
      <c r="Y95" s="1" t="s">
        <v>55</v>
      </c>
      <c r="Z95" s="1"/>
      <c r="AA95" s="1" t="s">
        <v>55</v>
      </c>
      <c r="AB95" s="1"/>
      <c r="AC95" s="1" t="s">
        <v>6</v>
      </c>
      <c r="AD95" s="1"/>
      <c r="AE95" s="1" t="s">
        <v>6</v>
      </c>
      <c r="AF95" s="1"/>
      <c r="AG95" s="1" t="s">
        <v>2</v>
      </c>
      <c r="AH95" s="1">
        <f>13+31+29+30+20+26+18+13</f>
        <v>180</v>
      </c>
      <c r="AI95" s="1" t="s">
        <v>6</v>
      </c>
      <c r="AJ95" s="1"/>
      <c r="AK95" s="1" t="s">
        <v>55</v>
      </c>
      <c r="AL95" s="1"/>
      <c r="AM95" s="2" t="s">
        <v>55</v>
      </c>
      <c r="AO95" s="5" t="s">
        <v>55</v>
      </c>
      <c r="AQ95" s="5" t="s">
        <v>55</v>
      </c>
      <c r="AS95" s="2" t="s">
        <v>55</v>
      </c>
      <c r="AT95" s="2"/>
      <c r="AU95" s="2" t="s">
        <v>61</v>
      </c>
      <c r="AV95" s="2"/>
      <c r="AW95" s="2" t="s">
        <v>55</v>
      </c>
      <c r="AX95" s="2"/>
      <c r="AY95" s="2" t="s">
        <v>55</v>
      </c>
      <c r="AZ95" s="2"/>
      <c r="BA95" s="2" t="s">
        <v>61</v>
      </c>
      <c r="BB95" s="16">
        <v>36</v>
      </c>
      <c r="BC95" s="2" t="s">
        <v>55</v>
      </c>
      <c r="BD95" s="2"/>
      <c r="BE95" s="4" t="s">
        <v>55</v>
      </c>
      <c r="BF95" s="2"/>
      <c r="BG95" s="4" t="s">
        <v>61</v>
      </c>
      <c r="BH95" s="2">
        <v>5</v>
      </c>
      <c r="BI95" s="2" t="s">
        <v>61</v>
      </c>
      <c r="BJ95" s="2">
        <v>6</v>
      </c>
      <c r="BK95" s="2" t="s">
        <v>61</v>
      </c>
      <c r="BL95" s="2">
        <v>10</v>
      </c>
      <c r="BM95" s="5" t="s">
        <v>55</v>
      </c>
      <c r="BN95" s="2"/>
      <c r="BO95" s="1" t="s">
        <v>55</v>
      </c>
      <c r="BP95" s="1"/>
      <c r="BQ95" s="1" t="s">
        <v>61</v>
      </c>
      <c r="BR95" s="1">
        <v>87</v>
      </c>
      <c r="BS95" s="1" t="s">
        <v>61</v>
      </c>
      <c r="BT95" s="1">
        <v>2</v>
      </c>
      <c r="BU95" s="1" t="s">
        <v>55</v>
      </c>
      <c r="BV95" s="1"/>
      <c r="BW95" s="1" t="s">
        <v>144</v>
      </c>
      <c r="BX95" s="1"/>
      <c r="BY95" s="1" t="s">
        <v>144</v>
      </c>
      <c r="BZ95" s="1"/>
      <c r="CA95" s="1" t="s">
        <v>144</v>
      </c>
      <c r="CB95" s="1"/>
      <c r="CC95" s="1" t="s">
        <v>144</v>
      </c>
      <c r="CD95" s="1"/>
      <c r="CE95" s="1" t="s">
        <v>144</v>
      </c>
      <c r="CF95" s="1"/>
      <c r="CG95" s="1" t="s">
        <v>144</v>
      </c>
      <c r="CH95" s="1"/>
      <c r="CI95" s="1" t="s">
        <v>144</v>
      </c>
      <c r="CJ95" s="1"/>
      <c r="CK95" s="1" t="s">
        <v>308</v>
      </c>
      <c r="CL95" s="1">
        <v>2</v>
      </c>
      <c r="CM95" s="1" t="s">
        <v>144</v>
      </c>
      <c r="CN95" s="1"/>
      <c r="CO95" s="1" t="s">
        <v>144</v>
      </c>
      <c r="CP95" s="1"/>
      <c r="CQ95" s="1" t="s">
        <v>144</v>
      </c>
      <c r="CR95" s="1"/>
      <c r="CS95" s="1" t="s">
        <v>144</v>
      </c>
      <c r="CT95" s="1"/>
      <c r="CU95" s="1" t="s">
        <v>144</v>
      </c>
      <c r="CV95" s="1"/>
      <c r="CW95" s="1" t="s">
        <v>144</v>
      </c>
      <c r="CX95" s="1"/>
      <c r="CY95" s="1" t="s">
        <v>144</v>
      </c>
      <c r="CZ95" s="1"/>
      <c r="DA95" s="1" t="s">
        <v>61</v>
      </c>
      <c r="DB95" s="1">
        <v>2</v>
      </c>
      <c r="DC95" s="1" t="s">
        <v>55</v>
      </c>
      <c r="DD95" s="1"/>
      <c r="DE95" s="1" t="s">
        <v>55</v>
      </c>
      <c r="DF95" s="1"/>
      <c r="DG95" s="1" t="s">
        <v>6</v>
      </c>
      <c r="DH95" s="1"/>
      <c r="DI95" s="1" t="s">
        <v>6</v>
      </c>
      <c r="DJ95" s="1"/>
      <c r="DK95" s="1" t="s">
        <v>6</v>
      </c>
      <c r="DL95" s="1"/>
      <c r="DM95" s="1" t="s">
        <v>55</v>
      </c>
      <c r="DN95" s="1"/>
      <c r="DO95" s="1" t="s">
        <v>61</v>
      </c>
      <c r="DP95" s="1">
        <v>5</v>
      </c>
      <c r="DQ95" s="1" t="s">
        <v>55</v>
      </c>
      <c r="DR95" s="1"/>
      <c r="DS95" s="1" t="s">
        <v>55</v>
      </c>
      <c r="DT95" s="1"/>
      <c r="DU95" s="1"/>
      <c r="DV95" s="1"/>
      <c r="DW95" s="1" t="s">
        <v>55</v>
      </c>
      <c r="DX95" s="1"/>
      <c r="DY95" s="1" t="s">
        <v>55</v>
      </c>
      <c r="DZ95" s="1"/>
      <c r="EA95" s="1" t="s">
        <v>61</v>
      </c>
      <c r="EB95" s="1">
        <v>4</v>
      </c>
      <c r="EC95" s="1" t="s">
        <v>55</v>
      </c>
      <c r="ED95" s="1"/>
      <c r="EE95" s="1" t="s">
        <v>6</v>
      </c>
      <c r="EF95" s="1"/>
      <c r="EG95" s="1" t="s">
        <v>6</v>
      </c>
      <c r="EH95" s="1"/>
      <c r="EI95" s="1" t="s">
        <v>6</v>
      </c>
      <c r="EJ95" s="1"/>
      <c r="EK95" s="1" t="s">
        <v>55</v>
      </c>
      <c r="EL95" s="1"/>
      <c r="EM95" s="1" t="s">
        <v>6</v>
      </c>
      <c r="EN95" s="1"/>
      <c r="EO95" s="1" t="s">
        <v>55</v>
      </c>
      <c r="EP95" s="1"/>
      <c r="EQ95" s="1" t="s">
        <v>61</v>
      </c>
      <c r="ER95" s="1">
        <v>14</v>
      </c>
      <c r="ES95" s="1" t="s">
        <v>55</v>
      </c>
      <c r="ET95" s="1"/>
      <c r="EU95" s="1" t="s">
        <v>55</v>
      </c>
      <c r="EV95" s="1"/>
      <c r="EW95" s="1" t="s">
        <v>55</v>
      </c>
      <c r="EX95" s="1"/>
      <c r="EY95" s="1" t="s">
        <v>55</v>
      </c>
      <c r="EZ95" s="1"/>
      <c r="FA95" s="1" t="s">
        <v>55</v>
      </c>
      <c r="FB95" s="1"/>
      <c r="FC95" s="1" t="s">
        <v>61</v>
      </c>
      <c r="FD95" s="1">
        <v>9</v>
      </c>
      <c r="FE95" s="1" t="s">
        <v>55</v>
      </c>
      <c r="FF95" s="1"/>
      <c r="FG95" s="5" t="s">
        <v>55</v>
      </c>
      <c r="FI95" s="2" t="s">
        <v>55</v>
      </c>
      <c r="FJ95" s="2"/>
      <c r="FK95" s="2" t="s">
        <v>55</v>
      </c>
      <c r="FL95" s="2"/>
      <c r="FM95" s="2" t="s">
        <v>55</v>
      </c>
      <c r="FN95" s="2"/>
      <c r="FO95" s="2" t="s">
        <v>55</v>
      </c>
      <c r="FP95" s="2"/>
      <c r="FQ95" s="2" t="s">
        <v>55</v>
      </c>
      <c r="FR95" s="2"/>
      <c r="FS95" s="2" t="s">
        <v>55</v>
      </c>
      <c r="FT95" s="2"/>
      <c r="FU95" s="2" t="s">
        <v>55</v>
      </c>
      <c r="FV95" s="2"/>
      <c r="FW95" s="2" t="s">
        <v>55</v>
      </c>
      <c r="FX95" s="2"/>
      <c r="FY95" s="2" t="s">
        <v>55</v>
      </c>
      <c r="FZ95" s="2"/>
      <c r="GA95" s="5" t="s">
        <v>55</v>
      </c>
      <c r="GB95" s="2"/>
      <c r="GC95" s="5" t="s">
        <v>55</v>
      </c>
      <c r="GE95" s="5" t="s">
        <v>55</v>
      </c>
      <c r="GG95" s="5" t="s">
        <v>55</v>
      </c>
      <c r="GI95" s="5" t="s">
        <v>55</v>
      </c>
      <c r="GK95" s="5" t="s">
        <v>55</v>
      </c>
      <c r="GM95" s="5" t="s">
        <v>55</v>
      </c>
      <c r="GO95" s="5" t="s">
        <v>55</v>
      </c>
      <c r="GQ95" s="1" t="s">
        <v>6</v>
      </c>
      <c r="GR95" s="1"/>
      <c r="GS95" s="1" t="s">
        <v>2</v>
      </c>
      <c r="GT95" s="1">
        <v>8</v>
      </c>
      <c r="GU95" s="1" t="s">
        <v>6</v>
      </c>
      <c r="GV95" s="1"/>
      <c r="GW95" s="1" t="s">
        <v>6</v>
      </c>
      <c r="GX95" s="1"/>
      <c r="GY95" s="5" t="s">
        <v>55</v>
      </c>
      <c r="HA95" s="5" t="s">
        <v>55</v>
      </c>
      <c r="HC95" s="5" t="s">
        <v>55</v>
      </c>
      <c r="HE95" s="5" t="s">
        <v>55</v>
      </c>
      <c r="HG95" s="5" t="s">
        <v>55</v>
      </c>
      <c r="HI95" s="5" t="s">
        <v>55</v>
      </c>
      <c r="HK95" s="5" t="s">
        <v>55</v>
      </c>
      <c r="HM95" s="1" t="s">
        <v>144</v>
      </c>
      <c r="HN95" s="1"/>
    </row>
    <row r="96" spans="1:222">
      <c r="A96" s="15" t="s">
        <v>277</v>
      </c>
      <c r="B96" s="15" t="s">
        <v>278</v>
      </c>
      <c r="C96" s="1" t="s">
        <v>55</v>
      </c>
      <c r="D96" s="1"/>
      <c r="E96" s="1" t="s">
        <v>55</v>
      </c>
      <c r="F96" s="1"/>
      <c r="G96" s="1" t="s">
        <v>55</v>
      </c>
      <c r="H96" s="1"/>
      <c r="I96" s="1" t="s">
        <v>55</v>
      </c>
      <c r="J96" s="1"/>
      <c r="K96" s="1" t="s">
        <v>55</v>
      </c>
      <c r="L96" s="1"/>
      <c r="M96" s="1" t="s">
        <v>6</v>
      </c>
      <c r="N96" s="1"/>
      <c r="O96" s="1" t="s">
        <v>6</v>
      </c>
      <c r="P96" s="1"/>
      <c r="Q96" s="1" t="s">
        <v>6</v>
      </c>
      <c r="R96" s="1"/>
      <c r="S96" s="1" t="s">
        <v>6</v>
      </c>
      <c r="T96" s="1"/>
      <c r="U96" s="1" t="s">
        <v>6</v>
      </c>
      <c r="V96" s="1"/>
      <c r="W96" s="1" t="s">
        <v>6</v>
      </c>
      <c r="X96" s="1"/>
      <c r="Y96" s="1" t="s">
        <v>55</v>
      </c>
      <c r="Z96" s="1"/>
      <c r="AA96" s="1" t="s">
        <v>55</v>
      </c>
      <c r="AB96" s="1"/>
      <c r="AC96" s="1" t="s">
        <v>6</v>
      </c>
      <c r="AD96" s="1"/>
      <c r="AE96" s="1" t="s">
        <v>6</v>
      </c>
      <c r="AF96" s="1"/>
      <c r="AG96" s="1" t="s">
        <v>55</v>
      </c>
      <c r="AH96" s="1"/>
      <c r="AI96" s="1" t="s">
        <v>6</v>
      </c>
      <c r="AJ96" s="1"/>
      <c r="AK96" s="1" t="s">
        <v>55</v>
      </c>
      <c r="AL96" s="1"/>
      <c r="AM96" s="2" t="s">
        <v>55</v>
      </c>
      <c r="AO96" s="5" t="s">
        <v>55</v>
      </c>
      <c r="AQ96" s="5" t="s">
        <v>55</v>
      </c>
      <c r="AS96" s="4" t="s">
        <v>55</v>
      </c>
      <c r="AU96" s="2" t="s">
        <v>61</v>
      </c>
      <c r="AV96" s="2"/>
      <c r="AW96" s="2" t="s">
        <v>55</v>
      </c>
      <c r="AY96" s="2" t="s">
        <v>55</v>
      </c>
      <c r="BA96" s="2" t="s">
        <v>55</v>
      </c>
      <c r="BB96" s="2"/>
      <c r="BC96" s="2" t="s">
        <v>55</v>
      </c>
      <c r="BE96" s="4" t="s">
        <v>55</v>
      </c>
      <c r="BF96" s="2"/>
      <c r="BG96" s="4" t="s">
        <v>55</v>
      </c>
      <c r="BI96" s="2" t="s">
        <v>55</v>
      </c>
      <c r="BJ96" s="2"/>
      <c r="BK96" s="2" t="s">
        <v>55</v>
      </c>
      <c r="BM96" s="5" t="s">
        <v>55</v>
      </c>
      <c r="BO96" s="1" t="s">
        <v>55</v>
      </c>
      <c r="BP96" s="1"/>
      <c r="BQ96" s="1" t="s">
        <v>55</v>
      </c>
      <c r="BR96" s="1"/>
      <c r="BS96" s="1" t="s">
        <v>55</v>
      </c>
      <c r="BT96" s="1"/>
      <c r="BU96" s="1" t="s">
        <v>55</v>
      </c>
      <c r="BV96" s="1"/>
      <c r="BW96" s="1" t="s">
        <v>144</v>
      </c>
      <c r="BX96" s="1"/>
      <c r="BY96" s="1" t="s">
        <v>144</v>
      </c>
      <c r="BZ96" s="1"/>
      <c r="CA96" s="1" t="s">
        <v>144</v>
      </c>
      <c r="CB96" s="1"/>
      <c r="CC96" s="1" t="s">
        <v>144</v>
      </c>
      <c r="CD96" s="1"/>
      <c r="CE96" s="1" t="s">
        <v>144</v>
      </c>
      <c r="CF96" s="1"/>
      <c r="CG96" s="1" t="s">
        <v>144</v>
      </c>
      <c r="CH96" s="1"/>
      <c r="CI96" s="1" t="s">
        <v>144</v>
      </c>
      <c r="CJ96" s="1"/>
      <c r="CK96" s="1" t="s">
        <v>144</v>
      </c>
      <c r="CL96" s="1"/>
      <c r="CM96" s="1" t="s">
        <v>144</v>
      </c>
      <c r="CN96" s="1"/>
      <c r="CO96" s="1" t="s">
        <v>144</v>
      </c>
      <c r="CP96" s="1"/>
      <c r="CQ96" s="1" t="s">
        <v>144</v>
      </c>
      <c r="CR96" s="1"/>
      <c r="CS96" s="1" t="s">
        <v>144</v>
      </c>
      <c r="CT96" s="1"/>
      <c r="CU96" s="1" t="s">
        <v>144</v>
      </c>
      <c r="CV96" s="1"/>
      <c r="CW96" s="1" t="s">
        <v>144</v>
      </c>
      <c r="CX96" s="1"/>
      <c r="CY96" s="1" t="s">
        <v>144</v>
      </c>
      <c r="CZ96" s="1"/>
      <c r="DA96" s="1" t="s">
        <v>61</v>
      </c>
      <c r="DB96" s="1">
        <v>2</v>
      </c>
      <c r="DC96" s="1" t="s">
        <v>55</v>
      </c>
      <c r="DD96" s="1"/>
      <c r="DE96" s="1" t="s">
        <v>55</v>
      </c>
      <c r="DF96" s="1"/>
      <c r="DG96" s="1" t="s">
        <v>6</v>
      </c>
      <c r="DH96" s="1"/>
      <c r="DI96" s="1" t="s">
        <v>6</v>
      </c>
      <c r="DJ96" s="1"/>
      <c r="DK96" s="1" t="s">
        <v>55</v>
      </c>
      <c r="DL96" s="1"/>
      <c r="DM96" s="1" t="s">
        <v>55</v>
      </c>
      <c r="DN96" s="1"/>
      <c r="DO96" s="1" t="s">
        <v>61</v>
      </c>
      <c r="DP96" s="1">
        <v>5</v>
      </c>
      <c r="DQ96" s="1" t="s">
        <v>55</v>
      </c>
      <c r="DR96" s="1"/>
      <c r="DS96" s="1" t="s">
        <v>55</v>
      </c>
      <c r="DT96" s="1"/>
      <c r="DU96" s="1"/>
      <c r="DV96" s="1"/>
      <c r="DW96" s="1" t="s">
        <v>55</v>
      </c>
      <c r="DX96" s="1"/>
      <c r="DY96" s="1" t="s">
        <v>6</v>
      </c>
      <c r="DZ96" s="1"/>
      <c r="EA96" s="1" t="s">
        <v>55</v>
      </c>
      <c r="EB96" s="1"/>
      <c r="EC96" s="1" t="s">
        <v>55</v>
      </c>
      <c r="ED96" s="1"/>
      <c r="EE96" s="1" t="s">
        <v>6</v>
      </c>
      <c r="EF96" s="1"/>
      <c r="EG96" s="1" t="s">
        <v>6</v>
      </c>
      <c r="EH96" s="1"/>
      <c r="EI96" s="1" t="s">
        <v>6</v>
      </c>
      <c r="EJ96" s="1"/>
      <c r="EK96" s="1" t="s">
        <v>55</v>
      </c>
      <c r="EL96" s="1"/>
      <c r="EM96" s="1" t="s">
        <v>6</v>
      </c>
      <c r="EN96" s="1"/>
      <c r="EO96" s="1" t="s">
        <v>61</v>
      </c>
      <c r="EP96" s="1">
        <v>6</v>
      </c>
      <c r="EQ96" s="1" t="s">
        <v>55</v>
      </c>
      <c r="ER96" s="1"/>
      <c r="ES96" s="1" t="s">
        <v>55</v>
      </c>
      <c r="ET96" s="1"/>
      <c r="EU96" s="1" t="s">
        <v>55</v>
      </c>
      <c r="EV96" s="1"/>
      <c r="EW96" s="1" t="s">
        <v>55</v>
      </c>
      <c r="EX96" s="1"/>
      <c r="EY96" s="1" t="s">
        <v>55</v>
      </c>
      <c r="EZ96" s="1"/>
      <c r="FA96" s="1" t="s">
        <v>55</v>
      </c>
      <c r="FB96" s="1"/>
      <c r="FC96" s="1" t="s">
        <v>55</v>
      </c>
      <c r="FD96" s="1"/>
      <c r="FE96" s="1" t="s">
        <v>55</v>
      </c>
      <c r="FF96" s="1"/>
      <c r="FG96" s="5" t="s">
        <v>55</v>
      </c>
      <c r="FI96" s="2" t="s">
        <v>55</v>
      </c>
      <c r="FJ96" s="2"/>
      <c r="FK96" s="2" t="s">
        <v>55</v>
      </c>
      <c r="FM96" s="2" t="s">
        <v>55</v>
      </c>
      <c r="FO96" s="2" t="s">
        <v>55</v>
      </c>
      <c r="FP96" s="2"/>
      <c r="FQ96" s="2" t="s">
        <v>55</v>
      </c>
      <c r="FS96" s="2" t="s">
        <v>55</v>
      </c>
      <c r="FT96" s="2"/>
      <c r="FU96" s="2" t="s">
        <v>55</v>
      </c>
      <c r="FV96" s="2"/>
      <c r="FW96" s="2" t="s">
        <v>55</v>
      </c>
      <c r="FX96" s="2"/>
      <c r="FY96" s="2" t="s">
        <v>55</v>
      </c>
      <c r="FZ96" s="2"/>
      <c r="GA96" s="5" t="s">
        <v>55</v>
      </c>
      <c r="GC96" s="5" t="s">
        <v>55</v>
      </c>
      <c r="GE96" s="5" t="s">
        <v>55</v>
      </c>
      <c r="GG96" s="5" t="s">
        <v>55</v>
      </c>
      <c r="GI96" s="5" t="s">
        <v>55</v>
      </c>
      <c r="GK96" s="5" t="s">
        <v>55</v>
      </c>
      <c r="GM96" s="5" t="s">
        <v>55</v>
      </c>
      <c r="GO96" s="5" t="s">
        <v>55</v>
      </c>
      <c r="GQ96" s="1" t="s">
        <v>6</v>
      </c>
      <c r="GR96" s="1"/>
      <c r="GS96" s="1" t="s">
        <v>55</v>
      </c>
      <c r="GT96" s="1"/>
      <c r="GU96" s="1" t="s">
        <v>6</v>
      </c>
      <c r="GV96" s="1"/>
      <c r="GW96" s="1" t="s">
        <v>6</v>
      </c>
      <c r="GX96" s="1"/>
      <c r="GY96" s="5" t="s">
        <v>55</v>
      </c>
      <c r="HA96" s="5" t="s">
        <v>55</v>
      </c>
      <c r="HC96" s="5" t="s">
        <v>55</v>
      </c>
      <c r="HE96" s="5" t="s">
        <v>55</v>
      </c>
      <c r="HG96" s="5" t="s">
        <v>55</v>
      </c>
      <c r="HI96" s="5" t="s">
        <v>55</v>
      </c>
      <c r="HK96" s="5" t="s">
        <v>55</v>
      </c>
      <c r="HM96" s="1" t="s">
        <v>144</v>
      </c>
      <c r="HN96" s="1"/>
    </row>
    <row r="97" spans="1:222">
      <c r="A97" s="15" t="s">
        <v>277</v>
      </c>
      <c r="B97" s="15" t="s">
        <v>279</v>
      </c>
      <c r="C97" s="1" t="s">
        <v>55</v>
      </c>
      <c r="D97" s="1"/>
      <c r="E97" s="1" t="s">
        <v>55</v>
      </c>
      <c r="F97" s="1"/>
      <c r="G97" s="1" t="s">
        <v>55</v>
      </c>
      <c r="H97" s="1"/>
      <c r="I97" s="1" t="s">
        <v>55</v>
      </c>
      <c r="J97" s="1"/>
      <c r="K97" s="1" t="s">
        <v>55</v>
      </c>
      <c r="L97" s="1"/>
      <c r="M97" s="1" t="s">
        <v>6</v>
      </c>
      <c r="N97" s="1"/>
      <c r="O97" s="1" t="s">
        <v>6</v>
      </c>
      <c r="P97" s="1"/>
      <c r="Q97" s="1" t="s">
        <v>6</v>
      </c>
      <c r="R97" s="1"/>
      <c r="S97" s="1" t="s">
        <v>6</v>
      </c>
      <c r="T97" s="1"/>
      <c r="U97" s="1" t="s">
        <v>6</v>
      </c>
      <c r="V97" s="1"/>
      <c r="W97" s="1" t="s">
        <v>6</v>
      </c>
      <c r="X97" s="1"/>
      <c r="Y97" s="1" t="s">
        <v>55</v>
      </c>
      <c r="Z97" s="1"/>
      <c r="AA97" s="1" t="s">
        <v>55</v>
      </c>
      <c r="AB97" s="1"/>
      <c r="AC97" s="1" t="s">
        <v>6</v>
      </c>
      <c r="AD97" s="1"/>
      <c r="AE97" s="1" t="s">
        <v>6</v>
      </c>
      <c r="AF97" s="1"/>
      <c r="AG97" s="1" t="s">
        <v>6</v>
      </c>
      <c r="AH97" s="1"/>
      <c r="AI97" s="1" t="s">
        <v>6</v>
      </c>
      <c r="AJ97" s="1"/>
      <c r="AK97" s="1" t="s">
        <v>55</v>
      </c>
      <c r="AL97" s="1"/>
      <c r="AM97" s="2" t="s">
        <v>55</v>
      </c>
      <c r="AO97" s="5" t="s">
        <v>55</v>
      </c>
      <c r="AQ97" s="5" t="s">
        <v>55</v>
      </c>
      <c r="AS97" s="4" t="s">
        <v>55</v>
      </c>
      <c r="AU97" s="2" t="s">
        <v>61</v>
      </c>
      <c r="AV97" s="2"/>
      <c r="AW97" s="2" t="s">
        <v>55</v>
      </c>
      <c r="AY97" s="2" t="s">
        <v>55</v>
      </c>
      <c r="BA97" s="2" t="s">
        <v>55</v>
      </c>
      <c r="BB97" s="2"/>
      <c r="BC97" s="2" t="s">
        <v>55</v>
      </c>
      <c r="BE97" s="4" t="s">
        <v>55</v>
      </c>
      <c r="BF97" s="2"/>
      <c r="BG97" s="4" t="s">
        <v>61</v>
      </c>
      <c r="BH97" s="5">
        <v>4</v>
      </c>
      <c r="BI97" s="2" t="s">
        <v>61</v>
      </c>
      <c r="BJ97" s="2">
        <v>1</v>
      </c>
      <c r="BK97" s="2" t="s">
        <v>55</v>
      </c>
      <c r="BM97" s="5" t="s">
        <v>55</v>
      </c>
      <c r="BO97" s="1" t="s">
        <v>55</v>
      </c>
      <c r="BP97" s="1"/>
      <c r="BQ97" s="1" t="s">
        <v>55</v>
      </c>
      <c r="BR97" s="1"/>
      <c r="BS97" s="1" t="s">
        <v>55</v>
      </c>
      <c r="BT97" s="1"/>
      <c r="BU97" s="1" t="s">
        <v>55</v>
      </c>
      <c r="BV97" s="1"/>
      <c r="BW97" s="1" t="s">
        <v>144</v>
      </c>
      <c r="BX97" s="1"/>
      <c r="BY97" s="1" t="s">
        <v>144</v>
      </c>
      <c r="BZ97" s="1"/>
      <c r="CA97" s="1" t="s">
        <v>144</v>
      </c>
      <c r="CB97" s="1"/>
      <c r="CC97" s="1" t="s">
        <v>144</v>
      </c>
      <c r="CD97" s="1"/>
      <c r="CE97" s="1" t="s">
        <v>144</v>
      </c>
      <c r="CF97" s="1"/>
      <c r="CG97" s="1" t="s">
        <v>144</v>
      </c>
      <c r="CH97" s="1"/>
      <c r="CI97" s="1" t="s">
        <v>144</v>
      </c>
      <c r="CJ97" s="1"/>
      <c r="CK97" s="1" t="s">
        <v>144</v>
      </c>
      <c r="CL97" s="1"/>
      <c r="CM97" s="1" t="s">
        <v>144</v>
      </c>
      <c r="CN97" s="1"/>
      <c r="CO97" s="1" t="s">
        <v>144</v>
      </c>
      <c r="CP97" s="1"/>
      <c r="CQ97" s="1" t="s">
        <v>144</v>
      </c>
      <c r="CR97" s="1"/>
      <c r="CS97" s="1" t="s">
        <v>144</v>
      </c>
      <c r="CT97" s="1"/>
      <c r="CU97" s="1" t="s">
        <v>144</v>
      </c>
      <c r="CV97" s="1"/>
      <c r="CW97" s="1" t="s">
        <v>144</v>
      </c>
      <c r="CX97" s="1"/>
      <c r="CY97" s="1" t="s">
        <v>144</v>
      </c>
      <c r="CZ97" s="1"/>
      <c r="DA97" s="1" t="s">
        <v>61</v>
      </c>
      <c r="DB97" s="1">
        <v>0</v>
      </c>
      <c r="DC97" s="1" t="s">
        <v>55</v>
      </c>
      <c r="DD97" s="1"/>
      <c r="DE97" s="1" t="s">
        <v>55</v>
      </c>
      <c r="DF97" s="1"/>
      <c r="DG97" s="1" t="s">
        <v>6</v>
      </c>
      <c r="DH97" s="1"/>
      <c r="DI97" s="1" t="s">
        <v>6</v>
      </c>
      <c r="DJ97" s="1"/>
      <c r="DK97" s="1" t="s">
        <v>55</v>
      </c>
      <c r="DL97" s="1"/>
      <c r="DM97" s="1" t="s">
        <v>55</v>
      </c>
      <c r="DN97" s="1"/>
      <c r="DO97" s="1" t="s">
        <v>55</v>
      </c>
      <c r="DP97" s="1"/>
      <c r="DQ97" s="1" t="s">
        <v>55</v>
      </c>
      <c r="DR97" s="1"/>
      <c r="DS97" s="1" t="s">
        <v>55</v>
      </c>
      <c r="DT97" s="1"/>
      <c r="DU97" s="1"/>
      <c r="DV97" s="1"/>
      <c r="DW97" s="1" t="s">
        <v>55</v>
      </c>
      <c r="DX97" s="1"/>
      <c r="DY97" s="1" t="s">
        <v>55</v>
      </c>
      <c r="DZ97" s="1"/>
      <c r="EA97" s="1" t="s">
        <v>55</v>
      </c>
      <c r="EB97" s="1"/>
      <c r="EC97" s="1" t="s">
        <v>61</v>
      </c>
      <c r="ED97" s="1">
        <v>4</v>
      </c>
      <c r="EE97" s="1" t="s">
        <v>6</v>
      </c>
      <c r="EF97" s="1"/>
      <c r="EG97" s="1" t="s">
        <v>55</v>
      </c>
      <c r="EH97" s="1"/>
      <c r="EI97" s="1" t="s">
        <v>6</v>
      </c>
      <c r="EJ97" s="1"/>
      <c r="EK97" s="1" t="s">
        <v>55</v>
      </c>
      <c r="EL97" s="1"/>
      <c r="EM97" s="1" t="s">
        <v>6</v>
      </c>
      <c r="EN97" s="1"/>
      <c r="EO97" s="1" t="s">
        <v>55</v>
      </c>
      <c r="EP97" s="1"/>
      <c r="EQ97" s="1" t="s">
        <v>55</v>
      </c>
      <c r="ER97" s="1"/>
      <c r="ES97" s="1" t="s">
        <v>55</v>
      </c>
      <c r="ET97" s="1"/>
      <c r="EU97" s="1" t="s">
        <v>55</v>
      </c>
      <c r="EV97" s="1"/>
      <c r="EW97" s="1" t="s">
        <v>55</v>
      </c>
      <c r="EX97" s="1"/>
      <c r="EY97" s="1" t="s">
        <v>55</v>
      </c>
      <c r="EZ97" s="1"/>
      <c r="FA97" s="1" t="s">
        <v>55</v>
      </c>
      <c r="FB97" s="1"/>
      <c r="FC97" s="1" t="s">
        <v>55</v>
      </c>
      <c r="FD97" s="1"/>
      <c r="FE97" s="1" t="s">
        <v>55</v>
      </c>
      <c r="FF97" s="1"/>
      <c r="FG97" s="5" t="s">
        <v>55</v>
      </c>
      <c r="FI97" s="2" t="s">
        <v>55</v>
      </c>
      <c r="FJ97" s="2"/>
      <c r="FK97" s="2" t="s">
        <v>55</v>
      </c>
      <c r="FM97" s="2" t="s">
        <v>55</v>
      </c>
      <c r="FO97" s="2" t="s">
        <v>55</v>
      </c>
      <c r="FP97" s="2"/>
      <c r="FQ97" s="2" t="s">
        <v>55</v>
      </c>
      <c r="FS97" s="2" t="s">
        <v>55</v>
      </c>
      <c r="FT97" s="2"/>
      <c r="FU97" s="2" t="s">
        <v>55</v>
      </c>
      <c r="FV97" s="2"/>
      <c r="FW97" s="2" t="s">
        <v>55</v>
      </c>
      <c r="FX97" s="2"/>
      <c r="FY97" s="2" t="s">
        <v>55</v>
      </c>
      <c r="FZ97" s="2"/>
      <c r="GA97" s="5" t="s">
        <v>55</v>
      </c>
      <c r="GC97" s="5" t="s">
        <v>55</v>
      </c>
      <c r="GE97" s="5" t="s">
        <v>55</v>
      </c>
      <c r="GG97" s="5" t="s">
        <v>55</v>
      </c>
      <c r="GI97" s="5" t="s">
        <v>55</v>
      </c>
      <c r="GK97" s="5" t="s">
        <v>55</v>
      </c>
      <c r="GM97" s="5" t="s">
        <v>55</v>
      </c>
      <c r="GO97" s="5" t="s">
        <v>55</v>
      </c>
      <c r="GQ97" s="1" t="s">
        <v>6</v>
      </c>
      <c r="GR97" s="1"/>
      <c r="GS97" s="1" t="s">
        <v>55</v>
      </c>
      <c r="GT97" s="1"/>
      <c r="GU97" s="1" t="s">
        <v>55</v>
      </c>
      <c r="GV97" s="1"/>
      <c r="GW97" s="1" t="s">
        <v>6</v>
      </c>
      <c r="GX97" s="1"/>
      <c r="GY97" s="5" t="s">
        <v>55</v>
      </c>
      <c r="HA97" s="5" t="s">
        <v>55</v>
      </c>
      <c r="HC97" s="5" t="s">
        <v>55</v>
      </c>
      <c r="HE97" s="5" t="s">
        <v>55</v>
      </c>
      <c r="HG97" s="5" t="s">
        <v>55</v>
      </c>
      <c r="HI97" s="5" t="s">
        <v>55</v>
      </c>
      <c r="HK97" s="5" t="s">
        <v>55</v>
      </c>
      <c r="HM97" s="1" t="s">
        <v>144</v>
      </c>
      <c r="HN97" s="1"/>
    </row>
    <row r="98" spans="1:222">
      <c r="A98" s="15" t="s">
        <v>277</v>
      </c>
      <c r="B98" s="15" t="s">
        <v>280</v>
      </c>
      <c r="C98" s="1" t="s">
        <v>55</v>
      </c>
      <c r="D98" s="1"/>
      <c r="E98" s="1" t="s">
        <v>55</v>
      </c>
      <c r="F98" s="1"/>
      <c r="G98" s="1" t="s">
        <v>55</v>
      </c>
      <c r="H98" s="1"/>
      <c r="I98" s="1" t="s">
        <v>55</v>
      </c>
      <c r="J98" s="1"/>
      <c r="K98" s="1" t="s">
        <v>55</v>
      </c>
      <c r="L98" s="1"/>
      <c r="M98" s="1" t="s">
        <v>6</v>
      </c>
      <c r="N98" s="1"/>
      <c r="O98" s="1" t="s">
        <v>6</v>
      </c>
      <c r="P98" s="1"/>
      <c r="Q98" s="1" t="s">
        <v>6</v>
      </c>
      <c r="R98" s="1"/>
      <c r="S98" s="1" t="s">
        <v>6</v>
      </c>
      <c r="T98" s="1"/>
      <c r="U98" s="1" t="s">
        <v>6</v>
      </c>
      <c r="V98" s="1"/>
      <c r="W98" s="1" t="s">
        <v>6</v>
      </c>
      <c r="X98" s="1"/>
      <c r="Y98" s="1" t="s">
        <v>55</v>
      </c>
      <c r="Z98" s="1"/>
      <c r="AA98" s="1" t="s">
        <v>55</v>
      </c>
      <c r="AB98" s="1"/>
      <c r="AC98" s="1" t="s">
        <v>6</v>
      </c>
      <c r="AD98" s="1"/>
      <c r="AE98" s="1" t="s">
        <v>6</v>
      </c>
      <c r="AF98" s="1"/>
      <c r="AG98" s="1" t="s">
        <v>6</v>
      </c>
      <c r="AH98" s="1"/>
      <c r="AI98" s="1" t="s">
        <v>6</v>
      </c>
      <c r="AJ98" s="1"/>
      <c r="AK98" s="1" t="s">
        <v>55</v>
      </c>
      <c r="AL98" s="1"/>
      <c r="AM98" s="2" t="s">
        <v>55</v>
      </c>
      <c r="AO98" s="5" t="s">
        <v>55</v>
      </c>
      <c r="AQ98" s="5" t="s">
        <v>55</v>
      </c>
      <c r="AS98" s="4" t="s">
        <v>55</v>
      </c>
      <c r="AU98" s="2" t="s">
        <v>61</v>
      </c>
      <c r="AV98" s="2"/>
      <c r="AW98" s="2" t="s">
        <v>55</v>
      </c>
      <c r="AY98" s="2" t="s">
        <v>55</v>
      </c>
      <c r="BA98" s="2" t="s">
        <v>55</v>
      </c>
      <c r="BB98" s="2"/>
      <c r="BC98" s="2" t="s">
        <v>61</v>
      </c>
      <c r="BD98" s="5">
        <v>6</v>
      </c>
      <c r="BE98" s="4" t="s">
        <v>55</v>
      </c>
      <c r="BF98" s="2"/>
      <c r="BG98" s="4" t="s">
        <v>55</v>
      </c>
      <c r="BI98" s="2" t="s">
        <v>55</v>
      </c>
      <c r="BJ98" s="2"/>
      <c r="BK98" s="2" t="s">
        <v>55</v>
      </c>
      <c r="BM98" s="5" t="s">
        <v>55</v>
      </c>
      <c r="BO98" s="1" t="s">
        <v>55</v>
      </c>
      <c r="BP98" s="1"/>
      <c r="BQ98" s="1" t="s">
        <v>55</v>
      </c>
      <c r="BR98" s="1"/>
      <c r="BS98" s="1" t="s">
        <v>55</v>
      </c>
      <c r="BT98" s="1"/>
      <c r="BU98" s="1" t="s">
        <v>55</v>
      </c>
      <c r="BV98" s="1"/>
      <c r="BW98" s="1" t="s">
        <v>144</v>
      </c>
      <c r="BX98" s="1"/>
      <c r="BY98" s="1" t="s">
        <v>144</v>
      </c>
      <c r="BZ98" s="1"/>
      <c r="CA98" s="1" t="s">
        <v>144</v>
      </c>
      <c r="CB98" s="1"/>
      <c r="CC98" s="1" t="s">
        <v>144</v>
      </c>
      <c r="CD98" s="1"/>
      <c r="CE98" s="1" t="s">
        <v>144</v>
      </c>
      <c r="CF98" s="1"/>
      <c r="CG98" s="1" t="s">
        <v>144</v>
      </c>
      <c r="CH98" s="1"/>
      <c r="CI98" s="1" t="s">
        <v>144</v>
      </c>
      <c r="CJ98" s="1"/>
      <c r="CK98" s="1" t="s">
        <v>144</v>
      </c>
      <c r="CL98" s="1"/>
      <c r="CM98" s="1" t="s">
        <v>144</v>
      </c>
      <c r="CN98" s="1"/>
      <c r="CO98" s="1" t="s">
        <v>144</v>
      </c>
      <c r="CP98" s="1"/>
      <c r="CQ98" s="1" t="s">
        <v>144</v>
      </c>
      <c r="CR98" s="1"/>
      <c r="CS98" s="1" t="s">
        <v>144</v>
      </c>
      <c r="CT98" s="1"/>
      <c r="CU98" s="1" t="s">
        <v>144</v>
      </c>
      <c r="CV98" s="1"/>
      <c r="CW98" s="1" t="s">
        <v>144</v>
      </c>
      <c r="CX98" s="1"/>
      <c r="CY98" s="1" t="s">
        <v>144</v>
      </c>
      <c r="CZ98" s="1"/>
      <c r="DA98" s="1" t="s">
        <v>61</v>
      </c>
      <c r="DB98" s="1">
        <v>0</v>
      </c>
      <c r="DC98" s="1" t="s">
        <v>55</v>
      </c>
      <c r="DD98" s="1"/>
      <c r="DE98" s="1" t="s">
        <v>55</v>
      </c>
      <c r="DF98" s="1"/>
      <c r="DG98" s="1" t="s">
        <v>6</v>
      </c>
      <c r="DH98" s="1"/>
      <c r="DI98" s="1" t="s">
        <v>6</v>
      </c>
      <c r="DJ98" s="1"/>
      <c r="DK98" s="1" t="s">
        <v>55</v>
      </c>
      <c r="DL98" s="1"/>
      <c r="DM98" s="1" t="s">
        <v>55</v>
      </c>
      <c r="DN98" s="1"/>
      <c r="DO98" s="1" t="s">
        <v>55</v>
      </c>
      <c r="DP98" s="1"/>
      <c r="DQ98" s="1" t="s">
        <v>55</v>
      </c>
      <c r="DR98" s="1"/>
      <c r="DS98" s="1" t="s">
        <v>55</v>
      </c>
      <c r="DT98" s="1"/>
      <c r="DU98" s="1"/>
      <c r="DV98" s="1"/>
      <c r="DW98" s="1" t="s">
        <v>55</v>
      </c>
      <c r="DX98" s="1"/>
      <c r="DY98" s="1" t="s">
        <v>6</v>
      </c>
      <c r="DZ98" s="1"/>
      <c r="EA98" s="1" t="s">
        <v>55</v>
      </c>
      <c r="EB98" s="1"/>
      <c r="EC98" s="1" t="s">
        <v>55</v>
      </c>
      <c r="ED98" s="1"/>
      <c r="EE98" s="1" t="s">
        <v>6</v>
      </c>
      <c r="EF98" s="1"/>
      <c r="EG98" s="1" t="s">
        <v>6</v>
      </c>
      <c r="EH98" s="1"/>
      <c r="EI98" s="1" t="s">
        <v>6</v>
      </c>
      <c r="EJ98" s="1"/>
      <c r="EK98" s="1" t="s">
        <v>55</v>
      </c>
      <c r="EL98" s="1"/>
      <c r="EM98" s="1" t="s">
        <v>6</v>
      </c>
      <c r="EN98" s="1"/>
      <c r="EO98" s="1" t="s">
        <v>55</v>
      </c>
      <c r="EP98" s="1"/>
      <c r="EQ98" s="1" t="s">
        <v>55</v>
      </c>
      <c r="ER98" s="1"/>
      <c r="ES98" s="1" t="s">
        <v>55</v>
      </c>
      <c r="ET98" s="1"/>
      <c r="EU98" s="1" t="s">
        <v>55</v>
      </c>
      <c r="EV98" s="1"/>
      <c r="EW98" s="1" t="s">
        <v>55</v>
      </c>
      <c r="EX98" s="1"/>
      <c r="EY98" s="1" t="s">
        <v>55</v>
      </c>
      <c r="EZ98" s="1"/>
      <c r="FA98" s="1" t="s">
        <v>55</v>
      </c>
      <c r="FB98" s="1"/>
      <c r="FC98" s="1" t="s">
        <v>55</v>
      </c>
      <c r="FD98" s="1"/>
      <c r="FE98" s="1" t="s">
        <v>55</v>
      </c>
      <c r="FF98" s="1"/>
      <c r="FG98" s="5" t="s">
        <v>55</v>
      </c>
      <c r="FI98" s="2" t="s">
        <v>55</v>
      </c>
      <c r="FJ98" s="2"/>
      <c r="FK98" s="2" t="s">
        <v>55</v>
      </c>
      <c r="FM98" s="2" t="s">
        <v>55</v>
      </c>
      <c r="FO98" s="2" t="s">
        <v>55</v>
      </c>
      <c r="FP98" s="2"/>
      <c r="FQ98" s="2" t="s">
        <v>55</v>
      </c>
      <c r="FS98" s="2" t="s">
        <v>55</v>
      </c>
      <c r="FT98" s="2"/>
      <c r="FU98" s="2" t="s">
        <v>55</v>
      </c>
      <c r="FV98" s="2"/>
      <c r="FW98" s="2" t="s">
        <v>55</v>
      </c>
      <c r="FX98" s="2"/>
      <c r="FY98" s="2" t="s">
        <v>55</v>
      </c>
      <c r="FZ98" s="2"/>
      <c r="GA98" s="5" t="s">
        <v>55</v>
      </c>
      <c r="GC98" s="5" t="s">
        <v>55</v>
      </c>
      <c r="GE98" s="5" t="s">
        <v>55</v>
      </c>
      <c r="GG98" s="5" t="s">
        <v>55</v>
      </c>
      <c r="GI98" s="5" t="s">
        <v>55</v>
      </c>
      <c r="GK98" s="5" t="s">
        <v>55</v>
      </c>
      <c r="GM98" s="5" t="s">
        <v>55</v>
      </c>
      <c r="GO98" s="5" t="s">
        <v>55</v>
      </c>
      <c r="GQ98" s="1" t="s">
        <v>6</v>
      </c>
      <c r="GR98" s="1"/>
      <c r="GS98" s="1" t="s">
        <v>55</v>
      </c>
      <c r="GT98" s="1"/>
      <c r="GU98" s="1" t="s">
        <v>6</v>
      </c>
      <c r="GV98" s="1"/>
      <c r="GW98" s="1" t="s">
        <v>6</v>
      </c>
      <c r="GX98" s="1"/>
      <c r="GY98" s="5" t="s">
        <v>55</v>
      </c>
      <c r="HA98" s="5" t="s">
        <v>55</v>
      </c>
      <c r="HC98" s="5" t="s">
        <v>55</v>
      </c>
      <c r="HE98" s="5" t="s">
        <v>55</v>
      </c>
      <c r="HG98" s="5" t="s">
        <v>55</v>
      </c>
      <c r="HI98" s="5" t="s">
        <v>55</v>
      </c>
      <c r="HK98" s="5" t="s">
        <v>55</v>
      </c>
      <c r="HM98" s="1" t="s">
        <v>144</v>
      </c>
      <c r="HN98" s="1"/>
    </row>
    <row r="99" spans="1:222">
      <c r="A99" s="15" t="s">
        <v>277</v>
      </c>
      <c r="B99" s="15" t="s">
        <v>281</v>
      </c>
      <c r="C99" s="1" t="s">
        <v>55</v>
      </c>
      <c r="D99" s="1"/>
      <c r="E99" s="1" t="s">
        <v>55</v>
      </c>
      <c r="F99" s="1"/>
      <c r="G99" s="1" t="s">
        <v>55</v>
      </c>
      <c r="H99" s="1"/>
      <c r="I99" s="1" t="s">
        <v>55</v>
      </c>
      <c r="J99" s="1"/>
      <c r="K99" s="1" t="s">
        <v>55</v>
      </c>
      <c r="L99" s="1"/>
      <c r="M99" s="1" t="s">
        <v>6</v>
      </c>
      <c r="N99" s="1"/>
      <c r="O99" s="1" t="s">
        <v>6</v>
      </c>
      <c r="P99" s="1"/>
      <c r="Q99" s="1" t="s">
        <v>6</v>
      </c>
      <c r="R99" s="1"/>
      <c r="S99" s="1" t="s">
        <v>6</v>
      </c>
      <c r="T99" s="1"/>
      <c r="U99" s="1" t="s">
        <v>6</v>
      </c>
      <c r="V99" s="1"/>
      <c r="W99" s="1" t="s">
        <v>6</v>
      </c>
      <c r="X99" s="1"/>
      <c r="Y99" s="1" t="s">
        <v>55</v>
      </c>
      <c r="Z99" s="1"/>
      <c r="AA99" s="1" t="s">
        <v>55</v>
      </c>
      <c r="AB99" s="1"/>
      <c r="AC99" s="1" t="s">
        <v>6</v>
      </c>
      <c r="AD99" s="1"/>
      <c r="AE99" s="1" t="s">
        <v>6</v>
      </c>
      <c r="AF99" s="1"/>
      <c r="AG99" s="1" t="s">
        <v>6</v>
      </c>
      <c r="AH99" s="1"/>
      <c r="AI99" s="1" t="s">
        <v>6</v>
      </c>
      <c r="AJ99" s="1"/>
      <c r="AK99" s="1" t="s">
        <v>55</v>
      </c>
      <c r="AL99" s="1"/>
      <c r="AM99" s="2" t="s">
        <v>55</v>
      </c>
      <c r="AO99" s="5" t="s">
        <v>55</v>
      </c>
      <c r="AQ99" s="5" t="s">
        <v>55</v>
      </c>
      <c r="AS99" s="4" t="s">
        <v>61</v>
      </c>
      <c r="AT99" s="4">
        <f>ROUND(0.04*136,0)</f>
        <v>5</v>
      </c>
      <c r="AU99" s="2" t="s">
        <v>61</v>
      </c>
      <c r="AV99" s="2">
        <v>36</v>
      </c>
      <c r="AW99" s="2" t="s">
        <v>55</v>
      </c>
      <c r="AY99" s="2" t="s">
        <v>55</v>
      </c>
      <c r="BA99" s="2" t="s">
        <v>55</v>
      </c>
      <c r="BB99" s="2"/>
      <c r="BC99" s="2" t="s">
        <v>61</v>
      </c>
      <c r="BD99" s="5">
        <f>1</f>
        <v>1</v>
      </c>
      <c r="BE99" s="4" t="s">
        <v>55</v>
      </c>
      <c r="BF99" s="2"/>
      <c r="BG99" s="4" t="s">
        <v>61</v>
      </c>
      <c r="BH99" s="5">
        <v>1</v>
      </c>
      <c r="BI99" s="2" t="s">
        <v>61</v>
      </c>
      <c r="BJ99" s="2">
        <v>5</v>
      </c>
      <c r="BK99" s="2" t="s">
        <v>55</v>
      </c>
      <c r="BM99" s="5" t="s">
        <v>55</v>
      </c>
      <c r="BO99" s="1" t="s">
        <v>55</v>
      </c>
      <c r="BP99" s="1"/>
      <c r="BQ99" s="1" t="s">
        <v>55</v>
      </c>
      <c r="BR99" s="1"/>
      <c r="BS99" s="1" t="s">
        <v>61</v>
      </c>
      <c r="BT99" s="1">
        <v>2</v>
      </c>
      <c r="BU99" s="1" t="s">
        <v>55</v>
      </c>
      <c r="BV99" s="1"/>
      <c r="BW99" s="1" t="s">
        <v>144</v>
      </c>
      <c r="BX99" s="1"/>
      <c r="BY99" s="1" t="s">
        <v>144</v>
      </c>
      <c r="BZ99" s="1"/>
      <c r="CA99" s="1" t="s">
        <v>144</v>
      </c>
      <c r="CB99" s="1"/>
      <c r="CC99" s="1" t="s">
        <v>144</v>
      </c>
      <c r="CD99" s="1"/>
      <c r="CE99" s="1" t="s">
        <v>144</v>
      </c>
      <c r="CF99" s="1"/>
      <c r="CG99" s="1" t="s">
        <v>144</v>
      </c>
      <c r="CH99" s="1"/>
      <c r="CI99" s="1" t="s">
        <v>144</v>
      </c>
      <c r="CJ99" s="1"/>
      <c r="CK99" s="1" t="s">
        <v>144</v>
      </c>
      <c r="CL99" s="1"/>
      <c r="CM99" s="1" t="s">
        <v>144</v>
      </c>
      <c r="CN99" s="1"/>
      <c r="CO99" s="1" t="s">
        <v>144</v>
      </c>
      <c r="CP99" s="1"/>
      <c r="CQ99" s="1" t="s">
        <v>144</v>
      </c>
      <c r="CR99" s="1"/>
      <c r="CS99" s="1" t="s">
        <v>144</v>
      </c>
      <c r="CT99" s="1"/>
      <c r="CU99" s="1" t="s">
        <v>144</v>
      </c>
      <c r="CV99" s="1"/>
      <c r="CW99" s="1" t="s">
        <v>144</v>
      </c>
      <c r="CX99" s="1"/>
      <c r="CY99" s="1" t="s">
        <v>144</v>
      </c>
      <c r="CZ99" s="1"/>
      <c r="DA99" s="1" t="s">
        <v>61</v>
      </c>
      <c r="DB99" s="1">
        <v>0</v>
      </c>
      <c r="DC99" s="1" t="s">
        <v>55</v>
      </c>
      <c r="DD99" s="1"/>
      <c r="DE99" s="1" t="s">
        <v>55</v>
      </c>
      <c r="DF99" s="1"/>
      <c r="DG99" s="1" t="s">
        <v>6</v>
      </c>
      <c r="DH99" s="1"/>
      <c r="DI99" s="1" t="s">
        <v>6</v>
      </c>
      <c r="DJ99" s="1"/>
      <c r="DK99" s="1" t="s">
        <v>55</v>
      </c>
      <c r="DL99" s="1"/>
      <c r="DM99" s="1" t="s">
        <v>55</v>
      </c>
      <c r="DN99" s="1"/>
      <c r="DO99" s="1" t="s">
        <v>55</v>
      </c>
      <c r="DP99" s="1"/>
      <c r="DQ99" s="1" t="s">
        <v>55</v>
      </c>
      <c r="DR99" s="1"/>
      <c r="DS99" s="1" t="s">
        <v>55</v>
      </c>
      <c r="DT99" s="1"/>
      <c r="DU99" s="1"/>
      <c r="DV99" s="1"/>
      <c r="DW99" s="1" t="s">
        <v>55</v>
      </c>
      <c r="DX99" s="1"/>
      <c r="DY99" s="1" t="s">
        <v>55</v>
      </c>
      <c r="DZ99" s="1"/>
      <c r="EA99" s="1" t="s">
        <v>61</v>
      </c>
      <c r="EB99" s="1">
        <v>4</v>
      </c>
      <c r="EC99" s="1" t="s">
        <v>55</v>
      </c>
      <c r="ED99" s="1"/>
      <c r="EE99" s="1" t="s">
        <v>6</v>
      </c>
      <c r="EF99" s="1"/>
      <c r="EG99" s="1" t="s">
        <v>6</v>
      </c>
      <c r="EH99" s="1"/>
      <c r="EI99" s="1" t="s">
        <v>6</v>
      </c>
      <c r="EJ99" s="1"/>
      <c r="EK99" s="1" t="s">
        <v>55</v>
      </c>
      <c r="EL99" s="1"/>
      <c r="EM99" s="1" t="s">
        <v>6</v>
      </c>
      <c r="EN99" s="1"/>
      <c r="EO99" s="1" t="s">
        <v>55</v>
      </c>
      <c r="EP99" s="1"/>
      <c r="EQ99" s="1" t="s">
        <v>55</v>
      </c>
      <c r="ER99" s="1"/>
      <c r="ES99" s="1" t="s">
        <v>55</v>
      </c>
      <c r="ET99" s="1"/>
      <c r="EU99" s="1" t="s">
        <v>55</v>
      </c>
      <c r="EV99" s="1"/>
      <c r="EW99" s="1" t="s">
        <v>55</v>
      </c>
      <c r="EX99" s="1"/>
      <c r="EY99" s="1" t="s">
        <v>55</v>
      </c>
      <c r="EZ99" s="1"/>
      <c r="FA99" s="1" t="s">
        <v>55</v>
      </c>
      <c r="FB99" s="1"/>
      <c r="FC99" s="1" t="s">
        <v>55</v>
      </c>
      <c r="FD99" s="1"/>
      <c r="FE99" s="1" t="s">
        <v>55</v>
      </c>
      <c r="FF99" s="1"/>
      <c r="FG99" s="5" t="s">
        <v>55</v>
      </c>
      <c r="FI99" s="2" t="s">
        <v>55</v>
      </c>
      <c r="FJ99" s="2"/>
      <c r="FK99" s="2" t="s">
        <v>55</v>
      </c>
      <c r="FM99" s="2" t="s">
        <v>55</v>
      </c>
      <c r="FO99" s="2" t="s">
        <v>55</v>
      </c>
      <c r="FP99" s="2"/>
      <c r="FQ99" s="2" t="s">
        <v>55</v>
      </c>
      <c r="FS99" s="2" t="s">
        <v>55</v>
      </c>
      <c r="FT99" s="2"/>
      <c r="FU99" s="2" t="s">
        <v>55</v>
      </c>
      <c r="FV99" s="2"/>
      <c r="FW99" s="2" t="s">
        <v>55</v>
      </c>
      <c r="FX99" s="2"/>
      <c r="FY99" s="2" t="s">
        <v>55</v>
      </c>
      <c r="FZ99" s="2"/>
      <c r="GA99" s="5" t="s">
        <v>55</v>
      </c>
      <c r="GC99" s="5" t="s">
        <v>55</v>
      </c>
      <c r="GE99" s="5" t="s">
        <v>55</v>
      </c>
      <c r="GG99" s="5" t="s">
        <v>55</v>
      </c>
      <c r="GI99" s="5" t="s">
        <v>55</v>
      </c>
      <c r="GK99" s="5" t="s">
        <v>55</v>
      </c>
      <c r="GM99" s="5" t="s">
        <v>55</v>
      </c>
      <c r="GO99" s="5" t="s">
        <v>55</v>
      </c>
      <c r="GQ99" s="1" t="s">
        <v>6</v>
      </c>
      <c r="GR99" s="1"/>
      <c r="GS99" s="1" t="s">
        <v>55</v>
      </c>
      <c r="GT99" s="1">
        <v>8</v>
      </c>
      <c r="GU99" s="1" t="s">
        <v>6</v>
      </c>
      <c r="GV99" s="1"/>
      <c r="GW99" s="1" t="s">
        <v>6</v>
      </c>
      <c r="GX99" s="1"/>
      <c r="GY99" s="5" t="s">
        <v>55</v>
      </c>
      <c r="HA99" s="5" t="s">
        <v>55</v>
      </c>
      <c r="HC99" s="5" t="s">
        <v>55</v>
      </c>
      <c r="HE99" s="5" t="s">
        <v>55</v>
      </c>
      <c r="HG99" s="5" t="s">
        <v>55</v>
      </c>
      <c r="HI99" s="5" t="s">
        <v>55</v>
      </c>
      <c r="HK99" s="5" t="s">
        <v>55</v>
      </c>
      <c r="HM99" s="1" t="s">
        <v>144</v>
      </c>
      <c r="HN99" s="1"/>
    </row>
    <row r="100" spans="1:222">
      <c r="A100" s="12" t="s">
        <v>1571</v>
      </c>
      <c r="B100" s="12" t="s">
        <v>96</v>
      </c>
      <c r="C100" s="1" t="s">
        <v>61</v>
      </c>
      <c r="D100" s="1">
        <v>10</v>
      </c>
      <c r="E100" s="1" t="s">
        <v>55</v>
      </c>
      <c r="F100" s="1"/>
      <c r="G100" s="1" t="s">
        <v>55</v>
      </c>
      <c r="H100" s="1"/>
      <c r="I100" s="1" t="s">
        <v>55</v>
      </c>
      <c r="J100" s="1"/>
      <c r="K100" s="1" t="s">
        <v>55</v>
      </c>
      <c r="L100" s="1"/>
      <c r="M100" s="1" t="s">
        <v>6</v>
      </c>
      <c r="N100" s="1"/>
      <c r="O100" s="1" t="s">
        <v>6</v>
      </c>
      <c r="P100" s="1"/>
      <c r="Q100" s="1" t="s">
        <v>6</v>
      </c>
      <c r="R100" s="1"/>
      <c r="S100" s="1" t="s">
        <v>6</v>
      </c>
      <c r="T100" s="1"/>
      <c r="U100" s="1" t="s">
        <v>55</v>
      </c>
      <c r="V100" s="1"/>
      <c r="W100" s="1" t="s">
        <v>6</v>
      </c>
      <c r="X100" s="1"/>
      <c r="Y100" s="1" t="s">
        <v>55</v>
      </c>
      <c r="Z100" s="1"/>
      <c r="AA100" s="1" t="s">
        <v>55</v>
      </c>
      <c r="AB100" s="1"/>
      <c r="AC100" s="1" t="s">
        <v>6</v>
      </c>
      <c r="AD100" s="1"/>
      <c r="AE100" s="1" t="s">
        <v>6</v>
      </c>
      <c r="AF100" s="1"/>
      <c r="AG100" s="1" t="s">
        <v>6</v>
      </c>
      <c r="AH100" s="1"/>
      <c r="AI100" s="1" t="s">
        <v>6</v>
      </c>
      <c r="AJ100" s="1"/>
      <c r="AK100" s="1" t="s">
        <v>55</v>
      </c>
      <c r="AL100" s="1"/>
      <c r="AM100" s="2" t="s">
        <v>55</v>
      </c>
      <c r="AO100" s="5" t="s">
        <v>55</v>
      </c>
      <c r="AQ100" s="5" t="s">
        <v>55</v>
      </c>
      <c r="AS100" s="2" t="s">
        <v>55</v>
      </c>
      <c r="AT100" s="2"/>
      <c r="AU100" s="2"/>
      <c r="AV100" s="2"/>
      <c r="AW100" s="2" t="s">
        <v>55</v>
      </c>
      <c r="AX100" s="2"/>
      <c r="AY100" s="2" t="s">
        <v>55</v>
      </c>
      <c r="AZ100" s="2"/>
      <c r="BA100" s="2" t="s">
        <v>55</v>
      </c>
      <c r="BB100" s="2"/>
      <c r="BC100" s="2" t="s">
        <v>55</v>
      </c>
      <c r="BD100" s="2"/>
      <c r="BE100" s="4" t="s">
        <v>55</v>
      </c>
      <c r="BF100" s="2"/>
      <c r="BG100" s="4" t="s">
        <v>55</v>
      </c>
      <c r="BH100" s="2"/>
      <c r="BI100" s="2" t="s">
        <v>61</v>
      </c>
      <c r="BJ100" s="2">
        <v>0</v>
      </c>
      <c r="BK100" s="2" t="s">
        <v>61</v>
      </c>
      <c r="BL100" s="2">
        <v>3</v>
      </c>
      <c r="BM100" s="5" t="s">
        <v>55</v>
      </c>
      <c r="BN100" s="2"/>
      <c r="BO100" s="1" t="s">
        <v>55</v>
      </c>
      <c r="BP100" s="1"/>
      <c r="BQ100" s="1" t="s">
        <v>55</v>
      </c>
      <c r="BR100" s="1"/>
      <c r="BS100" s="1" t="s">
        <v>61</v>
      </c>
      <c r="BT100" s="1">
        <v>2</v>
      </c>
      <c r="BU100" s="1" t="s">
        <v>61</v>
      </c>
      <c r="BV100" s="1">
        <v>9</v>
      </c>
      <c r="BW100" s="1" t="s">
        <v>144</v>
      </c>
      <c r="BX100" s="1"/>
      <c r="BY100" s="1" t="s">
        <v>144</v>
      </c>
      <c r="BZ100" s="1"/>
      <c r="CA100" s="1" t="s">
        <v>144</v>
      </c>
      <c r="CB100" s="1"/>
      <c r="CC100" s="1" t="s">
        <v>144</v>
      </c>
      <c r="CD100" s="1"/>
      <c r="CE100" s="1" t="s">
        <v>144</v>
      </c>
      <c r="CF100" s="1"/>
      <c r="CG100" s="1" t="s">
        <v>144</v>
      </c>
      <c r="CH100" s="1"/>
      <c r="CI100" s="1" t="s">
        <v>144</v>
      </c>
      <c r="CJ100" s="1"/>
      <c r="CK100" s="1" t="s">
        <v>308</v>
      </c>
      <c r="CL100" s="1">
        <v>3</v>
      </c>
      <c r="CM100" s="1" t="s">
        <v>144</v>
      </c>
      <c r="CN100" s="1"/>
      <c r="CO100" s="1" t="s">
        <v>144</v>
      </c>
      <c r="CP100" s="1"/>
      <c r="CQ100" s="1" t="s">
        <v>144</v>
      </c>
      <c r="CR100" s="1"/>
      <c r="CS100" s="1" t="s">
        <v>144</v>
      </c>
      <c r="CT100" s="1"/>
      <c r="CU100" s="1" t="s">
        <v>1330</v>
      </c>
      <c r="CV100" s="1">
        <v>2</v>
      </c>
      <c r="CW100" s="1" t="s">
        <v>144</v>
      </c>
      <c r="CX100" s="1"/>
      <c r="CY100" s="1" t="s">
        <v>144</v>
      </c>
      <c r="CZ100" s="1"/>
      <c r="DA100" s="1" t="s">
        <v>61</v>
      </c>
      <c r="DB100" s="1">
        <v>1</v>
      </c>
      <c r="DC100" s="1" t="s">
        <v>55</v>
      </c>
      <c r="DD100" s="1"/>
      <c r="DE100" s="1" t="s">
        <v>55</v>
      </c>
      <c r="DF100" s="1"/>
      <c r="DG100" s="1" t="s">
        <v>2</v>
      </c>
      <c r="DH100" s="1">
        <v>33</v>
      </c>
      <c r="DI100" s="1" t="s">
        <v>6</v>
      </c>
      <c r="DJ100" s="1"/>
      <c r="DK100" s="1" t="s">
        <v>6</v>
      </c>
      <c r="DL100" s="1"/>
      <c r="DM100" s="1" t="s">
        <v>55</v>
      </c>
      <c r="DN100" s="1"/>
      <c r="DO100" s="1" t="s">
        <v>55</v>
      </c>
      <c r="DP100" s="1"/>
      <c r="DQ100" s="1" t="s">
        <v>55</v>
      </c>
      <c r="DR100" s="1"/>
      <c r="DS100" s="1" t="s">
        <v>55</v>
      </c>
      <c r="DT100" s="1"/>
      <c r="DU100" s="1"/>
      <c r="DV100" s="1"/>
      <c r="DW100" s="1" t="s">
        <v>55</v>
      </c>
      <c r="DX100" s="1"/>
      <c r="DY100" s="1" t="s">
        <v>6</v>
      </c>
      <c r="DZ100" s="1"/>
      <c r="EA100" s="1" t="s">
        <v>55</v>
      </c>
      <c r="EB100" s="1"/>
      <c r="EC100" s="1" t="s">
        <v>55</v>
      </c>
      <c r="ED100" s="1"/>
      <c r="EE100" s="1" t="s">
        <v>6</v>
      </c>
      <c r="EF100" s="1"/>
      <c r="EG100" s="1" t="s">
        <v>6</v>
      </c>
      <c r="EH100" s="1"/>
      <c r="EI100" s="1" t="s">
        <v>6</v>
      </c>
      <c r="EJ100" s="1"/>
      <c r="EK100" s="1" t="s">
        <v>55</v>
      </c>
      <c r="EL100" s="1"/>
      <c r="EM100" s="1" t="s">
        <v>6</v>
      </c>
      <c r="EN100" s="1"/>
      <c r="EO100" s="1" t="s">
        <v>55</v>
      </c>
      <c r="EP100" s="1"/>
      <c r="EQ100" s="1" t="s">
        <v>55</v>
      </c>
      <c r="ER100" s="1"/>
      <c r="ES100" s="1" t="s">
        <v>55</v>
      </c>
      <c r="ET100" s="1"/>
      <c r="EU100" s="1" t="s">
        <v>55</v>
      </c>
      <c r="EV100" s="1"/>
      <c r="EW100" s="1" t="s">
        <v>55</v>
      </c>
      <c r="EX100" s="1"/>
      <c r="EY100" s="1" t="s">
        <v>55</v>
      </c>
      <c r="EZ100" s="1"/>
      <c r="FA100" s="1" t="s">
        <v>55</v>
      </c>
      <c r="FB100" s="1"/>
      <c r="FC100" s="1" t="s">
        <v>61</v>
      </c>
      <c r="FD100" s="1">
        <v>2</v>
      </c>
      <c r="FE100" s="1" t="s">
        <v>55</v>
      </c>
      <c r="FF100" s="1"/>
      <c r="FG100" s="5" t="s">
        <v>55</v>
      </c>
      <c r="FI100" s="2" t="s">
        <v>55</v>
      </c>
      <c r="FJ100" s="2"/>
      <c r="FK100" s="2" t="s">
        <v>61</v>
      </c>
      <c r="FL100" s="2">
        <v>11</v>
      </c>
      <c r="FM100" s="2" t="s">
        <v>55</v>
      </c>
      <c r="FN100" s="2"/>
      <c r="FO100" s="2" t="s">
        <v>55</v>
      </c>
      <c r="FP100" s="2"/>
      <c r="FQ100" s="2" t="s">
        <v>55</v>
      </c>
      <c r="FR100" s="2"/>
      <c r="FS100" s="2" t="s">
        <v>55</v>
      </c>
      <c r="FT100" s="2"/>
      <c r="FU100" s="2" t="s">
        <v>55</v>
      </c>
      <c r="FV100" s="2"/>
      <c r="FW100" s="2" t="s">
        <v>55</v>
      </c>
      <c r="FX100" s="2"/>
      <c r="FY100" s="2" t="s">
        <v>55</v>
      </c>
      <c r="FZ100" s="2"/>
      <c r="GA100" s="5" t="s">
        <v>55</v>
      </c>
      <c r="GB100" s="2"/>
      <c r="GC100" s="5" t="s">
        <v>55</v>
      </c>
      <c r="GE100" s="5" t="s">
        <v>55</v>
      </c>
      <c r="GG100" s="5" t="s">
        <v>55</v>
      </c>
      <c r="GI100" s="5" t="s">
        <v>55</v>
      </c>
      <c r="GK100" s="5" t="s">
        <v>55</v>
      </c>
      <c r="GM100" s="5" t="s">
        <v>55</v>
      </c>
      <c r="GO100" s="5" t="s">
        <v>55</v>
      </c>
      <c r="GQ100" s="1" t="s">
        <v>6</v>
      </c>
      <c r="GR100" s="1"/>
      <c r="GS100" s="1" t="s">
        <v>2</v>
      </c>
      <c r="GT100" s="1">
        <v>13</v>
      </c>
      <c r="GU100" s="1" t="s">
        <v>6</v>
      </c>
      <c r="GV100" s="1"/>
      <c r="GW100" s="1" t="s">
        <v>6</v>
      </c>
      <c r="GX100" s="1"/>
      <c r="GY100" s="5" t="s">
        <v>55</v>
      </c>
      <c r="HA100" s="5" t="s">
        <v>55</v>
      </c>
      <c r="HC100" s="5" t="s">
        <v>55</v>
      </c>
      <c r="HE100" s="5" t="s">
        <v>55</v>
      </c>
      <c r="HG100" s="5" t="s">
        <v>55</v>
      </c>
      <c r="HI100" s="5" t="s">
        <v>55</v>
      </c>
      <c r="HK100" s="5" t="s">
        <v>55</v>
      </c>
      <c r="HM100" s="1" t="s">
        <v>144</v>
      </c>
      <c r="HN100" s="1"/>
    </row>
    <row r="101" spans="1:222">
      <c r="A101" s="12" t="s">
        <v>282</v>
      </c>
      <c r="B101" s="12" t="s">
        <v>96</v>
      </c>
      <c r="C101" s="1" t="s">
        <v>61</v>
      </c>
      <c r="D101" s="1">
        <v>57</v>
      </c>
      <c r="E101" s="1" t="s">
        <v>55</v>
      </c>
      <c r="F101" s="1"/>
      <c r="G101" s="1" t="s">
        <v>55</v>
      </c>
      <c r="H101" s="1"/>
      <c r="I101" s="1" t="s">
        <v>55</v>
      </c>
      <c r="J101" s="1"/>
      <c r="K101" s="1" t="s">
        <v>2</v>
      </c>
      <c r="L101" s="1">
        <v>20</v>
      </c>
      <c r="M101" s="1" t="s">
        <v>6</v>
      </c>
      <c r="N101" s="1"/>
      <c r="O101" s="1" t="s">
        <v>6</v>
      </c>
      <c r="P101" s="1"/>
      <c r="Q101" s="1" t="s">
        <v>6</v>
      </c>
      <c r="R101" s="1"/>
      <c r="S101" s="1" t="s">
        <v>6</v>
      </c>
      <c r="T101" s="1"/>
      <c r="U101" s="1" t="s">
        <v>6</v>
      </c>
      <c r="V101" s="1"/>
      <c r="W101" s="1" t="s">
        <v>6</v>
      </c>
      <c r="X101" s="1"/>
      <c r="Y101" s="1" t="s">
        <v>55</v>
      </c>
      <c r="Z101" s="1"/>
      <c r="AA101" s="1" t="s">
        <v>55</v>
      </c>
      <c r="AB101" s="1"/>
      <c r="AC101" s="1" t="s">
        <v>6</v>
      </c>
      <c r="AD101" s="1"/>
      <c r="AE101" s="1" t="s">
        <v>6</v>
      </c>
      <c r="AF101" s="1"/>
      <c r="AG101" s="1" t="s">
        <v>6</v>
      </c>
      <c r="AH101" s="1"/>
      <c r="AI101" s="1" t="s">
        <v>2</v>
      </c>
      <c r="AJ101" s="1">
        <v>1</v>
      </c>
      <c r="AK101" s="1" t="s">
        <v>55</v>
      </c>
      <c r="AL101" s="1"/>
      <c r="AM101" s="2" t="s">
        <v>55</v>
      </c>
      <c r="AO101" s="5" t="s">
        <v>55</v>
      </c>
      <c r="AQ101" s="5" t="s">
        <v>55</v>
      </c>
      <c r="AS101" s="2" t="s">
        <v>61</v>
      </c>
      <c r="AT101" s="2">
        <f>ROUND(0.085*136+0.09*32,0)</f>
        <v>14</v>
      </c>
      <c r="AU101" s="2" t="s">
        <v>61</v>
      </c>
      <c r="AV101" s="2">
        <v>522</v>
      </c>
      <c r="AW101" s="2" t="s">
        <v>55</v>
      </c>
      <c r="AX101" s="2"/>
      <c r="AY101" s="2" t="s">
        <v>55</v>
      </c>
      <c r="AZ101" s="2"/>
      <c r="BA101" s="2" t="s">
        <v>55</v>
      </c>
      <c r="BB101" s="2"/>
      <c r="BC101" s="2" t="s">
        <v>55</v>
      </c>
      <c r="BD101" s="2"/>
      <c r="BE101" s="4" t="s">
        <v>55</v>
      </c>
      <c r="BF101" s="2"/>
      <c r="BG101" s="4" t="s">
        <v>55</v>
      </c>
      <c r="BH101" s="2"/>
      <c r="BI101" s="2" t="s">
        <v>55</v>
      </c>
      <c r="BJ101" s="2"/>
      <c r="BK101" s="2" t="s">
        <v>61</v>
      </c>
      <c r="BL101" s="2">
        <v>4</v>
      </c>
      <c r="BM101" s="5" t="s">
        <v>55</v>
      </c>
      <c r="BN101" s="2"/>
      <c r="BO101" s="1" t="s">
        <v>55</v>
      </c>
      <c r="BP101" s="1"/>
      <c r="BQ101" s="1" t="s">
        <v>55</v>
      </c>
      <c r="BR101" s="1"/>
      <c r="BS101" s="1" t="s">
        <v>55</v>
      </c>
      <c r="BT101" s="1"/>
      <c r="BU101" s="1" t="s">
        <v>61</v>
      </c>
      <c r="BV101" s="1">
        <v>2</v>
      </c>
      <c r="BW101" s="1" t="s">
        <v>144</v>
      </c>
      <c r="BX101" s="1"/>
      <c r="BY101" s="1" t="s">
        <v>308</v>
      </c>
      <c r="BZ101" s="1">
        <v>3</v>
      </c>
      <c r="CA101" s="1" t="s">
        <v>144</v>
      </c>
      <c r="CB101" s="1"/>
      <c r="CC101" s="1" t="s">
        <v>144</v>
      </c>
      <c r="CD101" s="1"/>
      <c r="CE101" s="1" t="s">
        <v>144</v>
      </c>
      <c r="CF101" s="1"/>
      <c r="CG101" s="1" t="s">
        <v>144</v>
      </c>
      <c r="CH101" s="1"/>
      <c r="CI101" s="1" t="s">
        <v>144</v>
      </c>
      <c r="CJ101" s="1"/>
      <c r="CK101" s="1" t="s">
        <v>308</v>
      </c>
      <c r="CL101" s="1">
        <v>3</v>
      </c>
      <c r="CM101" s="1" t="s">
        <v>308</v>
      </c>
      <c r="CN101" s="1">
        <v>1</v>
      </c>
      <c r="CO101" s="1" t="s">
        <v>144</v>
      </c>
      <c r="CP101" s="1"/>
      <c r="CQ101" s="1" t="s">
        <v>144</v>
      </c>
      <c r="CR101" s="1"/>
      <c r="CS101" s="1" t="s">
        <v>308</v>
      </c>
      <c r="CT101" s="1">
        <v>10</v>
      </c>
      <c r="CU101" s="1" t="s">
        <v>308</v>
      </c>
      <c r="CV101" s="1">
        <v>50</v>
      </c>
      <c r="CW101" s="1" t="s">
        <v>144</v>
      </c>
      <c r="CX101" s="1"/>
      <c r="CY101" s="1" t="s">
        <v>144</v>
      </c>
      <c r="CZ101" s="1"/>
      <c r="DA101" s="1" t="s">
        <v>61</v>
      </c>
      <c r="DB101" s="1">
        <v>0</v>
      </c>
      <c r="DC101" s="1" t="s">
        <v>55</v>
      </c>
      <c r="DD101" s="1"/>
      <c r="DE101" s="1" t="s">
        <v>55</v>
      </c>
      <c r="DF101" s="1"/>
      <c r="DG101" s="1" t="s">
        <v>6</v>
      </c>
      <c r="DH101" s="1"/>
      <c r="DI101" s="1" t="s">
        <v>2</v>
      </c>
      <c r="DJ101" s="1">
        <v>31</v>
      </c>
      <c r="DK101" s="1" t="s">
        <v>6</v>
      </c>
      <c r="DL101" s="1"/>
      <c r="DM101" s="1" t="s">
        <v>55</v>
      </c>
      <c r="DN101" s="1"/>
      <c r="DO101" s="1" t="s">
        <v>55</v>
      </c>
      <c r="DP101" s="1"/>
      <c r="DQ101" s="1" t="s">
        <v>55</v>
      </c>
      <c r="DR101" s="1"/>
      <c r="DS101" s="1" t="s">
        <v>2</v>
      </c>
      <c r="DT101" s="1">
        <v>11</v>
      </c>
      <c r="DU101" s="1"/>
      <c r="DV101" s="1"/>
      <c r="DW101" s="1" t="s">
        <v>55</v>
      </c>
      <c r="DX101" s="1"/>
      <c r="DY101" s="1" t="s">
        <v>6</v>
      </c>
      <c r="DZ101" s="1"/>
      <c r="EA101" s="1" t="s">
        <v>55</v>
      </c>
      <c r="EB101" s="1"/>
      <c r="EC101" s="1" t="s">
        <v>55</v>
      </c>
      <c r="ED101" s="1"/>
      <c r="EE101" s="1" t="s">
        <v>55</v>
      </c>
      <c r="EF101" s="1"/>
      <c r="EG101" s="1" t="s">
        <v>2</v>
      </c>
      <c r="EH101" s="1">
        <v>2</v>
      </c>
      <c r="EI101" s="1" t="s">
        <v>6</v>
      </c>
      <c r="EJ101" s="1"/>
      <c r="EK101" s="1" t="s">
        <v>55</v>
      </c>
      <c r="EL101" s="1"/>
      <c r="EM101" s="1" t="s">
        <v>6</v>
      </c>
      <c r="EN101" s="1"/>
      <c r="EO101" s="1" t="s">
        <v>55</v>
      </c>
      <c r="EP101" s="1"/>
      <c r="EQ101" s="1" t="s">
        <v>55</v>
      </c>
      <c r="ER101" s="1"/>
      <c r="ES101" s="1" t="s">
        <v>55</v>
      </c>
      <c r="ET101" s="1"/>
      <c r="EU101" s="1" t="s">
        <v>55</v>
      </c>
      <c r="EV101" s="1"/>
      <c r="EW101" s="1" t="s">
        <v>55</v>
      </c>
      <c r="EX101" s="1"/>
      <c r="EY101" s="1" t="s">
        <v>55</v>
      </c>
      <c r="EZ101" s="1"/>
      <c r="FA101" s="1" t="s">
        <v>55</v>
      </c>
      <c r="FB101" s="1"/>
      <c r="FC101" s="1" t="s">
        <v>61</v>
      </c>
      <c r="FD101" s="1">
        <v>2</v>
      </c>
      <c r="FE101" s="1" t="s">
        <v>55</v>
      </c>
      <c r="FF101" s="1"/>
      <c r="FG101" s="5" t="s">
        <v>55</v>
      </c>
      <c r="FI101" s="2" t="s">
        <v>55</v>
      </c>
      <c r="FJ101" s="2"/>
      <c r="FK101" s="2" t="s">
        <v>61</v>
      </c>
      <c r="FL101" s="2">
        <v>21</v>
      </c>
      <c r="FM101" s="2" t="s">
        <v>55</v>
      </c>
      <c r="FN101" s="2"/>
      <c r="FO101" s="2" t="s">
        <v>55</v>
      </c>
      <c r="FP101" s="2"/>
      <c r="FQ101" s="2" t="s">
        <v>55</v>
      </c>
      <c r="FR101" s="2"/>
      <c r="FS101" s="2" t="s">
        <v>55</v>
      </c>
      <c r="FT101" s="2"/>
      <c r="FU101" s="2" t="s">
        <v>55</v>
      </c>
      <c r="FV101" s="2"/>
      <c r="FW101" s="2" t="s">
        <v>55</v>
      </c>
      <c r="FX101" s="2"/>
      <c r="FY101" s="2" t="s">
        <v>55</v>
      </c>
      <c r="FZ101" s="2"/>
      <c r="GA101" s="5" t="s">
        <v>55</v>
      </c>
      <c r="GB101" s="2"/>
      <c r="GC101" s="5" t="s">
        <v>55</v>
      </c>
      <c r="GE101" s="5" t="s">
        <v>55</v>
      </c>
      <c r="GG101" s="5" t="s">
        <v>55</v>
      </c>
      <c r="GI101" s="5" t="s">
        <v>55</v>
      </c>
      <c r="GK101" s="5" t="s">
        <v>55</v>
      </c>
      <c r="GM101" s="5" t="s">
        <v>55</v>
      </c>
      <c r="GO101" s="5" t="s">
        <v>55</v>
      </c>
      <c r="GQ101" s="1" t="s">
        <v>6</v>
      </c>
      <c r="GR101" s="1"/>
      <c r="GS101" s="1" t="s">
        <v>2</v>
      </c>
      <c r="GT101" s="1">
        <v>11</v>
      </c>
      <c r="GU101" s="1" t="s">
        <v>6</v>
      </c>
      <c r="GV101" s="1"/>
      <c r="GW101" s="1" t="s">
        <v>61</v>
      </c>
      <c r="GX101" s="1"/>
      <c r="GY101" s="5" t="s">
        <v>55</v>
      </c>
      <c r="HA101" s="5" t="s">
        <v>55</v>
      </c>
      <c r="HC101" s="5" t="s">
        <v>55</v>
      </c>
      <c r="HE101" s="5" t="s">
        <v>55</v>
      </c>
      <c r="HG101" s="5" t="s">
        <v>55</v>
      </c>
      <c r="HI101" s="5" t="s">
        <v>55</v>
      </c>
      <c r="HK101" s="5" t="s">
        <v>55</v>
      </c>
      <c r="HM101" s="1" t="s">
        <v>144</v>
      </c>
      <c r="HN101" s="1"/>
    </row>
    <row r="102" spans="1:222">
      <c r="A102" s="12" t="s">
        <v>1530</v>
      </c>
      <c r="B102" s="12" t="s">
        <v>96</v>
      </c>
      <c r="C102" s="1" t="s">
        <v>61</v>
      </c>
      <c r="D102" s="1">
        <v>91</v>
      </c>
      <c r="E102" s="1" t="s">
        <v>55</v>
      </c>
      <c r="F102" s="1"/>
      <c r="G102" s="1" t="s">
        <v>55</v>
      </c>
      <c r="H102" s="1"/>
      <c r="I102" s="1" t="s">
        <v>55</v>
      </c>
      <c r="J102" s="1"/>
      <c r="K102" s="1" t="s">
        <v>61</v>
      </c>
      <c r="L102" s="1">
        <v>4</v>
      </c>
      <c r="M102" s="1" t="s">
        <v>6</v>
      </c>
      <c r="N102" s="1"/>
      <c r="O102" s="1" t="s">
        <v>6</v>
      </c>
      <c r="P102" s="1"/>
      <c r="Q102" s="1" t="s">
        <v>61</v>
      </c>
      <c r="R102" s="1">
        <v>65</v>
      </c>
      <c r="S102" s="1" t="s">
        <v>6</v>
      </c>
      <c r="T102" s="1"/>
      <c r="U102" s="1" t="s">
        <v>6</v>
      </c>
      <c r="V102" s="1"/>
      <c r="W102" s="1" t="s">
        <v>6</v>
      </c>
      <c r="X102" s="1"/>
      <c r="Y102" s="1" t="s">
        <v>55</v>
      </c>
      <c r="Z102" s="1"/>
      <c r="AA102" s="1" t="s">
        <v>55</v>
      </c>
      <c r="AB102" s="1"/>
      <c r="AC102" s="1" t="s">
        <v>6</v>
      </c>
      <c r="AD102" s="1"/>
      <c r="AE102" s="1" t="s">
        <v>6</v>
      </c>
      <c r="AF102" s="1"/>
      <c r="AG102" s="1" t="s">
        <v>6</v>
      </c>
      <c r="AH102" s="1"/>
      <c r="AI102" s="1" t="s">
        <v>6</v>
      </c>
      <c r="AJ102" s="1"/>
      <c r="AK102" s="1" t="s">
        <v>55</v>
      </c>
      <c r="AL102" s="1"/>
      <c r="AM102" s="2" t="s">
        <v>55</v>
      </c>
      <c r="AO102" s="5" t="s">
        <v>61</v>
      </c>
      <c r="AP102" s="23">
        <v>2</v>
      </c>
      <c r="AQ102" s="5" t="s">
        <v>55</v>
      </c>
      <c r="AS102" s="2" t="s">
        <v>55</v>
      </c>
      <c r="AT102" s="2"/>
      <c r="AU102" s="2" t="s">
        <v>61</v>
      </c>
      <c r="AV102" s="2"/>
      <c r="AW102" s="2" t="s">
        <v>55</v>
      </c>
      <c r="AX102" s="2"/>
      <c r="AY102" s="2" t="s">
        <v>55</v>
      </c>
      <c r="AZ102" s="2"/>
      <c r="BA102" s="2" t="s">
        <v>55</v>
      </c>
      <c r="BB102" s="2"/>
      <c r="BC102" s="2" t="s">
        <v>61</v>
      </c>
      <c r="BD102" s="2">
        <v>1</v>
      </c>
      <c r="BE102" s="4" t="s">
        <v>55</v>
      </c>
      <c r="BF102" s="2"/>
      <c r="BG102" s="4" t="s">
        <v>55</v>
      </c>
      <c r="BH102" s="2"/>
      <c r="BI102" s="2" t="s">
        <v>55</v>
      </c>
      <c r="BJ102" s="2"/>
      <c r="BK102" s="2" t="s">
        <v>61</v>
      </c>
      <c r="BL102" s="2">
        <v>8</v>
      </c>
      <c r="BM102" s="5" t="s">
        <v>55</v>
      </c>
      <c r="BN102" s="2"/>
      <c r="BO102" s="1" t="s">
        <v>55</v>
      </c>
      <c r="BP102" s="1"/>
      <c r="BQ102" s="1" t="s">
        <v>61</v>
      </c>
      <c r="BR102" s="1">
        <v>29</v>
      </c>
      <c r="BS102" s="1" t="s">
        <v>61</v>
      </c>
      <c r="BT102" s="1">
        <v>4</v>
      </c>
      <c r="BU102" s="1" t="s">
        <v>61</v>
      </c>
      <c r="BV102" s="1">
        <v>13</v>
      </c>
      <c r="BW102" s="1" t="s">
        <v>144</v>
      </c>
      <c r="BX102" s="1"/>
      <c r="BY102" s="1" t="s">
        <v>144</v>
      </c>
      <c r="BZ102" s="1"/>
      <c r="CA102" s="1" t="s">
        <v>144</v>
      </c>
      <c r="CB102" s="1"/>
      <c r="CC102" s="1" t="s">
        <v>144</v>
      </c>
      <c r="CD102" s="1"/>
      <c r="CE102" s="1" t="s">
        <v>144</v>
      </c>
      <c r="CF102" s="1"/>
      <c r="CG102" s="1" t="s">
        <v>144</v>
      </c>
      <c r="CH102" s="1"/>
      <c r="CI102" s="1" t="s">
        <v>144</v>
      </c>
      <c r="CJ102" s="1"/>
      <c r="CK102" s="1" t="s">
        <v>308</v>
      </c>
      <c r="CL102" s="1">
        <v>18</v>
      </c>
      <c r="CM102" s="1" t="s">
        <v>308</v>
      </c>
      <c r="CN102" s="1">
        <v>7</v>
      </c>
      <c r="CO102" s="1" t="s">
        <v>144</v>
      </c>
      <c r="CP102" s="1"/>
      <c r="CQ102" s="1" t="s">
        <v>144</v>
      </c>
      <c r="CR102" s="1"/>
      <c r="CS102" s="1" t="s">
        <v>144</v>
      </c>
      <c r="CT102" s="1"/>
      <c r="CU102" s="1" t="s">
        <v>144</v>
      </c>
      <c r="CV102" s="1"/>
      <c r="CW102" s="1" t="s">
        <v>144</v>
      </c>
      <c r="CX102" s="1"/>
      <c r="CY102" s="1" t="s">
        <v>144</v>
      </c>
      <c r="CZ102" s="1"/>
      <c r="DA102" s="1" t="s">
        <v>55</v>
      </c>
      <c r="DB102" s="1"/>
      <c r="DC102" s="1" t="s">
        <v>55</v>
      </c>
      <c r="DD102" s="1"/>
      <c r="DE102" s="1" t="s">
        <v>55</v>
      </c>
      <c r="DF102" s="1"/>
      <c r="DG102" s="1" t="s">
        <v>6</v>
      </c>
      <c r="DH102" s="1"/>
      <c r="DI102" s="1" t="s">
        <v>6</v>
      </c>
      <c r="DJ102" s="1"/>
      <c r="DK102" s="1" t="s">
        <v>6</v>
      </c>
      <c r="DL102" s="1"/>
      <c r="DM102" s="1" t="s">
        <v>55</v>
      </c>
      <c r="DN102" s="1"/>
      <c r="DO102" s="1" t="s">
        <v>55</v>
      </c>
      <c r="DP102" s="1"/>
      <c r="DQ102" s="1" t="s">
        <v>55</v>
      </c>
      <c r="DR102" s="1"/>
      <c r="DS102" s="1" t="s">
        <v>6</v>
      </c>
      <c r="DT102" s="1"/>
      <c r="DU102" s="1"/>
      <c r="DV102" s="1"/>
      <c r="DW102" s="1" t="s">
        <v>55</v>
      </c>
      <c r="DX102" s="1"/>
      <c r="DY102" s="1" t="s">
        <v>6</v>
      </c>
      <c r="DZ102" s="1"/>
      <c r="EA102" s="1" t="s">
        <v>55</v>
      </c>
      <c r="EB102" s="1"/>
      <c r="EC102" s="1" t="s">
        <v>61</v>
      </c>
      <c r="ED102" s="1">
        <v>3</v>
      </c>
      <c r="EE102" s="1" t="s">
        <v>6</v>
      </c>
      <c r="EF102" s="1"/>
      <c r="EG102" s="1" t="s">
        <v>61</v>
      </c>
      <c r="EH102" s="1">
        <v>3</v>
      </c>
      <c r="EI102" s="1" t="s">
        <v>6</v>
      </c>
      <c r="EJ102" s="1"/>
      <c r="EK102" s="1" t="s">
        <v>55</v>
      </c>
      <c r="EL102" s="1"/>
      <c r="EM102" s="1" t="s">
        <v>6</v>
      </c>
      <c r="EN102" s="1"/>
      <c r="EO102" s="1" t="s">
        <v>55</v>
      </c>
      <c r="EP102" s="1"/>
      <c r="EQ102" s="1" t="s">
        <v>55</v>
      </c>
      <c r="ER102" s="1"/>
      <c r="ES102" s="1" t="s">
        <v>55</v>
      </c>
      <c r="ET102" s="1"/>
      <c r="EU102" s="1" t="s">
        <v>55</v>
      </c>
      <c r="EV102" s="1"/>
      <c r="EW102" s="1" t="s">
        <v>55</v>
      </c>
      <c r="EX102" s="1"/>
      <c r="EY102" s="1" t="s">
        <v>55</v>
      </c>
      <c r="EZ102" s="1"/>
      <c r="FA102" s="1" t="s">
        <v>55</v>
      </c>
      <c r="FB102" s="1"/>
      <c r="FC102" s="1" t="s">
        <v>55</v>
      </c>
      <c r="FD102" s="1"/>
      <c r="FE102" s="1" t="s">
        <v>55</v>
      </c>
      <c r="FF102" s="1"/>
      <c r="FG102" s="5" t="s">
        <v>55</v>
      </c>
      <c r="FI102" s="2" t="s">
        <v>55</v>
      </c>
      <c r="FJ102" s="2"/>
      <c r="FK102" s="2" t="s">
        <v>55</v>
      </c>
      <c r="FL102" s="2"/>
      <c r="FM102" s="2" t="s">
        <v>55</v>
      </c>
      <c r="FN102" s="2"/>
      <c r="FO102" s="2" t="s">
        <v>55</v>
      </c>
      <c r="FP102" s="2"/>
      <c r="FQ102" s="2" t="s">
        <v>55</v>
      </c>
      <c r="FR102" s="2"/>
      <c r="FS102" s="2" t="s">
        <v>55</v>
      </c>
      <c r="FT102" s="2"/>
      <c r="FU102" s="2" t="s">
        <v>55</v>
      </c>
      <c r="FV102" s="2"/>
      <c r="FW102" s="2" t="s">
        <v>55</v>
      </c>
      <c r="FX102" s="2"/>
      <c r="FY102" s="2" t="s">
        <v>55</v>
      </c>
      <c r="FZ102" s="2"/>
      <c r="GA102" s="5" t="s">
        <v>55</v>
      </c>
      <c r="GB102" s="2"/>
      <c r="GC102" s="5" t="s">
        <v>55</v>
      </c>
      <c r="GE102" s="5" t="s">
        <v>55</v>
      </c>
      <c r="GG102" s="5" t="s">
        <v>55</v>
      </c>
      <c r="GI102" s="5" t="s">
        <v>55</v>
      </c>
      <c r="GK102" s="5" t="s">
        <v>55</v>
      </c>
      <c r="GM102" s="5" t="s">
        <v>55</v>
      </c>
      <c r="GO102" s="5" t="s">
        <v>55</v>
      </c>
      <c r="GQ102" s="1" t="s">
        <v>6</v>
      </c>
      <c r="GR102" s="1"/>
      <c r="GS102" s="1" t="s">
        <v>2</v>
      </c>
      <c r="GT102" s="1">
        <v>19</v>
      </c>
      <c r="GU102" s="1" t="s">
        <v>2</v>
      </c>
      <c r="GV102" s="1">
        <v>3</v>
      </c>
      <c r="GW102" s="1" t="s">
        <v>6</v>
      </c>
      <c r="GX102" s="1"/>
      <c r="GY102" s="5" t="s">
        <v>55</v>
      </c>
      <c r="HA102" s="5" t="s">
        <v>55</v>
      </c>
      <c r="HC102" s="5" t="s">
        <v>55</v>
      </c>
      <c r="HE102" s="5" t="s">
        <v>55</v>
      </c>
      <c r="HG102" s="5" t="s">
        <v>55</v>
      </c>
      <c r="HI102" s="5" t="s">
        <v>55</v>
      </c>
      <c r="HK102" s="5" t="s">
        <v>55</v>
      </c>
      <c r="HM102" s="1" t="s">
        <v>144</v>
      </c>
      <c r="HN102" s="1"/>
    </row>
    <row r="103" spans="1:222">
      <c r="A103" s="11"/>
      <c r="B103" s="1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2"/>
      <c r="AN103" s="2"/>
      <c r="AQ103" s="2"/>
      <c r="AR103" s="2"/>
      <c r="AT103" s="4"/>
      <c r="AU103" s="2"/>
      <c r="AV103" s="2"/>
      <c r="BA103" s="2"/>
      <c r="BB103" s="16"/>
      <c r="BE103" s="2"/>
      <c r="BF103" s="2"/>
      <c r="BI103" s="2"/>
      <c r="BJ103" s="2"/>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I103" s="2"/>
      <c r="FJ103" s="2"/>
      <c r="FO103" s="2"/>
      <c r="FP103" s="2"/>
      <c r="FS103" s="2"/>
      <c r="FT103" s="2"/>
      <c r="FU103" s="2"/>
      <c r="FV103" s="2"/>
      <c r="FW103" s="2"/>
      <c r="FX103" s="2"/>
      <c r="FY103" s="2"/>
      <c r="FZ103" s="2"/>
      <c r="GQ103" s="1"/>
      <c r="GR103" s="1"/>
      <c r="GS103" s="1"/>
      <c r="GT103" s="1"/>
      <c r="GU103" s="1"/>
      <c r="GV103" s="1"/>
      <c r="GW103" s="1"/>
      <c r="GX103" s="1"/>
      <c r="HM103" s="1"/>
      <c r="HN103" s="1"/>
    </row>
    <row r="104" spans="1:222">
      <c r="A104" s="11"/>
      <c r="B104" s="1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2"/>
      <c r="AN104" s="2"/>
      <c r="AQ104" s="2"/>
      <c r="AR104" s="2"/>
      <c r="AU104" s="2"/>
      <c r="AV104" s="2"/>
      <c r="BA104" s="2"/>
      <c r="BB104" s="2"/>
      <c r="BE104" s="2"/>
      <c r="BF104" s="2"/>
      <c r="BI104" s="2"/>
      <c r="BJ104" s="2"/>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I104" s="2"/>
      <c r="FJ104" s="2"/>
      <c r="FO104" s="2"/>
      <c r="FP104" s="2"/>
      <c r="FS104" s="2"/>
      <c r="FT104" s="2"/>
      <c r="FU104" s="2"/>
      <c r="FV104" s="2"/>
      <c r="FW104" s="2"/>
      <c r="FX104" s="2"/>
      <c r="FY104" s="2"/>
      <c r="FZ104" s="2"/>
      <c r="GQ104" s="1"/>
      <c r="GR104" s="1"/>
      <c r="GS104" s="1"/>
      <c r="GT104" s="1"/>
      <c r="GU104" s="1"/>
      <c r="GV104" s="1"/>
      <c r="GW104" s="1"/>
      <c r="GX104" s="1"/>
      <c r="HM104" s="1"/>
      <c r="HN104" s="1"/>
    </row>
    <row r="105" spans="1:222">
      <c r="A105" s="11"/>
      <c r="B105" s="1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2"/>
      <c r="AN105" s="2"/>
      <c r="AQ105" s="2"/>
      <c r="AR105" s="2"/>
      <c r="AU105" s="2"/>
      <c r="AV105" s="2"/>
      <c r="BA105" s="2"/>
      <c r="BB105" s="2"/>
      <c r="BE105" s="2"/>
      <c r="BF105" s="2"/>
      <c r="BI105" s="2"/>
      <c r="BJ105" s="2"/>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I105" s="2"/>
      <c r="FJ105" s="2"/>
      <c r="FO105" s="2"/>
      <c r="FP105" s="2"/>
      <c r="FS105" s="2"/>
      <c r="FT105" s="2"/>
      <c r="FU105" s="2"/>
      <c r="FV105" s="2"/>
      <c r="FW105" s="2"/>
      <c r="FX105" s="2"/>
      <c r="FY105" s="2"/>
      <c r="FZ105" s="2"/>
      <c r="GQ105" s="1"/>
      <c r="GR105" s="1"/>
      <c r="GS105" s="1"/>
      <c r="GT105" s="1"/>
      <c r="GU105" s="1"/>
      <c r="GV105" s="1"/>
      <c r="GW105" s="1"/>
      <c r="GX105" s="1"/>
      <c r="HM105" s="1"/>
      <c r="HN105" s="1"/>
    </row>
    <row r="106" spans="1:222">
      <c r="A106" s="11"/>
      <c r="B106" s="1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2"/>
      <c r="AN106" s="2"/>
      <c r="AQ106" s="2"/>
      <c r="AR106" s="2"/>
      <c r="AU106" s="2"/>
      <c r="AV106" s="2"/>
      <c r="BA106" s="2"/>
      <c r="BB106" s="2"/>
      <c r="BE106" s="2"/>
      <c r="BF106" s="2"/>
      <c r="BI106" s="2"/>
      <c r="BJ106" s="2"/>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I106" s="2"/>
      <c r="FJ106" s="2"/>
      <c r="FO106" s="2"/>
      <c r="FP106" s="2"/>
      <c r="FS106" s="2"/>
      <c r="FT106" s="2"/>
      <c r="FU106" s="2"/>
      <c r="FV106" s="2"/>
      <c r="FW106" s="2"/>
      <c r="FX106" s="2"/>
      <c r="FY106" s="2"/>
      <c r="FZ106" s="2"/>
      <c r="GQ106" s="1"/>
      <c r="GR106" s="1"/>
      <c r="GS106" s="1"/>
      <c r="GT106" s="1"/>
      <c r="GU106" s="1"/>
      <c r="GV106" s="1"/>
      <c r="GW106" s="1"/>
      <c r="GX106" s="1"/>
      <c r="HM106" s="1"/>
      <c r="HN106" s="1"/>
    </row>
    <row r="107" spans="1:222">
      <c r="A107" s="11"/>
      <c r="B107" s="1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2"/>
      <c r="AN107" s="2"/>
      <c r="AQ107" s="2"/>
      <c r="AR107" s="2"/>
      <c r="AU107" s="2"/>
      <c r="AV107" s="2"/>
      <c r="BA107" s="2"/>
      <c r="BB107" s="2"/>
      <c r="BE107" s="2"/>
      <c r="BF107" s="2"/>
      <c r="BI107" s="2"/>
      <c r="BJ107" s="2"/>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I107" s="2"/>
      <c r="FJ107" s="2"/>
      <c r="FO107" s="2"/>
      <c r="FP107" s="2"/>
      <c r="FS107" s="2"/>
      <c r="FT107" s="2"/>
      <c r="FU107" s="2"/>
      <c r="FV107" s="2"/>
      <c r="FW107" s="2"/>
      <c r="FX107" s="2"/>
      <c r="FY107" s="2"/>
      <c r="FZ107" s="2"/>
      <c r="GQ107" s="1"/>
      <c r="GR107" s="1"/>
      <c r="GS107" s="1"/>
      <c r="GT107" s="1"/>
      <c r="GU107" s="1"/>
      <c r="GV107" s="1"/>
      <c r="GW107" s="1"/>
      <c r="GX107" s="1"/>
      <c r="HM107" s="1"/>
      <c r="HN107" s="1"/>
    </row>
    <row r="108" spans="1:222">
      <c r="A108" s="11"/>
      <c r="B108" s="1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2"/>
      <c r="AN108" s="2"/>
      <c r="AQ108" s="2"/>
      <c r="AR108" s="2"/>
      <c r="AU108" s="2"/>
      <c r="AV108" s="2"/>
      <c r="BA108" s="2"/>
      <c r="BB108" s="2"/>
      <c r="BE108" s="2"/>
      <c r="BF108" s="2"/>
      <c r="BI108" s="2"/>
      <c r="BJ108" s="2"/>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I108" s="2"/>
      <c r="FJ108" s="2"/>
      <c r="FO108" s="2"/>
      <c r="FP108" s="2"/>
      <c r="FS108" s="2"/>
      <c r="FT108" s="2"/>
      <c r="FU108" s="2"/>
      <c r="FV108" s="2"/>
      <c r="FW108" s="2"/>
      <c r="FX108" s="2"/>
      <c r="FY108" s="2"/>
      <c r="FZ108" s="2"/>
      <c r="GQ108" s="1"/>
      <c r="GR108" s="1"/>
      <c r="GS108" s="1"/>
      <c r="GT108" s="1"/>
      <c r="GU108" s="1"/>
      <c r="GV108" s="1"/>
      <c r="GW108" s="1"/>
      <c r="GX108" s="1"/>
      <c r="HM108" s="1"/>
      <c r="HN108" s="1"/>
    </row>
    <row r="109" spans="1:222">
      <c r="A109" s="11"/>
      <c r="B109" s="1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2"/>
      <c r="AN109" s="2"/>
      <c r="AQ109" s="2"/>
      <c r="AR109" s="2"/>
      <c r="AU109" s="2"/>
      <c r="AV109" s="2"/>
      <c r="BA109" s="2"/>
      <c r="BB109" s="2"/>
      <c r="BE109" s="2"/>
      <c r="BF109" s="2"/>
      <c r="BI109" s="2"/>
      <c r="BJ109" s="2"/>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I109" s="2"/>
      <c r="FJ109" s="2"/>
      <c r="FO109" s="2"/>
      <c r="FP109" s="2"/>
      <c r="FS109" s="2"/>
      <c r="FT109" s="2"/>
      <c r="FU109" s="2"/>
      <c r="FV109" s="2"/>
      <c r="FW109" s="2"/>
      <c r="FX109" s="2"/>
      <c r="FY109" s="2"/>
      <c r="FZ109" s="2"/>
      <c r="GQ109" s="1"/>
      <c r="GR109" s="1"/>
      <c r="GS109" s="1"/>
      <c r="GT109" s="1"/>
      <c r="GU109" s="1"/>
      <c r="GV109" s="1"/>
      <c r="GW109" s="1"/>
      <c r="GX109" s="1"/>
      <c r="HM109" s="1"/>
      <c r="HN109" s="1"/>
    </row>
    <row r="110" spans="1:222">
      <c r="A110" s="11"/>
      <c r="B110" s="1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2"/>
      <c r="AN110" s="2"/>
      <c r="AQ110" s="2"/>
      <c r="AR110" s="2"/>
      <c r="AU110" s="2"/>
      <c r="AV110" s="2"/>
      <c r="BA110" s="2"/>
      <c r="BB110" s="2"/>
      <c r="BE110" s="2"/>
      <c r="BF110" s="2"/>
      <c r="BI110" s="2"/>
      <c r="BJ110" s="2"/>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I110" s="2"/>
      <c r="FJ110" s="2"/>
      <c r="FO110" s="2"/>
      <c r="FP110" s="2"/>
      <c r="FS110" s="2"/>
      <c r="FT110" s="2"/>
      <c r="FU110" s="2"/>
      <c r="FV110" s="2"/>
      <c r="FW110" s="2"/>
      <c r="FX110" s="2"/>
      <c r="FY110" s="2"/>
      <c r="FZ110" s="2"/>
      <c r="GQ110" s="1"/>
      <c r="GR110" s="1"/>
      <c r="GS110" s="1"/>
      <c r="GT110" s="1"/>
      <c r="GU110" s="1"/>
      <c r="GV110" s="1"/>
      <c r="GW110" s="1"/>
      <c r="GX110" s="1"/>
      <c r="HM110" s="1"/>
      <c r="HN110" s="1"/>
    </row>
    <row r="111" spans="1:222">
      <c r="A111" s="11"/>
      <c r="B111" s="1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2"/>
      <c r="AN111" s="2"/>
      <c r="AQ111" s="2"/>
      <c r="AR111" s="2"/>
      <c r="AU111" s="2"/>
      <c r="AV111" s="2"/>
      <c r="BA111" s="2"/>
      <c r="BB111" s="2"/>
      <c r="BE111" s="2"/>
      <c r="BF111" s="2"/>
      <c r="BI111" s="2"/>
      <c r="BJ111" s="2"/>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I111" s="2"/>
      <c r="FJ111" s="2"/>
      <c r="FO111" s="2"/>
      <c r="FP111" s="2"/>
      <c r="FS111" s="2"/>
      <c r="FT111" s="2"/>
      <c r="FU111" s="2"/>
      <c r="FV111" s="2"/>
      <c r="FW111" s="2"/>
      <c r="FX111" s="2"/>
      <c r="FY111" s="2"/>
      <c r="FZ111" s="2"/>
      <c r="GQ111" s="1"/>
      <c r="GR111" s="1"/>
      <c r="GS111" s="1"/>
      <c r="GT111" s="1"/>
      <c r="GU111" s="1"/>
      <c r="GV111" s="1"/>
      <c r="GW111" s="1"/>
      <c r="GX111" s="1"/>
      <c r="HM111" s="1"/>
      <c r="HN111" s="1"/>
    </row>
    <row r="112" spans="1:222">
      <c r="A112" s="11"/>
      <c r="B112" s="1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2"/>
      <c r="AN112" s="2"/>
      <c r="AQ112" s="2"/>
      <c r="AR112" s="2"/>
      <c r="AU112" s="2"/>
      <c r="AV112" s="2"/>
      <c r="BA112" s="2"/>
      <c r="BB112" s="2"/>
      <c r="BE112" s="2"/>
      <c r="BF112" s="2"/>
      <c r="BI112" s="2"/>
      <c r="BJ112" s="2"/>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I112" s="2"/>
      <c r="FJ112" s="2"/>
      <c r="FO112" s="2"/>
      <c r="FP112" s="2"/>
      <c r="FS112" s="2"/>
      <c r="FT112" s="2"/>
      <c r="FU112" s="2"/>
      <c r="FV112" s="2"/>
      <c r="FW112" s="2"/>
      <c r="FX112" s="2"/>
      <c r="FY112" s="2"/>
      <c r="FZ112" s="2"/>
      <c r="GQ112" s="1"/>
      <c r="GR112" s="1"/>
      <c r="GS112" s="1"/>
      <c r="GT112" s="1"/>
      <c r="GU112" s="1"/>
      <c r="GV112" s="1"/>
      <c r="GW112" s="1"/>
      <c r="GX112" s="1"/>
      <c r="HM112" s="1"/>
      <c r="HN112" s="1"/>
    </row>
    <row r="113" spans="1:222">
      <c r="A113" s="11"/>
      <c r="B113" s="1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2"/>
      <c r="AN113" s="2"/>
      <c r="AQ113" s="2"/>
      <c r="AR113" s="2"/>
      <c r="AU113" s="2"/>
      <c r="AV113" s="2"/>
      <c r="BA113" s="2"/>
      <c r="BB113" s="2"/>
      <c r="BE113" s="2"/>
      <c r="BF113" s="2"/>
      <c r="BI113" s="2"/>
      <c r="BJ113" s="2"/>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I113" s="2"/>
      <c r="FJ113" s="2"/>
      <c r="FO113" s="2"/>
      <c r="FP113" s="2"/>
      <c r="FS113" s="2"/>
      <c r="FT113" s="2"/>
      <c r="FU113" s="2"/>
      <c r="FV113" s="2"/>
      <c r="FW113" s="2"/>
      <c r="FX113" s="2"/>
      <c r="FY113" s="2"/>
      <c r="FZ113" s="2"/>
      <c r="GQ113" s="1"/>
      <c r="GR113" s="1"/>
      <c r="GS113" s="1"/>
      <c r="GT113" s="1"/>
      <c r="GU113" s="1"/>
      <c r="GV113" s="1"/>
      <c r="GW113" s="1"/>
      <c r="GX113" s="1"/>
      <c r="HM113" s="1"/>
      <c r="HN113" s="1"/>
    </row>
    <row r="114" spans="1:222">
      <c r="A114" s="11"/>
      <c r="B114" s="1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2"/>
      <c r="AN114" s="2"/>
      <c r="AQ114" s="2"/>
      <c r="AR114" s="2"/>
      <c r="AU114" s="2"/>
      <c r="AV114" s="2"/>
      <c r="BA114" s="2"/>
      <c r="BB114" s="2"/>
      <c r="BE114" s="2"/>
      <c r="BF114" s="2"/>
      <c r="BI114" s="2"/>
      <c r="BJ114" s="2"/>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I114" s="2"/>
      <c r="FJ114" s="2"/>
      <c r="FO114" s="2"/>
      <c r="FP114" s="2"/>
      <c r="FS114" s="2"/>
      <c r="FT114" s="2"/>
      <c r="FU114" s="2"/>
      <c r="FV114" s="2"/>
      <c r="FW114" s="2"/>
      <c r="FX114" s="2"/>
      <c r="FY114" s="2"/>
      <c r="FZ114" s="2"/>
      <c r="GQ114" s="1"/>
      <c r="GR114" s="1"/>
      <c r="GS114" s="1"/>
      <c r="GT114" s="1"/>
      <c r="GU114" s="1"/>
      <c r="GV114" s="1"/>
      <c r="GW114" s="1"/>
      <c r="GX114" s="1"/>
      <c r="HM114" s="1"/>
      <c r="HN114" s="1"/>
    </row>
    <row r="115" spans="1:222">
      <c r="A115" s="11"/>
      <c r="B115" s="1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2"/>
      <c r="AN115" s="2"/>
      <c r="AQ115" s="2"/>
      <c r="AR115" s="2"/>
      <c r="AU115" s="2"/>
      <c r="AV115" s="2"/>
      <c r="BA115" s="2"/>
      <c r="BB115" s="2"/>
      <c r="BE115" s="2"/>
      <c r="BF115" s="2"/>
      <c r="BI115" s="2"/>
      <c r="BJ115" s="2"/>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I115" s="2"/>
      <c r="FJ115" s="2"/>
      <c r="FO115" s="2"/>
      <c r="FP115" s="2"/>
      <c r="FS115" s="2"/>
      <c r="FT115" s="2"/>
      <c r="FU115" s="2"/>
      <c r="FV115" s="2"/>
      <c r="FW115" s="2"/>
      <c r="FX115" s="2"/>
      <c r="FY115" s="2"/>
      <c r="FZ115" s="2"/>
      <c r="GQ115" s="1"/>
      <c r="GR115" s="1"/>
      <c r="GS115" s="1"/>
      <c r="GT115" s="1"/>
      <c r="GU115" s="1"/>
      <c r="GV115" s="1"/>
      <c r="GW115" s="1"/>
      <c r="GX115" s="1"/>
      <c r="HM115" s="1"/>
      <c r="HN115" s="1"/>
    </row>
    <row r="116" spans="1:222">
      <c r="A116" s="11"/>
      <c r="B116" s="1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2"/>
      <c r="AN116" s="2"/>
      <c r="AQ116" s="2"/>
      <c r="AR116" s="2"/>
      <c r="AU116" s="2"/>
      <c r="AV116" s="2"/>
      <c r="BA116" s="2"/>
      <c r="BB116" s="2"/>
      <c r="BE116" s="2"/>
      <c r="BF116" s="2"/>
      <c r="BI116" s="2"/>
      <c r="BJ116" s="2"/>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I116" s="2"/>
      <c r="FJ116" s="2"/>
      <c r="FO116" s="2"/>
      <c r="FP116" s="2"/>
      <c r="FS116" s="2"/>
      <c r="FT116" s="2"/>
      <c r="FU116" s="2"/>
      <c r="FV116" s="2"/>
      <c r="FW116" s="2"/>
      <c r="FX116" s="2"/>
      <c r="FY116" s="2"/>
      <c r="FZ116" s="2"/>
      <c r="GQ116" s="1"/>
      <c r="GR116" s="1"/>
      <c r="GS116" s="1"/>
      <c r="GT116" s="1"/>
      <c r="GU116" s="1"/>
      <c r="GV116" s="1"/>
      <c r="GW116" s="1"/>
      <c r="GX116" s="1"/>
      <c r="HM116" s="1"/>
      <c r="HN116" s="1"/>
    </row>
    <row r="117" spans="1:222">
      <c r="A117" s="11"/>
      <c r="B117" s="1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2"/>
      <c r="AN117" s="2"/>
      <c r="AQ117" s="2"/>
      <c r="AR117" s="2"/>
      <c r="AU117" s="2"/>
      <c r="AV117" s="2"/>
      <c r="BA117" s="2"/>
      <c r="BB117" s="2"/>
      <c r="BE117" s="2"/>
      <c r="BF117" s="2"/>
      <c r="BI117" s="2"/>
      <c r="BJ117" s="2"/>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I117" s="2"/>
      <c r="FJ117" s="2"/>
      <c r="FO117" s="2"/>
      <c r="FP117" s="2"/>
      <c r="FS117" s="2"/>
      <c r="FT117" s="2"/>
      <c r="FU117" s="2"/>
      <c r="FV117" s="2"/>
      <c r="FW117" s="2"/>
      <c r="FX117" s="2"/>
      <c r="FY117" s="2"/>
      <c r="FZ117" s="2"/>
      <c r="GQ117" s="1"/>
      <c r="GR117" s="1"/>
      <c r="GS117" s="1"/>
      <c r="GT117" s="1"/>
      <c r="GU117" s="1"/>
      <c r="GV117" s="1"/>
      <c r="GW117" s="1"/>
      <c r="GX117" s="1"/>
      <c r="HM117" s="1"/>
      <c r="HN117" s="1"/>
    </row>
    <row r="118" spans="1:222">
      <c r="A118" s="11"/>
      <c r="B118" s="1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2"/>
      <c r="AN118" s="2"/>
      <c r="AQ118" s="2"/>
      <c r="AR118" s="2"/>
      <c r="AU118" s="2"/>
      <c r="AV118" s="2"/>
      <c r="BA118" s="2"/>
      <c r="BB118" s="2"/>
      <c r="BE118" s="2"/>
      <c r="BF118" s="2"/>
      <c r="BI118" s="2"/>
      <c r="BJ118" s="2"/>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I118" s="2"/>
      <c r="FJ118" s="2"/>
      <c r="FO118" s="2"/>
      <c r="FP118" s="2"/>
      <c r="FS118" s="2"/>
      <c r="FT118" s="2"/>
      <c r="FU118" s="2"/>
      <c r="FV118" s="2"/>
      <c r="FW118" s="2"/>
      <c r="FX118" s="2"/>
      <c r="FY118" s="2"/>
      <c r="FZ118" s="2"/>
      <c r="GQ118" s="1"/>
      <c r="GR118" s="1"/>
      <c r="GS118" s="1"/>
      <c r="GT118" s="1"/>
      <c r="GU118" s="1"/>
      <c r="GV118" s="1"/>
      <c r="GW118" s="1"/>
      <c r="GX118" s="1"/>
      <c r="HM118" s="1"/>
      <c r="HN118" s="1"/>
    </row>
    <row r="119" spans="1:222">
      <c r="A119" s="11"/>
      <c r="B119" s="1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2"/>
      <c r="AN119" s="2"/>
      <c r="AQ119" s="2"/>
      <c r="AR119" s="2"/>
      <c r="AU119" s="2"/>
      <c r="AV119" s="2"/>
      <c r="BA119" s="2"/>
      <c r="BB119" s="2"/>
      <c r="BE119" s="2"/>
      <c r="BF119" s="2"/>
      <c r="BI119" s="2"/>
      <c r="BJ119" s="2"/>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I119" s="2"/>
      <c r="FJ119" s="2"/>
      <c r="FO119" s="2"/>
      <c r="FP119" s="2"/>
      <c r="FS119" s="2"/>
      <c r="FT119" s="2"/>
      <c r="FU119" s="2"/>
      <c r="FV119" s="2"/>
      <c r="FW119" s="2"/>
      <c r="FX119" s="2"/>
      <c r="FY119" s="2"/>
      <c r="FZ119" s="2"/>
      <c r="GQ119" s="1"/>
      <c r="GR119" s="1"/>
      <c r="GS119" s="1"/>
      <c r="GT119" s="1"/>
      <c r="GU119" s="1"/>
      <c r="GV119" s="1"/>
      <c r="GW119" s="1"/>
      <c r="GX119" s="1"/>
      <c r="HM119" s="1"/>
      <c r="HN119" s="1"/>
    </row>
    <row r="120" spans="1:222">
      <c r="A120" s="11"/>
      <c r="B120" s="1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2"/>
      <c r="AN120" s="2"/>
      <c r="AQ120" s="2"/>
      <c r="AR120" s="2"/>
      <c r="AU120" s="2"/>
      <c r="AV120" s="2"/>
      <c r="BA120" s="2"/>
      <c r="BB120" s="2"/>
      <c r="BE120" s="2"/>
      <c r="BF120" s="2"/>
      <c r="BI120" s="2"/>
      <c r="BJ120" s="2"/>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I120" s="2"/>
      <c r="FJ120" s="2"/>
      <c r="FO120" s="2"/>
      <c r="FP120" s="2"/>
      <c r="FS120" s="2"/>
      <c r="FT120" s="2"/>
      <c r="FU120" s="2"/>
      <c r="FV120" s="2"/>
      <c r="FW120" s="2"/>
      <c r="FX120" s="2"/>
      <c r="FY120" s="2"/>
      <c r="FZ120" s="2"/>
      <c r="GQ120" s="1"/>
      <c r="GR120" s="1"/>
      <c r="GS120" s="1"/>
      <c r="GT120" s="1"/>
      <c r="GU120" s="1"/>
      <c r="GV120" s="1"/>
      <c r="GW120" s="1"/>
      <c r="GX120" s="1"/>
      <c r="HM120" s="1"/>
      <c r="HN120" s="1"/>
    </row>
    <row r="121" spans="1:222">
      <c r="A121" s="11"/>
      <c r="B121" s="1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2"/>
      <c r="AN121" s="2"/>
      <c r="AQ121" s="2"/>
      <c r="AR121" s="2"/>
      <c r="AU121" s="2"/>
      <c r="AV121" s="2"/>
      <c r="BA121" s="2"/>
      <c r="BB121" s="2"/>
      <c r="BE121" s="2"/>
      <c r="BF121" s="2"/>
      <c r="BI121" s="2"/>
      <c r="BJ121" s="2"/>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I121" s="2"/>
      <c r="FJ121" s="2"/>
      <c r="FO121" s="2"/>
      <c r="FP121" s="2"/>
      <c r="FS121" s="2"/>
      <c r="FT121" s="2"/>
      <c r="FU121" s="2"/>
      <c r="FV121" s="2"/>
      <c r="FW121" s="2"/>
      <c r="FX121" s="2"/>
      <c r="FY121" s="2"/>
      <c r="FZ121" s="2"/>
      <c r="GQ121" s="1"/>
      <c r="GR121" s="1"/>
      <c r="GS121" s="1"/>
      <c r="GT121" s="1"/>
      <c r="GU121" s="1"/>
      <c r="GV121" s="1"/>
      <c r="GW121" s="1"/>
      <c r="GX121" s="1"/>
      <c r="HM121" s="1"/>
      <c r="HN121" s="1"/>
    </row>
    <row r="122" spans="1:222">
      <c r="A122" s="11"/>
      <c r="B122" s="1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2"/>
      <c r="AN122" s="2"/>
      <c r="AQ122" s="2"/>
      <c r="AR122" s="2"/>
      <c r="AU122" s="2"/>
      <c r="AV122" s="2"/>
      <c r="BA122" s="2"/>
      <c r="BB122" s="2"/>
      <c r="BE122" s="2"/>
      <c r="BF122" s="2"/>
      <c r="BI122" s="2"/>
      <c r="BJ122" s="2"/>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I122" s="2"/>
      <c r="FJ122" s="2"/>
      <c r="FO122" s="2"/>
      <c r="FP122" s="2"/>
      <c r="FS122" s="2"/>
      <c r="FT122" s="2"/>
      <c r="FU122" s="2"/>
      <c r="FV122" s="2"/>
      <c r="FW122" s="2"/>
      <c r="FX122" s="2"/>
      <c r="FY122" s="2"/>
      <c r="FZ122" s="2"/>
      <c r="GQ122" s="1"/>
      <c r="GR122" s="1"/>
      <c r="GS122" s="1"/>
      <c r="GT122" s="1"/>
      <c r="GU122" s="1"/>
      <c r="GV122" s="1"/>
      <c r="GW122" s="1"/>
      <c r="GX122" s="1"/>
      <c r="HM122" s="1"/>
      <c r="HN122" s="1"/>
    </row>
    <row r="123" spans="1:222">
      <c r="A123" s="11"/>
      <c r="B123" s="1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2"/>
      <c r="AN123" s="2"/>
      <c r="AQ123" s="2"/>
      <c r="AR123" s="2"/>
      <c r="AU123" s="2"/>
      <c r="AV123" s="2"/>
      <c r="BA123" s="2"/>
      <c r="BB123" s="2"/>
      <c r="BE123" s="2"/>
      <c r="BF123" s="2"/>
      <c r="BI123" s="2"/>
      <c r="BJ123" s="2"/>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I123" s="2"/>
      <c r="FJ123" s="2"/>
      <c r="FO123" s="2"/>
      <c r="FP123" s="2"/>
      <c r="FS123" s="2"/>
      <c r="FT123" s="2"/>
      <c r="FU123" s="2"/>
      <c r="FV123" s="2"/>
      <c r="FW123" s="2"/>
      <c r="FX123" s="2"/>
      <c r="FY123" s="2"/>
      <c r="FZ123" s="2"/>
      <c r="GQ123" s="1"/>
      <c r="GR123" s="1"/>
      <c r="GS123" s="1"/>
      <c r="GT123" s="1"/>
      <c r="GU123" s="1"/>
      <c r="GV123" s="1"/>
      <c r="GW123" s="1"/>
      <c r="GX123" s="1"/>
      <c r="HM123" s="1"/>
      <c r="HN123" s="1"/>
    </row>
    <row r="124" spans="1:222">
      <c r="A124" s="11"/>
      <c r="B124" s="1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2"/>
      <c r="AN124" s="2"/>
      <c r="AQ124" s="2"/>
      <c r="AR124" s="2"/>
      <c r="AU124" s="2"/>
      <c r="AV124" s="2"/>
      <c r="BA124" s="2"/>
      <c r="BB124" s="2"/>
      <c r="BE124" s="2"/>
      <c r="BF124" s="2"/>
      <c r="BI124" s="2"/>
      <c r="BJ124" s="2"/>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I124" s="2"/>
      <c r="FJ124" s="2"/>
      <c r="FO124" s="2"/>
      <c r="FP124" s="2"/>
      <c r="FS124" s="2"/>
      <c r="FT124" s="2"/>
      <c r="FU124" s="2"/>
      <c r="FV124" s="2"/>
      <c r="FW124" s="2"/>
      <c r="FX124" s="2"/>
      <c r="FY124" s="2"/>
      <c r="FZ124" s="2"/>
      <c r="GQ124" s="1"/>
      <c r="GR124" s="1"/>
      <c r="GS124" s="1"/>
      <c r="GT124" s="1"/>
      <c r="GU124" s="1"/>
      <c r="GV124" s="1"/>
      <c r="GW124" s="1"/>
      <c r="GX124" s="1"/>
      <c r="HM124" s="1"/>
      <c r="HN124" s="1"/>
    </row>
    <row r="125" spans="1:222">
      <c r="A125" s="11"/>
      <c r="B125" s="1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2"/>
      <c r="AN125" s="2"/>
      <c r="AQ125" s="2"/>
      <c r="AR125" s="2"/>
      <c r="AU125" s="2"/>
      <c r="AV125" s="2"/>
      <c r="BA125" s="2"/>
      <c r="BB125" s="2"/>
      <c r="BE125" s="2"/>
      <c r="BF125" s="2"/>
      <c r="BI125" s="2"/>
      <c r="BJ125" s="2"/>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c r="FI125" s="2"/>
      <c r="FJ125" s="2"/>
      <c r="FO125" s="2"/>
      <c r="FP125" s="2"/>
      <c r="FS125" s="2"/>
      <c r="FT125" s="2"/>
      <c r="FU125" s="2"/>
      <c r="FV125" s="2"/>
      <c r="FW125" s="2"/>
      <c r="FX125" s="2"/>
      <c r="FY125" s="2"/>
      <c r="FZ125" s="2"/>
      <c r="GQ125" s="1"/>
      <c r="GR125" s="1"/>
      <c r="GS125" s="1"/>
      <c r="GT125" s="1"/>
      <c r="GU125" s="1"/>
      <c r="GV125" s="1"/>
      <c r="GW125" s="1"/>
      <c r="GX125" s="1"/>
      <c r="HM125" s="1"/>
      <c r="HN125" s="1"/>
    </row>
    <row r="126" spans="1:222">
      <c r="A126" s="11"/>
      <c r="B126" s="1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2"/>
      <c r="AN126" s="2"/>
      <c r="AQ126" s="2"/>
      <c r="AR126" s="2"/>
      <c r="AU126" s="2"/>
      <c r="AV126" s="2"/>
      <c r="BA126" s="2"/>
      <c r="BB126" s="2"/>
      <c r="BE126" s="2"/>
      <c r="BF126" s="2"/>
      <c r="BI126" s="2"/>
      <c r="BJ126" s="2"/>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I126" s="2"/>
      <c r="FJ126" s="2"/>
      <c r="FO126" s="2"/>
      <c r="FP126" s="2"/>
      <c r="FS126" s="2"/>
      <c r="FT126" s="2"/>
      <c r="FU126" s="2"/>
      <c r="FV126" s="2"/>
      <c r="FW126" s="2"/>
      <c r="FX126" s="2"/>
      <c r="FY126" s="2"/>
      <c r="FZ126" s="2"/>
      <c r="GQ126" s="1"/>
      <c r="GR126" s="1"/>
      <c r="GS126" s="1"/>
      <c r="GT126" s="1"/>
      <c r="GU126" s="1"/>
      <c r="GV126" s="1"/>
      <c r="GW126" s="1"/>
      <c r="GX126" s="1"/>
      <c r="HM126" s="1"/>
      <c r="HN126" s="1"/>
    </row>
    <row r="127" spans="1:222">
      <c r="A127" s="11"/>
      <c r="B127" s="1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2"/>
      <c r="AN127" s="2"/>
      <c r="AQ127" s="2"/>
      <c r="AR127" s="2"/>
      <c r="AU127" s="2"/>
      <c r="AV127" s="2"/>
      <c r="BA127" s="2"/>
      <c r="BB127" s="2"/>
      <c r="BE127" s="2"/>
      <c r="BF127" s="2"/>
      <c r="BI127" s="2"/>
      <c r="BJ127" s="2"/>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I127" s="2"/>
      <c r="FJ127" s="2"/>
      <c r="FO127" s="2"/>
      <c r="FP127" s="2"/>
      <c r="FS127" s="2"/>
      <c r="FT127" s="2"/>
      <c r="FU127" s="2"/>
      <c r="FV127" s="2"/>
      <c r="FW127" s="2"/>
      <c r="FX127" s="2"/>
      <c r="FY127" s="2"/>
      <c r="FZ127" s="2"/>
      <c r="GQ127" s="1"/>
      <c r="GR127" s="1"/>
      <c r="GS127" s="1"/>
      <c r="GT127" s="1"/>
      <c r="GU127" s="1"/>
      <c r="GV127" s="1"/>
      <c r="GW127" s="1"/>
      <c r="GX127" s="1"/>
      <c r="HM127" s="1"/>
      <c r="HN127" s="1"/>
    </row>
    <row r="128" spans="1:222">
      <c r="A128" s="11"/>
      <c r="B128" s="1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2"/>
      <c r="AN128" s="2"/>
      <c r="AQ128" s="2"/>
      <c r="AR128" s="2"/>
      <c r="AU128" s="2"/>
      <c r="AV128" s="2"/>
      <c r="BA128" s="2"/>
      <c r="BB128" s="2"/>
      <c r="BE128" s="2"/>
      <c r="BF128" s="2"/>
      <c r="BI128" s="2"/>
      <c r="BJ128" s="2"/>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I128" s="2"/>
      <c r="FJ128" s="2"/>
      <c r="FO128" s="2"/>
      <c r="FP128" s="2"/>
      <c r="FS128" s="2"/>
      <c r="FT128" s="2"/>
      <c r="FU128" s="2"/>
      <c r="FV128" s="2"/>
      <c r="FW128" s="2"/>
      <c r="FX128" s="2"/>
      <c r="FY128" s="2"/>
      <c r="FZ128" s="2"/>
      <c r="GQ128" s="1"/>
      <c r="GR128" s="1"/>
      <c r="GS128" s="1"/>
      <c r="GT128" s="1"/>
      <c r="GU128" s="1"/>
      <c r="GV128" s="1"/>
      <c r="GW128" s="1"/>
      <c r="GX128" s="1"/>
      <c r="HM128" s="1"/>
      <c r="HN128" s="1"/>
    </row>
    <row r="129" spans="1:222">
      <c r="A129" s="11"/>
      <c r="B129" s="1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2"/>
      <c r="AN129" s="2"/>
      <c r="AQ129" s="2"/>
      <c r="AR129" s="2"/>
      <c r="AU129" s="2"/>
      <c r="AV129" s="2"/>
      <c r="BA129" s="2"/>
      <c r="BB129" s="2"/>
      <c r="BE129" s="2"/>
      <c r="BF129" s="2"/>
      <c r="BI129" s="2"/>
      <c r="BJ129" s="2"/>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I129" s="2"/>
      <c r="FJ129" s="2"/>
      <c r="FO129" s="2"/>
      <c r="FP129" s="2"/>
      <c r="FS129" s="2"/>
      <c r="FT129" s="2"/>
      <c r="FU129" s="2"/>
      <c r="FV129" s="2"/>
      <c r="FW129" s="2"/>
      <c r="FX129" s="2"/>
      <c r="FY129" s="2"/>
      <c r="FZ129" s="2"/>
      <c r="GQ129" s="1"/>
      <c r="GR129" s="1"/>
      <c r="GS129" s="1"/>
      <c r="GT129" s="1"/>
      <c r="GU129" s="1"/>
      <c r="GV129" s="1"/>
      <c r="GW129" s="1"/>
      <c r="GX129" s="1"/>
      <c r="HM129" s="1"/>
      <c r="HN129" s="1"/>
    </row>
    <row r="130" spans="1:222">
      <c r="A130" s="11"/>
      <c r="B130" s="1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2"/>
      <c r="AN130" s="2"/>
      <c r="AQ130" s="2"/>
      <c r="AR130" s="2"/>
      <c r="AU130" s="2"/>
      <c r="AV130" s="2"/>
      <c r="BA130" s="2"/>
      <c r="BB130" s="2"/>
      <c r="BE130" s="2"/>
      <c r="BF130" s="2"/>
      <c r="BI130" s="2"/>
      <c r="BJ130" s="2"/>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I130" s="2"/>
      <c r="FJ130" s="2"/>
      <c r="FO130" s="2"/>
      <c r="FP130" s="2"/>
      <c r="FS130" s="2"/>
      <c r="FT130" s="2"/>
      <c r="FU130" s="2"/>
      <c r="FV130" s="2"/>
      <c r="FW130" s="2"/>
      <c r="FX130" s="2"/>
      <c r="FY130" s="2"/>
      <c r="FZ130" s="2"/>
      <c r="GQ130" s="1"/>
      <c r="GR130" s="1"/>
      <c r="GS130" s="1"/>
      <c r="GT130" s="1"/>
      <c r="GU130" s="1"/>
      <c r="GV130" s="1"/>
      <c r="GW130" s="1"/>
      <c r="GX130" s="1"/>
      <c r="HM130" s="1"/>
      <c r="HN130" s="1"/>
    </row>
    <row r="131" spans="1:222">
      <c r="A131" s="11"/>
      <c r="B131" s="1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2"/>
      <c r="AN131" s="2"/>
      <c r="AQ131" s="2"/>
      <c r="AR131" s="2"/>
      <c r="AU131" s="2"/>
      <c r="AV131" s="2"/>
      <c r="BA131" s="2"/>
      <c r="BB131" s="2"/>
      <c r="BE131" s="2"/>
      <c r="BF131" s="2"/>
      <c r="BI131" s="2"/>
      <c r="BJ131" s="2"/>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I131" s="2"/>
      <c r="FJ131" s="2"/>
      <c r="FO131" s="2"/>
      <c r="FP131" s="2"/>
      <c r="FS131" s="2"/>
      <c r="FT131" s="2"/>
      <c r="FU131" s="2"/>
      <c r="FV131" s="2"/>
      <c r="FW131" s="2"/>
      <c r="FX131" s="2"/>
      <c r="FY131" s="2"/>
      <c r="FZ131" s="2"/>
      <c r="GQ131" s="1"/>
      <c r="GR131" s="1"/>
      <c r="GS131" s="1"/>
      <c r="GT131" s="1"/>
      <c r="GU131" s="1"/>
      <c r="GV131" s="1"/>
      <c r="GW131" s="1"/>
      <c r="GX131" s="1"/>
      <c r="HM131" s="1"/>
      <c r="HN131" s="1"/>
    </row>
    <row r="132" spans="1:222">
      <c r="A132" s="11"/>
      <c r="B132" s="1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2"/>
      <c r="AN132" s="2"/>
      <c r="AQ132" s="2"/>
      <c r="AR132" s="2"/>
      <c r="AU132" s="2"/>
      <c r="AV132" s="2"/>
      <c r="BA132" s="2"/>
      <c r="BB132" s="2"/>
      <c r="BE132" s="2"/>
      <c r="BF132" s="2"/>
      <c r="BI132" s="2"/>
      <c r="BJ132" s="2"/>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I132" s="2"/>
      <c r="FJ132" s="2"/>
      <c r="FO132" s="2"/>
      <c r="FP132" s="2"/>
      <c r="FS132" s="2"/>
      <c r="FT132" s="2"/>
      <c r="FU132" s="2"/>
      <c r="FV132" s="2"/>
      <c r="FW132" s="2"/>
      <c r="FX132" s="2"/>
      <c r="FY132" s="2"/>
      <c r="FZ132" s="2"/>
      <c r="GQ132" s="1"/>
      <c r="GR132" s="1"/>
      <c r="GS132" s="1"/>
      <c r="GT132" s="1"/>
      <c r="GU132" s="1"/>
      <c r="GV132" s="1"/>
      <c r="GW132" s="1"/>
      <c r="GX132" s="1"/>
      <c r="HM132" s="1"/>
      <c r="HN132" s="1"/>
    </row>
    <row r="133" spans="1:222">
      <c r="A133" s="11"/>
      <c r="B133" s="1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2"/>
      <c r="AN133" s="2"/>
      <c r="AQ133" s="2"/>
      <c r="AR133" s="2"/>
      <c r="AU133" s="2"/>
      <c r="AV133" s="2"/>
      <c r="BA133" s="2"/>
      <c r="BB133" s="2"/>
      <c r="BE133" s="2"/>
      <c r="BF133" s="2"/>
      <c r="BI133" s="2"/>
      <c r="BJ133" s="2"/>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I133" s="2"/>
      <c r="FJ133" s="2"/>
      <c r="FO133" s="2"/>
      <c r="FP133" s="2"/>
      <c r="FS133" s="2"/>
      <c r="FT133" s="2"/>
      <c r="FU133" s="2"/>
      <c r="FV133" s="2"/>
      <c r="FW133" s="2"/>
      <c r="FX133" s="2"/>
      <c r="FY133" s="2"/>
      <c r="FZ133" s="2"/>
      <c r="GQ133" s="1"/>
      <c r="GR133" s="1"/>
      <c r="GS133" s="1"/>
      <c r="GT133" s="1"/>
      <c r="GU133" s="1"/>
      <c r="GV133" s="1"/>
      <c r="GW133" s="1"/>
      <c r="GX133" s="1"/>
      <c r="HM133" s="1"/>
      <c r="HN133" s="1"/>
    </row>
    <row r="134" spans="1:222">
      <c r="A134" s="11"/>
      <c r="B134" s="1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2"/>
      <c r="AN134" s="2"/>
      <c r="AQ134" s="2"/>
      <c r="AR134" s="2"/>
      <c r="AU134" s="2"/>
      <c r="AV134" s="2"/>
      <c r="BA134" s="2"/>
      <c r="BB134" s="2"/>
      <c r="BE134" s="2"/>
      <c r="BF134" s="2"/>
      <c r="BI134" s="2"/>
      <c r="BJ134" s="2"/>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I134" s="2"/>
      <c r="FJ134" s="2"/>
      <c r="FO134" s="2"/>
      <c r="FP134" s="2"/>
      <c r="FS134" s="2"/>
      <c r="FT134" s="2"/>
      <c r="FU134" s="2"/>
      <c r="FV134" s="2"/>
      <c r="FW134" s="2"/>
      <c r="FX134" s="2"/>
      <c r="FY134" s="2"/>
      <c r="FZ134" s="2"/>
      <c r="GQ134" s="1"/>
      <c r="GR134" s="1"/>
      <c r="GS134" s="1"/>
      <c r="GT134" s="1"/>
      <c r="GU134" s="1"/>
      <c r="GV134" s="1"/>
      <c r="GW134" s="1"/>
      <c r="GX134" s="1"/>
      <c r="HM134" s="1"/>
      <c r="HN134" s="1"/>
    </row>
    <row r="135" spans="1:222">
      <c r="A135" s="11"/>
      <c r="B135" s="1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2"/>
      <c r="AN135" s="2"/>
      <c r="AQ135" s="2"/>
      <c r="AR135" s="2"/>
      <c r="AU135" s="2"/>
      <c r="AV135" s="2"/>
      <c r="BA135" s="2"/>
      <c r="BB135" s="2"/>
      <c r="BE135" s="2"/>
      <c r="BF135" s="2"/>
      <c r="BI135" s="2"/>
      <c r="BJ135" s="2"/>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I135" s="2"/>
      <c r="FJ135" s="2"/>
      <c r="FO135" s="2"/>
      <c r="FP135" s="2"/>
      <c r="FS135" s="2"/>
      <c r="FT135" s="2"/>
      <c r="FU135" s="2"/>
      <c r="FV135" s="2"/>
      <c r="FW135" s="2"/>
      <c r="FX135" s="2"/>
      <c r="FY135" s="2"/>
      <c r="FZ135" s="2"/>
      <c r="GQ135" s="1"/>
      <c r="GR135" s="1"/>
      <c r="GS135" s="1"/>
      <c r="GT135" s="1"/>
      <c r="GU135" s="1"/>
      <c r="GV135" s="1"/>
      <c r="GW135" s="1"/>
      <c r="GX135" s="1"/>
      <c r="HM135" s="1"/>
      <c r="HN135" s="1"/>
    </row>
    <row r="136" spans="1:222">
      <c r="A136" s="11"/>
      <c r="B136" s="1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2"/>
      <c r="AN136" s="2"/>
      <c r="AQ136" s="2"/>
      <c r="AR136" s="2"/>
      <c r="AU136" s="2"/>
      <c r="AV136" s="2"/>
      <c r="BA136" s="2"/>
      <c r="BB136" s="2"/>
      <c r="BE136" s="2"/>
      <c r="BF136" s="2"/>
      <c r="BI136" s="2"/>
      <c r="BJ136" s="2"/>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I136" s="2"/>
      <c r="FJ136" s="2"/>
      <c r="FO136" s="2"/>
      <c r="FP136" s="2"/>
      <c r="FS136" s="2"/>
      <c r="FT136" s="2"/>
      <c r="FU136" s="2"/>
      <c r="FV136" s="2"/>
      <c r="FW136" s="2"/>
      <c r="FX136" s="2"/>
      <c r="FY136" s="2"/>
      <c r="FZ136" s="2"/>
      <c r="GQ136" s="1"/>
      <c r="GR136" s="1"/>
      <c r="GS136" s="1"/>
      <c r="GT136" s="1"/>
      <c r="GU136" s="1"/>
      <c r="GV136" s="1"/>
      <c r="GW136" s="1"/>
      <c r="GX136" s="1"/>
      <c r="HM136" s="1"/>
      <c r="HN136" s="1"/>
    </row>
    <row r="137" spans="1:222">
      <c r="A137" s="11"/>
      <c r="B137" s="1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2"/>
      <c r="AN137" s="2"/>
      <c r="AQ137" s="2"/>
      <c r="AR137" s="2"/>
      <c r="AU137" s="2"/>
      <c r="AV137" s="2"/>
      <c r="BA137" s="2"/>
      <c r="BB137" s="2"/>
      <c r="BE137" s="2"/>
      <c r="BF137" s="2"/>
      <c r="BI137" s="2"/>
      <c r="BJ137" s="2"/>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I137" s="2"/>
      <c r="FJ137" s="2"/>
      <c r="FO137" s="2"/>
      <c r="FP137" s="2"/>
      <c r="FS137" s="2"/>
      <c r="FT137" s="2"/>
      <c r="FU137" s="2"/>
      <c r="FV137" s="2"/>
      <c r="FW137" s="2"/>
      <c r="FX137" s="2"/>
      <c r="FY137" s="2"/>
      <c r="FZ137" s="2"/>
      <c r="GQ137" s="1"/>
      <c r="GR137" s="1"/>
      <c r="GS137" s="1"/>
      <c r="GT137" s="1"/>
      <c r="GU137" s="1"/>
      <c r="GV137" s="1"/>
      <c r="GW137" s="1"/>
      <c r="GX137" s="1"/>
      <c r="HM137" s="1"/>
      <c r="HN137" s="1"/>
    </row>
    <row r="138" spans="1:222">
      <c r="A138" s="11"/>
      <c r="B138" s="1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2"/>
      <c r="AN138" s="2"/>
      <c r="AQ138" s="2"/>
      <c r="AR138" s="2"/>
      <c r="AU138" s="2"/>
      <c r="AV138" s="2"/>
      <c r="BA138" s="2"/>
      <c r="BB138" s="2"/>
      <c r="BE138" s="2"/>
      <c r="BF138" s="2"/>
      <c r="BI138" s="2"/>
      <c r="BJ138" s="2"/>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I138" s="2"/>
      <c r="FJ138" s="2"/>
      <c r="FO138" s="2"/>
      <c r="FP138" s="2"/>
      <c r="FS138" s="2"/>
      <c r="FT138" s="2"/>
      <c r="FU138" s="2"/>
      <c r="FV138" s="2"/>
      <c r="FW138" s="2"/>
      <c r="FX138" s="2"/>
      <c r="FY138" s="2"/>
      <c r="FZ138" s="2"/>
      <c r="GQ138" s="1"/>
      <c r="GR138" s="1"/>
      <c r="GS138" s="1"/>
      <c r="GT138" s="1"/>
      <c r="GU138" s="1"/>
      <c r="GV138" s="1"/>
      <c r="GW138" s="1"/>
      <c r="GX138" s="1"/>
      <c r="HM138" s="1"/>
      <c r="HN138" s="1"/>
    </row>
    <row r="139" spans="1:222">
      <c r="A139" s="11"/>
      <c r="B139" s="1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2"/>
      <c r="AN139" s="2"/>
      <c r="AQ139" s="2"/>
      <c r="AR139" s="2"/>
      <c r="AU139" s="2"/>
      <c r="AV139" s="2"/>
      <c r="BA139" s="2"/>
      <c r="BB139" s="2"/>
      <c r="BE139" s="2"/>
      <c r="BF139" s="2"/>
      <c r="BI139" s="2"/>
      <c r="BJ139" s="2"/>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I139" s="2"/>
      <c r="FJ139" s="2"/>
      <c r="FO139" s="2"/>
      <c r="FP139" s="2"/>
      <c r="FS139" s="2"/>
      <c r="FT139" s="2"/>
      <c r="FU139" s="2"/>
      <c r="FV139" s="2"/>
      <c r="FW139" s="2"/>
      <c r="FX139" s="2"/>
      <c r="FY139" s="2"/>
      <c r="FZ139" s="2"/>
      <c r="GQ139" s="1"/>
      <c r="GR139" s="1"/>
      <c r="GS139" s="1"/>
      <c r="GT139" s="1"/>
      <c r="GU139" s="1"/>
      <c r="GV139" s="1"/>
      <c r="GW139" s="1"/>
      <c r="GX139" s="1"/>
      <c r="HM139" s="1"/>
      <c r="HN139" s="1"/>
    </row>
    <row r="140" spans="1:222">
      <c r="A140" s="11"/>
      <c r="B140" s="1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2"/>
      <c r="AN140" s="2"/>
      <c r="AQ140" s="2"/>
      <c r="AR140" s="2"/>
      <c r="AU140" s="2"/>
      <c r="AV140" s="2"/>
      <c r="BA140" s="2"/>
      <c r="BB140" s="2"/>
      <c r="BE140" s="2"/>
      <c r="BF140" s="2"/>
      <c r="BI140" s="2"/>
      <c r="BJ140" s="2"/>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I140" s="2"/>
      <c r="FJ140" s="2"/>
      <c r="FO140" s="2"/>
      <c r="FP140" s="2"/>
      <c r="FS140" s="2"/>
      <c r="FT140" s="2"/>
      <c r="FU140" s="2"/>
      <c r="FV140" s="2"/>
      <c r="FW140" s="2"/>
      <c r="FX140" s="2"/>
      <c r="FY140" s="2"/>
      <c r="FZ140" s="2"/>
      <c r="GQ140" s="1"/>
      <c r="GR140" s="1"/>
      <c r="GS140" s="1"/>
      <c r="GT140" s="1"/>
      <c r="GU140" s="1"/>
      <c r="GV140" s="1"/>
      <c r="GW140" s="1"/>
      <c r="GX140" s="1"/>
      <c r="HM140" s="1"/>
      <c r="HN140" s="1"/>
    </row>
    <row r="141" spans="1:222">
      <c r="A141" s="11"/>
      <c r="B141" s="1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2"/>
      <c r="AN141" s="2"/>
      <c r="AQ141" s="2"/>
      <c r="AR141" s="2"/>
      <c r="AU141" s="2"/>
      <c r="AV141" s="2"/>
      <c r="BA141" s="2"/>
      <c r="BB141" s="2"/>
      <c r="BE141" s="2"/>
      <c r="BF141" s="2"/>
      <c r="BI141" s="2"/>
      <c r="BJ141" s="2"/>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I141" s="2"/>
      <c r="FJ141" s="2"/>
      <c r="FO141" s="2"/>
      <c r="FP141" s="2"/>
      <c r="FS141" s="2"/>
      <c r="FT141" s="2"/>
      <c r="FU141" s="2"/>
      <c r="FV141" s="2"/>
      <c r="FW141" s="2"/>
      <c r="FX141" s="2"/>
      <c r="FY141" s="2"/>
      <c r="FZ141" s="2"/>
      <c r="GQ141" s="1"/>
      <c r="GR141" s="1"/>
      <c r="GS141" s="1"/>
      <c r="GT141" s="1"/>
      <c r="GU141" s="1"/>
      <c r="GV141" s="1"/>
      <c r="GW141" s="1"/>
      <c r="GX141" s="1"/>
      <c r="HM141" s="1"/>
      <c r="HN141" s="1"/>
    </row>
    <row r="142" spans="1:222">
      <c r="A142" s="11"/>
      <c r="B142" s="1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2"/>
      <c r="AN142" s="2"/>
      <c r="AQ142" s="2"/>
      <c r="AR142" s="2"/>
      <c r="AU142" s="2"/>
      <c r="AV142" s="2"/>
      <c r="BA142" s="2"/>
      <c r="BB142" s="2"/>
      <c r="BE142" s="2"/>
      <c r="BF142" s="2"/>
      <c r="BI142" s="2"/>
      <c r="BJ142" s="2"/>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I142" s="2"/>
      <c r="FJ142" s="2"/>
      <c r="FO142" s="2"/>
      <c r="FP142" s="2"/>
      <c r="FS142" s="2"/>
      <c r="FT142" s="2"/>
      <c r="FU142" s="2"/>
      <c r="FV142" s="2"/>
      <c r="FW142" s="2"/>
      <c r="FX142" s="2"/>
      <c r="FY142" s="2"/>
      <c r="FZ142" s="2"/>
      <c r="GQ142" s="1"/>
      <c r="GR142" s="1"/>
      <c r="GS142" s="1"/>
      <c r="GT142" s="1"/>
      <c r="GU142" s="1"/>
      <c r="GV142" s="1"/>
      <c r="GW142" s="1"/>
      <c r="GX142" s="1"/>
      <c r="HM142" s="1"/>
      <c r="HN142" s="1"/>
    </row>
    <row r="143" spans="1:222">
      <c r="A143" s="11"/>
      <c r="B143" s="1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2"/>
      <c r="AN143" s="2"/>
      <c r="AQ143" s="2"/>
      <c r="AR143" s="2"/>
      <c r="AU143" s="2"/>
      <c r="AV143" s="2"/>
      <c r="BA143" s="2"/>
      <c r="BB143" s="2"/>
      <c r="BE143" s="2"/>
      <c r="BF143" s="2"/>
      <c r="BI143" s="2"/>
      <c r="BJ143" s="2"/>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I143" s="2"/>
      <c r="FJ143" s="2"/>
      <c r="FO143" s="2"/>
      <c r="FP143" s="2"/>
      <c r="FS143" s="2"/>
      <c r="FT143" s="2"/>
      <c r="FU143" s="2"/>
      <c r="FV143" s="2"/>
      <c r="FW143" s="2"/>
      <c r="FX143" s="2"/>
      <c r="FY143" s="2"/>
      <c r="FZ143" s="2"/>
      <c r="GQ143" s="1"/>
      <c r="GR143" s="1"/>
      <c r="GS143" s="1"/>
      <c r="GT143" s="1"/>
      <c r="GU143" s="1"/>
      <c r="GV143" s="1"/>
      <c r="GW143" s="1"/>
      <c r="GX143" s="1"/>
      <c r="HM143" s="1"/>
      <c r="HN143" s="1"/>
    </row>
    <row r="144" spans="1:222">
      <c r="A144" s="11"/>
      <c r="B144" s="1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2"/>
      <c r="AN144" s="2"/>
      <c r="AQ144" s="2"/>
      <c r="AR144" s="2"/>
      <c r="AU144" s="2"/>
      <c r="AV144" s="2"/>
      <c r="BA144" s="2"/>
      <c r="BB144" s="2"/>
      <c r="BE144" s="2"/>
      <c r="BF144" s="2"/>
      <c r="BI144" s="2"/>
      <c r="BJ144" s="2"/>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I144" s="2"/>
      <c r="FJ144" s="2"/>
      <c r="FO144" s="2"/>
      <c r="FP144" s="2"/>
      <c r="FS144" s="2"/>
      <c r="FT144" s="2"/>
      <c r="FU144" s="2"/>
      <c r="FV144" s="2"/>
      <c r="FW144" s="2"/>
      <c r="FX144" s="2"/>
      <c r="FY144" s="2"/>
      <c r="FZ144" s="2"/>
      <c r="GQ144" s="1"/>
      <c r="GR144" s="1"/>
      <c r="GS144" s="1"/>
      <c r="GT144" s="1"/>
      <c r="GU144" s="1"/>
      <c r="GV144" s="1"/>
      <c r="GW144" s="1"/>
      <c r="GX144" s="1"/>
      <c r="HM144" s="1"/>
      <c r="HN144" s="1"/>
    </row>
    <row r="145" spans="1:222">
      <c r="A145" s="11"/>
      <c r="B145" s="1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2"/>
      <c r="AN145" s="2"/>
      <c r="AQ145" s="2"/>
      <c r="AR145" s="2"/>
      <c r="AU145" s="2"/>
      <c r="AV145" s="2"/>
      <c r="BA145" s="2"/>
      <c r="BB145" s="2"/>
      <c r="BE145" s="2"/>
      <c r="BF145" s="2"/>
      <c r="BI145" s="2"/>
      <c r="BJ145" s="2"/>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I145" s="2"/>
      <c r="FJ145" s="2"/>
      <c r="FO145" s="2"/>
      <c r="FP145" s="2"/>
      <c r="FS145" s="2"/>
      <c r="FT145" s="2"/>
      <c r="FU145" s="2"/>
      <c r="FV145" s="2"/>
      <c r="FW145" s="2"/>
      <c r="FX145" s="2"/>
      <c r="FY145" s="2"/>
      <c r="FZ145" s="2"/>
      <c r="GQ145" s="1"/>
      <c r="GR145" s="1"/>
      <c r="GS145" s="1"/>
      <c r="GT145" s="1"/>
      <c r="GU145" s="1"/>
      <c r="GV145" s="1"/>
      <c r="GW145" s="1"/>
      <c r="GX145" s="1"/>
      <c r="HM145" s="1"/>
      <c r="HN145" s="1"/>
    </row>
    <row r="146" spans="1:222">
      <c r="A146" s="11"/>
      <c r="B146" s="1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2"/>
      <c r="AN146" s="2"/>
      <c r="AQ146" s="2"/>
      <c r="AR146" s="2"/>
      <c r="AU146" s="2"/>
      <c r="AV146" s="2"/>
      <c r="BA146" s="2"/>
      <c r="BB146" s="2"/>
      <c r="BE146" s="2"/>
      <c r="BF146" s="2"/>
      <c r="BI146" s="2"/>
      <c r="BJ146" s="2"/>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I146" s="2"/>
      <c r="FJ146" s="2"/>
      <c r="FO146" s="2"/>
      <c r="FP146" s="2"/>
      <c r="FS146" s="2"/>
      <c r="FT146" s="2"/>
      <c r="FU146" s="2"/>
      <c r="FV146" s="2"/>
      <c r="FW146" s="2"/>
      <c r="FX146" s="2"/>
      <c r="FY146" s="2"/>
      <c r="FZ146" s="2"/>
      <c r="GQ146" s="1"/>
      <c r="GR146" s="1"/>
      <c r="GS146" s="1"/>
      <c r="GT146" s="1"/>
      <c r="GU146" s="1"/>
      <c r="GV146" s="1"/>
      <c r="GW146" s="1"/>
      <c r="GX146" s="1"/>
      <c r="HM146" s="1"/>
      <c r="HN146" s="1"/>
    </row>
    <row r="147" spans="1:222">
      <c r="A147" s="11"/>
      <c r="B147" s="1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2"/>
      <c r="AN147" s="2"/>
      <c r="AQ147" s="2"/>
      <c r="AR147" s="2"/>
      <c r="AU147" s="2"/>
      <c r="AV147" s="2"/>
      <c r="BA147" s="2"/>
      <c r="BB147" s="2"/>
      <c r="BE147" s="2"/>
      <c r="BF147" s="2"/>
      <c r="BI147" s="2"/>
      <c r="BJ147" s="2"/>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I147" s="2"/>
      <c r="FJ147" s="2"/>
      <c r="FO147" s="2"/>
      <c r="FP147" s="2"/>
      <c r="FS147" s="2"/>
      <c r="FT147" s="2"/>
      <c r="FU147" s="2"/>
      <c r="FV147" s="2"/>
      <c r="FW147" s="2"/>
      <c r="FX147" s="2"/>
      <c r="FY147" s="2"/>
      <c r="FZ147" s="2"/>
      <c r="GQ147" s="1"/>
      <c r="GR147" s="1"/>
      <c r="GS147" s="1"/>
      <c r="GT147" s="1"/>
      <c r="GU147" s="1"/>
      <c r="GV147" s="1"/>
      <c r="GW147" s="1"/>
      <c r="GX147" s="1"/>
      <c r="HM147" s="1"/>
      <c r="HN147" s="1"/>
    </row>
    <row r="148" spans="1:222">
      <c r="A148" s="11"/>
      <c r="B148" s="1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2"/>
      <c r="AN148" s="2"/>
      <c r="AQ148" s="2"/>
      <c r="AR148" s="2"/>
      <c r="AU148" s="2"/>
      <c r="AV148" s="2"/>
      <c r="BA148" s="2"/>
      <c r="BB148" s="2"/>
      <c r="BE148" s="2"/>
      <c r="BF148" s="2"/>
      <c r="BI148" s="2"/>
      <c r="BJ148" s="2"/>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I148" s="2"/>
      <c r="FJ148" s="2"/>
      <c r="FO148" s="2"/>
      <c r="FP148" s="2"/>
      <c r="FS148" s="2"/>
      <c r="FT148" s="2"/>
      <c r="FU148" s="2"/>
      <c r="FV148" s="2"/>
      <c r="FW148" s="2"/>
      <c r="FX148" s="2"/>
      <c r="FY148" s="2"/>
      <c r="FZ148" s="2"/>
      <c r="GQ148" s="1"/>
      <c r="GR148" s="1"/>
      <c r="GS148" s="1"/>
      <c r="GT148" s="1"/>
      <c r="GU148" s="1"/>
      <c r="GV148" s="1"/>
      <c r="GW148" s="1"/>
      <c r="GX148" s="1"/>
      <c r="HM148" s="1"/>
      <c r="HN148" s="1"/>
    </row>
    <row r="149" spans="1:222">
      <c r="A149" s="11"/>
      <c r="B149" s="1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2"/>
      <c r="AN149" s="2"/>
      <c r="AQ149" s="2"/>
      <c r="AR149" s="2"/>
      <c r="AU149" s="2"/>
      <c r="AV149" s="2"/>
      <c r="BA149" s="2"/>
      <c r="BB149" s="2"/>
      <c r="BE149" s="2"/>
      <c r="BF149" s="2"/>
      <c r="BI149" s="2"/>
      <c r="BJ149" s="2"/>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I149" s="2"/>
      <c r="FJ149" s="2"/>
      <c r="FO149" s="2"/>
      <c r="FP149" s="2"/>
      <c r="FS149" s="2"/>
      <c r="FT149" s="2"/>
      <c r="FU149" s="2"/>
      <c r="FV149" s="2"/>
      <c r="FW149" s="2"/>
      <c r="FX149" s="2"/>
      <c r="FY149" s="2"/>
      <c r="FZ149" s="2"/>
      <c r="GQ149" s="1"/>
      <c r="GR149" s="1"/>
      <c r="GS149" s="1"/>
      <c r="GT149" s="1"/>
      <c r="GU149" s="1"/>
      <c r="GV149" s="1"/>
      <c r="GW149" s="1"/>
      <c r="GX149" s="1"/>
      <c r="HM149" s="1"/>
      <c r="HN149" s="1"/>
    </row>
    <row r="150" spans="1:222">
      <c r="A150" s="11"/>
      <c r="B150" s="1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2"/>
      <c r="AN150" s="2"/>
      <c r="AQ150" s="2"/>
      <c r="AR150" s="2"/>
      <c r="AU150" s="2"/>
      <c r="AV150" s="2"/>
      <c r="BA150" s="2"/>
      <c r="BB150" s="2"/>
      <c r="BE150" s="2"/>
      <c r="BF150" s="2"/>
      <c r="BI150" s="2"/>
      <c r="BJ150" s="2"/>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I150" s="2"/>
      <c r="FJ150" s="2"/>
      <c r="FO150" s="2"/>
      <c r="FP150" s="2"/>
      <c r="FS150" s="2"/>
      <c r="FT150" s="2"/>
      <c r="FU150" s="2"/>
      <c r="FV150" s="2"/>
      <c r="FW150" s="2"/>
      <c r="FX150" s="2"/>
      <c r="FY150" s="2"/>
      <c r="FZ150" s="2"/>
      <c r="GQ150" s="1"/>
      <c r="GR150" s="1"/>
      <c r="GS150" s="1"/>
      <c r="GT150" s="1"/>
      <c r="GU150" s="1"/>
      <c r="GV150" s="1"/>
      <c r="GW150" s="1"/>
      <c r="GX150" s="1"/>
      <c r="HM150" s="1"/>
      <c r="HN150" s="1"/>
    </row>
    <row r="151" spans="1:222">
      <c r="A151" s="11"/>
      <c r="B151" s="1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2"/>
      <c r="AN151" s="2"/>
      <c r="AQ151" s="2"/>
      <c r="AR151" s="2"/>
      <c r="AU151" s="2"/>
      <c r="AV151" s="2"/>
      <c r="BA151" s="2"/>
      <c r="BB151" s="2"/>
      <c r="BE151" s="2"/>
      <c r="BF151" s="2"/>
      <c r="BI151" s="2"/>
      <c r="BJ151" s="2"/>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I151" s="2"/>
      <c r="FJ151" s="2"/>
      <c r="FO151" s="2"/>
      <c r="FP151" s="2"/>
      <c r="FS151" s="2"/>
      <c r="FT151" s="2"/>
      <c r="FU151" s="2"/>
      <c r="FV151" s="2"/>
      <c r="FW151" s="2"/>
      <c r="FX151" s="2"/>
      <c r="FY151" s="2"/>
      <c r="FZ151" s="2"/>
      <c r="GQ151" s="1"/>
      <c r="GR151" s="1"/>
      <c r="GS151" s="1"/>
      <c r="GT151" s="1"/>
      <c r="GU151" s="1"/>
      <c r="GV151" s="1"/>
      <c r="GW151" s="1"/>
      <c r="GX151" s="1"/>
      <c r="HM151" s="1"/>
      <c r="HN151" s="1"/>
    </row>
    <row r="152" spans="1:222">
      <c r="A152" s="11"/>
      <c r="B152" s="1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2"/>
      <c r="AN152" s="2"/>
      <c r="AQ152" s="2"/>
      <c r="AR152" s="2"/>
      <c r="AU152" s="2"/>
      <c r="AV152" s="2"/>
      <c r="BA152" s="2"/>
      <c r="BB152" s="2"/>
      <c r="BE152" s="2"/>
      <c r="BF152" s="2"/>
      <c r="BI152" s="2"/>
      <c r="BJ152" s="2"/>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I152" s="2"/>
      <c r="FJ152" s="2"/>
      <c r="FO152" s="2"/>
      <c r="FP152" s="2"/>
      <c r="FS152" s="2"/>
      <c r="FT152" s="2"/>
      <c r="FU152" s="2"/>
      <c r="FV152" s="2"/>
      <c r="FW152" s="2"/>
      <c r="FX152" s="2"/>
      <c r="FY152" s="2"/>
      <c r="FZ152" s="2"/>
      <c r="GQ152" s="1"/>
      <c r="GR152" s="1"/>
      <c r="GS152" s="1"/>
      <c r="GT152" s="1"/>
      <c r="GU152" s="1"/>
      <c r="GV152" s="1"/>
      <c r="GW152" s="1"/>
      <c r="GX152" s="1"/>
      <c r="HM152" s="1"/>
      <c r="HN152" s="1"/>
    </row>
    <row r="153" spans="1:222">
      <c r="A153" s="11"/>
      <c r="B153" s="1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2"/>
      <c r="AN153" s="2"/>
      <c r="AQ153" s="2"/>
      <c r="AR153" s="2"/>
      <c r="AU153" s="2"/>
      <c r="AV153" s="2"/>
      <c r="BA153" s="2"/>
      <c r="BB153" s="2"/>
      <c r="BE153" s="2"/>
      <c r="BF153" s="2"/>
      <c r="BI153" s="2"/>
      <c r="BJ153" s="2"/>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I153" s="2"/>
      <c r="FJ153" s="2"/>
      <c r="FO153" s="2"/>
      <c r="FP153" s="2"/>
      <c r="FS153" s="2"/>
      <c r="FT153" s="2"/>
      <c r="FU153" s="2"/>
      <c r="FV153" s="2"/>
      <c r="FW153" s="2"/>
      <c r="FX153" s="2"/>
      <c r="FY153" s="2"/>
      <c r="FZ153" s="2"/>
      <c r="GQ153" s="1"/>
      <c r="GR153" s="1"/>
      <c r="GS153" s="1"/>
      <c r="GT153" s="1"/>
      <c r="GU153" s="1"/>
      <c r="GV153" s="1"/>
      <c r="GW153" s="1"/>
      <c r="GX153" s="1"/>
      <c r="HM153" s="1"/>
      <c r="HN153" s="1"/>
    </row>
    <row r="154" spans="1:222">
      <c r="A154" s="11"/>
      <c r="B154" s="1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2"/>
      <c r="AN154" s="2"/>
      <c r="AQ154" s="2"/>
      <c r="AR154" s="2"/>
      <c r="AU154" s="2"/>
      <c r="AV154" s="2"/>
      <c r="BA154" s="2"/>
      <c r="BB154" s="2"/>
      <c r="BE154" s="2"/>
      <c r="BF154" s="2"/>
      <c r="BI154" s="2"/>
      <c r="BJ154" s="2"/>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I154" s="2"/>
      <c r="FJ154" s="2"/>
      <c r="FO154" s="2"/>
      <c r="FP154" s="2"/>
      <c r="FS154" s="2"/>
      <c r="FT154" s="2"/>
      <c r="FU154" s="2"/>
      <c r="FV154" s="2"/>
      <c r="FW154" s="2"/>
      <c r="FX154" s="2"/>
      <c r="FY154" s="2"/>
      <c r="FZ154" s="2"/>
      <c r="GQ154" s="1"/>
      <c r="GR154" s="1"/>
      <c r="GS154" s="1"/>
      <c r="GT154" s="1"/>
      <c r="GU154" s="1"/>
      <c r="GV154" s="1"/>
      <c r="GW154" s="1"/>
      <c r="GX154" s="1"/>
      <c r="HM154" s="1"/>
      <c r="HN154" s="1"/>
    </row>
    <row r="155" spans="1:222">
      <c r="A155" s="11"/>
      <c r="B155" s="1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2"/>
      <c r="AN155" s="2"/>
      <c r="AQ155" s="2"/>
      <c r="AR155" s="2"/>
      <c r="AU155" s="2"/>
      <c r="AV155" s="2"/>
      <c r="BA155" s="2"/>
      <c r="BB155" s="2"/>
      <c r="BE155" s="2"/>
      <c r="BF155" s="2"/>
      <c r="BI155" s="2"/>
      <c r="BJ155" s="2"/>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I155" s="2"/>
      <c r="FJ155" s="2"/>
      <c r="FO155" s="2"/>
      <c r="FP155" s="2"/>
      <c r="FS155" s="2"/>
      <c r="FT155" s="2"/>
      <c r="FU155" s="2"/>
      <c r="FV155" s="2"/>
      <c r="FW155" s="2"/>
      <c r="FX155" s="2"/>
      <c r="FY155" s="2"/>
      <c r="FZ155" s="2"/>
      <c r="GQ155" s="1"/>
      <c r="GR155" s="1"/>
      <c r="GS155" s="1"/>
      <c r="GT155" s="1"/>
      <c r="GU155" s="1"/>
      <c r="GV155" s="1"/>
      <c r="GW155" s="1"/>
      <c r="GX155" s="1"/>
      <c r="HM155" s="1"/>
      <c r="HN155" s="1"/>
    </row>
    <row r="156" spans="1:222">
      <c r="A156" s="11"/>
      <c r="B156" s="1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2"/>
      <c r="AN156" s="2"/>
      <c r="AQ156" s="2"/>
      <c r="AR156" s="2"/>
      <c r="AU156" s="2"/>
      <c r="AV156" s="2"/>
      <c r="BA156" s="2"/>
      <c r="BB156" s="2"/>
      <c r="BE156" s="2"/>
      <c r="BF156" s="2"/>
      <c r="BI156" s="2"/>
      <c r="BJ156" s="2"/>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I156" s="2"/>
      <c r="FJ156" s="2"/>
      <c r="FO156" s="2"/>
      <c r="FP156" s="2"/>
      <c r="FS156" s="2"/>
      <c r="FT156" s="2"/>
      <c r="FU156" s="2"/>
      <c r="FV156" s="2"/>
      <c r="FW156" s="2"/>
      <c r="FX156" s="2"/>
      <c r="FY156" s="2"/>
      <c r="FZ156" s="2"/>
      <c r="GQ156" s="1"/>
      <c r="GR156" s="1"/>
      <c r="GS156" s="1"/>
      <c r="GT156" s="1"/>
      <c r="GU156" s="1"/>
      <c r="GV156" s="1"/>
      <c r="GW156" s="1"/>
      <c r="GX156" s="1"/>
      <c r="HM156" s="1"/>
      <c r="HN156" s="1"/>
    </row>
    <row r="157" spans="1:222">
      <c r="A157" s="11"/>
      <c r="B157" s="1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2"/>
      <c r="AN157" s="2"/>
      <c r="AQ157" s="2"/>
      <c r="AR157" s="2"/>
      <c r="AU157" s="2"/>
      <c r="AV157" s="2"/>
      <c r="BA157" s="2"/>
      <c r="BB157" s="2"/>
      <c r="BE157" s="2"/>
      <c r="BF157" s="2"/>
      <c r="BI157" s="2"/>
      <c r="BJ157" s="2"/>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I157" s="2"/>
      <c r="FJ157" s="2"/>
      <c r="FO157" s="2"/>
      <c r="FP157" s="2"/>
      <c r="FS157" s="2"/>
      <c r="FT157" s="2"/>
      <c r="FU157" s="2"/>
      <c r="FV157" s="2"/>
      <c r="FW157" s="2"/>
      <c r="FX157" s="2"/>
      <c r="FY157" s="2"/>
      <c r="FZ157" s="2"/>
      <c r="GQ157" s="1"/>
      <c r="GR157" s="1"/>
      <c r="GS157" s="1"/>
      <c r="GT157" s="1"/>
      <c r="GU157" s="1"/>
      <c r="GV157" s="1"/>
      <c r="GW157" s="1"/>
      <c r="GX157" s="1"/>
      <c r="HM157" s="1"/>
      <c r="HN157" s="1"/>
    </row>
    <row r="158" spans="1:222">
      <c r="A158" s="11"/>
      <c r="B158" s="1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2"/>
      <c r="AN158" s="2"/>
      <c r="AQ158" s="2"/>
      <c r="AR158" s="2"/>
      <c r="AU158" s="2"/>
      <c r="AV158" s="2"/>
      <c r="BA158" s="2"/>
      <c r="BB158" s="2"/>
      <c r="BE158" s="2"/>
      <c r="BF158" s="2"/>
      <c r="BI158" s="2"/>
      <c r="BJ158" s="2"/>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I158" s="2"/>
      <c r="FJ158" s="2"/>
      <c r="FO158" s="2"/>
      <c r="FP158" s="2"/>
      <c r="FS158" s="2"/>
      <c r="FT158" s="2"/>
      <c r="FU158" s="2"/>
      <c r="FV158" s="2"/>
      <c r="FW158" s="2"/>
      <c r="FX158" s="2"/>
      <c r="FY158" s="2"/>
      <c r="FZ158" s="2"/>
      <c r="GQ158" s="1"/>
      <c r="GR158" s="1"/>
      <c r="GS158" s="1"/>
      <c r="GT158" s="1"/>
      <c r="GU158" s="1"/>
      <c r="GV158" s="1"/>
      <c r="GW158" s="1"/>
      <c r="GX158" s="1"/>
      <c r="HM158" s="1"/>
      <c r="HN158" s="1"/>
    </row>
    <row r="159" spans="1:222">
      <c r="A159" s="11"/>
      <c r="B159" s="1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2"/>
      <c r="AN159" s="2"/>
      <c r="AQ159" s="2"/>
      <c r="AR159" s="2"/>
      <c r="AU159" s="2"/>
      <c r="AV159" s="2"/>
      <c r="BA159" s="2"/>
      <c r="BB159" s="2"/>
      <c r="BE159" s="2"/>
      <c r="BF159" s="2"/>
      <c r="BI159" s="2"/>
      <c r="BJ159" s="2"/>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I159" s="2"/>
      <c r="FJ159" s="2"/>
      <c r="FO159" s="2"/>
      <c r="FP159" s="2"/>
      <c r="FS159" s="2"/>
      <c r="FT159" s="2"/>
      <c r="FU159" s="2"/>
      <c r="FV159" s="2"/>
      <c r="FW159" s="2"/>
      <c r="FX159" s="2"/>
      <c r="FY159" s="2"/>
      <c r="FZ159" s="2"/>
      <c r="GQ159" s="1"/>
      <c r="GR159" s="1"/>
      <c r="GS159" s="1"/>
      <c r="GT159" s="1"/>
      <c r="GU159" s="1"/>
      <c r="GV159" s="1"/>
      <c r="GW159" s="1"/>
      <c r="GX159" s="1"/>
      <c r="HM159" s="1"/>
      <c r="HN159" s="1"/>
    </row>
    <row r="160" spans="1:222">
      <c r="A160" s="11"/>
      <c r="B160" s="1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2"/>
      <c r="AN160" s="2"/>
      <c r="AQ160" s="2"/>
      <c r="AR160" s="2"/>
      <c r="AU160" s="2"/>
      <c r="AV160" s="2"/>
      <c r="BA160" s="2"/>
      <c r="BB160" s="2"/>
      <c r="BE160" s="2"/>
      <c r="BF160" s="2"/>
      <c r="BI160" s="2"/>
      <c r="BJ160" s="2"/>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I160" s="2"/>
      <c r="FJ160" s="2"/>
      <c r="FO160" s="2"/>
      <c r="FP160" s="2"/>
      <c r="FS160" s="2"/>
      <c r="FT160" s="2"/>
      <c r="FU160" s="2"/>
      <c r="FV160" s="2"/>
      <c r="FW160" s="2"/>
      <c r="FX160" s="2"/>
      <c r="FY160" s="2"/>
      <c r="FZ160" s="2"/>
      <c r="GQ160" s="1"/>
      <c r="GR160" s="1"/>
      <c r="GS160" s="1"/>
      <c r="GT160" s="1"/>
      <c r="GU160" s="1"/>
      <c r="GV160" s="1"/>
      <c r="GW160" s="1"/>
      <c r="GX160" s="1"/>
      <c r="HM160" s="1"/>
      <c r="HN160" s="1"/>
    </row>
    <row r="161" spans="1:222">
      <c r="A161" s="11"/>
      <c r="B161" s="1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2"/>
      <c r="AN161" s="2"/>
      <c r="AQ161" s="2"/>
      <c r="AR161" s="2"/>
      <c r="AU161" s="2"/>
      <c r="AV161" s="2"/>
      <c r="BA161" s="2"/>
      <c r="BB161" s="2"/>
      <c r="BE161" s="2"/>
      <c r="BF161" s="2"/>
      <c r="BI161" s="2"/>
      <c r="BJ161" s="2"/>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I161" s="2"/>
      <c r="FJ161" s="2"/>
      <c r="FO161" s="2"/>
      <c r="FP161" s="2"/>
      <c r="FS161" s="2"/>
      <c r="FT161" s="2"/>
      <c r="FU161" s="2"/>
      <c r="FV161" s="2"/>
      <c r="FW161" s="2"/>
      <c r="FX161" s="2"/>
      <c r="FY161" s="2"/>
      <c r="FZ161" s="2"/>
      <c r="GQ161" s="1"/>
      <c r="GR161" s="1"/>
      <c r="GS161" s="1"/>
      <c r="GT161" s="1"/>
      <c r="GU161" s="1"/>
      <c r="GV161" s="1"/>
      <c r="GW161" s="1"/>
      <c r="GX161" s="1"/>
      <c r="HM161" s="1"/>
      <c r="HN161" s="1"/>
    </row>
    <row r="162" spans="1:222">
      <c r="A162" s="11"/>
      <c r="B162" s="1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2"/>
      <c r="AN162" s="2"/>
      <c r="AQ162" s="2"/>
      <c r="AR162" s="2"/>
      <c r="AU162" s="2"/>
      <c r="AV162" s="2"/>
      <c r="BA162" s="2"/>
      <c r="BB162" s="2"/>
      <c r="BE162" s="2"/>
      <c r="BF162" s="2"/>
      <c r="BI162" s="2"/>
      <c r="BJ162" s="2"/>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I162" s="2"/>
      <c r="FJ162" s="2"/>
      <c r="FO162" s="2"/>
      <c r="FP162" s="2"/>
      <c r="FS162" s="2"/>
      <c r="FT162" s="2"/>
      <c r="FU162" s="2"/>
      <c r="FV162" s="2"/>
      <c r="FW162" s="2"/>
      <c r="FX162" s="2"/>
      <c r="FY162" s="2"/>
      <c r="FZ162" s="2"/>
      <c r="GQ162" s="1"/>
      <c r="GR162" s="1"/>
      <c r="GS162" s="1"/>
      <c r="GT162" s="1"/>
      <c r="GU162" s="1"/>
      <c r="GV162" s="1"/>
      <c r="GW162" s="1"/>
      <c r="GX162" s="1"/>
      <c r="HM162" s="1"/>
      <c r="HN162" s="1"/>
    </row>
    <row r="163" spans="1:222">
      <c r="A163" s="11"/>
      <c r="B163" s="1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2"/>
      <c r="AN163" s="2"/>
      <c r="AQ163" s="2"/>
      <c r="AR163" s="2"/>
      <c r="AU163" s="2"/>
      <c r="AV163" s="2"/>
      <c r="BA163" s="2"/>
      <c r="BB163" s="2"/>
      <c r="BE163" s="2"/>
      <c r="BF163" s="2"/>
      <c r="BI163" s="2"/>
      <c r="BJ163" s="2"/>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I163" s="2"/>
      <c r="FJ163" s="2"/>
      <c r="FO163" s="2"/>
      <c r="FP163" s="2"/>
      <c r="FS163" s="2"/>
      <c r="FT163" s="2"/>
      <c r="FU163" s="2"/>
      <c r="FV163" s="2"/>
      <c r="FW163" s="2"/>
      <c r="FX163" s="2"/>
      <c r="FY163" s="2"/>
      <c r="FZ163" s="2"/>
      <c r="GQ163" s="1"/>
      <c r="GR163" s="1"/>
      <c r="GS163" s="1"/>
      <c r="GT163" s="1"/>
      <c r="GU163" s="1"/>
      <c r="GV163" s="1"/>
      <c r="GW163" s="1"/>
      <c r="GX163" s="1"/>
      <c r="HM163" s="1"/>
      <c r="HN163" s="1"/>
    </row>
    <row r="164" spans="1:222">
      <c r="A164" s="11"/>
      <c r="B164" s="1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2"/>
      <c r="AN164" s="2"/>
      <c r="AQ164" s="2"/>
      <c r="AR164" s="2"/>
      <c r="AU164" s="2"/>
      <c r="AV164" s="2"/>
      <c r="BA164" s="2"/>
      <c r="BB164" s="2"/>
      <c r="BE164" s="2"/>
      <c r="BF164" s="2"/>
      <c r="BI164" s="2"/>
      <c r="BJ164" s="2"/>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I164" s="2"/>
      <c r="FJ164" s="2"/>
      <c r="FO164" s="2"/>
      <c r="FP164" s="2"/>
      <c r="FS164" s="2"/>
      <c r="FT164" s="2"/>
      <c r="FU164" s="2"/>
      <c r="FV164" s="2"/>
      <c r="FW164" s="2"/>
      <c r="FX164" s="2"/>
      <c r="FY164" s="2"/>
      <c r="FZ164" s="2"/>
      <c r="GQ164" s="1"/>
      <c r="GR164" s="1"/>
      <c r="GS164" s="1"/>
      <c r="GT164" s="1"/>
      <c r="GU164" s="1"/>
      <c r="GV164" s="1"/>
      <c r="GW164" s="1"/>
      <c r="GX164" s="1"/>
      <c r="HM164" s="1"/>
      <c r="HN164" s="1"/>
    </row>
    <row r="165" spans="1:222">
      <c r="A165" s="11"/>
      <c r="B165" s="1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2"/>
      <c r="AN165" s="2"/>
      <c r="AQ165" s="2"/>
      <c r="AR165" s="2"/>
      <c r="AU165" s="2"/>
      <c r="AV165" s="2"/>
      <c r="BA165" s="2"/>
      <c r="BB165" s="2"/>
      <c r="BE165" s="2"/>
      <c r="BF165" s="2"/>
      <c r="BI165" s="2"/>
      <c r="BJ165" s="2"/>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I165" s="2"/>
      <c r="FJ165" s="2"/>
      <c r="FO165" s="2"/>
      <c r="FP165" s="2"/>
      <c r="FS165" s="2"/>
      <c r="FT165" s="2"/>
      <c r="FU165" s="2"/>
      <c r="FV165" s="2"/>
      <c r="FW165" s="2"/>
      <c r="FX165" s="2"/>
      <c r="FY165" s="2"/>
      <c r="FZ165" s="2"/>
      <c r="GQ165" s="1"/>
      <c r="GR165" s="1"/>
      <c r="GS165" s="1"/>
      <c r="GT165" s="1"/>
      <c r="GU165" s="1"/>
      <c r="GV165" s="1"/>
      <c r="GW165" s="1"/>
      <c r="GX165" s="1"/>
      <c r="HM165" s="1"/>
      <c r="HN165" s="1"/>
    </row>
    <row r="166" spans="1:222">
      <c r="A166" s="11"/>
      <c r="B166" s="1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2"/>
      <c r="AN166" s="2"/>
      <c r="AQ166" s="2"/>
      <c r="AR166" s="2"/>
      <c r="AU166" s="2"/>
      <c r="AV166" s="2"/>
      <c r="BA166" s="2"/>
      <c r="BB166" s="2"/>
      <c r="BE166" s="2"/>
      <c r="BF166" s="2"/>
      <c r="BI166" s="2"/>
      <c r="BJ166" s="2"/>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I166" s="2"/>
      <c r="FJ166" s="2"/>
      <c r="FO166" s="2"/>
      <c r="FP166" s="2"/>
      <c r="FS166" s="2"/>
      <c r="FT166" s="2"/>
      <c r="FU166" s="2"/>
      <c r="FV166" s="2"/>
      <c r="FW166" s="2"/>
      <c r="FX166" s="2"/>
      <c r="FY166" s="2"/>
      <c r="FZ166" s="2"/>
      <c r="GQ166" s="1"/>
      <c r="GR166" s="1"/>
      <c r="GS166" s="1"/>
      <c r="GT166" s="1"/>
      <c r="GU166" s="1"/>
      <c r="GV166" s="1"/>
      <c r="GW166" s="1"/>
      <c r="GX166" s="1"/>
      <c r="HM166" s="1"/>
      <c r="HN166" s="1"/>
    </row>
    <row r="167" spans="1:222">
      <c r="A167" s="11"/>
      <c r="B167" s="1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2"/>
      <c r="AN167" s="2"/>
      <c r="AQ167" s="2"/>
      <c r="AR167" s="2"/>
      <c r="AU167" s="2"/>
      <c r="AV167" s="2"/>
      <c r="BA167" s="2"/>
      <c r="BB167" s="2"/>
      <c r="BE167" s="2"/>
      <c r="BF167" s="2"/>
      <c r="BI167" s="2"/>
      <c r="BJ167" s="2"/>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I167" s="2"/>
      <c r="FJ167" s="2"/>
      <c r="FO167" s="2"/>
      <c r="FP167" s="2"/>
      <c r="FS167" s="2"/>
      <c r="FT167" s="2"/>
      <c r="FU167" s="2"/>
      <c r="FV167" s="2"/>
      <c r="FW167" s="2"/>
      <c r="FX167" s="2"/>
      <c r="FY167" s="2"/>
      <c r="FZ167" s="2"/>
      <c r="GQ167" s="1"/>
      <c r="GR167" s="1"/>
      <c r="GS167" s="1"/>
      <c r="GT167" s="1"/>
      <c r="GU167" s="1"/>
      <c r="GV167" s="1"/>
      <c r="GW167" s="1"/>
      <c r="GX167" s="1"/>
      <c r="HM167" s="1"/>
      <c r="HN167" s="1"/>
    </row>
    <row r="168" spans="1:222">
      <c r="A168" s="11"/>
      <c r="B168" s="1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2"/>
      <c r="AN168" s="2"/>
      <c r="AQ168" s="2"/>
      <c r="AR168" s="2"/>
      <c r="AU168" s="2"/>
      <c r="AV168" s="2"/>
      <c r="BA168" s="2"/>
      <c r="BB168" s="2"/>
      <c r="BE168" s="2"/>
      <c r="BF168" s="2"/>
      <c r="BI168" s="2"/>
      <c r="BJ168" s="2"/>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I168" s="2"/>
      <c r="FJ168" s="2"/>
      <c r="FO168" s="2"/>
      <c r="FP168" s="2"/>
      <c r="FS168" s="2"/>
      <c r="FT168" s="2"/>
      <c r="FU168" s="2"/>
      <c r="FV168" s="2"/>
      <c r="FW168" s="2"/>
      <c r="FX168" s="2"/>
      <c r="FY168" s="2"/>
      <c r="FZ168" s="2"/>
      <c r="GQ168" s="1"/>
      <c r="GR168" s="1"/>
      <c r="GS168" s="1"/>
      <c r="GT168" s="1"/>
      <c r="GU168" s="1"/>
      <c r="GV168" s="1"/>
      <c r="GW168" s="1"/>
      <c r="GX168" s="1"/>
      <c r="HM168" s="1"/>
      <c r="HN168" s="1"/>
    </row>
    <row r="169" spans="1:222">
      <c r="A169" s="11"/>
      <c r="B169" s="1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2"/>
      <c r="AN169" s="2"/>
      <c r="AQ169" s="2"/>
      <c r="AR169" s="2"/>
      <c r="AU169" s="2"/>
      <c r="AV169" s="2"/>
      <c r="BA169" s="2"/>
      <c r="BB169" s="2"/>
      <c r="BE169" s="2"/>
      <c r="BF169" s="2"/>
      <c r="BI169" s="2"/>
      <c r="BJ169" s="2"/>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I169" s="2"/>
      <c r="FJ169" s="2"/>
      <c r="FO169" s="2"/>
      <c r="FP169" s="2"/>
      <c r="FS169" s="2"/>
      <c r="FT169" s="2"/>
      <c r="FU169" s="2"/>
      <c r="FV169" s="2"/>
      <c r="FW169" s="2"/>
      <c r="FX169" s="2"/>
      <c r="FY169" s="2"/>
      <c r="FZ169" s="2"/>
      <c r="GQ169" s="1"/>
      <c r="GR169" s="1"/>
      <c r="GS169" s="1"/>
      <c r="GT169" s="1"/>
      <c r="GU169" s="1"/>
      <c r="GV169" s="1"/>
      <c r="GW169" s="1"/>
      <c r="GX169" s="1"/>
      <c r="HM169" s="1"/>
      <c r="HN169" s="1"/>
    </row>
    <row r="170" spans="1:222">
      <c r="A170" s="11"/>
      <c r="B170" s="1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2"/>
      <c r="AN170" s="2"/>
      <c r="AQ170" s="2"/>
      <c r="AR170" s="2"/>
      <c r="AU170" s="2"/>
      <c r="AV170" s="2"/>
      <c r="BA170" s="2"/>
      <c r="BB170" s="2"/>
      <c r="BE170" s="2"/>
      <c r="BF170" s="2"/>
      <c r="BI170" s="2"/>
      <c r="BJ170" s="2"/>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I170" s="2"/>
      <c r="FJ170" s="2"/>
      <c r="FO170" s="2"/>
      <c r="FP170" s="2"/>
      <c r="FS170" s="2"/>
      <c r="FT170" s="2"/>
      <c r="FU170" s="2"/>
      <c r="FV170" s="2"/>
      <c r="FW170" s="2"/>
      <c r="FX170" s="2"/>
      <c r="FY170" s="2"/>
      <c r="FZ170" s="2"/>
      <c r="GQ170" s="1"/>
      <c r="GR170" s="1"/>
      <c r="GS170" s="1"/>
      <c r="GT170" s="1"/>
      <c r="GU170" s="1"/>
      <c r="GV170" s="1"/>
      <c r="GW170" s="1"/>
      <c r="GX170" s="1"/>
      <c r="HM170" s="1"/>
      <c r="HN170" s="1"/>
    </row>
    <row r="171" spans="1:222">
      <c r="A171" s="11"/>
      <c r="B171" s="1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2"/>
      <c r="AN171" s="2"/>
      <c r="AQ171" s="2"/>
      <c r="AR171" s="2"/>
      <c r="AU171" s="2"/>
      <c r="AV171" s="2"/>
      <c r="BA171" s="2"/>
      <c r="BB171" s="2"/>
      <c r="BE171" s="2"/>
      <c r="BF171" s="2"/>
      <c r="BI171" s="2"/>
      <c r="BJ171" s="2"/>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I171" s="2"/>
      <c r="FJ171" s="2"/>
      <c r="FO171" s="2"/>
      <c r="FP171" s="2"/>
      <c r="FS171" s="2"/>
      <c r="FT171" s="2"/>
      <c r="FU171" s="2"/>
      <c r="FV171" s="2"/>
      <c r="FW171" s="2"/>
      <c r="FX171" s="2"/>
      <c r="FY171" s="2"/>
      <c r="FZ171" s="2"/>
      <c r="GQ171" s="1"/>
      <c r="GR171" s="1"/>
      <c r="GS171" s="1"/>
      <c r="GT171" s="1"/>
      <c r="GU171" s="1"/>
      <c r="GV171" s="1"/>
      <c r="GW171" s="1"/>
      <c r="GX171" s="1"/>
      <c r="HM171" s="1"/>
      <c r="HN171" s="1"/>
    </row>
    <row r="172" spans="1:222">
      <c r="A172" s="11"/>
      <c r="B172" s="1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2"/>
      <c r="AN172" s="2"/>
      <c r="AQ172" s="2"/>
      <c r="AR172" s="2"/>
      <c r="AU172" s="2"/>
      <c r="AV172" s="2"/>
      <c r="BA172" s="2"/>
      <c r="BB172" s="2"/>
      <c r="BE172" s="2"/>
      <c r="BF172" s="2"/>
      <c r="BI172" s="2"/>
      <c r="BJ172" s="2"/>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I172" s="2"/>
      <c r="FJ172" s="2"/>
      <c r="FO172" s="2"/>
      <c r="FP172" s="2"/>
      <c r="FS172" s="2"/>
      <c r="FT172" s="2"/>
      <c r="FU172" s="2"/>
      <c r="FV172" s="2"/>
      <c r="FW172" s="2"/>
      <c r="FX172" s="2"/>
      <c r="FY172" s="2"/>
      <c r="FZ172" s="2"/>
      <c r="GQ172" s="1"/>
      <c r="GR172" s="1"/>
      <c r="GS172" s="1"/>
      <c r="GT172" s="1"/>
      <c r="GU172" s="1"/>
      <c r="GV172" s="1"/>
      <c r="GW172" s="1"/>
      <c r="GX172" s="1"/>
      <c r="HM172" s="1"/>
      <c r="HN172" s="1"/>
    </row>
    <row r="173" spans="1:222">
      <c r="A173" s="11"/>
      <c r="B173" s="1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2"/>
      <c r="AN173" s="2"/>
      <c r="AQ173" s="2"/>
      <c r="AR173" s="2"/>
      <c r="AU173" s="2"/>
      <c r="AV173" s="2"/>
      <c r="BA173" s="2"/>
      <c r="BB173" s="2"/>
      <c r="BE173" s="2"/>
      <c r="BF173" s="2"/>
      <c r="BI173" s="2"/>
      <c r="BJ173" s="2"/>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I173" s="2"/>
      <c r="FJ173" s="2"/>
      <c r="FO173" s="2"/>
      <c r="FP173" s="2"/>
      <c r="FS173" s="2"/>
      <c r="FT173" s="2"/>
      <c r="FU173" s="2"/>
      <c r="FV173" s="2"/>
      <c r="FW173" s="2"/>
      <c r="FX173" s="2"/>
      <c r="FY173" s="2"/>
      <c r="FZ173" s="2"/>
      <c r="GQ173" s="1"/>
      <c r="GR173" s="1"/>
      <c r="GS173" s="1"/>
      <c r="GT173" s="1"/>
      <c r="GU173" s="1"/>
      <c r="GV173" s="1"/>
      <c r="GW173" s="1"/>
      <c r="GX173" s="1"/>
      <c r="HM173" s="1"/>
      <c r="HN173" s="1"/>
    </row>
    <row r="174" spans="1:222">
      <c r="A174" s="11"/>
      <c r="B174" s="1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2"/>
      <c r="AN174" s="2"/>
      <c r="AQ174" s="2"/>
      <c r="AR174" s="2"/>
      <c r="AU174" s="2"/>
      <c r="AV174" s="2"/>
      <c r="BA174" s="2"/>
      <c r="BB174" s="2"/>
      <c r="BE174" s="2"/>
      <c r="BF174" s="2"/>
      <c r="BI174" s="2"/>
      <c r="BJ174" s="2"/>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I174" s="2"/>
      <c r="FJ174" s="2"/>
      <c r="FO174" s="2"/>
      <c r="FP174" s="2"/>
      <c r="FS174" s="2"/>
      <c r="FT174" s="2"/>
      <c r="FU174" s="2"/>
      <c r="FV174" s="2"/>
      <c r="FW174" s="2"/>
      <c r="FX174" s="2"/>
      <c r="FY174" s="2"/>
      <c r="FZ174" s="2"/>
      <c r="GQ174" s="1"/>
      <c r="GR174" s="1"/>
      <c r="GS174" s="1"/>
      <c r="GT174" s="1"/>
      <c r="GU174" s="1"/>
      <c r="GV174" s="1"/>
      <c r="GW174" s="1"/>
      <c r="GX174" s="1"/>
      <c r="HM174" s="1"/>
      <c r="HN174" s="1"/>
    </row>
    <row r="175" spans="1:222">
      <c r="A175" s="11"/>
      <c r="B175" s="1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2"/>
      <c r="AN175" s="2"/>
      <c r="AQ175" s="2"/>
      <c r="AR175" s="2"/>
      <c r="AU175" s="2"/>
      <c r="AV175" s="2"/>
      <c r="BA175" s="2"/>
      <c r="BB175" s="2"/>
      <c r="BE175" s="2"/>
      <c r="BF175" s="2"/>
      <c r="BI175" s="2"/>
      <c r="BJ175" s="2"/>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I175" s="2"/>
      <c r="FJ175" s="2"/>
      <c r="FO175" s="2"/>
      <c r="FP175" s="2"/>
      <c r="FS175" s="2"/>
      <c r="FT175" s="2"/>
      <c r="FU175" s="2"/>
      <c r="FV175" s="2"/>
      <c r="FW175" s="2"/>
      <c r="FX175" s="2"/>
      <c r="FY175" s="2"/>
      <c r="FZ175" s="2"/>
      <c r="GQ175" s="1"/>
      <c r="GR175" s="1"/>
      <c r="GS175" s="1"/>
      <c r="GT175" s="1"/>
      <c r="GU175" s="1"/>
      <c r="GV175" s="1"/>
      <c r="GW175" s="1"/>
      <c r="GX175" s="1"/>
      <c r="HM175" s="1"/>
      <c r="HN175" s="1"/>
    </row>
    <row r="176" spans="1:222">
      <c r="A176" s="11"/>
      <c r="B176" s="1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2"/>
      <c r="AN176" s="2"/>
      <c r="AQ176" s="2"/>
      <c r="AR176" s="2"/>
      <c r="AU176" s="2"/>
      <c r="AV176" s="2"/>
      <c r="BA176" s="2"/>
      <c r="BB176" s="2"/>
      <c r="BE176" s="2"/>
      <c r="BF176" s="2"/>
      <c r="BI176" s="2"/>
      <c r="BJ176" s="2"/>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I176" s="2"/>
      <c r="FJ176" s="2"/>
      <c r="FO176" s="2"/>
      <c r="FP176" s="2"/>
      <c r="FS176" s="2"/>
      <c r="FT176" s="2"/>
      <c r="FU176" s="2"/>
      <c r="FV176" s="2"/>
      <c r="FW176" s="2"/>
      <c r="FX176" s="2"/>
      <c r="FY176" s="2"/>
      <c r="FZ176" s="2"/>
      <c r="GQ176" s="1"/>
      <c r="GR176" s="1"/>
      <c r="GS176" s="1"/>
      <c r="GT176" s="1"/>
      <c r="GU176" s="1"/>
      <c r="GV176" s="1"/>
      <c r="GW176" s="1"/>
      <c r="GX176" s="1"/>
      <c r="HM176" s="1"/>
      <c r="HN176" s="1"/>
    </row>
    <row r="177" spans="1:222">
      <c r="A177" s="11"/>
      <c r="B177" s="1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2"/>
      <c r="AN177" s="2"/>
      <c r="AQ177" s="2"/>
      <c r="AR177" s="2"/>
      <c r="AU177" s="2"/>
      <c r="AV177" s="2"/>
      <c r="BA177" s="2"/>
      <c r="BB177" s="2"/>
      <c r="BE177" s="2"/>
      <c r="BF177" s="2"/>
      <c r="BI177" s="2"/>
      <c r="BJ177" s="2"/>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I177" s="2"/>
      <c r="FJ177" s="2"/>
      <c r="FO177" s="2"/>
      <c r="FP177" s="2"/>
      <c r="FS177" s="2"/>
      <c r="FT177" s="2"/>
      <c r="FU177" s="2"/>
      <c r="FV177" s="2"/>
      <c r="FW177" s="2"/>
      <c r="FX177" s="2"/>
      <c r="FY177" s="2"/>
      <c r="FZ177" s="2"/>
      <c r="GQ177" s="1"/>
      <c r="GR177" s="1"/>
      <c r="GS177" s="1"/>
      <c r="GT177" s="1"/>
      <c r="GU177" s="1"/>
      <c r="GV177" s="1"/>
      <c r="GW177" s="1"/>
      <c r="GX177" s="1"/>
      <c r="HM177" s="1"/>
      <c r="HN177" s="1"/>
    </row>
    <row r="178" spans="1:222">
      <c r="A178" s="11"/>
      <c r="B178" s="1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2"/>
      <c r="AN178" s="2"/>
      <c r="AQ178" s="2"/>
      <c r="AR178" s="2"/>
      <c r="AU178" s="2"/>
      <c r="AV178" s="2"/>
      <c r="BA178" s="2"/>
      <c r="BB178" s="2"/>
      <c r="BE178" s="2"/>
      <c r="BF178" s="2"/>
      <c r="BI178" s="2"/>
      <c r="BJ178" s="2"/>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I178" s="2"/>
      <c r="FJ178" s="2"/>
      <c r="FO178" s="2"/>
      <c r="FP178" s="2"/>
      <c r="FS178" s="2"/>
      <c r="FT178" s="2"/>
      <c r="FU178" s="2"/>
      <c r="FV178" s="2"/>
      <c r="FW178" s="2"/>
      <c r="FX178" s="2"/>
      <c r="FY178" s="2"/>
      <c r="FZ178" s="2"/>
      <c r="GQ178" s="1"/>
      <c r="GR178" s="1"/>
      <c r="GS178" s="1"/>
      <c r="GT178" s="1"/>
      <c r="GU178" s="1"/>
      <c r="GV178" s="1"/>
      <c r="GW178" s="1"/>
      <c r="GX178" s="1"/>
      <c r="HM178" s="1"/>
      <c r="HN178" s="1"/>
    </row>
    <row r="179" spans="1:222">
      <c r="A179" s="11"/>
      <c r="B179" s="1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2"/>
      <c r="AN179" s="2"/>
      <c r="AQ179" s="2"/>
      <c r="AR179" s="2"/>
      <c r="AU179" s="2"/>
      <c r="AV179" s="2"/>
      <c r="BA179" s="2"/>
      <c r="BB179" s="2"/>
      <c r="BE179" s="2"/>
      <c r="BF179" s="2"/>
      <c r="BI179" s="2"/>
      <c r="BJ179" s="2"/>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I179" s="2"/>
      <c r="FJ179" s="2"/>
      <c r="FO179" s="2"/>
      <c r="FP179" s="2"/>
      <c r="FS179" s="2"/>
      <c r="FT179" s="2"/>
      <c r="FU179" s="2"/>
      <c r="FV179" s="2"/>
      <c r="FW179" s="2"/>
      <c r="FX179" s="2"/>
      <c r="FY179" s="2"/>
      <c r="FZ179" s="2"/>
      <c r="GQ179" s="1"/>
      <c r="GR179" s="1"/>
      <c r="GS179" s="1"/>
      <c r="GT179" s="1"/>
      <c r="GU179" s="1"/>
      <c r="GV179" s="1"/>
      <c r="GW179" s="1"/>
      <c r="GX179" s="1"/>
      <c r="HM179" s="1"/>
      <c r="HN179" s="1"/>
    </row>
    <row r="180" spans="1:222">
      <c r="A180" s="11"/>
      <c r="B180" s="1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2"/>
      <c r="AN180" s="2"/>
      <c r="AQ180" s="2"/>
      <c r="AR180" s="2"/>
      <c r="AU180" s="2"/>
      <c r="AV180" s="2"/>
      <c r="BA180" s="2"/>
      <c r="BB180" s="2"/>
      <c r="BE180" s="2"/>
      <c r="BF180" s="2"/>
      <c r="BI180" s="2"/>
      <c r="BJ180" s="2"/>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I180" s="2"/>
      <c r="FJ180" s="2"/>
      <c r="FO180" s="2"/>
      <c r="FP180" s="2"/>
      <c r="FS180" s="2"/>
      <c r="FT180" s="2"/>
      <c r="FU180" s="2"/>
      <c r="FV180" s="2"/>
      <c r="FW180" s="2"/>
      <c r="FX180" s="2"/>
      <c r="FY180" s="2"/>
      <c r="FZ180" s="2"/>
      <c r="GQ180" s="1"/>
      <c r="GR180" s="1"/>
      <c r="GS180" s="1"/>
      <c r="GT180" s="1"/>
      <c r="GU180" s="1"/>
      <c r="GV180" s="1"/>
      <c r="GW180" s="1"/>
      <c r="GX180" s="1"/>
      <c r="HM180" s="1"/>
      <c r="HN180" s="1"/>
    </row>
    <row r="181" spans="1:222">
      <c r="A181" s="11"/>
      <c r="B181" s="1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2"/>
      <c r="AN181" s="2"/>
      <c r="AQ181" s="2"/>
      <c r="AR181" s="2"/>
      <c r="AU181" s="2"/>
      <c r="AV181" s="2"/>
      <c r="BA181" s="2"/>
      <c r="BB181" s="2"/>
      <c r="BE181" s="2"/>
      <c r="BF181" s="2"/>
      <c r="BI181" s="2"/>
      <c r="BJ181" s="2"/>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I181" s="2"/>
      <c r="FJ181" s="2"/>
      <c r="FO181" s="2"/>
      <c r="FP181" s="2"/>
      <c r="FS181" s="2"/>
      <c r="FT181" s="2"/>
      <c r="FU181" s="2"/>
      <c r="FV181" s="2"/>
      <c r="FW181" s="2"/>
      <c r="FX181" s="2"/>
      <c r="FY181" s="2"/>
      <c r="FZ181" s="2"/>
      <c r="GQ181" s="1"/>
      <c r="GR181" s="1"/>
      <c r="GS181" s="1"/>
      <c r="GT181" s="1"/>
      <c r="GU181" s="1"/>
      <c r="GV181" s="1"/>
      <c r="GW181" s="1"/>
      <c r="GX181" s="1"/>
      <c r="HM181" s="1"/>
      <c r="HN181" s="1"/>
    </row>
    <row r="182" spans="1:222">
      <c r="A182" s="11"/>
      <c r="B182" s="1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2"/>
      <c r="AN182" s="2"/>
      <c r="AQ182" s="2"/>
      <c r="AR182" s="2"/>
      <c r="AU182" s="2"/>
      <c r="AV182" s="2"/>
      <c r="BA182" s="2"/>
      <c r="BB182" s="2"/>
      <c r="BE182" s="2"/>
      <c r="BF182" s="2"/>
      <c r="BI182" s="2"/>
      <c r="BJ182" s="2"/>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I182" s="2"/>
      <c r="FJ182" s="2"/>
      <c r="FO182" s="2"/>
      <c r="FP182" s="2"/>
      <c r="FS182" s="2"/>
      <c r="FT182" s="2"/>
      <c r="FU182" s="2"/>
      <c r="FV182" s="2"/>
      <c r="FW182" s="2"/>
      <c r="FX182" s="2"/>
      <c r="FY182" s="2"/>
      <c r="FZ182" s="2"/>
      <c r="GQ182" s="1"/>
      <c r="GR182" s="1"/>
      <c r="GS182" s="1"/>
      <c r="GT182" s="1"/>
      <c r="GU182" s="1"/>
      <c r="GV182" s="1"/>
      <c r="GW182" s="1"/>
      <c r="GX182" s="1"/>
      <c r="HM182" s="1"/>
      <c r="HN182" s="1"/>
    </row>
    <row r="183" spans="1:222">
      <c r="A183" s="11"/>
      <c r="B183" s="1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2"/>
      <c r="AN183" s="2"/>
      <c r="AQ183" s="2"/>
      <c r="AR183" s="2"/>
      <c r="AU183" s="2"/>
      <c r="AV183" s="2"/>
      <c r="BA183" s="2"/>
      <c r="BB183" s="2"/>
      <c r="BE183" s="2"/>
      <c r="BF183" s="2"/>
      <c r="BI183" s="2"/>
      <c r="BJ183" s="2"/>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I183" s="2"/>
      <c r="FJ183" s="2"/>
      <c r="FO183" s="2"/>
      <c r="FP183" s="2"/>
      <c r="FS183" s="2"/>
      <c r="FT183" s="2"/>
      <c r="FU183" s="2"/>
      <c r="FV183" s="2"/>
      <c r="FW183" s="2"/>
      <c r="FX183" s="2"/>
      <c r="FY183" s="2"/>
      <c r="FZ183" s="2"/>
      <c r="GQ183" s="1"/>
      <c r="GR183" s="1"/>
      <c r="GS183" s="1"/>
      <c r="GT183" s="1"/>
      <c r="GU183" s="1"/>
      <c r="GV183" s="1"/>
      <c r="GW183" s="1"/>
      <c r="GX183" s="1"/>
      <c r="HM183" s="1"/>
      <c r="HN183" s="1"/>
    </row>
    <row r="184" spans="1:222">
      <c r="A184" s="11"/>
      <c r="B184" s="1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2"/>
      <c r="AN184" s="2"/>
      <c r="AQ184" s="2"/>
      <c r="AR184" s="2"/>
      <c r="AU184" s="2"/>
      <c r="AV184" s="2"/>
      <c r="BA184" s="2"/>
      <c r="BB184" s="2"/>
      <c r="BE184" s="2"/>
      <c r="BF184" s="2"/>
      <c r="BI184" s="2"/>
      <c r="BJ184" s="2"/>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I184" s="2"/>
      <c r="FJ184" s="2"/>
      <c r="FO184" s="2"/>
      <c r="FP184" s="2"/>
      <c r="FS184" s="2"/>
      <c r="FT184" s="2"/>
      <c r="FU184" s="2"/>
      <c r="FV184" s="2"/>
      <c r="FW184" s="2"/>
      <c r="FX184" s="2"/>
      <c r="FY184" s="2"/>
      <c r="FZ184" s="2"/>
      <c r="GQ184" s="1"/>
      <c r="GR184" s="1"/>
      <c r="GS184" s="1"/>
      <c r="GT184" s="1"/>
      <c r="GU184" s="1"/>
      <c r="GV184" s="1"/>
      <c r="GW184" s="1"/>
      <c r="GX184" s="1"/>
      <c r="HM184" s="1"/>
      <c r="HN184" s="1"/>
    </row>
    <row r="185" spans="1:222">
      <c r="A185" s="11"/>
      <c r="B185" s="1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2"/>
      <c r="AN185" s="2"/>
      <c r="AQ185" s="2"/>
      <c r="AR185" s="2"/>
      <c r="AU185" s="2"/>
      <c r="AV185" s="2"/>
      <c r="BA185" s="2"/>
      <c r="BB185" s="2"/>
      <c r="BE185" s="2"/>
      <c r="BF185" s="2"/>
      <c r="BI185" s="2"/>
      <c r="BJ185" s="2"/>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I185" s="2"/>
      <c r="FJ185" s="2"/>
      <c r="FO185" s="2"/>
      <c r="FP185" s="2"/>
      <c r="FS185" s="2"/>
      <c r="FT185" s="2"/>
      <c r="FU185" s="2"/>
      <c r="FV185" s="2"/>
      <c r="FW185" s="2"/>
      <c r="FX185" s="2"/>
      <c r="FY185" s="2"/>
      <c r="FZ185" s="2"/>
      <c r="GQ185" s="1"/>
      <c r="GR185" s="1"/>
      <c r="GS185" s="1"/>
      <c r="GT185" s="1"/>
      <c r="GU185" s="1"/>
      <c r="GV185" s="1"/>
      <c r="GW185" s="1"/>
      <c r="GX185" s="1"/>
      <c r="HM185" s="1"/>
      <c r="HN185" s="1"/>
    </row>
    <row r="186" spans="1:222">
      <c r="A186" s="11"/>
      <c r="B186" s="1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2"/>
      <c r="AN186" s="2"/>
      <c r="AQ186" s="2"/>
      <c r="AR186" s="2"/>
      <c r="AU186" s="2"/>
      <c r="AV186" s="2"/>
      <c r="BA186" s="2"/>
      <c r="BB186" s="2"/>
      <c r="BE186" s="2"/>
      <c r="BF186" s="2"/>
      <c r="BI186" s="2"/>
      <c r="BJ186" s="2"/>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I186" s="2"/>
      <c r="FJ186" s="2"/>
      <c r="FO186" s="2"/>
      <c r="FP186" s="2"/>
      <c r="FS186" s="2"/>
      <c r="FT186" s="2"/>
      <c r="FU186" s="2"/>
      <c r="FV186" s="2"/>
      <c r="FW186" s="2"/>
      <c r="FX186" s="2"/>
      <c r="FY186" s="2"/>
      <c r="FZ186" s="2"/>
      <c r="GQ186" s="1"/>
      <c r="GR186" s="1"/>
      <c r="GS186" s="1"/>
      <c r="GT186" s="1"/>
      <c r="GU186" s="1"/>
      <c r="GV186" s="1"/>
      <c r="GW186" s="1"/>
      <c r="GX186" s="1"/>
      <c r="HM186" s="1"/>
      <c r="HN186" s="1"/>
    </row>
    <row r="187" spans="1:222">
      <c r="A187" s="11"/>
      <c r="B187" s="1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2"/>
      <c r="AN187" s="2"/>
      <c r="AQ187" s="2"/>
      <c r="AR187" s="2"/>
      <c r="AU187" s="2"/>
      <c r="AV187" s="2"/>
      <c r="BA187" s="2"/>
      <c r="BB187" s="2"/>
      <c r="BE187" s="2"/>
      <c r="BF187" s="2"/>
      <c r="BI187" s="2"/>
      <c r="BJ187" s="2"/>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I187" s="2"/>
      <c r="FJ187" s="2"/>
      <c r="FO187" s="2"/>
      <c r="FP187" s="2"/>
      <c r="FS187" s="2"/>
      <c r="FT187" s="2"/>
      <c r="FU187" s="2"/>
      <c r="FV187" s="2"/>
      <c r="FW187" s="2"/>
      <c r="FX187" s="2"/>
      <c r="FY187" s="2"/>
      <c r="FZ187" s="2"/>
      <c r="GQ187" s="1"/>
      <c r="GR187" s="1"/>
      <c r="GS187" s="1"/>
      <c r="GT187" s="1"/>
      <c r="GU187" s="1"/>
      <c r="GV187" s="1"/>
      <c r="GW187" s="1"/>
      <c r="GX187" s="1"/>
      <c r="HM187" s="1"/>
      <c r="HN187" s="1"/>
    </row>
    <row r="188" spans="1:222">
      <c r="A188" s="11"/>
      <c r="B188" s="1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2"/>
      <c r="AN188" s="2"/>
      <c r="AQ188" s="2"/>
      <c r="AR188" s="2"/>
      <c r="AU188" s="2"/>
      <c r="AV188" s="2"/>
      <c r="BA188" s="2"/>
      <c r="BB188" s="2"/>
      <c r="BE188" s="2"/>
      <c r="BF188" s="2"/>
      <c r="BI188" s="2"/>
      <c r="BJ188" s="2"/>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I188" s="2"/>
      <c r="FJ188" s="2"/>
      <c r="FO188" s="2"/>
      <c r="FP188" s="2"/>
      <c r="FS188" s="2"/>
      <c r="FT188" s="2"/>
      <c r="FU188" s="2"/>
      <c r="FV188" s="2"/>
      <c r="FW188" s="2"/>
      <c r="FX188" s="2"/>
      <c r="FY188" s="2"/>
      <c r="FZ188" s="2"/>
      <c r="GQ188" s="1"/>
      <c r="GR188" s="1"/>
      <c r="GS188" s="1"/>
      <c r="GT188" s="1"/>
      <c r="GU188" s="1"/>
      <c r="GV188" s="1"/>
      <c r="GW188" s="1"/>
      <c r="GX188" s="1"/>
      <c r="HM188" s="1"/>
      <c r="HN188" s="1"/>
    </row>
    <row r="189" spans="1:222">
      <c r="A189" s="11"/>
      <c r="B189" s="1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2"/>
      <c r="AN189" s="2"/>
      <c r="AQ189" s="2"/>
      <c r="AR189" s="2"/>
      <c r="AU189" s="2"/>
      <c r="AV189" s="2"/>
      <c r="BA189" s="2"/>
      <c r="BB189" s="2"/>
      <c r="BE189" s="2"/>
      <c r="BF189" s="2"/>
      <c r="BI189" s="2"/>
      <c r="BJ189" s="2"/>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I189" s="2"/>
      <c r="FJ189" s="2"/>
      <c r="FO189" s="2"/>
      <c r="FP189" s="2"/>
      <c r="FS189" s="2"/>
      <c r="FT189" s="2"/>
      <c r="FU189" s="2"/>
      <c r="FV189" s="2"/>
      <c r="FW189" s="2"/>
      <c r="FX189" s="2"/>
      <c r="FY189" s="2"/>
      <c r="FZ189" s="2"/>
      <c r="GQ189" s="1"/>
      <c r="GR189" s="1"/>
      <c r="GS189" s="1"/>
      <c r="GT189" s="1"/>
      <c r="GU189" s="1"/>
      <c r="GV189" s="1"/>
      <c r="GW189" s="1"/>
      <c r="GX189" s="1"/>
      <c r="HM189" s="1"/>
      <c r="HN189" s="1"/>
    </row>
    <row r="190" spans="1:222">
      <c r="A190" s="11"/>
      <c r="B190" s="1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2"/>
      <c r="AN190" s="2"/>
      <c r="AQ190" s="2"/>
      <c r="AR190" s="2"/>
      <c r="AU190" s="2"/>
      <c r="AV190" s="2"/>
      <c r="BA190" s="2"/>
      <c r="BB190" s="2"/>
      <c r="BE190" s="2"/>
      <c r="BF190" s="2"/>
      <c r="BI190" s="2"/>
      <c r="BJ190" s="2"/>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I190" s="2"/>
      <c r="FJ190" s="2"/>
      <c r="FO190" s="2"/>
      <c r="FP190" s="2"/>
      <c r="FS190" s="2"/>
      <c r="FT190" s="2"/>
      <c r="FU190" s="2"/>
      <c r="FV190" s="2"/>
      <c r="FW190" s="2"/>
      <c r="FX190" s="2"/>
      <c r="FY190" s="2"/>
      <c r="FZ190" s="2"/>
      <c r="GQ190" s="1"/>
      <c r="GR190" s="1"/>
      <c r="GS190" s="1"/>
      <c r="GT190" s="1"/>
      <c r="GU190" s="1"/>
      <c r="GV190" s="1"/>
      <c r="GW190" s="1"/>
      <c r="GX190" s="1"/>
      <c r="HM190" s="1"/>
      <c r="HN190" s="1"/>
    </row>
    <row r="191" spans="1:222">
      <c r="A191" s="11"/>
      <c r="B191" s="1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2"/>
      <c r="AN191" s="2"/>
      <c r="AQ191" s="2"/>
      <c r="AR191" s="2"/>
      <c r="AU191" s="2"/>
      <c r="AV191" s="2"/>
      <c r="BA191" s="2"/>
      <c r="BB191" s="2"/>
      <c r="BE191" s="2"/>
      <c r="BF191" s="2"/>
      <c r="BI191" s="2"/>
      <c r="BJ191" s="2"/>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I191" s="2"/>
      <c r="FJ191" s="2"/>
      <c r="FO191" s="2"/>
      <c r="FP191" s="2"/>
      <c r="FS191" s="2"/>
      <c r="FT191" s="2"/>
      <c r="FU191" s="2"/>
      <c r="FV191" s="2"/>
      <c r="FW191" s="2"/>
      <c r="FX191" s="2"/>
      <c r="FY191" s="2"/>
      <c r="FZ191" s="2"/>
      <c r="GQ191" s="1"/>
      <c r="GR191" s="1"/>
      <c r="GS191" s="1"/>
      <c r="GT191" s="1"/>
      <c r="GU191" s="1"/>
      <c r="GV191" s="1"/>
      <c r="GW191" s="1"/>
      <c r="GX191" s="1"/>
      <c r="HM191" s="1"/>
      <c r="HN191" s="1"/>
    </row>
    <row r="192" spans="1:222">
      <c r="A192" s="11"/>
      <c r="B192" s="1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2"/>
      <c r="AN192" s="2"/>
      <c r="AQ192" s="2"/>
      <c r="AR192" s="2"/>
      <c r="AU192" s="2"/>
      <c r="AV192" s="2"/>
      <c r="BA192" s="2"/>
      <c r="BB192" s="2"/>
      <c r="BE192" s="2"/>
      <c r="BF192" s="2"/>
      <c r="BI192" s="2"/>
      <c r="BJ192" s="2"/>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I192" s="2"/>
      <c r="FJ192" s="2"/>
      <c r="FO192" s="2"/>
      <c r="FP192" s="2"/>
      <c r="FS192" s="2"/>
      <c r="FT192" s="2"/>
      <c r="FU192" s="2"/>
      <c r="FV192" s="2"/>
      <c r="FW192" s="2"/>
      <c r="FX192" s="2"/>
      <c r="FY192" s="2"/>
      <c r="FZ192" s="2"/>
      <c r="GQ192" s="1"/>
      <c r="GR192" s="1"/>
      <c r="GS192" s="1"/>
      <c r="GT192" s="1"/>
      <c r="GU192" s="1"/>
      <c r="GV192" s="1"/>
      <c r="GW192" s="1"/>
      <c r="GX192" s="1"/>
      <c r="HM192" s="1"/>
      <c r="HN192" s="1"/>
    </row>
    <row r="193" spans="1:222">
      <c r="A193" s="11"/>
      <c r="B193" s="1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2"/>
      <c r="AN193" s="2"/>
      <c r="AQ193" s="2"/>
      <c r="AR193" s="2"/>
      <c r="AU193" s="2"/>
      <c r="AV193" s="2"/>
      <c r="BA193" s="2"/>
      <c r="BB193" s="2"/>
      <c r="BE193" s="2"/>
      <c r="BF193" s="2"/>
      <c r="BI193" s="2"/>
      <c r="BJ193" s="2"/>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I193" s="2"/>
      <c r="FJ193" s="2"/>
      <c r="FO193" s="2"/>
      <c r="FP193" s="2"/>
      <c r="FS193" s="2"/>
      <c r="FT193" s="2"/>
      <c r="FU193" s="2"/>
      <c r="FV193" s="2"/>
      <c r="FW193" s="2"/>
      <c r="FX193" s="2"/>
      <c r="FY193" s="2"/>
      <c r="FZ193" s="2"/>
      <c r="GQ193" s="1"/>
      <c r="GR193" s="1"/>
      <c r="GS193" s="1"/>
      <c r="GT193" s="1"/>
      <c r="GU193" s="1"/>
      <c r="GV193" s="1"/>
      <c r="GW193" s="1"/>
      <c r="GX193" s="1"/>
      <c r="HM193" s="1"/>
      <c r="HN193" s="1"/>
    </row>
    <row r="194" spans="1:222">
      <c r="A194" s="11"/>
      <c r="B194" s="1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2"/>
      <c r="AN194" s="2"/>
      <c r="AQ194" s="2"/>
      <c r="AR194" s="2"/>
      <c r="AU194" s="2"/>
      <c r="AV194" s="2"/>
      <c r="BA194" s="2"/>
      <c r="BB194" s="2"/>
      <c r="BE194" s="2"/>
      <c r="BF194" s="2"/>
      <c r="BI194" s="2"/>
      <c r="BJ194" s="2"/>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I194" s="2"/>
      <c r="FJ194" s="2"/>
      <c r="FO194" s="2"/>
      <c r="FP194" s="2"/>
      <c r="FS194" s="2"/>
      <c r="FT194" s="2"/>
      <c r="FU194" s="2"/>
      <c r="FV194" s="2"/>
      <c r="FW194" s="2"/>
      <c r="FX194" s="2"/>
      <c r="FY194" s="2"/>
      <c r="FZ194" s="2"/>
      <c r="GQ194" s="1"/>
      <c r="GR194" s="1"/>
      <c r="GS194" s="1"/>
      <c r="GT194" s="1"/>
      <c r="GU194" s="1"/>
      <c r="GV194" s="1"/>
      <c r="GW194" s="1"/>
      <c r="GX194" s="1"/>
      <c r="HM194" s="1"/>
      <c r="HN194" s="1"/>
    </row>
    <row r="195" spans="1:222">
      <c r="A195" s="11"/>
      <c r="B195" s="1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2"/>
      <c r="AN195" s="2"/>
      <c r="AQ195" s="2"/>
      <c r="AR195" s="2"/>
      <c r="AU195" s="2"/>
      <c r="AV195" s="2"/>
      <c r="BA195" s="2"/>
      <c r="BB195" s="2"/>
      <c r="BE195" s="2"/>
      <c r="BF195" s="2"/>
      <c r="BI195" s="2"/>
      <c r="BJ195" s="2"/>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I195" s="2"/>
      <c r="FJ195" s="2"/>
      <c r="FO195" s="2"/>
      <c r="FP195" s="2"/>
      <c r="FS195" s="2"/>
      <c r="FT195" s="2"/>
      <c r="FU195" s="2"/>
      <c r="FV195" s="2"/>
      <c r="FW195" s="2"/>
      <c r="FX195" s="2"/>
      <c r="FY195" s="2"/>
      <c r="FZ195" s="2"/>
      <c r="GQ195" s="1"/>
      <c r="GR195" s="1"/>
      <c r="GS195" s="1"/>
      <c r="GT195" s="1"/>
      <c r="GU195" s="1"/>
      <c r="GV195" s="1"/>
      <c r="GW195" s="1"/>
      <c r="GX195" s="1"/>
      <c r="HM195" s="1"/>
      <c r="HN195" s="1"/>
    </row>
    <row r="196" spans="1:222">
      <c r="A196" s="11"/>
      <c r="B196" s="1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2"/>
      <c r="AN196" s="2"/>
      <c r="AQ196" s="2"/>
      <c r="AR196" s="2"/>
      <c r="AU196" s="2"/>
      <c r="AV196" s="2"/>
      <c r="BA196" s="2"/>
      <c r="BB196" s="2"/>
      <c r="BE196" s="2"/>
      <c r="BF196" s="2"/>
      <c r="BI196" s="2"/>
      <c r="BJ196" s="2"/>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I196" s="2"/>
      <c r="FJ196" s="2"/>
      <c r="FO196" s="2"/>
      <c r="FP196" s="2"/>
      <c r="FS196" s="2"/>
      <c r="FT196" s="2"/>
      <c r="FU196" s="2"/>
      <c r="FV196" s="2"/>
      <c r="FW196" s="2"/>
      <c r="FX196" s="2"/>
      <c r="FY196" s="2"/>
      <c r="FZ196" s="2"/>
      <c r="GQ196" s="1"/>
      <c r="GR196" s="1"/>
      <c r="GS196" s="1"/>
      <c r="GT196" s="1"/>
      <c r="GU196" s="1"/>
      <c r="GV196" s="1"/>
      <c r="GW196" s="1"/>
      <c r="GX196" s="1"/>
      <c r="HM196" s="1"/>
      <c r="HN196" s="1"/>
    </row>
    <row r="197" spans="1:222">
      <c r="A197" s="11"/>
      <c r="B197" s="1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2"/>
      <c r="AN197" s="2"/>
      <c r="AQ197" s="2"/>
      <c r="AR197" s="2"/>
      <c r="AU197" s="2"/>
      <c r="AV197" s="2"/>
      <c r="BA197" s="2"/>
      <c r="BB197" s="2"/>
      <c r="BE197" s="2"/>
      <c r="BF197" s="2"/>
      <c r="BI197" s="2"/>
      <c r="BJ197" s="2"/>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I197" s="2"/>
      <c r="FJ197" s="2"/>
      <c r="FO197" s="2"/>
      <c r="FP197" s="2"/>
      <c r="FS197" s="2"/>
      <c r="FT197" s="2"/>
      <c r="FU197" s="2"/>
      <c r="FV197" s="2"/>
      <c r="FW197" s="2"/>
      <c r="FX197" s="2"/>
      <c r="FY197" s="2"/>
      <c r="FZ197" s="2"/>
      <c r="GQ197" s="1"/>
      <c r="GR197" s="1"/>
      <c r="GS197" s="1"/>
      <c r="GT197" s="1"/>
      <c r="GU197" s="1"/>
      <c r="GV197" s="1"/>
      <c r="GW197" s="1"/>
      <c r="GX197" s="1"/>
      <c r="HM197" s="1"/>
      <c r="HN197" s="1"/>
    </row>
    <row r="198" spans="1:222">
      <c r="A198" s="11"/>
      <c r="B198" s="1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2"/>
      <c r="AN198" s="2"/>
      <c r="AQ198" s="2"/>
      <c r="AR198" s="2"/>
      <c r="AU198" s="2"/>
      <c r="AV198" s="2"/>
      <c r="BA198" s="2"/>
      <c r="BB198" s="2"/>
      <c r="BE198" s="2"/>
      <c r="BF198" s="2"/>
      <c r="BI198" s="2"/>
      <c r="BJ198" s="2"/>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I198" s="2"/>
      <c r="FJ198" s="2"/>
      <c r="FO198" s="2"/>
      <c r="FP198" s="2"/>
      <c r="FS198" s="2"/>
      <c r="FT198" s="2"/>
      <c r="FU198" s="2"/>
      <c r="FV198" s="2"/>
      <c r="FW198" s="2"/>
      <c r="FX198" s="2"/>
      <c r="FY198" s="2"/>
      <c r="FZ198" s="2"/>
      <c r="GQ198" s="1"/>
      <c r="GR198" s="1"/>
      <c r="GS198" s="1"/>
      <c r="GT198" s="1"/>
      <c r="GU198" s="1"/>
      <c r="GV198" s="1"/>
      <c r="GW198" s="1"/>
      <c r="GX198" s="1"/>
      <c r="HM198" s="1"/>
      <c r="HN198" s="1"/>
    </row>
    <row r="199" spans="1:222">
      <c r="A199" s="11"/>
      <c r="B199" s="1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2"/>
      <c r="AN199" s="2"/>
      <c r="AQ199" s="2"/>
      <c r="AR199" s="2"/>
      <c r="AU199" s="2"/>
      <c r="AV199" s="2"/>
      <c r="BA199" s="2"/>
      <c r="BB199" s="2"/>
      <c r="BE199" s="2"/>
      <c r="BF199" s="2"/>
      <c r="BI199" s="2"/>
      <c r="BJ199" s="2"/>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c r="FI199" s="2"/>
      <c r="FJ199" s="2"/>
      <c r="FO199" s="2"/>
      <c r="FP199" s="2"/>
      <c r="FS199" s="2"/>
      <c r="FT199" s="2"/>
      <c r="FU199" s="2"/>
      <c r="FV199" s="2"/>
      <c r="FW199" s="2"/>
      <c r="FX199" s="2"/>
      <c r="FY199" s="2"/>
      <c r="FZ199" s="2"/>
      <c r="GQ199" s="1"/>
      <c r="GR199" s="1"/>
      <c r="GS199" s="1"/>
      <c r="GT199" s="1"/>
      <c r="GU199" s="1"/>
      <c r="GV199" s="1"/>
      <c r="GW199" s="1"/>
      <c r="GX199" s="1"/>
      <c r="HM199" s="1"/>
      <c r="HN199" s="1"/>
    </row>
    <row r="200" spans="1:222">
      <c r="A200" s="11"/>
      <c r="B200" s="1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2"/>
      <c r="AN200" s="2"/>
      <c r="AQ200" s="2"/>
      <c r="AR200" s="2"/>
      <c r="AU200" s="2"/>
      <c r="AV200" s="2"/>
      <c r="BA200" s="2"/>
      <c r="BB200" s="2"/>
      <c r="BE200" s="2"/>
      <c r="BF200" s="2"/>
      <c r="BI200" s="2"/>
      <c r="BJ200" s="2"/>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1"/>
      <c r="DL200" s="1"/>
      <c r="DM200" s="1"/>
      <c r="DN200" s="1"/>
      <c r="DO200" s="1"/>
      <c r="DP200" s="1"/>
      <c r="DQ200" s="1"/>
      <c r="DR200" s="1"/>
      <c r="DS200" s="1"/>
      <c r="DT200" s="1"/>
      <c r="DU200" s="1"/>
      <c r="DV200" s="1"/>
      <c r="DW200" s="1"/>
      <c r="DX200" s="1"/>
      <c r="DY200" s="1"/>
      <c r="DZ200" s="1"/>
      <c r="EA200" s="1"/>
      <c r="EB200" s="1"/>
      <c r="EC200" s="1"/>
      <c r="ED200" s="1"/>
      <c r="EE200" s="1"/>
      <c r="EF200" s="1"/>
      <c r="EG200" s="1"/>
      <c r="EH200" s="1"/>
      <c r="EI200" s="1"/>
      <c r="EJ200" s="1"/>
      <c r="EK200" s="1"/>
      <c r="EL200" s="1"/>
      <c r="EM200" s="1"/>
      <c r="EN200" s="1"/>
      <c r="EO200" s="1"/>
      <c r="EP200" s="1"/>
      <c r="EQ200" s="1"/>
      <c r="ER200" s="1"/>
      <c r="ES200" s="1"/>
      <c r="ET200" s="1"/>
      <c r="EU200" s="1"/>
      <c r="EV200" s="1"/>
      <c r="EW200" s="1"/>
      <c r="EX200" s="1"/>
      <c r="EY200" s="1"/>
      <c r="EZ200" s="1"/>
      <c r="FA200" s="1"/>
      <c r="FB200" s="1"/>
      <c r="FC200" s="1"/>
      <c r="FD200" s="1"/>
      <c r="FE200" s="1"/>
      <c r="FF200" s="1"/>
      <c r="FI200" s="2"/>
      <c r="FJ200" s="2"/>
      <c r="FO200" s="2"/>
      <c r="FP200" s="2"/>
      <c r="FS200" s="2"/>
      <c r="FT200" s="2"/>
      <c r="FU200" s="2"/>
      <c r="FV200" s="2"/>
      <c r="FW200" s="2"/>
      <c r="FX200" s="2"/>
      <c r="FY200" s="2"/>
      <c r="FZ200" s="2"/>
      <c r="GQ200" s="1"/>
      <c r="GR200" s="1"/>
      <c r="GS200" s="1"/>
      <c r="GT200" s="1"/>
      <c r="GU200" s="1"/>
      <c r="GV200" s="1"/>
      <c r="GW200" s="1"/>
      <c r="GX200" s="1"/>
      <c r="HM200" s="1"/>
      <c r="HN200" s="1"/>
    </row>
    <row r="201" spans="1:222">
      <c r="A201" s="11"/>
      <c r="B201" s="1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2"/>
      <c r="AN201" s="2"/>
      <c r="AQ201" s="2"/>
      <c r="AR201" s="2"/>
      <c r="AU201" s="2"/>
      <c r="AV201" s="2"/>
      <c r="BA201" s="2"/>
      <c r="BB201" s="2"/>
      <c r="BE201" s="2"/>
      <c r="BF201" s="2"/>
      <c r="BI201" s="2"/>
      <c r="BJ201" s="2"/>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I201" s="2"/>
      <c r="FJ201" s="2"/>
      <c r="FO201" s="2"/>
      <c r="FP201" s="2"/>
      <c r="FS201" s="2"/>
      <c r="FT201" s="2"/>
      <c r="FU201" s="2"/>
      <c r="FV201" s="2"/>
      <c r="FW201" s="2"/>
      <c r="FX201" s="2"/>
      <c r="FY201" s="2"/>
      <c r="FZ201" s="2"/>
      <c r="GQ201" s="1"/>
      <c r="GR201" s="1"/>
      <c r="GS201" s="1"/>
      <c r="GT201" s="1"/>
      <c r="GU201" s="1"/>
      <c r="GV201" s="1"/>
      <c r="GW201" s="1"/>
      <c r="GX201" s="1"/>
      <c r="HM201" s="1"/>
      <c r="HN201" s="1"/>
    </row>
    <row r="202" spans="1:222">
      <c r="A202" s="11"/>
      <c r="B202" s="1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2"/>
      <c r="AN202" s="2"/>
      <c r="AQ202" s="2"/>
      <c r="AR202" s="2"/>
      <c r="AU202" s="2"/>
      <c r="AV202" s="2"/>
      <c r="BA202" s="2"/>
      <c r="BB202" s="2"/>
      <c r="BE202" s="2"/>
      <c r="BF202" s="2"/>
      <c r="BI202" s="2"/>
      <c r="BJ202" s="2"/>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I202" s="2"/>
      <c r="FJ202" s="2"/>
      <c r="FO202" s="2"/>
      <c r="FP202" s="2"/>
      <c r="FS202" s="2"/>
      <c r="FT202" s="2"/>
      <c r="FU202" s="2"/>
      <c r="FV202" s="2"/>
      <c r="FW202" s="2"/>
      <c r="FX202" s="2"/>
      <c r="FY202" s="2"/>
      <c r="FZ202" s="2"/>
      <c r="GQ202" s="1"/>
      <c r="GR202" s="1"/>
      <c r="GS202" s="1"/>
      <c r="GT202" s="1"/>
      <c r="GU202" s="1"/>
      <c r="GV202" s="1"/>
      <c r="GW202" s="1"/>
      <c r="GX202" s="1"/>
      <c r="HM202" s="1"/>
      <c r="HN202" s="1"/>
    </row>
    <row r="203" spans="1:222">
      <c r="A203" s="11"/>
      <c r="B203" s="1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2"/>
      <c r="AN203" s="2"/>
      <c r="AQ203" s="2"/>
      <c r="AR203" s="2"/>
      <c r="AU203" s="2"/>
      <c r="AV203" s="2"/>
      <c r="BA203" s="2"/>
      <c r="BB203" s="2"/>
      <c r="BE203" s="2"/>
      <c r="BF203" s="2"/>
      <c r="BI203" s="2"/>
      <c r="BJ203" s="2"/>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c r="DK203" s="1"/>
      <c r="DL203" s="1"/>
      <c r="DM203" s="1"/>
      <c r="DN203" s="1"/>
      <c r="DO203" s="1"/>
      <c r="DP203" s="1"/>
      <c r="DQ203" s="1"/>
      <c r="DR203" s="1"/>
      <c r="DS203" s="1"/>
      <c r="DT203" s="1"/>
      <c r="DU203" s="1"/>
      <c r="DV203" s="1"/>
      <c r="DW203" s="1"/>
      <c r="DX203" s="1"/>
      <c r="DY203" s="1"/>
      <c r="DZ203" s="1"/>
      <c r="EA203" s="1"/>
      <c r="EB203" s="1"/>
      <c r="EC203" s="1"/>
      <c r="ED203" s="1"/>
      <c r="EE203" s="1"/>
      <c r="EF203" s="1"/>
      <c r="EG203" s="1"/>
      <c r="EH203" s="1"/>
      <c r="EI203" s="1"/>
      <c r="EJ203" s="1"/>
      <c r="EK203" s="1"/>
      <c r="EL203" s="1"/>
      <c r="EM203" s="1"/>
      <c r="EN203" s="1"/>
      <c r="EO203" s="1"/>
      <c r="EP203" s="1"/>
      <c r="EQ203" s="1"/>
      <c r="ER203" s="1"/>
      <c r="ES203" s="1"/>
      <c r="ET203" s="1"/>
      <c r="EU203" s="1"/>
      <c r="EV203" s="1"/>
      <c r="EW203" s="1"/>
      <c r="EX203" s="1"/>
      <c r="EY203" s="1"/>
      <c r="EZ203" s="1"/>
      <c r="FA203" s="1"/>
      <c r="FB203" s="1"/>
      <c r="FC203" s="1"/>
      <c r="FD203" s="1"/>
      <c r="FE203" s="1"/>
      <c r="FF203" s="1"/>
      <c r="FI203" s="2"/>
      <c r="FJ203" s="2"/>
      <c r="FO203" s="2"/>
      <c r="FP203" s="2"/>
      <c r="FS203" s="2"/>
      <c r="FT203" s="2"/>
      <c r="FU203" s="2"/>
      <c r="FV203" s="2"/>
      <c r="FW203" s="2"/>
      <c r="FX203" s="2"/>
      <c r="FY203" s="2"/>
      <c r="FZ203" s="2"/>
      <c r="GQ203" s="1"/>
      <c r="GR203" s="1"/>
      <c r="GS203" s="1"/>
      <c r="GT203" s="1"/>
      <c r="GU203" s="1"/>
      <c r="GV203" s="1"/>
      <c r="GW203" s="1"/>
      <c r="GX203" s="1"/>
      <c r="HM203" s="1"/>
      <c r="HN203" s="1"/>
    </row>
    <row r="204" spans="1:222">
      <c r="A204" s="11"/>
      <c r="B204" s="1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2"/>
      <c r="AN204" s="2"/>
      <c r="AQ204" s="2"/>
      <c r="AR204" s="2"/>
      <c r="AU204" s="2"/>
      <c r="AV204" s="2"/>
      <c r="BA204" s="2"/>
      <c r="BB204" s="2"/>
      <c r="BE204" s="2"/>
      <c r="BF204" s="2"/>
      <c r="BI204" s="2"/>
      <c r="BJ204" s="2"/>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c r="DK204" s="1"/>
      <c r="DL204" s="1"/>
      <c r="DM204" s="1"/>
      <c r="DN204" s="1"/>
      <c r="DO204" s="1"/>
      <c r="DP204" s="1"/>
      <c r="DQ204" s="1"/>
      <c r="DR204" s="1"/>
      <c r="DS204" s="1"/>
      <c r="DT204" s="1"/>
      <c r="DU204" s="1"/>
      <c r="DV204" s="1"/>
      <c r="DW204" s="1"/>
      <c r="DX204" s="1"/>
      <c r="DY204" s="1"/>
      <c r="DZ204" s="1"/>
      <c r="EA204" s="1"/>
      <c r="EB204" s="1"/>
      <c r="EC204" s="1"/>
      <c r="ED204" s="1"/>
      <c r="EE204" s="1"/>
      <c r="EF204" s="1"/>
      <c r="EG204" s="1"/>
      <c r="EH204" s="1"/>
      <c r="EI204" s="1"/>
      <c r="EJ204" s="1"/>
      <c r="EK204" s="1"/>
      <c r="EL204" s="1"/>
      <c r="EM204" s="1"/>
      <c r="EN204" s="1"/>
      <c r="EO204" s="1"/>
      <c r="EP204" s="1"/>
      <c r="EQ204" s="1"/>
      <c r="ER204" s="1"/>
      <c r="ES204" s="1"/>
      <c r="ET204" s="1"/>
      <c r="EU204" s="1"/>
      <c r="EV204" s="1"/>
      <c r="EW204" s="1"/>
      <c r="EX204" s="1"/>
      <c r="EY204" s="1"/>
      <c r="EZ204" s="1"/>
      <c r="FA204" s="1"/>
      <c r="FB204" s="1"/>
      <c r="FC204" s="1"/>
      <c r="FD204" s="1"/>
      <c r="FE204" s="1"/>
      <c r="FF204" s="1"/>
      <c r="FI204" s="2"/>
      <c r="FJ204" s="2"/>
      <c r="FO204" s="2"/>
      <c r="FP204" s="2"/>
      <c r="FS204" s="2"/>
      <c r="FT204" s="2"/>
      <c r="FU204" s="2"/>
      <c r="FV204" s="2"/>
      <c r="FW204" s="2"/>
      <c r="FX204" s="2"/>
      <c r="FY204" s="2"/>
      <c r="FZ204" s="2"/>
      <c r="GQ204" s="1"/>
      <c r="GR204" s="1"/>
      <c r="GS204" s="1"/>
      <c r="GT204" s="1"/>
      <c r="GU204" s="1"/>
      <c r="GV204" s="1"/>
      <c r="GW204" s="1"/>
      <c r="GX204" s="1"/>
      <c r="HM204" s="1"/>
      <c r="HN204" s="1"/>
    </row>
    <row r="205" spans="1:222">
      <c r="A205" s="11"/>
      <c r="B205" s="1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2"/>
      <c r="AN205" s="2"/>
      <c r="AQ205" s="2"/>
      <c r="AR205" s="2"/>
      <c r="AU205" s="2"/>
      <c r="AV205" s="2"/>
      <c r="BA205" s="2"/>
      <c r="BB205" s="2"/>
      <c r="BE205" s="2"/>
      <c r="BF205" s="2"/>
      <c r="BI205" s="2"/>
      <c r="BJ205" s="2"/>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c r="DK205" s="1"/>
      <c r="DL205" s="1"/>
      <c r="DM205" s="1"/>
      <c r="DN205" s="1"/>
      <c r="DO205" s="1"/>
      <c r="DP205" s="1"/>
      <c r="DQ205" s="1"/>
      <c r="DR205" s="1"/>
      <c r="DS205" s="1"/>
      <c r="DT205" s="1"/>
      <c r="DU205" s="1"/>
      <c r="DV205" s="1"/>
      <c r="DW205" s="1"/>
      <c r="DX205" s="1"/>
      <c r="DY205" s="1"/>
      <c r="DZ205" s="1"/>
      <c r="EA205" s="1"/>
      <c r="EB205" s="1"/>
      <c r="EC205" s="1"/>
      <c r="ED205" s="1"/>
      <c r="EE205" s="1"/>
      <c r="EF205" s="1"/>
      <c r="EG205" s="1"/>
      <c r="EH205" s="1"/>
      <c r="EI205" s="1"/>
      <c r="EJ205" s="1"/>
      <c r="EK205" s="1"/>
      <c r="EL205" s="1"/>
      <c r="EM205" s="1"/>
      <c r="EN205" s="1"/>
      <c r="EO205" s="1"/>
      <c r="EP205" s="1"/>
      <c r="EQ205" s="1"/>
      <c r="ER205" s="1"/>
      <c r="ES205" s="1"/>
      <c r="ET205" s="1"/>
      <c r="EU205" s="1"/>
      <c r="EV205" s="1"/>
      <c r="EW205" s="1"/>
      <c r="EX205" s="1"/>
      <c r="EY205" s="1"/>
      <c r="EZ205" s="1"/>
      <c r="FA205" s="1"/>
      <c r="FB205" s="1"/>
      <c r="FC205" s="1"/>
      <c r="FD205" s="1"/>
      <c r="FE205" s="1"/>
      <c r="FF205" s="1"/>
      <c r="FI205" s="2"/>
      <c r="FJ205" s="2"/>
      <c r="FO205" s="2"/>
      <c r="FP205" s="2"/>
      <c r="FS205" s="2"/>
      <c r="FT205" s="2"/>
      <c r="FU205" s="2"/>
      <c r="FV205" s="2"/>
      <c r="FW205" s="2"/>
      <c r="FX205" s="2"/>
      <c r="FY205" s="2"/>
      <c r="FZ205" s="2"/>
      <c r="GQ205" s="1"/>
      <c r="GR205" s="1"/>
      <c r="GS205" s="1"/>
      <c r="GT205" s="1"/>
      <c r="GU205" s="1"/>
      <c r="GV205" s="1"/>
      <c r="GW205" s="1"/>
      <c r="GX205" s="1"/>
      <c r="HM205" s="1"/>
      <c r="HN205" s="1"/>
    </row>
    <row r="206" spans="1:222">
      <c r="A206" s="11"/>
      <c r="B206" s="1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2"/>
      <c r="AN206" s="2"/>
      <c r="AQ206" s="2"/>
      <c r="AR206" s="2"/>
      <c r="AU206" s="2"/>
      <c r="AV206" s="2"/>
      <c r="BA206" s="2"/>
      <c r="BB206" s="2"/>
      <c r="BE206" s="2"/>
      <c r="BF206" s="2"/>
      <c r="BI206" s="2"/>
      <c r="BJ206" s="2"/>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c r="DK206" s="1"/>
      <c r="DL206" s="1"/>
      <c r="DM206" s="1"/>
      <c r="DN206" s="1"/>
      <c r="DO206" s="1"/>
      <c r="DP206" s="1"/>
      <c r="DQ206" s="1"/>
      <c r="DR206" s="1"/>
      <c r="DS206" s="1"/>
      <c r="DT206" s="1"/>
      <c r="DU206" s="1"/>
      <c r="DV206" s="1"/>
      <c r="DW206" s="1"/>
      <c r="DX206" s="1"/>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c r="FI206" s="2"/>
      <c r="FJ206" s="2"/>
      <c r="FO206" s="2"/>
      <c r="FP206" s="2"/>
      <c r="FS206" s="2"/>
      <c r="FT206" s="2"/>
      <c r="FU206" s="2"/>
      <c r="FV206" s="2"/>
      <c r="FW206" s="2"/>
      <c r="FX206" s="2"/>
      <c r="FY206" s="2"/>
      <c r="FZ206" s="2"/>
      <c r="GQ206" s="1"/>
      <c r="GR206" s="1"/>
      <c r="GS206" s="1"/>
      <c r="GT206" s="1"/>
      <c r="GU206" s="1"/>
      <c r="GV206" s="1"/>
      <c r="GW206" s="1"/>
      <c r="GX206" s="1"/>
      <c r="HM206" s="1"/>
      <c r="HN206" s="1"/>
    </row>
    <row r="207" spans="1:222">
      <c r="A207" s="11"/>
      <c r="B207" s="1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2"/>
      <c r="AN207" s="2"/>
      <c r="AQ207" s="2"/>
      <c r="AR207" s="2"/>
      <c r="AU207" s="2"/>
      <c r="AV207" s="2"/>
      <c r="BA207" s="2"/>
      <c r="BB207" s="2"/>
      <c r="BE207" s="2"/>
      <c r="BF207" s="2"/>
      <c r="BI207" s="2"/>
      <c r="BJ207" s="2"/>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I207" s="2"/>
      <c r="FJ207" s="2"/>
      <c r="FO207" s="2"/>
      <c r="FP207" s="2"/>
      <c r="FS207" s="2"/>
      <c r="FT207" s="2"/>
      <c r="FU207" s="2"/>
      <c r="FV207" s="2"/>
      <c r="FW207" s="2"/>
      <c r="FX207" s="2"/>
      <c r="FY207" s="2"/>
      <c r="FZ207" s="2"/>
      <c r="GQ207" s="1"/>
      <c r="GR207" s="1"/>
      <c r="GS207" s="1"/>
      <c r="GT207" s="1"/>
      <c r="GU207" s="1"/>
      <c r="GV207" s="1"/>
      <c r="GW207" s="1"/>
      <c r="GX207" s="1"/>
      <c r="HM207" s="1"/>
      <c r="HN207" s="1"/>
    </row>
    <row r="208" spans="1:222">
      <c r="A208" s="11"/>
      <c r="B208" s="1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2"/>
      <c r="AN208" s="2"/>
      <c r="AQ208" s="2"/>
      <c r="AR208" s="2"/>
      <c r="AU208" s="2"/>
      <c r="AV208" s="2"/>
      <c r="BA208" s="2"/>
      <c r="BB208" s="2"/>
      <c r="BE208" s="2"/>
      <c r="BF208" s="2"/>
      <c r="BI208" s="2"/>
      <c r="BJ208" s="2"/>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I208" s="2"/>
      <c r="FJ208" s="2"/>
      <c r="FO208" s="2"/>
      <c r="FP208" s="2"/>
      <c r="FS208" s="2"/>
      <c r="FT208" s="2"/>
      <c r="FU208" s="2"/>
      <c r="FV208" s="2"/>
      <c r="FW208" s="2"/>
      <c r="FX208" s="2"/>
      <c r="FY208" s="2"/>
      <c r="FZ208" s="2"/>
      <c r="GQ208" s="1"/>
      <c r="GR208" s="1"/>
      <c r="GS208" s="1"/>
      <c r="GT208" s="1"/>
      <c r="GU208" s="1"/>
      <c r="GV208" s="1"/>
      <c r="GW208" s="1"/>
      <c r="GX208" s="1"/>
      <c r="HM208" s="1"/>
      <c r="HN208" s="1"/>
    </row>
    <row r="209" spans="1:222">
      <c r="A209" s="11"/>
      <c r="B209" s="1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2"/>
      <c r="AN209" s="2"/>
      <c r="AQ209" s="2"/>
      <c r="AR209" s="2"/>
      <c r="AU209" s="2"/>
      <c r="AV209" s="2"/>
      <c r="BA209" s="2"/>
      <c r="BB209" s="2"/>
      <c r="BE209" s="2"/>
      <c r="BF209" s="2"/>
      <c r="BI209" s="2"/>
      <c r="BJ209" s="2"/>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I209" s="2"/>
      <c r="FJ209" s="2"/>
      <c r="FO209" s="2"/>
      <c r="FP209" s="2"/>
      <c r="FS209" s="2"/>
      <c r="FT209" s="2"/>
      <c r="FU209" s="2"/>
      <c r="FV209" s="2"/>
      <c r="FW209" s="2"/>
      <c r="FX209" s="2"/>
      <c r="FY209" s="2"/>
      <c r="FZ209" s="2"/>
      <c r="GQ209" s="1"/>
      <c r="GR209" s="1"/>
      <c r="GS209" s="1"/>
      <c r="GT209" s="1"/>
      <c r="GU209" s="1"/>
      <c r="GV209" s="1"/>
      <c r="GW209" s="1"/>
      <c r="GX209" s="1"/>
      <c r="HM209" s="1"/>
      <c r="HN209" s="1"/>
    </row>
    <row r="210" spans="1:222">
      <c r="A210" s="11"/>
      <c r="B210" s="1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2"/>
      <c r="AN210" s="2"/>
      <c r="AQ210" s="2"/>
      <c r="AR210" s="2"/>
      <c r="AU210" s="2"/>
      <c r="AV210" s="2"/>
      <c r="BA210" s="2"/>
      <c r="BB210" s="2"/>
      <c r="BE210" s="2"/>
      <c r="BF210" s="2"/>
      <c r="BI210" s="2"/>
      <c r="BJ210" s="2"/>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I210" s="2"/>
      <c r="FJ210" s="2"/>
      <c r="FO210" s="2"/>
      <c r="FP210" s="2"/>
      <c r="FS210" s="2"/>
      <c r="FT210" s="2"/>
      <c r="FU210" s="2"/>
      <c r="FV210" s="2"/>
      <c r="FW210" s="2"/>
      <c r="FX210" s="2"/>
      <c r="FY210" s="2"/>
      <c r="FZ210" s="2"/>
      <c r="GQ210" s="1"/>
      <c r="GR210" s="1"/>
      <c r="GS210" s="1"/>
      <c r="GT210" s="1"/>
      <c r="GU210" s="1"/>
      <c r="GV210" s="1"/>
      <c r="GW210" s="1"/>
      <c r="GX210" s="1"/>
      <c r="HM210" s="1"/>
      <c r="HN210" s="1"/>
    </row>
    <row r="211" spans="1:222">
      <c r="A211" s="11"/>
      <c r="B211" s="1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2"/>
      <c r="AN211" s="2"/>
      <c r="AQ211" s="2"/>
      <c r="AR211" s="2"/>
      <c r="AU211" s="2"/>
      <c r="AV211" s="2"/>
      <c r="BA211" s="2"/>
      <c r="BB211" s="2"/>
      <c r="BE211" s="2"/>
      <c r="BF211" s="2"/>
      <c r="BI211" s="2"/>
      <c r="BJ211" s="2"/>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c r="DK211" s="1"/>
      <c r="DL211" s="1"/>
      <c r="DM211" s="1"/>
      <c r="DN211" s="1"/>
      <c r="DO211" s="1"/>
      <c r="DP211" s="1"/>
      <c r="DQ211" s="1"/>
      <c r="DR211" s="1"/>
      <c r="DS211" s="1"/>
      <c r="DT211" s="1"/>
      <c r="DU211" s="1"/>
      <c r="DV211" s="1"/>
      <c r="DW211" s="1"/>
      <c r="DX211" s="1"/>
      <c r="DY211" s="1"/>
      <c r="DZ211" s="1"/>
      <c r="EA211" s="1"/>
      <c r="EB211" s="1"/>
      <c r="EC211" s="1"/>
      <c r="ED211" s="1"/>
      <c r="EE211" s="1"/>
      <c r="EF211" s="1"/>
      <c r="EG211" s="1"/>
      <c r="EH211" s="1"/>
      <c r="EI211" s="1"/>
      <c r="EJ211" s="1"/>
      <c r="EK211" s="1"/>
      <c r="EL211" s="1"/>
      <c r="EM211" s="1"/>
      <c r="EN211" s="1"/>
      <c r="EO211" s="1"/>
      <c r="EP211" s="1"/>
      <c r="EQ211" s="1"/>
      <c r="ER211" s="1"/>
      <c r="ES211" s="1"/>
      <c r="ET211" s="1"/>
      <c r="EU211" s="1"/>
      <c r="EV211" s="1"/>
      <c r="EW211" s="1"/>
      <c r="EX211" s="1"/>
      <c r="EY211" s="1"/>
      <c r="EZ211" s="1"/>
      <c r="FA211" s="1"/>
      <c r="FB211" s="1"/>
      <c r="FC211" s="1"/>
      <c r="FD211" s="1"/>
      <c r="FE211" s="1"/>
      <c r="FF211" s="1"/>
      <c r="FI211" s="2"/>
      <c r="FJ211" s="2"/>
      <c r="FO211" s="2"/>
      <c r="FP211" s="2"/>
      <c r="FS211" s="2"/>
      <c r="FT211" s="2"/>
      <c r="FU211" s="2"/>
      <c r="FV211" s="2"/>
      <c r="FW211" s="2"/>
      <c r="FX211" s="2"/>
      <c r="FY211" s="2"/>
      <c r="FZ211" s="2"/>
      <c r="GQ211" s="1"/>
      <c r="GR211" s="1"/>
      <c r="GS211" s="1"/>
      <c r="GT211" s="1"/>
      <c r="GU211" s="1"/>
      <c r="GV211" s="1"/>
      <c r="GW211" s="1"/>
      <c r="GX211" s="1"/>
      <c r="HM211" s="1"/>
      <c r="HN211" s="1"/>
    </row>
    <row r="212" spans="1:222">
      <c r="A212" s="11"/>
      <c r="B212" s="1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2"/>
      <c r="AN212" s="2"/>
      <c r="AQ212" s="2"/>
      <c r="AR212" s="2"/>
      <c r="AU212" s="2"/>
      <c r="AV212" s="2"/>
      <c r="BA212" s="2"/>
      <c r="BB212" s="2"/>
      <c r="BE212" s="2"/>
      <c r="BF212" s="2"/>
      <c r="BI212" s="2"/>
      <c r="BJ212" s="2"/>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1"/>
      <c r="DL212" s="1"/>
      <c r="DM212" s="1"/>
      <c r="DN212" s="1"/>
      <c r="DO212" s="1"/>
      <c r="DP212" s="1"/>
      <c r="DQ212" s="1"/>
      <c r="DR212" s="1"/>
      <c r="DS212" s="1"/>
      <c r="DT212" s="1"/>
      <c r="DU212" s="1"/>
      <c r="DV212" s="1"/>
      <c r="DW212" s="1"/>
      <c r="DX212" s="1"/>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I212" s="2"/>
      <c r="FJ212" s="2"/>
      <c r="FO212" s="2"/>
      <c r="FP212" s="2"/>
      <c r="FS212" s="2"/>
      <c r="FT212" s="2"/>
      <c r="FU212" s="2"/>
      <c r="FV212" s="2"/>
      <c r="FW212" s="2"/>
      <c r="FX212" s="2"/>
      <c r="FY212" s="2"/>
      <c r="FZ212" s="2"/>
      <c r="GQ212" s="1"/>
      <c r="GR212" s="1"/>
      <c r="GS212" s="1"/>
      <c r="GT212" s="1"/>
      <c r="GU212" s="1"/>
      <c r="GV212" s="1"/>
      <c r="GW212" s="1"/>
      <c r="GX212" s="1"/>
      <c r="HM212" s="1"/>
      <c r="HN212" s="1"/>
    </row>
    <row r="213" spans="1:222">
      <c r="A213" s="11"/>
      <c r="B213" s="1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2"/>
      <c r="AN213" s="2"/>
      <c r="AQ213" s="2"/>
      <c r="AR213" s="2"/>
      <c r="AU213" s="2"/>
      <c r="AV213" s="2"/>
      <c r="BA213" s="2"/>
      <c r="BB213" s="2"/>
      <c r="BE213" s="2"/>
      <c r="BF213" s="2"/>
      <c r="BI213" s="2"/>
      <c r="BJ213" s="2"/>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1"/>
      <c r="DL213" s="1"/>
      <c r="DM213" s="1"/>
      <c r="DN213" s="1"/>
      <c r="DO213" s="1"/>
      <c r="DP213" s="1"/>
      <c r="DQ213" s="1"/>
      <c r="DR213" s="1"/>
      <c r="DS213" s="1"/>
      <c r="DT213" s="1"/>
      <c r="DU213" s="1"/>
      <c r="DV213" s="1"/>
      <c r="DW213" s="1"/>
      <c r="DX213" s="1"/>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I213" s="2"/>
      <c r="FJ213" s="2"/>
      <c r="FO213" s="2"/>
      <c r="FP213" s="2"/>
      <c r="FS213" s="2"/>
      <c r="FT213" s="2"/>
      <c r="FU213" s="2"/>
      <c r="FV213" s="2"/>
      <c r="FW213" s="2"/>
      <c r="FX213" s="2"/>
      <c r="FY213" s="2"/>
      <c r="FZ213" s="2"/>
      <c r="GQ213" s="1"/>
      <c r="GR213" s="1"/>
      <c r="GS213" s="1"/>
      <c r="GT213" s="1"/>
      <c r="GU213" s="1"/>
      <c r="GV213" s="1"/>
      <c r="GW213" s="1"/>
      <c r="GX213" s="1"/>
      <c r="HM213" s="1"/>
      <c r="HN213" s="1"/>
    </row>
    <row r="214" spans="1:222">
      <c r="A214" s="11"/>
      <c r="B214" s="1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2"/>
      <c r="AN214" s="2"/>
      <c r="AQ214" s="2"/>
      <c r="AR214" s="2"/>
      <c r="AU214" s="2"/>
      <c r="AV214" s="2"/>
      <c r="BA214" s="2"/>
      <c r="BB214" s="2"/>
      <c r="BE214" s="2"/>
      <c r="BF214" s="2"/>
      <c r="BI214" s="2"/>
      <c r="BJ214" s="2"/>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c r="DK214" s="1"/>
      <c r="DL214" s="1"/>
      <c r="DM214" s="1"/>
      <c r="DN214" s="1"/>
      <c r="DO214" s="1"/>
      <c r="DP214" s="1"/>
      <c r="DQ214" s="1"/>
      <c r="DR214" s="1"/>
      <c r="DS214" s="1"/>
      <c r="DT214" s="1"/>
      <c r="DU214" s="1"/>
      <c r="DV214" s="1"/>
      <c r="DW214" s="1"/>
      <c r="DX214" s="1"/>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c r="FI214" s="2"/>
      <c r="FJ214" s="2"/>
      <c r="FO214" s="2"/>
      <c r="FP214" s="2"/>
      <c r="FS214" s="2"/>
      <c r="FT214" s="2"/>
      <c r="FU214" s="2"/>
      <c r="FV214" s="2"/>
      <c r="FW214" s="2"/>
      <c r="FX214" s="2"/>
      <c r="FY214" s="2"/>
      <c r="FZ214" s="2"/>
      <c r="GQ214" s="1"/>
      <c r="GR214" s="1"/>
      <c r="GS214" s="1"/>
      <c r="GT214" s="1"/>
      <c r="GU214" s="1"/>
      <c r="GV214" s="1"/>
      <c r="GW214" s="1"/>
      <c r="GX214" s="1"/>
      <c r="HM214" s="1"/>
      <c r="HN214" s="1"/>
    </row>
    <row r="215" spans="1:222">
      <c r="A215" s="11"/>
      <c r="B215" s="1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2"/>
      <c r="AN215" s="2"/>
      <c r="AQ215" s="2"/>
      <c r="AR215" s="2"/>
      <c r="AU215" s="2"/>
      <c r="AV215" s="2"/>
      <c r="BA215" s="2"/>
      <c r="BB215" s="2"/>
      <c r="BE215" s="2"/>
      <c r="BF215" s="2"/>
      <c r="BI215" s="2"/>
      <c r="BJ215" s="2"/>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c r="DK215" s="1"/>
      <c r="DL215" s="1"/>
      <c r="DM215" s="1"/>
      <c r="DN215" s="1"/>
      <c r="DO215" s="1"/>
      <c r="DP215" s="1"/>
      <c r="DQ215" s="1"/>
      <c r="DR215" s="1"/>
      <c r="DS215" s="1"/>
      <c r="DT215" s="1"/>
      <c r="DU215" s="1"/>
      <c r="DV215" s="1"/>
      <c r="DW215" s="1"/>
      <c r="DX215" s="1"/>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I215" s="2"/>
      <c r="FJ215" s="2"/>
      <c r="FO215" s="2"/>
      <c r="FP215" s="2"/>
      <c r="FS215" s="2"/>
      <c r="FT215" s="2"/>
      <c r="FU215" s="2"/>
      <c r="FV215" s="2"/>
      <c r="FW215" s="2"/>
      <c r="FX215" s="2"/>
      <c r="FY215" s="2"/>
      <c r="FZ215" s="2"/>
      <c r="GQ215" s="1"/>
      <c r="GR215" s="1"/>
      <c r="GS215" s="1"/>
      <c r="GT215" s="1"/>
      <c r="GU215" s="1"/>
      <c r="GV215" s="1"/>
      <c r="GW215" s="1"/>
      <c r="GX215" s="1"/>
      <c r="HM215" s="1"/>
      <c r="HN215" s="1"/>
    </row>
    <row r="216" spans="1:222">
      <c r="A216" s="11"/>
      <c r="B216" s="1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2"/>
      <c r="AN216" s="2"/>
      <c r="AQ216" s="2"/>
      <c r="AR216" s="2"/>
      <c r="AU216" s="2"/>
      <c r="AV216" s="2"/>
      <c r="BA216" s="2"/>
      <c r="BB216" s="2"/>
      <c r="BE216" s="2"/>
      <c r="BF216" s="2"/>
      <c r="BI216" s="2"/>
      <c r="BJ216" s="2"/>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c r="DK216" s="1"/>
      <c r="DL216" s="1"/>
      <c r="DM216" s="1"/>
      <c r="DN216" s="1"/>
      <c r="DO216" s="1"/>
      <c r="DP216" s="1"/>
      <c r="DQ216" s="1"/>
      <c r="DR216" s="1"/>
      <c r="DS216" s="1"/>
      <c r="DT216" s="1"/>
      <c r="DU216" s="1"/>
      <c r="DV216" s="1"/>
      <c r="DW216" s="1"/>
      <c r="DX216" s="1"/>
      <c r="DY216" s="1"/>
      <c r="DZ216" s="1"/>
      <c r="EA216" s="1"/>
      <c r="EB216" s="1"/>
      <c r="EC216" s="1"/>
      <c r="ED216" s="1"/>
      <c r="EE216" s="1"/>
      <c r="EF216" s="1"/>
      <c r="EG216" s="1"/>
      <c r="EH216" s="1"/>
      <c r="EI216" s="1"/>
      <c r="EJ216" s="1"/>
      <c r="EK216" s="1"/>
      <c r="EL216" s="1"/>
      <c r="EM216" s="1"/>
      <c r="EN216" s="1"/>
      <c r="EO216" s="1"/>
      <c r="EP216" s="1"/>
      <c r="EQ216" s="1"/>
      <c r="ER216" s="1"/>
      <c r="ES216" s="1"/>
      <c r="ET216" s="1"/>
      <c r="EU216" s="1"/>
      <c r="EV216" s="1"/>
      <c r="EW216" s="1"/>
      <c r="EX216" s="1"/>
      <c r="EY216" s="1"/>
      <c r="EZ216" s="1"/>
      <c r="FA216" s="1"/>
      <c r="FB216" s="1"/>
      <c r="FC216" s="1"/>
      <c r="FD216" s="1"/>
      <c r="FE216" s="1"/>
      <c r="FF216" s="1"/>
      <c r="FI216" s="2"/>
      <c r="FJ216" s="2"/>
      <c r="FO216" s="2"/>
      <c r="FP216" s="2"/>
      <c r="FS216" s="2"/>
      <c r="FT216" s="2"/>
      <c r="FU216" s="2"/>
      <c r="FV216" s="2"/>
      <c r="FW216" s="2"/>
      <c r="FX216" s="2"/>
      <c r="FY216" s="2"/>
      <c r="FZ216" s="2"/>
      <c r="GQ216" s="1"/>
      <c r="GR216" s="1"/>
      <c r="GS216" s="1"/>
      <c r="GT216" s="1"/>
      <c r="GU216" s="1"/>
      <c r="GV216" s="1"/>
      <c r="GW216" s="1"/>
      <c r="GX216" s="1"/>
      <c r="HM216" s="1"/>
      <c r="HN216" s="1"/>
    </row>
    <row r="217" spans="1:222">
      <c r="A217" s="11"/>
      <c r="B217" s="1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2"/>
      <c r="AN217" s="2"/>
      <c r="AQ217" s="2"/>
      <c r="AR217" s="2"/>
      <c r="AU217" s="2"/>
      <c r="AV217" s="2"/>
      <c r="BA217" s="2"/>
      <c r="BB217" s="2"/>
      <c r="BE217" s="2"/>
      <c r="BF217" s="2"/>
      <c r="BI217" s="2"/>
      <c r="BJ217" s="2"/>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c r="DK217" s="1"/>
      <c r="DL217" s="1"/>
      <c r="DM217" s="1"/>
      <c r="DN217" s="1"/>
      <c r="DO217" s="1"/>
      <c r="DP217" s="1"/>
      <c r="DQ217" s="1"/>
      <c r="DR217" s="1"/>
      <c r="DS217" s="1"/>
      <c r="DT217" s="1"/>
      <c r="DU217" s="1"/>
      <c r="DV217" s="1"/>
      <c r="DW217" s="1"/>
      <c r="DX217" s="1"/>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c r="FI217" s="2"/>
      <c r="FJ217" s="2"/>
      <c r="FO217" s="2"/>
      <c r="FP217" s="2"/>
      <c r="FS217" s="2"/>
      <c r="FT217" s="2"/>
      <c r="FU217" s="2"/>
      <c r="FV217" s="2"/>
      <c r="FW217" s="2"/>
      <c r="FX217" s="2"/>
      <c r="FY217" s="2"/>
      <c r="FZ217" s="2"/>
      <c r="GQ217" s="1"/>
      <c r="GR217" s="1"/>
      <c r="GS217" s="1"/>
      <c r="GT217" s="1"/>
      <c r="GU217" s="1"/>
      <c r="GV217" s="1"/>
      <c r="GW217" s="1"/>
      <c r="GX217" s="1"/>
      <c r="HM217" s="1"/>
      <c r="HN217" s="1"/>
    </row>
    <row r="218" spans="1:222">
      <c r="A218" s="11"/>
      <c r="B218" s="1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2"/>
      <c r="AN218" s="2"/>
      <c r="AQ218" s="2"/>
      <c r="AR218" s="2"/>
      <c r="AU218" s="2"/>
      <c r="AV218" s="2"/>
      <c r="BA218" s="2"/>
      <c r="BB218" s="2"/>
      <c r="BE218" s="2"/>
      <c r="BF218" s="2"/>
      <c r="BI218" s="2"/>
      <c r="BJ218" s="2"/>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c r="DK218" s="1"/>
      <c r="DL218" s="1"/>
      <c r="DM218" s="1"/>
      <c r="DN218" s="1"/>
      <c r="DO218" s="1"/>
      <c r="DP218" s="1"/>
      <c r="DQ218" s="1"/>
      <c r="DR218" s="1"/>
      <c r="DS218" s="1"/>
      <c r="DT218" s="1"/>
      <c r="DU218" s="1"/>
      <c r="DV218" s="1"/>
      <c r="DW218" s="1"/>
      <c r="DX218" s="1"/>
      <c r="DY218" s="1"/>
      <c r="DZ218" s="1"/>
      <c r="EA218" s="1"/>
      <c r="EB218" s="1"/>
      <c r="EC218" s="1"/>
      <c r="ED218" s="1"/>
      <c r="EE218" s="1"/>
      <c r="EF218" s="1"/>
      <c r="EG218" s="1"/>
      <c r="EH218" s="1"/>
      <c r="EI218" s="1"/>
      <c r="EJ218" s="1"/>
      <c r="EK218" s="1"/>
      <c r="EL218" s="1"/>
      <c r="EM218" s="1"/>
      <c r="EN218" s="1"/>
      <c r="EO218" s="1"/>
      <c r="EP218" s="1"/>
      <c r="EQ218" s="1"/>
      <c r="ER218" s="1"/>
      <c r="ES218" s="1"/>
      <c r="ET218" s="1"/>
      <c r="EU218" s="1"/>
      <c r="EV218" s="1"/>
      <c r="EW218" s="1"/>
      <c r="EX218" s="1"/>
      <c r="EY218" s="1"/>
      <c r="EZ218" s="1"/>
      <c r="FA218" s="1"/>
      <c r="FB218" s="1"/>
      <c r="FC218" s="1"/>
      <c r="FD218" s="1"/>
      <c r="FE218" s="1"/>
      <c r="FF218" s="1"/>
      <c r="FI218" s="2"/>
      <c r="FJ218" s="2"/>
      <c r="FO218" s="2"/>
      <c r="FP218" s="2"/>
      <c r="FS218" s="2"/>
      <c r="FT218" s="2"/>
      <c r="FU218" s="2"/>
      <c r="FV218" s="2"/>
      <c r="FW218" s="2"/>
      <c r="FX218" s="2"/>
      <c r="FY218" s="2"/>
      <c r="FZ218" s="2"/>
      <c r="GQ218" s="1"/>
      <c r="GR218" s="1"/>
      <c r="GS218" s="1"/>
      <c r="GT218" s="1"/>
      <c r="GU218" s="1"/>
      <c r="GV218" s="1"/>
      <c r="GW218" s="1"/>
      <c r="GX218" s="1"/>
      <c r="HM218" s="1"/>
      <c r="HN218" s="1"/>
    </row>
    <row r="219" spans="1:222">
      <c r="A219" s="11"/>
      <c r="B219" s="1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2"/>
      <c r="AN219" s="2"/>
      <c r="AQ219" s="2"/>
      <c r="AR219" s="2"/>
      <c r="AU219" s="2"/>
      <c r="AV219" s="2"/>
      <c r="BA219" s="2"/>
      <c r="BB219" s="2"/>
      <c r="BE219" s="2"/>
      <c r="BF219" s="2"/>
      <c r="BI219" s="2"/>
      <c r="BJ219" s="2"/>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c r="DK219" s="1"/>
      <c r="DL219" s="1"/>
      <c r="DM219" s="1"/>
      <c r="DN219" s="1"/>
      <c r="DO219" s="1"/>
      <c r="DP219" s="1"/>
      <c r="DQ219" s="1"/>
      <c r="DR219" s="1"/>
      <c r="DS219" s="1"/>
      <c r="DT219" s="1"/>
      <c r="DU219" s="1"/>
      <c r="DV219" s="1"/>
      <c r="DW219" s="1"/>
      <c r="DX219" s="1"/>
      <c r="DY219" s="1"/>
      <c r="DZ219" s="1"/>
      <c r="EA219" s="1"/>
      <c r="EB219" s="1"/>
      <c r="EC219" s="1"/>
      <c r="ED219" s="1"/>
      <c r="EE219" s="1"/>
      <c r="EF219" s="1"/>
      <c r="EG219" s="1"/>
      <c r="EH219" s="1"/>
      <c r="EI219" s="1"/>
      <c r="EJ219" s="1"/>
      <c r="EK219" s="1"/>
      <c r="EL219" s="1"/>
      <c r="EM219" s="1"/>
      <c r="EN219" s="1"/>
      <c r="EO219" s="1"/>
      <c r="EP219" s="1"/>
      <c r="EQ219" s="1"/>
      <c r="ER219" s="1"/>
      <c r="ES219" s="1"/>
      <c r="ET219" s="1"/>
      <c r="EU219" s="1"/>
      <c r="EV219" s="1"/>
      <c r="EW219" s="1"/>
      <c r="EX219" s="1"/>
      <c r="EY219" s="1"/>
      <c r="EZ219" s="1"/>
      <c r="FA219" s="1"/>
      <c r="FB219" s="1"/>
      <c r="FC219" s="1"/>
      <c r="FD219" s="1"/>
      <c r="FE219" s="1"/>
      <c r="FF219" s="1"/>
      <c r="FI219" s="2"/>
      <c r="FJ219" s="2"/>
      <c r="FO219" s="2"/>
      <c r="FP219" s="2"/>
      <c r="FS219" s="2"/>
      <c r="FT219" s="2"/>
      <c r="FU219" s="2"/>
      <c r="FV219" s="2"/>
      <c r="FW219" s="2"/>
      <c r="FX219" s="2"/>
      <c r="FY219" s="2"/>
      <c r="FZ219" s="2"/>
      <c r="GQ219" s="1"/>
      <c r="GR219" s="1"/>
      <c r="GS219" s="1"/>
      <c r="GT219" s="1"/>
      <c r="GU219" s="1"/>
      <c r="GV219" s="1"/>
      <c r="GW219" s="1"/>
      <c r="GX219" s="1"/>
      <c r="HM219" s="1"/>
      <c r="HN219" s="1"/>
    </row>
    <row r="220" spans="1:222">
      <c r="A220" s="11"/>
      <c r="B220" s="1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2"/>
      <c r="AN220" s="2"/>
      <c r="AQ220" s="2"/>
      <c r="AR220" s="2"/>
      <c r="AU220" s="2"/>
      <c r="AV220" s="2"/>
      <c r="BA220" s="2"/>
      <c r="BB220" s="2"/>
      <c r="BE220" s="2"/>
      <c r="BF220" s="2"/>
      <c r="BI220" s="2"/>
      <c r="BJ220" s="2"/>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c r="DK220" s="1"/>
      <c r="DL220" s="1"/>
      <c r="DM220" s="1"/>
      <c r="DN220" s="1"/>
      <c r="DO220" s="1"/>
      <c r="DP220" s="1"/>
      <c r="DQ220" s="1"/>
      <c r="DR220" s="1"/>
      <c r="DS220" s="1"/>
      <c r="DT220" s="1"/>
      <c r="DU220" s="1"/>
      <c r="DV220" s="1"/>
      <c r="DW220" s="1"/>
      <c r="DX220" s="1"/>
      <c r="DY220" s="1"/>
      <c r="DZ220" s="1"/>
      <c r="EA220" s="1"/>
      <c r="EB220" s="1"/>
      <c r="EC220" s="1"/>
      <c r="ED220" s="1"/>
      <c r="EE220" s="1"/>
      <c r="EF220" s="1"/>
      <c r="EG220" s="1"/>
      <c r="EH220" s="1"/>
      <c r="EI220" s="1"/>
      <c r="EJ220" s="1"/>
      <c r="EK220" s="1"/>
      <c r="EL220" s="1"/>
      <c r="EM220" s="1"/>
      <c r="EN220" s="1"/>
      <c r="EO220" s="1"/>
      <c r="EP220" s="1"/>
      <c r="EQ220" s="1"/>
      <c r="ER220" s="1"/>
      <c r="ES220" s="1"/>
      <c r="ET220" s="1"/>
      <c r="EU220" s="1"/>
      <c r="EV220" s="1"/>
      <c r="EW220" s="1"/>
      <c r="EX220" s="1"/>
      <c r="EY220" s="1"/>
      <c r="EZ220" s="1"/>
      <c r="FA220" s="1"/>
      <c r="FB220" s="1"/>
      <c r="FC220" s="1"/>
      <c r="FD220" s="1"/>
      <c r="FE220" s="1"/>
      <c r="FF220" s="1"/>
      <c r="FI220" s="2"/>
      <c r="FJ220" s="2"/>
      <c r="FO220" s="2"/>
      <c r="FP220" s="2"/>
      <c r="FS220" s="2"/>
      <c r="FT220" s="2"/>
      <c r="FU220" s="2"/>
      <c r="FV220" s="2"/>
      <c r="FW220" s="2"/>
      <c r="FX220" s="2"/>
      <c r="FY220" s="2"/>
      <c r="FZ220" s="2"/>
      <c r="GQ220" s="1"/>
      <c r="GR220" s="1"/>
      <c r="GS220" s="1"/>
      <c r="GT220" s="1"/>
      <c r="GU220" s="1"/>
      <c r="GV220" s="1"/>
      <c r="GW220" s="1"/>
      <c r="GX220" s="1"/>
      <c r="HM220" s="1"/>
      <c r="HN220" s="1"/>
    </row>
    <row r="221" spans="1:222">
      <c r="A221" s="11"/>
      <c r="B221" s="1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2"/>
      <c r="AN221" s="2"/>
      <c r="AQ221" s="2"/>
      <c r="AR221" s="2"/>
      <c r="AU221" s="2"/>
      <c r="AV221" s="2"/>
      <c r="BA221" s="2"/>
      <c r="BB221" s="2"/>
      <c r="BE221" s="2"/>
      <c r="BF221" s="2"/>
      <c r="BI221" s="2"/>
      <c r="BJ221" s="2"/>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c r="DK221" s="1"/>
      <c r="DL221" s="1"/>
      <c r="DM221" s="1"/>
      <c r="DN221" s="1"/>
      <c r="DO221" s="1"/>
      <c r="DP221" s="1"/>
      <c r="DQ221" s="1"/>
      <c r="DR221" s="1"/>
      <c r="DS221" s="1"/>
      <c r="DT221" s="1"/>
      <c r="DU221" s="1"/>
      <c r="DV221" s="1"/>
      <c r="DW221" s="1"/>
      <c r="DX221" s="1"/>
      <c r="DY221" s="1"/>
      <c r="DZ221" s="1"/>
      <c r="EA221" s="1"/>
      <c r="EB221" s="1"/>
      <c r="EC221" s="1"/>
      <c r="ED221" s="1"/>
      <c r="EE221" s="1"/>
      <c r="EF221" s="1"/>
      <c r="EG221" s="1"/>
      <c r="EH221" s="1"/>
      <c r="EI221" s="1"/>
      <c r="EJ221" s="1"/>
      <c r="EK221" s="1"/>
      <c r="EL221" s="1"/>
      <c r="EM221" s="1"/>
      <c r="EN221" s="1"/>
      <c r="EO221" s="1"/>
      <c r="EP221" s="1"/>
      <c r="EQ221" s="1"/>
      <c r="ER221" s="1"/>
      <c r="ES221" s="1"/>
      <c r="ET221" s="1"/>
      <c r="EU221" s="1"/>
      <c r="EV221" s="1"/>
      <c r="EW221" s="1"/>
      <c r="EX221" s="1"/>
      <c r="EY221" s="1"/>
      <c r="EZ221" s="1"/>
      <c r="FA221" s="1"/>
      <c r="FB221" s="1"/>
      <c r="FC221" s="1"/>
      <c r="FD221" s="1"/>
      <c r="FE221" s="1"/>
      <c r="FF221" s="1"/>
      <c r="FI221" s="2"/>
      <c r="FJ221" s="2"/>
      <c r="FO221" s="2"/>
      <c r="FP221" s="2"/>
      <c r="FS221" s="2"/>
      <c r="FT221" s="2"/>
      <c r="FU221" s="2"/>
      <c r="FV221" s="2"/>
      <c r="FW221" s="2"/>
      <c r="FX221" s="2"/>
      <c r="FY221" s="2"/>
      <c r="FZ221" s="2"/>
      <c r="GQ221" s="1"/>
      <c r="GR221" s="1"/>
      <c r="GS221" s="1"/>
      <c r="GT221" s="1"/>
      <c r="GU221" s="1"/>
      <c r="GV221" s="1"/>
      <c r="GW221" s="1"/>
      <c r="GX221" s="1"/>
      <c r="HM221" s="1"/>
      <c r="HN221" s="1"/>
    </row>
    <row r="222" spans="1:222">
      <c r="A222" s="11"/>
      <c r="B222" s="1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2"/>
      <c r="AN222" s="2"/>
      <c r="AQ222" s="2"/>
      <c r="AR222" s="2"/>
      <c r="AU222" s="2"/>
      <c r="AV222" s="2"/>
      <c r="BA222" s="2"/>
      <c r="BB222" s="2"/>
      <c r="BE222" s="2"/>
      <c r="BF222" s="2"/>
      <c r="BI222" s="2"/>
      <c r="BJ222" s="2"/>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c r="DK222" s="1"/>
      <c r="DL222" s="1"/>
      <c r="DM222" s="1"/>
      <c r="DN222" s="1"/>
      <c r="DO222" s="1"/>
      <c r="DP222" s="1"/>
      <c r="DQ222" s="1"/>
      <c r="DR222" s="1"/>
      <c r="DS222" s="1"/>
      <c r="DT222" s="1"/>
      <c r="DU222" s="1"/>
      <c r="DV222" s="1"/>
      <c r="DW222" s="1"/>
      <c r="DX222" s="1"/>
      <c r="DY222" s="1"/>
      <c r="DZ222" s="1"/>
      <c r="EA222" s="1"/>
      <c r="EB222" s="1"/>
      <c r="EC222" s="1"/>
      <c r="ED222" s="1"/>
      <c r="EE222" s="1"/>
      <c r="EF222" s="1"/>
      <c r="EG222" s="1"/>
      <c r="EH222" s="1"/>
      <c r="EI222" s="1"/>
      <c r="EJ222" s="1"/>
      <c r="EK222" s="1"/>
      <c r="EL222" s="1"/>
      <c r="EM222" s="1"/>
      <c r="EN222" s="1"/>
      <c r="EO222" s="1"/>
      <c r="EP222" s="1"/>
      <c r="EQ222" s="1"/>
      <c r="ER222" s="1"/>
      <c r="ES222" s="1"/>
      <c r="ET222" s="1"/>
      <c r="EU222" s="1"/>
      <c r="EV222" s="1"/>
      <c r="EW222" s="1"/>
      <c r="EX222" s="1"/>
      <c r="EY222" s="1"/>
      <c r="EZ222" s="1"/>
      <c r="FA222" s="1"/>
      <c r="FB222" s="1"/>
      <c r="FC222" s="1"/>
      <c r="FD222" s="1"/>
      <c r="FE222" s="1"/>
      <c r="FF222" s="1"/>
      <c r="FI222" s="2"/>
      <c r="FJ222" s="2"/>
      <c r="FO222" s="2"/>
      <c r="FP222" s="2"/>
      <c r="FS222" s="2"/>
      <c r="FT222" s="2"/>
      <c r="FU222" s="2"/>
      <c r="FV222" s="2"/>
      <c r="FW222" s="2"/>
      <c r="FX222" s="2"/>
      <c r="FY222" s="2"/>
      <c r="FZ222" s="2"/>
      <c r="GQ222" s="1"/>
      <c r="GR222" s="1"/>
      <c r="GS222" s="1"/>
      <c r="GT222" s="1"/>
      <c r="GU222" s="1"/>
      <c r="GV222" s="1"/>
      <c r="GW222" s="1"/>
      <c r="GX222" s="1"/>
      <c r="HM222" s="1"/>
      <c r="HN222" s="1"/>
    </row>
    <row r="223" spans="1:222">
      <c r="A223" s="11"/>
      <c r="B223" s="1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2"/>
      <c r="AN223" s="2"/>
      <c r="AQ223" s="2"/>
      <c r="AR223" s="2"/>
      <c r="AU223" s="2"/>
      <c r="AV223" s="2"/>
      <c r="BA223" s="2"/>
      <c r="BB223" s="2"/>
      <c r="BE223" s="2"/>
      <c r="BF223" s="2"/>
      <c r="BI223" s="2"/>
      <c r="BJ223" s="2"/>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c r="DK223" s="1"/>
      <c r="DL223" s="1"/>
      <c r="DM223" s="1"/>
      <c r="DN223" s="1"/>
      <c r="DO223" s="1"/>
      <c r="DP223" s="1"/>
      <c r="DQ223" s="1"/>
      <c r="DR223" s="1"/>
      <c r="DS223" s="1"/>
      <c r="DT223" s="1"/>
      <c r="DU223" s="1"/>
      <c r="DV223" s="1"/>
      <c r="DW223" s="1"/>
      <c r="DX223" s="1"/>
      <c r="DY223" s="1"/>
      <c r="DZ223" s="1"/>
      <c r="EA223" s="1"/>
      <c r="EB223" s="1"/>
      <c r="EC223" s="1"/>
      <c r="ED223" s="1"/>
      <c r="EE223" s="1"/>
      <c r="EF223" s="1"/>
      <c r="EG223" s="1"/>
      <c r="EH223" s="1"/>
      <c r="EI223" s="1"/>
      <c r="EJ223" s="1"/>
      <c r="EK223" s="1"/>
      <c r="EL223" s="1"/>
      <c r="EM223" s="1"/>
      <c r="EN223" s="1"/>
      <c r="EO223" s="1"/>
      <c r="EP223" s="1"/>
      <c r="EQ223" s="1"/>
      <c r="ER223" s="1"/>
      <c r="ES223" s="1"/>
      <c r="ET223" s="1"/>
      <c r="EU223" s="1"/>
      <c r="EV223" s="1"/>
      <c r="EW223" s="1"/>
      <c r="EX223" s="1"/>
      <c r="EY223" s="1"/>
      <c r="EZ223" s="1"/>
      <c r="FA223" s="1"/>
      <c r="FB223" s="1"/>
      <c r="FC223" s="1"/>
      <c r="FD223" s="1"/>
      <c r="FE223" s="1"/>
      <c r="FF223" s="1"/>
      <c r="FI223" s="2"/>
      <c r="FJ223" s="2"/>
      <c r="FO223" s="2"/>
      <c r="FP223" s="2"/>
      <c r="FS223" s="2"/>
      <c r="FT223" s="2"/>
      <c r="FU223" s="2"/>
      <c r="FV223" s="2"/>
      <c r="FW223" s="2"/>
      <c r="FX223" s="2"/>
      <c r="FY223" s="2"/>
      <c r="FZ223" s="2"/>
      <c r="GQ223" s="1"/>
      <c r="GR223" s="1"/>
      <c r="GS223" s="1"/>
      <c r="GT223" s="1"/>
      <c r="GU223" s="1"/>
      <c r="GV223" s="1"/>
      <c r="GW223" s="1"/>
      <c r="GX223" s="1"/>
      <c r="HM223" s="1"/>
      <c r="HN223" s="1"/>
    </row>
    <row r="224" spans="1:222">
      <c r="A224" s="11"/>
      <c r="B224" s="1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2"/>
      <c r="AN224" s="2"/>
      <c r="AQ224" s="2"/>
      <c r="AR224" s="2"/>
      <c r="AU224" s="2"/>
      <c r="AV224" s="2"/>
      <c r="BA224" s="2"/>
      <c r="BB224" s="2"/>
      <c r="BE224" s="2"/>
      <c r="BF224" s="2"/>
      <c r="BI224" s="2"/>
      <c r="BJ224" s="2"/>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c r="DG224" s="1"/>
      <c r="DH224" s="1"/>
      <c r="DI224" s="1"/>
      <c r="DJ224" s="1"/>
      <c r="DK224" s="1"/>
      <c r="DL224" s="1"/>
      <c r="DM224" s="1"/>
      <c r="DN224" s="1"/>
      <c r="DO224" s="1"/>
      <c r="DP224" s="1"/>
      <c r="DQ224" s="1"/>
      <c r="DR224" s="1"/>
      <c r="DS224" s="1"/>
      <c r="DT224" s="1"/>
      <c r="DU224" s="1"/>
      <c r="DV224" s="1"/>
      <c r="DW224" s="1"/>
      <c r="DX224" s="1"/>
      <c r="DY224" s="1"/>
      <c r="DZ224" s="1"/>
      <c r="EA224" s="1"/>
      <c r="EB224" s="1"/>
      <c r="EC224" s="1"/>
      <c r="ED224" s="1"/>
      <c r="EE224" s="1"/>
      <c r="EF224" s="1"/>
      <c r="EG224" s="1"/>
      <c r="EH224" s="1"/>
      <c r="EI224" s="1"/>
      <c r="EJ224" s="1"/>
      <c r="EK224" s="1"/>
      <c r="EL224" s="1"/>
      <c r="EM224" s="1"/>
      <c r="EN224" s="1"/>
      <c r="EO224" s="1"/>
      <c r="EP224" s="1"/>
      <c r="EQ224" s="1"/>
      <c r="ER224" s="1"/>
      <c r="ES224" s="1"/>
      <c r="ET224" s="1"/>
      <c r="EU224" s="1"/>
      <c r="EV224" s="1"/>
      <c r="EW224" s="1"/>
      <c r="EX224" s="1"/>
      <c r="EY224" s="1"/>
      <c r="EZ224" s="1"/>
      <c r="FA224" s="1"/>
      <c r="FB224" s="1"/>
      <c r="FC224" s="1"/>
      <c r="FD224" s="1"/>
      <c r="FE224" s="1"/>
      <c r="FF224" s="1"/>
      <c r="FI224" s="2"/>
      <c r="FJ224" s="2"/>
      <c r="FO224" s="2"/>
      <c r="FP224" s="2"/>
      <c r="FS224" s="2"/>
      <c r="FT224" s="2"/>
      <c r="FU224" s="2"/>
      <c r="FV224" s="2"/>
      <c r="FW224" s="2"/>
      <c r="FX224" s="2"/>
      <c r="FY224" s="2"/>
      <c r="FZ224" s="2"/>
      <c r="GQ224" s="1"/>
      <c r="GR224" s="1"/>
      <c r="GS224" s="1"/>
      <c r="GT224" s="1"/>
      <c r="GU224" s="1"/>
      <c r="GV224" s="1"/>
      <c r="GW224" s="1"/>
      <c r="GX224" s="1"/>
      <c r="HM224" s="1"/>
      <c r="HN224" s="1"/>
    </row>
    <row r="225" spans="1:222">
      <c r="A225" s="11"/>
      <c r="B225" s="1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2"/>
      <c r="AN225" s="2"/>
      <c r="AQ225" s="2"/>
      <c r="AR225" s="2"/>
      <c r="AU225" s="2"/>
      <c r="AV225" s="2"/>
      <c r="BA225" s="2"/>
      <c r="BB225" s="2"/>
      <c r="BE225" s="2"/>
      <c r="BF225" s="2"/>
      <c r="BI225" s="2"/>
      <c r="BJ225" s="2"/>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c r="DG225" s="1"/>
      <c r="DH225" s="1"/>
      <c r="DI225" s="1"/>
      <c r="DJ225" s="1"/>
      <c r="DK225" s="1"/>
      <c r="DL225" s="1"/>
      <c r="DM225" s="1"/>
      <c r="DN225" s="1"/>
      <c r="DO225" s="1"/>
      <c r="DP225" s="1"/>
      <c r="DQ225" s="1"/>
      <c r="DR225" s="1"/>
      <c r="DS225" s="1"/>
      <c r="DT225" s="1"/>
      <c r="DU225" s="1"/>
      <c r="DV225" s="1"/>
      <c r="DW225" s="1"/>
      <c r="DX225" s="1"/>
      <c r="DY225" s="1"/>
      <c r="DZ225" s="1"/>
      <c r="EA225" s="1"/>
      <c r="EB225" s="1"/>
      <c r="EC225" s="1"/>
      <c r="ED225" s="1"/>
      <c r="EE225" s="1"/>
      <c r="EF225" s="1"/>
      <c r="EG225" s="1"/>
      <c r="EH225" s="1"/>
      <c r="EI225" s="1"/>
      <c r="EJ225" s="1"/>
      <c r="EK225" s="1"/>
      <c r="EL225" s="1"/>
      <c r="EM225" s="1"/>
      <c r="EN225" s="1"/>
      <c r="EO225" s="1"/>
      <c r="EP225" s="1"/>
      <c r="EQ225" s="1"/>
      <c r="ER225" s="1"/>
      <c r="ES225" s="1"/>
      <c r="ET225" s="1"/>
      <c r="EU225" s="1"/>
      <c r="EV225" s="1"/>
      <c r="EW225" s="1"/>
      <c r="EX225" s="1"/>
      <c r="EY225" s="1"/>
      <c r="EZ225" s="1"/>
      <c r="FA225" s="1"/>
      <c r="FB225" s="1"/>
      <c r="FC225" s="1"/>
      <c r="FD225" s="1"/>
      <c r="FE225" s="1"/>
      <c r="FF225" s="1"/>
      <c r="FI225" s="2"/>
      <c r="FJ225" s="2"/>
      <c r="FO225" s="2"/>
      <c r="FP225" s="2"/>
      <c r="FS225" s="2"/>
      <c r="FT225" s="2"/>
      <c r="FU225" s="2"/>
      <c r="FV225" s="2"/>
      <c r="FW225" s="2"/>
      <c r="FX225" s="2"/>
      <c r="FY225" s="2"/>
      <c r="FZ225" s="2"/>
      <c r="GQ225" s="1"/>
      <c r="GR225" s="1"/>
      <c r="GS225" s="1"/>
      <c r="GT225" s="1"/>
      <c r="GU225" s="1"/>
      <c r="GV225" s="1"/>
      <c r="GW225" s="1"/>
      <c r="GX225" s="1"/>
      <c r="HM225" s="1"/>
      <c r="HN225" s="1"/>
    </row>
    <row r="226" spans="1:222">
      <c r="A226" s="11"/>
      <c r="B226" s="1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2"/>
      <c r="AN226" s="2"/>
      <c r="AQ226" s="2"/>
      <c r="AR226" s="2"/>
      <c r="AU226" s="2"/>
      <c r="AV226" s="2"/>
      <c r="BA226" s="2"/>
      <c r="BB226" s="2"/>
      <c r="BE226" s="2"/>
      <c r="BF226" s="2"/>
      <c r="BI226" s="2"/>
      <c r="BJ226" s="2"/>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c r="DK226" s="1"/>
      <c r="DL226" s="1"/>
      <c r="DM226" s="1"/>
      <c r="DN226" s="1"/>
      <c r="DO226" s="1"/>
      <c r="DP226" s="1"/>
      <c r="DQ226" s="1"/>
      <c r="DR226" s="1"/>
      <c r="DS226" s="1"/>
      <c r="DT226" s="1"/>
      <c r="DU226" s="1"/>
      <c r="DV226" s="1"/>
      <c r="DW226" s="1"/>
      <c r="DX226" s="1"/>
      <c r="DY226" s="1"/>
      <c r="DZ226" s="1"/>
      <c r="EA226" s="1"/>
      <c r="EB226" s="1"/>
      <c r="EC226" s="1"/>
      <c r="ED226" s="1"/>
      <c r="EE226" s="1"/>
      <c r="EF226" s="1"/>
      <c r="EG226" s="1"/>
      <c r="EH226" s="1"/>
      <c r="EI226" s="1"/>
      <c r="EJ226" s="1"/>
      <c r="EK226" s="1"/>
      <c r="EL226" s="1"/>
      <c r="EM226" s="1"/>
      <c r="EN226" s="1"/>
      <c r="EO226" s="1"/>
      <c r="EP226" s="1"/>
      <c r="EQ226" s="1"/>
      <c r="ER226" s="1"/>
      <c r="ES226" s="1"/>
      <c r="ET226" s="1"/>
      <c r="EU226" s="1"/>
      <c r="EV226" s="1"/>
      <c r="EW226" s="1"/>
      <c r="EX226" s="1"/>
      <c r="EY226" s="1"/>
      <c r="EZ226" s="1"/>
      <c r="FA226" s="1"/>
      <c r="FB226" s="1"/>
      <c r="FC226" s="1"/>
      <c r="FD226" s="1"/>
      <c r="FE226" s="1"/>
      <c r="FF226" s="1"/>
      <c r="FI226" s="2"/>
      <c r="FJ226" s="2"/>
      <c r="FO226" s="2"/>
      <c r="FP226" s="2"/>
      <c r="FS226" s="2"/>
      <c r="FT226" s="2"/>
      <c r="FU226" s="2"/>
      <c r="FV226" s="2"/>
      <c r="FW226" s="2"/>
      <c r="FX226" s="2"/>
      <c r="FY226" s="2"/>
      <c r="FZ226" s="2"/>
      <c r="GQ226" s="1"/>
      <c r="GR226" s="1"/>
      <c r="GS226" s="1"/>
      <c r="GT226" s="1"/>
      <c r="GU226" s="1"/>
      <c r="GV226" s="1"/>
      <c r="GW226" s="1"/>
      <c r="GX226" s="1"/>
      <c r="HM226" s="1"/>
      <c r="HN226" s="1"/>
    </row>
    <row r="227" spans="1:222">
      <c r="A227" s="11"/>
      <c r="B227" s="1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2"/>
      <c r="AN227" s="2"/>
      <c r="AQ227" s="2"/>
      <c r="AR227" s="2"/>
      <c r="AU227" s="2"/>
      <c r="AV227" s="2"/>
      <c r="BA227" s="2"/>
      <c r="BB227" s="2"/>
      <c r="BE227" s="2"/>
      <c r="BF227" s="2"/>
      <c r="BI227" s="2"/>
      <c r="BJ227" s="2"/>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c r="DK227" s="1"/>
      <c r="DL227" s="1"/>
      <c r="DM227" s="1"/>
      <c r="DN227" s="1"/>
      <c r="DO227" s="1"/>
      <c r="DP227" s="1"/>
      <c r="DQ227" s="1"/>
      <c r="DR227" s="1"/>
      <c r="DS227" s="1"/>
      <c r="DT227" s="1"/>
      <c r="DU227" s="1"/>
      <c r="DV227" s="1"/>
      <c r="DW227" s="1"/>
      <c r="DX227" s="1"/>
      <c r="DY227" s="1"/>
      <c r="DZ227" s="1"/>
      <c r="EA227" s="1"/>
      <c r="EB227" s="1"/>
      <c r="EC227" s="1"/>
      <c r="ED227" s="1"/>
      <c r="EE227" s="1"/>
      <c r="EF227" s="1"/>
      <c r="EG227" s="1"/>
      <c r="EH227" s="1"/>
      <c r="EI227" s="1"/>
      <c r="EJ227" s="1"/>
      <c r="EK227" s="1"/>
      <c r="EL227" s="1"/>
      <c r="EM227" s="1"/>
      <c r="EN227" s="1"/>
      <c r="EO227" s="1"/>
      <c r="EP227" s="1"/>
      <c r="EQ227" s="1"/>
      <c r="ER227" s="1"/>
      <c r="ES227" s="1"/>
      <c r="ET227" s="1"/>
      <c r="EU227" s="1"/>
      <c r="EV227" s="1"/>
      <c r="EW227" s="1"/>
      <c r="EX227" s="1"/>
      <c r="EY227" s="1"/>
      <c r="EZ227" s="1"/>
      <c r="FA227" s="1"/>
      <c r="FB227" s="1"/>
      <c r="FC227" s="1"/>
      <c r="FD227" s="1"/>
      <c r="FE227" s="1"/>
      <c r="FF227" s="1"/>
      <c r="FI227" s="2"/>
      <c r="FJ227" s="2"/>
      <c r="FO227" s="2"/>
      <c r="FP227" s="2"/>
      <c r="FS227" s="2"/>
      <c r="FT227" s="2"/>
      <c r="FU227" s="2"/>
      <c r="FV227" s="2"/>
      <c r="FW227" s="2"/>
      <c r="FX227" s="2"/>
      <c r="FY227" s="2"/>
      <c r="FZ227" s="2"/>
      <c r="GQ227" s="1"/>
      <c r="GR227" s="1"/>
      <c r="GS227" s="1"/>
      <c r="GT227" s="1"/>
      <c r="GU227" s="1"/>
      <c r="GV227" s="1"/>
      <c r="GW227" s="1"/>
      <c r="GX227" s="1"/>
      <c r="HM227" s="1"/>
      <c r="HN227" s="1"/>
    </row>
    <row r="228" spans="1:222">
      <c r="A228" s="11"/>
      <c r="B228" s="1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2"/>
      <c r="AN228" s="2"/>
      <c r="AQ228" s="2"/>
      <c r="AR228" s="2"/>
      <c r="AU228" s="2"/>
      <c r="AV228" s="2"/>
      <c r="BA228" s="2"/>
      <c r="BB228" s="2"/>
      <c r="BE228" s="2"/>
      <c r="BF228" s="2"/>
      <c r="BI228" s="2"/>
      <c r="BJ228" s="2"/>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c r="DK228" s="1"/>
      <c r="DL228" s="1"/>
      <c r="DM228" s="1"/>
      <c r="DN228" s="1"/>
      <c r="DO228" s="1"/>
      <c r="DP228" s="1"/>
      <c r="DQ228" s="1"/>
      <c r="DR228" s="1"/>
      <c r="DS228" s="1"/>
      <c r="DT228" s="1"/>
      <c r="DU228" s="1"/>
      <c r="DV228" s="1"/>
      <c r="DW228" s="1"/>
      <c r="DX228" s="1"/>
      <c r="DY228" s="1"/>
      <c r="DZ228" s="1"/>
      <c r="EA228" s="1"/>
      <c r="EB228" s="1"/>
      <c r="EC228" s="1"/>
      <c r="ED228" s="1"/>
      <c r="EE228" s="1"/>
      <c r="EF228" s="1"/>
      <c r="EG228" s="1"/>
      <c r="EH228" s="1"/>
      <c r="EI228" s="1"/>
      <c r="EJ228" s="1"/>
      <c r="EK228" s="1"/>
      <c r="EL228" s="1"/>
      <c r="EM228" s="1"/>
      <c r="EN228" s="1"/>
      <c r="EO228" s="1"/>
      <c r="EP228" s="1"/>
      <c r="EQ228" s="1"/>
      <c r="ER228" s="1"/>
      <c r="ES228" s="1"/>
      <c r="ET228" s="1"/>
      <c r="EU228" s="1"/>
      <c r="EV228" s="1"/>
      <c r="EW228" s="1"/>
      <c r="EX228" s="1"/>
      <c r="EY228" s="1"/>
      <c r="EZ228" s="1"/>
      <c r="FA228" s="1"/>
      <c r="FB228" s="1"/>
      <c r="FC228" s="1"/>
      <c r="FD228" s="1"/>
      <c r="FE228" s="1"/>
      <c r="FF228" s="1"/>
      <c r="FI228" s="2"/>
      <c r="FJ228" s="2"/>
      <c r="FO228" s="2"/>
      <c r="FP228" s="2"/>
      <c r="FS228" s="2"/>
      <c r="FT228" s="2"/>
      <c r="FU228" s="2"/>
      <c r="FV228" s="2"/>
      <c r="FW228" s="2"/>
      <c r="FX228" s="2"/>
      <c r="FY228" s="2"/>
      <c r="FZ228" s="2"/>
      <c r="GQ228" s="1"/>
      <c r="GR228" s="1"/>
      <c r="GS228" s="1"/>
      <c r="GT228" s="1"/>
      <c r="GU228" s="1"/>
      <c r="GV228" s="1"/>
      <c r="GW228" s="1"/>
      <c r="GX228" s="1"/>
      <c r="HM228" s="1"/>
      <c r="HN228" s="1"/>
    </row>
    <row r="229" spans="1:222">
      <c r="A229" s="11"/>
      <c r="B229" s="1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2"/>
      <c r="AN229" s="2"/>
      <c r="AQ229" s="2"/>
      <c r="AR229" s="2"/>
      <c r="AU229" s="2"/>
      <c r="AV229" s="2"/>
      <c r="BA229" s="2"/>
      <c r="BB229" s="2"/>
      <c r="BE229" s="2"/>
      <c r="BF229" s="2"/>
      <c r="BI229" s="2"/>
      <c r="BJ229" s="2"/>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c r="DK229" s="1"/>
      <c r="DL229" s="1"/>
      <c r="DM229" s="1"/>
      <c r="DN229" s="1"/>
      <c r="DO229" s="1"/>
      <c r="DP229" s="1"/>
      <c r="DQ229" s="1"/>
      <c r="DR229" s="1"/>
      <c r="DS229" s="1"/>
      <c r="DT229" s="1"/>
      <c r="DU229" s="1"/>
      <c r="DV229" s="1"/>
      <c r="DW229" s="1"/>
      <c r="DX229" s="1"/>
      <c r="DY229" s="1"/>
      <c r="DZ229" s="1"/>
      <c r="EA229" s="1"/>
      <c r="EB229" s="1"/>
      <c r="EC229" s="1"/>
      <c r="ED229" s="1"/>
      <c r="EE229" s="1"/>
      <c r="EF229" s="1"/>
      <c r="EG229" s="1"/>
      <c r="EH229" s="1"/>
      <c r="EI229" s="1"/>
      <c r="EJ229" s="1"/>
      <c r="EK229" s="1"/>
      <c r="EL229" s="1"/>
      <c r="EM229" s="1"/>
      <c r="EN229" s="1"/>
      <c r="EO229" s="1"/>
      <c r="EP229" s="1"/>
      <c r="EQ229" s="1"/>
      <c r="ER229" s="1"/>
      <c r="ES229" s="1"/>
      <c r="ET229" s="1"/>
      <c r="EU229" s="1"/>
      <c r="EV229" s="1"/>
      <c r="EW229" s="1"/>
      <c r="EX229" s="1"/>
      <c r="EY229" s="1"/>
      <c r="EZ229" s="1"/>
      <c r="FA229" s="1"/>
      <c r="FB229" s="1"/>
      <c r="FC229" s="1"/>
      <c r="FD229" s="1"/>
      <c r="FE229" s="1"/>
      <c r="FF229" s="1"/>
      <c r="FI229" s="2"/>
      <c r="FJ229" s="2"/>
      <c r="FO229" s="2"/>
      <c r="FP229" s="2"/>
      <c r="FS229" s="2"/>
      <c r="FT229" s="2"/>
      <c r="FU229" s="2"/>
      <c r="FV229" s="2"/>
      <c r="FW229" s="2"/>
      <c r="FX229" s="2"/>
      <c r="FY229" s="2"/>
      <c r="FZ229" s="2"/>
      <c r="GQ229" s="1"/>
      <c r="GR229" s="1"/>
      <c r="GS229" s="1"/>
      <c r="GT229" s="1"/>
      <c r="GU229" s="1"/>
      <c r="GV229" s="1"/>
      <c r="GW229" s="1"/>
      <c r="GX229" s="1"/>
      <c r="HM229" s="1"/>
      <c r="HN229" s="1"/>
    </row>
    <row r="230" spans="1:222">
      <c r="A230" s="11"/>
      <c r="B230" s="1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2"/>
      <c r="AN230" s="2"/>
      <c r="AQ230" s="2"/>
      <c r="AR230" s="2"/>
      <c r="AU230" s="2"/>
      <c r="AV230" s="2"/>
      <c r="BA230" s="2"/>
      <c r="BB230" s="2"/>
      <c r="BE230" s="2"/>
      <c r="BF230" s="2"/>
      <c r="BI230" s="2"/>
      <c r="BJ230" s="2"/>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c r="DK230" s="1"/>
      <c r="DL230" s="1"/>
      <c r="DM230" s="1"/>
      <c r="DN230" s="1"/>
      <c r="DO230" s="1"/>
      <c r="DP230" s="1"/>
      <c r="DQ230" s="1"/>
      <c r="DR230" s="1"/>
      <c r="DS230" s="1"/>
      <c r="DT230" s="1"/>
      <c r="DU230" s="1"/>
      <c r="DV230" s="1"/>
      <c r="DW230" s="1"/>
      <c r="DX230" s="1"/>
      <c r="DY230" s="1"/>
      <c r="DZ230" s="1"/>
      <c r="EA230" s="1"/>
      <c r="EB230" s="1"/>
      <c r="EC230" s="1"/>
      <c r="ED230" s="1"/>
      <c r="EE230" s="1"/>
      <c r="EF230" s="1"/>
      <c r="EG230" s="1"/>
      <c r="EH230" s="1"/>
      <c r="EI230" s="1"/>
      <c r="EJ230" s="1"/>
      <c r="EK230" s="1"/>
      <c r="EL230" s="1"/>
      <c r="EM230" s="1"/>
      <c r="EN230" s="1"/>
      <c r="EO230" s="1"/>
      <c r="EP230" s="1"/>
      <c r="EQ230" s="1"/>
      <c r="ER230" s="1"/>
      <c r="ES230" s="1"/>
      <c r="ET230" s="1"/>
      <c r="EU230" s="1"/>
      <c r="EV230" s="1"/>
      <c r="EW230" s="1"/>
      <c r="EX230" s="1"/>
      <c r="EY230" s="1"/>
      <c r="EZ230" s="1"/>
      <c r="FA230" s="1"/>
      <c r="FB230" s="1"/>
      <c r="FC230" s="1"/>
      <c r="FD230" s="1"/>
      <c r="FE230" s="1"/>
      <c r="FF230" s="1"/>
      <c r="FI230" s="2"/>
      <c r="FJ230" s="2"/>
      <c r="FO230" s="2"/>
      <c r="FP230" s="2"/>
      <c r="FS230" s="2"/>
      <c r="FT230" s="2"/>
      <c r="FU230" s="2"/>
      <c r="FV230" s="2"/>
      <c r="FW230" s="2"/>
      <c r="FX230" s="2"/>
      <c r="FY230" s="2"/>
      <c r="FZ230" s="2"/>
      <c r="GQ230" s="1"/>
      <c r="GR230" s="1"/>
      <c r="GS230" s="1"/>
      <c r="GT230" s="1"/>
      <c r="GU230" s="1"/>
      <c r="GV230" s="1"/>
      <c r="GW230" s="1"/>
      <c r="GX230" s="1"/>
      <c r="HM230" s="1"/>
      <c r="HN230" s="1"/>
    </row>
    <row r="231" spans="1:222">
      <c r="A231" s="11"/>
      <c r="B231" s="1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2"/>
      <c r="AN231" s="2"/>
      <c r="AQ231" s="2"/>
      <c r="AR231" s="2"/>
      <c r="AU231" s="2"/>
      <c r="AV231" s="2"/>
      <c r="BA231" s="2"/>
      <c r="BB231" s="2"/>
      <c r="BE231" s="2"/>
      <c r="BF231" s="2"/>
      <c r="BI231" s="2"/>
      <c r="BJ231" s="2"/>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c r="DK231" s="1"/>
      <c r="DL231" s="1"/>
      <c r="DM231" s="1"/>
      <c r="DN231" s="1"/>
      <c r="DO231" s="1"/>
      <c r="DP231" s="1"/>
      <c r="DQ231" s="1"/>
      <c r="DR231" s="1"/>
      <c r="DS231" s="1"/>
      <c r="DT231" s="1"/>
      <c r="DU231" s="1"/>
      <c r="DV231" s="1"/>
      <c r="DW231" s="1"/>
      <c r="DX231" s="1"/>
      <c r="DY231" s="1"/>
      <c r="DZ231" s="1"/>
      <c r="EA231" s="1"/>
      <c r="EB231" s="1"/>
      <c r="EC231" s="1"/>
      <c r="ED231" s="1"/>
      <c r="EE231" s="1"/>
      <c r="EF231" s="1"/>
      <c r="EG231" s="1"/>
      <c r="EH231" s="1"/>
      <c r="EI231" s="1"/>
      <c r="EJ231" s="1"/>
      <c r="EK231" s="1"/>
      <c r="EL231" s="1"/>
      <c r="EM231" s="1"/>
      <c r="EN231" s="1"/>
      <c r="EO231" s="1"/>
      <c r="EP231" s="1"/>
      <c r="EQ231" s="1"/>
      <c r="ER231" s="1"/>
      <c r="ES231" s="1"/>
      <c r="ET231" s="1"/>
      <c r="EU231" s="1"/>
      <c r="EV231" s="1"/>
      <c r="EW231" s="1"/>
      <c r="EX231" s="1"/>
      <c r="EY231" s="1"/>
      <c r="EZ231" s="1"/>
      <c r="FA231" s="1"/>
      <c r="FB231" s="1"/>
      <c r="FC231" s="1"/>
      <c r="FD231" s="1"/>
      <c r="FE231" s="1"/>
      <c r="FF231" s="1"/>
      <c r="FI231" s="2"/>
      <c r="FJ231" s="2"/>
      <c r="FO231" s="2"/>
      <c r="FP231" s="2"/>
      <c r="FS231" s="2"/>
      <c r="FT231" s="2"/>
      <c r="FU231" s="2"/>
      <c r="FV231" s="2"/>
      <c r="FW231" s="2"/>
      <c r="FX231" s="2"/>
      <c r="FY231" s="2"/>
      <c r="FZ231" s="2"/>
      <c r="GQ231" s="1"/>
      <c r="GR231" s="1"/>
      <c r="GS231" s="1"/>
      <c r="GT231" s="1"/>
      <c r="GU231" s="1"/>
      <c r="GV231" s="1"/>
      <c r="GW231" s="1"/>
      <c r="GX231" s="1"/>
      <c r="HM231" s="1"/>
      <c r="HN231" s="1"/>
    </row>
    <row r="232" spans="1:222">
      <c r="A232" s="11"/>
      <c r="B232" s="1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2"/>
      <c r="AN232" s="2"/>
      <c r="AQ232" s="2"/>
      <c r="AR232" s="2"/>
      <c r="AU232" s="2"/>
      <c r="AV232" s="2"/>
      <c r="BA232" s="2"/>
      <c r="BB232" s="2"/>
      <c r="BE232" s="2"/>
      <c r="BF232" s="2"/>
      <c r="BI232" s="2"/>
      <c r="BJ232" s="2"/>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c r="DK232" s="1"/>
      <c r="DL232" s="1"/>
      <c r="DM232" s="1"/>
      <c r="DN232" s="1"/>
      <c r="DO232" s="1"/>
      <c r="DP232" s="1"/>
      <c r="DQ232" s="1"/>
      <c r="DR232" s="1"/>
      <c r="DS232" s="1"/>
      <c r="DT232" s="1"/>
      <c r="DU232" s="1"/>
      <c r="DV232" s="1"/>
      <c r="DW232" s="1"/>
      <c r="DX232" s="1"/>
      <c r="DY232" s="1"/>
      <c r="DZ232" s="1"/>
      <c r="EA232" s="1"/>
      <c r="EB232" s="1"/>
      <c r="EC232" s="1"/>
      <c r="ED232" s="1"/>
      <c r="EE232" s="1"/>
      <c r="EF232" s="1"/>
      <c r="EG232" s="1"/>
      <c r="EH232" s="1"/>
      <c r="EI232" s="1"/>
      <c r="EJ232" s="1"/>
      <c r="EK232" s="1"/>
      <c r="EL232" s="1"/>
      <c r="EM232" s="1"/>
      <c r="EN232" s="1"/>
      <c r="EO232" s="1"/>
      <c r="EP232" s="1"/>
      <c r="EQ232" s="1"/>
      <c r="ER232" s="1"/>
      <c r="ES232" s="1"/>
      <c r="ET232" s="1"/>
      <c r="EU232" s="1"/>
      <c r="EV232" s="1"/>
      <c r="EW232" s="1"/>
      <c r="EX232" s="1"/>
      <c r="EY232" s="1"/>
      <c r="EZ232" s="1"/>
      <c r="FA232" s="1"/>
      <c r="FB232" s="1"/>
      <c r="FC232" s="1"/>
      <c r="FD232" s="1"/>
      <c r="FE232" s="1"/>
      <c r="FF232" s="1"/>
      <c r="FI232" s="2"/>
      <c r="FJ232" s="2"/>
      <c r="FO232" s="2"/>
      <c r="FP232" s="2"/>
      <c r="FS232" s="2"/>
      <c r="FT232" s="2"/>
      <c r="FU232" s="2"/>
      <c r="FV232" s="2"/>
      <c r="FW232" s="2"/>
      <c r="FX232" s="2"/>
      <c r="FY232" s="2"/>
      <c r="FZ232" s="2"/>
      <c r="GQ232" s="1"/>
      <c r="GR232" s="1"/>
      <c r="GS232" s="1"/>
      <c r="GT232" s="1"/>
      <c r="GU232" s="1"/>
      <c r="GV232" s="1"/>
      <c r="GW232" s="1"/>
      <c r="GX232" s="1"/>
      <c r="HM232" s="1"/>
      <c r="HN232" s="1"/>
    </row>
    <row r="233" spans="1:222">
      <c r="A233" s="11"/>
      <c r="B233" s="1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2"/>
      <c r="AN233" s="2"/>
      <c r="AQ233" s="2"/>
      <c r="AR233" s="2"/>
      <c r="AU233" s="2"/>
      <c r="AV233" s="2"/>
      <c r="BA233" s="2"/>
      <c r="BB233" s="2"/>
      <c r="BE233" s="2"/>
      <c r="BF233" s="2"/>
      <c r="BI233" s="2"/>
      <c r="BJ233" s="2"/>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c r="DK233" s="1"/>
      <c r="DL233" s="1"/>
      <c r="DM233" s="1"/>
      <c r="DN233" s="1"/>
      <c r="DO233" s="1"/>
      <c r="DP233" s="1"/>
      <c r="DQ233" s="1"/>
      <c r="DR233" s="1"/>
      <c r="DS233" s="1"/>
      <c r="DT233" s="1"/>
      <c r="DU233" s="1"/>
      <c r="DV233" s="1"/>
      <c r="DW233" s="1"/>
      <c r="DX233" s="1"/>
      <c r="DY233" s="1"/>
      <c r="DZ233" s="1"/>
      <c r="EA233" s="1"/>
      <c r="EB233" s="1"/>
      <c r="EC233" s="1"/>
      <c r="ED233" s="1"/>
      <c r="EE233" s="1"/>
      <c r="EF233" s="1"/>
      <c r="EG233" s="1"/>
      <c r="EH233" s="1"/>
      <c r="EI233" s="1"/>
      <c r="EJ233" s="1"/>
      <c r="EK233" s="1"/>
      <c r="EL233" s="1"/>
      <c r="EM233" s="1"/>
      <c r="EN233" s="1"/>
      <c r="EO233" s="1"/>
      <c r="EP233" s="1"/>
      <c r="EQ233" s="1"/>
      <c r="ER233" s="1"/>
      <c r="ES233" s="1"/>
      <c r="ET233" s="1"/>
      <c r="EU233" s="1"/>
      <c r="EV233" s="1"/>
      <c r="EW233" s="1"/>
      <c r="EX233" s="1"/>
      <c r="EY233" s="1"/>
      <c r="EZ233" s="1"/>
      <c r="FA233" s="1"/>
      <c r="FB233" s="1"/>
      <c r="FC233" s="1"/>
      <c r="FD233" s="1"/>
      <c r="FE233" s="1"/>
      <c r="FF233" s="1"/>
      <c r="FI233" s="2"/>
      <c r="FJ233" s="2"/>
      <c r="FO233" s="2"/>
      <c r="FP233" s="2"/>
      <c r="FS233" s="2"/>
      <c r="FT233" s="2"/>
      <c r="FU233" s="2"/>
      <c r="FV233" s="2"/>
      <c r="FW233" s="2"/>
      <c r="FX233" s="2"/>
      <c r="FY233" s="2"/>
      <c r="FZ233" s="2"/>
      <c r="GQ233" s="1"/>
      <c r="GR233" s="1"/>
      <c r="GS233" s="1"/>
      <c r="GT233" s="1"/>
      <c r="GU233" s="1"/>
      <c r="GV233" s="1"/>
      <c r="GW233" s="1"/>
      <c r="GX233" s="1"/>
      <c r="HM233" s="1"/>
      <c r="HN233" s="1"/>
    </row>
    <row r="234" spans="1:222">
      <c r="A234" s="11"/>
      <c r="B234" s="1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2"/>
      <c r="AN234" s="2"/>
      <c r="AQ234" s="2"/>
      <c r="AR234" s="2"/>
      <c r="AU234" s="2"/>
      <c r="AV234" s="2"/>
      <c r="BA234" s="2"/>
      <c r="BB234" s="2"/>
      <c r="BE234" s="2"/>
      <c r="BF234" s="2"/>
      <c r="BI234" s="2"/>
      <c r="BJ234" s="2"/>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c r="DK234" s="1"/>
      <c r="DL234" s="1"/>
      <c r="DM234" s="1"/>
      <c r="DN234" s="1"/>
      <c r="DO234" s="1"/>
      <c r="DP234" s="1"/>
      <c r="DQ234" s="1"/>
      <c r="DR234" s="1"/>
      <c r="DS234" s="1"/>
      <c r="DT234" s="1"/>
      <c r="DU234" s="1"/>
      <c r="DV234" s="1"/>
      <c r="DW234" s="1"/>
      <c r="DX234" s="1"/>
      <c r="DY234" s="1"/>
      <c r="DZ234" s="1"/>
      <c r="EA234" s="1"/>
      <c r="EB234" s="1"/>
      <c r="EC234" s="1"/>
      <c r="ED234" s="1"/>
      <c r="EE234" s="1"/>
      <c r="EF234" s="1"/>
      <c r="EG234" s="1"/>
      <c r="EH234" s="1"/>
      <c r="EI234" s="1"/>
      <c r="EJ234" s="1"/>
      <c r="EK234" s="1"/>
      <c r="EL234" s="1"/>
      <c r="EM234" s="1"/>
      <c r="EN234" s="1"/>
      <c r="EO234" s="1"/>
      <c r="EP234" s="1"/>
      <c r="EQ234" s="1"/>
      <c r="ER234" s="1"/>
      <c r="ES234" s="1"/>
      <c r="ET234" s="1"/>
      <c r="EU234" s="1"/>
      <c r="EV234" s="1"/>
      <c r="EW234" s="1"/>
      <c r="EX234" s="1"/>
      <c r="EY234" s="1"/>
      <c r="EZ234" s="1"/>
      <c r="FA234" s="1"/>
      <c r="FB234" s="1"/>
      <c r="FC234" s="1"/>
      <c r="FD234" s="1"/>
      <c r="FE234" s="1"/>
      <c r="FF234" s="1"/>
      <c r="FI234" s="2"/>
      <c r="FJ234" s="2"/>
      <c r="FO234" s="2"/>
      <c r="FP234" s="2"/>
      <c r="FS234" s="2"/>
      <c r="FT234" s="2"/>
      <c r="FU234" s="2"/>
      <c r="FV234" s="2"/>
      <c r="FW234" s="2"/>
      <c r="FX234" s="2"/>
      <c r="FY234" s="2"/>
      <c r="FZ234" s="2"/>
      <c r="GQ234" s="1"/>
      <c r="GR234" s="1"/>
      <c r="GS234" s="1"/>
      <c r="GT234" s="1"/>
      <c r="GU234" s="1"/>
      <c r="GV234" s="1"/>
      <c r="GW234" s="1"/>
      <c r="GX234" s="1"/>
      <c r="HM234" s="1"/>
      <c r="HN234" s="1"/>
    </row>
    <row r="235" spans="1:222">
      <c r="A235" s="11"/>
      <c r="B235" s="1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2"/>
      <c r="AN235" s="2"/>
      <c r="AQ235" s="2"/>
      <c r="AR235" s="2"/>
      <c r="AU235" s="2"/>
      <c r="AV235" s="2"/>
      <c r="BA235" s="2"/>
      <c r="BB235" s="2"/>
      <c r="BE235" s="2"/>
      <c r="BF235" s="2"/>
      <c r="BI235" s="2"/>
      <c r="BJ235" s="2"/>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c r="DK235" s="1"/>
      <c r="DL235" s="1"/>
      <c r="DM235" s="1"/>
      <c r="DN235" s="1"/>
      <c r="DO235" s="1"/>
      <c r="DP235" s="1"/>
      <c r="DQ235" s="1"/>
      <c r="DR235" s="1"/>
      <c r="DS235" s="1"/>
      <c r="DT235" s="1"/>
      <c r="DU235" s="1"/>
      <c r="DV235" s="1"/>
      <c r="DW235" s="1"/>
      <c r="DX235" s="1"/>
      <c r="DY235" s="1"/>
      <c r="DZ235" s="1"/>
      <c r="EA235" s="1"/>
      <c r="EB235" s="1"/>
      <c r="EC235" s="1"/>
      <c r="ED235" s="1"/>
      <c r="EE235" s="1"/>
      <c r="EF235" s="1"/>
      <c r="EG235" s="1"/>
      <c r="EH235" s="1"/>
      <c r="EI235" s="1"/>
      <c r="EJ235" s="1"/>
      <c r="EK235" s="1"/>
      <c r="EL235" s="1"/>
      <c r="EM235" s="1"/>
      <c r="EN235" s="1"/>
      <c r="EO235" s="1"/>
      <c r="EP235" s="1"/>
      <c r="EQ235" s="1"/>
      <c r="ER235" s="1"/>
      <c r="ES235" s="1"/>
      <c r="ET235" s="1"/>
      <c r="EU235" s="1"/>
      <c r="EV235" s="1"/>
      <c r="EW235" s="1"/>
      <c r="EX235" s="1"/>
      <c r="EY235" s="1"/>
      <c r="EZ235" s="1"/>
      <c r="FA235" s="1"/>
      <c r="FB235" s="1"/>
      <c r="FC235" s="1"/>
      <c r="FD235" s="1"/>
      <c r="FE235" s="1"/>
      <c r="FF235" s="1"/>
      <c r="FI235" s="2"/>
      <c r="FJ235" s="2"/>
      <c r="FO235" s="2"/>
      <c r="FP235" s="2"/>
      <c r="FS235" s="2"/>
      <c r="FT235" s="2"/>
      <c r="FU235" s="2"/>
      <c r="FV235" s="2"/>
      <c r="FW235" s="2"/>
      <c r="FX235" s="2"/>
      <c r="FY235" s="2"/>
      <c r="FZ235" s="2"/>
      <c r="GQ235" s="1"/>
      <c r="GR235" s="1"/>
      <c r="GS235" s="1"/>
      <c r="GT235" s="1"/>
      <c r="GU235" s="1"/>
      <c r="GV235" s="1"/>
      <c r="GW235" s="1"/>
      <c r="GX235" s="1"/>
      <c r="HM235" s="1"/>
      <c r="HN235" s="1"/>
    </row>
    <row r="236" spans="1:222">
      <c r="A236" s="11"/>
      <c r="B236" s="1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2"/>
      <c r="AN236" s="2"/>
      <c r="AQ236" s="2"/>
      <c r="AR236" s="2"/>
      <c r="AU236" s="2"/>
      <c r="AV236" s="2"/>
      <c r="BA236" s="2"/>
      <c r="BB236" s="2"/>
      <c r="BE236" s="2"/>
      <c r="BF236" s="2"/>
      <c r="BI236" s="2"/>
      <c r="BJ236" s="2"/>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c r="DK236" s="1"/>
      <c r="DL236" s="1"/>
      <c r="DM236" s="1"/>
      <c r="DN236" s="1"/>
      <c r="DO236" s="1"/>
      <c r="DP236" s="1"/>
      <c r="DQ236" s="1"/>
      <c r="DR236" s="1"/>
      <c r="DS236" s="1"/>
      <c r="DT236" s="1"/>
      <c r="DU236" s="1"/>
      <c r="DV236" s="1"/>
      <c r="DW236" s="1"/>
      <c r="DX236" s="1"/>
      <c r="DY236" s="1"/>
      <c r="DZ236" s="1"/>
      <c r="EA236" s="1"/>
      <c r="EB236" s="1"/>
      <c r="EC236" s="1"/>
      <c r="ED236" s="1"/>
      <c r="EE236" s="1"/>
      <c r="EF236" s="1"/>
      <c r="EG236" s="1"/>
      <c r="EH236" s="1"/>
      <c r="EI236" s="1"/>
      <c r="EJ236" s="1"/>
      <c r="EK236" s="1"/>
      <c r="EL236" s="1"/>
      <c r="EM236" s="1"/>
      <c r="EN236" s="1"/>
      <c r="EO236" s="1"/>
      <c r="EP236" s="1"/>
      <c r="EQ236" s="1"/>
      <c r="ER236" s="1"/>
      <c r="ES236" s="1"/>
      <c r="ET236" s="1"/>
      <c r="EU236" s="1"/>
      <c r="EV236" s="1"/>
      <c r="EW236" s="1"/>
      <c r="EX236" s="1"/>
      <c r="EY236" s="1"/>
      <c r="EZ236" s="1"/>
      <c r="FA236" s="1"/>
      <c r="FB236" s="1"/>
      <c r="FC236" s="1"/>
      <c r="FD236" s="1"/>
      <c r="FE236" s="1"/>
      <c r="FF236" s="1"/>
      <c r="FI236" s="2"/>
      <c r="FJ236" s="2"/>
      <c r="FO236" s="2"/>
      <c r="FP236" s="2"/>
      <c r="FS236" s="2"/>
      <c r="FT236" s="2"/>
      <c r="FU236" s="2"/>
      <c r="FV236" s="2"/>
      <c r="FW236" s="2"/>
      <c r="FX236" s="2"/>
      <c r="FY236" s="2"/>
      <c r="FZ236" s="2"/>
      <c r="GQ236" s="1"/>
      <c r="GR236" s="1"/>
      <c r="GS236" s="1"/>
      <c r="GT236" s="1"/>
      <c r="GU236" s="1"/>
      <c r="GV236" s="1"/>
      <c r="GW236" s="1"/>
      <c r="GX236" s="1"/>
      <c r="HM236" s="1"/>
      <c r="HN236" s="1"/>
    </row>
    <row r="237" spans="1:222">
      <c r="A237" s="11"/>
      <c r="B237" s="1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2"/>
      <c r="AN237" s="2"/>
      <c r="AQ237" s="2"/>
      <c r="AR237" s="2"/>
      <c r="AU237" s="2"/>
      <c r="AV237" s="2"/>
      <c r="BA237" s="2"/>
      <c r="BB237" s="2"/>
      <c r="BE237" s="2"/>
      <c r="BF237" s="2"/>
      <c r="BI237" s="2"/>
      <c r="BJ237" s="2"/>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c r="DK237" s="1"/>
      <c r="DL237" s="1"/>
      <c r="DM237" s="1"/>
      <c r="DN237" s="1"/>
      <c r="DO237" s="1"/>
      <c r="DP237" s="1"/>
      <c r="DQ237" s="1"/>
      <c r="DR237" s="1"/>
      <c r="DS237" s="1"/>
      <c r="DT237" s="1"/>
      <c r="DU237" s="1"/>
      <c r="DV237" s="1"/>
      <c r="DW237" s="1"/>
      <c r="DX237" s="1"/>
      <c r="DY237" s="1"/>
      <c r="DZ237" s="1"/>
      <c r="EA237" s="1"/>
      <c r="EB237" s="1"/>
      <c r="EC237" s="1"/>
      <c r="ED237" s="1"/>
      <c r="EE237" s="1"/>
      <c r="EF237" s="1"/>
      <c r="EG237" s="1"/>
      <c r="EH237" s="1"/>
      <c r="EI237" s="1"/>
      <c r="EJ237" s="1"/>
      <c r="EK237" s="1"/>
      <c r="EL237" s="1"/>
      <c r="EM237" s="1"/>
      <c r="EN237" s="1"/>
      <c r="EO237" s="1"/>
      <c r="EP237" s="1"/>
      <c r="EQ237" s="1"/>
      <c r="ER237" s="1"/>
      <c r="ES237" s="1"/>
      <c r="ET237" s="1"/>
      <c r="EU237" s="1"/>
      <c r="EV237" s="1"/>
      <c r="EW237" s="1"/>
      <c r="EX237" s="1"/>
      <c r="EY237" s="1"/>
      <c r="EZ237" s="1"/>
      <c r="FA237" s="1"/>
      <c r="FB237" s="1"/>
      <c r="FC237" s="1"/>
      <c r="FD237" s="1"/>
      <c r="FE237" s="1"/>
      <c r="FF237" s="1"/>
      <c r="FI237" s="2"/>
      <c r="FJ237" s="2"/>
      <c r="FO237" s="2"/>
      <c r="FP237" s="2"/>
      <c r="FS237" s="2"/>
      <c r="FT237" s="2"/>
      <c r="FU237" s="2"/>
      <c r="FV237" s="2"/>
      <c r="FW237" s="2"/>
      <c r="FX237" s="2"/>
      <c r="FY237" s="2"/>
      <c r="FZ237" s="2"/>
      <c r="GQ237" s="1"/>
      <c r="GR237" s="1"/>
      <c r="GS237" s="1"/>
      <c r="GT237" s="1"/>
      <c r="GU237" s="1"/>
      <c r="GV237" s="1"/>
      <c r="GW237" s="1"/>
      <c r="GX237" s="1"/>
      <c r="HM237" s="1"/>
      <c r="HN237" s="1"/>
    </row>
    <row r="238" spans="1:222">
      <c r="A238" s="11"/>
      <c r="B238" s="1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2"/>
      <c r="AN238" s="2"/>
      <c r="AQ238" s="2"/>
      <c r="AR238" s="2"/>
      <c r="AU238" s="2"/>
      <c r="AV238" s="2"/>
      <c r="BA238" s="2"/>
      <c r="BB238" s="2"/>
      <c r="BE238" s="2"/>
      <c r="BF238" s="2"/>
      <c r="BI238" s="2"/>
      <c r="BJ238" s="2"/>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c r="DK238" s="1"/>
      <c r="DL238" s="1"/>
      <c r="DM238" s="1"/>
      <c r="DN238" s="1"/>
      <c r="DO238" s="1"/>
      <c r="DP238" s="1"/>
      <c r="DQ238" s="1"/>
      <c r="DR238" s="1"/>
      <c r="DS238" s="1"/>
      <c r="DT238" s="1"/>
      <c r="DU238" s="1"/>
      <c r="DV238" s="1"/>
      <c r="DW238" s="1"/>
      <c r="DX238" s="1"/>
      <c r="DY238" s="1"/>
      <c r="DZ238" s="1"/>
      <c r="EA238" s="1"/>
      <c r="EB238" s="1"/>
      <c r="EC238" s="1"/>
      <c r="ED238" s="1"/>
      <c r="EE238" s="1"/>
      <c r="EF238" s="1"/>
      <c r="EG238" s="1"/>
      <c r="EH238" s="1"/>
      <c r="EI238" s="1"/>
      <c r="EJ238" s="1"/>
      <c r="EK238" s="1"/>
      <c r="EL238" s="1"/>
      <c r="EM238" s="1"/>
      <c r="EN238" s="1"/>
      <c r="EO238" s="1"/>
      <c r="EP238" s="1"/>
      <c r="EQ238" s="1"/>
      <c r="ER238" s="1"/>
      <c r="ES238" s="1"/>
      <c r="ET238" s="1"/>
      <c r="EU238" s="1"/>
      <c r="EV238" s="1"/>
      <c r="EW238" s="1"/>
      <c r="EX238" s="1"/>
      <c r="EY238" s="1"/>
      <c r="EZ238" s="1"/>
      <c r="FA238" s="1"/>
      <c r="FB238" s="1"/>
      <c r="FC238" s="1"/>
      <c r="FD238" s="1"/>
      <c r="FE238" s="1"/>
      <c r="FF238" s="1"/>
      <c r="FI238" s="2"/>
      <c r="FJ238" s="2"/>
      <c r="FO238" s="2"/>
      <c r="FP238" s="2"/>
      <c r="FS238" s="2"/>
      <c r="FT238" s="2"/>
      <c r="FU238" s="2"/>
      <c r="FV238" s="2"/>
      <c r="FW238" s="2"/>
      <c r="FX238" s="2"/>
      <c r="FY238" s="2"/>
      <c r="FZ238" s="2"/>
      <c r="GQ238" s="1"/>
      <c r="GR238" s="1"/>
      <c r="GS238" s="1"/>
      <c r="GT238" s="1"/>
      <c r="GU238" s="1"/>
      <c r="GV238" s="1"/>
      <c r="GW238" s="1"/>
      <c r="GX238" s="1"/>
      <c r="HM238" s="1"/>
      <c r="HN238" s="1"/>
    </row>
    <row r="239" spans="1:222">
      <c r="A239" s="11"/>
      <c r="B239" s="1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2"/>
      <c r="AN239" s="2"/>
      <c r="AQ239" s="2"/>
      <c r="AR239" s="2"/>
      <c r="AU239" s="2"/>
      <c r="AV239" s="2"/>
      <c r="BA239" s="2"/>
      <c r="BB239" s="2"/>
      <c r="BE239" s="2"/>
      <c r="BF239" s="2"/>
      <c r="BI239" s="2"/>
      <c r="BJ239" s="2"/>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c r="DK239" s="1"/>
      <c r="DL239" s="1"/>
      <c r="DM239" s="1"/>
      <c r="DN239" s="1"/>
      <c r="DO239" s="1"/>
      <c r="DP239" s="1"/>
      <c r="DQ239" s="1"/>
      <c r="DR239" s="1"/>
      <c r="DS239" s="1"/>
      <c r="DT239" s="1"/>
      <c r="DU239" s="1"/>
      <c r="DV239" s="1"/>
      <c r="DW239" s="1"/>
      <c r="DX239" s="1"/>
      <c r="DY239" s="1"/>
      <c r="DZ239" s="1"/>
      <c r="EA239" s="1"/>
      <c r="EB239" s="1"/>
      <c r="EC239" s="1"/>
      <c r="ED239" s="1"/>
      <c r="EE239" s="1"/>
      <c r="EF239" s="1"/>
      <c r="EG239" s="1"/>
      <c r="EH239" s="1"/>
      <c r="EI239" s="1"/>
      <c r="EJ239" s="1"/>
      <c r="EK239" s="1"/>
      <c r="EL239" s="1"/>
      <c r="EM239" s="1"/>
      <c r="EN239" s="1"/>
      <c r="EO239" s="1"/>
      <c r="EP239" s="1"/>
      <c r="EQ239" s="1"/>
      <c r="ER239" s="1"/>
      <c r="ES239" s="1"/>
      <c r="ET239" s="1"/>
      <c r="EU239" s="1"/>
      <c r="EV239" s="1"/>
      <c r="EW239" s="1"/>
      <c r="EX239" s="1"/>
      <c r="EY239" s="1"/>
      <c r="EZ239" s="1"/>
      <c r="FA239" s="1"/>
      <c r="FB239" s="1"/>
      <c r="FC239" s="1"/>
      <c r="FD239" s="1"/>
      <c r="FE239" s="1"/>
      <c r="FF239" s="1"/>
      <c r="FI239" s="2"/>
      <c r="FJ239" s="2"/>
      <c r="FO239" s="2"/>
      <c r="FP239" s="2"/>
      <c r="FS239" s="2"/>
      <c r="FT239" s="2"/>
      <c r="FU239" s="2"/>
      <c r="FV239" s="2"/>
      <c r="FW239" s="2"/>
      <c r="FX239" s="2"/>
      <c r="FY239" s="2"/>
      <c r="FZ239" s="2"/>
      <c r="GQ239" s="1"/>
      <c r="GR239" s="1"/>
      <c r="GS239" s="1"/>
      <c r="GT239" s="1"/>
      <c r="GU239" s="1"/>
      <c r="GV239" s="1"/>
      <c r="GW239" s="1"/>
      <c r="GX239" s="1"/>
      <c r="HM239" s="1"/>
      <c r="HN239" s="1"/>
    </row>
    <row r="240" spans="1:222">
      <c r="A240" s="11"/>
      <c r="B240" s="1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2"/>
      <c r="AN240" s="2"/>
      <c r="AQ240" s="2"/>
      <c r="AR240" s="2"/>
      <c r="AU240" s="2"/>
      <c r="AV240" s="2"/>
      <c r="BA240" s="2"/>
      <c r="BB240" s="2"/>
      <c r="BE240" s="2"/>
      <c r="BF240" s="2"/>
      <c r="BI240" s="2"/>
      <c r="BJ240" s="2"/>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c r="DK240" s="1"/>
      <c r="DL240" s="1"/>
      <c r="DM240" s="1"/>
      <c r="DN240" s="1"/>
      <c r="DO240" s="1"/>
      <c r="DP240" s="1"/>
      <c r="DQ240" s="1"/>
      <c r="DR240" s="1"/>
      <c r="DS240" s="1"/>
      <c r="DT240" s="1"/>
      <c r="DU240" s="1"/>
      <c r="DV240" s="1"/>
      <c r="DW240" s="1"/>
      <c r="DX240" s="1"/>
      <c r="DY240" s="1"/>
      <c r="DZ240" s="1"/>
      <c r="EA240" s="1"/>
      <c r="EB240" s="1"/>
      <c r="EC240" s="1"/>
      <c r="ED240" s="1"/>
      <c r="EE240" s="1"/>
      <c r="EF240" s="1"/>
      <c r="EG240" s="1"/>
      <c r="EH240" s="1"/>
      <c r="EI240" s="1"/>
      <c r="EJ240" s="1"/>
      <c r="EK240" s="1"/>
      <c r="EL240" s="1"/>
      <c r="EM240" s="1"/>
      <c r="EN240" s="1"/>
      <c r="EO240" s="1"/>
      <c r="EP240" s="1"/>
      <c r="EQ240" s="1"/>
      <c r="ER240" s="1"/>
      <c r="ES240" s="1"/>
      <c r="ET240" s="1"/>
      <c r="EU240" s="1"/>
      <c r="EV240" s="1"/>
      <c r="EW240" s="1"/>
      <c r="EX240" s="1"/>
      <c r="EY240" s="1"/>
      <c r="EZ240" s="1"/>
      <c r="FA240" s="1"/>
      <c r="FB240" s="1"/>
      <c r="FC240" s="1"/>
      <c r="FD240" s="1"/>
      <c r="FE240" s="1"/>
      <c r="FF240" s="1"/>
      <c r="FI240" s="2"/>
      <c r="FJ240" s="2"/>
      <c r="FO240" s="2"/>
      <c r="FP240" s="2"/>
      <c r="FS240" s="2"/>
      <c r="FT240" s="2"/>
      <c r="FU240" s="2"/>
      <c r="FV240" s="2"/>
      <c r="FW240" s="2"/>
      <c r="FX240" s="2"/>
      <c r="FY240" s="2"/>
      <c r="FZ240" s="2"/>
      <c r="GQ240" s="1"/>
      <c r="GR240" s="1"/>
      <c r="GS240" s="1"/>
      <c r="GT240" s="1"/>
      <c r="GU240" s="1"/>
      <c r="GV240" s="1"/>
      <c r="GW240" s="1"/>
      <c r="GX240" s="1"/>
      <c r="HM240" s="1"/>
      <c r="HN240" s="1"/>
    </row>
    <row r="241" spans="1:222">
      <c r="A241" s="11"/>
      <c r="B241" s="1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2"/>
      <c r="AN241" s="2"/>
      <c r="AQ241" s="2"/>
      <c r="AR241" s="2"/>
      <c r="AU241" s="2"/>
      <c r="AV241" s="2"/>
      <c r="BA241" s="2"/>
      <c r="BB241" s="2"/>
      <c r="BE241" s="2"/>
      <c r="BF241" s="2"/>
      <c r="BI241" s="2"/>
      <c r="BJ241" s="2"/>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c r="DV241" s="1"/>
      <c r="DW241" s="1"/>
      <c r="DX241" s="1"/>
      <c r="DY241" s="1"/>
      <c r="DZ241" s="1"/>
      <c r="EA241" s="1"/>
      <c r="EB241" s="1"/>
      <c r="EC241" s="1"/>
      <c r="ED241" s="1"/>
      <c r="EE241" s="1"/>
      <c r="EF241" s="1"/>
      <c r="EG241" s="1"/>
      <c r="EH241" s="1"/>
      <c r="EI241" s="1"/>
      <c r="EJ241" s="1"/>
      <c r="EK241" s="1"/>
      <c r="EL241" s="1"/>
      <c r="EM241" s="1"/>
      <c r="EN241" s="1"/>
      <c r="EO241" s="1"/>
      <c r="EP241" s="1"/>
      <c r="EQ241" s="1"/>
      <c r="ER241" s="1"/>
      <c r="ES241" s="1"/>
      <c r="ET241" s="1"/>
      <c r="EU241" s="1"/>
      <c r="EV241" s="1"/>
      <c r="EW241" s="1"/>
      <c r="EX241" s="1"/>
      <c r="EY241" s="1"/>
      <c r="EZ241" s="1"/>
      <c r="FA241" s="1"/>
      <c r="FB241" s="1"/>
      <c r="FC241" s="1"/>
      <c r="FD241" s="1"/>
      <c r="FE241" s="1"/>
      <c r="FF241" s="1"/>
      <c r="FI241" s="2"/>
      <c r="FJ241" s="2"/>
      <c r="FO241" s="2"/>
      <c r="FP241" s="2"/>
      <c r="FS241" s="2"/>
      <c r="FT241" s="2"/>
      <c r="FU241" s="2"/>
      <c r="FV241" s="2"/>
      <c r="FW241" s="2"/>
      <c r="FX241" s="2"/>
      <c r="FY241" s="2"/>
      <c r="FZ241" s="2"/>
      <c r="GQ241" s="1"/>
      <c r="GR241" s="1"/>
      <c r="GS241" s="1"/>
      <c r="GT241" s="1"/>
      <c r="GU241" s="1"/>
      <c r="GV241" s="1"/>
      <c r="GW241" s="1"/>
      <c r="GX241" s="1"/>
      <c r="HM241" s="1"/>
      <c r="HN241" s="1"/>
    </row>
    <row r="242" spans="1:222">
      <c r="A242" s="11"/>
      <c r="B242" s="1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2"/>
      <c r="AN242" s="2"/>
      <c r="AQ242" s="2"/>
      <c r="AR242" s="2"/>
      <c r="AU242" s="2"/>
      <c r="AV242" s="2"/>
      <c r="BA242" s="2"/>
      <c r="BB242" s="2"/>
      <c r="BE242" s="2"/>
      <c r="BF242" s="2"/>
      <c r="BI242" s="2"/>
      <c r="BJ242" s="2"/>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c r="DV242" s="1"/>
      <c r="DW242" s="1"/>
      <c r="DX242" s="1"/>
      <c r="DY242" s="1"/>
      <c r="DZ242" s="1"/>
      <c r="EA242" s="1"/>
      <c r="EB242" s="1"/>
      <c r="EC242" s="1"/>
      <c r="ED242" s="1"/>
      <c r="EE242" s="1"/>
      <c r="EF242" s="1"/>
      <c r="EG242" s="1"/>
      <c r="EH242" s="1"/>
      <c r="EI242" s="1"/>
      <c r="EJ242" s="1"/>
      <c r="EK242" s="1"/>
      <c r="EL242" s="1"/>
      <c r="EM242" s="1"/>
      <c r="EN242" s="1"/>
      <c r="EO242" s="1"/>
      <c r="EP242" s="1"/>
      <c r="EQ242" s="1"/>
      <c r="ER242" s="1"/>
      <c r="ES242" s="1"/>
      <c r="ET242" s="1"/>
      <c r="EU242" s="1"/>
      <c r="EV242" s="1"/>
      <c r="EW242" s="1"/>
      <c r="EX242" s="1"/>
      <c r="EY242" s="1"/>
      <c r="EZ242" s="1"/>
      <c r="FA242" s="1"/>
      <c r="FB242" s="1"/>
      <c r="FC242" s="1"/>
      <c r="FD242" s="1"/>
      <c r="FE242" s="1"/>
      <c r="FF242" s="1"/>
      <c r="FI242" s="2"/>
      <c r="FJ242" s="2"/>
      <c r="FO242" s="2"/>
      <c r="FP242" s="2"/>
      <c r="FS242" s="2"/>
      <c r="FT242" s="2"/>
      <c r="FU242" s="2"/>
      <c r="FV242" s="2"/>
      <c r="FW242" s="2"/>
      <c r="FX242" s="2"/>
      <c r="FY242" s="2"/>
      <c r="FZ242" s="2"/>
      <c r="GQ242" s="1"/>
      <c r="GR242" s="1"/>
      <c r="GS242" s="1"/>
      <c r="GT242" s="1"/>
      <c r="GU242" s="1"/>
      <c r="GV242" s="1"/>
      <c r="GW242" s="1"/>
      <c r="GX242" s="1"/>
      <c r="HM242" s="1"/>
      <c r="HN242" s="1"/>
    </row>
    <row r="243" spans="1:222">
      <c r="A243" s="11"/>
      <c r="B243" s="1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2"/>
      <c r="AN243" s="2"/>
      <c r="AQ243" s="2"/>
      <c r="AR243" s="2"/>
      <c r="AU243" s="2"/>
      <c r="AV243" s="2"/>
      <c r="BA243" s="2"/>
      <c r="BB243" s="2"/>
      <c r="BE243" s="2"/>
      <c r="BF243" s="2"/>
      <c r="BI243" s="2"/>
      <c r="BJ243" s="2"/>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c r="DV243" s="1"/>
      <c r="DW243" s="1"/>
      <c r="DX243" s="1"/>
      <c r="DY243" s="1"/>
      <c r="DZ243" s="1"/>
      <c r="EA243" s="1"/>
      <c r="EB243" s="1"/>
      <c r="EC243" s="1"/>
      <c r="ED243" s="1"/>
      <c r="EE243" s="1"/>
      <c r="EF243" s="1"/>
      <c r="EG243" s="1"/>
      <c r="EH243" s="1"/>
      <c r="EI243" s="1"/>
      <c r="EJ243" s="1"/>
      <c r="EK243" s="1"/>
      <c r="EL243" s="1"/>
      <c r="EM243" s="1"/>
      <c r="EN243" s="1"/>
      <c r="EO243" s="1"/>
      <c r="EP243" s="1"/>
      <c r="EQ243" s="1"/>
      <c r="ER243" s="1"/>
      <c r="ES243" s="1"/>
      <c r="ET243" s="1"/>
      <c r="EU243" s="1"/>
      <c r="EV243" s="1"/>
      <c r="EW243" s="1"/>
      <c r="EX243" s="1"/>
      <c r="EY243" s="1"/>
      <c r="EZ243" s="1"/>
      <c r="FA243" s="1"/>
      <c r="FB243" s="1"/>
      <c r="FC243" s="1"/>
      <c r="FD243" s="1"/>
      <c r="FE243" s="1"/>
      <c r="FF243" s="1"/>
      <c r="FI243" s="2"/>
      <c r="FJ243" s="2"/>
      <c r="FO243" s="2"/>
      <c r="FP243" s="2"/>
      <c r="FS243" s="2"/>
      <c r="FT243" s="2"/>
      <c r="FU243" s="2"/>
      <c r="FV243" s="2"/>
      <c r="FW243" s="2"/>
      <c r="FX243" s="2"/>
      <c r="FY243" s="2"/>
      <c r="FZ243" s="2"/>
      <c r="GQ243" s="1"/>
      <c r="GR243" s="1"/>
      <c r="GS243" s="1"/>
      <c r="GT243" s="1"/>
      <c r="GU243" s="1"/>
      <c r="GV243" s="1"/>
      <c r="GW243" s="1"/>
      <c r="GX243" s="1"/>
      <c r="HM243" s="1"/>
      <c r="HN243" s="1"/>
    </row>
    <row r="244" spans="1:222">
      <c r="A244" s="11"/>
      <c r="B244" s="1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2"/>
      <c r="AN244" s="2"/>
      <c r="AQ244" s="2"/>
      <c r="AR244" s="2"/>
      <c r="AU244" s="2"/>
      <c r="AV244" s="2"/>
      <c r="BA244" s="2"/>
      <c r="BB244" s="2"/>
      <c r="BE244" s="2"/>
      <c r="BF244" s="2"/>
      <c r="BI244" s="2"/>
      <c r="BJ244" s="2"/>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c r="DK244" s="1"/>
      <c r="DL244" s="1"/>
      <c r="DM244" s="1"/>
      <c r="DN244" s="1"/>
      <c r="DO244" s="1"/>
      <c r="DP244" s="1"/>
      <c r="DQ244" s="1"/>
      <c r="DR244" s="1"/>
      <c r="DS244" s="1"/>
      <c r="DT244" s="1"/>
      <c r="DU244" s="1"/>
      <c r="DV244" s="1"/>
      <c r="DW244" s="1"/>
      <c r="DX244" s="1"/>
      <c r="DY244" s="1"/>
      <c r="DZ244" s="1"/>
      <c r="EA244" s="1"/>
      <c r="EB244" s="1"/>
      <c r="EC244" s="1"/>
      <c r="ED244" s="1"/>
      <c r="EE244" s="1"/>
      <c r="EF244" s="1"/>
      <c r="EG244" s="1"/>
      <c r="EH244" s="1"/>
      <c r="EI244" s="1"/>
      <c r="EJ244" s="1"/>
      <c r="EK244" s="1"/>
      <c r="EL244" s="1"/>
      <c r="EM244" s="1"/>
      <c r="EN244" s="1"/>
      <c r="EO244" s="1"/>
      <c r="EP244" s="1"/>
      <c r="EQ244" s="1"/>
      <c r="ER244" s="1"/>
      <c r="ES244" s="1"/>
      <c r="ET244" s="1"/>
      <c r="EU244" s="1"/>
      <c r="EV244" s="1"/>
      <c r="EW244" s="1"/>
      <c r="EX244" s="1"/>
      <c r="EY244" s="1"/>
      <c r="EZ244" s="1"/>
      <c r="FA244" s="1"/>
      <c r="FB244" s="1"/>
      <c r="FC244" s="1"/>
      <c r="FD244" s="1"/>
      <c r="FE244" s="1"/>
      <c r="FF244" s="1"/>
      <c r="FI244" s="2"/>
      <c r="FJ244" s="2"/>
      <c r="FO244" s="2"/>
      <c r="FP244" s="2"/>
      <c r="FS244" s="2"/>
      <c r="FT244" s="2"/>
      <c r="FU244" s="2"/>
      <c r="FV244" s="2"/>
      <c r="FW244" s="2"/>
      <c r="FX244" s="2"/>
      <c r="FY244" s="2"/>
      <c r="FZ244" s="2"/>
      <c r="GQ244" s="1"/>
      <c r="GR244" s="1"/>
      <c r="GS244" s="1"/>
      <c r="GT244" s="1"/>
      <c r="GU244" s="1"/>
      <c r="GV244" s="1"/>
      <c r="GW244" s="1"/>
      <c r="GX244" s="1"/>
      <c r="HM244" s="1"/>
      <c r="HN244" s="1"/>
    </row>
    <row r="245" spans="1:222">
      <c r="A245" s="11"/>
      <c r="B245" s="1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2"/>
      <c r="AN245" s="2"/>
      <c r="AQ245" s="2"/>
      <c r="AR245" s="2"/>
      <c r="AU245" s="2"/>
      <c r="AV245" s="2"/>
      <c r="BA245" s="2"/>
      <c r="BB245" s="2"/>
      <c r="BE245" s="2"/>
      <c r="BF245" s="2"/>
      <c r="BI245" s="2"/>
      <c r="BJ245" s="2"/>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c r="DK245" s="1"/>
      <c r="DL245" s="1"/>
      <c r="DM245" s="1"/>
      <c r="DN245" s="1"/>
      <c r="DO245" s="1"/>
      <c r="DP245" s="1"/>
      <c r="DQ245" s="1"/>
      <c r="DR245" s="1"/>
      <c r="DS245" s="1"/>
      <c r="DT245" s="1"/>
      <c r="DU245" s="1"/>
      <c r="DV245" s="1"/>
      <c r="DW245" s="1"/>
      <c r="DX245" s="1"/>
      <c r="DY245" s="1"/>
      <c r="DZ245" s="1"/>
      <c r="EA245" s="1"/>
      <c r="EB245" s="1"/>
      <c r="EC245" s="1"/>
      <c r="ED245" s="1"/>
      <c r="EE245" s="1"/>
      <c r="EF245" s="1"/>
      <c r="EG245" s="1"/>
      <c r="EH245" s="1"/>
      <c r="EI245" s="1"/>
      <c r="EJ245" s="1"/>
      <c r="EK245" s="1"/>
      <c r="EL245" s="1"/>
      <c r="EM245" s="1"/>
      <c r="EN245" s="1"/>
      <c r="EO245" s="1"/>
      <c r="EP245" s="1"/>
      <c r="EQ245" s="1"/>
      <c r="ER245" s="1"/>
      <c r="ES245" s="1"/>
      <c r="ET245" s="1"/>
      <c r="EU245" s="1"/>
      <c r="EV245" s="1"/>
      <c r="EW245" s="1"/>
      <c r="EX245" s="1"/>
      <c r="EY245" s="1"/>
      <c r="EZ245" s="1"/>
      <c r="FA245" s="1"/>
      <c r="FB245" s="1"/>
      <c r="FC245" s="1"/>
      <c r="FD245" s="1"/>
      <c r="FE245" s="1"/>
      <c r="FF245" s="1"/>
      <c r="FI245" s="2"/>
      <c r="FJ245" s="2"/>
      <c r="FO245" s="2"/>
      <c r="FP245" s="2"/>
      <c r="FS245" s="2"/>
      <c r="FT245" s="2"/>
      <c r="FU245" s="2"/>
      <c r="FV245" s="2"/>
      <c r="FW245" s="2"/>
      <c r="FX245" s="2"/>
      <c r="FY245" s="2"/>
      <c r="FZ245" s="2"/>
      <c r="GQ245" s="1"/>
      <c r="GR245" s="1"/>
      <c r="GS245" s="1"/>
      <c r="GT245" s="1"/>
      <c r="GU245" s="1"/>
      <c r="GV245" s="1"/>
      <c r="GW245" s="1"/>
      <c r="GX245" s="1"/>
      <c r="HM245" s="1"/>
      <c r="HN245" s="1"/>
    </row>
    <row r="246" spans="1:222">
      <c r="A246" s="11"/>
      <c r="B246" s="1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2"/>
      <c r="AN246" s="2"/>
      <c r="AQ246" s="2"/>
      <c r="AR246" s="2"/>
      <c r="AU246" s="2"/>
      <c r="AV246" s="2"/>
      <c r="BA246" s="2"/>
      <c r="BB246" s="2"/>
      <c r="BE246" s="2"/>
      <c r="BF246" s="2"/>
      <c r="BI246" s="2"/>
      <c r="BJ246" s="2"/>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c r="DK246" s="1"/>
      <c r="DL246" s="1"/>
      <c r="DM246" s="1"/>
      <c r="DN246" s="1"/>
      <c r="DO246" s="1"/>
      <c r="DP246" s="1"/>
      <c r="DQ246" s="1"/>
      <c r="DR246" s="1"/>
      <c r="DS246" s="1"/>
      <c r="DT246" s="1"/>
      <c r="DU246" s="1"/>
      <c r="DV246" s="1"/>
      <c r="DW246" s="1"/>
      <c r="DX246" s="1"/>
      <c r="DY246" s="1"/>
      <c r="DZ246" s="1"/>
      <c r="EA246" s="1"/>
      <c r="EB246" s="1"/>
      <c r="EC246" s="1"/>
      <c r="ED246" s="1"/>
      <c r="EE246" s="1"/>
      <c r="EF246" s="1"/>
      <c r="EG246" s="1"/>
      <c r="EH246" s="1"/>
      <c r="EI246" s="1"/>
      <c r="EJ246" s="1"/>
      <c r="EK246" s="1"/>
      <c r="EL246" s="1"/>
      <c r="EM246" s="1"/>
      <c r="EN246" s="1"/>
      <c r="EO246" s="1"/>
      <c r="EP246" s="1"/>
      <c r="EQ246" s="1"/>
      <c r="ER246" s="1"/>
      <c r="ES246" s="1"/>
      <c r="ET246" s="1"/>
      <c r="EU246" s="1"/>
      <c r="EV246" s="1"/>
      <c r="EW246" s="1"/>
      <c r="EX246" s="1"/>
      <c r="EY246" s="1"/>
      <c r="EZ246" s="1"/>
      <c r="FA246" s="1"/>
      <c r="FB246" s="1"/>
      <c r="FC246" s="1"/>
      <c r="FD246" s="1"/>
      <c r="FE246" s="1"/>
      <c r="FF246" s="1"/>
      <c r="FI246" s="2"/>
      <c r="FJ246" s="2"/>
      <c r="FO246" s="2"/>
      <c r="FP246" s="2"/>
      <c r="FS246" s="2"/>
      <c r="FT246" s="2"/>
      <c r="FU246" s="2"/>
      <c r="FV246" s="2"/>
      <c r="FW246" s="2"/>
      <c r="FX246" s="2"/>
      <c r="FY246" s="2"/>
      <c r="FZ246" s="2"/>
      <c r="GQ246" s="1"/>
      <c r="GR246" s="1"/>
      <c r="GS246" s="1"/>
      <c r="GT246" s="1"/>
      <c r="GU246" s="1"/>
      <c r="GV246" s="1"/>
      <c r="GW246" s="1"/>
      <c r="GX246" s="1"/>
      <c r="HM246" s="1"/>
      <c r="HN246" s="1"/>
    </row>
    <row r="247" spans="1:222">
      <c r="A247" s="11"/>
      <c r="B247" s="1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2"/>
      <c r="AN247" s="2"/>
      <c r="AQ247" s="2"/>
      <c r="AR247" s="2"/>
      <c r="AU247" s="2"/>
      <c r="AV247" s="2"/>
      <c r="BA247" s="2"/>
      <c r="BB247" s="2"/>
      <c r="BE247" s="2"/>
      <c r="BF247" s="2"/>
      <c r="BI247" s="2"/>
      <c r="BJ247" s="2"/>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c r="DK247" s="1"/>
      <c r="DL247" s="1"/>
      <c r="DM247" s="1"/>
      <c r="DN247" s="1"/>
      <c r="DO247" s="1"/>
      <c r="DP247" s="1"/>
      <c r="DQ247" s="1"/>
      <c r="DR247" s="1"/>
      <c r="DS247" s="1"/>
      <c r="DT247" s="1"/>
      <c r="DU247" s="1"/>
      <c r="DV247" s="1"/>
      <c r="DW247" s="1"/>
      <c r="DX247" s="1"/>
      <c r="DY247" s="1"/>
      <c r="DZ247" s="1"/>
      <c r="EA247" s="1"/>
      <c r="EB247" s="1"/>
      <c r="EC247" s="1"/>
      <c r="ED247" s="1"/>
      <c r="EE247" s="1"/>
      <c r="EF247" s="1"/>
      <c r="EG247" s="1"/>
      <c r="EH247" s="1"/>
      <c r="EI247" s="1"/>
      <c r="EJ247" s="1"/>
      <c r="EK247" s="1"/>
      <c r="EL247" s="1"/>
      <c r="EM247" s="1"/>
      <c r="EN247" s="1"/>
      <c r="EO247" s="1"/>
      <c r="EP247" s="1"/>
      <c r="EQ247" s="1"/>
      <c r="ER247" s="1"/>
      <c r="ES247" s="1"/>
      <c r="ET247" s="1"/>
      <c r="EU247" s="1"/>
      <c r="EV247" s="1"/>
      <c r="EW247" s="1"/>
      <c r="EX247" s="1"/>
      <c r="EY247" s="1"/>
      <c r="EZ247" s="1"/>
      <c r="FA247" s="1"/>
      <c r="FB247" s="1"/>
      <c r="FC247" s="1"/>
      <c r="FD247" s="1"/>
      <c r="FE247" s="1"/>
      <c r="FF247" s="1"/>
      <c r="FI247" s="2"/>
      <c r="FJ247" s="2"/>
      <c r="FO247" s="2"/>
      <c r="FP247" s="2"/>
      <c r="FS247" s="2"/>
      <c r="FT247" s="2"/>
      <c r="FU247" s="2"/>
      <c r="FV247" s="2"/>
      <c r="FW247" s="2"/>
      <c r="FX247" s="2"/>
      <c r="FY247" s="2"/>
      <c r="FZ247" s="2"/>
      <c r="GQ247" s="1"/>
      <c r="GR247" s="1"/>
      <c r="GS247" s="1"/>
      <c r="GT247" s="1"/>
      <c r="GU247" s="1"/>
      <c r="GV247" s="1"/>
      <c r="GW247" s="1"/>
      <c r="GX247" s="1"/>
      <c r="HM247" s="1"/>
      <c r="HN247" s="1"/>
    </row>
    <row r="248" spans="1:222">
      <c r="A248" s="11"/>
      <c r="B248" s="1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2"/>
      <c r="AN248" s="2"/>
      <c r="AQ248" s="2"/>
      <c r="AR248" s="2"/>
      <c r="AU248" s="2"/>
      <c r="AV248" s="2"/>
      <c r="BA248" s="2"/>
      <c r="BB248" s="2"/>
      <c r="BE248" s="2"/>
      <c r="BF248" s="2"/>
      <c r="BI248" s="2"/>
      <c r="BJ248" s="2"/>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c r="DK248" s="1"/>
      <c r="DL248" s="1"/>
      <c r="DM248" s="1"/>
      <c r="DN248" s="1"/>
      <c r="DO248" s="1"/>
      <c r="DP248" s="1"/>
      <c r="DQ248" s="1"/>
      <c r="DR248" s="1"/>
      <c r="DS248" s="1"/>
      <c r="DT248" s="1"/>
      <c r="DU248" s="1"/>
      <c r="DV248" s="1"/>
      <c r="DW248" s="1"/>
      <c r="DX248" s="1"/>
      <c r="DY248" s="1"/>
      <c r="DZ248" s="1"/>
      <c r="EA248" s="1"/>
      <c r="EB248" s="1"/>
      <c r="EC248" s="1"/>
      <c r="ED248" s="1"/>
      <c r="EE248" s="1"/>
      <c r="EF248" s="1"/>
      <c r="EG248" s="1"/>
      <c r="EH248" s="1"/>
      <c r="EI248" s="1"/>
      <c r="EJ248" s="1"/>
      <c r="EK248" s="1"/>
      <c r="EL248" s="1"/>
      <c r="EM248" s="1"/>
      <c r="EN248" s="1"/>
      <c r="EO248" s="1"/>
      <c r="EP248" s="1"/>
      <c r="EQ248" s="1"/>
      <c r="ER248" s="1"/>
      <c r="ES248" s="1"/>
      <c r="ET248" s="1"/>
      <c r="EU248" s="1"/>
      <c r="EV248" s="1"/>
      <c r="EW248" s="1"/>
      <c r="EX248" s="1"/>
      <c r="EY248" s="1"/>
      <c r="EZ248" s="1"/>
      <c r="FA248" s="1"/>
      <c r="FB248" s="1"/>
      <c r="FC248" s="1"/>
      <c r="FD248" s="1"/>
      <c r="FE248" s="1"/>
      <c r="FF248" s="1"/>
      <c r="FI248" s="2"/>
      <c r="FJ248" s="2"/>
      <c r="FO248" s="2"/>
      <c r="FP248" s="2"/>
      <c r="FS248" s="2"/>
      <c r="FT248" s="2"/>
      <c r="FU248" s="2"/>
      <c r="FV248" s="2"/>
      <c r="FW248" s="2"/>
      <c r="FX248" s="2"/>
      <c r="FY248" s="2"/>
      <c r="FZ248" s="2"/>
      <c r="GQ248" s="1"/>
      <c r="GR248" s="1"/>
      <c r="GS248" s="1"/>
      <c r="GT248" s="1"/>
      <c r="GU248" s="1"/>
      <c r="GV248" s="1"/>
      <c r="GW248" s="1"/>
      <c r="GX248" s="1"/>
      <c r="HM248" s="1"/>
      <c r="HN248" s="1"/>
    </row>
    <row r="249" spans="1:222">
      <c r="A249" s="11"/>
      <c r="B249" s="1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2"/>
      <c r="AN249" s="2"/>
      <c r="AQ249" s="2"/>
      <c r="AR249" s="2"/>
      <c r="AU249" s="2"/>
      <c r="AV249" s="2"/>
      <c r="BA249" s="2"/>
      <c r="BB249" s="2"/>
      <c r="BE249" s="2"/>
      <c r="BF249" s="2"/>
      <c r="BI249" s="2"/>
      <c r="BJ249" s="2"/>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c r="DK249" s="1"/>
      <c r="DL249" s="1"/>
      <c r="DM249" s="1"/>
      <c r="DN249" s="1"/>
      <c r="DO249" s="1"/>
      <c r="DP249" s="1"/>
      <c r="DQ249" s="1"/>
      <c r="DR249" s="1"/>
      <c r="DS249" s="1"/>
      <c r="DT249" s="1"/>
      <c r="DU249" s="1"/>
      <c r="DV249" s="1"/>
      <c r="DW249" s="1"/>
      <c r="DX249" s="1"/>
      <c r="DY249" s="1"/>
      <c r="DZ249" s="1"/>
      <c r="EA249" s="1"/>
      <c r="EB249" s="1"/>
      <c r="EC249" s="1"/>
      <c r="ED249" s="1"/>
      <c r="EE249" s="1"/>
      <c r="EF249" s="1"/>
      <c r="EG249" s="1"/>
      <c r="EH249" s="1"/>
      <c r="EI249" s="1"/>
      <c r="EJ249" s="1"/>
      <c r="EK249" s="1"/>
      <c r="EL249" s="1"/>
      <c r="EM249" s="1"/>
      <c r="EN249" s="1"/>
      <c r="EO249" s="1"/>
      <c r="EP249" s="1"/>
      <c r="EQ249" s="1"/>
      <c r="ER249" s="1"/>
      <c r="ES249" s="1"/>
      <c r="ET249" s="1"/>
      <c r="EU249" s="1"/>
      <c r="EV249" s="1"/>
      <c r="EW249" s="1"/>
      <c r="EX249" s="1"/>
      <c r="EY249" s="1"/>
      <c r="EZ249" s="1"/>
      <c r="FA249" s="1"/>
      <c r="FB249" s="1"/>
      <c r="FC249" s="1"/>
      <c r="FD249" s="1"/>
      <c r="FE249" s="1"/>
      <c r="FF249" s="1"/>
      <c r="FI249" s="2"/>
      <c r="FJ249" s="2"/>
      <c r="FO249" s="2"/>
      <c r="FP249" s="2"/>
      <c r="FS249" s="2"/>
      <c r="FT249" s="2"/>
      <c r="FU249" s="2"/>
      <c r="FV249" s="2"/>
      <c r="FW249" s="2"/>
      <c r="FX249" s="2"/>
      <c r="FY249" s="2"/>
      <c r="FZ249" s="2"/>
      <c r="GQ249" s="1"/>
      <c r="GR249" s="1"/>
      <c r="GS249" s="1"/>
      <c r="GT249" s="1"/>
      <c r="GU249" s="1"/>
      <c r="GV249" s="1"/>
      <c r="GW249" s="1"/>
      <c r="GX249" s="1"/>
      <c r="HM249" s="1"/>
      <c r="HN249" s="1"/>
    </row>
    <row r="250" spans="1:222">
      <c r="A250" s="11"/>
      <c r="B250" s="1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2"/>
      <c r="AN250" s="2"/>
      <c r="AQ250" s="2"/>
      <c r="AR250" s="2"/>
      <c r="AU250" s="2"/>
      <c r="AV250" s="2"/>
      <c r="BA250" s="2"/>
      <c r="BB250" s="2"/>
      <c r="BE250" s="2"/>
      <c r="BF250" s="2"/>
      <c r="BI250" s="2"/>
      <c r="BJ250" s="2"/>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c r="DK250" s="1"/>
      <c r="DL250" s="1"/>
      <c r="DM250" s="1"/>
      <c r="DN250" s="1"/>
      <c r="DO250" s="1"/>
      <c r="DP250" s="1"/>
      <c r="DQ250" s="1"/>
      <c r="DR250" s="1"/>
      <c r="DS250" s="1"/>
      <c r="DT250" s="1"/>
      <c r="DU250" s="1"/>
      <c r="DV250" s="1"/>
      <c r="DW250" s="1"/>
      <c r="DX250" s="1"/>
      <c r="DY250" s="1"/>
      <c r="DZ250" s="1"/>
      <c r="EA250" s="1"/>
      <c r="EB250" s="1"/>
      <c r="EC250" s="1"/>
      <c r="ED250" s="1"/>
      <c r="EE250" s="1"/>
      <c r="EF250" s="1"/>
      <c r="EG250" s="1"/>
      <c r="EH250" s="1"/>
      <c r="EI250" s="1"/>
      <c r="EJ250" s="1"/>
      <c r="EK250" s="1"/>
      <c r="EL250" s="1"/>
      <c r="EM250" s="1"/>
      <c r="EN250" s="1"/>
      <c r="EO250" s="1"/>
      <c r="EP250" s="1"/>
      <c r="EQ250" s="1"/>
      <c r="ER250" s="1"/>
      <c r="ES250" s="1"/>
      <c r="ET250" s="1"/>
      <c r="EU250" s="1"/>
      <c r="EV250" s="1"/>
      <c r="EW250" s="1"/>
      <c r="EX250" s="1"/>
      <c r="EY250" s="1"/>
      <c r="EZ250" s="1"/>
      <c r="FA250" s="1"/>
      <c r="FB250" s="1"/>
      <c r="FC250" s="1"/>
      <c r="FD250" s="1"/>
      <c r="FE250" s="1"/>
      <c r="FF250" s="1"/>
      <c r="FI250" s="2"/>
      <c r="FJ250" s="2"/>
      <c r="FO250" s="2"/>
      <c r="FP250" s="2"/>
      <c r="FS250" s="2"/>
      <c r="FT250" s="2"/>
      <c r="FU250" s="2"/>
      <c r="FV250" s="2"/>
      <c r="FW250" s="2"/>
      <c r="FX250" s="2"/>
      <c r="FY250" s="2"/>
      <c r="FZ250" s="2"/>
      <c r="GQ250" s="1"/>
      <c r="GR250" s="1"/>
      <c r="GS250" s="1"/>
      <c r="GT250" s="1"/>
      <c r="GU250" s="1"/>
      <c r="GV250" s="1"/>
      <c r="GW250" s="1"/>
      <c r="GX250" s="1"/>
      <c r="HM250" s="1"/>
      <c r="HN250" s="1"/>
    </row>
    <row r="251" spans="1:222">
      <c r="A251" s="11"/>
      <c r="B251" s="1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2"/>
      <c r="AN251" s="2"/>
      <c r="AQ251" s="2"/>
      <c r="AR251" s="2"/>
      <c r="AU251" s="2"/>
      <c r="AV251" s="2"/>
      <c r="BA251" s="2"/>
      <c r="BB251" s="2"/>
      <c r="BE251" s="2"/>
      <c r="BF251" s="2"/>
      <c r="BI251" s="2"/>
      <c r="BJ251" s="2"/>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c r="DK251" s="1"/>
      <c r="DL251" s="1"/>
      <c r="DM251" s="1"/>
      <c r="DN251" s="1"/>
      <c r="DO251" s="1"/>
      <c r="DP251" s="1"/>
      <c r="DQ251" s="1"/>
      <c r="DR251" s="1"/>
      <c r="DS251" s="1"/>
      <c r="DT251" s="1"/>
      <c r="DU251" s="1"/>
      <c r="DV251" s="1"/>
      <c r="DW251" s="1"/>
      <c r="DX251" s="1"/>
      <c r="DY251" s="1"/>
      <c r="DZ251" s="1"/>
      <c r="EA251" s="1"/>
      <c r="EB251" s="1"/>
      <c r="EC251" s="1"/>
      <c r="ED251" s="1"/>
      <c r="EE251" s="1"/>
      <c r="EF251" s="1"/>
      <c r="EG251" s="1"/>
      <c r="EH251" s="1"/>
      <c r="EI251" s="1"/>
      <c r="EJ251" s="1"/>
      <c r="EK251" s="1"/>
      <c r="EL251" s="1"/>
      <c r="EM251" s="1"/>
      <c r="EN251" s="1"/>
      <c r="EO251" s="1"/>
      <c r="EP251" s="1"/>
      <c r="EQ251" s="1"/>
      <c r="ER251" s="1"/>
      <c r="ES251" s="1"/>
      <c r="ET251" s="1"/>
      <c r="EU251" s="1"/>
      <c r="EV251" s="1"/>
      <c r="EW251" s="1"/>
      <c r="EX251" s="1"/>
      <c r="EY251" s="1"/>
      <c r="EZ251" s="1"/>
      <c r="FA251" s="1"/>
      <c r="FB251" s="1"/>
      <c r="FC251" s="1"/>
      <c r="FD251" s="1"/>
      <c r="FE251" s="1"/>
      <c r="FF251" s="1"/>
      <c r="FI251" s="2"/>
      <c r="FJ251" s="2"/>
      <c r="FO251" s="2"/>
      <c r="FP251" s="2"/>
      <c r="FS251" s="2"/>
      <c r="FT251" s="2"/>
      <c r="FU251" s="2"/>
      <c r="FV251" s="2"/>
      <c r="FW251" s="2"/>
      <c r="FX251" s="2"/>
      <c r="FY251" s="2"/>
      <c r="FZ251" s="2"/>
      <c r="GQ251" s="1"/>
      <c r="GR251" s="1"/>
      <c r="GS251" s="1"/>
      <c r="GT251" s="1"/>
      <c r="GU251" s="1"/>
      <c r="GV251" s="1"/>
      <c r="GW251" s="1"/>
      <c r="GX251" s="1"/>
      <c r="HM251" s="1"/>
      <c r="HN251" s="1"/>
    </row>
    <row r="252" spans="1:222">
      <c r="A252" s="11"/>
      <c r="B252" s="1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2"/>
      <c r="AN252" s="2"/>
      <c r="AQ252" s="2"/>
      <c r="AR252" s="2"/>
      <c r="AU252" s="2"/>
      <c r="AV252" s="2"/>
      <c r="BA252" s="2"/>
      <c r="BB252" s="2"/>
      <c r="BE252" s="2"/>
      <c r="BF252" s="2"/>
      <c r="BI252" s="2"/>
      <c r="BJ252" s="2"/>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c r="DK252" s="1"/>
      <c r="DL252" s="1"/>
      <c r="DM252" s="1"/>
      <c r="DN252" s="1"/>
      <c r="DO252" s="1"/>
      <c r="DP252" s="1"/>
      <c r="DQ252" s="1"/>
      <c r="DR252" s="1"/>
      <c r="DS252" s="1"/>
      <c r="DT252" s="1"/>
      <c r="DU252" s="1"/>
      <c r="DV252" s="1"/>
      <c r="DW252" s="1"/>
      <c r="DX252" s="1"/>
      <c r="DY252" s="1"/>
      <c r="DZ252" s="1"/>
      <c r="EA252" s="1"/>
      <c r="EB252" s="1"/>
      <c r="EC252" s="1"/>
      <c r="ED252" s="1"/>
      <c r="EE252" s="1"/>
      <c r="EF252" s="1"/>
      <c r="EG252" s="1"/>
      <c r="EH252" s="1"/>
      <c r="EI252" s="1"/>
      <c r="EJ252" s="1"/>
      <c r="EK252" s="1"/>
      <c r="EL252" s="1"/>
      <c r="EM252" s="1"/>
      <c r="EN252" s="1"/>
      <c r="EO252" s="1"/>
      <c r="EP252" s="1"/>
      <c r="EQ252" s="1"/>
      <c r="ER252" s="1"/>
      <c r="ES252" s="1"/>
      <c r="ET252" s="1"/>
      <c r="EU252" s="1"/>
      <c r="EV252" s="1"/>
      <c r="EW252" s="1"/>
      <c r="EX252" s="1"/>
      <c r="EY252" s="1"/>
      <c r="EZ252" s="1"/>
      <c r="FA252" s="1"/>
      <c r="FB252" s="1"/>
      <c r="FC252" s="1"/>
      <c r="FD252" s="1"/>
      <c r="FE252" s="1"/>
      <c r="FF252" s="1"/>
      <c r="FI252" s="2"/>
      <c r="FJ252" s="2"/>
      <c r="FO252" s="2"/>
      <c r="FP252" s="2"/>
      <c r="FS252" s="2"/>
      <c r="FT252" s="2"/>
      <c r="FU252" s="2"/>
      <c r="FV252" s="2"/>
      <c r="FW252" s="2"/>
      <c r="FX252" s="2"/>
      <c r="FY252" s="2"/>
      <c r="FZ252" s="2"/>
      <c r="GQ252" s="1"/>
      <c r="GR252" s="1"/>
      <c r="GS252" s="1"/>
      <c r="GT252" s="1"/>
      <c r="GU252" s="1"/>
      <c r="GV252" s="1"/>
      <c r="GW252" s="1"/>
      <c r="GX252" s="1"/>
      <c r="HM252" s="1"/>
      <c r="HN252" s="1"/>
    </row>
    <row r="253" spans="1:222">
      <c r="A253" s="11"/>
      <c r="B253" s="1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2"/>
      <c r="AN253" s="2"/>
      <c r="AQ253" s="2"/>
      <c r="AR253" s="2"/>
      <c r="AU253" s="2"/>
      <c r="AV253" s="2"/>
      <c r="BA253" s="2"/>
      <c r="BB253" s="2"/>
      <c r="BE253" s="2"/>
      <c r="BF253" s="2"/>
      <c r="BI253" s="2"/>
      <c r="BJ253" s="2"/>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c r="DK253" s="1"/>
      <c r="DL253" s="1"/>
      <c r="DM253" s="1"/>
      <c r="DN253" s="1"/>
      <c r="DO253" s="1"/>
      <c r="DP253" s="1"/>
      <c r="DQ253" s="1"/>
      <c r="DR253" s="1"/>
      <c r="DS253" s="1"/>
      <c r="DT253" s="1"/>
      <c r="DU253" s="1"/>
      <c r="DV253" s="1"/>
      <c r="DW253" s="1"/>
      <c r="DX253" s="1"/>
      <c r="DY253" s="1"/>
      <c r="DZ253" s="1"/>
      <c r="EA253" s="1"/>
      <c r="EB253" s="1"/>
      <c r="EC253" s="1"/>
      <c r="ED253" s="1"/>
      <c r="EE253" s="1"/>
      <c r="EF253" s="1"/>
      <c r="EG253" s="1"/>
      <c r="EH253" s="1"/>
      <c r="EI253" s="1"/>
      <c r="EJ253" s="1"/>
      <c r="EK253" s="1"/>
      <c r="EL253" s="1"/>
      <c r="EM253" s="1"/>
      <c r="EN253" s="1"/>
      <c r="EO253" s="1"/>
      <c r="EP253" s="1"/>
      <c r="EQ253" s="1"/>
      <c r="ER253" s="1"/>
      <c r="ES253" s="1"/>
      <c r="ET253" s="1"/>
      <c r="EU253" s="1"/>
      <c r="EV253" s="1"/>
      <c r="EW253" s="1"/>
      <c r="EX253" s="1"/>
      <c r="EY253" s="1"/>
      <c r="EZ253" s="1"/>
      <c r="FA253" s="1"/>
      <c r="FB253" s="1"/>
      <c r="FC253" s="1"/>
      <c r="FD253" s="1"/>
      <c r="FE253" s="1"/>
      <c r="FF253" s="1"/>
      <c r="FI253" s="2"/>
      <c r="FJ253" s="2"/>
      <c r="FO253" s="2"/>
      <c r="FP253" s="2"/>
      <c r="FS253" s="2"/>
      <c r="FT253" s="2"/>
      <c r="FU253" s="2"/>
      <c r="FV253" s="2"/>
      <c r="FW253" s="2"/>
      <c r="FX253" s="2"/>
      <c r="FY253" s="2"/>
      <c r="FZ253" s="2"/>
      <c r="GQ253" s="1"/>
      <c r="GR253" s="1"/>
      <c r="GS253" s="1"/>
      <c r="GT253" s="1"/>
      <c r="GU253" s="1"/>
      <c r="GV253" s="1"/>
      <c r="GW253" s="1"/>
      <c r="GX253" s="1"/>
      <c r="HM253" s="1"/>
      <c r="HN253" s="1"/>
    </row>
    <row r="254" spans="1:222">
      <c r="A254" s="11"/>
      <c r="B254" s="1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2"/>
      <c r="AN254" s="2"/>
      <c r="AQ254" s="2"/>
      <c r="AR254" s="2"/>
      <c r="AU254" s="2"/>
      <c r="AV254" s="2"/>
      <c r="BA254" s="2"/>
      <c r="BB254" s="2"/>
      <c r="BE254" s="2"/>
      <c r="BF254" s="2"/>
      <c r="BI254" s="2"/>
      <c r="BJ254" s="2"/>
      <c r="BO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c r="DK254" s="1"/>
      <c r="DL254" s="1"/>
      <c r="DM254" s="1"/>
      <c r="DN254" s="1"/>
      <c r="DO254" s="1"/>
      <c r="DP254" s="1"/>
      <c r="DQ254" s="1"/>
      <c r="DR254" s="1"/>
      <c r="DS254" s="1"/>
      <c r="DT254" s="1"/>
      <c r="DU254" s="1"/>
      <c r="DV254" s="1"/>
      <c r="DW254" s="1"/>
      <c r="DX254" s="1"/>
      <c r="DY254" s="1"/>
      <c r="DZ254" s="1"/>
      <c r="EA254" s="1"/>
      <c r="EB254" s="1"/>
      <c r="EC254" s="1"/>
      <c r="ED254" s="1"/>
      <c r="EE254" s="1"/>
      <c r="EF254" s="1"/>
      <c r="EG254" s="1"/>
      <c r="EH254" s="1"/>
      <c r="EI254" s="1"/>
      <c r="EJ254" s="1"/>
      <c r="EK254" s="1"/>
      <c r="EL254" s="1"/>
      <c r="EM254" s="1"/>
      <c r="EN254" s="1"/>
      <c r="EO254" s="1"/>
      <c r="EP254" s="1"/>
      <c r="EQ254" s="1"/>
      <c r="ER254" s="1"/>
      <c r="ES254" s="1"/>
      <c r="ET254" s="1"/>
      <c r="EU254" s="1"/>
      <c r="EV254" s="1"/>
      <c r="EW254" s="1"/>
      <c r="EX254" s="1"/>
      <c r="EY254" s="1"/>
      <c r="EZ254" s="1"/>
      <c r="FA254" s="1"/>
      <c r="FB254" s="1"/>
      <c r="FC254" s="1"/>
      <c r="FD254" s="1"/>
      <c r="FE254" s="1"/>
      <c r="FF254" s="1"/>
      <c r="FI254" s="2"/>
      <c r="FJ254" s="2"/>
      <c r="FO254" s="2"/>
      <c r="FP254" s="2"/>
      <c r="FS254" s="2"/>
      <c r="FT254" s="2"/>
      <c r="FU254" s="2"/>
      <c r="FV254" s="2"/>
      <c r="FW254" s="2"/>
      <c r="FX254" s="2"/>
      <c r="FY254" s="2"/>
      <c r="FZ254" s="2"/>
      <c r="GQ254" s="1"/>
      <c r="GR254" s="1"/>
      <c r="GS254" s="1"/>
      <c r="GT254" s="1"/>
      <c r="GU254" s="1"/>
      <c r="GV254" s="1"/>
      <c r="GW254" s="1"/>
      <c r="GX254" s="1"/>
      <c r="HM254" s="1"/>
      <c r="HN254" s="1"/>
    </row>
    <row r="255" spans="1:222">
      <c r="A255" s="11"/>
      <c r="B255" s="1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2"/>
      <c r="AN255" s="2"/>
      <c r="AQ255" s="2"/>
      <c r="AR255" s="2"/>
      <c r="AU255" s="2"/>
      <c r="AV255" s="2"/>
      <c r="BA255" s="2"/>
      <c r="BB255" s="2"/>
      <c r="BE255" s="2"/>
      <c r="BF255" s="2"/>
      <c r="BI255" s="2"/>
      <c r="BJ255" s="2"/>
      <c r="BO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c r="DK255" s="1"/>
      <c r="DL255" s="1"/>
      <c r="DM255" s="1"/>
      <c r="DN255" s="1"/>
      <c r="DO255" s="1"/>
      <c r="DP255" s="1"/>
      <c r="DQ255" s="1"/>
      <c r="DR255" s="1"/>
      <c r="DS255" s="1"/>
      <c r="DT255" s="1"/>
      <c r="DU255" s="1"/>
      <c r="DV255" s="1"/>
      <c r="DW255" s="1"/>
      <c r="DX255" s="1"/>
      <c r="DY255" s="1"/>
      <c r="DZ255" s="1"/>
      <c r="EA255" s="1"/>
      <c r="EB255" s="1"/>
      <c r="EC255" s="1"/>
      <c r="ED255" s="1"/>
      <c r="EE255" s="1"/>
      <c r="EF255" s="1"/>
      <c r="EG255" s="1"/>
      <c r="EH255" s="1"/>
      <c r="EI255" s="1"/>
      <c r="EJ255" s="1"/>
      <c r="EK255" s="1"/>
      <c r="EL255" s="1"/>
      <c r="EM255" s="1"/>
      <c r="EN255" s="1"/>
      <c r="EO255" s="1"/>
      <c r="EP255" s="1"/>
      <c r="EQ255" s="1"/>
      <c r="ER255" s="1"/>
      <c r="ES255" s="1"/>
      <c r="ET255" s="1"/>
      <c r="EU255" s="1"/>
      <c r="EV255" s="1"/>
      <c r="EW255" s="1"/>
      <c r="EX255" s="1"/>
      <c r="EY255" s="1"/>
      <c r="EZ255" s="1"/>
      <c r="FA255" s="1"/>
      <c r="FB255" s="1"/>
      <c r="FC255" s="1"/>
      <c r="FD255" s="1"/>
      <c r="FE255" s="1"/>
      <c r="FF255" s="1"/>
      <c r="FI255" s="2"/>
      <c r="FJ255" s="2"/>
      <c r="FO255" s="2"/>
      <c r="FP255" s="2"/>
      <c r="FS255" s="2"/>
      <c r="FT255" s="2"/>
      <c r="FU255" s="2"/>
      <c r="FV255" s="2"/>
      <c r="FW255" s="2"/>
      <c r="FX255" s="2"/>
      <c r="FY255" s="2"/>
      <c r="FZ255" s="2"/>
      <c r="GQ255" s="1"/>
      <c r="GR255" s="1"/>
      <c r="GS255" s="1"/>
      <c r="GT255" s="1"/>
      <c r="GU255" s="1"/>
      <c r="GV255" s="1"/>
      <c r="GW255" s="1"/>
      <c r="GX255" s="1"/>
      <c r="HM255" s="1"/>
      <c r="HN255" s="1"/>
    </row>
    <row r="256" spans="1:222">
      <c r="A256" s="11"/>
      <c r="B256" s="1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2"/>
      <c r="AN256" s="2"/>
      <c r="AQ256" s="2"/>
      <c r="AR256" s="2"/>
      <c r="AU256" s="2"/>
      <c r="AV256" s="2"/>
      <c r="BA256" s="2"/>
      <c r="BB256" s="2"/>
      <c r="BE256" s="2"/>
      <c r="BF256" s="2"/>
      <c r="BI256" s="2"/>
      <c r="BJ256" s="2"/>
      <c r="BO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c r="DH256" s="1"/>
      <c r="DI256" s="1"/>
      <c r="DJ256" s="1"/>
      <c r="DK256" s="1"/>
      <c r="DL256" s="1"/>
      <c r="DM256" s="1"/>
      <c r="DN256" s="1"/>
      <c r="DO256" s="1"/>
      <c r="DP256" s="1"/>
      <c r="DQ256" s="1"/>
      <c r="DR256" s="1"/>
      <c r="DS256" s="1"/>
      <c r="DT256" s="1"/>
      <c r="DU256" s="1"/>
      <c r="DV256" s="1"/>
      <c r="DW256" s="1"/>
      <c r="DX256" s="1"/>
      <c r="DY256" s="1"/>
      <c r="DZ256" s="1"/>
      <c r="EA256" s="1"/>
      <c r="EB256" s="1"/>
      <c r="EC256" s="1"/>
      <c r="ED256" s="1"/>
      <c r="EE256" s="1"/>
      <c r="EF256" s="1"/>
      <c r="EG256" s="1"/>
      <c r="EH256" s="1"/>
      <c r="EI256" s="1"/>
      <c r="EJ256" s="1"/>
      <c r="EK256" s="1"/>
      <c r="EL256" s="1"/>
      <c r="EM256" s="1"/>
      <c r="EN256" s="1"/>
      <c r="EO256" s="1"/>
      <c r="EP256" s="1"/>
      <c r="EQ256" s="1"/>
      <c r="ER256" s="1"/>
      <c r="ES256" s="1"/>
      <c r="ET256" s="1"/>
      <c r="EU256" s="1"/>
      <c r="EV256" s="1"/>
      <c r="EW256" s="1"/>
      <c r="EX256" s="1"/>
      <c r="EY256" s="1"/>
      <c r="EZ256" s="1"/>
      <c r="FA256" s="1"/>
      <c r="FB256" s="1"/>
      <c r="FC256" s="1"/>
      <c r="FD256" s="1"/>
      <c r="FE256" s="1"/>
      <c r="FF256" s="1"/>
      <c r="FI256" s="2"/>
      <c r="FJ256" s="2"/>
      <c r="FO256" s="2"/>
      <c r="FP256" s="2"/>
      <c r="FS256" s="2"/>
      <c r="FT256" s="2"/>
      <c r="FU256" s="2"/>
      <c r="FV256" s="2"/>
      <c r="FW256" s="2"/>
      <c r="FX256" s="2"/>
      <c r="FY256" s="2"/>
      <c r="FZ256" s="2"/>
      <c r="GQ256" s="1"/>
      <c r="GR256" s="1"/>
      <c r="GS256" s="1"/>
      <c r="GT256" s="1"/>
      <c r="GU256" s="1"/>
      <c r="GV256" s="1"/>
      <c r="GW256" s="1"/>
      <c r="GX256" s="1"/>
      <c r="HM256" s="1"/>
      <c r="HN256" s="1"/>
    </row>
    <row r="257" spans="1:222">
      <c r="A257" s="11"/>
      <c r="B257" s="1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2"/>
      <c r="AN257" s="2"/>
      <c r="AQ257" s="2"/>
      <c r="AR257" s="2"/>
      <c r="AU257" s="2"/>
      <c r="AV257" s="2"/>
      <c r="BA257" s="2"/>
      <c r="BB257" s="2"/>
      <c r="BE257" s="2"/>
      <c r="BF257" s="2"/>
      <c r="BI257" s="2"/>
      <c r="BJ257" s="2"/>
      <c r="BO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c r="DH257" s="1"/>
      <c r="DI257" s="1"/>
      <c r="DJ257" s="1"/>
      <c r="DK257" s="1"/>
      <c r="DL257" s="1"/>
      <c r="DM257" s="1"/>
      <c r="DN257" s="1"/>
      <c r="DO257" s="1"/>
      <c r="DP257" s="1"/>
      <c r="DQ257" s="1"/>
      <c r="DR257" s="1"/>
      <c r="DS257" s="1"/>
      <c r="DT257" s="1"/>
      <c r="DU257" s="1"/>
      <c r="DV257" s="1"/>
      <c r="DW257" s="1"/>
      <c r="DX257" s="1"/>
      <c r="DY257" s="1"/>
      <c r="DZ257" s="1"/>
      <c r="EA257" s="1"/>
      <c r="EB257" s="1"/>
      <c r="EC257" s="1"/>
      <c r="ED257" s="1"/>
      <c r="EE257" s="1"/>
      <c r="EF257" s="1"/>
      <c r="EG257" s="1"/>
      <c r="EH257" s="1"/>
      <c r="EI257" s="1"/>
      <c r="EJ257" s="1"/>
      <c r="EK257" s="1"/>
      <c r="EL257" s="1"/>
      <c r="EM257" s="1"/>
      <c r="EN257" s="1"/>
      <c r="EO257" s="1"/>
      <c r="EP257" s="1"/>
      <c r="EQ257" s="1"/>
      <c r="ER257" s="1"/>
      <c r="ES257" s="1"/>
      <c r="ET257" s="1"/>
      <c r="EU257" s="1"/>
      <c r="EV257" s="1"/>
      <c r="EW257" s="1"/>
      <c r="EX257" s="1"/>
      <c r="EY257" s="1"/>
      <c r="EZ257" s="1"/>
      <c r="FA257" s="1"/>
      <c r="FB257" s="1"/>
      <c r="FC257" s="1"/>
      <c r="FD257" s="1"/>
      <c r="FE257" s="1"/>
      <c r="FF257" s="1"/>
      <c r="FI257" s="2"/>
      <c r="FJ257" s="2"/>
      <c r="FO257" s="2"/>
      <c r="FP257" s="2"/>
      <c r="FS257" s="2"/>
      <c r="FT257" s="2"/>
      <c r="FU257" s="2"/>
      <c r="FV257" s="2"/>
      <c r="FW257" s="2"/>
      <c r="FX257" s="2"/>
      <c r="FY257" s="2"/>
      <c r="FZ257" s="2"/>
      <c r="GQ257" s="1"/>
      <c r="GR257" s="1"/>
      <c r="GS257" s="1"/>
      <c r="GT257" s="1"/>
      <c r="GU257" s="1"/>
      <c r="GV257" s="1"/>
      <c r="GW257" s="1"/>
      <c r="GX257" s="1"/>
      <c r="HM257" s="1"/>
      <c r="HN257" s="1"/>
    </row>
    <row r="258" spans="1:222">
      <c r="A258" s="11"/>
      <c r="B258" s="1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2"/>
      <c r="AN258" s="2"/>
      <c r="AQ258" s="2"/>
      <c r="AR258" s="2"/>
      <c r="AU258" s="2"/>
      <c r="AV258" s="2"/>
      <c r="BA258" s="2"/>
      <c r="BB258" s="2"/>
      <c r="BE258" s="2"/>
      <c r="BF258" s="2"/>
      <c r="BI258" s="2"/>
      <c r="BJ258" s="2"/>
      <c r="BO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c r="DK258" s="1"/>
      <c r="DL258" s="1"/>
      <c r="DM258" s="1"/>
      <c r="DN258" s="1"/>
      <c r="DO258" s="1"/>
      <c r="DP258" s="1"/>
      <c r="DQ258" s="1"/>
      <c r="DR258" s="1"/>
      <c r="DS258" s="1"/>
      <c r="DT258" s="1"/>
      <c r="DU258" s="1"/>
      <c r="DV258" s="1"/>
      <c r="DW258" s="1"/>
      <c r="DX258" s="1"/>
      <c r="DY258" s="1"/>
      <c r="DZ258" s="1"/>
      <c r="EA258" s="1"/>
      <c r="EB258" s="1"/>
      <c r="EC258" s="1"/>
      <c r="ED258" s="1"/>
      <c r="EE258" s="1"/>
      <c r="EF258" s="1"/>
      <c r="EG258" s="1"/>
      <c r="EH258" s="1"/>
      <c r="EI258" s="1"/>
      <c r="EJ258" s="1"/>
      <c r="EK258" s="1"/>
      <c r="EL258" s="1"/>
      <c r="EM258" s="1"/>
      <c r="EN258" s="1"/>
      <c r="EO258" s="1"/>
      <c r="EP258" s="1"/>
      <c r="EQ258" s="1"/>
      <c r="ER258" s="1"/>
      <c r="ES258" s="1"/>
      <c r="ET258" s="1"/>
      <c r="EU258" s="1"/>
      <c r="EV258" s="1"/>
      <c r="EW258" s="1"/>
      <c r="EX258" s="1"/>
      <c r="EY258" s="1"/>
      <c r="EZ258" s="1"/>
      <c r="FA258" s="1"/>
      <c r="FB258" s="1"/>
      <c r="FC258" s="1"/>
      <c r="FD258" s="1"/>
      <c r="FE258" s="1"/>
      <c r="FF258" s="1"/>
      <c r="FI258" s="2"/>
      <c r="FJ258" s="2"/>
      <c r="FO258" s="2"/>
      <c r="FP258" s="2"/>
      <c r="FS258" s="2"/>
      <c r="FT258" s="2"/>
      <c r="FU258" s="2"/>
      <c r="FV258" s="2"/>
      <c r="FW258" s="2"/>
      <c r="FX258" s="2"/>
      <c r="FY258" s="2"/>
      <c r="FZ258" s="2"/>
      <c r="GQ258" s="1"/>
      <c r="GR258" s="1"/>
      <c r="GS258" s="1"/>
      <c r="GT258" s="1"/>
      <c r="GU258" s="1"/>
      <c r="GV258" s="1"/>
      <c r="GW258" s="1"/>
      <c r="GX258" s="1"/>
      <c r="HM258" s="1"/>
      <c r="HN258" s="1"/>
    </row>
    <row r="259" spans="1:222">
      <c r="A259" s="11"/>
      <c r="B259" s="1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2"/>
      <c r="AN259" s="2"/>
      <c r="AQ259" s="2"/>
      <c r="AR259" s="2"/>
      <c r="AU259" s="2"/>
      <c r="AV259" s="2"/>
      <c r="BA259" s="2"/>
      <c r="BB259" s="2"/>
      <c r="BE259" s="2"/>
      <c r="BF259" s="2"/>
      <c r="BI259" s="2"/>
      <c r="BJ259" s="2"/>
      <c r="BO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c r="DK259" s="1"/>
      <c r="DL259" s="1"/>
      <c r="DM259" s="1"/>
      <c r="DN259" s="1"/>
      <c r="DO259" s="1"/>
      <c r="DP259" s="1"/>
      <c r="DQ259" s="1"/>
      <c r="DR259" s="1"/>
      <c r="DS259" s="1"/>
      <c r="DT259" s="1"/>
      <c r="DU259" s="1"/>
      <c r="DV259" s="1"/>
      <c r="DW259" s="1"/>
      <c r="DX259" s="1"/>
      <c r="DY259" s="1"/>
      <c r="DZ259" s="1"/>
      <c r="EA259" s="1"/>
      <c r="EB259" s="1"/>
      <c r="EC259" s="1"/>
      <c r="ED259" s="1"/>
      <c r="EE259" s="1"/>
      <c r="EF259" s="1"/>
      <c r="EG259" s="1"/>
      <c r="EH259" s="1"/>
      <c r="EI259" s="1"/>
      <c r="EJ259" s="1"/>
      <c r="EK259" s="1"/>
      <c r="EL259" s="1"/>
      <c r="EM259" s="1"/>
      <c r="EN259" s="1"/>
      <c r="EO259" s="1"/>
      <c r="EP259" s="1"/>
      <c r="EQ259" s="1"/>
      <c r="ER259" s="1"/>
      <c r="ES259" s="1"/>
      <c r="ET259" s="1"/>
      <c r="EU259" s="1"/>
      <c r="EV259" s="1"/>
      <c r="EW259" s="1"/>
      <c r="EX259" s="1"/>
      <c r="EY259" s="1"/>
      <c r="EZ259" s="1"/>
      <c r="FA259" s="1"/>
      <c r="FB259" s="1"/>
      <c r="FC259" s="1"/>
      <c r="FD259" s="1"/>
      <c r="FE259" s="1"/>
      <c r="FF259" s="1"/>
      <c r="FI259" s="2"/>
      <c r="FJ259" s="2"/>
      <c r="FO259" s="2"/>
      <c r="FP259" s="2"/>
      <c r="FS259" s="2"/>
      <c r="FT259" s="2"/>
      <c r="FU259" s="2"/>
      <c r="FV259" s="2"/>
      <c r="FW259" s="2"/>
      <c r="FX259" s="2"/>
      <c r="FY259" s="2"/>
      <c r="FZ259" s="2"/>
      <c r="GQ259" s="1"/>
      <c r="GR259" s="1"/>
      <c r="GS259" s="1"/>
      <c r="GT259" s="1"/>
      <c r="GU259" s="1"/>
      <c r="GV259" s="1"/>
      <c r="GW259" s="1"/>
      <c r="GX259" s="1"/>
      <c r="HM259" s="1"/>
      <c r="HN259" s="1"/>
    </row>
    <row r="260" spans="1:222">
      <c r="A260" s="11"/>
      <c r="B260" s="1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2"/>
      <c r="AN260" s="2"/>
      <c r="AQ260" s="2"/>
      <c r="AR260" s="2"/>
      <c r="AU260" s="2"/>
      <c r="AV260" s="2"/>
      <c r="BA260" s="2"/>
      <c r="BB260" s="2"/>
      <c r="BE260" s="2"/>
      <c r="BF260" s="2"/>
      <c r="BI260" s="2"/>
      <c r="BJ260" s="2"/>
      <c r="BO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c r="DK260" s="1"/>
      <c r="DL260" s="1"/>
      <c r="DM260" s="1"/>
      <c r="DN260" s="1"/>
      <c r="DO260" s="1"/>
      <c r="DP260" s="1"/>
      <c r="DQ260" s="1"/>
      <c r="DR260" s="1"/>
      <c r="DS260" s="1"/>
      <c r="DT260" s="1"/>
      <c r="DU260" s="1"/>
      <c r="DV260" s="1"/>
      <c r="DW260" s="1"/>
      <c r="DX260" s="1"/>
      <c r="DY260" s="1"/>
      <c r="DZ260" s="1"/>
      <c r="EA260" s="1"/>
      <c r="EB260" s="1"/>
      <c r="EC260" s="1"/>
      <c r="ED260" s="1"/>
      <c r="EE260" s="1"/>
      <c r="EF260" s="1"/>
      <c r="EG260" s="1"/>
      <c r="EH260" s="1"/>
      <c r="EI260" s="1"/>
      <c r="EJ260" s="1"/>
      <c r="EK260" s="1"/>
      <c r="EL260" s="1"/>
      <c r="EM260" s="1"/>
      <c r="EN260" s="1"/>
      <c r="EO260" s="1"/>
      <c r="EP260" s="1"/>
      <c r="EQ260" s="1"/>
      <c r="ER260" s="1"/>
      <c r="ES260" s="1"/>
      <c r="ET260" s="1"/>
      <c r="EU260" s="1"/>
      <c r="EV260" s="1"/>
      <c r="EW260" s="1"/>
      <c r="EX260" s="1"/>
      <c r="EY260" s="1"/>
      <c r="EZ260" s="1"/>
      <c r="FA260" s="1"/>
      <c r="FB260" s="1"/>
      <c r="FC260" s="1"/>
      <c r="FD260" s="1"/>
      <c r="FE260" s="1"/>
      <c r="FF260" s="1"/>
      <c r="FI260" s="2"/>
      <c r="FJ260" s="2"/>
      <c r="FO260" s="2"/>
      <c r="FP260" s="2"/>
      <c r="FS260" s="2"/>
      <c r="FT260" s="2"/>
      <c r="FU260" s="2"/>
      <c r="FV260" s="2"/>
      <c r="FW260" s="2"/>
      <c r="FX260" s="2"/>
      <c r="FY260" s="2"/>
      <c r="FZ260" s="2"/>
      <c r="GQ260" s="1"/>
      <c r="GR260" s="1"/>
      <c r="GS260" s="1"/>
      <c r="GT260" s="1"/>
      <c r="GU260" s="1"/>
      <c r="GV260" s="1"/>
      <c r="GW260" s="1"/>
      <c r="GX260" s="1"/>
      <c r="HM260" s="1"/>
      <c r="HN260" s="1"/>
    </row>
    <row r="261" spans="1:222">
      <c r="A261" s="11"/>
      <c r="B261" s="1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2"/>
      <c r="AN261" s="2"/>
      <c r="AQ261" s="2"/>
      <c r="AR261" s="2"/>
      <c r="AU261" s="2"/>
      <c r="AV261" s="2"/>
      <c r="BA261" s="2"/>
      <c r="BB261" s="2"/>
      <c r="BE261" s="2"/>
      <c r="BF261" s="2"/>
      <c r="BI261" s="2"/>
      <c r="BJ261" s="2"/>
      <c r="BO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c r="DK261" s="1"/>
      <c r="DL261" s="1"/>
      <c r="DM261" s="1"/>
      <c r="DN261" s="1"/>
      <c r="DO261" s="1"/>
      <c r="DP261" s="1"/>
      <c r="DQ261" s="1"/>
      <c r="DR261" s="1"/>
      <c r="DS261" s="1"/>
      <c r="DT261" s="1"/>
      <c r="DU261" s="1"/>
      <c r="DV261" s="1"/>
      <c r="DW261" s="1"/>
      <c r="DX261" s="1"/>
      <c r="DY261" s="1"/>
      <c r="DZ261" s="1"/>
      <c r="EA261" s="1"/>
      <c r="EB261" s="1"/>
      <c r="EC261" s="1"/>
      <c r="ED261" s="1"/>
      <c r="EE261" s="1"/>
      <c r="EF261" s="1"/>
      <c r="EG261" s="1"/>
      <c r="EH261" s="1"/>
      <c r="EI261" s="1"/>
      <c r="EJ261" s="1"/>
      <c r="EK261" s="1"/>
      <c r="EL261" s="1"/>
      <c r="EM261" s="1"/>
      <c r="EN261" s="1"/>
      <c r="EO261" s="1"/>
      <c r="EP261" s="1"/>
      <c r="EQ261" s="1"/>
      <c r="ER261" s="1"/>
      <c r="ES261" s="1"/>
      <c r="ET261" s="1"/>
      <c r="EU261" s="1"/>
      <c r="EV261" s="1"/>
      <c r="EW261" s="1"/>
      <c r="EX261" s="1"/>
      <c r="EY261" s="1"/>
      <c r="EZ261" s="1"/>
      <c r="FA261" s="1"/>
      <c r="FB261" s="1"/>
      <c r="FC261" s="1"/>
      <c r="FD261" s="1"/>
      <c r="FE261" s="1"/>
      <c r="FF261" s="1"/>
      <c r="FI261" s="2"/>
      <c r="FJ261" s="2"/>
      <c r="FO261" s="2"/>
      <c r="FP261" s="2"/>
      <c r="FS261" s="2"/>
      <c r="FT261" s="2"/>
      <c r="FU261" s="2"/>
      <c r="FV261" s="2"/>
      <c r="FW261" s="2"/>
      <c r="FX261" s="2"/>
      <c r="FY261" s="2"/>
      <c r="FZ261" s="2"/>
      <c r="GQ261" s="1"/>
      <c r="GR261" s="1"/>
      <c r="GS261" s="1"/>
      <c r="GT261" s="1"/>
      <c r="GU261" s="1"/>
      <c r="GV261" s="1"/>
      <c r="GW261" s="1"/>
      <c r="GX261" s="1"/>
      <c r="HM261" s="1"/>
      <c r="HN261" s="1"/>
    </row>
    <row r="262" spans="1:222">
      <c r="A262" s="11"/>
      <c r="B262" s="1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2"/>
      <c r="AN262" s="2"/>
      <c r="AQ262" s="2"/>
      <c r="AR262" s="2"/>
      <c r="AU262" s="2"/>
      <c r="AV262" s="2"/>
      <c r="BA262" s="2"/>
      <c r="BB262" s="2"/>
      <c r="BE262" s="2"/>
      <c r="BF262" s="2"/>
      <c r="BI262" s="2"/>
      <c r="BJ262" s="2"/>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c r="DK262" s="1"/>
      <c r="DL262" s="1"/>
      <c r="DM262" s="1"/>
      <c r="DN262" s="1"/>
      <c r="DO262" s="1"/>
      <c r="DP262" s="1"/>
      <c r="DQ262" s="1"/>
      <c r="DR262" s="1"/>
      <c r="DS262" s="1"/>
      <c r="DT262" s="1"/>
      <c r="DU262" s="1"/>
      <c r="DV262" s="1"/>
      <c r="DW262" s="1"/>
      <c r="DX262" s="1"/>
      <c r="DY262" s="1"/>
      <c r="DZ262" s="1"/>
      <c r="EA262" s="1"/>
      <c r="EB262" s="1"/>
      <c r="EC262" s="1"/>
      <c r="ED262" s="1"/>
      <c r="EE262" s="1"/>
      <c r="EF262" s="1"/>
      <c r="EG262" s="1"/>
      <c r="EH262" s="1"/>
      <c r="EI262" s="1"/>
      <c r="EJ262" s="1"/>
      <c r="EK262" s="1"/>
      <c r="EL262" s="1"/>
      <c r="EM262" s="1"/>
      <c r="EN262" s="1"/>
      <c r="EO262" s="1"/>
      <c r="EP262" s="1"/>
      <c r="EQ262" s="1"/>
      <c r="ER262" s="1"/>
      <c r="ES262" s="1"/>
      <c r="ET262" s="1"/>
      <c r="EU262" s="1"/>
      <c r="EV262" s="1"/>
      <c r="EW262" s="1"/>
      <c r="EX262" s="1"/>
      <c r="EY262" s="1"/>
      <c r="EZ262" s="1"/>
      <c r="FA262" s="1"/>
      <c r="FB262" s="1"/>
      <c r="FC262" s="1"/>
      <c r="FD262" s="1"/>
      <c r="FE262" s="1"/>
      <c r="FF262" s="1"/>
      <c r="FI262" s="2"/>
      <c r="FJ262" s="2"/>
      <c r="FO262" s="2"/>
      <c r="FP262" s="2"/>
      <c r="FS262" s="2"/>
      <c r="FT262" s="2"/>
      <c r="FU262" s="2"/>
      <c r="FV262" s="2"/>
      <c r="FW262" s="2"/>
      <c r="FX262" s="2"/>
      <c r="FY262" s="2"/>
      <c r="FZ262" s="2"/>
      <c r="GQ262" s="1"/>
      <c r="GR262" s="1"/>
      <c r="GS262" s="1"/>
      <c r="GT262" s="1"/>
      <c r="GU262" s="1"/>
      <c r="GV262" s="1"/>
      <c r="GW262" s="1"/>
      <c r="GX262" s="1"/>
      <c r="HM262" s="1"/>
      <c r="HN262" s="1"/>
    </row>
    <row r="263" spans="1:222">
      <c r="A263" s="11"/>
      <c r="B263" s="1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2"/>
      <c r="AN263" s="2"/>
      <c r="AQ263" s="2"/>
      <c r="AR263" s="2"/>
      <c r="AU263" s="2"/>
      <c r="AV263" s="2"/>
      <c r="BA263" s="2"/>
      <c r="BB263" s="2"/>
      <c r="BE263" s="2"/>
      <c r="BF263" s="2"/>
      <c r="BI263" s="2"/>
      <c r="BJ263" s="2"/>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c r="DK263" s="1"/>
      <c r="DL263" s="1"/>
      <c r="DM263" s="1"/>
      <c r="DN263" s="1"/>
      <c r="DO263" s="1"/>
      <c r="DP263" s="1"/>
      <c r="DQ263" s="1"/>
      <c r="DR263" s="1"/>
      <c r="DS263" s="1"/>
      <c r="DT263" s="1"/>
      <c r="DU263" s="1"/>
      <c r="DV263" s="1"/>
      <c r="DW263" s="1"/>
      <c r="DX263" s="1"/>
      <c r="DY263" s="1"/>
      <c r="DZ263" s="1"/>
      <c r="EA263" s="1"/>
      <c r="EB263" s="1"/>
      <c r="EC263" s="1"/>
      <c r="ED263" s="1"/>
      <c r="EE263" s="1"/>
      <c r="EF263" s="1"/>
      <c r="EG263" s="1"/>
      <c r="EH263" s="1"/>
      <c r="EI263" s="1"/>
      <c r="EJ263" s="1"/>
      <c r="EK263" s="1"/>
      <c r="EL263" s="1"/>
      <c r="EM263" s="1"/>
      <c r="EN263" s="1"/>
      <c r="EO263" s="1"/>
      <c r="EP263" s="1"/>
      <c r="EQ263" s="1"/>
      <c r="ER263" s="1"/>
      <c r="ES263" s="1"/>
      <c r="ET263" s="1"/>
      <c r="EU263" s="1"/>
      <c r="EV263" s="1"/>
      <c r="EW263" s="1"/>
      <c r="EX263" s="1"/>
      <c r="EY263" s="1"/>
      <c r="EZ263" s="1"/>
      <c r="FA263" s="1"/>
      <c r="FB263" s="1"/>
      <c r="FC263" s="1"/>
      <c r="FD263" s="1"/>
      <c r="FE263" s="1"/>
      <c r="FF263" s="1"/>
      <c r="FI263" s="2"/>
      <c r="FJ263" s="2"/>
      <c r="FO263" s="2"/>
      <c r="FP263" s="2"/>
      <c r="FS263" s="2"/>
      <c r="FT263" s="2"/>
      <c r="FU263" s="2"/>
      <c r="FV263" s="2"/>
      <c r="FW263" s="2"/>
      <c r="FX263" s="2"/>
      <c r="FY263" s="2"/>
      <c r="FZ263" s="2"/>
      <c r="GQ263" s="1"/>
      <c r="GR263" s="1"/>
      <c r="GS263" s="1"/>
      <c r="GT263" s="1"/>
      <c r="GU263" s="1"/>
      <c r="GV263" s="1"/>
      <c r="GW263" s="1"/>
      <c r="GX263" s="1"/>
      <c r="HM263" s="1"/>
      <c r="HN263" s="1"/>
    </row>
    <row r="264" spans="1:222">
      <c r="A264" s="11"/>
      <c r="B264" s="1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2"/>
      <c r="AN264" s="2"/>
      <c r="AQ264" s="2"/>
      <c r="AR264" s="2"/>
      <c r="AU264" s="2"/>
      <c r="AV264" s="2"/>
      <c r="BA264" s="2"/>
      <c r="BB264" s="2"/>
      <c r="BE264" s="2"/>
      <c r="BF264" s="2"/>
      <c r="BI264" s="2"/>
      <c r="BJ264" s="2"/>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c r="EF264" s="1"/>
      <c r="EG264" s="1"/>
      <c r="EH264" s="1"/>
      <c r="EI264" s="1"/>
      <c r="EJ264" s="1"/>
      <c r="EK264" s="1"/>
      <c r="EL264" s="1"/>
      <c r="EM264" s="1"/>
      <c r="EN264" s="1"/>
      <c r="EO264" s="1"/>
      <c r="EP264" s="1"/>
      <c r="EQ264" s="1"/>
      <c r="ER264" s="1"/>
      <c r="ES264" s="1"/>
      <c r="ET264" s="1"/>
      <c r="EU264" s="1"/>
      <c r="EV264" s="1"/>
      <c r="EW264" s="1"/>
      <c r="EX264" s="1"/>
      <c r="EY264" s="1"/>
      <c r="EZ264" s="1"/>
      <c r="FA264" s="1"/>
      <c r="FB264" s="1"/>
      <c r="FC264" s="1"/>
      <c r="FD264" s="1"/>
      <c r="FE264" s="1"/>
      <c r="FF264" s="1"/>
      <c r="FI264" s="2"/>
      <c r="FJ264" s="2"/>
      <c r="FO264" s="2"/>
      <c r="FP264" s="2"/>
      <c r="FS264" s="2"/>
      <c r="FT264" s="2"/>
      <c r="FU264" s="2"/>
      <c r="FV264" s="2"/>
      <c r="FW264" s="2"/>
      <c r="FX264" s="2"/>
      <c r="FY264" s="2"/>
      <c r="FZ264" s="2"/>
      <c r="GQ264" s="1"/>
      <c r="GR264" s="1"/>
      <c r="GS264" s="1"/>
      <c r="GT264" s="1"/>
      <c r="GU264" s="1"/>
      <c r="GV264" s="1"/>
      <c r="GW264" s="1"/>
      <c r="GX264" s="1"/>
      <c r="HM264" s="1"/>
      <c r="HN264" s="1"/>
    </row>
    <row r="265" spans="1:222">
      <c r="A265" s="11"/>
      <c r="B265" s="1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2"/>
      <c r="AN265" s="2"/>
      <c r="AQ265" s="2"/>
      <c r="AR265" s="2"/>
      <c r="AU265" s="2"/>
      <c r="AV265" s="2"/>
      <c r="BA265" s="2"/>
      <c r="BB265" s="2"/>
      <c r="BE265" s="2"/>
      <c r="BF265" s="2"/>
      <c r="BI265" s="2"/>
      <c r="BJ265" s="2"/>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c r="DK265" s="1"/>
      <c r="DL265" s="1"/>
      <c r="DM265" s="1"/>
      <c r="DN265" s="1"/>
      <c r="DO265" s="1"/>
      <c r="DP265" s="1"/>
      <c r="DQ265" s="1"/>
      <c r="DR265" s="1"/>
      <c r="DS265" s="1"/>
      <c r="DT265" s="1"/>
      <c r="DU265" s="1"/>
      <c r="DV265" s="1"/>
      <c r="DW265" s="1"/>
      <c r="DX265" s="1"/>
      <c r="DY265" s="1"/>
      <c r="DZ265" s="1"/>
      <c r="EA265" s="1"/>
      <c r="EB265" s="1"/>
      <c r="EC265" s="1"/>
      <c r="ED265" s="1"/>
      <c r="EE265" s="1"/>
      <c r="EF265" s="1"/>
      <c r="EG265" s="1"/>
      <c r="EH265" s="1"/>
      <c r="EI265" s="1"/>
      <c r="EJ265" s="1"/>
      <c r="EK265" s="1"/>
      <c r="EL265" s="1"/>
      <c r="EM265" s="1"/>
      <c r="EN265" s="1"/>
      <c r="EO265" s="1"/>
      <c r="EP265" s="1"/>
      <c r="EQ265" s="1"/>
      <c r="ER265" s="1"/>
      <c r="ES265" s="1"/>
      <c r="ET265" s="1"/>
      <c r="EU265" s="1"/>
      <c r="EV265" s="1"/>
      <c r="EW265" s="1"/>
      <c r="EX265" s="1"/>
      <c r="EY265" s="1"/>
      <c r="EZ265" s="1"/>
      <c r="FA265" s="1"/>
      <c r="FB265" s="1"/>
      <c r="FC265" s="1"/>
      <c r="FD265" s="1"/>
      <c r="FE265" s="1"/>
      <c r="FF265" s="1"/>
      <c r="FI265" s="2"/>
      <c r="FJ265" s="2"/>
      <c r="FO265" s="2"/>
      <c r="FP265" s="2"/>
      <c r="FS265" s="2"/>
      <c r="FT265" s="2"/>
      <c r="FU265" s="2"/>
      <c r="FV265" s="2"/>
      <c r="FW265" s="2"/>
      <c r="FX265" s="2"/>
      <c r="FY265" s="2"/>
      <c r="FZ265" s="2"/>
      <c r="GQ265" s="1"/>
      <c r="GR265" s="1"/>
      <c r="GS265" s="1"/>
      <c r="GT265" s="1"/>
      <c r="GU265" s="1"/>
      <c r="GV265" s="1"/>
      <c r="GW265" s="1"/>
      <c r="GX265" s="1"/>
      <c r="HM265" s="1"/>
      <c r="HN265" s="1"/>
    </row>
    <row r="266" spans="1:222">
      <c r="A266" s="11"/>
      <c r="B266" s="1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2"/>
      <c r="AN266" s="2"/>
      <c r="AQ266" s="2"/>
      <c r="AR266" s="2"/>
      <c r="AU266" s="2"/>
      <c r="AV266" s="2"/>
      <c r="BA266" s="2"/>
      <c r="BB266" s="2"/>
      <c r="BE266" s="2"/>
      <c r="BF266" s="2"/>
      <c r="BI266" s="2"/>
      <c r="BJ266" s="2"/>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c r="DK266" s="1"/>
      <c r="DL266" s="1"/>
      <c r="DM266" s="1"/>
      <c r="DN266" s="1"/>
      <c r="DO266" s="1"/>
      <c r="DP266" s="1"/>
      <c r="DQ266" s="1"/>
      <c r="DR266" s="1"/>
      <c r="DS266" s="1"/>
      <c r="DT266" s="1"/>
      <c r="DU266" s="1"/>
      <c r="DV266" s="1"/>
      <c r="DW266" s="1"/>
      <c r="DX266" s="1"/>
      <c r="DY266" s="1"/>
      <c r="DZ266" s="1"/>
      <c r="EA266" s="1"/>
      <c r="EB266" s="1"/>
      <c r="EC266" s="1"/>
      <c r="ED266" s="1"/>
      <c r="EE266" s="1"/>
      <c r="EF266" s="1"/>
      <c r="EG266" s="1"/>
      <c r="EH266" s="1"/>
      <c r="EI266" s="1"/>
      <c r="EJ266" s="1"/>
      <c r="EK266" s="1"/>
      <c r="EL266" s="1"/>
      <c r="EM266" s="1"/>
      <c r="EN266" s="1"/>
      <c r="EO266" s="1"/>
      <c r="EP266" s="1"/>
      <c r="EQ266" s="1"/>
      <c r="ER266" s="1"/>
      <c r="ES266" s="1"/>
      <c r="ET266" s="1"/>
      <c r="EU266" s="1"/>
      <c r="EV266" s="1"/>
      <c r="EW266" s="1"/>
      <c r="EX266" s="1"/>
      <c r="EY266" s="1"/>
      <c r="EZ266" s="1"/>
      <c r="FA266" s="1"/>
      <c r="FB266" s="1"/>
      <c r="FC266" s="1"/>
      <c r="FD266" s="1"/>
      <c r="FE266" s="1"/>
      <c r="FF266" s="1"/>
      <c r="FI266" s="2"/>
      <c r="FJ266" s="2"/>
      <c r="FO266" s="2"/>
      <c r="FP266" s="2"/>
      <c r="FS266" s="2"/>
      <c r="FT266" s="2"/>
      <c r="FU266" s="2"/>
      <c r="FV266" s="2"/>
      <c r="FW266" s="2"/>
      <c r="FX266" s="2"/>
      <c r="FY266" s="2"/>
      <c r="FZ266" s="2"/>
      <c r="GQ266" s="1"/>
      <c r="GR266" s="1"/>
      <c r="GS266" s="1"/>
      <c r="GT266" s="1"/>
      <c r="GU266" s="1"/>
      <c r="GV266" s="1"/>
      <c r="GW266" s="1"/>
      <c r="GX266" s="1"/>
      <c r="HM266" s="1"/>
      <c r="HN266" s="1"/>
    </row>
    <row r="267" spans="1:222">
      <c r="A267" s="11"/>
      <c r="B267" s="1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2"/>
      <c r="AN267" s="2"/>
      <c r="AQ267" s="2"/>
      <c r="AR267" s="2"/>
      <c r="AU267" s="2"/>
      <c r="AV267" s="2"/>
      <c r="BA267" s="2"/>
      <c r="BB267" s="2"/>
      <c r="BE267" s="2"/>
      <c r="BF267" s="2"/>
      <c r="BI267" s="2"/>
      <c r="BJ267" s="2"/>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1"/>
      <c r="DL267" s="1"/>
      <c r="DM267" s="1"/>
      <c r="DN267" s="1"/>
      <c r="DO267" s="1"/>
      <c r="DP267" s="1"/>
      <c r="DQ267" s="1"/>
      <c r="DR267" s="1"/>
      <c r="DS267" s="1"/>
      <c r="DT267" s="1"/>
      <c r="DU267" s="1"/>
      <c r="DV267" s="1"/>
      <c r="DW267" s="1"/>
      <c r="DX267" s="1"/>
      <c r="DY267" s="1"/>
      <c r="DZ267" s="1"/>
      <c r="EA267" s="1"/>
      <c r="EB267" s="1"/>
      <c r="EC267" s="1"/>
      <c r="ED267" s="1"/>
      <c r="EE267" s="1"/>
      <c r="EF267" s="1"/>
      <c r="EG267" s="1"/>
      <c r="EH267" s="1"/>
      <c r="EI267" s="1"/>
      <c r="EJ267" s="1"/>
      <c r="EK267" s="1"/>
      <c r="EL267" s="1"/>
      <c r="EM267" s="1"/>
      <c r="EN267" s="1"/>
      <c r="EO267" s="1"/>
      <c r="EP267" s="1"/>
      <c r="EQ267" s="1"/>
      <c r="ER267" s="1"/>
      <c r="ES267" s="1"/>
      <c r="ET267" s="1"/>
      <c r="EU267" s="1"/>
      <c r="EV267" s="1"/>
      <c r="EW267" s="1"/>
      <c r="EX267" s="1"/>
      <c r="EY267" s="1"/>
      <c r="EZ267" s="1"/>
      <c r="FA267" s="1"/>
      <c r="FB267" s="1"/>
      <c r="FC267" s="1"/>
      <c r="FD267" s="1"/>
      <c r="FE267" s="1"/>
      <c r="FF267" s="1"/>
      <c r="FI267" s="2"/>
      <c r="FJ267" s="2"/>
      <c r="FO267" s="2"/>
      <c r="FP267" s="2"/>
      <c r="FS267" s="2"/>
      <c r="FT267" s="2"/>
      <c r="FU267" s="2"/>
      <c r="FV267" s="2"/>
      <c r="FW267" s="2"/>
      <c r="FX267" s="2"/>
      <c r="FY267" s="2"/>
      <c r="FZ267" s="2"/>
      <c r="GQ267" s="1"/>
      <c r="GR267" s="1"/>
      <c r="GS267" s="1"/>
      <c r="GT267" s="1"/>
      <c r="GU267" s="1"/>
      <c r="GV267" s="1"/>
      <c r="GW267" s="1"/>
      <c r="GX267" s="1"/>
      <c r="HM267" s="1"/>
      <c r="HN267" s="1"/>
    </row>
    <row r="268" spans="1:222">
      <c r="A268" s="11"/>
      <c r="B268" s="1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2"/>
      <c r="AN268" s="2"/>
      <c r="AQ268" s="2"/>
      <c r="AR268" s="2"/>
      <c r="AU268" s="2"/>
      <c r="AV268" s="2"/>
      <c r="BA268" s="2"/>
      <c r="BB268" s="2"/>
      <c r="BE268" s="2"/>
      <c r="BF268" s="2"/>
      <c r="BI268" s="2"/>
      <c r="BJ268" s="2"/>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1"/>
      <c r="DL268" s="1"/>
      <c r="DM268" s="1"/>
      <c r="DN268" s="1"/>
      <c r="DO268" s="1"/>
      <c r="DP268" s="1"/>
      <c r="DQ268" s="1"/>
      <c r="DR268" s="1"/>
      <c r="DS268" s="1"/>
      <c r="DT268" s="1"/>
      <c r="DU268" s="1"/>
      <c r="DV268" s="1"/>
      <c r="DW268" s="1"/>
      <c r="DX268" s="1"/>
      <c r="DY268" s="1"/>
      <c r="DZ268" s="1"/>
      <c r="EA268" s="1"/>
      <c r="EB268" s="1"/>
      <c r="EC268" s="1"/>
      <c r="ED268" s="1"/>
      <c r="EE268" s="1"/>
      <c r="EF268" s="1"/>
      <c r="EG268" s="1"/>
      <c r="EH268" s="1"/>
      <c r="EI268" s="1"/>
      <c r="EJ268" s="1"/>
      <c r="EK268" s="1"/>
      <c r="EL268" s="1"/>
      <c r="EM268" s="1"/>
      <c r="EN268" s="1"/>
      <c r="EO268" s="1"/>
      <c r="EP268" s="1"/>
      <c r="EQ268" s="1"/>
      <c r="ER268" s="1"/>
      <c r="ES268" s="1"/>
      <c r="ET268" s="1"/>
      <c r="EU268" s="1"/>
      <c r="EV268" s="1"/>
      <c r="EW268" s="1"/>
      <c r="EX268" s="1"/>
      <c r="EY268" s="1"/>
      <c r="EZ268" s="1"/>
      <c r="FA268" s="1"/>
      <c r="FB268" s="1"/>
      <c r="FC268" s="1"/>
      <c r="FD268" s="1"/>
      <c r="FE268" s="1"/>
      <c r="FF268" s="1"/>
      <c r="FI268" s="2"/>
      <c r="FJ268" s="2"/>
      <c r="FO268" s="2"/>
      <c r="FP268" s="2"/>
      <c r="FS268" s="2"/>
      <c r="FT268" s="2"/>
      <c r="FU268" s="2"/>
      <c r="FV268" s="2"/>
      <c r="FW268" s="2"/>
      <c r="FX268" s="2"/>
      <c r="FY268" s="2"/>
      <c r="FZ268" s="2"/>
      <c r="GQ268" s="1"/>
      <c r="GR268" s="1"/>
      <c r="GS268" s="1"/>
      <c r="GT268" s="1"/>
      <c r="GU268" s="1"/>
      <c r="GV268" s="1"/>
      <c r="GW268" s="1"/>
      <c r="GX268" s="1"/>
      <c r="HM268" s="1"/>
      <c r="HN268" s="1"/>
    </row>
    <row r="269" spans="1:222">
      <c r="A269" s="11"/>
      <c r="B269" s="1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2"/>
      <c r="AN269" s="2"/>
      <c r="AQ269" s="2"/>
      <c r="AR269" s="2"/>
      <c r="AU269" s="2"/>
      <c r="AV269" s="2"/>
      <c r="BA269" s="2"/>
      <c r="BB269" s="2"/>
      <c r="BE269" s="2"/>
      <c r="BF269" s="2"/>
      <c r="BI269" s="2"/>
      <c r="BJ269" s="2"/>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c r="DK269" s="1"/>
      <c r="DL269" s="1"/>
      <c r="DM269" s="1"/>
      <c r="DN269" s="1"/>
      <c r="DO269" s="1"/>
      <c r="DP269" s="1"/>
      <c r="DQ269" s="1"/>
      <c r="DR269" s="1"/>
      <c r="DS269" s="1"/>
      <c r="DT269" s="1"/>
      <c r="DU269" s="1"/>
      <c r="DV269" s="1"/>
      <c r="DW269" s="1"/>
      <c r="DX269" s="1"/>
      <c r="DY269" s="1"/>
      <c r="DZ269" s="1"/>
      <c r="EA269" s="1"/>
      <c r="EB269" s="1"/>
      <c r="EC269" s="1"/>
      <c r="ED269" s="1"/>
      <c r="EE269" s="1"/>
      <c r="EF269" s="1"/>
      <c r="EG269" s="1"/>
      <c r="EH269" s="1"/>
      <c r="EI269" s="1"/>
      <c r="EJ269" s="1"/>
      <c r="EK269" s="1"/>
      <c r="EL269" s="1"/>
      <c r="EM269" s="1"/>
      <c r="EN269" s="1"/>
      <c r="EO269" s="1"/>
      <c r="EP269" s="1"/>
      <c r="EQ269" s="1"/>
      <c r="ER269" s="1"/>
      <c r="ES269" s="1"/>
      <c r="ET269" s="1"/>
      <c r="EU269" s="1"/>
      <c r="EV269" s="1"/>
      <c r="EW269" s="1"/>
      <c r="EX269" s="1"/>
      <c r="EY269" s="1"/>
      <c r="EZ269" s="1"/>
      <c r="FA269" s="1"/>
      <c r="FB269" s="1"/>
      <c r="FC269" s="1"/>
      <c r="FD269" s="1"/>
      <c r="FE269" s="1"/>
      <c r="FF269" s="1"/>
      <c r="FI269" s="2"/>
      <c r="FJ269" s="2"/>
      <c r="FO269" s="2"/>
      <c r="FP269" s="2"/>
      <c r="FS269" s="2"/>
      <c r="FT269" s="2"/>
      <c r="FU269" s="2"/>
      <c r="FV269" s="2"/>
      <c r="FW269" s="2"/>
      <c r="FX269" s="2"/>
      <c r="FY269" s="2"/>
      <c r="FZ269" s="2"/>
      <c r="GQ269" s="1"/>
      <c r="GR269" s="1"/>
      <c r="GS269" s="1"/>
      <c r="GT269" s="1"/>
      <c r="GU269" s="1"/>
      <c r="GV269" s="1"/>
      <c r="GW269" s="1"/>
      <c r="GX269" s="1"/>
      <c r="HM269" s="1"/>
      <c r="HN269" s="1"/>
    </row>
    <row r="270" spans="1:222">
      <c r="A270" s="11"/>
      <c r="B270" s="1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2"/>
      <c r="AN270" s="2"/>
      <c r="AQ270" s="2"/>
      <c r="AR270" s="2"/>
      <c r="AU270" s="2"/>
      <c r="AV270" s="2"/>
      <c r="BA270" s="2"/>
      <c r="BB270" s="2"/>
      <c r="BE270" s="2"/>
      <c r="BF270" s="2"/>
      <c r="BI270" s="2"/>
      <c r="BJ270" s="2"/>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1"/>
      <c r="DL270" s="1"/>
      <c r="DM270" s="1"/>
      <c r="DN270" s="1"/>
      <c r="DO270" s="1"/>
      <c r="DP270" s="1"/>
      <c r="DQ270" s="1"/>
      <c r="DR270" s="1"/>
      <c r="DS270" s="1"/>
      <c r="DT270" s="1"/>
      <c r="DU270" s="1"/>
      <c r="DV270" s="1"/>
      <c r="DW270" s="1"/>
      <c r="DX270" s="1"/>
      <c r="DY270" s="1"/>
      <c r="DZ270" s="1"/>
      <c r="EA270" s="1"/>
      <c r="EB270" s="1"/>
      <c r="EC270" s="1"/>
      <c r="ED270" s="1"/>
      <c r="EE270" s="1"/>
      <c r="EF270" s="1"/>
      <c r="EG270" s="1"/>
      <c r="EH270" s="1"/>
      <c r="EI270" s="1"/>
      <c r="EJ270" s="1"/>
      <c r="EK270" s="1"/>
      <c r="EL270" s="1"/>
      <c r="EM270" s="1"/>
      <c r="EN270" s="1"/>
      <c r="EO270" s="1"/>
      <c r="EP270" s="1"/>
      <c r="EQ270" s="1"/>
      <c r="ER270" s="1"/>
      <c r="ES270" s="1"/>
      <c r="ET270" s="1"/>
      <c r="EU270" s="1"/>
      <c r="EV270" s="1"/>
      <c r="EW270" s="1"/>
      <c r="EX270" s="1"/>
      <c r="EY270" s="1"/>
      <c r="EZ270" s="1"/>
      <c r="FA270" s="1"/>
      <c r="FB270" s="1"/>
      <c r="FC270" s="1"/>
      <c r="FD270" s="1"/>
      <c r="FE270" s="1"/>
      <c r="FF270" s="1"/>
      <c r="FI270" s="2"/>
      <c r="FJ270" s="2"/>
      <c r="FO270" s="2"/>
      <c r="FP270" s="2"/>
      <c r="FS270" s="2"/>
      <c r="FT270" s="2"/>
      <c r="FU270" s="2"/>
      <c r="FV270" s="2"/>
      <c r="FW270" s="2"/>
      <c r="FX270" s="2"/>
      <c r="FY270" s="2"/>
      <c r="FZ270" s="2"/>
      <c r="GQ270" s="1"/>
      <c r="GR270" s="1"/>
      <c r="GS270" s="1"/>
      <c r="GT270" s="1"/>
      <c r="GU270" s="1"/>
      <c r="GV270" s="1"/>
      <c r="GW270" s="1"/>
      <c r="GX270" s="1"/>
      <c r="HM270" s="1"/>
      <c r="HN270" s="1"/>
    </row>
    <row r="271" spans="1:222">
      <c r="A271" s="11"/>
      <c r="B271" s="1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2"/>
      <c r="AN271" s="2"/>
      <c r="AQ271" s="2"/>
      <c r="AR271" s="2"/>
      <c r="AU271" s="2"/>
      <c r="AV271" s="2"/>
      <c r="BA271" s="2"/>
      <c r="BB271" s="2"/>
      <c r="BE271" s="2"/>
      <c r="BF271" s="2"/>
      <c r="BI271" s="2"/>
      <c r="BJ271" s="2"/>
      <c r="BO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c r="DK271" s="1"/>
      <c r="DL271" s="1"/>
      <c r="DM271" s="1"/>
      <c r="DN271" s="1"/>
      <c r="DO271" s="1"/>
      <c r="DP271" s="1"/>
      <c r="DQ271" s="1"/>
      <c r="DR271" s="1"/>
      <c r="DS271" s="1"/>
      <c r="DT271" s="1"/>
      <c r="DU271" s="1"/>
      <c r="DV271" s="1"/>
      <c r="DW271" s="1"/>
      <c r="DX271" s="1"/>
      <c r="DY271" s="1"/>
      <c r="DZ271" s="1"/>
      <c r="EA271" s="1"/>
      <c r="EB271" s="1"/>
      <c r="EC271" s="1"/>
      <c r="ED271" s="1"/>
      <c r="EE271" s="1"/>
      <c r="EF271" s="1"/>
      <c r="EG271" s="1"/>
      <c r="EH271" s="1"/>
      <c r="EI271" s="1"/>
      <c r="EJ271" s="1"/>
      <c r="EK271" s="1"/>
      <c r="EL271" s="1"/>
      <c r="EM271" s="1"/>
      <c r="EN271" s="1"/>
      <c r="EO271" s="1"/>
      <c r="EP271" s="1"/>
      <c r="EQ271" s="1"/>
      <c r="ER271" s="1"/>
      <c r="ES271" s="1"/>
      <c r="ET271" s="1"/>
      <c r="EU271" s="1"/>
      <c r="EV271" s="1"/>
      <c r="EW271" s="1"/>
      <c r="EX271" s="1"/>
      <c r="EY271" s="1"/>
      <c r="EZ271" s="1"/>
      <c r="FA271" s="1"/>
      <c r="FB271" s="1"/>
      <c r="FC271" s="1"/>
      <c r="FD271" s="1"/>
      <c r="FE271" s="1"/>
      <c r="FF271" s="1"/>
      <c r="FI271" s="2"/>
      <c r="FJ271" s="2"/>
      <c r="FO271" s="2"/>
      <c r="FP271" s="2"/>
      <c r="FS271" s="2"/>
      <c r="FT271" s="2"/>
      <c r="FU271" s="2"/>
      <c r="FV271" s="2"/>
      <c r="FW271" s="2"/>
      <c r="FX271" s="2"/>
      <c r="FY271" s="2"/>
      <c r="FZ271" s="2"/>
      <c r="GQ271" s="1"/>
      <c r="GR271" s="1"/>
      <c r="GS271" s="1"/>
      <c r="GT271" s="1"/>
      <c r="GU271" s="1"/>
      <c r="GV271" s="1"/>
      <c r="GW271" s="1"/>
      <c r="GX271" s="1"/>
      <c r="HM271" s="1"/>
      <c r="HN271" s="1"/>
    </row>
    <row r="272" spans="1:222">
      <c r="A272" s="11"/>
      <c r="B272" s="1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2"/>
      <c r="AN272" s="2"/>
      <c r="AQ272" s="2"/>
      <c r="AR272" s="2"/>
      <c r="AU272" s="2"/>
      <c r="AV272" s="2"/>
      <c r="BA272" s="2"/>
      <c r="BB272" s="2"/>
      <c r="BE272" s="2"/>
      <c r="BF272" s="2"/>
      <c r="BI272" s="2"/>
      <c r="BJ272" s="2"/>
      <c r="BO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c r="DK272" s="1"/>
      <c r="DL272" s="1"/>
      <c r="DM272" s="1"/>
      <c r="DN272" s="1"/>
      <c r="DO272" s="1"/>
      <c r="DP272" s="1"/>
      <c r="DQ272" s="1"/>
      <c r="DR272" s="1"/>
      <c r="DS272" s="1"/>
      <c r="DT272" s="1"/>
      <c r="DU272" s="1"/>
      <c r="DV272" s="1"/>
      <c r="DW272" s="1"/>
      <c r="DX272" s="1"/>
      <c r="DY272" s="1"/>
      <c r="DZ272" s="1"/>
      <c r="EA272" s="1"/>
      <c r="EB272" s="1"/>
      <c r="EC272" s="1"/>
      <c r="ED272" s="1"/>
      <c r="EE272" s="1"/>
      <c r="EF272" s="1"/>
      <c r="EG272" s="1"/>
      <c r="EH272" s="1"/>
      <c r="EI272" s="1"/>
      <c r="EJ272" s="1"/>
      <c r="EK272" s="1"/>
      <c r="EL272" s="1"/>
      <c r="EM272" s="1"/>
      <c r="EN272" s="1"/>
      <c r="EO272" s="1"/>
      <c r="EP272" s="1"/>
      <c r="EQ272" s="1"/>
      <c r="ER272" s="1"/>
      <c r="ES272" s="1"/>
      <c r="ET272" s="1"/>
      <c r="EU272" s="1"/>
      <c r="EV272" s="1"/>
      <c r="EW272" s="1"/>
      <c r="EX272" s="1"/>
      <c r="EY272" s="1"/>
      <c r="EZ272" s="1"/>
      <c r="FA272" s="1"/>
      <c r="FB272" s="1"/>
      <c r="FC272" s="1"/>
      <c r="FD272" s="1"/>
      <c r="FE272" s="1"/>
      <c r="FF272" s="1"/>
      <c r="FI272" s="2"/>
      <c r="FJ272" s="2"/>
      <c r="FO272" s="2"/>
      <c r="FP272" s="2"/>
      <c r="FS272" s="2"/>
      <c r="FT272" s="2"/>
      <c r="FU272" s="2"/>
      <c r="FV272" s="2"/>
      <c r="FW272" s="2"/>
      <c r="FX272" s="2"/>
      <c r="FY272" s="2"/>
      <c r="FZ272" s="2"/>
      <c r="GQ272" s="1"/>
      <c r="GR272" s="1"/>
      <c r="GS272" s="1"/>
      <c r="GT272" s="1"/>
      <c r="GU272" s="1"/>
      <c r="GV272" s="1"/>
      <c r="GW272" s="1"/>
      <c r="GX272" s="1"/>
      <c r="HM272" s="1"/>
      <c r="HN272" s="1"/>
    </row>
    <row r="273" spans="1:222">
      <c r="A273" s="11"/>
      <c r="B273" s="1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2"/>
      <c r="AN273" s="2"/>
      <c r="AQ273" s="2"/>
      <c r="AR273" s="2"/>
      <c r="AU273" s="2"/>
      <c r="AV273" s="2"/>
      <c r="BA273" s="2"/>
      <c r="BB273" s="2"/>
      <c r="BE273" s="2"/>
      <c r="BF273" s="2"/>
      <c r="BI273" s="2"/>
      <c r="BJ273" s="2"/>
      <c r="BO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c r="DK273" s="1"/>
      <c r="DL273" s="1"/>
      <c r="DM273" s="1"/>
      <c r="DN273" s="1"/>
      <c r="DO273" s="1"/>
      <c r="DP273" s="1"/>
      <c r="DQ273" s="1"/>
      <c r="DR273" s="1"/>
      <c r="DS273" s="1"/>
      <c r="DT273" s="1"/>
      <c r="DU273" s="1"/>
      <c r="DV273" s="1"/>
      <c r="DW273" s="1"/>
      <c r="DX273" s="1"/>
      <c r="DY273" s="1"/>
      <c r="DZ273" s="1"/>
      <c r="EA273" s="1"/>
      <c r="EB273" s="1"/>
      <c r="EC273" s="1"/>
      <c r="ED273" s="1"/>
      <c r="EE273" s="1"/>
      <c r="EF273" s="1"/>
      <c r="EG273" s="1"/>
      <c r="EH273" s="1"/>
      <c r="EI273" s="1"/>
      <c r="EJ273" s="1"/>
      <c r="EK273" s="1"/>
      <c r="EL273" s="1"/>
      <c r="EM273" s="1"/>
      <c r="EN273" s="1"/>
      <c r="EO273" s="1"/>
      <c r="EP273" s="1"/>
      <c r="EQ273" s="1"/>
      <c r="ER273" s="1"/>
      <c r="ES273" s="1"/>
      <c r="ET273" s="1"/>
      <c r="EU273" s="1"/>
      <c r="EV273" s="1"/>
      <c r="EW273" s="1"/>
      <c r="EX273" s="1"/>
      <c r="EY273" s="1"/>
      <c r="EZ273" s="1"/>
      <c r="FA273" s="1"/>
      <c r="FB273" s="1"/>
      <c r="FC273" s="1"/>
      <c r="FD273" s="1"/>
      <c r="FE273" s="1"/>
      <c r="FF273" s="1"/>
      <c r="FI273" s="2"/>
      <c r="FJ273" s="2"/>
      <c r="FO273" s="2"/>
      <c r="FP273" s="2"/>
      <c r="FS273" s="2"/>
      <c r="FT273" s="2"/>
      <c r="FU273" s="2"/>
      <c r="FV273" s="2"/>
      <c r="FW273" s="2"/>
      <c r="FX273" s="2"/>
      <c r="FY273" s="2"/>
      <c r="FZ273" s="2"/>
      <c r="GQ273" s="1"/>
      <c r="GR273" s="1"/>
      <c r="GS273" s="1"/>
      <c r="GT273" s="1"/>
      <c r="GU273" s="1"/>
      <c r="GV273" s="1"/>
      <c r="GW273" s="1"/>
      <c r="GX273" s="1"/>
      <c r="HM273" s="1"/>
      <c r="HN273" s="1"/>
    </row>
    <row r="274" spans="1:222">
      <c r="A274" s="11"/>
      <c r="B274" s="1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2"/>
      <c r="AN274" s="2"/>
      <c r="AQ274" s="2"/>
      <c r="AR274" s="2"/>
      <c r="AU274" s="2"/>
      <c r="AV274" s="2"/>
      <c r="BA274" s="2"/>
      <c r="BB274" s="2"/>
      <c r="BE274" s="2"/>
      <c r="BF274" s="2"/>
      <c r="BI274" s="2"/>
      <c r="BJ274" s="2"/>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1"/>
      <c r="DL274" s="1"/>
      <c r="DM274" s="1"/>
      <c r="DN274" s="1"/>
      <c r="DO274" s="1"/>
      <c r="DP274" s="1"/>
      <c r="DQ274" s="1"/>
      <c r="DR274" s="1"/>
      <c r="DS274" s="1"/>
      <c r="DT274" s="1"/>
      <c r="DU274" s="1"/>
      <c r="DV274" s="1"/>
      <c r="DW274" s="1"/>
      <c r="DX274" s="1"/>
      <c r="DY274" s="1"/>
      <c r="DZ274" s="1"/>
      <c r="EA274" s="1"/>
      <c r="EB274" s="1"/>
      <c r="EC274" s="1"/>
      <c r="ED274" s="1"/>
      <c r="EE274" s="1"/>
      <c r="EF274" s="1"/>
      <c r="EG274" s="1"/>
      <c r="EH274" s="1"/>
      <c r="EI274" s="1"/>
      <c r="EJ274" s="1"/>
      <c r="EK274" s="1"/>
      <c r="EL274" s="1"/>
      <c r="EM274" s="1"/>
      <c r="EN274" s="1"/>
      <c r="EO274" s="1"/>
      <c r="EP274" s="1"/>
      <c r="EQ274" s="1"/>
      <c r="ER274" s="1"/>
      <c r="ES274" s="1"/>
      <c r="ET274" s="1"/>
      <c r="EU274" s="1"/>
      <c r="EV274" s="1"/>
      <c r="EW274" s="1"/>
      <c r="EX274" s="1"/>
      <c r="EY274" s="1"/>
      <c r="EZ274" s="1"/>
      <c r="FA274" s="1"/>
      <c r="FB274" s="1"/>
      <c r="FC274" s="1"/>
      <c r="FD274" s="1"/>
      <c r="FE274" s="1"/>
      <c r="FF274" s="1"/>
      <c r="FI274" s="2"/>
      <c r="FJ274" s="2"/>
      <c r="FO274" s="2"/>
      <c r="FP274" s="2"/>
      <c r="FS274" s="2"/>
      <c r="FT274" s="2"/>
      <c r="FU274" s="2"/>
      <c r="FV274" s="2"/>
      <c r="FW274" s="2"/>
      <c r="FX274" s="2"/>
      <c r="FY274" s="2"/>
      <c r="FZ274" s="2"/>
      <c r="GQ274" s="1"/>
      <c r="GR274" s="1"/>
      <c r="GS274" s="1"/>
      <c r="GT274" s="1"/>
      <c r="GU274" s="1"/>
      <c r="GV274" s="1"/>
      <c r="GW274" s="1"/>
      <c r="GX274" s="1"/>
      <c r="HM274" s="1"/>
      <c r="HN274" s="1"/>
    </row>
    <row r="275" spans="1:222">
      <c r="A275" s="11"/>
      <c r="B275" s="1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2"/>
      <c r="AN275" s="2"/>
      <c r="AQ275" s="2"/>
      <c r="AR275" s="2"/>
      <c r="AU275" s="2"/>
      <c r="AV275" s="2"/>
      <c r="BA275" s="2"/>
      <c r="BB275" s="2"/>
      <c r="BE275" s="2"/>
      <c r="BF275" s="2"/>
      <c r="BI275" s="2"/>
      <c r="BJ275" s="2"/>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c r="DK275" s="1"/>
      <c r="DL275" s="1"/>
      <c r="DM275" s="1"/>
      <c r="DN275" s="1"/>
      <c r="DO275" s="1"/>
      <c r="DP275" s="1"/>
      <c r="DQ275" s="1"/>
      <c r="DR275" s="1"/>
      <c r="DS275" s="1"/>
      <c r="DT275" s="1"/>
      <c r="DU275" s="1"/>
      <c r="DV275" s="1"/>
      <c r="DW275" s="1"/>
      <c r="DX275" s="1"/>
      <c r="DY275" s="1"/>
      <c r="DZ275" s="1"/>
      <c r="EA275" s="1"/>
      <c r="EB275" s="1"/>
      <c r="EC275" s="1"/>
      <c r="ED275" s="1"/>
      <c r="EE275" s="1"/>
      <c r="EF275" s="1"/>
      <c r="EG275" s="1"/>
      <c r="EH275" s="1"/>
      <c r="EI275" s="1"/>
      <c r="EJ275" s="1"/>
      <c r="EK275" s="1"/>
      <c r="EL275" s="1"/>
      <c r="EM275" s="1"/>
      <c r="EN275" s="1"/>
      <c r="EO275" s="1"/>
      <c r="EP275" s="1"/>
      <c r="EQ275" s="1"/>
      <c r="ER275" s="1"/>
      <c r="ES275" s="1"/>
      <c r="ET275" s="1"/>
      <c r="EU275" s="1"/>
      <c r="EV275" s="1"/>
      <c r="EW275" s="1"/>
      <c r="EX275" s="1"/>
      <c r="EY275" s="1"/>
      <c r="EZ275" s="1"/>
      <c r="FA275" s="1"/>
      <c r="FB275" s="1"/>
      <c r="FC275" s="1"/>
      <c r="FD275" s="1"/>
      <c r="FE275" s="1"/>
      <c r="FF275" s="1"/>
      <c r="FI275" s="2"/>
      <c r="FJ275" s="2"/>
      <c r="FO275" s="2"/>
      <c r="FP275" s="2"/>
      <c r="FS275" s="2"/>
      <c r="FT275" s="2"/>
      <c r="FU275" s="2"/>
      <c r="FV275" s="2"/>
      <c r="FW275" s="2"/>
      <c r="FX275" s="2"/>
      <c r="FY275" s="2"/>
      <c r="FZ275" s="2"/>
      <c r="GQ275" s="1"/>
      <c r="GR275" s="1"/>
      <c r="GS275" s="1"/>
      <c r="GT275" s="1"/>
      <c r="GU275" s="1"/>
      <c r="GV275" s="1"/>
      <c r="GW275" s="1"/>
      <c r="GX275" s="1"/>
      <c r="HM275" s="1"/>
      <c r="HN275" s="1"/>
    </row>
    <row r="276" spans="1:222">
      <c r="A276" s="11"/>
      <c r="B276" s="1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2"/>
      <c r="AN276" s="2"/>
      <c r="AQ276" s="2"/>
      <c r="AR276" s="2"/>
      <c r="AU276" s="2"/>
      <c r="AV276" s="2"/>
      <c r="BA276" s="2"/>
      <c r="BB276" s="2"/>
      <c r="BE276" s="2"/>
      <c r="BF276" s="2"/>
      <c r="BI276" s="2"/>
      <c r="BJ276" s="2"/>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c r="DK276" s="1"/>
      <c r="DL276" s="1"/>
      <c r="DM276" s="1"/>
      <c r="DN276" s="1"/>
      <c r="DO276" s="1"/>
      <c r="DP276" s="1"/>
      <c r="DQ276" s="1"/>
      <c r="DR276" s="1"/>
      <c r="DS276" s="1"/>
      <c r="DT276" s="1"/>
      <c r="DU276" s="1"/>
      <c r="DV276" s="1"/>
      <c r="DW276" s="1"/>
      <c r="DX276" s="1"/>
      <c r="DY276" s="1"/>
      <c r="DZ276" s="1"/>
      <c r="EA276" s="1"/>
      <c r="EB276" s="1"/>
      <c r="EC276" s="1"/>
      <c r="ED276" s="1"/>
      <c r="EE276" s="1"/>
      <c r="EF276" s="1"/>
      <c r="EG276" s="1"/>
      <c r="EH276" s="1"/>
      <c r="EI276" s="1"/>
      <c r="EJ276" s="1"/>
      <c r="EK276" s="1"/>
      <c r="EL276" s="1"/>
      <c r="EM276" s="1"/>
      <c r="EN276" s="1"/>
      <c r="EO276" s="1"/>
      <c r="EP276" s="1"/>
      <c r="EQ276" s="1"/>
      <c r="ER276" s="1"/>
      <c r="ES276" s="1"/>
      <c r="ET276" s="1"/>
      <c r="EU276" s="1"/>
      <c r="EV276" s="1"/>
      <c r="EW276" s="1"/>
      <c r="EX276" s="1"/>
      <c r="EY276" s="1"/>
      <c r="EZ276" s="1"/>
      <c r="FA276" s="1"/>
      <c r="FB276" s="1"/>
      <c r="FC276" s="1"/>
      <c r="FD276" s="1"/>
      <c r="FE276" s="1"/>
      <c r="FF276" s="1"/>
      <c r="FI276" s="2"/>
      <c r="FJ276" s="2"/>
      <c r="FO276" s="2"/>
      <c r="FP276" s="2"/>
      <c r="FS276" s="2"/>
      <c r="FT276" s="2"/>
      <c r="FU276" s="2"/>
      <c r="FV276" s="2"/>
      <c r="FW276" s="2"/>
      <c r="FX276" s="2"/>
      <c r="FY276" s="2"/>
      <c r="FZ276" s="2"/>
      <c r="GQ276" s="1"/>
      <c r="GR276" s="1"/>
      <c r="GS276" s="1"/>
      <c r="GT276" s="1"/>
      <c r="GU276" s="1"/>
      <c r="GV276" s="1"/>
      <c r="GW276" s="1"/>
      <c r="GX276" s="1"/>
      <c r="HM276" s="1"/>
      <c r="HN276" s="1"/>
    </row>
    <row r="277" spans="1:222">
      <c r="A277" s="11"/>
      <c r="B277" s="1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2"/>
      <c r="AN277" s="2"/>
      <c r="AQ277" s="2"/>
      <c r="AR277" s="2"/>
      <c r="AU277" s="2"/>
      <c r="AV277" s="2"/>
      <c r="BA277" s="2"/>
      <c r="BB277" s="2"/>
      <c r="BE277" s="2"/>
      <c r="BF277" s="2"/>
      <c r="BI277" s="2"/>
      <c r="BJ277" s="2"/>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c r="DK277" s="1"/>
      <c r="DL277" s="1"/>
      <c r="DM277" s="1"/>
      <c r="DN277" s="1"/>
      <c r="DO277" s="1"/>
      <c r="DP277" s="1"/>
      <c r="DQ277" s="1"/>
      <c r="DR277" s="1"/>
      <c r="DS277" s="1"/>
      <c r="DT277" s="1"/>
      <c r="DU277" s="1"/>
      <c r="DV277" s="1"/>
      <c r="DW277" s="1"/>
      <c r="DX277" s="1"/>
      <c r="DY277" s="1"/>
      <c r="DZ277" s="1"/>
      <c r="EA277" s="1"/>
      <c r="EB277" s="1"/>
      <c r="EC277" s="1"/>
      <c r="ED277" s="1"/>
      <c r="EE277" s="1"/>
      <c r="EF277" s="1"/>
      <c r="EG277" s="1"/>
      <c r="EH277" s="1"/>
      <c r="EI277" s="1"/>
      <c r="EJ277" s="1"/>
      <c r="EK277" s="1"/>
      <c r="EL277" s="1"/>
      <c r="EM277" s="1"/>
      <c r="EN277" s="1"/>
      <c r="EO277" s="1"/>
      <c r="EP277" s="1"/>
      <c r="EQ277" s="1"/>
      <c r="ER277" s="1"/>
      <c r="ES277" s="1"/>
      <c r="ET277" s="1"/>
      <c r="EU277" s="1"/>
      <c r="EV277" s="1"/>
      <c r="EW277" s="1"/>
      <c r="EX277" s="1"/>
      <c r="EY277" s="1"/>
      <c r="EZ277" s="1"/>
      <c r="FA277" s="1"/>
      <c r="FB277" s="1"/>
      <c r="FC277" s="1"/>
      <c r="FD277" s="1"/>
      <c r="FE277" s="1"/>
      <c r="FF277" s="1"/>
      <c r="FI277" s="2"/>
      <c r="FJ277" s="2"/>
      <c r="FO277" s="2"/>
      <c r="FP277" s="2"/>
      <c r="FS277" s="2"/>
      <c r="FT277" s="2"/>
      <c r="FU277" s="2"/>
      <c r="FV277" s="2"/>
      <c r="FW277" s="2"/>
      <c r="FX277" s="2"/>
      <c r="FY277" s="2"/>
      <c r="FZ277" s="2"/>
      <c r="GQ277" s="1"/>
      <c r="GR277" s="1"/>
      <c r="GS277" s="1"/>
      <c r="GT277" s="1"/>
      <c r="GU277" s="1"/>
      <c r="GV277" s="1"/>
      <c r="GW277" s="1"/>
      <c r="GX277" s="1"/>
      <c r="HM277" s="1"/>
      <c r="HN277" s="1"/>
    </row>
    <row r="278" spans="1:222">
      <c r="A278" s="11"/>
      <c r="B278" s="1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2"/>
      <c r="AN278" s="2"/>
      <c r="AQ278" s="2"/>
      <c r="AR278" s="2"/>
      <c r="AU278" s="2"/>
      <c r="AV278" s="2"/>
      <c r="BA278" s="2"/>
      <c r="BB278" s="2"/>
      <c r="BE278" s="2"/>
      <c r="BF278" s="2"/>
      <c r="BI278" s="2"/>
      <c r="BJ278" s="2"/>
      <c r="BO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c r="DK278" s="1"/>
      <c r="DL278" s="1"/>
      <c r="DM278" s="1"/>
      <c r="DN278" s="1"/>
      <c r="DO278" s="1"/>
      <c r="DP278" s="1"/>
      <c r="DQ278" s="1"/>
      <c r="DR278" s="1"/>
      <c r="DS278" s="1"/>
      <c r="DT278" s="1"/>
      <c r="DU278" s="1"/>
      <c r="DV278" s="1"/>
      <c r="DW278" s="1"/>
      <c r="DX278" s="1"/>
      <c r="DY278" s="1"/>
      <c r="DZ278" s="1"/>
      <c r="EA278" s="1"/>
      <c r="EB278" s="1"/>
      <c r="EC278" s="1"/>
      <c r="ED278" s="1"/>
      <c r="EE278" s="1"/>
      <c r="EF278" s="1"/>
      <c r="EG278" s="1"/>
      <c r="EH278" s="1"/>
      <c r="EI278" s="1"/>
      <c r="EJ278" s="1"/>
      <c r="EK278" s="1"/>
      <c r="EL278" s="1"/>
      <c r="EM278" s="1"/>
      <c r="EN278" s="1"/>
      <c r="EO278" s="1"/>
      <c r="EP278" s="1"/>
      <c r="EQ278" s="1"/>
      <c r="ER278" s="1"/>
      <c r="ES278" s="1"/>
      <c r="ET278" s="1"/>
      <c r="EU278" s="1"/>
      <c r="EV278" s="1"/>
      <c r="EW278" s="1"/>
      <c r="EX278" s="1"/>
      <c r="EY278" s="1"/>
      <c r="EZ278" s="1"/>
      <c r="FA278" s="1"/>
      <c r="FB278" s="1"/>
      <c r="FC278" s="1"/>
      <c r="FD278" s="1"/>
      <c r="FE278" s="1"/>
      <c r="FF278" s="1"/>
      <c r="FI278" s="2"/>
      <c r="FJ278" s="2"/>
      <c r="FO278" s="2"/>
      <c r="FP278" s="2"/>
      <c r="FS278" s="2"/>
      <c r="FT278" s="2"/>
      <c r="FU278" s="2"/>
      <c r="FV278" s="2"/>
      <c r="FW278" s="2"/>
      <c r="FX278" s="2"/>
      <c r="FY278" s="2"/>
      <c r="FZ278" s="2"/>
      <c r="GQ278" s="1"/>
      <c r="GR278" s="1"/>
      <c r="GS278" s="1"/>
      <c r="GT278" s="1"/>
      <c r="GU278" s="1"/>
      <c r="GV278" s="1"/>
      <c r="GW278" s="1"/>
      <c r="GX278" s="1"/>
      <c r="HM278" s="1"/>
      <c r="HN278" s="1"/>
    </row>
    <row r="279" spans="1:222">
      <c r="A279" s="11"/>
      <c r="B279" s="1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2"/>
      <c r="AN279" s="2"/>
      <c r="AQ279" s="2"/>
      <c r="AR279" s="2"/>
      <c r="AU279" s="2"/>
      <c r="AV279" s="2"/>
      <c r="BA279" s="2"/>
      <c r="BB279" s="2"/>
      <c r="BE279" s="2"/>
      <c r="BF279" s="2"/>
      <c r="BI279" s="2"/>
      <c r="BJ279" s="2"/>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1"/>
      <c r="DL279" s="1"/>
      <c r="DM279" s="1"/>
      <c r="DN279" s="1"/>
      <c r="DO279" s="1"/>
      <c r="DP279" s="1"/>
      <c r="DQ279" s="1"/>
      <c r="DR279" s="1"/>
      <c r="DS279" s="1"/>
      <c r="DT279" s="1"/>
      <c r="DU279" s="1"/>
      <c r="DV279" s="1"/>
      <c r="DW279" s="1"/>
      <c r="DX279" s="1"/>
      <c r="DY279" s="1"/>
      <c r="DZ279" s="1"/>
      <c r="EA279" s="1"/>
      <c r="EB279" s="1"/>
      <c r="EC279" s="1"/>
      <c r="ED279" s="1"/>
      <c r="EE279" s="1"/>
      <c r="EF279" s="1"/>
      <c r="EG279" s="1"/>
      <c r="EH279" s="1"/>
      <c r="EI279" s="1"/>
      <c r="EJ279" s="1"/>
      <c r="EK279" s="1"/>
      <c r="EL279" s="1"/>
      <c r="EM279" s="1"/>
      <c r="EN279" s="1"/>
      <c r="EO279" s="1"/>
      <c r="EP279" s="1"/>
      <c r="EQ279" s="1"/>
      <c r="ER279" s="1"/>
      <c r="ES279" s="1"/>
      <c r="ET279" s="1"/>
      <c r="EU279" s="1"/>
      <c r="EV279" s="1"/>
      <c r="EW279" s="1"/>
      <c r="EX279" s="1"/>
      <c r="EY279" s="1"/>
      <c r="EZ279" s="1"/>
      <c r="FA279" s="1"/>
      <c r="FB279" s="1"/>
      <c r="FC279" s="1"/>
      <c r="FD279" s="1"/>
      <c r="FE279" s="1"/>
      <c r="FF279" s="1"/>
      <c r="FI279" s="2"/>
      <c r="FJ279" s="2"/>
      <c r="FO279" s="2"/>
      <c r="FP279" s="2"/>
      <c r="FS279" s="2"/>
      <c r="FT279" s="2"/>
      <c r="FU279" s="2"/>
      <c r="FV279" s="2"/>
      <c r="FW279" s="2"/>
      <c r="FX279" s="2"/>
      <c r="FY279" s="2"/>
      <c r="FZ279" s="2"/>
      <c r="GQ279" s="1"/>
      <c r="GR279" s="1"/>
      <c r="GS279" s="1"/>
      <c r="GT279" s="1"/>
      <c r="GU279" s="1"/>
      <c r="GV279" s="1"/>
      <c r="GW279" s="1"/>
      <c r="GX279" s="1"/>
      <c r="HM279" s="1"/>
      <c r="HN279" s="1"/>
    </row>
    <row r="280" spans="1:222">
      <c r="A280" s="11"/>
      <c r="B280" s="1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2"/>
      <c r="AN280" s="2"/>
      <c r="AQ280" s="2"/>
      <c r="AR280" s="2"/>
      <c r="AU280" s="2"/>
      <c r="AV280" s="2"/>
      <c r="BA280" s="2"/>
      <c r="BB280" s="2"/>
      <c r="BE280" s="2"/>
      <c r="BF280" s="2"/>
      <c r="BI280" s="2"/>
      <c r="BJ280" s="2"/>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c r="DK280" s="1"/>
      <c r="DL280" s="1"/>
      <c r="DM280" s="1"/>
      <c r="DN280" s="1"/>
      <c r="DO280" s="1"/>
      <c r="DP280" s="1"/>
      <c r="DQ280" s="1"/>
      <c r="DR280" s="1"/>
      <c r="DS280" s="1"/>
      <c r="DT280" s="1"/>
      <c r="DU280" s="1"/>
      <c r="DV280" s="1"/>
      <c r="DW280" s="1"/>
      <c r="DX280" s="1"/>
      <c r="DY280" s="1"/>
      <c r="DZ280" s="1"/>
      <c r="EA280" s="1"/>
      <c r="EB280" s="1"/>
      <c r="EC280" s="1"/>
      <c r="ED280" s="1"/>
      <c r="EE280" s="1"/>
      <c r="EF280" s="1"/>
      <c r="EG280" s="1"/>
      <c r="EH280" s="1"/>
      <c r="EI280" s="1"/>
      <c r="EJ280" s="1"/>
      <c r="EK280" s="1"/>
      <c r="EL280" s="1"/>
      <c r="EM280" s="1"/>
      <c r="EN280" s="1"/>
      <c r="EO280" s="1"/>
      <c r="EP280" s="1"/>
      <c r="EQ280" s="1"/>
      <c r="ER280" s="1"/>
      <c r="ES280" s="1"/>
      <c r="ET280" s="1"/>
      <c r="EU280" s="1"/>
      <c r="EV280" s="1"/>
      <c r="EW280" s="1"/>
      <c r="EX280" s="1"/>
      <c r="EY280" s="1"/>
      <c r="EZ280" s="1"/>
      <c r="FA280" s="1"/>
      <c r="FB280" s="1"/>
      <c r="FC280" s="1"/>
      <c r="FD280" s="1"/>
      <c r="FE280" s="1"/>
      <c r="FF280" s="1"/>
      <c r="FI280" s="2"/>
      <c r="FJ280" s="2"/>
      <c r="FO280" s="2"/>
      <c r="FP280" s="2"/>
      <c r="FS280" s="2"/>
      <c r="FT280" s="2"/>
      <c r="FU280" s="2"/>
      <c r="FV280" s="2"/>
      <c r="FW280" s="2"/>
      <c r="FX280" s="2"/>
      <c r="FY280" s="2"/>
      <c r="FZ280" s="2"/>
      <c r="GQ280" s="1"/>
      <c r="GR280" s="1"/>
      <c r="GS280" s="1"/>
      <c r="GT280" s="1"/>
      <c r="GU280" s="1"/>
      <c r="GV280" s="1"/>
      <c r="GW280" s="1"/>
      <c r="GX280" s="1"/>
      <c r="HM280" s="1"/>
      <c r="HN280" s="1"/>
    </row>
    <row r="281" spans="1:222">
      <c r="A281" s="11"/>
      <c r="B281" s="1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2"/>
      <c r="AN281" s="2"/>
      <c r="AQ281" s="2"/>
      <c r="AR281" s="2"/>
      <c r="AU281" s="2"/>
      <c r="AV281" s="2"/>
      <c r="BA281" s="2"/>
      <c r="BB281" s="2"/>
      <c r="BE281" s="2"/>
      <c r="BF281" s="2"/>
      <c r="BI281" s="2"/>
      <c r="BJ281" s="2"/>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1"/>
      <c r="DL281" s="1"/>
      <c r="DM281" s="1"/>
      <c r="DN281" s="1"/>
      <c r="DO281" s="1"/>
      <c r="DP281" s="1"/>
      <c r="DQ281" s="1"/>
      <c r="DR281" s="1"/>
      <c r="DS281" s="1"/>
      <c r="DT281" s="1"/>
      <c r="DU281" s="1"/>
      <c r="DV281" s="1"/>
      <c r="DW281" s="1"/>
      <c r="DX281" s="1"/>
      <c r="DY281" s="1"/>
      <c r="DZ281" s="1"/>
      <c r="EA281" s="1"/>
      <c r="EB281" s="1"/>
      <c r="EC281" s="1"/>
      <c r="ED281" s="1"/>
      <c r="EE281" s="1"/>
      <c r="EF281" s="1"/>
      <c r="EG281" s="1"/>
      <c r="EH281" s="1"/>
      <c r="EI281" s="1"/>
      <c r="EJ281" s="1"/>
      <c r="EK281" s="1"/>
      <c r="EL281" s="1"/>
      <c r="EM281" s="1"/>
      <c r="EN281" s="1"/>
      <c r="EO281" s="1"/>
      <c r="EP281" s="1"/>
      <c r="EQ281" s="1"/>
      <c r="ER281" s="1"/>
      <c r="ES281" s="1"/>
      <c r="ET281" s="1"/>
      <c r="EU281" s="1"/>
      <c r="EV281" s="1"/>
      <c r="EW281" s="1"/>
      <c r="EX281" s="1"/>
      <c r="EY281" s="1"/>
      <c r="EZ281" s="1"/>
      <c r="FA281" s="1"/>
      <c r="FB281" s="1"/>
      <c r="FC281" s="1"/>
      <c r="FD281" s="1"/>
      <c r="FE281" s="1"/>
      <c r="FF281" s="1"/>
      <c r="FI281" s="2"/>
      <c r="FJ281" s="2"/>
      <c r="FO281" s="2"/>
      <c r="FP281" s="2"/>
      <c r="FS281" s="2"/>
      <c r="FT281" s="2"/>
      <c r="FU281" s="2"/>
      <c r="FV281" s="2"/>
      <c r="FW281" s="2"/>
      <c r="FX281" s="2"/>
      <c r="FY281" s="2"/>
      <c r="FZ281" s="2"/>
      <c r="GQ281" s="1"/>
      <c r="GR281" s="1"/>
      <c r="GS281" s="1"/>
      <c r="GT281" s="1"/>
      <c r="GU281" s="1"/>
      <c r="GV281" s="1"/>
      <c r="GW281" s="1"/>
      <c r="GX281" s="1"/>
      <c r="HM281" s="1"/>
      <c r="HN281" s="1"/>
    </row>
    <row r="282" spans="1:222">
      <c r="A282" s="11"/>
      <c r="B282" s="1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2"/>
      <c r="AN282" s="2"/>
      <c r="AQ282" s="2"/>
      <c r="AR282" s="2"/>
      <c r="AU282" s="2"/>
      <c r="AV282" s="2"/>
      <c r="BA282" s="2"/>
      <c r="BB282" s="2"/>
      <c r="BE282" s="2"/>
      <c r="BF282" s="2"/>
      <c r="BI282" s="2"/>
      <c r="BJ282" s="2"/>
      <c r="BO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c r="DK282" s="1"/>
      <c r="DL282" s="1"/>
      <c r="DM282" s="1"/>
      <c r="DN282" s="1"/>
      <c r="DO282" s="1"/>
      <c r="DP282" s="1"/>
      <c r="DQ282" s="1"/>
      <c r="DR282" s="1"/>
      <c r="DS282" s="1"/>
      <c r="DT282" s="1"/>
      <c r="DU282" s="1"/>
      <c r="DV282" s="1"/>
      <c r="DW282" s="1"/>
      <c r="DX282" s="1"/>
      <c r="DY282" s="1"/>
      <c r="DZ282" s="1"/>
      <c r="EA282" s="1"/>
      <c r="EB282" s="1"/>
      <c r="EC282" s="1"/>
      <c r="ED282" s="1"/>
      <c r="EE282" s="1"/>
      <c r="EF282" s="1"/>
      <c r="EG282" s="1"/>
      <c r="EH282" s="1"/>
      <c r="EI282" s="1"/>
      <c r="EJ282" s="1"/>
      <c r="EK282" s="1"/>
      <c r="EL282" s="1"/>
      <c r="EM282" s="1"/>
      <c r="EN282" s="1"/>
      <c r="EO282" s="1"/>
      <c r="EP282" s="1"/>
      <c r="EQ282" s="1"/>
      <c r="ER282" s="1"/>
      <c r="ES282" s="1"/>
      <c r="ET282" s="1"/>
      <c r="EU282" s="1"/>
      <c r="EV282" s="1"/>
      <c r="EW282" s="1"/>
      <c r="EX282" s="1"/>
      <c r="EY282" s="1"/>
      <c r="EZ282" s="1"/>
      <c r="FA282" s="1"/>
      <c r="FB282" s="1"/>
      <c r="FC282" s="1"/>
      <c r="FD282" s="1"/>
      <c r="FE282" s="1"/>
      <c r="FF282" s="1"/>
      <c r="FI282" s="2"/>
      <c r="FJ282" s="2"/>
      <c r="FO282" s="2"/>
      <c r="FP282" s="2"/>
      <c r="FS282" s="2"/>
      <c r="FT282" s="2"/>
      <c r="FU282" s="2"/>
      <c r="FV282" s="2"/>
      <c r="FW282" s="2"/>
      <c r="FX282" s="2"/>
      <c r="FY282" s="2"/>
      <c r="FZ282" s="2"/>
      <c r="GQ282" s="1"/>
      <c r="GR282" s="1"/>
      <c r="GS282" s="1"/>
      <c r="GT282" s="1"/>
      <c r="GU282" s="1"/>
      <c r="GV282" s="1"/>
      <c r="GW282" s="1"/>
      <c r="GX282" s="1"/>
      <c r="HM282" s="1"/>
      <c r="HN282" s="1"/>
    </row>
    <row r="283" spans="1:222">
      <c r="A283" s="11"/>
      <c r="B283" s="1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2"/>
      <c r="AN283" s="2"/>
      <c r="AQ283" s="2"/>
      <c r="AR283" s="2"/>
      <c r="AU283" s="2"/>
      <c r="AV283" s="2"/>
      <c r="BA283" s="2"/>
      <c r="BB283" s="2"/>
      <c r="BE283" s="2"/>
      <c r="BF283" s="2"/>
      <c r="BI283" s="2"/>
      <c r="BJ283" s="2"/>
      <c r="BO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c r="DK283" s="1"/>
      <c r="DL283" s="1"/>
      <c r="DM283" s="1"/>
      <c r="DN283" s="1"/>
      <c r="DO283" s="1"/>
      <c r="DP283" s="1"/>
      <c r="DQ283" s="1"/>
      <c r="DR283" s="1"/>
      <c r="DS283" s="1"/>
      <c r="DT283" s="1"/>
      <c r="DU283" s="1"/>
      <c r="DV283" s="1"/>
      <c r="DW283" s="1"/>
      <c r="DX283" s="1"/>
      <c r="DY283" s="1"/>
      <c r="DZ283" s="1"/>
      <c r="EA283" s="1"/>
      <c r="EB283" s="1"/>
      <c r="EC283" s="1"/>
      <c r="ED283" s="1"/>
      <c r="EE283" s="1"/>
      <c r="EF283" s="1"/>
      <c r="EG283" s="1"/>
      <c r="EH283" s="1"/>
      <c r="EI283" s="1"/>
      <c r="EJ283" s="1"/>
      <c r="EK283" s="1"/>
      <c r="EL283" s="1"/>
      <c r="EM283" s="1"/>
      <c r="EN283" s="1"/>
      <c r="EO283" s="1"/>
      <c r="EP283" s="1"/>
      <c r="EQ283" s="1"/>
      <c r="ER283" s="1"/>
      <c r="ES283" s="1"/>
      <c r="ET283" s="1"/>
      <c r="EU283" s="1"/>
      <c r="EV283" s="1"/>
      <c r="EW283" s="1"/>
      <c r="EX283" s="1"/>
      <c r="EY283" s="1"/>
      <c r="EZ283" s="1"/>
      <c r="FA283" s="1"/>
      <c r="FB283" s="1"/>
      <c r="FC283" s="1"/>
      <c r="FD283" s="1"/>
      <c r="FE283" s="1"/>
      <c r="FF283" s="1"/>
      <c r="FI283" s="2"/>
      <c r="FJ283" s="2"/>
      <c r="FO283" s="2"/>
      <c r="FP283" s="2"/>
      <c r="FS283" s="2"/>
      <c r="FT283" s="2"/>
      <c r="FU283" s="2"/>
      <c r="FV283" s="2"/>
      <c r="FW283" s="2"/>
      <c r="FX283" s="2"/>
      <c r="FY283" s="2"/>
      <c r="FZ283" s="2"/>
      <c r="GQ283" s="1"/>
      <c r="GR283" s="1"/>
      <c r="GS283" s="1"/>
      <c r="GT283" s="1"/>
      <c r="GU283" s="1"/>
      <c r="GV283" s="1"/>
      <c r="GW283" s="1"/>
      <c r="GX283" s="1"/>
      <c r="HM283" s="1"/>
      <c r="HN283" s="1"/>
    </row>
    <row r="284" spans="1:222">
      <c r="A284" s="11"/>
      <c r="B284" s="1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2"/>
      <c r="AN284" s="2"/>
      <c r="AQ284" s="2"/>
      <c r="AR284" s="2"/>
      <c r="AU284" s="2"/>
      <c r="AV284" s="2"/>
      <c r="BA284" s="2"/>
      <c r="BB284" s="2"/>
      <c r="BE284" s="2"/>
      <c r="BF284" s="2"/>
      <c r="BI284" s="2"/>
      <c r="BJ284" s="2"/>
      <c r="BO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c r="DK284" s="1"/>
      <c r="DL284" s="1"/>
      <c r="DM284" s="1"/>
      <c r="DN284" s="1"/>
      <c r="DO284" s="1"/>
      <c r="DP284" s="1"/>
      <c r="DQ284" s="1"/>
      <c r="DR284" s="1"/>
      <c r="DS284" s="1"/>
      <c r="DT284" s="1"/>
      <c r="DU284" s="1"/>
      <c r="DV284" s="1"/>
      <c r="DW284" s="1"/>
      <c r="DX284" s="1"/>
      <c r="DY284" s="1"/>
      <c r="DZ284" s="1"/>
      <c r="EA284" s="1"/>
      <c r="EB284" s="1"/>
      <c r="EC284" s="1"/>
      <c r="ED284" s="1"/>
      <c r="EE284" s="1"/>
      <c r="EF284" s="1"/>
      <c r="EG284" s="1"/>
      <c r="EH284" s="1"/>
      <c r="EI284" s="1"/>
      <c r="EJ284" s="1"/>
      <c r="EK284" s="1"/>
      <c r="EL284" s="1"/>
      <c r="EM284" s="1"/>
      <c r="EN284" s="1"/>
      <c r="EO284" s="1"/>
      <c r="EP284" s="1"/>
      <c r="EQ284" s="1"/>
      <c r="ER284" s="1"/>
      <c r="ES284" s="1"/>
      <c r="ET284" s="1"/>
      <c r="EU284" s="1"/>
      <c r="EV284" s="1"/>
      <c r="EW284" s="1"/>
      <c r="EX284" s="1"/>
      <c r="EY284" s="1"/>
      <c r="EZ284" s="1"/>
      <c r="FA284" s="1"/>
      <c r="FB284" s="1"/>
      <c r="FC284" s="1"/>
      <c r="FD284" s="1"/>
      <c r="FE284" s="1"/>
      <c r="FF284" s="1"/>
      <c r="FI284" s="2"/>
      <c r="FJ284" s="2"/>
      <c r="FO284" s="2"/>
      <c r="FP284" s="2"/>
      <c r="FS284" s="2"/>
      <c r="FT284" s="2"/>
      <c r="FU284" s="2"/>
      <c r="FV284" s="2"/>
      <c r="FW284" s="2"/>
      <c r="FX284" s="2"/>
      <c r="FY284" s="2"/>
      <c r="FZ284" s="2"/>
      <c r="GQ284" s="1"/>
      <c r="GR284" s="1"/>
      <c r="GS284" s="1"/>
      <c r="GT284" s="1"/>
      <c r="GU284" s="1"/>
      <c r="GV284" s="1"/>
      <c r="GW284" s="1"/>
      <c r="GX284" s="1"/>
      <c r="HM284" s="1"/>
      <c r="HN284" s="1"/>
    </row>
    <row r="285" spans="1:222">
      <c r="A285" s="11"/>
      <c r="B285" s="1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2"/>
      <c r="AN285" s="2"/>
      <c r="AQ285" s="2"/>
      <c r="AR285" s="2"/>
      <c r="AU285" s="2"/>
      <c r="AV285" s="2"/>
      <c r="BA285" s="2"/>
      <c r="BB285" s="2"/>
      <c r="BE285" s="2"/>
      <c r="BF285" s="2"/>
      <c r="BI285" s="2"/>
      <c r="BJ285" s="2"/>
      <c r="BO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c r="DK285" s="1"/>
      <c r="DL285" s="1"/>
      <c r="DM285" s="1"/>
      <c r="DN285" s="1"/>
      <c r="DO285" s="1"/>
      <c r="DP285" s="1"/>
      <c r="DQ285" s="1"/>
      <c r="DR285" s="1"/>
      <c r="DS285" s="1"/>
      <c r="DT285" s="1"/>
      <c r="DU285" s="1"/>
      <c r="DV285" s="1"/>
      <c r="DW285" s="1"/>
      <c r="DX285" s="1"/>
      <c r="DY285" s="1"/>
      <c r="DZ285" s="1"/>
      <c r="EA285" s="1"/>
      <c r="EB285" s="1"/>
      <c r="EC285" s="1"/>
      <c r="ED285" s="1"/>
      <c r="EE285" s="1"/>
      <c r="EF285" s="1"/>
      <c r="EG285" s="1"/>
      <c r="EH285" s="1"/>
      <c r="EI285" s="1"/>
      <c r="EJ285" s="1"/>
      <c r="EK285" s="1"/>
      <c r="EL285" s="1"/>
      <c r="EM285" s="1"/>
      <c r="EN285" s="1"/>
      <c r="EO285" s="1"/>
      <c r="EP285" s="1"/>
      <c r="EQ285" s="1"/>
      <c r="ER285" s="1"/>
      <c r="ES285" s="1"/>
      <c r="ET285" s="1"/>
      <c r="EU285" s="1"/>
      <c r="EV285" s="1"/>
      <c r="EW285" s="1"/>
      <c r="EX285" s="1"/>
      <c r="EY285" s="1"/>
      <c r="EZ285" s="1"/>
      <c r="FA285" s="1"/>
      <c r="FB285" s="1"/>
      <c r="FC285" s="1"/>
      <c r="FD285" s="1"/>
      <c r="FE285" s="1"/>
      <c r="FF285" s="1"/>
      <c r="FI285" s="2"/>
      <c r="FJ285" s="2"/>
      <c r="FO285" s="2"/>
      <c r="FP285" s="2"/>
      <c r="FS285" s="2"/>
      <c r="FT285" s="2"/>
      <c r="FU285" s="2"/>
      <c r="FV285" s="2"/>
      <c r="FW285" s="2"/>
      <c r="FX285" s="2"/>
      <c r="FY285" s="2"/>
      <c r="FZ285" s="2"/>
      <c r="GQ285" s="1"/>
      <c r="GR285" s="1"/>
      <c r="GS285" s="1"/>
      <c r="GT285" s="1"/>
      <c r="GU285" s="1"/>
      <c r="GV285" s="1"/>
      <c r="GW285" s="1"/>
      <c r="GX285" s="1"/>
      <c r="HM285" s="1"/>
      <c r="HN285" s="1"/>
    </row>
    <row r="286" spans="1:222">
      <c r="A286" s="11"/>
      <c r="B286" s="1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2"/>
      <c r="AN286" s="2"/>
      <c r="AQ286" s="2"/>
      <c r="AR286" s="2"/>
      <c r="AU286" s="2"/>
      <c r="AV286" s="2"/>
      <c r="BA286" s="2"/>
      <c r="BB286" s="2"/>
      <c r="BE286" s="2"/>
      <c r="BF286" s="2"/>
      <c r="BI286" s="2"/>
      <c r="BJ286" s="2"/>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1"/>
      <c r="DJ286" s="1"/>
      <c r="DK286" s="1"/>
      <c r="DL286" s="1"/>
      <c r="DM286" s="1"/>
      <c r="DN286" s="1"/>
      <c r="DO286" s="1"/>
      <c r="DP286" s="1"/>
      <c r="DQ286" s="1"/>
      <c r="DR286" s="1"/>
      <c r="DS286" s="1"/>
      <c r="DT286" s="1"/>
      <c r="DU286" s="1"/>
      <c r="DV286" s="1"/>
      <c r="DW286" s="1"/>
      <c r="DX286" s="1"/>
      <c r="DY286" s="1"/>
      <c r="DZ286" s="1"/>
      <c r="EA286" s="1"/>
      <c r="EB286" s="1"/>
      <c r="EC286" s="1"/>
      <c r="ED286" s="1"/>
      <c r="EE286" s="1"/>
      <c r="EF286" s="1"/>
      <c r="EG286" s="1"/>
      <c r="EH286" s="1"/>
      <c r="EI286" s="1"/>
      <c r="EJ286" s="1"/>
      <c r="EK286" s="1"/>
      <c r="EL286" s="1"/>
      <c r="EM286" s="1"/>
      <c r="EN286" s="1"/>
      <c r="EO286" s="1"/>
      <c r="EP286" s="1"/>
      <c r="EQ286" s="1"/>
      <c r="ER286" s="1"/>
      <c r="ES286" s="1"/>
      <c r="ET286" s="1"/>
      <c r="EU286" s="1"/>
      <c r="EV286" s="1"/>
      <c r="EW286" s="1"/>
      <c r="EX286" s="1"/>
      <c r="EY286" s="1"/>
      <c r="EZ286" s="1"/>
      <c r="FA286" s="1"/>
      <c r="FB286" s="1"/>
      <c r="FC286" s="1"/>
      <c r="FD286" s="1"/>
      <c r="FE286" s="1"/>
      <c r="FF286" s="1"/>
      <c r="FI286" s="2"/>
      <c r="FJ286" s="2"/>
      <c r="FO286" s="2"/>
      <c r="FP286" s="2"/>
      <c r="FS286" s="2"/>
      <c r="FT286" s="2"/>
      <c r="FU286" s="2"/>
      <c r="FV286" s="2"/>
      <c r="FW286" s="2"/>
      <c r="FX286" s="2"/>
      <c r="FY286" s="2"/>
      <c r="FZ286" s="2"/>
      <c r="GQ286" s="1"/>
      <c r="GR286" s="1"/>
      <c r="GS286" s="1"/>
      <c r="GT286" s="1"/>
      <c r="GU286" s="1"/>
      <c r="GV286" s="1"/>
      <c r="GW286" s="1"/>
      <c r="GX286" s="1"/>
      <c r="HM286" s="1"/>
      <c r="HN286" s="1"/>
    </row>
    <row r="287" spans="1:222">
      <c r="A287" s="11"/>
      <c r="B287" s="1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2"/>
      <c r="AN287" s="2"/>
      <c r="AQ287" s="2"/>
      <c r="AR287" s="2"/>
      <c r="AU287" s="2"/>
      <c r="AV287" s="2"/>
      <c r="BA287" s="2"/>
      <c r="BB287" s="2"/>
      <c r="BE287" s="2"/>
      <c r="BF287" s="2"/>
      <c r="BI287" s="2"/>
      <c r="BJ287" s="2"/>
      <c r="BO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c r="DK287" s="1"/>
      <c r="DL287" s="1"/>
      <c r="DM287" s="1"/>
      <c r="DN287" s="1"/>
      <c r="DO287" s="1"/>
      <c r="DP287" s="1"/>
      <c r="DQ287" s="1"/>
      <c r="DR287" s="1"/>
      <c r="DS287" s="1"/>
      <c r="DT287" s="1"/>
      <c r="DU287" s="1"/>
      <c r="DV287" s="1"/>
      <c r="DW287" s="1"/>
      <c r="DX287" s="1"/>
      <c r="DY287" s="1"/>
      <c r="DZ287" s="1"/>
      <c r="EA287" s="1"/>
      <c r="EB287" s="1"/>
      <c r="EC287" s="1"/>
      <c r="ED287" s="1"/>
      <c r="EE287" s="1"/>
      <c r="EF287" s="1"/>
      <c r="EG287" s="1"/>
      <c r="EH287" s="1"/>
      <c r="EI287" s="1"/>
      <c r="EJ287" s="1"/>
      <c r="EK287" s="1"/>
      <c r="EL287" s="1"/>
      <c r="EM287" s="1"/>
      <c r="EN287" s="1"/>
      <c r="EO287" s="1"/>
      <c r="EP287" s="1"/>
      <c r="EQ287" s="1"/>
      <c r="ER287" s="1"/>
      <c r="ES287" s="1"/>
      <c r="ET287" s="1"/>
      <c r="EU287" s="1"/>
      <c r="EV287" s="1"/>
      <c r="EW287" s="1"/>
      <c r="EX287" s="1"/>
      <c r="EY287" s="1"/>
      <c r="EZ287" s="1"/>
      <c r="FA287" s="1"/>
      <c r="FB287" s="1"/>
      <c r="FC287" s="1"/>
      <c r="FD287" s="1"/>
      <c r="FE287" s="1"/>
      <c r="FF287" s="1"/>
      <c r="FI287" s="2"/>
      <c r="FJ287" s="2"/>
      <c r="FO287" s="2"/>
      <c r="FP287" s="2"/>
      <c r="FS287" s="2"/>
      <c r="FT287" s="2"/>
      <c r="FU287" s="2"/>
      <c r="FV287" s="2"/>
      <c r="FW287" s="2"/>
      <c r="FX287" s="2"/>
      <c r="FY287" s="2"/>
      <c r="FZ287" s="2"/>
      <c r="GQ287" s="1"/>
      <c r="GR287" s="1"/>
      <c r="GS287" s="1"/>
      <c r="GT287" s="1"/>
      <c r="GU287" s="1"/>
      <c r="GV287" s="1"/>
      <c r="GW287" s="1"/>
      <c r="GX287" s="1"/>
      <c r="HM287" s="1"/>
      <c r="HN287" s="1"/>
    </row>
    <row r="288" spans="1:222">
      <c r="A288" s="11"/>
      <c r="B288" s="1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2"/>
      <c r="AN288" s="2"/>
      <c r="AQ288" s="2"/>
      <c r="AR288" s="2"/>
      <c r="AU288" s="2"/>
      <c r="AV288" s="2"/>
      <c r="BA288" s="2"/>
      <c r="BB288" s="2"/>
      <c r="BE288" s="2"/>
      <c r="BF288" s="2"/>
      <c r="BI288" s="2"/>
      <c r="BJ288" s="2"/>
      <c r="BO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c r="DH288" s="1"/>
      <c r="DI288" s="1"/>
      <c r="DJ288" s="1"/>
      <c r="DK288" s="1"/>
      <c r="DL288" s="1"/>
      <c r="DM288" s="1"/>
      <c r="DN288" s="1"/>
      <c r="DO288" s="1"/>
      <c r="DP288" s="1"/>
      <c r="DQ288" s="1"/>
      <c r="DR288" s="1"/>
      <c r="DS288" s="1"/>
      <c r="DT288" s="1"/>
      <c r="DU288" s="1"/>
      <c r="DV288" s="1"/>
      <c r="DW288" s="1"/>
      <c r="DX288" s="1"/>
      <c r="DY288" s="1"/>
      <c r="DZ288" s="1"/>
      <c r="EA288" s="1"/>
      <c r="EB288" s="1"/>
      <c r="EC288" s="1"/>
      <c r="ED288" s="1"/>
      <c r="EE288" s="1"/>
      <c r="EF288" s="1"/>
      <c r="EG288" s="1"/>
      <c r="EH288" s="1"/>
      <c r="EI288" s="1"/>
      <c r="EJ288" s="1"/>
      <c r="EK288" s="1"/>
      <c r="EL288" s="1"/>
      <c r="EM288" s="1"/>
      <c r="EN288" s="1"/>
      <c r="EO288" s="1"/>
      <c r="EP288" s="1"/>
      <c r="EQ288" s="1"/>
      <c r="ER288" s="1"/>
      <c r="ES288" s="1"/>
      <c r="ET288" s="1"/>
      <c r="EU288" s="1"/>
      <c r="EV288" s="1"/>
      <c r="EW288" s="1"/>
      <c r="EX288" s="1"/>
      <c r="EY288" s="1"/>
      <c r="EZ288" s="1"/>
      <c r="FA288" s="1"/>
      <c r="FB288" s="1"/>
      <c r="FC288" s="1"/>
      <c r="FD288" s="1"/>
      <c r="FE288" s="1"/>
      <c r="FF288" s="1"/>
      <c r="FI288" s="2"/>
      <c r="FJ288" s="2"/>
      <c r="FO288" s="2"/>
      <c r="FP288" s="2"/>
      <c r="FS288" s="2"/>
      <c r="FT288" s="2"/>
      <c r="FU288" s="2"/>
      <c r="FV288" s="2"/>
      <c r="FW288" s="2"/>
      <c r="FX288" s="2"/>
      <c r="FY288" s="2"/>
      <c r="FZ288" s="2"/>
      <c r="GQ288" s="1"/>
      <c r="GR288" s="1"/>
      <c r="GS288" s="1"/>
      <c r="GT288" s="1"/>
      <c r="GU288" s="1"/>
      <c r="GV288" s="1"/>
      <c r="GW288" s="1"/>
      <c r="GX288" s="1"/>
      <c r="HM288" s="1"/>
      <c r="HN288" s="1"/>
    </row>
    <row r="289" spans="1:222">
      <c r="A289" s="11"/>
      <c r="B289" s="1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2"/>
      <c r="AN289" s="2"/>
      <c r="AQ289" s="2"/>
      <c r="AR289" s="2"/>
      <c r="AU289" s="2"/>
      <c r="AV289" s="2"/>
      <c r="BA289" s="2"/>
      <c r="BB289" s="2"/>
      <c r="BE289" s="2"/>
      <c r="BF289" s="2"/>
      <c r="BI289" s="2"/>
      <c r="BJ289" s="2"/>
      <c r="BO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c r="CS289" s="1"/>
      <c r="CT289" s="1"/>
      <c r="CU289" s="1"/>
      <c r="CV289" s="1"/>
      <c r="CW289" s="1"/>
      <c r="CX289" s="1"/>
      <c r="CY289" s="1"/>
      <c r="CZ289" s="1"/>
      <c r="DA289" s="1"/>
      <c r="DB289" s="1"/>
      <c r="DC289" s="1"/>
      <c r="DD289" s="1"/>
      <c r="DE289" s="1"/>
      <c r="DF289" s="1"/>
      <c r="DG289" s="1"/>
      <c r="DH289" s="1"/>
      <c r="DI289" s="1"/>
      <c r="DJ289" s="1"/>
      <c r="DK289" s="1"/>
      <c r="DL289" s="1"/>
      <c r="DM289" s="1"/>
      <c r="DN289" s="1"/>
      <c r="DO289" s="1"/>
      <c r="DP289" s="1"/>
      <c r="DQ289" s="1"/>
      <c r="DR289" s="1"/>
      <c r="DS289" s="1"/>
      <c r="DT289" s="1"/>
      <c r="DU289" s="1"/>
      <c r="DV289" s="1"/>
      <c r="DW289" s="1"/>
      <c r="DX289" s="1"/>
      <c r="DY289" s="1"/>
      <c r="DZ289" s="1"/>
      <c r="EA289" s="1"/>
      <c r="EB289" s="1"/>
      <c r="EC289" s="1"/>
      <c r="ED289" s="1"/>
      <c r="EE289" s="1"/>
      <c r="EF289" s="1"/>
      <c r="EG289" s="1"/>
      <c r="EH289" s="1"/>
      <c r="EI289" s="1"/>
      <c r="EJ289" s="1"/>
      <c r="EK289" s="1"/>
      <c r="EL289" s="1"/>
      <c r="EM289" s="1"/>
      <c r="EN289" s="1"/>
      <c r="EO289" s="1"/>
      <c r="EP289" s="1"/>
      <c r="EQ289" s="1"/>
      <c r="ER289" s="1"/>
      <c r="ES289" s="1"/>
      <c r="ET289" s="1"/>
      <c r="EU289" s="1"/>
      <c r="EV289" s="1"/>
      <c r="EW289" s="1"/>
      <c r="EX289" s="1"/>
      <c r="EY289" s="1"/>
      <c r="EZ289" s="1"/>
      <c r="FA289" s="1"/>
      <c r="FB289" s="1"/>
      <c r="FC289" s="1"/>
      <c r="FD289" s="1"/>
      <c r="FE289" s="1"/>
      <c r="FF289" s="1"/>
      <c r="FI289" s="2"/>
      <c r="FJ289" s="2"/>
      <c r="FO289" s="2"/>
      <c r="FP289" s="2"/>
      <c r="FS289" s="2"/>
      <c r="FT289" s="2"/>
      <c r="FU289" s="2"/>
      <c r="FV289" s="2"/>
      <c r="FW289" s="2"/>
      <c r="FX289" s="2"/>
      <c r="FY289" s="2"/>
      <c r="FZ289" s="2"/>
      <c r="GQ289" s="1"/>
      <c r="GR289" s="1"/>
      <c r="GS289" s="1"/>
      <c r="GT289" s="1"/>
      <c r="GU289" s="1"/>
      <c r="GV289" s="1"/>
      <c r="GW289" s="1"/>
      <c r="GX289" s="1"/>
      <c r="HM289" s="1"/>
      <c r="HN289" s="1"/>
    </row>
    <row r="290" spans="1:222">
      <c r="A290" s="11"/>
      <c r="B290" s="1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2"/>
      <c r="AN290" s="2"/>
      <c r="AQ290" s="2"/>
      <c r="AR290" s="2"/>
      <c r="AU290" s="2"/>
      <c r="AV290" s="2"/>
      <c r="BA290" s="2"/>
      <c r="BB290" s="2"/>
      <c r="BE290" s="2"/>
      <c r="BF290" s="2"/>
      <c r="BI290" s="2"/>
      <c r="BJ290" s="2"/>
      <c r="BO290" s="1"/>
      <c r="BP290" s="1"/>
      <c r="BQ290" s="1"/>
      <c r="BR290" s="1"/>
      <c r="BS290" s="1"/>
      <c r="BT290" s="1"/>
      <c r="BU290" s="1"/>
      <c r="BV290" s="1"/>
      <c r="BW290" s="1"/>
      <c r="BX290" s="1"/>
      <c r="BY290" s="1"/>
      <c r="BZ290" s="1"/>
      <c r="CA290" s="1"/>
      <c r="CB290" s="1"/>
      <c r="CC290" s="1"/>
      <c r="CD290" s="1"/>
      <c r="CE290" s="1"/>
      <c r="CF290" s="1"/>
      <c r="CG290" s="1"/>
      <c r="CH290" s="1"/>
      <c r="CI290" s="1"/>
      <c r="CJ290" s="1"/>
      <c r="CK290" s="1"/>
      <c r="CL290" s="1"/>
      <c r="CM290" s="1"/>
      <c r="CN290" s="1"/>
      <c r="CO290" s="1"/>
      <c r="CP290" s="1"/>
      <c r="CQ290" s="1"/>
      <c r="CR290" s="1"/>
      <c r="CS290" s="1"/>
      <c r="CT290" s="1"/>
      <c r="CU290" s="1"/>
      <c r="CV290" s="1"/>
      <c r="CW290" s="1"/>
      <c r="CX290" s="1"/>
      <c r="CY290" s="1"/>
      <c r="CZ290" s="1"/>
      <c r="DA290" s="1"/>
      <c r="DB290" s="1"/>
      <c r="DC290" s="1"/>
      <c r="DD290" s="1"/>
      <c r="DE290" s="1"/>
      <c r="DF290" s="1"/>
      <c r="DG290" s="1"/>
      <c r="DH290" s="1"/>
      <c r="DI290" s="1"/>
      <c r="DJ290" s="1"/>
      <c r="DK290" s="1"/>
      <c r="DL290" s="1"/>
      <c r="DM290" s="1"/>
      <c r="DN290" s="1"/>
      <c r="DO290" s="1"/>
      <c r="DP290" s="1"/>
      <c r="DQ290" s="1"/>
      <c r="DR290" s="1"/>
      <c r="DS290" s="1"/>
      <c r="DT290" s="1"/>
      <c r="DU290" s="1"/>
      <c r="DV290" s="1"/>
      <c r="DW290" s="1"/>
      <c r="DX290" s="1"/>
      <c r="DY290" s="1"/>
      <c r="DZ290" s="1"/>
      <c r="EA290" s="1"/>
      <c r="EB290" s="1"/>
      <c r="EC290" s="1"/>
      <c r="ED290" s="1"/>
      <c r="EE290" s="1"/>
      <c r="EF290" s="1"/>
      <c r="EG290" s="1"/>
      <c r="EH290" s="1"/>
      <c r="EI290" s="1"/>
      <c r="EJ290" s="1"/>
      <c r="EK290" s="1"/>
      <c r="EL290" s="1"/>
      <c r="EM290" s="1"/>
      <c r="EN290" s="1"/>
      <c r="EO290" s="1"/>
      <c r="EP290" s="1"/>
      <c r="EQ290" s="1"/>
      <c r="ER290" s="1"/>
      <c r="ES290" s="1"/>
      <c r="ET290" s="1"/>
      <c r="EU290" s="1"/>
      <c r="EV290" s="1"/>
      <c r="EW290" s="1"/>
      <c r="EX290" s="1"/>
      <c r="EY290" s="1"/>
      <c r="EZ290" s="1"/>
      <c r="FA290" s="1"/>
      <c r="FB290" s="1"/>
      <c r="FC290" s="1"/>
      <c r="FD290" s="1"/>
      <c r="FE290" s="1"/>
      <c r="FF290" s="1"/>
      <c r="FI290" s="2"/>
      <c r="FJ290" s="2"/>
      <c r="FO290" s="2"/>
      <c r="FP290" s="2"/>
      <c r="FS290" s="2"/>
      <c r="FT290" s="2"/>
      <c r="FU290" s="2"/>
      <c r="FV290" s="2"/>
      <c r="FW290" s="2"/>
      <c r="FX290" s="2"/>
      <c r="FY290" s="2"/>
      <c r="FZ290" s="2"/>
      <c r="GQ290" s="1"/>
      <c r="GR290" s="1"/>
      <c r="GS290" s="1"/>
      <c r="GT290" s="1"/>
      <c r="GU290" s="1"/>
      <c r="GV290" s="1"/>
      <c r="GW290" s="1"/>
      <c r="GX290" s="1"/>
      <c r="HM290" s="1"/>
      <c r="HN290" s="1"/>
    </row>
    <row r="291" spans="1:222">
      <c r="A291" s="11"/>
      <c r="B291" s="1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2"/>
      <c r="AN291" s="2"/>
      <c r="AQ291" s="2"/>
      <c r="AR291" s="2"/>
      <c r="AU291" s="2"/>
      <c r="AV291" s="2"/>
      <c r="BA291" s="2"/>
      <c r="BB291" s="2"/>
      <c r="BE291" s="2"/>
      <c r="BF291" s="2"/>
      <c r="BI291" s="2"/>
      <c r="BJ291" s="2"/>
      <c r="BO291" s="1"/>
      <c r="BP291" s="1"/>
      <c r="BQ291" s="1"/>
      <c r="BR291" s="1"/>
      <c r="BS291" s="1"/>
      <c r="BT291" s="1"/>
      <c r="BU291" s="1"/>
      <c r="BV291" s="1"/>
      <c r="BW291" s="1"/>
      <c r="BX291" s="1"/>
      <c r="BY291" s="1"/>
      <c r="BZ291" s="1"/>
      <c r="CA291" s="1"/>
      <c r="CB291" s="1"/>
      <c r="CC291" s="1"/>
      <c r="CD291" s="1"/>
      <c r="CE291" s="1"/>
      <c r="CF291" s="1"/>
      <c r="CG291" s="1"/>
      <c r="CH291" s="1"/>
      <c r="CI291" s="1"/>
      <c r="CJ291" s="1"/>
      <c r="CK291" s="1"/>
      <c r="CL291" s="1"/>
      <c r="CM291" s="1"/>
      <c r="CN291" s="1"/>
      <c r="CO291" s="1"/>
      <c r="CP291" s="1"/>
      <c r="CQ291" s="1"/>
      <c r="CR291" s="1"/>
      <c r="CS291" s="1"/>
      <c r="CT291" s="1"/>
      <c r="CU291" s="1"/>
      <c r="CV291" s="1"/>
      <c r="CW291" s="1"/>
      <c r="CX291" s="1"/>
      <c r="CY291" s="1"/>
      <c r="CZ291" s="1"/>
      <c r="DA291" s="1"/>
      <c r="DB291" s="1"/>
      <c r="DC291" s="1"/>
      <c r="DD291" s="1"/>
      <c r="DE291" s="1"/>
      <c r="DF291" s="1"/>
      <c r="DG291" s="1"/>
      <c r="DH291" s="1"/>
      <c r="DI291" s="1"/>
      <c r="DJ291" s="1"/>
      <c r="DK291" s="1"/>
      <c r="DL291" s="1"/>
      <c r="DM291" s="1"/>
      <c r="DN291" s="1"/>
      <c r="DO291" s="1"/>
      <c r="DP291" s="1"/>
      <c r="DQ291" s="1"/>
      <c r="DR291" s="1"/>
      <c r="DS291" s="1"/>
      <c r="DT291" s="1"/>
      <c r="DU291" s="1"/>
      <c r="DV291" s="1"/>
      <c r="DW291" s="1"/>
      <c r="DX291" s="1"/>
      <c r="DY291" s="1"/>
      <c r="DZ291" s="1"/>
      <c r="EA291" s="1"/>
      <c r="EB291" s="1"/>
      <c r="EC291" s="1"/>
      <c r="ED291" s="1"/>
      <c r="EE291" s="1"/>
      <c r="EF291" s="1"/>
      <c r="EG291" s="1"/>
      <c r="EH291" s="1"/>
      <c r="EI291" s="1"/>
      <c r="EJ291" s="1"/>
      <c r="EK291" s="1"/>
      <c r="EL291" s="1"/>
      <c r="EM291" s="1"/>
      <c r="EN291" s="1"/>
      <c r="EO291" s="1"/>
      <c r="EP291" s="1"/>
      <c r="EQ291" s="1"/>
      <c r="ER291" s="1"/>
      <c r="ES291" s="1"/>
      <c r="ET291" s="1"/>
      <c r="EU291" s="1"/>
      <c r="EV291" s="1"/>
      <c r="EW291" s="1"/>
      <c r="EX291" s="1"/>
      <c r="EY291" s="1"/>
      <c r="EZ291" s="1"/>
      <c r="FA291" s="1"/>
      <c r="FB291" s="1"/>
      <c r="FC291" s="1"/>
      <c r="FD291" s="1"/>
      <c r="FE291" s="1"/>
      <c r="FF291" s="1"/>
      <c r="FI291" s="2"/>
      <c r="FJ291" s="2"/>
      <c r="FO291" s="2"/>
      <c r="FP291" s="2"/>
      <c r="FS291" s="2"/>
      <c r="FT291" s="2"/>
      <c r="FU291" s="2"/>
      <c r="FV291" s="2"/>
      <c r="FW291" s="2"/>
      <c r="FX291" s="2"/>
      <c r="FY291" s="2"/>
      <c r="FZ291" s="2"/>
      <c r="GQ291" s="1"/>
      <c r="GR291" s="1"/>
      <c r="GS291" s="1"/>
      <c r="GT291" s="1"/>
      <c r="GU291" s="1"/>
      <c r="GV291" s="1"/>
      <c r="GW291" s="1"/>
      <c r="GX291" s="1"/>
      <c r="HM291" s="1"/>
      <c r="HN291" s="1"/>
    </row>
    <row r="292" spans="1:222">
      <c r="A292" s="11"/>
      <c r="B292" s="1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2"/>
      <c r="AN292" s="2"/>
      <c r="AQ292" s="2"/>
      <c r="AR292" s="2"/>
      <c r="AU292" s="2"/>
      <c r="AV292" s="2"/>
      <c r="BA292" s="2"/>
      <c r="BB292" s="2"/>
      <c r="BE292" s="2"/>
      <c r="BF292" s="2"/>
      <c r="BI292" s="2"/>
      <c r="BJ292" s="2"/>
      <c r="BO292" s="1"/>
      <c r="BP292" s="1"/>
      <c r="BQ292" s="1"/>
      <c r="BR292" s="1"/>
      <c r="BS292" s="1"/>
      <c r="BT292" s="1"/>
      <c r="BU292" s="1"/>
      <c r="BV292" s="1"/>
      <c r="BW292" s="1"/>
      <c r="BX292" s="1"/>
      <c r="BY292" s="1"/>
      <c r="BZ292" s="1"/>
      <c r="CA292" s="1"/>
      <c r="CB292" s="1"/>
      <c r="CC292" s="1"/>
      <c r="CD292" s="1"/>
      <c r="CE292" s="1"/>
      <c r="CF292" s="1"/>
      <c r="CG292" s="1"/>
      <c r="CH292" s="1"/>
      <c r="CI292" s="1"/>
      <c r="CJ292" s="1"/>
      <c r="CK292" s="1"/>
      <c r="CL292" s="1"/>
      <c r="CM292" s="1"/>
      <c r="CN292" s="1"/>
      <c r="CO292" s="1"/>
      <c r="CP292" s="1"/>
      <c r="CQ292" s="1"/>
      <c r="CR292" s="1"/>
      <c r="CS292" s="1"/>
      <c r="CT292" s="1"/>
      <c r="CU292" s="1"/>
      <c r="CV292" s="1"/>
      <c r="CW292" s="1"/>
      <c r="CX292" s="1"/>
      <c r="CY292" s="1"/>
      <c r="CZ292" s="1"/>
      <c r="DA292" s="1"/>
      <c r="DB292" s="1"/>
      <c r="DC292" s="1"/>
      <c r="DD292" s="1"/>
      <c r="DE292" s="1"/>
      <c r="DF292" s="1"/>
      <c r="DG292" s="1"/>
      <c r="DH292" s="1"/>
      <c r="DI292" s="1"/>
      <c r="DJ292" s="1"/>
      <c r="DK292" s="1"/>
      <c r="DL292" s="1"/>
      <c r="DM292" s="1"/>
      <c r="DN292" s="1"/>
      <c r="DO292" s="1"/>
      <c r="DP292" s="1"/>
      <c r="DQ292" s="1"/>
      <c r="DR292" s="1"/>
      <c r="DS292" s="1"/>
      <c r="DT292" s="1"/>
      <c r="DU292" s="1"/>
      <c r="DV292" s="1"/>
      <c r="DW292" s="1"/>
      <c r="DX292" s="1"/>
      <c r="DY292" s="1"/>
      <c r="DZ292" s="1"/>
      <c r="EA292" s="1"/>
      <c r="EB292" s="1"/>
      <c r="EC292" s="1"/>
      <c r="ED292" s="1"/>
      <c r="EE292" s="1"/>
      <c r="EF292" s="1"/>
      <c r="EG292" s="1"/>
      <c r="EH292" s="1"/>
      <c r="EI292" s="1"/>
      <c r="EJ292" s="1"/>
      <c r="EK292" s="1"/>
      <c r="EL292" s="1"/>
      <c r="EM292" s="1"/>
      <c r="EN292" s="1"/>
      <c r="EO292" s="1"/>
      <c r="EP292" s="1"/>
      <c r="EQ292" s="1"/>
      <c r="ER292" s="1"/>
      <c r="ES292" s="1"/>
      <c r="ET292" s="1"/>
      <c r="EU292" s="1"/>
      <c r="EV292" s="1"/>
      <c r="EW292" s="1"/>
      <c r="EX292" s="1"/>
      <c r="EY292" s="1"/>
      <c r="EZ292" s="1"/>
      <c r="FA292" s="1"/>
      <c r="FB292" s="1"/>
      <c r="FC292" s="1"/>
      <c r="FD292" s="1"/>
      <c r="FE292" s="1"/>
      <c r="FF292" s="1"/>
      <c r="FI292" s="2"/>
      <c r="FJ292" s="2"/>
      <c r="FO292" s="2"/>
      <c r="FP292" s="2"/>
      <c r="FS292" s="2"/>
      <c r="FT292" s="2"/>
      <c r="FU292" s="2"/>
      <c r="FV292" s="2"/>
      <c r="FW292" s="2"/>
      <c r="FX292" s="2"/>
      <c r="FY292" s="2"/>
      <c r="FZ292" s="2"/>
      <c r="GQ292" s="1"/>
      <c r="GR292" s="1"/>
      <c r="GS292" s="1"/>
      <c r="GT292" s="1"/>
      <c r="GU292" s="1"/>
      <c r="GV292" s="1"/>
      <c r="GW292" s="1"/>
      <c r="GX292" s="1"/>
      <c r="HM292" s="1"/>
      <c r="HN292" s="1"/>
    </row>
    <row r="293" spans="1:222">
      <c r="A293" s="11"/>
      <c r="B293" s="1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2"/>
      <c r="AN293" s="2"/>
      <c r="AQ293" s="2"/>
      <c r="AR293" s="2"/>
      <c r="AU293" s="2"/>
      <c r="AV293" s="2"/>
      <c r="BA293" s="2"/>
      <c r="BB293" s="2"/>
      <c r="BE293" s="2"/>
      <c r="BF293" s="2"/>
      <c r="BI293" s="2"/>
      <c r="BJ293" s="2"/>
      <c r="BO293" s="1"/>
      <c r="BP293" s="1"/>
      <c r="BQ293" s="1"/>
      <c r="BR293" s="1"/>
      <c r="BS293" s="1"/>
      <c r="BT293" s="1"/>
      <c r="BU293" s="1"/>
      <c r="BV293" s="1"/>
      <c r="BW293" s="1"/>
      <c r="BX293" s="1"/>
      <c r="BY293" s="1"/>
      <c r="BZ293" s="1"/>
      <c r="CA293" s="1"/>
      <c r="CB293" s="1"/>
      <c r="CC293" s="1"/>
      <c r="CD293" s="1"/>
      <c r="CE293" s="1"/>
      <c r="CF293" s="1"/>
      <c r="CG293" s="1"/>
      <c r="CH293" s="1"/>
      <c r="CI293" s="1"/>
      <c r="CJ293" s="1"/>
      <c r="CK293" s="1"/>
      <c r="CL293" s="1"/>
      <c r="CM293" s="1"/>
      <c r="CN293" s="1"/>
      <c r="CO293" s="1"/>
      <c r="CP293" s="1"/>
      <c r="CQ293" s="1"/>
      <c r="CR293" s="1"/>
      <c r="CS293" s="1"/>
      <c r="CT293" s="1"/>
      <c r="CU293" s="1"/>
      <c r="CV293" s="1"/>
      <c r="CW293" s="1"/>
      <c r="CX293" s="1"/>
      <c r="CY293" s="1"/>
      <c r="CZ293" s="1"/>
      <c r="DA293" s="1"/>
      <c r="DB293" s="1"/>
      <c r="DC293" s="1"/>
      <c r="DD293" s="1"/>
      <c r="DE293" s="1"/>
      <c r="DF293" s="1"/>
      <c r="DG293" s="1"/>
      <c r="DH293" s="1"/>
      <c r="DI293" s="1"/>
      <c r="DJ293" s="1"/>
      <c r="DK293" s="1"/>
      <c r="DL293" s="1"/>
      <c r="DM293" s="1"/>
      <c r="DN293" s="1"/>
      <c r="DO293" s="1"/>
      <c r="DP293" s="1"/>
      <c r="DQ293" s="1"/>
      <c r="DR293" s="1"/>
      <c r="DS293" s="1"/>
      <c r="DT293" s="1"/>
      <c r="DU293" s="1"/>
      <c r="DV293" s="1"/>
      <c r="DW293" s="1"/>
      <c r="DX293" s="1"/>
      <c r="DY293" s="1"/>
      <c r="DZ293" s="1"/>
      <c r="EA293" s="1"/>
      <c r="EB293" s="1"/>
      <c r="EC293" s="1"/>
      <c r="ED293" s="1"/>
      <c r="EE293" s="1"/>
      <c r="EF293" s="1"/>
      <c r="EG293" s="1"/>
      <c r="EH293" s="1"/>
      <c r="EI293" s="1"/>
      <c r="EJ293" s="1"/>
      <c r="EK293" s="1"/>
      <c r="EL293" s="1"/>
      <c r="EM293" s="1"/>
      <c r="EN293" s="1"/>
      <c r="EO293" s="1"/>
      <c r="EP293" s="1"/>
      <c r="EQ293" s="1"/>
      <c r="ER293" s="1"/>
      <c r="ES293" s="1"/>
      <c r="ET293" s="1"/>
      <c r="EU293" s="1"/>
      <c r="EV293" s="1"/>
      <c r="EW293" s="1"/>
      <c r="EX293" s="1"/>
      <c r="EY293" s="1"/>
      <c r="EZ293" s="1"/>
      <c r="FA293" s="1"/>
      <c r="FB293" s="1"/>
      <c r="FC293" s="1"/>
      <c r="FD293" s="1"/>
      <c r="FE293" s="1"/>
      <c r="FF293" s="1"/>
      <c r="FI293" s="2"/>
      <c r="FJ293" s="2"/>
      <c r="FO293" s="2"/>
      <c r="FP293" s="2"/>
      <c r="FS293" s="2"/>
      <c r="FT293" s="2"/>
      <c r="FU293" s="2"/>
      <c r="FV293" s="2"/>
      <c r="FW293" s="2"/>
      <c r="FX293" s="2"/>
      <c r="FY293" s="2"/>
      <c r="FZ293" s="2"/>
      <c r="GQ293" s="1"/>
      <c r="GR293" s="1"/>
      <c r="GS293" s="1"/>
      <c r="GT293" s="1"/>
      <c r="GU293" s="1"/>
      <c r="GV293" s="1"/>
      <c r="GW293" s="1"/>
      <c r="GX293" s="1"/>
      <c r="HM293" s="1"/>
      <c r="HN293" s="1"/>
    </row>
    <row r="294" spans="1:222">
      <c r="A294" s="11"/>
      <c r="B294" s="1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2"/>
      <c r="AN294" s="2"/>
      <c r="AQ294" s="2"/>
      <c r="AR294" s="2"/>
      <c r="AU294" s="2"/>
      <c r="AV294" s="2"/>
      <c r="BA294" s="2"/>
      <c r="BB294" s="2"/>
      <c r="BE294" s="2"/>
      <c r="BF294" s="2"/>
      <c r="BI294" s="2"/>
      <c r="BJ294" s="2"/>
      <c r="BO294" s="1"/>
      <c r="BP294" s="1"/>
      <c r="BQ294" s="1"/>
      <c r="BR294" s="1"/>
      <c r="BS294" s="1"/>
      <c r="BT294" s="1"/>
      <c r="BU294" s="1"/>
      <c r="BV294" s="1"/>
      <c r="BW294" s="1"/>
      <c r="BX294" s="1"/>
      <c r="BY294" s="1"/>
      <c r="BZ294" s="1"/>
      <c r="CA294" s="1"/>
      <c r="CB294" s="1"/>
      <c r="CC294" s="1"/>
      <c r="CD294" s="1"/>
      <c r="CE294" s="1"/>
      <c r="CF294" s="1"/>
      <c r="CG294" s="1"/>
      <c r="CH294" s="1"/>
      <c r="CI294" s="1"/>
      <c r="CJ294" s="1"/>
      <c r="CK294" s="1"/>
      <c r="CL294" s="1"/>
      <c r="CM294" s="1"/>
      <c r="CN294" s="1"/>
      <c r="CO294" s="1"/>
      <c r="CP294" s="1"/>
      <c r="CQ294" s="1"/>
      <c r="CR294" s="1"/>
      <c r="CS294" s="1"/>
      <c r="CT294" s="1"/>
      <c r="CU294" s="1"/>
      <c r="CV294" s="1"/>
      <c r="CW294" s="1"/>
      <c r="CX294" s="1"/>
      <c r="CY294" s="1"/>
      <c r="CZ294" s="1"/>
      <c r="DA294" s="1"/>
      <c r="DB294" s="1"/>
      <c r="DC294" s="1"/>
      <c r="DD294" s="1"/>
      <c r="DE294" s="1"/>
      <c r="DF294" s="1"/>
      <c r="DG294" s="1"/>
      <c r="DH294" s="1"/>
      <c r="DI294" s="1"/>
      <c r="DJ294" s="1"/>
      <c r="DK294" s="1"/>
      <c r="DL294" s="1"/>
      <c r="DM294" s="1"/>
      <c r="DN294" s="1"/>
      <c r="DO294" s="1"/>
      <c r="DP294" s="1"/>
      <c r="DQ294" s="1"/>
      <c r="DR294" s="1"/>
      <c r="DS294" s="1"/>
      <c r="DT294" s="1"/>
      <c r="DU294" s="1"/>
      <c r="DV294" s="1"/>
      <c r="DW294" s="1"/>
      <c r="DX294" s="1"/>
      <c r="DY294" s="1"/>
      <c r="DZ294" s="1"/>
      <c r="EA294" s="1"/>
      <c r="EB294" s="1"/>
      <c r="EC294" s="1"/>
      <c r="ED294" s="1"/>
      <c r="EE294" s="1"/>
      <c r="EF294" s="1"/>
      <c r="EG294" s="1"/>
      <c r="EH294" s="1"/>
      <c r="EI294" s="1"/>
      <c r="EJ294" s="1"/>
      <c r="EK294" s="1"/>
      <c r="EL294" s="1"/>
      <c r="EM294" s="1"/>
      <c r="EN294" s="1"/>
      <c r="EO294" s="1"/>
      <c r="EP294" s="1"/>
      <c r="EQ294" s="1"/>
      <c r="ER294" s="1"/>
      <c r="ES294" s="1"/>
      <c r="ET294" s="1"/>
      <c r="EU294" s="1"/>
      <c r="EV294" s="1"/>
      <c r="EW294" s="1"/>
      <c r="EX294" s="1"/>
      <c r="EY294" s="1"/>
      <c r="EZ294" s="1"/>
      <c r="FA294" s="1"/>
      <c r="FB294" s="1"/>
      <c r="FC294" s="1"/>
      <c r="FD294" s="1"/>
      <c r="FE294" s="1"/>
      <c r="FF294" s="1"/>
      <c r="FI294" s="2"/>
      <c r="FJ294" s="2"/>
      <c r="FO294" s="2"/>
      <c r="FP294" s="2"/>
      <c r="FS294" s="2"/>
      <c r="FT294" s="2"/>
      <c r="FU294" s="2"/>
      <c r="FV294" s="2"/>
      <c r="FW294" s="2"/>
      <c r="FX294" s="2"/>
      <c r="FY294" s="2"/>
      <c r="FZ294" s="2"/>
      <c r="GQ294" s="1"/>
      <c r="GR294" s="1"/>
      <c r="GS294" s="1"/>
      <c r="GT294" s="1"/>
      <c r="GU294" s="1"/>
      <c r="GV294" s="1"/>
      <c r="GW294" s="1"/>
      <c r="GX294" s="1"/>
      <c r="HM294" s="1"/>
      <c r="HN294" s="1"/>
    </row>
    <row r="295" spans="1:222">
      <c r="A295" s="11"/>
      <c r="B295" s="1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2"/>
      <c r="AN295" s="2"/>
      <c r="AQ295" s="2"/>
      <c r="AR295" s="2"/>
      <c r="AU295" s="2"/>
      <c r="AV295" s="2"/>
      <c r="BA295" s="2"/>
      <c r="BB295" s="2"/>
      <c r="BE295" s="2"/>
      <c r="BF295" s="2"/>
      <c r="BI295" s="2"/>
      <c r="BJ295" s="2"/>
      <c r="BO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1"/>
      <c r="CN295" s="1"/>
      <c r="CO295" s="1"/>
      <c r="CP295" s="1"/>
      <c r="CQ295" s="1"/>
      <c r="CR295" s="1"/>
      <c r="CS295" s="1"/>
      <c r="CT295" s="1"/>
      <c r="CU295" s="1"/>
      <c r="CV295" s="1"/>
      <c r="CW295" s="1"/>
      <c r="CX295" s="1"/>
      <c r="CY295" s="1"/>
      <c r="CZ295" s="1"/>
      <c r="DA295" s="1"/>
      <c r="DB295" s="1"/>
      <c r="DC295" s="1"/>
      <c r="DD295" s="1"/>
      <c r="DE295" s="1"/>
      <c r="DF295" s="1"/>
      <c r="DG295" s="1"/>
      <c r="DH295" s="1"/>
      <c r="DI295" s="1"/>
      <c r="DJ295" s="1"/>
      <c r="DK295" s="1"/>
      <c r="DL295" s="1"/>
      <c r="DM295" s="1"/>
      <c r="DN295" s="1"/>
      <c r="DO295" s="1"/>
      <c r="DP295" s="1"/>
      <c r="DQ295" s="1"/>
      <c r="DR295" s="1"/>
      <c r="DS295" s="1"/>
      <c r="DT295" s="1"/>
      <c r="DU295" s="1"/>
      <c r="DV295" s="1"/>
      <c r="DW295" s="1"/>
      <c r="DX295" s="1"/>
      <c r="DY295" s="1"/>
      <c r="DZ295" s="1"/>
      <c r="EA295" s="1"/>
      <c r="EB295" s="1"/>
      <c r="EC295" s="1"/>
      <c r="ED295" s="1"/>
      <c r="EE295" s="1"/>
      <c r="EF295" s="1"/>
      <c r="EG295" s="1"/>
      <c r="EH295" s="1"/>
      <c r="EI295" s="1"/>
      <c r="EJ295" s="1"/>
      <c r="EK295" s="1"/>
      <c r="EL295" s="1"/>
      <c r="EM295" s="1"/>
      <c r="EN295" s="1"/>
      <c r="EO295" s="1"/>
      <c r="EP295" s="1"/>
      <c r="EQ295" s="1"/>
      <c r="ER295" s="1"/>
      <c r="ES295" s="1"/>
      <c r="ET295" s="1"/>
      <c r="EU295" s="1"/>
      <c r="EV295" s="1"/>
      <c r="EW295" s="1"/>
      <c r="EX295" s="1"/>
      <c r="EY295" s="1"/>
      <c r="EZ295" s="1"/>
      <c r="FA295" s="1"/>
      <c r="FB295" s="1"/>
      <c r="FC295" s="1"/>
      <c r="FD295" s="1"/>
      <c r="FE295" s="1"/>
      <c r="FF295" s="1"/>
      <c r="FI295" s="2"/>
      <c r="FJ295" s="2"/>
      <c r="FO295" s="2"/>
      <c r="FP295" s="2"/>
      <c r="FS295" s="2"/>
      <c r="FT295" s="2"/>
      <c r="FU295" s="2"/>
      <c r="FV295" s="2"/>
      <c r="FW295" s="2"/>
      <c r="FX295" s="2"/>
      <c r="FY295" s="2"/>
      <c r="FZ295" s="2"/>
      <c r="GQ295" s="1"/>
      <c r="GR295" s="1"/>
      <c r="GS295" s="1"/>
      <c r="GT295" s="1"/>
      <c r="GU295" s="1"/>
      <c r="GV295" s="1"/>
      <c r="GW295" s="1"/>
      <c r="GX295" s="1"/>
      <c r="HM295" s="1"/>
      <c r="HN295" s="1"/>
    </row>
    <row r="296" spans="1:222">
      <c r="A296" s="11"/>
      <c r="B296" s="1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2"/>
      <c r="AN296" s="2"/>
      <c r="AQ296" s="2"/>
      <c r="AR296" s="2"/>
      <c r="AU296" s="2"/>
      <c r="AV296" s="2"/>
      <c r="BA296" s="2"/>
      <c r="BB296" s="2"/>
      <c r="BE296" s="2"/>
      <c r="BF296" s="2"/>
      <c r="BI296" s="2"/>
      <c r="BJ296" s="2"/>
      <c r="BO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1"/>
      <c r="CN296" s="1"/>
      <c r="CO296" s="1"/>
      <c r="CP296" s="1"/>
      <c r="CQ296" s="1"/>
      <c r="CR296" s="1"/>
      <c r="CS296" s="1"/>
      <c r="CT296" s="1"/>
      <c r="CU296" s="1"/>
      <c r="CV296" s="1"/>
      <c r="CW296" s="1"/>
      <c r="CX296" s="1"/>
      <c r="CY296" s="1"/>
      <c r="CZ296" s="1"/>
      <c r="DA296" s="1"/>
      <c r="DB296" s="1"/>
      <c r="DC296" s="1"/>
      <c r="DD296" s="1"/>
      <c r="DE296" s="1"/>
      <c r="DF296" s="1"/>
      <c r="DG296" s="1"/>
      <c r="DH296" s="1"/>
      <c r="DI296" s="1"/>
      <c r="DJ296" s="1"/>
      <c r="DK296" s="1"/>
      <c r="DL296" s="1"/>
      <c r="DM296" s="1"/>
      <c r="DN296" s="1"/>
      <c r="DO296" s="1"/>
      <c r="DP296" s="1"/>
      <c r="DQ296" s="1"/>
      <c r="DR296" s="1"/>
      <c r="DS296" s="1"/>
      <c r="DT296" s="1"/>
      <c r="DU296" s="1"/>
      <c r="DV296" s="1"/>
      <c r="DW296" s="1"/>
      <c r="DX296" s="1"/>
      <c r="DY296" s="1"/>
      <c r="DZ296" s="1"/>
      <c r="EA296" s="1"/>
      <c r="EB296" s="1"/>
      <c r="EC296" s="1"/>
      <c r="ED296" s="1"/>
      <c r="EE296" s="1"/>
      <c r="EF296" s="1"/>
      <c r="EG296" s="1"/>
      <c r="EH296" s="1"/>
      <c r="EI296" s="1"/>
      <c r="EJ296" s="1"/>
      <c r="EK296" s="1"/>
      <c r="EL296" s="1"/>
      <c r="EM296" s="1"/>
      <c r="EN296" s="1"/>
      <c r="EO296" s="1"/>
      <c r="EP296" s="1"/>
      <c r="EQ296" s="1"/>
      <c r="ER296" s="1"/>
      <c r="ES296" s="1"/>
      <c r="ET296" s="1"/>
      <c r="EU296" s="1"/>
      <c r="EV296" s="1"/>
      <c r="EW296" s="1"/>
      <c r="EX296" s="1"/>
      <c r="EY296" s="1"/>
      <c r="EZ296" s="1"/>
      <c r="FA296" s="1"/>
      <c r="FB296" s="1"/>
      <c r="FC296" s="1"/>
      <c r="FD296" s="1"/>
      <c r="FE296" s="1"/>
      <c r="FF296" s="1"/>
      <c r="FI296" s="2"/>
      <c r="FJ296" s="2"/>
      <c r="FO296" s="2"/>
      <c r="FP296" s="2"/>
      <c r="FS296" s="2"/>
      <c r="FT296" s="2"/>
      <c r="FU296" s="2"/>
      <c r="FV296" s="2"/>
      <c r="FW296" s="2"/>
      <c r="FX296" s="2"/>
      <c r="FY296" s="2"/>
      <c r="FZ296" s="2"/>
      <c r="GQ296" s="1"/>
      <c r="GR296" s="1"/>
      <c r="GS296" s="1"/>
      <c r="GT296" s="1"/>
      <c r="GU296" s="1"/>
      <c r="GV296" s="1"/>
      <c r="GW296" s="1"/>
      <c r="GX296" s="1"/>
      <c r="HM296" s="1"/>
      <c r="HN296" s="1"/>
    </row>
    <row r="297" spans="1:222">
      <c r="A297" s="11"/>
      <c r="B297" s="1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2"/>
      <c r="AN297" s="2"/>
      <c r="AQ297" s="2"/>
      <c r="AR297" s="2"/>
      <c r="AU297" s="2"/>
      <c r="AV297" s="2"/>
      <c r="BA297" s="2"/>
      <c r="BB297" s="2"/>
      <c r="BE297" s="2"/>
      <c r="BF297" s="2"/>
      <c r="BI297" s="2"/>
      <c r="BJ297" s="2"/>
      <c r="BO297" s="1"/>
      <c r="BP297" s="1"/>
      <c r="BQ297" s="1"/>
      <c r="BR297" s="1"/>
      <c r="BS297" s="1"/>
      <c r="BT297" s="1"/>
      <c r="BU297" s="1"/>
      <c r="BV297" s="1"/>
      <c r="BW297" s="1"/>
      <c r="BX297" s="1"/>
      <c r="BY297" s="1"/>
      <c r="BZ297" s="1"/>
      <c r="CA297" s="1"/>
      <c r="CB297" s="1"/>
      <c r="CC297" s="1"/>
      <c r="CD297" s="1"/>
      <c r="CE297" s="1"/>
      <c r="CF297" s="1"/>
      <c r="CG297" s="1"/>
      <c r="CH297" s="1"/>
      <c r="CI297" s="1"/>
      <c r="CJ297" s="1"/>
      <c r="CK297" s="1"/>
      <c r="CL297" s="1"/>
      <c r="CM297" s="1"/>
      <c r="CN297" s="1"/>
      <c r="CO297" s="1"/>
      <c r="CP297" s="1"/>
      <c r="CQ297" s="1"/>
      <c r="CR297" s="1"/>
      <c r="CS297" s="1"/>
      <c r="CT297" s="1"/>
      <c r="CU297" s="1"/>
      <c r="CV297" s="1"/>
      <c r="CW297" s="1"/>
      <c r="CX297" s="1"/>
      <c r="CY297" s="1"/>
      <c r="CZ297" s="1"/>
      <c r="DA297" s="1"/>
      <c r="DB297" s="1"/>
      <c r="DC297" s="1"/>
      <c r="DD297" s="1"/>
      <c r="DE297" s="1"/>
      <c r="DF297" s="1"/>
      <c r="DG297" s="1"/>
      <c r="DH297" s="1"/>
      <c r="DI297" s="1"/>
      <c r="DJ297" s="1"/>
      <c r="DK297" s="1"/>
      <c r="DL297" s="1"/>
      <c r="DM297" s="1"/>
      <c r="DN297" s="1"/>
      <c r="DO297" s="1"/>
      <c r="DP297" s="1"/>
      <c r="DQ297" s="1"/>
      <c r="DR297" s="1"/>
      <c r="DS297" s="1"/>
      <c r="DT297" s="1"/>
      <c r="DU297" s="1"/>
      <c r="DV297" s="1"/>
      <c r="DW297" s="1"/>
      <c r="DX297" s="1"/>
      <c r="DY297" s="1"/>
      <c r="DZ297" s="1"/>
      <c r="EA297" s="1"/>
      <c r="EB297" s="1"/>
      <c r="EC297" s="1"/>
      <c r="ED297" s="1"/>
      <c r="EE297" s="1"/>
      <c r="EF297" s="1"/>
      <c r="EG297" s="1"/>
      <c r="EH297" s="1"/>
      <c r="EI297" s="1"/>
      <c r="EJ297" s="1"/>
      <c r="EK297" s="1"/>
      <c r="EL297" s="1"/>
      <c r="EM297" s="1"/>
      <c r="EN297" s="1"/>
      <c r="EO297" s="1"/>
      <c r="EP297" s="1"/>
      <c r="EQ297" s="1"/>
      <c r="ER297" s="1"/>
      <c r="ES297" s="1"/>
      <c r="ET297" s="1"/>
      <c r="EU297" s="1"/>
      <c r="EV297" s="1"/>
      <c r="EW297" s="1"/>
      <c r="EX297" s="1"/>
      <c r="EY297" s="1"/>
      <c r="EZ297" s="1"/>
      <c r="FA297" s="1"/>
      <c r="FB297" s="1"/>
      <c r="FC297" s="1"/>
      <c r="FD297" s="1"/>
      <c r="FE297" s="1"/>
      <c r="FF297" s="1"/>
      <c r="FI297" s="2"/>
      <c r="FJ297" s="2"/>
      <c r="FO297" s="2"/>
      <c r="FP297" s="2"/>
      <c r="FS297" s="2"/>
      <c r="FT297" s="2"/>
      <c r="FU297" s="2"/>
      <c r="FV297" s="2"/>
      <c r="FW297" s="2"/>
      <c r="FX297" s="2"/>
      <c r="FY297" s="2"/>
      <c r="FZ297" s="2"/>
      <c r="GQ297" s="1"/>
      <c r="GR297" s="1"/>
      <c r="GS297" s="1"/>
      <c r="GT297" s="1"/>
      <c r="GU297" s="1"/>
      <c r="GV297" s="1"/>
      <c r="GW297" s="1"/>
      <c r="GX297" s="1"/>
      <c r="HM297" s="1"/>
      <c r="HN297" s="1"/>
    </row>
    <row r="298" spans="1:222">
      <c r="A298" s="11"/>
      <c r="B298" s="1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2"/>
      <c r="AN298" s="2"/>
      <c r="AQ298" s="2"/>
      <c r="AR298" s="2"/>
      <c r="AU298" s="2"/>
      <c r="AV298" s="2"/>
      <c r="BA298" s="2"/>
      <c r="BB298" s="2"/>
      <c r="BE298" s="2"/>
      <c r="BF298" s="2"/>
      <c r="BI298" s="2"/>
      <c r="BJ298" s="2"/>
      <c r="BO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1"/>
      <c r="CN298" s="1"/>
      <c r="CO298" s="1"/>
      <c r="CP298" s="1"/>
      <c r="CQ298" s="1"/>
      <c r="CR298" s="1"/>
      <c r="CS298" s="1"/>
      <c r="CT298" s="1"/>
      <c r="CU298" s="1"/>
      <c r="CV298" s="1"/>
      <c r="CW298" s="1"/>
      <c r="CX298" s="1"/>
      <c r="CY298" s="1"/>
      <c r="CZ298" s="1"/>
      <c r="DA298" s="1"/>
      <c r="DB298" s="1"/>
      <c r="DC298" s="1"/>
      <c r="DD298" s="1"/>
      <c r="DE298" s="1"/>
      <c r="DF298" s="1"/>
      <c r="DG298" s="1"/>
      <c r="DH298" s="1"/>
      <c r="DI298" s="1"/>
      <c r="DJ298" s="1"/>
      <c r="DK298" s="1"/>
      <c r="DL298" s="1"/>
      <c r="DM298" s="1"/>
      <c r="DN298" s="1"/>
      <c r="DO298" s="1"/>
      <c r="DP298" s="1"/>
      <c r="DQ298" s="1"/>
      <c r="DR298" s="1"/>
      <c r="DS298" s="1"/>
      <c r="DT298" s="1"/>
      <c r="DU298" s="1"/>
      <c r="DV298" s="1"/>
      <c r="DW298" s="1"/>
      <c r="DX298" s="1"/>
      <c r="DY298" s="1"/>
      <c r="DZ298" s="1"/>
      <c r="EA298" s="1"/>
      <c r="EB298" s="1"/>
      <c r="EC298" s="1"/>
      <c r="ED298" s="1"/>
      <c r="EE298" s="1"/>
      <c r="EF298" s="1"/>
      <c r="EG298" s="1"/>
      <c r="EH298" s="1"/>
      <c r="EI298" s="1"/>
      <c r="EJ298" s="1"/>
      <c r="EK298" s="1"/>
      <c r="EL298" s="1"/>
      <c r="EM298" s="1"/>
      <c r="EN298" s="1"/>
      <c r="EO298" s="1"/>
      <c r="EP298" s="1"/>
      <c r="EQ298" s="1"/>
      <c r="ER298" s="1"/>
      <c r="ES298" s="1"/>
      <c r="ET298" s="1"/>
      <c r="EU298" s="1"/>
      <c r="EV298" s="1"/>
      <c r="EW298" s="1"/>
      <c r="EX298" s="1"/>
      <c r="EY298" s="1"/>
      <c r="EZ298" s="1"/>
      <c r="FA298" s="1"/>
      <c r="FB298" s="1"/>
      <c r="FC298" s="1"/>
      <c r="FD298" s="1"/>
      <c r="FE298" s="1"/>
      <c r="FF298" s="1"/>
      <c r="FI298" s="2"/>
      <c r="FJ298" s="2"/>
      <c r="FO298" s="2"/>
      <c r="FP298" s="2"/>
      <c r="FS298" s="2"/>
      <c r="FT298" s="2"/>
      <c r="FU298" s="2"/>
      <c r="FV298" s="2"/>
      <c r="FW298" s="2"/>
      <c r="FX298" s="2"/>
      <c r="FY298" s="2"/>
      <c r="FZ298" s="2"/>
      <c r="GQ298" s="1"/>
      <c r="GR298" s="1"/>
      <c r="GS298" s="1"/>
      <c r="GT298" s="1"/>
      <c r="GU298" s="1"/>
      <c r="GV298" s="1"/>
      <c r="GW298" s="1"/>
      <c r="GX298" s="1"/>
      <c r="HM298" s="1"/>
      <c r="HN298" s="1"/>
    </row>
    <row r="299" spans="1:222">
      <c r="A299" s="11"/>
      <c r="B299" s="1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2"/>
      <c r="AN299" s="2"/>
      <c r="AQ299" s="2"/>
      <c r="AR299" s="2"/>
      <c r="AU299" s="2"/>
      <c r="AV299" s="2"/>
      <c r="BA299" s="2"/>
      <c r="BB299" s="2"/>
      <c r="BE299" s="2"/>
      <c r="BF299" s="2"/>
      <c r="BI299" s="2"/>
      <c r="BJ299" s="2"/>
      <c r="BO299" s="1"/>
      <c r="BP299" s="1"/>
      <c r="BQ299" s="1"/>
      <c r="BR299" s="1"/>
      <c r="BS299" s="1"/>
      <c r="BT299" s="1"/>
      <c r="BU299" s="1"/>
      <c r="BV299" s="1"/>
      <c r="BW299" s="1"/>
      <c r="BX299" s="1"/>
      <c r="BY299" s="1"/>
      <c r="BZ299" s="1"/>
      <c r="CA299" s="1"/>
      <c r="CB299" s="1"/>
      <c r="CC299" s="1"/>
      <c r="CD299" s="1"/>
      <c r="CE299" s="1"/>
      <c r="CF299" s="1"/>
      <c r="CG299" s="1"/>
      <c r="CH299" s="1"/>
      <c r="CI299" s="1"/>
      <c r="CJ299" s="1"/>
      <c r="CK299" s="1"/>
      <c r="CL299" s="1"/>
      <c r="CM299" s="1"/>
      <c r="CN299" s="1"/>
      <c r="CO299" s="1"/>
      <c r="CP299" s="1"/>
      <c r="CQ299" s="1"/>
      <c r="CR299" s="1"/>
      <c r="CS299" s="1"/>
      <c r="CT299" s="1"/>
      <c r="CU299" s="1"/>
      <c r="CV299" s="1"/>
      <c r="CW299" s="1"/>
      <c r="CX299" s="1"/>
      <c r="CY299" s="1"/>
      <c r="CZ299" s="1"/>
      <c r="DA299" s="1"/>
      <c r="DB299" s="1"/>
      <c r="DC299" s="1"/>
      <c r="DD299" s="1"/>
      <c r="DE299" s="1"/>
      <c r="DF299" s="1"/>
      <c r="DG299" s="1"/>
      <c r="DH299" s="1"/>
      <c r="DI299" s="1"/>
      <c r="DJ299" s="1"/>
      <c r="DK299" s="1"/>
      <c r="DL299" s="1"/>
      <c r="DM299" s="1"/>
      <c r="DN299" s="1"/>
      <c r="DO299" s="1"/>
      <c r="DP299" s="1"/>
      <c r="DQ299" s="1"/>
      <c r="DR299" s="1"/>
      <c r="DS299" s="1"/>
      <c r="DT299" s="1"/>
      <c r="DU299" s="1"/>
      <c r="DV299" s="1"/>
      <c r="DW299" s="1"/>
      <c r="DX299" s="1"/>
      <c r="DY299" s="1"/>
      <c r="DZ299" s="1"/>
      <c r="EA299" s="1"/>
      <c r="EB299" s="1"/>
      <c r="EC299" s="1"/>
      <c r="ED299" s="1"/>
      <c r="EE299" s="1"/>
      <c r="EF299" s="1"/>
      <c r="EG299" s="1"/>
      <c r="EH299" s="1"/>
      <c r="EI299" s="1"/>
      <c r="EJ299" s="1"/>
      <c r="EK299" s="1"/>
      <c r="EL299" s="1"/>
      <c r="EM299" s="1"/>
      <c r="EN299" s="1"/>
      <c r="EO299" s="1"/>
      <c r="EP299" s="1"/>
      <c r="EQ299" s="1"/>
      <c r="ER299" s="1"/>
      <c r="ES299" s="1"/>
      <c r="ET299" s="1"/>
      <c r="EU299" s="1"/>
      <c r="EV299" s="1"/>
      <c r="EW299" s="1"/>
      <c r="EX299" s="1"/>
      <c r="EY299" s="1"/>
      <c r="EZ299" s="1"/>
      <c r="FA299" s="1"/>
      <c r="FB299" s="1"/>
      <c r="FC299" s="1"/>
      <c r="FD299" s="1"/>
      <c r="FE299" s="1"/>
      <c r="FF299" s="1"/>
      <c r="FI299" s="2"/>
      <c r="FJ299" s="2"/>
      <c r="FO299" s="2"/>
      <c r="FP299" s="2"/>
      <c r="FS299" s="2"/>
      <c r="FT299" s="2"/>
      <c r="FU299" s="2"/>
      <c r="FV299" s="2"/>
      <c r="FW299" s="2"/>
      <c r="FX299" s="2"/>
      <c r="FY299" s="2"/>
      <c r="FZ299" s="2"/>
      <c r="GQ299" s="1"/>
      <c r="GR299" s="1"/>
      <c r="GS299" s="1"/>
      <c r="GT299" s="1"/>
      <c r="GU299" s="1"/>
      <c r="GV299" s="1"/>
      <c r="GW299" s="1"/>
      <c r="GX299" s="1"/>
      <c r="HM299" s="1"/>
      <c r="HN299" s="1"/>
    </row>
    <row r="300" spans="1:222">
      <c r="A300" s="11"/>
      <c r="B300" s="1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2"/>
      <c r="AN300" s="2"/>
      <c r="AQ300" s="2"/>
      <c r="AR300" s="2"/>
      <c r="AU300" s="2"/>
      <c r="AV300" s="2"/>
      <c r="BA300" s="2"/>
      <c r="BB300" s="2"/>
      <c r="BE300" s="2"/>
      <c r="BF300" s="2"/>
      <c r="BI300" s="2"/>
      <c r="BJ300" s="2"/>
      <c r="BO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c r="CS300" s="1"/>
      <c r="CT300" s="1"/>
      <c r="CU300" s="1"/>
      <c r="CV300" s="1"/>
      <c r="CW300" s="1"/>
      <c r="CX300" s="1"/>
      <c r="CY300" s="1"/>
      <c r="CZ300" s="1"/>
      <c r="DA300" s="1"/>
      <c r="DB300" s="1"/>
      <c r="DC300" s="1"/>
      <c r="DD300" s="1"/>
      <c r="DE300" s="1"/>
      <c r="DF300" s="1"/>
      <c r="DG300" s="1"/>
      <c r="DH300" s="1"/>
      <c r="DI300" s="1"/>
      <c r="DJ300" s="1"/>
      <c r="DK300" s="1"/>
      <c r="DL300" s="1"/>
      <c r="DM300" s="1"/>
      <c r="DN300" s="1"/>
      <c r="DO300" s="1"/>
      <c r="DP300" s="1"/>
      <c r="DQ300" s="1"/>
      <c r="DR300" s="1"/>
      <c r="DS300" s="1"/>
      <c r="DT300" s="1"/>
      <c r="DU300" s="1"/>
      <c r="DV300" s="1"/>
      <c r="DW300" s="1"/>
      <c r="DX300" s="1"/>
      <c r="DY300" s="1"/>
      <c r="DZ300" s="1"/>
      <c r="EA300" s="1"/>
      <c r="EB300" s="1"/>
      <c r="EC300" s="1"/>
      <c r="ED300" s="1"/>
      <c r="EE300" s="1"/>
      <c r="EF300" s="1"/>
      <c r="EG300" s="1"/>
      <c r="EH300" s="1"/>
      <c r="EI300" s="1"/>
      <c r="EJ300" s="1"/>
      <c r="EK300" s="1"/>
      <c r="EL300" s="1"/>
      <c r="EM300" s="1"/>
      <c r="EN300" s="1"/>
      <c r="EO300" s="1"/>
      <c r="EP300" s="1"/>
      <c r="EQ300" s="1"/>
      <c r="ER300" s="1"/>
      <c r="ES300" s="1"/>
      <c r="ET300" s="1"/>
      <c r="EU300" s="1"/>
      <c r="EV300" s="1"/>
      <c r="EW300" s="1"/>
      <c r="EX300" s="1"/>
      <c r="EY300" s="1"/>
      <c r="EZ300" s="1"/>
      <c r="FA300" s="1"/>
      <c r="FB300" s="1"/>
      <c r="FC300" s="1"/>
      <c r="FD300" s="1"/>
      <c r="FE300" s="1"/>
      <c r="FF300" s="1"/>
      <c r="FI300" s="2"/>
      <c r="FJ300" s="2"/>
      <c r="FO300" s="2"/>
      <c r="FP300" s="2"/>
      <c r="FS300" s="2"/>
      <c r="FT300" s="2"/>
      <c r="FU300" s="2"/>
      <c r="FV300" s="2"/>
      <c r="FW300" s="2"/>
      <c r="FX300" s="2"/>
      <c r="FY300" s="2"/>
      <c r="FZ300" s="2"/>
      <c r="GQ300" s="1"/>
      <c r="GR300" s="1"/>
      <c r="GS300" s="1"/>
      <c r="GT300" s="1"/>
      <c r="GU300" s="1"/>
      <c r="GV300" s="1"/>
      <c r="GW300" s="1"/>
      <c r="GX300" s="1"/>
      <c r="HM300" s="1"/>
      <c r="HN300" s="1"/>
    </row>
    <row r="301" spans="1:222">
      <c r="A301" s="11"/>
      <c r="B301" s="1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2"/>
      <c r="AN301" s="2"/>
      <c r="AQ301" s="2"/>
      <c r="AR301" s="2"/>
      <c r="AU301" s="2"/>
      <c r="AV301" s="2"/>
      <c r="BA301" s="2"/>
      <c r="BB301" s="2"/>
      <c r="BE301" s="2"/>
      <c r="BF301" s="2"/>
      <c r="BI301" s="2"/>
      <c r="BJ301" s="2"/>
      <c r="BO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c r="CW301" s="1"/>
      <c r="CX301" s="1"/>
      <c r="CY301" s="1"/>
      <c r="CZ301" s="1"/>
      <c r="DA301" s="1"/>
      <c r="DB301" s="1"/>
      <c r="DC301" s="1"/>
      <c r="DD301" s="1"/>
      <c r="DE301" s="1"/>
      <c r="DF301" s="1"/>
      <c r="DG301" s="1"/>
      <c r="DH301" s="1"/>
      <c r="DI301" s="1"/>
      <c r="DJ301" s="1"/>
      <c r="DK301" s="1"/>
      <c r="DL301" s="1"/>
      <c r="DM301" s="1"/>
      <c r="DN301" s="1"/>
      <c r="DO301" s="1"/>
      <c r="DP301" s="1"/>
      <c r="DQ301" s="1"/>
      <c r="DR301" s="1"/>
      <c r="DS301" s="1"/>
      <c r="DT301" s="1"/>
      <c r="DU301" s="1"/>
      <c r="DV301" s="1"/>
      <c r="DW301" s="1"/>
      <c r="DX301" s="1"/>
      <c r="DY301" s="1"/>
      <c r="DZ301" s="1"/>
      <c r="EA301" s="1"/>
      <c r="EB301" s="1"/>
      <c r="EC301" s="1"/>
      <c r="ED301" s="1"/>
      <c r="EE301" s="1"/>
      <c r="EF301" s="1"/>
      <c r="EG301" s="1"/>
      <c r="EH301" s="1"/>
      <c r="EI301" s="1"/>
      <c r="EJ301" s="1"/>
      <c r="EK301" s="1"/>
      <c r="EL301" s="1"/>
      <c r="EM301" s="1"/>
      <c r="EN301" s="1"/>
      <c r="EO301" s="1"/>
      <c r="EP301" s="1"/>
      <c r="EQ301" s="1"/>
      <c r="ER301" s="1"/>
      <c r="ES301" s="1"/>
      <c r="ET301" s="1"/>
      <c r="EU301" s="1"/>
      <c r="EV301" s="1"/>
      <c r="EW301" s="1"/>
      <c r="EX301" s="1"/>
      <c r="EY301" s="1"/>
      <c r="EZ301" s="1"/>
      <c r="FA301" s="1"/>
      <c r="FB301" s="1"/>
      <c r="FC301" s="1"/>
      <c r="FD301" s="1"/>
      <c r="FE301" s="1"/>
      <c r="FF301" s="1"/>
      <c r="FI301" s="2"/>
      <c r="FJ301" s="2"/>
      <c r="FO301" s="2"/>
      <c r="FP301" s="2"/>
      <c r="FS301" s="2"/>
      <c r="FT301" s="2"/>
      <c r="FU301" s="2"/>
      <c r="FV301" s="2"/>
      <c r="FW301" s="2"/>
      <c r="FX301" s="2"/>
      <c r="FY301" s="2"/>
      <c r="FZ301" s="2"/>
      <c r="GQ301" s="1"/>
      <c r="GR301" s="1"/>
      <c r="GS301" s="1"/>
      <c r="GT301" s="1"/>
      <c r="GU301" s="1"/>
      <c r="GV301" s="1"/>
      <c r="GW301" s="1"/>
      <c r="GX301" s="1"/>
      <c r="HM301" s="1"/>
      <c r="HN301" s="1"/>
    </row>
    <row r="302" spans="1:222">
      <c r="A302" s="11"/>
      <c r="B302" s="1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2"/>
      <c r="AN302" s="2"/>
      <c r="AQ302" s="2"/>
      <c r="AR302" s="2"/>
      <c r="AU302" s="2"/>
      <c r="AV302" s="2"/>
      <c r="BA302" s="2"/>
      <c r="BB302" s="2"/>
      <c r="BE302" s="2"/>
      <c r="BF302" s="2"/>
      <c r="BI302" s="2"/>
      <c r="BJ302" s="2"/>
      <c r="BO302" s="1"/>
      <c r="BP302" s="1"/>
      <c r="BQ302" s="1"/>
      <c r="BR302" s="1"/>
      <c r="BS302" s="1"/>
      <c r="BT302" s="1"/>
      <c r="BU302" s="1"/>
      <c r="BV302" s="1"/>
      <c r="BW302" s="1"/>
      <c r="BX302" s="1"/>
      <c r="BY302" s="1"/>
      <c r="BZ302" s="1"/>
      <c r="CA302" s="1"/>
      <c r="CB302" s="1"/>
      <c r="CC302" s="1"/>
      <c r="CD302" s="1"/>
      <c r="CE302" s="1"/>
      <c r="CF302" s="1"/>
      <c r="CG302" s="1"/>
      <c r="CH302" s="1"/>
      <c r="CI302" s="1"/>
      <c r="CJ302" s="1"/>
      <c r="CK302" s="1"/>
      <c r="CL302" s="1"/>
      <c r="CM302" s="1"/>
      <c r="CN302" s="1"/>
      <c r="CO302" s="1"/>
      <c r="CP302" s="1"/>
      <c r="CQ302" s="1"/>
      <c r="CR302" s="1"/>
      <c r="CS302" s="1"/>
      <c r="CT302" s="1"/>
      <c r="CU302" s="1"/>
      <c r="CV302" s="1"/>
      <c r="CW302" s="1"/>
      <c r="CX302" s="1"/>
      <c r="CY302" s="1"/>
      <c r="CZ302" s="1"/>
      <c r="DA302" s="1"/>
      <c r="DB302" s="1"/>
      <c r="DC302" s="1"/>
      <c r="DD302" s="1"/>
      <c r="DE302" s="1"/>
      <c r="DF302" s="1"/>
      <c r="DG302" s="1"/>
      <c r="DH302" s="1"/>
      <c r="DI302" s="1"/>
      <c r="DJ302" s="1"/>
      <c r="DK302" s="1"/>
      <c r="DL302" s="1"/>
      <c r="DM302" s="1"/>
      <c r="DN302" s="1"/>
      <c r="DO302" s="1"/>
      <c r="DP302" s="1"/>
      <c r="DQ302" s="1"/>
      <c r="DR302" s="1"/>
      <c r="DS302" s="1"/>
      <c r="DT302" s="1"/>
      <c r="DU302" s="1"/>
      <c r="DV302" s="1"/>
      <c r="DW302" s="1"/>
      <c r="DX302" s="1"/>
      <c r="DY302" s="1"/>
      <c r="DZ302" s="1"/>
      <c r="EA302" s="1"/>
      <c r="EB302" s="1"/>
      <c r="EC302" s="1"/>
      <c r="ED302" s="1"/>
      <c r="EE302" s="1"/>
      <c r="EF302" s="1"/>
      <c r="EG302" s="1"/>
      <c r="EH302" s="1"/>
      <c r="EI302" s="1"/>
      <c r="EJ302" s="1"/>
      <c r="EK302" s="1"/>
      <c r="EL302" s="1"/>
      <c r="EM302" s="1"/>
      <c r="EN302" s="1"/>
      <c r="EO302" s="1"/>
      <c r="EP302" s="1"/>
      <c r="EQ302" s="1"/>
      <c r="ER302" s="1"/>
      <c r="ES302" s="1"/>
      <c r="ET302" s="1"/>
      <c r="EU302" s="1"/>
      <c r="EV302" s="1"/>
      <c r="EW302" s="1"/>
      <c r="EX302" s="1"/>
      <c r="EY302" s="1"/>
      <c r="EZ302" s="1"/>
      <c r="FA302" s="1"/>
      <c r="FB302" s="1"/>
      <c r="FC302" s="1"/>
      <c r="FD302" s="1"/>
      <c r="FE302" s="1"/>
      <c r="FF302" s="1"/>
      <c r="FI302" s="2"/>
      <c r="FJ302" s="2"/>
      <c r="FO302" s="2"/>
      <c r="FP302" s="2"/>
      <c r="FS302" s="2"/>
      <c r="FT302" s="2"/>
      <c r="FU302" s="2"/>
      <c r="FV302" s="2"/>
      <c r="FW302" s="2"/>
      <c r="FX302" s="2"/>
      <c r="FY302" s="2"/>
      <c r="FZ302" s="2"/>
      <c r="GQ302" s="1"/>
      <c r="GR302" s="1"/>
      <c r="GS302" s="1"/>
      <c r="GT302" s="1"/>
      <c r="GU302" s="1"/>
      <c r="GV302" s="1"/>
      <c r="GW302" s="1"/>
      <c r="GX302" s="1"/>
      <c r="HM302" s="1"/>
      <c r="HN302" s="1"/>
    </row>
    <row r="303" spans="1:222">
      <c r="A303" s="11"/>
      <c r="B303" s="1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2"/>
      <c r="AN303" s="2"/>
      <c r="AQ303" s="2"/>
      <c r="AR303" s="2"/>
      <c r="AU303" s="2"/>
      <c r="AV303" s="2"/>
      <c r="BA303" s="2"/>
      <c r="BB303" s="2"/>
      <c r="BE303" s="2"/>
      <c r="BF303" s="2"/>
      <c r="BI303" s="2"/>
      <c r="BJ303" s="2"/>
      <c r="BO303" s="1"/>
      <c r="BP303" s="1"/>
      <c r="BQ303" s="1"/>
      <c r="BR303" s="1"/>
      <c r="BS303" s="1"/>
      <c r="BT303" s="1"/>
      <c r="BU303" s="1"/>
      <c r="BV303" s="1"/>
      <c r="BW303" s="1"/>
      <c r="BX303" s="1"/>
      <c r="BY303" s="1"/>
      <c r="BZ303" s="1"/>
      <c r="CA303" s="1"/>
      <c r="CB303" s="1"/>
      <c r="CC303" s="1"/>
      <c r="CD303" s="1"/>
      <c r="CE303" s="1"/>
      <c r="CF303" s="1"/>
      <c r="CG303" s="1"/>
      <c r="CH303" s="1"/>
      <c r="CI303" s="1"/>
      <c r="CJ303" s="1"/>
      <c r="CK303" s="1"/>
      <c r="CL303" s="1"/>
      <c r="CM303" s="1"/>
      <c r="CN303" s="1"/>
      <c r="CO303" s="1"/>
      <c r="CP303" s="1"/>
      <c r="CQ303" s="1"/>
      <c r="CR303" s="1"/>
      <c r="CS303" s="1"/>
      <c r="CT303" s="1"/>
      <c r="CU303" s="1"/>
      <c r="CV303" s="1"/>
      <c r="CW303" s="1"/>
      <c r="CX303" s="1"/>
      <c r="CY303" s="1"/>
      <c r="CZ303" s="1"/>
      <c r="DA303" s="1"/>
      <c r="DB303" s="1"/>
      <c r="DC303" s="1"/>
      <c r="DD303" s="1"/>
      <c r="DE303" s="1"/>
      <c r="DF303" s="1"/>
      <c r="DG303" s="1"/>
      <c r="DH303" s="1"/>
      <c r="DI303" s="1"/>
      <c r="DJ303" s="1"/>
      <c r="DK303" s="1"/>
      <c r="DL303" s="1"/>
      <c r="DM303" s="1"/>
      <c r="DN303" s="1"/>
      <c r="DO303" s="1"/>
      <c r="DP303" s="1"/>
      <c r="DQ303" s="1"/>
      <c r="DR303" s="1"/>
      <c r="DS303" s="1"/>
      <c r="DT303" s="1"/>
      <c r="DU303" s="1"/>
      <c r="DV303" s="1"/>
      <c r="DW303" s="1"/>
      <c r="DX303" s="1"/>
      <c r="DY303" s="1"/>
      <c r="DZ303" s="1"/>
      <c r="EA303" s="1"/>
      <c r="EB303" s="1"/>
      <c r="EC303" s="1"/>
      <c r="ED303" s="1"/>
      <c r="EE303" s="1"/>
      <c r="EF303" s="1"/>
      <c r="EG303" s="1"/>
      <c r="EH303" s="1"/>
      <c r="EI303" s="1"/>
      <c r="EJ303" s="1"/>
      <c r="EK303" s="1"/>
      <c r="EL303" s="1"/>
      <c r="EM303" s="1"/>
      <c r="EN303" s="1"/>
      <c r="EO303" s="1"/>
      <c r="EP303" s="1"/>
      <c r="EQ303" s="1"/>
      <c r="ER303" s="1"/>
      <c r="ES303" s="1"/>
      <c r="ET303" s="1"/>
      <c r="EU303" s="1"/>
      <c r="EV303" s="1"/>
      <c r="EW303" s="1"/>
      <c r="EX303" s="1"/>
      <c r="EY303" s="1"/>
      <c r="EZ303" s="1"/>
      <c r="FA303" s="1"/>
      <c r="FB303" s="1"/>
      <c r="FC303" s="1"/>
      <c r="FD303" s="1"/>
      <c r="FE303" s="1"/>
      <c r="FF303" s="1"/>
      <c r="FI303" s="2"/>
      <c r="FJ303" s="2"/>
      <c r="FO303" s="2"/>
      <c r="FP303" s="2"/>
      <c r="FS303" s="2"/>
      <c r="FT303" s="2"/>
      <c r="FU303" s="2"/>
      <c r="FV303" s="2"/>
      <c r="FW303" s="2"/>
      <c r="FX303" s="2"/>
      <c r="FY303" s="2"/>
      <c r="FZ303" s="2"/>
      <c r="GQ303" s="1"/>
      <c r="GR303" s="1"/>
      <c r="GS303" s="1"/>
      <c r="GT303" s="1"/>
      <c r="GU303" s="1"/>
      <c r="GV303" s="1"/>
      <c r="GW303" s="1"/>
      <c r="GX303" s="1"/>
      <c r="HM303" s="1"/>
      <c r="HN303" s="1"/>
    </row>
    <row r="304" spans="1:222">
      <c r="A304" s="11"/>
      <c r="B304" s="1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2"/>
      <c r="AN304" s="2"/>
      <c r="AQ304" s="2"/>
      <c r="AR304" s="2"/>
      <c r="AU304" s="2"/>
      <c r="AV304" s="2"/>
      <c r="BA304" s="2"/>
      <c r="BB304" s="2"/>
      <c r="BE304" s="2"/>
      <c r="BF304" s="2"/>
      <c r="BI304" s="2"/>
      <c r="BJ304" s="2"/>
      <c r="BO304" s="1"/>
      <c r="BP304" s="1"/>
      <c r="BQ304" s="1"/>
      <c r="BR304" s="1"/>
      <c r="BS304" s="1"/>
      <c r="BT304" s="1"/>
      <c r="BU304" s="1"/>
      <c r="BV304" s="1"/>
      <c r="BW304" s="1"/>
      <c r="BX304" s="1"/>
      <c r="BY304" s="1"/>
      <c r="BZ304" s="1"/>
      <c r="CA304" s="1"/>
      <c r="CB304" s="1"/>
      <c r="CC304" s="1"/>
      <c r="CD304" s="1"/>
      <c r="CE304" s="1"/>
      <c r="CF304" s="1"/>
      <c r="CG304" s="1"/>
      <c r="CH304" s="1"/>
      <c r="CI304" s="1"/>
      <c r="CJ304" s="1"/>
      <c r="CK304" s="1"/>
      <c r="CL304" s="1"/>
      <c r="CM304" s="1"/>
      <c r="CN304" s="1"/>
      <c r="CO304" s="1"/>
      <c r="CP304" s="1"/>
      <c r="CQ304" s="1"/>
      <c r="CR304" s="1"/>
      <c r="CS304" s="1"/>
      <c r="CT304" s="1"/>
      <c r="CU304" s="1"/>
      <c r="CV304" s="1"/>
      <c r="CW304" s="1"/>
      <c r="CX304" s="1"/>
      <c r="CY304" s="1"/>
      <c r="CZ304" s="1"/>
      <c r="DA304" s="1"/>
      <c r="DB304" s="1"/>
      <c r="DC304" s="1"/>
      <c r="DD304" s="1"/>
      <c r="DE304" s="1"/>
      <c r="DF304" s="1"/>
      <c r="DG304" s="1"/>
      <c r="DH304" s="1"/>
      <c r="DI304" s="1"/>
      <c r="DJ304" s="1"/>
      <c r="DK304" s="1"/>
      <c r="DL304" s="1"/>
      <c r="DM304" s="1"/>
      <c r="DN304" s="1"/>
      <c r="DO304" s="1"/>
      <c r="DP304" s="1"/>
      <c r="DQ304" s="1"/>
      <c r="DR304" s="1"/>
      <c r="DS304" s="1"/>
      <c r="DT304" s="1"/>
      <c r="DU304" s="1"/>
      <c r="DV304" s="1"/>
      <c r="DW304" s="1"/>
      <c r="DX304" s="1"/>
      <c r="DY304" s="1"/>
      <c r="DZ304" s="1"/>
      <c r="EA304" s="1"/>
      <c r="EB304" s="1"/>
      <c r="EC304" s="1"/>
      <c r="ED304" s="1"/>
      <c r="EE304" s="1"/>
      <c r="EF304" s="1"/>
      <c r="EG304" s="1"/>
      <c r="EH304" s="1"/>
      <c r="EI304" s="1"/>
      <c r="EJ304" s="1"/>
      <c r="EK304" s="1"/>
      <c r="EL304" s="1"/>
      <c r="EM304" s="1"/>
      <c r="EN304" s="1"/>
      <c r="EO304" s="1"/>
      <c r="EP304" s="1"/>
      <c r="EQ304" s="1"/>
      <c r="ER304" s="1"/>
      <c r="ES304" s="1"/>
      <c r="ET304" s="1"/>
      <c r="EU304" s="1"/>
      <c r="EV304" s="1"/>
      <c r="EW304" s="1"/>
      <c r="EX304" s="1"/>
      <c r="EY304" s="1"/>
      <c r="EZ304" s="1"/>
      <c r="FA304" s="1"/>
      <c r="FB304" s="1"/>
      <c r="FC304" s="1"/>
      <c r="FD304" s="1"/>
      <c r="FE304" s="1"/>
      <c r="FF304" s="1"/>
      <c r="FI304" s="2"/>
      <c r="FJ304" s="2"/>
      <c r="FO304" s="2"/>
      <c r="FP304" s="2"/>
      <c r="FS304" s="2"/>
      <c r="FT304" s="2"/>
      <c r="FU304" s="2"/>
      <c r="FV304" s="2"/>
      <c r="FW304" s="2"/>
      <c r="FX304" s="2"/>
      <c r="FY304" s="2"/>
      <c r="FZ304" s="2"/>
      <c r="GQ304" s="1"/>
      <c r="GR304" s="1"/>
      <c r="GS304" s="1"/>
      <c r="GT304" s="1"/>
      <c r="GU304" s="1"/>
      <c r="GV304" s="1"/>
      <c r="GW304" s="1"/>
      <c r="GX304" s="1"/>
      <c r="HM304" s="1"/>
      <c r="HN304" s="1"/>
    </row>
    <row r="305" spans="1:222">
      <c r="A305" s="11"/>
      <c r="B305" s="1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2"/>
      <c r="AN305" s="2"/>
      <c r="AQ305" s="2"/>
      <c r="AR305" s="2"/>
      <c r="AU305" s="2"/>
      <c r="AV305" s="2"/>
      <c r="BA305" s="2"/>
      <c r="BB305" s="2"/>
      <c r="BE305" s="2"/>
      <c r="BF305" s="2"/>
      <c r="BI305" s="2"/>
      <c r="BJ305" s="2"/>
      <c r="BO305" s="1"/>
      <c r="BP305" s="1"/>
      <c r="BQ305" s="1"/>
      <c r="BR305" s="1"/>
      <c r="BS305" s="1"/>
      <c r="BT305" s="1"/>
      <c r="BU305" s="1"/>
      <c r="BV305" s="1"/>
      <c r="BW305" s="1"/>
      <c r="BX305" s="1"/>
      <c r="BY305" s="1"/>
      <c r="BZ305" s="1"/>
      <c r="CA305" s="1"/>
      <c r="CB305" s="1"/>
      <c r="CC305" s="1"/>
      <c r="CD305" s="1"/>
      <c r="CE305" s="1"/>
      <c r="CF305" s="1"/>
      <c r="CG305" s="1"/>
      <c r="CH305" s="1"/>
      <c r="CI305" s="1"/>
      <c r="CJ305" s="1"/>
      <c r="CK305" s="1"/>
      <c r="CL305" s="1"/>
      <c r="CM305" s="1"/>
      <c r="CN305" s="1"/>
      <c r="CO305" s="1"/>
      <c r="CP305" s="1"/>
      <c r="CQ305" s="1"/>
      <c r="CR305" s="1"/>
      <c r="CS305" s="1"/>
      <c r="CT305" s="1"/>
      <c r="CU305" s="1"/>
      <c r="CV305" s="1"/>
      <c r="CW305" s="1"/>
      <c r="CX305" s="1"/>
      <c r="CY305" s="1"/>
      <c r="CZ305" s="1"/>
      <c r="DA305" s="1"/>
      <c r="DB305" s="1"/>
      <c r="DC305" s="1"/>
      <c r="DD305" s="1"/>
      <c r="DE305" s="1"/>
      <c r="DF305" s="1"/>
      <c r="DG305" s="1"/>
      <c r="DH305" s="1"/>
      <c r="DI305" s="1"/>
      <c r="DJ305" s="1"/>
      <c r="DK305" s="1"/>
      <c r="DL305" s="1"/>
      <c r="DM305" s="1"/>
      <c r="DN305" s="1"/>
      <c r="DO305" s="1"/>
      <c r="DP305" s="1"/>
      <c r="DQ305" s="1"/>
      <c r="DR305" s="1"/>
      <c r="DS305" s="1"/>
      <c r="DT305" s="1"/>
      <c r="DU305" s="1"/>
      <c r="DV305" s="1"/>
      <c r="DW305" s="1"/>
      <c r="DX305" s="1"/>
      <c r="DY305" s="1"/>
      <c r="DZ305" s="1"/>
      <c r="EA305" s="1"/>
      <c r="EB305" s="1"/>
      <c r="EC305" s="1"/>
      <c r="ED305" s="1"/>
      <c r="EE305" s="1"/>
      <c r="EF305" s="1"/>
      <c r="EG305" s="1"/>
      <c r="EH305" s="1"/>
      <c r="EI305" s="1"/>
      <c r="EJ305" s="1"/>
      <c r="EK305" s="1"/>
      <c r="EL305" s="1"/>
      <c r="EM305" s="1"/>
      <c r="EN305" s="1"/>
      <c r="EO305" s="1"/>
      <c r="EP305" s="1"/>
      <c r="EQ305" s="1"/>
      <c r="ER305" s="1"/>
      <c r="ES305" s="1"/>
      <c r="ET305" s="1"/>
      <c r="EU305" s="1"/>
      <c r="EV305" s="1"/>
      <c r="EW305" s="1"/>
      <c r="EX305" s="1"/>
      <c r="EY305" s="1"/>
      <c r="EZ305" s="1"/>
      <c r="FA305" s="1"/>
      <c r="FB305" s="1"/>
      <c r="FC305" s="1"/>
      <c r="FD305" s="1"/>
      <c r="FE305" s="1"/>
      <c r="FF305" s="1"/>
      <c r="FI305" s="2"/>
      <c r="FJ305" s="2"/>
      <c r="FO305" s="2"/>
      <c r="FP305" s="2"/>
      <c r="FS305" s="2"/>
      <c r="FT305" s="2"/>
      <c r="FU305" s="2"/>
      <c r="FV305" s="2"/>
      <c r="FW305" s="2"/>
      <c r="FX305" s="2"/>
      <c r="FY305" s="2"/>
      <c r="FZ305" s="2"/>
      <c r="GQ305" s="1"/>
      <c r="GR305" s="1"/>
      <c r="GS305" s="1"/>
      <c r="GT305" s="1"/>
      <c r="GU305" s="1"/>
      <c r="GV305" s="1"/>
      <c r="GW305" s="1"/>
      <c r="GX305" s="1"/>
      <c r="HM305" s="1"/>
      <c r="HN305" s="1"/>
    </row>
    <row r="306" spans="1:222">
      <c r="A306" s="11"/>
      <c r="B306" s="1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2"/>
      <c r="AN306" s="2"/>
      <c r="AQ306" s="2"/>
      <c r="AR306" s="2"/>
      <c r="AU306" s="2"/>
      <c r="AV306" s="2"/>
      <c r="BA306" s="2"/>
      <c r="BB306" s="2"/>
      <c r="BE306" s="2"/>
      <c r="BF306" s="2"/>
      <c r="BI306" s="2"/>
      <c r="BJ306" s="2"/>
      <c r="BO306" s="1"/>
      <c r="BP306" s="1"/>
      <c r="BQ306" s="1"/>
      <c r="BR306" s="1"/>
      <c r="BS306" s="1"/>
      <c r="BT306" s="1"/>
      <c r="BU306" s="1"/>
      <c r="BV306" s="1"/>
      <c r="BW306" s="1"/>
      <c r="BX306" s="1"/>
      <c r="BY306" s="1"/>
      <c r="BZ306" s="1"/>
      <c r="CA306" s="1"/>
      <c r="CB306" s="1"/>
      <c r="CC306" s="1"/>
      <c r="CD306" s="1"/>
      <c r="CE306" s="1"/>
      <c r="CF306" s="1"/>
      <c r="CG306" s="1"/>
      <c r="CH306" s="1"/>
      <c r="CI306" s="1"/>
      <c r="CJ306" s="1"/>
      <c r="CK306" s="1"/>
      <c r="CL306" s="1"/>
      <c r="CM306" s="1"/>
      <c r="CN306" s="1"/>
      <c r="CO306" s="1"/>
      <c r="CP306" s="1"/>
      <c r="CQ306" s="1"/>
      <c r="CR306" s="1"/>
      <c r="CS306" s="1"/>
      <c r="CT306" s="1"/>
      <c r="CU306" s="1"/>
      <c r="CV306" s="1"/>
      <c r="CW306" s="1"/>
      <c r="CX306" s="1"/>
      <c r="CY306" s="1"/>
      <c r="CZ306" s="1"/>
      <c r="DA306" s="1"/>
      <c r="DB306" s="1"/>
      <c r="DC306" s="1"/>
      <c r="DD306" s="1"/>
      <c r="DE306" s="1"/>
      <c r="DF306" s="1"/>
      <c r="DG306" s="1"/>
      <c r="DH306" s="1"/>
      <c r="DI306" s="1"/>
      <c r="DJ306" s="1"/>
      <c r="DK306" s="1"/>
      <c r="DL306" s="1"/>
      <c r="DM306" s="1"/>
      <c r="DN306" s="1"/>
      <c r="DO306" s="1"/>
      <c r="DP306" s="1"/>
      <c r="DQ306" s="1"/>
      <c r="DR306" s="1"/>
      <c r="DS306" s="1"/>
      <c r="DT306" s="1"/>
      <c r="DU306" s="1"/>
      <c r="DV306" s="1"/>
      <c r="DW306" s="1"/>
      <c r="DX306" s="1"/>
      <c r="DY306" s="1"/>
      <c r="DZ306" s="1"/>
      <c r="EA306" s="1"/>
      <c r="EB306" s="1"/>
      <c r="EC306" s="1"/>
      <c r="ED306" s="1"/>
      <c r="EE306" s="1"/>
      <c r="EF306" s="1"/>
      <c r="EG306" s="1"/>
      <c r="EH306" s="1"/>
      <c r="EI306" s="1"/>
      <c r="EJ306" s="1"/>
      <c r="EK306" s="1"/>
      <c r="EL306" s="1"/>
      <c r="EM306" s="1"/>
      <c r="EN306" s="1"/>
      <c r="EO306" s="1"/>
      <c r="EP306" s="1"/>
      <c r="EQ306" s="1"/>
      <c r="ER306" s="1"/>
      <c r="ES306" s="1"/>
      <c r="ET306" s="1"/>
      <c r="EU306" s="1"/>
      <c r="EV306" s="1"/>
      <c r="EW306" s="1"/>
      <c r="EX306" s="1"/>
      <c r="EY306" s="1"/>
      <c r="EZ306" s="1"/>
      <c r="FA306" s="1"/>
      <c r="FB306" s="1"/>
      <c r="FC306" s="1"/>
      <c r="FD306" s="1"/>
      <c r="FE306" s="1"/>
      <c r="FF306" s="1"/>
      <c r="FI306" s="2"/>
      <c r="FJ306" s="2"/>
      <c r="FO306" s="2"/>
      <c r="FP306" s="2"/>
      <c r="FS306" s="2"/>
      <c r="FT306" s="2"/>
      <c r="FU306" s="2"/>
      <c r="FV306" s="2"/>
      <c r="FW306" s="2"/>
      <c r="FX306" s="2"/>
      <c r="FY306" s="2"/>
      <c r="FZ306" s="2"/>
      <c r="GQ306" s="1"/>
      <c r="GR306" s="1"/>
      <c r="GS306" s="1"/>
      <c r="GT306" s="1"/>
      <c r="GU306" s="1"/>
      <c r="GV306" s="1"/>
      <c r="GW306" s="1"/>
      <c r="GX306" s="1"/>
      <c r="HM306" s="1"/>
      <c r="HN306" s="1"/>
    </row>
    <row r="307" spans="1:222">
      <c r="A307" s="11"/>
      <c r="B307" s="1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2"/>
      <c r="AN307" s="2"/>
      <c r="AQ307" s="2"/>
      <c r="AR307" s="2"/>
      <c r="AU307" s="2"/>
      <c r="AV307" s="2"/>
      <c r="BA307" s="2"/>
      <c r="BB307" s="2"/>
      <c r="BE307" s="2"/>
      <c r="BF307" s="2"/>
      <c r="BI307" s="2"/>
      <c r="BJ307" s="2"/>
      <c r="BO307" s="1"/>
      <c r="BP307" s="1"/>
      <c r="BQ307" s="1"/>
      <c r="BR307" s="1"/>
      <c r="BS307" s="1"/>
      <c r="BT307" s="1"/>
      <c r="BU307" s="1"/>
      <c r="BV307" s="1"/>
      <c r="BW307" s="1"/>
      <c r="BX307" s="1"/>
      <c r="BY307" s="1"/>
      <c r="BZ307" s="1"/>
      <c r="CA307" s="1"/>
      <c r="CB307" s="1"/>
      <c r="CC307" s="1"/>
      <c r="CD307" s="1"/>
      <c r="CE307" s="1"/>
      <c r="CF307" s="1"/>
      <c r="CG307" s="1"/>
      <c r="CH307" s="1"/>
      <c r="CI307" s="1"/>
      <c r="CJ307" s="1"/>
      <c r="CK307" s="1"/>
      <c r="CL307" s="1"/>
      <c r="CM307" s="1"/>
      <c r="CN307" s="1"/>
      <c r="CO307" s="1"/>
      <c r="CP307" s="1"/>
      <c r="CQ307" s="1"/>
      <c r="CR307" s="1"/>
      <c r="CS307" s="1"/>
      <c r="CT307" s="1"/>
      <c r="CU307" s="1"/>
      <c r="CV307" s="1"/>
      <c r="CW307" s="1"/>
      <c r="CX307" s="1"/>
      <c r="CY307" s="1"/>
      <c r="CZ307" s="1"/>
      <c r="DA307" s="1"/>
      <c r="DB307" s="1"/>
      <c r="DC307" s="1"/>
      <c r="DD307" s="1"/>
      <c r="DE307" s="1"/>
      <c r="DF307" s="1"/>
      <c r="DG307" s="1"/>
      <c r="DH307" s="1"/>
      <c r="DI307" s="1"/>
      <c r="DJ307" s="1"/>
      <c r="DK307" s="1"/>
      <c r="DL307" s="1"/>
      <c r="DM307" s="1"/>
      <c r="DN307" s="1"/>
      <c r="DO307" s="1"/>
      <c r="DP307" s="1"/>
      <c r="DQ307" s="1"/>
      <c r="DR307" s="1"/>
      <c r="DS307" s="1"/>
      <c r="DT307" s="1"/>
      <c r="DU307" s="1"/>
      <c r="DV307" s="1"/>
      <c r="DW307" s="1"/>
      <c r="DX307" s="1"/>
      <c r="DY307" s="1"/>
      <c r="DZ307" s="1"/>
      <c r="EA307" s="1"/>
      <c r="EB307" s="1"/>
      <c r="EC307" s="1"/>
      <c r="ED307" s="1"/>
      <c r="EE307" s="1"/>
      <c r="EF307" s="1"/>
      <c r="EG307" s="1"/>
      <c r="EH307" s="1"/>
      <c r="EI307" s="1"/>
      <c r="EJ307" s="1"/>
      <c r="EK307" s="1"/>
      <c r="EL307" s="1"/>
      <c r="EM307" s="1"/>
      <c r="EN307" s="1"/>
      <c r="EO307" s="1"/>
      <c r="EP307" s="1"/>
      <c r="EQ307" s="1"/>
      <c r="ER307" s="1"/>
      <c r="ES307" s="1"/>
      <c r="ET307" s="1"/>
      <c r="EU307" s="1"/>
      <c r="EV307" s="1"/>
      <c r="EW307" s="1"/>
      <c r="EX307" s="1"/>
      <c r="EY307" s="1"/>
      <c r="EZ307" s="1"/>
      <c r="FA307" s="1"/>
      <c r="FB307" s="1"/>
      <c r="FC307" s="1"/>
      <c r="FD307" s="1"/>
      <c r="FE307" s="1"/>
      <c r="FF307" s="1"/>
      <c r="FI307" s="2"/>
      <c r="FJ307" s="2"/>
      <c r="FO307" s="2"/>
      <c r="FP307" s="2"/>
      <c r="FS307" s="2"/>
      <c r="FT307" s="2"/>
      <c r="FU307" s="2"/>
      <c r="FV307" s="2"/>
      <c r="FW307" s="2"/>
      <c r="FX307" s="2"/>
      <c r="FY307" s="2"/>
      <c r="FZ307" s="2"/>
      <c r="GQ307" s="1"/>
      <c r="GR307" s="1"/>
      <c r="GS307" s="1"/>
      <c r="GT307" s="1"/>
      <c r="GU307" s="1"/>
      <c r="GV307" s="1"/>
      <c r="GW307" s="1"/>
      <c r="GX307" s="1"/>
      <c r="HM307" s="1"/>
      <c r="HN307" s="1"/>
    </row>
    <row r="308" spans="1:222">
      <c r="A308" s="11"/>
      <c r="B308" s="1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2"/>
      <c r="AN308" s="2"/>
      <c r="AQ308" s="2"/>
      <c r="AR308" s="2"/>
      <c r="AU308" s="2"/>
      <c r="AV308" s="2"/>
      <c r="BA308" s="2"/>
      <c r="BB308" s="2"/>
      <c r="BE308" s="2"/>
      <c r="BF308" s="2"/>
      <c r="BI308" s="2"/>
      <c r="BJ308" s="2"/>
      <c r="BO308" s="1"/>
      <c r="BP308" s="1"/>
      <c r="BQ308" s="1"/>
      <c r="BR308" s="1"/>
      <c r="BS308" s="1"/>
      <c r="BT308" s="1"/>
      <c r="BU308" s="1"/>
      <c r="BV308" s="1"/>
      <c r="BW308" s="1"/>
      <c r="BX308" s="1"/>
      <c r="BY308" s="1"/>
      <c r="BZ308" s="1"/>
      <c r="CA308" s="1"/>
      <c r="CB308" s="1"/>
      <c r="CC308" s="1"/>
      <c r="CD308" s="1"/>
      <c r="CE308" s="1"/>
      <c r="CF308" s="1"/>
      <c r="CG308" s="1"/>
      <c r="CH308" s="1"/>
      <c r="CI308" s="1"/>
      <c r="CJ308" s="1"/>
      <c r="CK308" s="1"/>
      <c r="CL308" s="1"/>
      <c r="CM308" s="1"/>
      <c r="CN308" s="1"/>
      <c r="CO308" s="1"/>
      <c r="CP308" s="1"/>
      <c r="CQ308" s="1"/>
      <c r="CR308" s="1"/>
      <c r="CS308" s="1"/>
      <c r="CT308" s="1"/>
      <c r="CU308" s="1"/>
      <c r="CV308" s="1"/>
      <c r="CW308" s="1"/>
      <c r="CX308" s="1"/>
      <c r="CY308" s="1"/>
      <c r="CZ308" s="1"/>
      <c r="DA308" s="1"/>
      <c r="DB308" s="1"/>
      <c r="DC308" s="1"/>
      <c r="DD308" s="1"/>
      <c r="DE308" s="1"/>
      <c r="DF308" s="1"/>
      <c r="DG308" s="1"/>
      <c r="DH308" s="1"/>
      <c r="DI308" s="1"/>
      <c r="DJ308" s="1"/>
      <c r="DK308" s="1"/>
      <c r="DL308" s="1"/>
      <c r="DM308" s="1"/>
      <c r="DN308" s="1"/>
      <c r="DO308" s="1"/>
      <c r="DP308" s="1"/>
      <c r="DQ308" s="1"/>
      <c r="DR308" s="1"/>
      <c r="DS308" s="1"/>
      <c r="DT308" s="1"/>
      <c r="DU308" s="1"/>
      <c r="DV308" s="1"/>
      <c r="DW308" s="1"/>
      <c r="DX308" s="1"/>
      <c r="DY308" s="1"/>
      <c r="DZ308" s="1"/>
      <c r="EA308" s="1"/>
      <c r="EB308" s="1"/>
      <c r="EC308" s="1"/>
      <c r="ED308" s="1"/>
      <c r="EE308" s="1"/>
      <c r="EF308" s="1"/>
      <c r="EG308" s="1"/>
      <c r="EH308" s="1"/>
      <c r="EI308" s="1"/>
      <c r="EJ308" s="1"/>
      <c r="EK308" s="1"/>
      <c r="EL308" s="1"/>
      <c r="EM308" s="1"/>
      <c r="EN308" s="1"/>
      <c r="EO308" s="1"/>
      <c r="EP308" s="1"/>
      <c r="EQ308" s="1"/>
      <c r="ER308" s="1"/>
      <c r="ES308" s="1"/>
      <c r="ET308" s="1"/>
      <c r="EU308" s="1"/>
      <c r="EV308" s="1"/>
      <c r="EW308" s="1"/>
      <c r="EX308" s="1"/>
      <c r="EY308" s="1"/>
      <c r="EZ308" s="1"/>
      <c r="FA308" s="1"/>
      <c r="FB308" s="1"/>
      <c r="FC308" s="1"/>
      <c r="FD308" s="1"/>
      <c r="FE308" s="1"/>
      <c r="FF308" s="1"/>
      <c r="FI308" s="2"/>
      <c r="FJ308" s="2"/>
      <c r="FO308" s="2"/>
      <c r="FP308" s="2"/>
      <c r="FS308" s="2"/>
      <c r="FT308" s="2"/>
      <c r="FU308" s="2"/>
      <c r="FV308" s="2"/>
      <c r="FW308" s="2"/>
      <c r="FX308" s="2"/>
      <c r="FY308" s="2"/>
      <c r="FZ308" s="2"/>
      <c r="GQ308" s="1"/>
      <c r="GR308" s="1"/>
      <c r="GS308" s="1"/>
      <c r="GT308" s="1"/>
      <c r="GU308" s="1"/>
      <c r="GV308" s="1"/>
      <c r="GW308" s="1"/>
      <c r="GX308" s="1"/>
      <c r="HM308" s="1"/>
      <c r="HN308" s="1"/>
    </row>
    <row r="309" spans="1:222">
      <c r="A309" s="11"/>
      <c r="B309" s="1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2"/>
      <c r="AN309" s="2"/>
      <c r="AQ309" s="2"/>
      <c r="AR309" s="2"/>
      <c r="AU309" s="2"/>
      <c r="AV309" s="2"/>
      <c r="BA309" s="2"/>
      <c r="BB309" s="2"/>
      <c r="BE309" s="2"/>
      <c r="BF309" s="2"/>
      <c r="BI309" s="2"/>
      <c r="BJ309" s="2"/>
      <c r="BO309" s="1"/>
      <c r="BP309" s="1"/>
      <c r="BQ309" s="1"/>
      <c r="BR309" s="1"/>
      <c r="BS309" s="1"/>
      <c r="BT309" s="1"/>
      <c r="BU309" s="1"/>
      <c r="BV309" s="1"/>
      <c r="BW309" s="1"/>
      <c r="BX309" s="1"/>
      <c r="BY309" s="1"/>
      <c r="BZ309" s="1"/>
      <c r="CA309" s="1"/>
      <c r="CB309" s="1"/>
      <c r="CC309" s="1"/>
      <c r="CD309" s="1"/>
      <c r="CE309" s="1"/>
      <c r="CF309" s="1"/>
      <c r="CG309" s="1"/>
      <c r="CH309" s="1"/>
      <c r="CI309" s="1"/>
      <c r="CJ309" s="1"/>
      <c r="CK309" s="1"/>
      <c r="CL309" s="1"/>
      <c r="CM309" s="1"/>
      <c r="CN309" s="1"/>
      <c r="CO309" s="1"/>
      <c r="CP309" s="1"/>
      <c r="CQ309" s="1"/>
      <c r="CR309" s="1"/>
      <c r="CS309" s="1"/>
      <c r="CT309" s="1"/>
      <c r="CU309" s="1"/>
      <c r="CV309" s="1"/>
      <c r="CW309" s="1"/>
      <c r="CX309" s="1"/>
      <c r="CY309" s="1"/>
      <c r="CZ309" s="1"/>
      <c r="DA309" s="1"/>
      <c r="DB309" s="1"/>
      <c r="DC309" s="1"/>
      <c r="DD309" s="1"/>
      <c r="DE309" s="1"/>
      <c r="DF309" s="1"/>
      <c r="DG309" s="1"/>
      <c r="DH309" s="1"/>
      <c r="DI309" s="1"/>
      <c r="DJ309" s="1"/>
      <c r="DK309" s="1"/>
      <c r="DL309" s="1"/>
      <c r="DM309" s="1"/>
      <c r="DN309" s="1"/>
      <c r="DO309" s="1"/>
      <c r="DP309" s="1"/>
      <c r="DQ309" s="1"/>
      <c r="DR309" s="1"/>
      <c r="DS309" s="1"/>
      <c r="DT309" s="1"/>
      <c r="DU309" s="1"/>
      <c r="DV309" s="1"/>
      <c r="DW309" s="1"/>
      <c r="DX309" s="1"/>
      <c r="DY309" s="1"/>
      <c r="DZ309" s="1"/>
      <c r="EA309" s="1"/>
      <c r="EB309" s="1"/>
      <c r="EC309" s="1"/>
      <c r="ED309" s="1"/>
      <c r="EE309" s="1"/>
      <c r="EF309" s="1"/>
      <c r="EG309" s="1"/>
      <c r="EH309" s="1"/>
      <c r="EI309" s="1"/>
      <c r="EJ309" s="1"/>
      <c r="EK309" s="1"/>
      <c r="EL309" s="1"/>
      <c r="EM309" s="1"/>
      <c r="EN309" s="1"/>
      <c r="EO309" s="1"/>
      <c r="EP309" s="1"/>
      <c r="EQ309" s="1"/>
      <c r="ER309" s="1"/>
      <c r="ES309" s="1"/>
      <c r="ET309" s="1"/>
      <c r="EU309" s="1"/>
      <c r="EV309" s="1"/>
      <c r="EW309" s="1"/>
      <c r="EX309" s="1"/>
      <c r="EY309" s="1"/>
      <c r="EZ309" s="1"/>
      <c r="FA309" s="1"/>
      <c r="FB309" s="1"/>
      <c r="FC309" s="1"/>
      <c r="FD309" s="1"/>
      <c r="FE309" s="1"/>
      <c r="FF309" s="1"/>
      <c r="FI309" s="2"/>
      <c r="FJ309" s="2"/>
      <c r="FO309" s="2"/>
      <c r="FP309" s="2"/>
      <c r="FS309" s="2"/>
      <c r="FT309" s="2"/>
      <c r="FU309" s="2"/>
      <c r="FV309" s="2"/>
      <c r="FW309" s="2"/>
      <c r="FX309" s="2"/>
      <c r="FY309" s="2"/>
      <c r="FZ309" s="2"/>
      <c r="GQ309" s="1"/>
      <c r="GR309" s="1"/>
      <c r="GS309" s="1"/>
      <c r="GT309" s="1"/>
      <c r="GU309" s="1"/>
      <c r="GV309" s="1"/>
      <c r="GW309" s="1"/>
      <c r="GX309" s="1"/>
      <c r="HM309" s="1"/>
      <c r="HN309" s="1"/>
    </row>
    <row r="310" spans="1:222">
      <c r="A310" s="11"/>
      <c r="B310" s="1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2"/>
      <c r="AN310" s="2"/>
      <c r="AQ310" s="2"/>
      <c r="AR310" s="2"/>
      <c r="AU310" s="2"/>
      <c r="AV310" s="2"/>
      <c r="BA310" s="2"/>
      <c r="BB310" s="2"/>
      <c r="BE310" s="2"/>
      <c r="BF310" s="2"/>
      <c r="BI310" s="2"/>
      <c r="BJ310" s="2"/>
      <c r="BO310" s="1"/>
      <c r="BP310" s="1"/>
      <c r="BQ310" s="1"/>
      <c r="BR310" s="1"/>
      <c r="BS310" s="1"/>
      <c r="BT310" s="1"/>
      <c r="BU310" s="1"/>
      <c r="BV310" s="1"/>
      <c r="BW310" s="1"/>
      <c r="BX310" s="1"/>
      <c r="BY310" s="1"/>
      <c r="BZ310" s="1"/>
      <c r="CA310" s="1"/>
      <c r="CB310" s="1"/>
      <c r="CC310" s="1"/>
      <c r="CD310" s="1"/>
      <c r="CE310" s="1"/>
      <c r="CF310" s="1"/>
      <c r="CG310" s="1"/>
      <c r="CH310" s="1"/>
      <c r="CI310" s="1"/>
      <c r="CJ310" s="1"/>
      <c r="CK310" s="1"/>
      <c r="CL310" s="1"/>
      <c r="CM310" s="1"/>
      <c r="CN310" s="1"/>
      <c r="CO310" s="1"/>
      <c r="CP310" s="1"/>
      <c r="CQ310" s="1"/>
      <c r="CR310" s="1"/>
      <c r="CS310" s="1"/>
      <c r="CT310" s="1"/>
      <c r="CU310" s="1"/>
      <c r="CV310" s="1"/>
      <c r="CW310" s="1"/>
      <c r="CX310" s="1"/>
      <c r="CY310" s="1"/>
      <c r="CZ310" s="1"/>
      <c r="DA310" s="1"/>
      <c r="DB310" s="1"/>
      <c r="DC310" s="1"/>
      <c r="DD310" s="1"/>
      <c r="DE310" s="1"/>
      <c r="DF310" s="1"/>
      <c r="DG310" s="1"/>
      <c r="DH310" s="1"/>
      <c r="DI310" s="1"/>
      <c r="DJ310" s="1"/>
      <c r="DK310" s="1"/>
      <c r="DL310" s="1"/>
      <c r="DM310" s="1"/>
      <c r="DN310" s="1"/>
      <c r="DO310" s="1"/>
      <c r="DP310" s="1"/>
      <c r="DQ310" s="1"/>
      <c r="DR310" s="1"/>
      <c r="DS310" s="1"/>
      <c r="DT310" s="1"/>
      <c r="DU310" s="1"/>
      <c r="DV310" s="1"/>
      <c r="DW310" s="1"/>
      <c r="DX310" s="1"/>
      <c r="DY310" s="1"/>
      <c r="DZ310" s="1"/>
      <c r="EA310" s="1"/>
      <c r="EB310" s="1"/>
      <c r="EC310" s="1"/>
      <c r="ED310" s="1"/>
      <c r="EE310" s="1"/>
      <c r="EF310" s="1"/>
      <c r="EG310" s="1"/>
      <c r="EH310" s="1"/>
      <c r="EI310" s="1"/>
      <c r="EJ310" s="1"/>
      <c r="EK310" s="1"/>
      <c r="EL310" s="1"/>
      <c r="EM310" s="1"/>
      <c r="EN310" s="1"/>
      <c r="EO310" s="1"/>
      <c r="EP310" s="1"/>
      <c r="EQ310" s="1"/>
      <c r="ER310" s="1"/>
      <c r="ES310" s="1"/>
      <c r="ET310" s="1"/>
      <c r="EU310" s="1"/>
      <c r="EV310" s="1"/>
      <c r="EW310" s="1"/>
      <c r="EX310" s="1"/>
      <c r="EY310" s="1"/>
      <c r="EZ310" s="1"/>
      <c r="FA310" s="1"/>
      <c r="FB310" s="1"/>
      <c r="FC310" s="1"/>
      <c r="FD310" s="1"/>
      <c r="FE310" s="1"/>
      <c r="FF310" s="1"/>
      <c r="FI310" s="2"/>
      <c r="FJ310" s="2"/>
      <c r="FO310" s="2"/>
      <c r="FP310" s="2"/>
      <c r="FS310" s="2"/>
      <c r="FT310" s="2"/>
      <c r="FU310" s="2"/>
      <c r="FV310" s="2"/>
      <c r="FW310" s="2"/>
      <c r="FX310" s="2"/>
      <c r="FY310" s="2"/>
      <c r="FZ310" s="2"/>
      <c r="GQ310" s="1"/>
      <c r="GR310" s="1"/>
      <c r="GS310" s="1"/>
      <c r="GT310" s="1"/>
      <c r="GU310" s="1"/>
      <c r="GV310" s="1"/>
      <c r="GW310" s="1"/>
      <c r="GX310" s="1"/>
      <c r="HM310" s="1"/>
      <c r="HN310" s="1"/>
    </row>
    <row r="311" spans="1:222">
      <c r="A311" s="11"/>
      <c r="B311" s="1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2"/>
      <c r="AN311" s="2"/>
      <c r="AQ311" s="2"/>
      <c r="AR311" s="2"/>
      <c r="AU311" s="2"/>
      <c r="AV311" s="2"/>
      <c r="BA311" s="2"/>
      <c r="BB311" s="2"/>
      <c r="BE311" s="2"/>
      <c r="BF311" s="2"/>
      <c r="BI311" s="2"/>
      <c r="BJ311" s="2"/>
      <c r="BO311" s="1"/>
      <c r="BP311" s="1"/>
      <c r="BQ311" s="1"/>
      <c r="BR311" s="1"/>
      <c r="BS311" s="1"/>
      <c r="BT311" s="1"/>
      <c r="BU311" s="1"/>
      <c r="BV311" s="1"/>
      <c r="BW311" s="1"/>
      <c r="BX311" s="1"/>
      <c r="BY311" s="1"/>
      <c r="BZ311" s="1"/>
      <c r="CA311" s="1"/>
      <c r="CB311" s="1"/>
      <c r="CC311" s="1"/>
      <c r="CD311" s="1"/>
      <c r="CE311" s="1"/>
      <c r="CF311" s="1"/>
      <c r="CG311" s="1"/>
      <c r="CH311" s="1"/>
      <c r="CI311" s="1"/>
      <c r="CJ311" s="1"/>
      <c r="CK311" s="1"/>
      <c r="CL311" s="1"/>
      <c r="CM311" s="1"/>
      <c r="CN311" s="1"/>
      <c r="CO311" s="1"/>
      <c r="CP311" s="1"/>
      <c r="CQ311" s="1"/>
      <c r="CR311" s="1"/>
      <c r="CS311" s="1"/>
      <c r="CT311" s="1"/>
      <c r="CU311" s="1"/>
      <c r="CV311" s="1"/>
      <c r="CW311" s="1"/>
      <c r="CX311" s="1"/>
      <c r="CY311" s="1"/>
      <c r="CZ311" s="1"/>
      <c r="DA311" s="1"/>
      <c r="DB311" s="1"/>
      <c r="DC311" s="1"/>
      <c r="DD311" s="1"/>
      <c r="DE311" s="1"/>
      <c r="DF311" s="1"/>
      <c r="DG311" s="1"/>
      <c r="DH311" s="1"/>
      <c r="DI311" s="1"/>
      <c r="DJ311" s="1"/>
      <c r="DK311" s="1"/>
      <c r="DL311" s="1"/>
      <c r="DM311" s="1"/>
      <c r="DN311" s="1"/>
      <c r="DO311" s="1"/>
      <c r="DP311" s="1"/>
      <c r="DQ311" s="1"/>
      <c r="DR311" s="1"/>
      <c r="DS311" s="1"/>
      <c r="DT311" s="1"/>
      <c r="DU311" s="1"/>
      <c r="DV311" s="1"/>
      <c r="DW311" s="1"/>
      <c r="DX311" s="1"/>
      <c r="DY311" s="1"/>
      <c r="DZ311" s="1"/>
      <c r="EA311" s="1"/>
      <c r="EB311" s="1"/>
      <c r="EC311" s="1"/>
      <c r="ED311" s="1"/>
      <c r="EE311" s="1"/>
      <c r="EF311" s="1"/>
      <c r="EG311" s="1"/>
      <c r="EH311" s="1"/>
      <c r="EI311" s="1"/>
      <c r="EJ311" s="1"/>
      <c r="EK311" s="1"/>
      <c r="EL311" s="1"/>
      <c r="EM311" s="1"/>
      <c r="EN311" s="1"/>
      <c r="EO311" s="1"/>
      <c r="EP311" s="1"/>
      <c r="EQ311" s="1"/>
      <c r="ER311" s="1"/>
      <c r="ES311" s="1"/>
      <c r="ET311" s="1"/>
      <c r="EU311" s="1"/>
      <c r="EV311" s="1"/>
      <c r="EW311" s="1"/>
      <c r="EX311" s="1"/>
      <c r="EY311" s="1"/>
      <c r="EZ311" s="1"/>
      <c r="FA311" s="1"/>
      <c r="FB311" s="1"/>
      <c r="FC311" s="1"/>
      <c r="FD311" s="1"/>
      <c r="FE311" s="1"/>
      <c r="FF311" s="1"/>
      <c r="FI311" s="2"/>
      <c r="FJ311" s="2"/>
      <c r="FO311" s="2"/>
      <c r="FP311" s="2"/>
      <c r="FS311" s="2"/>
      <c r="FT311" s="2"/>
      <c r="FU311" s="2"/>
      <c r="FV311" s="2"/>
      <c r="FW311" s="2"/>
      <c r="FX311" s="2"/>
      <c r="FY311" s="2"/>
      <c r="FZ311" s="2"/>
      <c r="GQ311" s="1"/>
      <c r="GR311" s="1"/>
      <c r="GS311" s="1"/>
      <c r="GT311" s="1"/>
      <c r="GU311" s="1"/>
      <c r="GV311" s="1"/>
      <c r="GW311" s="1"/>
      <c r="GX311" s="1"/>
      <c r="HM311" s="1"/>
      <c r="HN311" s="1"/>
    </row>
    <row r="312" spans="1:222">
      <c r="A312" s="11"/>
      <c r="B312" s="1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2"/>
      <c r="AN312" s="2"/>
      <c r="AQ312" s="2"/>
      <c r="AR312" s="2"/>
      <c r="AU312" s="2"/>
      <c r="AV312" s="2"/>
      <c r="BA312" s="2"/>
      <c r="BB312" s="2"/>
      <c r="BE312" s="2"/>
      <c r="BF312" s="2"/>
      <c r="BI312" s="2"/>
      <c r="BJ312" s="2"/>
      <c r="BO312" s="1"/>
      <c r="BP312" s="1"/>
      <c r="BQ312" s="1"/>
      <c r="BR312" s="1"/>
      <c r="BS312" s="1"/>
      <c r="BT312" s="1"/>
      <c r="BU312" s="1"/>
      <c r="BV312" s="1"/>
      <c r="BW312" s="1"/>
      <c r="BX312" s="1"/>
      <c r="BY312" s="1"/>
      <c r="BZ312" s="1"/>
      <c r="CA312" s="1"/>
      <c r="CB312" s="1"/>
      <c r="CC312" s="1"/>
      <c r="CD312" s="1"/>
      <c r="CE312" s="1"/>
      <c r="CF312" s="1"/>
      <c r="CG312" s="1"/>
      <c r="CH312" s="1"/>
      <c r="CI312" s="1"/>
      <c r="CJ312" s="1"/>
      <c r="CK312" s="1"/>
      <c r="CL312" s="1"/>
      <c r="CM312" s="1"/>
      <c r="CN312" s="1"/>
      <c r="CO312" s="1"/>
      <c r="CP312" s="1"/>
      <c r="CQ312" s="1"/>
      <c r="CR312" s="1"/>
      <c r="CS312" s="1"/>
      <c r="CT312" s="1"/>
      <c r="CU312" s="1"/>
      <c r="CV312" s="1"/>
      <c r="CW312" s="1"/>
      <c r="CX312" s="1"/>
      <c r="CY312" s="1"/>
      <c r="CZ312" s="1"/>
      <c r="DA312" s="1"/>
      <c r="DB312" s="1"/>
      <c r="DC312" s="1"/>
      <c r="DD312" s="1"/>
      <c r="DE312" s="1"/>
      <c r="DF312" s="1"/>
      <c r="DG312" s="1"/>
      <c r="DH312" s="1"/>
      <c r="DI312" s="1"/>
      <c r="DJ312" s="1"/>
      <c r="DK312" s="1"/>
      <c r="DL312" s="1"/>
      <c r="DM312" s="1"/>
      <c r="DN312" s="1"/>
      <c r="DO312" s="1"/>
      <c r="DP312" s="1"/>
      <c r="DQ312" s="1"/>
      <c r="DR312" s="1"/>
      <c r="DS312" s="1"/>
      <c r="DT312" s="1"/>
      <c r="DU312" s="1"/>
      <c r="DV312" s="1"/>
      <c r="DW312" s="1"/>
      <c r="DX312" s="1"/>
      <c r="DY312" s="1"/>
      <c r="DZ312" s="1"/>
      <c r="EA312" s="1"/>
      <c r="EB312" s="1"/>
      <c r="EC312" s="1"/>
      <c r="ED312" s="1"/>
      <c r="EE312" s="1"/>
      <c r="EF312" s="1"/>
      <c r="EG312" s="1"/>
      <c r="EH312" s="1"/>
      <c r="EI312" s="1"/>
      <c r="EJ312" s="1"/>
      <c r="EK312" s="1"/>
      <c r="EL312" s="1"/>
      <c r="EM312" s="1"/>
      <c r="EN312" s="1"/>
      <c r="EO312" s="1"/>
      <c r="EP312" s="1"/>
      <c r="EQ312" s="1"/>
      <c r="ER312" s="1"/>
      <c r="ES312" s="1"/>
      <c r="ET312" s="1"/>
      <c r="EU312" s="1"/>
      <c r="EV312" s="1"/>
      <c r="EW312" s="1"/>
      <c r="EX312" s="1"/>
      <c r="EY312" s="1"/>
      <c r="EZ312" s="1"/>
      <c r="FA312" s="1"/>
      <c r="FB312" s="1"/>
      <c r="FC312" s="1"/>
      <c r="FD312" s="1"/>
      <c r="FE312" s="1"/>
      <c r="FF312" s="1"/>
      <c r="FI312" s="2"/>
      <c r="FJ312" s="2"/>
      <c r="FO312" s="2"/>
      <c r="FP312" s="2"/>
      <c r="FS312" s="2"/>
      <c r="FT312" s="2"/>
      <c r="FU312" s="2"/>
      <c r="FV312" s="2"/>
      <c r="FW312" s="2"/>
      <c r="FX312" s="2"/>
      <c r="FY312" s="2"/>
      <c r="FZ312" s="2"/>
      <c r="GQ312" s="1"/>
      <c r="GR312" s="1"/>
      <c r="GS312" s="1"/>
      <c r="GT312" s="1"/>
      <c r="GU312" s="1"/>
      <c r="GV312" s="1"/>
      <c r="GW312" s="1"/>
      <c r="GX312" s="1"/>
      <c r="HM312" s="1"/>
      <c r="HN312" s="1"/>
    </row>
    <row r="313" spans="1:222">
      <c r="A313" s="11"/>
      <c r="B313" s="1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2"/>
      <c r="AN313" s="2"/>
      <c r="AQ313" s="2"/>
      <c r="AR313" s="2"/>
      <c r="AU313" s="2"/>
      <c r="AV313" s="2"/>
      <c r="BA313" s="2"/>
      <c r="BB313" s="2"/>
      <c r="BE313" s="2"/>
      <c r="BF313" s="2"/>
      <c r="BI313" s="2"/>
      <c r="BJ313" s="2"/>
      <c r="BO313" s="1"/>
      <c r="BP313" s="1"/>
      <c r="BQ313" s="1"/>
      <c r="BR313" s="1"/>
      <c r="BS313" s="1"/>
      <c r="BT313" s="1"/>
      <c r="BU313" s="1"/>
      <c r="BV313" s="1"/>
      <c r="BW313" s="1"/>
      <c r="BX313" s="1"/>
      <c r="BY313" s="1"/>
      <c r="BZ313" s="1"/>
      <c r="CA313" s="1"/>
      <c r="CB313" s="1"/>
      <c r="CC313" s="1"/>
      <c r="CD313" s="1"/>
      <c r="CE313" s="1"/>
      <c r="CF313" s="1"/>
      <c r="CG313" s="1"/>
      <c r="CH313" s="1"/>
      <c r="CI313" s="1"/>
      <c r="CJ313" s="1"/>
      <c r="CK313" s="1"/>
      <c r="CL313" s="1"/>
      <c r="CM313" s="1"/>
      <c r="CN313" s="1"/>
      <c r="CO313" s="1"/>
      <c r="CP313" s="1"/>
      <c r="CQ313" s="1"/>
      <c r="CR313" s="1"/>
      <c r="CS313" s="1"/>
      <c r="CT313" s="1"/>
      <c r="CU313" s="1"/>
      <c r="CV313" s="1"/>
      <c r="CW313" s="1"/>
      <c r="CX313" s="1"/>
      <c r="CY313" s="1"/>
      <c r="CZ313" s="1"/>
      <c r="DA313" s="1"/>
      <c r="DB313" s="1"/>
      <c r="DC313" s="1"/>
      <c r="DD313" s="1"/>
      <c r="DE313" s="1"/>
      <c r="DF313" s="1"/>
      <c r="DG313" s="1"/>
      <c r="DH313" s="1"/>
      <c r="DI313" s="1"/>
      <c r="DJ313" s="1"/>
      <c r="DK313" s="1"/>
      <c r="DL313" s="1"/>
      <c r="DM313" s="1"/>
      <c r="DN313" s="1"/>
      <c r="DO313" s="1"/>
      <c r="DP313" s="1"/>
      <c r="DQ313" s="1"/>
      <c r="DR313" s="1"/>
      <c r="DS313" s="1"/>
      <c r="DT313" s="1"/>
      <c r="DU313" s="1"/>
      <c r="DV313" s="1"/>
      <c r="DW313" s="1"/>
      <c r="DX313" s="1"/>
      <c r="DY313" s="1"/>
      <c r="DZ313" s="1"/>
      <c r="EA313" s="1"/>
      <c r="EB313" s="1"/>
      <c r="EC313" s="1"/>
      <c r="ED313" s="1"/>
      <c r="EE313" s="1"/>
      <c r="EF313" s="1"/>
      <c r="EG313" s="1"/>
      <c r="EH313" s="1"/>
      <c r="EI313" s="1"/>
      <c r="EJ313" s="1"/>
      <c r="EK313" s="1"/>
      <c r="EL313" s="1"/>
      <c r="EM313" s="1"/>
      <c r="EN313" s="1"/>
      <c r="EO313" s="1"/>
      <c r="EP313" s="1"/>
      <c r="EQ313" s="1"/>
      <c r="ER313" s="1"/>
      <c r="ES313" s="1"/>
      <c r="ET313" s="1"/>
      <c r="EU313" s="1"/>
      <c r="EV313" s="1"/>
      <c r="EW313" s="1"/>
      <c r="EX313" s="1"/>
      <c r="EY313" s="1"/>
      <c r="EZ313" s="1"/>
      <c r="FA313" s="1"/>
      <c r="FB313" s="1"/>
      <c r="FC313" s="1"/>
      <c r="FD313" s="1"/>
      <c r="FE313" s="1"/>
      <c r="FF313" s="1"/>
      <c r="FI313" s="2"/>
      <c r="FJ313" s="2"/>
      <c r="FO313" s="2"/>
      <c r="FP313" s="2"/>
      <c r="FS313" s="2"/>
      <c r="FT313" s="2"/>
      <c r="FU313" s="2"/>
      <c r="FV313" s="2"/>
      <c r="FW313" s="2"/>
      <c r="FX313" s="2"/>
      <c r="FY313" s="2"/>
      <c r="FZ313" s="2"/>
      <c r="GQ313" s="1"/>
      <c r="GR313" s="1"/>
      <c r="GS313" s="1"/>
      <c r="GT313" s="1"/>
      <c r="GU313" s="1"/>
      <c r="GV313" s="1"/>
      <c r="GW313" s="1"/>
      <c r="GX313" s="1"/>
      <c r="HM313" s="1"/>
      <c r="HN313" s="1"/>
    </row>
    <row r="314" spans="1:222">
      <c r="A314" s="11"/>
      <c r="B314" s="1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2"/>
      <c r="AN314" s="2"/>
      <c r="AQ314" s="2"/>
      <c r="AR314" s="2"/>
      <c r="AU314" s="2"/>
      <c r="AV314" s="2"/>
      <c r="BA314" s="2"/>
      <c r="BB314" s="2"/>
      <c r="BE314" s="2"/>
      <c r="BF314" s="2"/>
      <c r="BI314" s="2"/>
      <c r="BJ314" s="2"/>
      <c r="BO314" s="1"/>
      <c r="BP314" s="1"/>
      <c r="BQ314" s="1"/>
      <c r="BR314" s="1"/>
      <c r="BS314" s="1"/>
      <c r="BT314" s="1"/>
      <c r="BU314" s="1"/>
      <c r="BV314" s="1"/>
      <c r="BW314" s="1"/>
      <c r="BX314" s="1"/>
      <c r="BY314" s="1"/>
      <c r="BZ314" s="1"/>
      <c r="CA314" s="1"/>
      <c r="CB314" s="1"/>
      <c r="CC314" s="1"/>
      <c r="CD314" s="1"/>
      <c r="CE314" s="1"/>
      <c r="CF314" s="1"/>
      <c r="CG314" s="1"/>
      <c r="CH314" s="1"/>
      <c r="CI314" s="1"/>
      <c r="CJ314" s="1"/>
      <c r="CK314" s="1"/>
      <c r="CL314" s="1"/>
      <c r="CM314" s="1"/>
      <c r="CN314" s="1"/>
      <c r="CO314" s="1"/>
      <c r="CP314" s="1"/>
      <c r="CQ314" s="1"/>
      <c r="CR314" s="1"/>
      <c r="CS314" s="1"/>
      <c r="CT314" s="1"/>
      <c r="CU314" s="1"/>
      <c r="CV314" s="1"/>
      <c r="CW314" s="1"/>
      <c r="CX314" s="1"/>
      <c r="CY314" s="1"/>
      <c r="CZ314" s="1"/>
      <c r="DA314" s="1"/>
      <c r="DB314" s="1"/>
      <c r="DC314" s="1"/>
      <c r="DD314" s="1"/>
      <c r="DE314" s="1"/>
      <c r="DF314" s="1"/>
      <c r="DG314" s="1"/>
      <c r="DH314" s="1"/>
      <c r="DI314" s="1"/>
      <c r="DJ314" s="1"/>
      <c r="DK314" s="1"/>
      <c r="DL314" s="1"/>
      <c r="DM314" s="1"/>
      <c r="DN314" s="1"/>
      <c r="DO314" s="1"/>
      <c r="DP314" s="1"/>
      <c r="DQ314" s="1"/>
      <c r="DR314" s="1"/>
      <c r="DS314" s="1"/>
      <c r="DT314" s="1"/>
      <c r="DU314" s="1"/>
      <c r="DV314" s="1"/>
      <c r="DW314" s="1"/>
      <c r="DX314" s="1"/>
      <c r="DY314" s="1"/>
      <c r="DZ314" s="1"/>
      <c r="EA314" s="1"/>
      <c r="EB314" s="1"/>
      <c r="EC314" s="1"/>
      <c r="ED314" s="1"/>
      <c r="EE314" s="1"/>
      <c r="EF314" s="1"/>
      <c r="EG314" s="1"/>
      <c r="EH314" s="1"/>
      <c r="EI314" s="1"/>
      <c r="EJ314" s="1"/>
      <c r="EK314" s="1"/>
      <c r="EL314" s="1"/>
      <c r="EM314" s="1"/>
      <c r="EN314" s="1"/>
      <c r="EO314" s="1"/>
      <c r="EP314" s="1"/>
      <c r="EQ314" s="1"/>
      <c r="ER314" s="1"/>
      <c r="ES314" s="1"/>
      <c r="ET314" s="1"/>
      <c r="EU314" s="1"/>
      <c r="EV314" s="1"/>
      <c r="EW314" s="1"/>
      <c r="EX314" s="1"/>
      <c r="EY314" s="1"/>
      <c r="EZ314" s="1"/>
      <c r="FA314" s="1"/>
      <c r="FB314" s="1"/>
      <c r="FC314" s="1"/>
      <c r="FD314" s="1"/>
      <c r="FE314" s="1"/>
      <c r="FF314" s="1"/>
      <c r="FI314" s="2"/>
      <c r="FJ314" s="2"/>
      <c r="FO314" s="2"/>
      <c r="FP314" s="2"/>
      <c r="FS314" s="2"/>
      <c r="FT314" s="2"/>
      <c r="FU314" s="2"/>
      <c r="FV314" s="2"/>
      <c r="FW314" s="2"/>
      <c r="FX314" s="2"/>
      <c r="FY314" s="2"/>
      <c r="FZ314" s="2"/>
      <c r="GQ314" s="1"/>
      <c r="GR314" s="1"/>
      <c r="GS314" s="1"/>
      <c r="GT314" s="1"/>
      <c r="GU314" s="1"/>
      <c r="GV314" s="1"/>
      <c r="GW314" s="1"/>
      <c r="GX314" s="1"/>
      <c r="HM314" s="1"/>
      <c r="HN314" s="1"/>
    </row>
    <row r="315" spans="1:222">
      <c r="A315" s="11"/>
      <c r="B315" s="1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2"/>
      <c r="AN315" s="2"/>
      <c r="AQ315" s="2"/>
      <c r="AR315" s="2"/>
      <c r="AU315" s="2"/>
      <c r="AV315" s="2"/>
      <c r="BA315" s="2"/>
      <c r="BB315" s="2"/>
      <c r="BE315" s="2"/>
      <c r="BF315" s="2"/>
      <c r="BI315" s="2"/>
      <c r="BJ315" s="2"/>
      <c r="BO315" s="1"/>
      <c r="BP315" s="1"/>
      <c r="BQ315" s="1"/>
      <c r="BR315" s="1"/>
      <c r="BS315" s="1"/>
      <c r="BT315" s="1"/>
      <c r="BU315" s="1"/>
      <c r="BV315" s="1"/>
      <c r="BW315" s="1"/>
      <c r="BX315" s="1"/>
      <c r="BY315" s="1"/>
      <c r="BZ315" s="1"/>
      <c r="CA315" s="1"/>
      <c r="CB315" s="1"/>
      <c r="CC315" s="1"/>
      <c r="CD315" s="1"/>
      <c r="CE315" s="1"/>
      <c r="CF315" s="1"/>
      <c r="CG315" s="1"/>
      <c r="CH315" s="1"/>
      <c r="CI315" s="1"/>
      <c r="CJ315" s="1"/>
      <c r="CK315" s="1"/>
      <c r="CL315" s="1"/>
      <c r="CM315" s="1"/>
      <c r="CN315" s="1"/>
      <c r="CO315" s="1"/>
      <c r="CP315" s="1"/>
      <c r="CQ315" s="1"/>
      <c r="CR315" s="1"/>
      <c r="CS315" s="1"/>
      <c r="CT315" s="1"/>
      <c r="CU315" s="1"/>
      <c r="CV315" s="1"/>
      <c r="CW315" s="1"/>
      <c r="CX315" s="1"/>
      <c r="CY315" s="1"/>
      <c r="CZ315" s="1"/>
      <c r="DA315" s="1"/>
      <c r="DB315" s="1"/>
      <c r="DC315" s="1"/>
      <c r="DD315" s="1"/>
      <c r="DE315" s="1"/>
      <c r="DF315" s="1"/>
      <c r="DG315" s="1"/>
      <c r="DH315" s="1"/>
      <c r="DI315" s="1"/>
      <c r="DJ315" s="1"/>
      <c r="DK315" s="1"/>
      <c r="DL315" s="1"/>
      <c r="DM315" s="1"/>
      <c r="DN315" s="1"/>
      <c r="DO315" s="1"/>
      <c r="DP315" s="1"/>
      <c r="DQ315" s="1"/>
      <c r="DR315" s="1"/>
      <c r="DS315" s="1"/>
      <c r="DT315" s="1"/>
      <c r="DU315" s="1"/>
      <c r="DV315" s="1"/>
      <c r="DW315" s="1"/>
      <c r="DX315" s="1"/>
      <c r="DY315" s="1"/>
      <c r="DZ315" s="1"/>
      <c r="EA315" s="1"/>
      <c r="EB315" s="1"/>
      <c r="EC315" s="1"/>
      <c r="ED315" s="1"/>
      <c r="EE315" s="1"/>
      <c r="EF315" s="1"/>
      <c r="EG315" s="1"/>
      <c r="EH315" s="1"/>
      <c r="EI315" s="1"/>
      <c r="EJ315" s="1"/>
      <c r="EK315" s="1"/>
      <c r="EL315" s="1"/>
      <c r="EM315" s="1"/>
      <c r="EN315" s="1"/>
      <c r="EO315" s="1"/>
      <c r="EP315" s="1"/>
      <c r="EQ315" s="1"/>
      <c r="ER315" s="1"/>
      <c r="ES315" s="1"/>
      <c r="ET315" s="1"/>
      <c r="EU315" s="1"/>
      <c r="EV315" s="1"/>
      <c r="EW315" s="1"/>
      <c r="EX315" s="1"/>
      <c r="EY315" s="1"/>
      <c r="EZ315" s="1"/>
      <c r="FA315" s="1"/>
      <c r="FB315" s="1"/>
      <c r="FC315" s="1"/>
      <c r="FD315" s="1"/>
      <c r="FE315" s="1"/>
      <c r="FF315" s="1"/>
      <c r="FI315" s="2"/>
      <c r="FJ315" s="2"/>
      <c r="FO315" s="2"/>
      <c r="FP315" s="2"/>
      <c r="FS315" s="2"/>
      <c r="FT315" s="2"/>
      <c r="FU315" s="2"/>
      <c r="FV315" s="2"/>
      <c r="FW315" s="2"/>
      <c r="FX315" s="2"/>
      <c r="FY315" s="2"/>
      <c r="FZ315" s="2"/>
      <c r="GQ315" s="1"/>
      <c r="GR315" s="1"/>
      <c r="GS315" s="1"/>
      <c r="GT315" s="1"/>
      <c r="GU315" s="1"/>
      <c r="GV315" s="1"/>
      <c r="GW315" s="1"/>
      <c r="GX315" s="1"/>
      <c r="HM315" s="1"/>
      <c r="HN315" s="1"/>
    </row>
    <row r="316" spans="1:222">
      <c r="A316" s="11"/>
      <c r="B316" s="1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2"/>
      <c r="AN316" s="2"/>
      <c r="AQ316" s="2"/>
      <c r="AR316" s="2"/>
      <c r="AU316" s="2"/>
      <c r="AV316" s="2"/>
      <c r="BA316" s="2"/>
      <c r="BB316" s="2"/>
      <c r="BE316" s="2"/>
      <c r="BF316" s="2"/>
      <c r="BI316" s="2"/>
      <c r="BJ316" s="2"/>
      <c r="BO316" s="1"/>
      <c r="BP316" s="1"/>
      <c r="BQ316" s="1"/>
      <c r="BR316" s="1"/>
      <c r="BS316" s="1"/>
      <c r="BT316" s="1"/>
      <c r="BU316" s="1"/>
      <c r="BV316" s="1"/>
      <c r="BW316" s="1"/>
      <c r="BX316" s="1"/>
      <c r="BY316" s="1"/>
      <c r="BZ316" s="1"/>
      <c r="CA316" s="1"/>
      <c r="CB316" s="1"/>
      <c r="CC316" s="1"/>
      <c r="CD316" s="1"/>
      <c r="CE316" s="1"/>
      <c r="CF316" s="1"/>
      <c r="CG316" s="1"/>
      <c r="CH316" s="1"/>
      <c r="CI316" s="1"/>
      <c r="CJ316" s="1"/>
      <c r="CK316" s="1"/>
      <c r="CL316" s="1"/>
      <c r="CM316" s="1"/>
      <c r="CN316" s="1"/>
      <c r="CO316" s="1"/>
      <c r="CP316" s="1"/>
      <c r="CQ316" s="1"/>
      <c r="CR316" s="1"/>
      <c r="CS316" s="1"/>
      <c r="CT316" s="1"/>
      <c r="CU316" s="1"/>
      <c r="CV316" s="1"/>
      <c r="CW316" s="1"/>
      <c r="CX316" s="1"/>
      <c r="CY316" s="1"/>
      <c r="CZ316" s="1"/>
      <c r="DA316" s="1"/>
      <c r="DB316" s="1"/>
      <c r="DC316" s="1"/>
      <c r="DD316" s="1"/>
      <c r="DE316" s="1"/>
      <c r="DF316" s="1"/>
      <c r="DG316" s="1"/>
      <c r="DH316" s="1"/>
      <c r="DI316" s="1"/>
      <c r="DJ316" s="1"/>
      <c r="DK316" s="1"/>
      <c r="DL316" s="1"/>
      <c r="DM316" s="1"/>
      <c r="DN316" s="1"/>
      <c r="DO316" s="1"/>
      <c r="DP316" s="1"/>
      <c r="DQ316" s="1"/>
      <c r="DR316" s="1"/>
      <c r="DS316" s="1"/>
      <c r="DT316" s="1"/>
      <c r="DU316" s="1"/>
      <c r="DV316" s="1"/>
      <c r="DW316" s="1"/>
      <c r="DX316" s="1"/>
      <c r="DY316" s="1"/>
      <c r="DZ316" s="1"/>
      <c r="EA316" s="1"/>
      <c r="EB316" s="1"/>
      <c r="EC316" s="1"/>
      <c r="ED316" s="1"/>
      <c r="EE316" s="1"/>
      <c r="EF316" s="1"/>
      <c r="EG316" s="1"/>
      <c r="EH316" s="1"/>
      <c r="EI316" s="1"/>
      <c r="EJ316" s="1"/>
      <c r="EK316" s="1"/>
      <c r="EL316" s="1"/>
      <c r="EM316" s="1"/>
      <c r="EN316" s="1"/>
      <c r="EO316" s="1"/>
      <c r="EP316" s="1"/>
      <c r="EQ316" s="1"/>
      <c r="ER316" s="1"/>
      <c r="ES316" s="1"/>
      <c r="ET316" s="1"/>
      <c r="EU316" s="1"/>
      <c r="EV316" s="1"/>
      <c r="EW316" s="1"/>
      <c r="EX316" s="1"/>
      <c r="EY316" s="1"/>
      <c r="EZ316" s="1"/>
      <c r="FA316" s="1"/>
      <c r="FB316" s="1"/>
      <c r="FC316" s="1"/>
      <c r="FD316" s="1"/>
      <c r="FE316" s="1"/>
      <c r="FF316" s="1"/>
      <c r="FI316" s="2"/>
      <c r="FJ316" s="2"/>
      <c r="FO316" s="2"/>
      <c r="FP316" s="2"/>
      <c r="FS316" s="2"/>
      <c r="FT316" s="2"/>
      <c r="FU316" s="2"/>
      <c r="FV316" s="2"/>
      <c r="FW316" s="2"/>
      <c r="FX316" s="2"/>
      <c r="FY316" s="2"/>
      <c r="FZ316" s="2"/>
      <c r="GQ316" s="1"/>
      <c r="GR316" s="1"/>
      <c r="GS316" s="1"/>
      <c r="GT316" s="1"/>
      <c r="GU316" s="1"/>
      <c r="GV316" s="1"/>
      <c r="GW316" s="1"/>
      <c r="GX316" s="1"/>
      <c r="HM316" s="1"/>
      <c r="HN316" s="1"/>
    </row>
    <row r="317" spans="1:222">
      <c r="A317" s="11"/>
      <c r="B317" s="1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2"/>
      <c r="AN317" s="2"/>
      <c r="AQ317" s="2"/>
      <c r="AR317" s="2"/>
      <c r="AU317" s="2"/>
      <c r="AV317" s="2"/>
      <c r="BA317" s="2"/>
      <c r="BB317" s="2"/>
      <c r="BE317" s="2"/>
      <c r="BF317" s="2"/>
      <c r="BI317" s="2"/>
      <c r="BJ317" s="2"/>
      <c r="BO317" s="1"/>
      <c r="BP317" s="1"/>
      <c r="BQ317" s="1"/>
      <c r="BR317" s="1"/>
      <c r="BS317" s="1"/>
      <c r="BT317" s="1"/>
      <c r="BU317" s="1"/>
      <c r="BV317" s="1"/>
      <c r="BW317" s="1"/>
      <c r="BX317" s="1"/>
      <c r="BY317" s="1"/>
      <c r="BZ317" s="1"/>
      <c r="CA317" s="1"/>
      <c r="CB317" s="1"/>
      <c r="CC317" s="1"/>
      <c r="CD317" s="1"/>
      <c r="CE317" s="1"/>
      <c r="CF317" s="1"/>
      <c r="CG317" s="1"/>
      <c r="CH317" s="1"/>
      <c r="CI317" s="1"/>
      <c r="CJ317" s="1"/>
      <c r="CK317" s="1"/>
      <c r="CL317" s="1"/>
      <c r="CM317" s="1"/>
      <c r="CN317" s="1"/>
      <c r="CO317" s="1"/>
      <c r="CP317" s="1"/>
      <c r="CQ317" s="1"/>
      <c r="CR317" s="1"/>
      <c r="CS317" s="1"/>
      <c r="CT317" s="1"/>
      <c r="CU317" s="1"/>
      <c r="CV317" s="1"/>
      <c r="CW317" s="1"/>
      <c r="CX317" s="1"/>
      <c r="CY317" s="1"/>
      <c r="CZ317" s="1"/>
      <c r="DA317" s="1"/>
      <c r="DB317" s="1"/>
      <c r="DC317" s="1"/>
      <c r="DD317" s="1"/>
      <c r="DE317" s="1"/>
      <c r="DF317" s="1"/>
      <c r="DG317" s="1"/>
      <c r="DH317" s="1"/>
      <c r="DI317" s="1"/>
      <c r="DJ317" s="1"/>
      <c r="DK317" s="1"/>
      <c r="DL317" s="1"/>
      <c r="DM317" s="1"/>
      <c r="DN317" s="1"/>
      <c r="DO317" s="1"/>
      <c r="DP317" s="1"/>
      <c r="DQ317" s="1"/>
      <c r="DR317" s="1"/>
      <c r="DS317" s="1"/>
      <c r="DT317" s="1"/>
      <c r="DU317" s="1"/>
      <c r="DV317" s="1"/>
      <c r="DW317" s="1"/>
      <c r="DX317" s="1"/>
      <c r="DY317" s="1"/>
      <c r="DZ317" s="1"/>
      <c r="EA317" s="1"/>
      <c r="EB317" s="1"/>
      <c r="EC317" s="1"/>
      <c r="ED317" s="1"/>
      <c r="EE317" s="1"/>
      <c r="EF317" s="1"/>
      <c r="EG317" s="1"/>
      <c r="EH317" s="1"/>
      <c r="EI317" s="1"/>
      <c r="EJ317" s="1"/>
      <c r="EK317" s="1"/>
      <c r="EL317" s="1"/>
      <c r="EM317" s="1"/>
      <c r="EN317" s="1"/>
      <c r="EO317" s="1"/>
      <c r="EP317" s="1"/>
      <c r="EQ317" s="1"/>
      <c r="ER317" s="1"/>
      <c r="ES317" s="1"/>
      <c r="ET317" s="1"/>
      <c r="EU317" s="1"/>
      <c r="EV317" s="1"/>
      <c r="EW317" s="1"/>
      <c r="EX317" s="1"/>
      <c r="EY317" s="1"/>
      <c r="EZ317" s="1"/>
      <c r="FA317" s="1"/>
      <c r="FB317" s="1"/>
      <c r="FC317" s="1"/>
      <c r="FD317" s="1"/>
      <c r="FE317" s="1"/>
      <c r="FF317" s="1"/>
      <c r="FI317" s="2"/>
      <c r="FJ317" s="2"/>
      <c r="FO317" s="2"/>
      <c r="FP317" s="2"/>
      <c r="FS317" s="2"/>
      <c r="FT317" s="2"/>
      <c r="FU317" s="2"/>
      <c r="FV317" s="2"/>
      <c r="FW317" s="2"/>
      <c r="FX317" s="2"/>
      <c r="FY317" s="2"/>
      <c r="FZ317" s="2"/>
      <c r="GQ317" s="1"/>
      <c r="GR317" s="1"/>
      <c r="GS317" s="1"/>
      <c r="GT317" s="1"/>
      <c r="GU317" s="1"/>
      <c r="GV317" s="1"/>
      <c r="GW317" s="1"/>
      <c r="GX317" s="1"/>
      <c r="HM317" s="1"/>
      <c r="HN317" s="1"/>
    </row>
    <row r="318" spans="1:222">
      <c r="A318" s="11"/>
      <c r="B318" s="1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2"/>
      <c r="AN318" s="2"/>
      <c r="AQ318" s="2"/>
      <c r="AR318" s="2"/>
      <c r="AU318" s="2"/>
      <c r="AV318" s="2"/>
      <c r="BA318" s="2"/>
      <c r="BB318" s="2"/>
      <c r="BE318" s="2"/>
      <c r="BF318" s="2"/>
      <c r="BI318" s="2"/>
      <c r="BJ318" s="2"/>
      <c r="BO318" s="1"/>
      <c r="BP318" s="1"/>
      <c r="BQ318" s="1"/>
      <c r="BR318" s="1"/>
      <c r="BS318" s="1"/>
      <c r="BT318" s="1"/>
      <c r="BU318" s="1"/>
      <c r="BV318" s="1"/>
      <c r="BW318" s="1"/>
      <c r="BX318" s="1"/>
      <c r="BY318" s="1"/>
      <c r="BZ318" s="1"/>
      <c r="CA318" s="1"/>
      <c r="CB318" s="1"/>
      <c r="CC318" s="1"/>
      <c r="CD318" s="1"/>
      <c r="CE318" s="1"/>
      <c r="CF318" s="1"/>
      <c r="CG318" s="1"/>
      <c r="CH318" s="1"/>
      <c r="CI318" s="1"/>
      <c r="CJ318" s="1"/>
      <c r="CK318" s="1"/>
      <c r="CL318" s="1"/>
      <c r="CM318" s="1"/>
      <c r="CN318" s="1"/>
      <c r="CO318" s="1"/>
      <c r="CP318" s="1"/>
      <c r="CQ318" s="1"/>
      <c r="CR318" s="1"/>
      <c r="CS318" s="1"/>
      <c r="CT318" s="1"/>
      <c r="CU318" s="1"/>
      <c r="CV318" s="1"/>
      <c r="CW318" s="1"/>
      <c r="CX318" s="1"/>
      <c r="CY318" s="1"/>
      <c r="CZ318" s="1"/>
      <c r="DA318" s="1"/>
      <c r="DB318" s="1"/>
      <c r="DC318" s="1"/>
      <c r="DD318" s="1"/>
      <c r="DE318" s="1"/>
      <c r="DF318" s="1"/>
      <c r="DG318" s="1"/>
      <c r="DH318" s="1"/>
      <c r="DI318" s="1"/>
      <c r="DJ318" s="1"/>
      <c r="DK318" s="1"/>
      <c r="DL318" s="1"/>
      <c r="DM318" s="1"/>
      <c r="DN318" s="1"/>
      <c r="DO318" s="1"/>
      <c r="DP318" s="1"/>
      <c r="DQ318" s="1"/>
      <c r="DR318" s="1"/>
      <c r="DS318" s="1"/>
      <c r="DT318" s="1"/>
      <c r="DU318" s="1"/>
      <c r="DV318" s="1"/>
      <c r="DW318" s="1"/>
      <c r="DX318" s="1"/>
      <c r="DY318" s="1"/>
      <c r="DZ318" s="1"/>
      <c r="EA318" s="1"/>
      <c r="EB318" s="1"/>
      <c r="EC318" s="1"/>
      <c r="ED318" s="1"/>
      <c r="EE318" s="1"/>
      <c r="EF318" s="1"/>
      <c r="EG318" s="1"/>
      <c r="EH318" s="1"/>
      <c r="EI318" s="1"/>
      <c r="EJ318" s="1"/>
      <c r="EK318" s="1"/>
      <c r="EL318" s="1"/>
      <c r="EM318" s="1"/>
      <c r="EN318" s="1"/>
      <c r="EO318" s="1"/>
      <c r="EP318" s="1"/>
      <c r="EQ318" s="1"/>
      <c r="ER318" s="1"/>
      <c r="ES318" s="1"/>
      <c r="ET318" s="1"/>
      <c r="EU318" s="1"/>
      <c r="EV318" s="1"/>
      <c r="EW318" s="1"/>
      <c r="EX318" s="1"/>
      <c r="EY318" s="1"/>
      <c r="EZ318" s="1"/>
      <c r="FA318" s="1"/>
      <c r="FB318" s="1"/>
      <c r="FC318" s="1"/>
      <c r="FD318" s="1"/>
      <c r="FE318" s="1"/>
      <c r="FF318" s="1"/>
      <c r="FI318" s="2"/>
      <c r="FJ318" s="2"/>
      <c r="FO318" s="2"/>
      <c r="FP318" s="2"/>
      <c r="FS318" s="2"/>
      <c r="FT318" s="2"/>
      <c r="FU318" s="2"/>
      <c r="FV318" s="2"/>
      <c r="FW318" s="2"/>
      <c r="FX318" s="2"/>
      <c r="FY318" s="2"/>
      <c r="FZ318" s="2"/>
      <c r="GQ318" s="1"/>
      <c r="GR318" s="1"/>
      <c r="GS318" s="1"/>
      <c r="GT318" s="1"/>
      <c r="GU318" s="1"/>
      <c r="GV318" s="1"/>
      <c r="GW318" s="1"/>
      <c r="GX318" s="1"/>
      <c r="HM318" s="1"/>
      <c r="HN318" s="1"/>
    </row>
    <row r="319" spans="1:222">
      <c r="A319" s="11"/>
      <c r="B319" s="1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2"/>
      <c r="AN319" s="2"/>
      <c r="AQ319" s="2"/>
      <c r="AR319" s="2"/>
      <c r="AU319" s="2"/>
      <c r="AV319" s="2"/>
      <c r="BA319" s="2"/>
      <c r="BB319" s="2"/>
      <c r="BE319" s="2"/>
      <c r="BF319" s="2"/>
      <c r="BI319" s="2"/>
      <c r="BJ319" s="2"/>
      <c r="BO319" s="1"/>
      <c r="BP319" s="1"/>
      <c r="BQ319" s="1"/>
      <c r="BR319" s="1"/>
      <c r="BS319" s="1"/>
      <c r="BT319" s="1"/>
      <c r="BU319" s="1"/>
      <c r="BV319" s="1"/>
      <c r="BW319" s="1"/>
      <c r="BX319" s="1"/>
      <c r="BY319" s="1"/>
      <c r="BZ319" s="1"/>
      <c r="CA319" s="1"/>
      <c r="CB319" s="1"/>
      <c r="CC319" s="1"/>
      <c r="CD319" s="1"/>
      <c r="CE319" s="1"/>
      <c r="CF319" s="1"/>
      <c r="CG319" s="1"/>
      <c r="CH319" s="1"/>
      <c r="CI319" s="1"/>
      <c r="CJ319" s="1"/>
      <c r="CK319" s="1"/>
      <c r="CL319" s="1"/>
      <c r="CM319" s="1"/>
      <c r="CN319" s="1"/>
      <c r="CO319" s="1"/>
      <c r="CP319" s="1"/>
      <c r="CQ319" s="1"/>
      <c r="CR319" s="1"/>
      <c r="CS319" s="1"/>
      <c r="CT319" s="1"/>
      <c r="CU319" s="1"/>
      <c r="CV319" s="1"/>
      <c r="CW319" s="1"/>
      <c r="CX319" s="1"/>
      <c r="CY319" s="1"/>
      <c r="CZ319" s="1"/>
      <c r="DA319" s="1"/>
      <c r="DB319" s="1"/>
      <c r="DC319" s="1"/>
      <c r="DD319" s="1"/>
      <c r="DE319" s="1"/>
      <c r="DF319" s="1"/>
      <c r="DG319" s="1"/>
      <c r="DH319" s="1"/>
      <c r="DI319" s="1"/>
      <c r="DJ319" s="1"/>
      <c r="DK319" s="1"/>
      <c r="DL319" s="1"/>
      <c r="DM319" s="1"/>
      <c r="DN319" s="1"/>
      <c r="DO319" s="1"/>
      <c r="DP319" s="1"/>
      <c r="DQ319" s="1"/>
      <c r="DR319" s="1"/>
      <c r="DS319" s="1"/>
      <c r="DT319" s="1"/>
      <c r="DU319" s="1"/>
      <c r="DV319" s="1"/>
      <c r="DW319" s="1"/>
      <c r="DX319" s="1"/>
      <c r="DY319" s="1"/>
      <c r="DZ319" s="1"/>
      <c r="EA319" s="1"/>
      <c r="EB319" s="1"/>
      <c r="EC319" s="1"/>
      <c r="ED319" s="1"/>
      <c r="EE319" s="1"/>
      <c r="EF319" s="1"/>
      <c r="EG319" s="1"/>
      <c r="EH319" s="1"/>
      <c r="EI319" s="1"/>
      <c r="EJ319" s="1"/>
      <c r="EK319" s="1"/>
      <c r="EL319" s="1"/>
      <c r="EM319" s="1"/>
      <c r="EN319" s="1"/>
      <c r="EO319" s="1"/>
      <c r="EP319" s="1"/>
      <c r="EQ319" s="1"/>
      <c r="ER319" s="1"/>
      <c r="ES319" s="1"/>
      <c r="ET319" s="1"/>
      <c r="EU319" s="1"/>
      <c r="EV319" s="1"/>
      <c r="EW319" s="1"/>
      <c r="EX319" s="1"/>
      <c r="EY319" s="1"/>
      <c r="EZ319" s="1"/>
      <c r="FA319" s="1"/>
      <c r="FB319" s="1"/>
      <c r="FC319" s="1"/>
      <c r="FD319" s="1"/>
      <c r="FE319" s="1"/>
      <c r="FF319" s="1"/>
      <c r="FI319" s="2"/>
      <c r="FJ319" s="2"/>
      <c r="FO319" s="2"/>
      <c r="FP319" s="2"/>
      <c r="FS319" s="2"/>
      <c r="FT319" s="2"/>
      <c r="FU319" s="2"/>
      <c r="FV319" s="2"/>
      <c r="FW319" s="2"/>
      <c r="FX319" s="2"/>
      <c r="FY319" s="2"/>
      <c r="FZ319" s="2"/>
      <c r="GQ319" s="1"/>
      <c r="GR319" s="1"/>
      <c r="GS319" s="1"/>
      <c r="GT319" s="1"/>
      <c r="GU319" s="1"/>
      <c r="GV319" s="1"/>
      <c r="GW319" s="1"/>
      <c r="GX319" s="1"/>
      <c r="HM319" s="1"/>
      <c r="HN319" s="1"/>
    </row>
    <row r="320" spans="1:222">
      <c r="A320" s="11"/>
      <c r="B320" s="1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2"/>
      <c r="AN320" s="2"/>
      <c r="AQ320" s="2"/>
      <c r="AR320" s="2"/>
      <c r="AU320" s="2"/>
      <c r="AV320" s="2"/>
      <c r="BA320" s="2"/>
      <c r="BB320" s="2"/>
      <c r="BE320" s="2"/>
      <c r="BF320" s="2"/>
      <c r="BI320" s="2"/>
      <c r="BJ320" s="2"/>
      <c r="BO320" s="1"/>
      <c r="BP320" s="1"/>
      <c r="BQ320" s="1"/>
      <c r="BR320" s="1"/>
      <c r="BS320" s="1"/>
      <c r="BT320" s="1"/>
      <c r="BU320" s="1"/>
      <c r="BV320" s="1"/>
      <c r="BW320" s="1"/>
      <c r="BX320" s="1"/>
      <c r="BY320" s="1"/>
      <c r="BZ320" s="1"/>
      <c r="CA320" s="1"/>
      <c r="CB320" s="1"/>
      <c r="CC320" s="1"/>
      <c r="CD320" s="1"/>
      <c r="CE320" s="1"/>
      <c r="CF320" s="1"/>
      <c r="CG320" s="1"/>
      <c r="CH320" s="1"/>
      <c r="CI320" s="1"/>
      <c r="CJ320" s="1"/>
      <c r="CK320" s="1"/>
      <c r="CL320" s="1"/>
      <c r="CM320" s="1"/>
      <c r="CN320" s="1"/>
      <c r="CO320" s="1"/>
      <c r="CP320" s="1"/>
      <c r="CQ320" s="1"/>
      <c r="CR320" s="1"/>
      <c r="CS320" s="1"/>
      <c r="CT320" s="1"/>
      <c r="CU320" s="1"/>
      <c r="CV320" s="1"/>
      <c r="CW320" s="1"/>
      <c r="CX320" s="1"/>
      <c r="CY320" s="1"/>
      <c r="CZ320" s="1"/>
      <c r="DA320" s="1"/>
      <c r="DB320" s="1"/>
      <c r="DC320" s="1"/>
      <c r="DD320" s="1"/>
      <c r="DE320" s="1"/>
      <c r="DF320" s="1"/>
      <c r="DG320" s="1"/>
      <c r="DH320" s="1"/>
      <c r="DI320" s="1"/>
      <c r="DJ320" s="1"/>
      <c r="DK320" s="1"/>
      <c r="DL320" s="1"/>
      <c r="DM320" s="1"/>
      <c r="DN320" s="1"/>
      <c r="DO320" s="1"/>
      <c r="DP320" s="1"/>
      <c r="DQ320" s="1"/>
      <c r="DR320" s="1"/>
      <c r="DS320" s="1"/>
      <c r="DT320" s="1"/>
      <c r="DU320" s="1"/>
      <c r="DV320" s="1"/>
      <c r="DW320" s="1"/>
      <c r="DX320" s="1"/>
      <c r="DY320" s="1"/>
      <c r="DZ320" s="1"/>
      <c r="EA320" s="1"/>
      <c r="EB320" s="1"/>
      <c r="EC320" s="1"/>
      <c r="ED320" s="1"/>
      <c r="EE320" s="1"/>
      <c r="EF320" s="1"/>
      <c r="EG320" s="1"/>
      <c r="EH320" s="1"/>
      <c r="EI320" s="1"/>
      <c r="EJ320" s="1"/>
      <c r="EK320" s="1"/>
      <c r="EL320" s="1"/>
      <c r="EM320" s="1"/>
      <c r="EN320" s="1"/>
      <c r="EO320" s="1"/>
      <c r="EP320" s="1"/>
      <c r="EQ320" s="1"/>
      <c r="ER320" s="1"/>
      <c r="ES320" s="1"/>
      <c r="ET320" s="1"/>
      <c r="EU320" s="1"/>
      <c r="EV320" s="1"/>
      <c r="EW320" s="1"/>
      <c r="EX320" s="1"/>
      <c r="EY320" s="1"/>
      <c r="EZ320" s="1"/>
      <c r="FA320" s="1"/>
      <c r="FB320" s="1"/>
      <c r="FC320" s="1"/>
      <c r="FD320" s="1"/>
      <c r="FE320" s="1"/>
      <c r="FF320" s="1"/>
      <c r="FI320" s="2"/>
      <c r="FJ320" s="2"/>
      <c r="FO320" s="2"/>
      <c r="FP320" s="2"/>
      <c r="FS320" s="2"/>
      <c r="FT320" s="2"/>
      <c r="FU320" s="2"/>
      <c r="FV320" s="2"/>
      <c r="FW320" s="2"/>
      <c r="FX320" s="2"/>
      <c r="FY320" s="2"/>
      <c r="FZ320" s="2"/>
      <c r="GQ320" s="1"/>
      <c r="GR320" s="1"/>
      <c r="GS320" s="1"/>
      <c r="GT320" s="1"/>
      <c r="GU320" s="1"/>
      <c r="GV320" s="1"/>
      <c r="GW320" s="1"/>
      <c r="GX320" s="1"/>
      <c r="HM320" s="1"/>
      <c r="HN320" s="1"/>
    </row>
    <row r="321" spans="1:222">
      <c r="A321" s="11"/>
      <c r="B321" s="1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2"/>
      <c r="AN321" s="2"/>
      <c r="AQ321" s="2"/>
      <c r="AR321" s="2"/>
      <c r="AU321" s="2"/>
      <c r="AV321" s="2"/>
      <c r="BA321" s="2"/>
      <c r="BB321" s="2"/>
      <c r="BE321" s="2"/>
      <c r="BF321" s="2"/>
      <c r="BI321" s="2"/>
      <c r="BJ321" s="2"/>
      <c r="BO321" s="1"/>
      <c r="BP321" s="1"/>
      <c r="BQ321" s="1"/>
      <c r="BR321" s="1"/>
      <c r="BS321" s="1"/>
      <c r="BT321" s="1"/>
      <c r="BU321" s="1"/>
      <c r="BV321" s="1"/>
      <c r="BW321" s="1"/>
      <c r="BX321" s="1"/>
      <c r="BY321" s="1"/>
      <c r="BZ321" s="1"/>
      <c r="CA321" s="1"/>
      <c r="CB321" s="1"/>
      <c r="CC321" s="1"/>
      <c r="CD321" s="1"/>
      <c r="CE321" s="1"/>
      <c r="CF321" s="1"/>
      <c r="CG321" s="1"/>
      <c r="CH321" s="1"/>
      <c r="CI321" s="1"/>
      <c r="CJ321" s="1"/>
      <c r="CK321" s="1"/>
      <c r="CL321" s="1"/>
      <c r="CM321" s="1"/>
      <c r="CN321" s="1"/>
      <c r="CO321" s="1"/>
      <c r="CP321" s="1"/>
      <c r="CQ321" s="1"/>
      <c r="CR321" s="1"/>
      <c r="CS321" s="1"/>
      <c r="CT321" s="1"/>
      <c r="CU321" s="1"/>
      <c r="CV321" s="1"/>
      <c r="CW321" s="1"/>
      <c r="CX321" s="1"/>
      <c r="CY321" s="1"/>
      <c r="CZ321" s="1"/>
      <c r="DA321" s="1"/>
      <c r="DB321" s="1"/>
      <c r="DC321" s="1"/>
      <c r="DD321" s="1"/>
      <c r="DE321" s="1"/>
      <c r="DF321" s="1"/>
      <c r="DG321" s="1"/>
      <c r="DH321" s="1"/>
      <c r="DI321" s="1"/>
      <c r="DJ321" s="1"/>
      <c r="DK321" s="1"/>
      <c r="DL321" s="1"/>
      <c r="DM321" s="1"/>
      <c r="DN321" s="1"/>
      <c r="DO321" s="1"/>
      <c r="DP321" s="1"/>
      <c r="DQ321" s="1"/>
      <c r="DR321" s="1"/>
      <c r="DS321" s="1"/>
      <c r="DT321" s="1"/>
      <c r="DU321" s="1"/>
      <c r="DV321" s="1"/>
      <c r="DW321" s="1"/>
      <c r="DX321" s="1"/>
      <c r="DY321" s="1"/>
      <c r="DZ321" s="1"/>
      <c r="EA321" s="1"/>
      <c r="EB321" s="1"/>
      <c r="EC321" s="1"/>
      <c r="ED321" s="1"/>
      <c r="EE321" s="1"/>
      <c r="EF321" s="1"/>
      <c r="EG321" s="1"/>
      <c r="EH321" s="1"/>
      <c r="EI321" s="1"/>
      <c r="EJ321" s="1"/>
      <c r="EK321" s="1"/>
      <c r="EL321" s="1"/>
      <c r="EM321" s="1"/>
      <c r="EN321" s="1"/>
      <c r="EO321" s="1"/>
      <c r="EP321" s="1"/>
      <c r="EQ321" s="1"/>
      <c r="ER321" s="1"/>
      <c r="ES321" s="1"/>
      <c r="ET321" s="1"/>
      <c r="EU321" s="1"/>
      <c r="EV321" s="1"/>
      <c r="EW321" s="1"/>
      <c r="EX321" s="1"/>
      <c r="EY321" s="1"/>
      <c r="EZ321" s="1"/>
      <c r="FA321" s="1"/>
      <c r="FB321" s="1"/>
      <c r="FC321" s="1"/>
      <c r="FD321" s="1"/>
      <c r="FE321" s="1"/>
      <c r="FF321" s="1"/>
      <c r="FI321" s="2"/>
      <c r="FJ321" s="2"/>
      <c r="FO321" s="2"/>
      <c r="FP321" s="2"/>
      <c r="FS321" s="2"/>
      <c r="FT321" s="2"/>
      <c r="FU321" s="2"/>
      <c r="FV321" s="2"/>
      <c r="FW321" s="2"/>
      <c r="FX321" s="2"/>
      <c r="FY321" s="2"/>
      <c r="FZ321" s="2"/>
      <c r="GQ321" s="1"/>
      <c r="GR321" s="1"/>
      <c r="GS321" s="1"/>
      <c r="GT321" s="1"/>
      <c r="GU321" s="1"/>
      <c r="GV321" s="1"/>
      <c r="GW321" s="1"/>
      <c r="GX321" s="1"/>
      <c r="HM321" s="1"/>
      <c r="HN321" s="1"/>
    </row>
    <row r="322" spans="1:222">
      <c r="A322" s="11"/>
      <c r="B322" s="1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2"/>
      <c r="AN322" s="2"/>
      <c r="AQ322" s="2"/>
      <c r="AR322" s="2"/>
      <c r="AU322" s="2"/>
      <c r="AV322" s="2"/>
      <c r="BA322" s="2"/>
      <c r="BB322" s="2"/>
      <c r="BE322" s="2"/>
      <c r="BF322" s="2"/>
      <c r="BI322" s="2"/>
      <c r="BJ322" s="2"/>
      <c r="BO322" s="1"/>
      <c r="BP322" s="1"/>
      <c r="BQ322" s="1"/>
      <c r="BR322" s="1"/>
      <c r="BS322" s="1"/>
      <c r="BT322" s="1"/>
      <c r="BU322" s="1"/>
      <c r="BV322" s="1"/>
      <c r="BW322" s="1"/>
      <c r="BX322" s="1"/>
      <c r="BY322" s="1"/>
      <c r="BZ322" s="1"/>
      <c r="CA322" s="1"/>
      <c r="CB322" s="1"/>
      <c r="CC322" s="1"/>
      <c r="CD322" s="1"/>
      <c r="CE322" s="1"/>
      <c r="CF322" s="1"/>
      <c r="CG322" s="1"/>
      <c r="CH322" s="1"/>
      <c r="CI322" s="1"/>
      <c r="CJ322" s="1"/>
      <c r="CK322" s="1"/>
      <c r="CL322" s="1"/>
      <c r="CM322" s="1"/>
      <c r="CN322" s="1"/>
      <c r="CO322" s="1"/>
      <c r="CP322" s="1"/>
      <c r="CQ322" s="1"/>
      <c r="CR322" s="1"/>
      <c r="CS322" s="1"/>
      <c r="CT322" s="1"/>
      <c r="CU322" s="1"/>
      <c r="CV322" s="1"/>
      <c r="CW322" s="1"/>
      <c r="CX322" s="1"/>
      <c r="CY322" s="1"/>
      <c r="CZ322" s="1"/>
      <c r="DA322" s="1"/>
      <c r="DB322" s="1"/>
      <c r="DC322" s="1"/>
      <c r="DD322" s="1"/>
      <c r="DE322" s="1"/>
      <c r="DF322" s="1"/>
      <c r="DG322" s="1"/>
      <c r="DH322" s="1"/>
      <c r="DI322" s="1"/>
      <c r="DJ322" s="1"/>
      <c r="DK322" s="1"/>
      <c r="DL322" s="1"/>
      <c r="DM322" s="1"/>
      <c r="DN322" s="1"/>
      <c r="DO322" s="1"/>
      <c r="DP322" s="1"/>
      <c r="DQ322" s="1"/>
      <c r="DR322" s="1"/>
      <c r="DS322" s="1"/>
      <c r="DT322" s="1"/>
      <c r="DU322" s="1"/>
      <c r="DV322" s="1"/>
      <c r="DW322" s="1"/>
      <c r="DX322" s="1"/>
      <c r="DY322" s="1"/>
      <c r="DZ322" s="1"/>
      <c r="EA322" s="1"/>
      <c r="EB322" s="1"/>
      <c r="EC322" s="1"/>
      <c r="ED322" s="1"/>
      <c r="EE322" s="1"/>
      <c r="EF322" s="1"/>
      <c r="EG322" s="1"/>
      <c r="EH322" s="1"/>
      <c r="EI322" s="1"/>
      <c r="EJ322" s="1"/>
      <c r="EK322" s="1"/>
      <c r="EL322" s="1"/>
      <c r="EM322" s="1"/>
      <c r="EN322" s="1"/>
      <c r="EO322" s="1"/>
      <c r="EP322" s="1"/>
      <c r="EQ322" s="1"/>
      <c r="ER322" s="1"/>
      <c r="ES322" s="1"/>
      <c r="ET322" s="1"/>
      <c r="EU322" s="1"/>
      <c r="EV322" s="1"/>
      <c r="EW322" s="1"/>
      <c r="EX322" s="1"/>
      <c r="EY322" s="1"/>
      <c r="EZ322" s="1"/>
      <c r="FA322" s="1"/>
      <c r="FB322" s="1"/>
      <c r="FC322" s="1"/>
      <c r="FD322" s="1"/>
      <c r="FE322" s="1"/>
      <c r="FF322" s="1"/>
      <c r="FI322" s="2"/>
      <c r="FJ322" s="2"/>
      <c r="FO322" s="2"/>
      <c r="FP322" s="2"/>
      <c r="FS322" s="2"/>
      <c r="FT322" s="2"/>
      <c r="FU322" s="2"/>
      <c r="FV322" s="2"/>
      <c r="FW322" s="2"/>
      <c r="FX322" s="2"/>
      <c r="FY322" s="2"/>
      <c r="FZ322" s="2"/>
      <c r="GQ322" s="1"/>
      <c r="GR322" s="1"/>
      <c r="GS322" s="1"/>
      <c r="GT322" s="1"/>
      <c r="GU322" s="1"/>
      <c r="GV322" s="1"/>
      <c r="GW322" s="1"/>
      <c r="GX322" s="1"/>
      <c r="HM322" s="1"/>
      <c r="HN322" s="1"/>
    </row>
    <row r="323" spans="1:222">
      <c r="A323" s="11"/>
      <c r="B323" s="1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2"/>
      <c r="AN323" s="2"/>
      <c r="AQ323" s="2"/>
      <c r="AR323" s="2"/>
      <c r="AU323" s="2"/>
      <c r="AV323" s="2"/>
      <c r="BA323" s="2"/>
      <c r="BB323" s="2"/>
      <c r="BE323" s="2"/>
      <c r="BF323" s="2"/>
      <c r="BI323" s="2"/>
      <c r="BJ323" s="2"/>
      <c r="BO323" s="1"/>
      <c r="BP323" s="1"/>
      <c r="BQ323" s="1"/>
      <c r="BR323" s="1"/>
      <c r="BS323" s="1"/>
      <c r="BT323" s="1"/>
      <c r="BU323" s="1"/>
      <c r="BV323" s="1"/>
      <c r="BW323" s="1"/>
      <c r="BX323" s="1"/>
      <c r="BY323" s="1"/>
      <c r="BZ323" s="1"/>
      <c r="CA323" s="1"/>
      <c r="CB323" s="1"/>
      <c r="CC323" s="1"/>
      <c r="CD323" s="1"/>
      <c r="CE323" s="1"/>
      <c r="CF323" s="1"/>
      <c r="CG323" s="1"/>
      <c r="CH323" s="1"/>
      <c r="CI323" s="1"/>
      <c r="CJ323" s="1"/>
      <c r="CK323" s="1"/>
      <c r="CL323" s="1"/>
      <c r="CM323" s="1"/>
      <c r="CN323" s="1"/>
      <c r="CO323" s="1"/>
      <c r="CP323" s="1"/>
      <c r="CQ323" s="1"/>
      <c r="CR323" s="1"/>
      <c r="CS323" s="1"/>
      <c r="CT323" s="1"/>
      <c r="CU323" s="1"/>
      <c r="CV323" s="1"/>
      <c r="CW323" s="1"/>
      <c r="CX323" s="1"/>
      <c r="CY323" s="1"/>
      <c r="CZ323" s="1"/>
      <c r="DA323" s="1"/>
      <c r="DB323" s="1"/>
      <c r="DC323" s="1"/>
      <c r="DD323" s="1"/>
      <c r="DE323" s="1"/>
      <c r="DF323" s="1"/>
      <c r="DG323" s="1"/>
      <c r="DH323" s="1"/>
      <c r="DI323" s="1"/>
      <c r="DJ323" s="1"/>
      <c r="DK323" s="1"/>
      <c r="DL323" s="1"/>
      <c r="DM323" s="1"/>
      <c r="DN323" s="1"/>
      <c r="DO323" s="1"/>
      <c r="DP323" s="1"/>
      <c r="DQ323" s="1"/>
      <c r="DR323" s="1"/>
      <c r="DS323" s="1"/>
      <c r="DT323" s="1"/>
      <c r="DU323" s="1"/>
      <c r="DV323" s="1"/>
      <c r="DW323" s="1"/>
      <c r="DX323" s="1"/>
      <c r="DY323" s="1"/>
      <c r="DZ323" s="1"/>
      <c r="EA323" s="1"/>
      <c r="EB323" s="1"/>
      <c r="EC323" s="1"/>
      <c r="ED323" s="1"/>
      <c r="EE323" s="1"/>
      <c r="EF323" s="1"/>
      <c r="EG323" s="1"/>
      <c r="EH323" s="1"/>
      <c r="EI323" s="1"/>
      <c r="EJ323" s="1"/>
      <c r="EK323" s="1"/>
      <c r="EL323" s="1"/>
      <c r="EM323" s="1"/>
      <c r="EN323" s="1"/>
      <c r="EO323" s="1"/>
      <c r="EP323" s="1"/>
      <c r="EQ323" s="1"/>
      <c r="ER323" s="1"/>
      <c r="ES323" s="1"/>
      <c r="ET323" s="1"/>
      <c r="EU323" s="1"/>
      <c r="EV323" s="1"/>
      <c r="EW323" s="1"/>
      <c r="EX323" s="1"/>
      <c r="EY323" s="1"/>
      <c r="EZ323" s="1"/>
      <c r="FA323" s="1"/>
      <c r="FB323" s="1"/>
      <c r="FC323" s="1"/>
      <c r="FD323" s="1"/>
      <c r="FE323" s="1"/>
      <c r="FF323" s="1"/>
      <c r="FI323" s="2"/>
      <c r="FJ323" s="2"/>
      <c r="FO323" s="2"/>
      <c r="FP323" s="2"/>
      <c r="FS323" s="2"/>
      <c r="FT323" s="2"/>
      <c r="FU323" s="2"/>
      <c r="FV323" s="2"/>
      <c r="FW323" s="2"/>
      <c r="FX323" s="2"/>
      <c r="FY323" s="2"/>
      <c r="FZ323" s="2"/>
      <c r="GQ323" s="1"/>
      <c r="GR323" s="1"/>
      <c r="GS323" s="1"/>
      <c r="GT323" s="1"/>
      <c r="GU323" s="1"/>
      <c r="GV323" s="1"/>
      <c r="GW323" s="1"/>
      <c r="GX323" s="1"/>
      <c r="HM323" s="1"/>
      <c r="HN323" s="1"/>
    </row>
    <row r="324" spans="1:222">
      <c r="A324" s="11"/>
      <c r="B324" s="1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2"/>
      <c r="AN324" s="2"/>
      <c r="AQ324" s="2"/>
      <c r="AR324" s="2"/>
      <c r="AU324" s="2"/>
      <c r="AV324" s="2"/>
      <c r="BA324" s="2"/>
      <c r="BB324" s="2"/>
      <c r="BE324" s="2"/>
      <c r="BF324" s="2"/>
      <c r="BI324" s="2"/>
      <c r="BJ324" s="2"/>
      <c r="BO324" s="1"/>
      <c r="BP324" s="1"/>
      <c r="BQ324" s="1"/>
      <c r="BR324" s="1"/>
      <c r="BS324" s="1"/>
      <c r="BT324" s="1"/>
      <c r="BU324" s="1"/>
      <c r="BV324" s="1"/>
      <c r="BW324" s="1"/>
      <c r="BX324" s="1"/>
      <c r="BY324" s="1"/>
      <c r="BZ324" s="1"/>
      <c r="CA324" s="1"/>
      <c r="CB324" s="1"/>
      <c r="CC324" s="1"/>
      <c r="CD324" s="1"/>
      <c r="CE324" s="1"/>
      <c r="CF324" s="1"/>
      <c r="CG324" s="1"/>
      <c r="CH324" s="1"/>
      <c r="CI324" s="1"/>
      <c r="CJ324" s="1"/>
      <c r="CK324" s="1"/>
      <c r="CL324" s="1"/>
      <c r="CM324" s="1"/>
      <c r="CN324" s="1"/>
      <c r="CO324" s="1"/>
      <c r="CP324" s="1"/>
      <c r="CQ324" s="1"/>
      <c r="CR324" s="1"/>
      <c r="CS324" s="1"/>
      <c r="CT324" s="1"/>
      <c r="CU324" s="1"/>
      <c r="CV324" s="1"/>
      <c r="CW324" s="1"/>
      <c r="CX324" s="1"/>
      <c r="CY324" s="1"/>
      <c r="CZ324" s="1"/>
      <c r="DA324" s="1"/>
      <c r="DB324" s="1"/>
      <c r="DC324" s="1"/>
      <c r="DD324" s="1"/>
      <c r="DE324" s="1"/>
      <c r="DF324" s="1"/>
      <c r="DG324" s="1"/>
      <c r="DH324" s="1"/>
      <c r="DI324" s="1"/>
      <c r="DJ324" s="1"/>
      <c r="DK324" s="1"/>
      <c r="DL324" s="1"/>
      <c r="DM324" s="1"/>
      <c r="DN324" s="1"/>
      <c r="DO324" s="1"/>
      <c r="DP324" s="1"/>
      <c r="DQ324" s="1"/>
      <c r="DR324" s="1"/>
      <c r="DS324" s="1"/>
      <c r="DT324" s="1"/>
      <c r="DU324" s="1"/>
      <c r="DV324" s="1"/>
      <c r="DW324" s="1"/>
      <c r="DX324" s="1"/>
      <c r="DY324" s="1"/>
      <c r="DZ324" s="1"/>
      <c r="EA324" s="1"/>
      <c r="EB324" s="1"/>
      <c r="EC324" s="1"/>
      <c r="ED324" s="1"/>
      <c r="EE324" s="1"/>
      <c r="EF324" s="1"/>
      <c r="EG324" s="1"/>
      <c r="EH324" s="1"/>
      <c r="EI324" s="1"/>
      <c r="EJ324" s="1"/>
      <c r="EK324" s="1"/>
      <c r="EL324" s="1"/>
      <c r="EM324" s="1"/>
      <c r="EN324" s="1"/>
      <c r="EO324" s="1"/>
      <c r="EP324" s="1"/>
      <c r="EQ324" s="1"/>
      <c r="ER324" s="1"/>
      <c r="ES324" s="1"/>
      <c r="ET324" s="1"/>
      <c r="EU324" s="1"/>
      <c r="EV324" s="1"/>
      <c r="EW324" s="1"/>
      <c r="EX324" s="1"/>
      <c r="EY324" s="1"/>
      <c r="EZ324" s="1"/>
      <c r="FA324" s="1"/>
      <c r="FB324" s="1"/>
      <c r="FC324" s="1"/>
      <c r="FD324" s="1"/>
      <c r="FE324" s="1"/>
      <c r="FF324" s="1"/>
      <c r="FI324" s="2"/>
      <c r="FJ324" s="2"/>
      <c r="FO324" s="2"/>
      <c r="FP324" s="2"/>
      <c r="FS324" s="2"/>
      <c r="FT324" s="2"/>
      <c r="FU324" s="2"/>
      <c r="FV324" s="2"/>
      <c r="FW324" s="2"/>
      <c r="FX324" s="2"/>
      <c r="FY324" s="2"/>
      <c r="FZ324" s="2"/>
      <c r="GQ324" s="1"/>
      <c r="GR324" s="1"/>
      <c r="GS324" s="1"/>
      <c r="GT324" s="1"/>
      <c r="GU324" s="1"/>
      <c r="GV324" s="1"/>
      <c r="GW324" s="1"/>
      <c r="GX324" s="1"/>
      <c r="HM324" s="1"/>
      <c r="HN324" s="1"/>
    </row>
    <row r="325" spans="1:222">
      <c r="A325" s="11"/>
      <c r="B325" s="1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2"/>
      <c r="AN325" s="2"/>
      <c r="AQ325" s="2"/>
      <c r="AR325" s="2"/>
      <c r="AU325" s="2"/>
      <c r="AV325" s="2"/>
      <c r="BA325" s="2"/>
      <c r="BB325" s="2"/>
      <c r="BE325" s="2"/>
      <c r="BF325" s="2"/>
      <c r="BI325" s="2"/>
      <c r="BJ325" s="2"/>
      <c r="BO325" s="1"/>
      <c r="BP325" s="1"/>
      <c r="BQ325" s="1"/>
      <c r="BR325" s="1"/>
      <c r="BS325" s="1"/>
      <c r="BT325" s="1"/>
      <c r="BU325" s="1"/>
      <c r="BV325" s="1"/>
      <c r="BW325" s="1"/>
      <c r="BX325" s="1"/>
      <c r="BY325" s="1"/>
      <c r="BZ325" s="1"/>
      <c r="CA325" s="1"/>
      <c r="CB325" s="1"/>
      <c r="CC325" s="1"/>
      <c r="CD325" s="1"/>
      <c r="CE325" s="1"/>
      <c r="CF325" s="1"/>
      <c r="CG325" s="1"/>
      <c r="CH325" s="1"/>
      <c r="CI325" s="1"/>
      <c r="CJ325" s="1"/>
      <c r="CK325" s="1"/>
      <c r="CL325" s="1"/>
      <c r="CM325" s="1"/>
      <c r="CN325" s="1"/>
      <c r="CO325" s="1"/>
      <c r="CP325" s="1"/>
      <c r="CQ325" s="1"/>
      <c r="CR325" s="1"/>
      <c r="CS325" s="1"/>
      <c r="CT325" s="1"/>
      <c r="CU325" s="1"/>
      <c r="CV325" s="1"/>
      <c r="CW325" s="1"/>
      <c r="CX325" s="1"/>
      <c r="CY325" s="1"/>
      <c r="CZ325" s="1"/>
      <c r="DA325" s="1"/>
      <c r="DB325" s="1"/>
      <c r="DC325" s="1"/>
      <c r="DD325" s="1"/>
      <c r="DE325" s="1"/>
      <c r="DF325" s="1"/>
      <c r="DG325" s="1"/>
      <c r="DH325" s="1"/>
      <c r="DI325" s="1"/>
      <c r="DJ325" s="1"/>
      <c r="DK325" s="1"/>
      <c r="DL325" s="1"/>
      <c r="DM325" s="1"/>
      <c r="DN325" s="1"/>
      <c r="DO325" s="1"/>
      <c r="DP325" s="1"/>
      <c r="DQ325" s="1"/>
      <c r="DR325" s="1"/>
      <c r="DS325" s="1"/>
      <c r="DT325" s="1"/>
      <c r="DU325" s="1"/>
      <c r="DV325" s="1"/>
      <c r="DW325" s="1"/>
      <c r="DX325" s="1"/>
      <c r="DY325" s="1"/>
      <c r="DZ325" s="1"/>
      <c r="EA325" s="1"/>
      <c r="EB325" s="1"/>
      <c r="EC325" s="1"/>
      <c r="ED325" s="1"/>
      <c r="EE325" s="1"/>
      <c r="EF325" s="1"/>
      <c r="EG325" s="1"/>
      <c r="EH325" s="1"/>
      <c r="EI325" s="1"/>
      <c r="EJ325" s="1"/>
      <c r="EK325" s="1"/>
      <c r="EL325" s="1"/>
      <c r="EM325" s="1"/>
      <c r="EN325" s="1"/>
      <c r="EO325" s="1"/>
      <c r="EP325" s="1"/>
      <c r="EQ325" s="1"/>
      <c r="ER325" s="1"/>
      <c r="ES325" s="1"/>
      <c r="ET325" s="1"/>
      <c r="EU325" s="1"/>
      <c r="EV325" s="1"/>
      <c r="EW325" s="1"/>
      <c r="EX325" s="1"/>
      <c r="EY325" s="1"/>
      <c r="EZ325" s="1"/>
      <c r="FA325" s="1"/>
      <c r="FB325" s="1"/>
      <c r="FC325" s="1"/>
      <c r="FD325" s="1"/>
      <c r="FE325" s="1"/>
      <c r="FF325" s="1"/>
      <c r="FI325" s="2"/>
      <c r="FJ325" s="2"/>
      <c r="FO325" s="2"/>
      <c r="FP325" s="2"/>
      <c r="FS325" s="2"/>
      <c r="FT325" s="2"/>
      <c r="FU325" s="2"/>
      <c r="FV325" s="2"/>
      <c r="FW325" s="2"/>
      <c r="FX325" s="2"/>
      <c r="FY325" s="2"/>
      <c r="FZ325" s="2"/>
      <c r="GQ325" s="1"/>
      <c r="GR325" s="1"/>
      <c r="GS325" s="1"/>
      <c r="GT325" s="1"/>
      <c r="GU325" s="1"/>
      <c r="GV325" s="1"/>
      <c r="GW325" s="1"/>
      <c r="GX325" s="1"/>
      <c r="HM325" s="1"/>
      <c r="HN325" s="1"/>
    </row>
    <row r="326" spans="1:222">
      <c r="A326" s="11"/>
      <c r="B326" s="1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2"/>
      <c r="AN326" s="2"/>
      <c r="AQ326" s="2"/>
      <c r="AR326" s="2"/>
      <c r="AU326" s="2"/>
      <c r="AV326" s="2"/>
      <c r="BA326" s="2"/>
      <c r="BB326" s="2"/>
      <c r="BE326" s="2"/>
      <c r="BF326" s="2"/>
      <c r="BI326" s="2"/>
      <c r="BJ326" s="2"/>
      <c r="BO326" s="1"/>
      <c r="BP326" s="1"/>
      <c r="BQ326" s="1"/>
      <c r="BR326" s="1"/>
      <c r="BS326" s="1"/>
      <c r="BT326" s="1"/>
      <c r="BU326" s="1"/>
      <c r="BV326" s="1"/>
      <c r="BW326" s="1"/>
      <c r="BX326" s="1"/>
      <c r="BY326" s="1"/>
      <c r="BZ326" s="1"/>
      <c r="CA326" s="1"/>
      <c r="CB326" s="1"/>
      <c r="CC326" s="1"/>
      <c r="CD326" s="1"/>
      <c r="CE326" s="1"/>
      <c r="CF326" s="1"/>
      <c r="CG326" s="1"/>
      <c r="CH326" s="1"/>
      <c r="CI326" s="1"/>
      <c r="CJ326" s="1"/>
      <c r="CK326" s="1"/>
      <c r="CL326" s="1"/>
      <c r="CM326" s="1"/>
      <c r="CN326" s="1"/>
      <c r="CO326" s="1"/>
      <c r="CP326" s="1"/>
      <c r="CQ326" s="1"/>
      <c r="CR326" s="1"/>
      <c r="CS326" s="1"/>
      <c r="CT326" s="1"/>
      <c r="CU326" s="1"/>
      <c r="CV326" s="1"/>
      <c r="CW326" s="1"/>
      <c r="CX326" s="1"/>
      <c r="CY326" s="1"/>
      <c r="CZ326" s="1"/>
      <c r="DA326" s="1"/>
      <c r="DB326" s="1"/>
      <c r="DC326" s="1"/>
      <c r="DD326" s="1"/>
      <c r="DE326" s="1"/>
      <c r="DF326" s="1"/>
      <c r="DG326" s="1"/>
      <c r="DH326" s="1"/>
      <c r="DI326" s="1"/>
      <c r="DJ326" s="1"/>
      <c r="DK326" s="1"/>
      <c r="DL326" s="1"/>
      <c r="DM326" s="1"/>
      <c r="DN326" s="1"/>
      <c r="DO326" s="1"/>
      <c r="DP326" s="1"/>
      <c r="DQ326" s="1"/>
      <c r="DR326" s="1"/>
      <c r="DS326" s="1"/>
      <c r="DT326" s="1"/>
      <c r="DU326" s="1"/>
      <c r="DV326" s="1"/>
      <c r="DW326" s="1"/>
      <c r="DX326" s="1"/>
      <c r="DY326" s="1"/>
      <c r="DZ326" s="1"/>
      <c r="EA326" s="1"/>
      <c r="EB326" s="1"/>
      <c r="EC326" s="1"/>
      <c r="ED326" s="1"/>
      <c r="EE326" s="1"/>
      <c r="EF326" s="1"/>
      <c r="EG326" s="1"/>
      <c r="EH326" s="1"/>
      <c r="EI326" s="1"/>
      <c r="EJ326" s="1"/>
      <c r="EK326" s="1"/>
      <c r="EL326" s="1"/>
      <c r="EM326" s="1"/>
      <c r="EN326" s="1"/>
      <c r="EO326" s="1"/>
      <c r="EP326" s="1"/>
      <c r="EQ326" s="1"/>
      <c r="ER326" s="1"/>
      <c r="ES326" s="1"/>
      <c r="ET326" s="1"/>
      <c r="EU326" s="1"/>
      <c r="EV326" s="1"/>
      <c r="EW326" s="1"/>
      <c r="EX326" s="1"/>
      <c r="EY326" s="1"/>
      <c r="EZ326" s="1"/>
      <c r="FA326" s="1"/>
      <c r="FB326" s="1"/>
      <c r="FC326" s="1"/>
      <c r="FD326" s="1"/>
      <c r="FE326" s="1"/>
      <c r="FF326" s="1"/>
      <c r="FI326" s="2"/>
      <c r="FJ326" s="2"/>
      <c r="FO326" s="2"/>
      <c r="FP326" s="2"/>
      <c r="FS326" s="2"/>
      <c r="FT326" s="2"/>
      <c r="FU326" s="2"/>
      <c r="FV326" s="2"/>
      <c r="FW326" s="2"/>
      <c r="FX326" s="2"/>
      <c r="FY326" s="2"/>
      <c r="FZ326" s="2"/>
      <c r="GQ326" s="1"/>
      <c r="GR326" s="1"/>
      <c r="GS326" s="1"/>
      <c r="GT326" s="1"/>
      <c r="GU326" s="1"/>
      <c r="GV326" s="1"/>
      <c r="GW326" s="1"/>
      <c r="GX326" s="1"/>
      <c r="HM326" s="1"/>
      <c r="HN326" s="1"/>
    </row>
    <row r="327" spans="1:222">
      <c r="A327" s="11"/>
      <c r="B327" s="1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2"/>
      <c r="AN327" s="2"/>
      <c r="AQ327" s="2"/>
      <c r="AR327" s="2"/>
      <c r="AU327" s="2"/>
      <c r="AV327" s="2"/>
      <c r="BA327" s="2"/>
      <c r="BB327" s="2"/>
      <c r="BE327" s="2"/>
      <c r="BF327" s="2"/>
      <c r="BI327" s="2"/>
      <c r="BJ327" s="2"/>
      <c r="BO327" s="1"/>
      <c r="BP327" s="1"/>
      <c r="BQ327" s="1"/>
      <c r="BR327" s="1"/>
      <c r="BS327" s="1"/>
      <c r="BT327" s="1"/>
      <c r="BU327" s="1"/>
      <c r="BV327" s="1"/>
      <c r="BW327" s="1"/>
      <c r="BX327" s="1"/>
      <c r="BY327" s="1"/>
      <c r="BZ327" s="1"/>
      <c r="CA327" s="1"/>
      <c r="CB327" s="1"/>
      <c r="CC327" s="1"/>
      <c r="CD327" s="1"/>
      <c r="CE327" s="1"/>
      <c r="CF327" s="1"/>
      <c r="CG327" s="1"/>
      <c r="CH327" s="1"/>
      <c r="CI327" s="1"/>
      <c r="CJ327" s="1"/>
      <c r="CK327" s="1"/>
      <c r="CL327" s="1"/>
      <c r="CM327" s="1"/>
      <c r="CN327" s="1"/>
      <c r="CO327" s="1"/>
      <c r="CP327" s="1"/>
      <c r="CQ327" s="1"/>
      <c r="CR327" s="1"/>
      <c r="CS327" s="1"/>
      <c r="CT327" s="1"/>
      <c r="CU327" s="1"/>
      <c r="CV327" s="1"/>
      <c r="CW327" s="1"/>
      <c r="CX327" s="1"/>
      <c r="CY327" s="1"/>
      <c r="CZ327" s="1"/>
      <c r="DA327" s="1"/>
      <c r="DB327" s="1"/>
      <c r="DC327" s="1"/>
      <c r="DD327" s="1"/>
      <c r="DE327" s="1"/>
      <c r="DF327" s="1"/>
      <c r="DG327" s="1"/>
      <c r="DH327" s="1"/>
      <c r="DI327" s="1"/>
      <c r="DJ327" s="1"/>
      <c r="DK327" s="1"/>
      <c r="DL327" s="1"/>
      <c r="DM327" s="1"/>
      <c r="DN327" s="1"/>
      <c r="DO327" s="1"/>
      <c r="DP327" s="1"/>
      <c r="DQ327" s="1"/>
      <c r="DR327" s="1"/>
      <c r="DS327" s="1"/>
      <c r="DT327" s="1"/>
      <c r="DU327" s="1"/>
      <c r="DV327" s="1"/>
      <c r="DW327" s="1"/>
      <c r="DX327" s="1"/>
      <c r="DY327" s="1"/>
      <c r="DZ327" s="1"/>
      <c r="EA327" s="1"/>
      <c r="EB327" s="1"/>
      <c r="EC327" s="1"/>
      <c r="ED327" s="1"/>
      <c r="EE327" s="1"/>
      <c r="EF327" s="1"/>
      <c r="EG327" s="1"/>
      <c r="EH327" s="1"/>
      <c r="EI327" s="1"/>
      <c r="EJ327" s="1"/>
      <c r="EK327" s="1"/>
      <c r="EL327" s="1"/>
      <c r="EM327" s="1"/>
      <c r="EN327" s="1"/>
      <c r="EO327" s="1"/>
      <c r="EP327" s="1"/>
      <c r="EQ327" s="1"/>
      <c r="ER327" s="1"/>
      <c r="ES327" s="1"/>
      <c r="ET327" s="1"/>
      <c r="EU327" s="1"/>
      <c r="EV327" s="1"/>
      <c r="EW327" s="1"/>
      <c r="EX327" s="1"/>
      <c r="EY327" s="1"/>
      <c r="EZ327" s="1"/>
      <c r="FA327" s="1"/>
      <c r="FB327" s="1"/>
      <c r="FC327" s="1"/>
      <c r="FD327" s="1"/>
      <c r="FE327" s="1"/>
      <c r="FF327" s="1"/>
      <c r="FI327" s="2"/>
      <c r="FJ327" s="2"/>
      <c r="FO327" s="2"/>
      <c r="FP327" s="2"/>
      <c r="FS327" s="2"/>
      <c r="FT327" s="2"/>
      <c r="FU327" s="2"/>
      <c r="FV327" s="2"/>
      <c r="FW327" s="2"/>
      <c r="FX327" s="2"/>
      <c r="FY327" s="2"/>
      <c r="FZ327" s="2"/>
      <c r="GQ327" s="1"/>
      <c r="GR327" s="1"/>
      <c r="GS327" s="1"/>
      <c r="GT327" s="1"/>
      <c r="GU327" s="1"/>
      <c r="GV327" s="1"/>
      <c r="GW327" s="1"/>
      <c r="GX327" s="1"/>
      <c r="HM327" s="1"/>
      <c r="HN327" s="1"/>
    </row>
    <row r="328" spans="1:222">
      <c r="A328" s="11"/>
      <c r="B328" s="1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2"/>
      <c r="AN328" s="2"/>
      <c r="AQ328" s="2"/>
      <c r="AR328" s="2"/>
      <c r="AU328" s="2"/>
      <c r="AV328" s="2"/>
      <c r="BA328" s="2"/>
      <c r="BB328" s="2"/>
      <c r="BE328" s="2"/>
      <c r="BF328" s="2"/>
      <c r="BI328" s="2"/>
      <c r="BJ328" s="2"/>
      <c r="BO328" s="1"/>
      <c r="BP328" s="1"/>
      <c r="BQ328" s="1"/>
      <c r="BR328" s="1"/>
      <c r="BS328" s="1"/>
      <c r="BT328" s="1"/>
      <c r="BU328" s="1"/>
      <c r="BV328" s="1"/>
      <c r="BW328" s="1"/>
      <c r="BX328" s="1"/>
      <c r="BY328" s="1"/>
      <c r="BZ328" s="1"/>
      <c r="CA328" s="1"/>
      <c r="CB328" s="1"/>
      <c r="CC328" s="1"/>
      <c r="CD328" s="1"/>
      <c r="CE328" s="1"/>
      <c r="CF328" s="1"/>
      <c r="CG328" s="1"/>
      <c r="CH328" s="1"/>
      <c r="CI328" s="1"/>
      <c r="CJ328" s="1"/>
      <c r="CK328" s="1"/>
      <c r="CL328" s="1"/>
      <c r="CM328" s="1"/>
      <c r="CN328" s="1"/>
      <c r="CO328" s="1"/>
      <c r="CP328" s="1"/>
      <c r="CQ328" s="1"/>
      <c r="CR328" s="1"/>
      <c r="CS328" s="1"/>
      <c r="CT328" s="1"/>
      <c r="CU328" s="1"/>
      <c r="CV328" s="1"/>
      <c r="CW328" s="1"/>
      <c r="CX328" s="1"/>
      <c r="CY328" s="1"/>
      <c r="CZ328" s="1"/>
      <c r="DA328" s="1"/>
      <c r="DB328" s="1"/>
      <c r="DC328" s="1"/>
      <c r="DD328" s="1"/>
      <c r="DE328" s="1"/>
      <c r="DF328" s="1"/>
      <c r="DG328" s="1"/>
      <c r="DH328" s="1"/>
      <c r="DI328" s="1"/>
      <c r="DJ328" s="1"/>
      <c r="DK328" s="1"/>
      <c r="DL328" s="1"/>
      <c r="DM328" s="1"/>
      <c r="DN328" s="1"/>
      <c r="DO328" s="1"/>
      <c r="DP328" s="1"/>
      <c r="DQ328" s="1"/>
      <c r="DR328" s="1"/>
      <c r="DS328" s="1"/>
      <c r="DT328" s="1"/>
      <c r="DU328" s="1"/>
      <c r="DV328" s="1"/>
      <c r="DW328" s="1"/>
      <c r="DX328" s="1"/>
      <c r="DY328" s="1"/>
      <c r="DZ328" s="1"/>
      <c r="EA328" s="1"/>
      <c r="EB328" s="1"/>
      <c r="EC328" s="1"/>
      <c r="ED328" s="1"/>
      <c r="EE328" s="1"/>
      <c r="EF328" s="1"/>
      <c r="EG328" s="1"/>
      <c r="EH328" s="1"/>
      <c r="EI328" s="1"/>
      <c r="EJ328" s="1"/>
      <c r="EK328" s="1"/>
      <c r="EL328" s="1"/>
      <c r="EM328" s="1"/>
      <c r="EN328" s="1"/>
      <c r="EO328" s="1"/>
      <c r="EP328" s="1"/>
      <c r="EQ328" s="1"/>
      <c r="ER328" s="1"/>
      <c r="ES328" s="1"/>
      <c r="ET328" s="1"/>
      <c r="EU328" s="1"/>
      <c r="EV328" s="1"/>
      <c r="EW328" s="1"/>
      <c r="EX328" s="1"/>
      <c r="EY328" s="1"/>
      <c r="EZ328" s="1"/>
      <c r="FA328" s="1"/>
      <c r="FB328" s="1"/>
      <c r="FC328" s="1"/>
      <c r="FD328" s="1"/>
      <c r="FE328" s="1"/>
      <c r="FF328" s="1"/>
      <c r="FI328" s="2"/>
      <c r="FJ328" s="2"/>
      <c r="FO328" s="2"/>
      <c r="FP328" s="2"/>
      <c r="FS328" s="2"/>
      <c r="FT328" s="2"/>
      <c r="FU328" s="2"/>
      <c r="FV328" s="2"/>
      <c r="FW328" s="2"/>
      <c r="FX328" s="2"/>
      <c r="FY328" s="2"/>
      <c r="FZ328" s="2"/>
      <c r="GQ328" s="1"/>
      <c r="GR328" s="1"/>
      <c r="GS328" s="1"/>
      <c r="GT328" s="1"/>
      <c r="GU328" s="1"/>
      <c r="GV328" s="1"/>
      <c r="GW328" s="1"/>
      <c r="GX328" s="1"/>
      <c r="HM328" s="1"/>
      <c r="HN328" s="1"/>
    </row>
    <row r="329" spans="1:222">
      <c r="A329" s="11"/>
      <c r="B329" s="1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2"/>
      <c r="AN329" s="2"/>
      <c r="AQ329" s="2"/>
      <c r="AR329" s="2"/>
      <c r="AU329" s="2"/>
      <c r="AV329" s="2"/>
      <c r="BA329" s="2"/>
      <c r="BB329" s="2"/>
      <c r="BE329" s="2"/>
      <c r="BF329" s="2"/>
      <c r="BI329" s="2"/>
      <c r="BJ329" s="2"/>
      <c r="BO329" s="1"/>
      <c r="BP329" s="1"/>
      <c r="BQ329" s="1"/>
      <c r="BR329" s="1"/>
      <c r="BS329" s="1"/>
      <c r="BT329" s="1"/>
      <c r="BU329" s="1"/>
      <c r="BV329" s="1"/>
      <c r="BW329" s="1"/>
      <c r="BX329" s="1"/>
      <c r="BY329" s="1"/>
      <c r="BZ329" s="1"/>
      <c r="CA329" s="1"/>
      <c r="CB329" s="1"/>
      <c r="CC329" s="1"/>
      <c r="CD329" s="1"/>
      <c r="CE329" s="1"/>
      <c r="CF329" s="1"/>
      <c r="CG329" s="1"/>
      <c r="CH329" s="1"/>
      <c r="CI329" s="1"/>
      <c r="CJ329" s="1"/>
      <c r="CK329" s="1"/>
      <c r="CL329" s="1"/>
      <c r="CM329" s="1"/>
      <c r="CN329" s="1"/>
      <c r="CO329" s="1"/>
      <c r="CP329" s="1"/>
      <c r="CQ329" s="1"/>
      <c r="CR329" s="1"/>
      <c r="CS329" s="1"/>
      <c r="CT329" s="1"/>
      <c r="CU329" s="1"/>
      <c r="CV329" s="1"/>
      <c r="CW329" s="1"/>
      <c r="CX329" s="1"/>
      <c r="CY329" s="1"/>
      <c r="CZ329" s="1"/>
      <c r="DA329" s="1"/>
      <c r="DB329" s="1"/>
      <c r="DC329" s="1"/>
      <c r="DD329" s="1"/>
      <c r="DE329" s="1"/>
      <c r="DF329" s="1"/>
      <c r="DG329" s="1"/>
      <c r="DH329" s="1"/>
      <c r="DI329" s="1"/>
      <c r="DJ329" s="1"/>
      <c r="DK329" s="1"/>
      <c r="DL329" s="1"/>
      <c r="DM329" s="1"/>
      <c r="DN329" s="1"/>
      <c r="DO329" s="1"/>
      <c r="DP329" s="1"/>
      <c r="DQ329" s="1"/>
      <c r="DR329" s="1"/>
      <c r="DS329" s="1"/>
      <c r="DT329" s="1"/>
      <c r="DU329" s="1"/>
      <c r="DV329" s="1"/>
      <c r="DW329" s="1"/>
      <c r="DX329" s="1"/>
      <c r="DY329" s="1"/>
      <c r="DZ329" s="1"/>
      <c r="EA329" s="1"/>
      <c r="EB329" s="1"/>
      <c r="EC329" s="1"/>
      <c r="ED329" s="1"/>
      <c r="EE329" s="1"/>
      <c r="EF329" s="1"/>
      <c r="EG329" s="1"/>
      <c r="EH329" s="1"/>
      <c r="EI329" s="1"/>
      <c r="EJ329" s="1"/>
      <c r="EK329" s="1"/>
      <c r="EL329" s="1"/>
      <c r="EM329" s="1"/>
      <c r="EN329" s="1"/>
      <c r="EO329" s="1"/>
      <c r="EP329" s="1"/>
      <c r="EQ329" s="1"/>
      <c r="ER329" s="1"/>
      <c r="ES329" s="1"/>
      <c r="ET329" s="1"/>
      <c r="EU329" s="1"/>
      <c r="EV329" s="1"/>
      <c r="EW329" s="1"/>
      <c r="EX329" s="1"/>
      <c r="EY329" s="1"/>
      <c r="EZ329" s="1"/>
      <c r="FA329" s="1"/>
      <c r="FB329" s="1"/>
      <c r="FC329" s="1"/>
      <c r="FD329" s="1"/>
      <c r="FE329" s="1"/>
      <c r="FF329" s="1"/>
      <c r="FI329" s="2"/>
      <c r="FJ329" s="2"/>
      <c r="FO329" s="2"/>
      <c r="FP329" s="2"/>
      <c r="FS329" s="2"/>
      <c r="FT329" s="2"/>
      <c r="FU329" s="2"/>
      <c r="FV329" s="2"/>
      <c r="FW329" s="2"/>
      <c r="FX329" s="2"/>
      <c r="FY329" s="2"/>
      <c r="FZ329" s="2"/>
      <c r="GQ329" s="1"/>
      <c r="GR329" s="1"/>
      <c r="GS329" s="1"/>
      <c r="GT329" s="1"/>
      <c r="GU329" s="1"/>
      <c r="GV329" s="1"/>
      <c r="GW329" s="1"/>
      <c r="GX329" s="1"/>
      <c r="HM329" s="1"/>
      <c r="HN329" s="1"/>
    </row>
    <row r="330" spans="1:222">
      <c r="A330" s="11"/>
      <c r="B330" s="1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2"/>
      <c r="AN330" s="2"/>
      <c r="AQ330" s="2"/>
      <c r="AR330" s="2"/>
      <c r="AU330" s="2"/>
      <c r="AV330" s="2"/>
      <c r="BA330" s="2"/>
      <c r="BB330" s="2"/>
      <c r="BE330" s="2"/>
      <c r="BF330" s="2"/>
      <c r="BI330" s="2"/>
      <c r="BJ330" s="2"/>
      <c r="BO330" s="1"/>
      <c r="BP330" s="1"/>
      <c r="BQ330" s="1"/>
      <c r="BR330" s="1"/>
      <c r="BS330" s="1"/>
      <c r="BT330" s="1"/>
      <c r="BU330" s="1"/>
      <c r="BV330" s="1"/>
      <c r="BW330" s="1"/>
      <c r="BX330" s="1"/>
      <c r="BY330" s="1"/>
      <c r="BZ330" s="1"/>
      <c r="CA330" s="1"/>
      <c r="CB330" s="1"/>
      <c r="CC330" s="1"/>
      <c r="CD330" s="1"/>
      <c r="CE330" s="1"/>
      <c r="CF330" s="1"/>
      <c r="CG330" s="1"/>
      <c r="CH330" s="1"/>
      <c r="CI330" s="1"/>
      <c r="CJ330" s="1"/>
      <c r="CK330" s="1"/>
      <c r="CL330" s="1"/>
      <c r="CM330" s="1"/>
      <c r="CN330" s="1"/>
      <c r="CO330" s="1"/>
      <c r="CP330" s="1"/>
      <c r="CQ330" s="1"/>
      <c r="CR330" s="1"/>
      <c r="CS330" s="1"/>
      <c r="CT330" s="1"/>
      <c r="CU330" s="1"/>
      <c r="CV330" s="1"/>
      <c r="CW330" s="1"/>
      <c r="CX330" s="1"/>
      <c r="CY330" s="1"/>
      <c r="CZ330" s="1"/>
      <c r="DA330" s="1"/>
      <c r="DB330" s="1"/>
      <c r="DC330" s="1"/>
      <c r="DD330" s="1"/>
      <c r="DE330" s="1"/>
      <c r="DF330" s="1"/>
      <c r="DG330" s="1"/>
      <c r="DH330" s="1"/>
      <c r="DI330" s="1"/>
      <c r="DJ330" s="1"/>
      <c r="DK330" s="1"/>
      <c r="DL330" s="1"/>
      <c r="DM330" s="1"/>
      <c r="DN330" s="1"/>
      <c r="DO330" s="1"/>
      <c r="DP330" s="1"/>
      <c r="DQ330" s="1"/>
      <c r="DR330" s="1"/>
      <c r="DS330" s="1"/>
      <c r="DT330" s="1"/>
      <c r="DU330" s="1"/>
      <c r="DV330" s="1"/>
      <c r="DW330" s="1"/>
      <c r="DX330" s="1"/>
      <c r="DY330" s="1"/>
      <c r="DZ330" s="1"/>
      <c r="EA330" s="1"/>
      <c r="EB330" s="1"/>
      <c r="EC330" s="1"/>
      <c r="ED330" s="1"/>
      <c r="EE330" s="1"/>
      <c r="EF330" s="1"/>
      <c r="EG330" s="1"/>
      <c r="EH330" s="1"/>
      <c r="EI330" s="1"/>
      <c r="EJ330" s="1"/>
      <c r="EK330" s="1"/>
      <c r="EL330" s="1"/>
      <c r="EM330" s="1"/>
      <c r="EN330" s="1"/>
      <c r="EO330" s="1"/>
      <c r="EP330" s="1"/>
      <c r="EQ330" s="1"/>
      <c r="ER330" s="1"/>
      <c r="ES330" s="1"/>
      <c r="ET330" s="1"/>
      <c r="EU330" s="1"/>
      <c r="EV330" s="1"/>
      <c r="EW330" s="1"/>
      <c r="EX330" s="1"/>
      <c r="EY330" s="1"/>
      <c r="EZ330" s="1"/>
      <c r="FA330" s="1"/>
      <c r="FB330" s="1"/>
      <c r="FC330" s="1"/>
      <c r="FD330" s="1"/>
      <c r="FE330" s="1"/>
      <c r="FF330" s="1"/>
      <c r="FI330" s="2"/>
      <c r="FJ330" s="2"/>
      <c r="FO330" s="2"/>
      <c r="FP330" s="2"/>
      <c r="FS330" s="2"/>
      <c r="FT330" s="2"/>
      <c r="FU330" s="2"/>
      <c r="FV330" s="2"/>
      <c r="FW330" s="2"/>
      <c r="FX330" s="2"/>
      <c r="FY330" s="2"/>
      <c r="FZ330" s="2"/>
      <c r="GQ330" s="1"/>
      <c r="GR330" s="1"/>
      <c r="GS330" s="1"/>
      <c r="GT330" s="1"/>
      <c r="GU330" s="1"/>
      <c r="GV330" s="1"/>
      <c r="GW330" s="1"/>
      <c r="GX330" s="1"/>
      <c r="HM330" s="1"/>
      <c r="HN330" s="1"/>
    </row>
    <row r="331" spans="1:222">
      <c r="A331" s="11"/>
      <c r="B331" s="1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2"/>
      <c r="AN331" s="2"/>
      <c r="AQ331" s="2"/>
      <c r="AR331" s="2"/>
      <c r="AU331" s="2"/>
      <c r="AV331" s="2"/>
      <c r="BA331" s="2"/>
      <c r="BB331" s="2"/>
      <c r="BE331" s="2"/>
      <c r="BF331" s="2"/>
      <c r="BI331" s="2"/>
      <c r="BJ331" s="2"/>
      <c r="BO331" s="1"/>
      <c r="BP331" s="1"/>
      <c r="BQ331" s="1"/>
      <c r="BR331" s="1"/>
      <c r="BS331" s="1"/>
      <c r="BT331" s="1"/>
      <c r="BU331" s="1"/>
      <c r="BV331" s="1"/>
      <c r="BW331" s="1"/>
      <c r="BX331" s="1"/>
      <c r="BY331" s="1"/>
      <c r="BZ331" s="1"/>
      <c r="CA331" s="1"/>
      <c r="CB331" s="1"/>
      <c r="CC331" s="1"/>
      <c r="CD331" s="1"/>
      <c r="CE331" s="1"/>
      <c r="CF331" s="1"/>
      <c r="CG331" s="1"/>
      <c r="CH331" s="1"/>
      <c r="CI331" s="1"/>
      <c r="CJ331" s="1"/>
      <c r="CK331" s="1"/>
      <c r="CL331" s="1"/>
      <c r="CM331" s="1"/>
      <c r="CN331" s="1"/>
      <c r="CO331" s="1"/>
      <c r="CP331" s="1"/>
      <c r="CQ331" s="1"/>
      <c r="CR331" s="1"/>
      <c r="CS331" s="1"/>
      <c r="CT331" s="1"/>
      <c r="CU331" s="1"/>
      <c r="CV331" s="1"/>
      <c r="CW331" s="1"/>
      <c r="CX331" s="1"/>
      <c r="CY331" s="1"/>
      <c r="CZ331" s="1"/>
      <c r="DA331" s="1"/>
      <c r="DB331" s="1"/>
      <c r="DC331" s="1"/>
      <c r="DD331" s="1"/>
      <c r="DE331" s="1"/>
      <c r="DF331" s="1"/>
      <c r="DG331" s="1"/>
      <c r="DH331" s="1"/>
      <c r="DI331" s="1"/>
      <c r="DJ331" s="1"/>
      <c r="DK331" s="1"/>
      <c r="DL331" s="1"/>
      <c r="DM331" s="1"/>
      <c r="DN331" s="1"/>
      <c r="DO331" s="1"/>
      <c r="DP331" s="1"/>
      <c r="DQ331" s="1"/>
      <c r="DR331" s="1"/>
      <c r="DS331" s="1"/>
      <c r="DT331" s="1"/>
      <c r="DU331" s="1"/>
      <c r="DV331" s="1"/>
      <c r="DW331" s="1"/>
      <c r="DX331" s="1"/>
      <c r="DY331" s="1"/>
      <c r="DZ331" s="1"/>
      <c r="EA331" s="1"/>
      <c r="EB331" s="1"/>
      <c r="EC331" s="1"/>
      <c r="ED331" s="1"/>
      <c r="EE331" s="1"/>
      <c r="EF331" s="1"/>
      <c r="EG331" s="1"/>
      <c r="EH331" s="1"/>
      <c r="EI331" s="1"/>
      <c r="EJ331" s="1"/>
      <c r="EK331" s="1"/>
      <c r="EL331" s="1"/>
      <c r="EM331" s="1"/>
      <c r="EN331" s="1"/>
      <c r="EO331" s="1"/>
      <c r="EP331" s="1"/>
      <c r="EQ331" s="1"/>
      <c r="ER331" s="1"/>
      <c r="ES331" s="1"/>
      <c r="ET331" s="1"/>
      <c r="EU331" s="1"/>
      <c r="EV331" s="1"/>
      <c r="EW331" s="1"/>
      <c r="EX331" s="1"/>
      <c r="EY331" s="1"/>
      <c r="EZ331" s="1"/>
      <c r="FA331" s="1"/>
      <c r="FB331" s="1"/>
      <c r="FC331" s="1"/>
      <c r="FD331" s="1"/>
      <c r="FE331" s="1"/>
      <c r="FF331" s="1"/>
      <c r="FI331" s="2"/>
      <c r="FJ331" s="2"/>
      <c r="FO331" s="2"/>
      <c r="FP331" s="2"/>
      <c r="FS331" s="2"/>
      <c r="FT331" s="2"/>
      <c r="FU331" s="2"/>
      <c r="FV331" s="2"/>
      <c r="FW331" s="2"/>
      <c r="FX331" s="2"/>
      <c r="FY331" s="2"/>
      <c r="FZ331" s="2"/>
      <c r="GQ331" s="1"/>
      <c r="GR331" s="1"/>
      <c r="GS331" s="1"/>
      <c r="GT331" s="1"/>
      <c r="GU331" s="1"/>
      <c r="GV331" s="1"/>
      <c r="GW331" s="1"/>
      <c r="GX331" s="1"/>
      <c r="HM331" s="1"/>
      <c r="HN331" s="1"/>
    </row>
    <row r="332" spans="1:222">
      <c r="A332" s="11"/>
      <c r="B332" s="1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2"/>
      <c r="AN332" s="2"/>
      <c r="AQ332" s="2"/>
      <c r="AR332" s="2"/>
      <c r="AU332" s="2"/>
      <c r="AV332" s="2"/>
      <c r="BA332" s="2"/>
      <c r="BB332" s="2"/>
      <c r="BE332" s="2"/>
      <c r="BF332" s="2"/>
      <c r="BI332" s="2"/>
      <c r="BJ332" s="2"/>
      <c r="BO332" s="1"/>
      <c r="BP332" s="1"/>
      <c r="BQ332" s="1"/>
      <c r="BR332" s="1"/>
      <c r="BS332" s="1"/>
      <c r="BT332" s="1"/>
      <c r="BU332" s="1"/>
      <c r="BV332" s="1"/>
      <c r="BW332" s="1"/>
      <c r="BX332" s="1"/>
      <c r="BY332" s="1"/>
      <c r="BZ332" s="1"/>
      <c r="CA332" s="1"/>
      <c r="CB332" s="1"/>
      <c r="CC332" s="1"/>
      <c r="CD332" s="1"/>
      <c r="CE332" s="1"/>
      <c r="CF332" s="1"/>
      <c r="CG332" s="1"/>
      <c r="CH332" s="1"/>
      <c r="CI332" s="1"/>
      <c r="CJ332" s="1"/>
      <c r="CK332" s="1"/>
      <c r="CL332" s="1"/>
      <c r="CM332" s="1"/>
      <c r="CN332" s="1"/>
      <c r="CO332" s="1"/>
      <c r="CP332" s="1"/>
      <c r="CQ332" s="1"/>
      <c r="CR332" s="1"/>
      <c r="CS332" s="1"/>
      <c r="CT332" s="1"/>
      <c r="CU332" s="1"/>
      <c r="CV332" s="1"/>
      <c r="CW332" s="1"/>
      <c r="CX332" s="1"/>
      <c r="CY332" s="1"/>
      <c r="CZ332" s="1"/>
      <c r="DA332" s="1"/>
      <c r="DB332" s="1"/>
      <c r="DC332" s="1"/>
      <c r="DD332" s="1"/>
      <c r="DE332" s="1"/>
      <c r="DF332" s="1"/>
      <c r="DG332" s="1"/>
      <c r="DH332" s="1"/>
      <c r="DI332" s="1"/>
      <c r="DJ332" s="1"/>
      <c r="DK332" s="1"/>
      <c r="DL332" s="1"/>
      <c r="DM332" s="1"/>
      <c r="DN332" s="1"/>
      <c r="DO332" s="1"/>
      <c r="DP332" s="1"/>
      <c r="DQ332" s="1"/>
      <c r="DR332" s="1"/>
      <c r="DS332" s="1"/>
      <c r="DT332" s="1"/>
      <c r="DU332" s="1"/>
      <c r="DV332" s="1"/>
      <c r="DW332" s="1"/>
      <c r="DX332" s="1"/>
      <c r="DY332" s="1"/>
      <c r="DZ332" s="1"/>
      <c r="EA332" s="1"/>
      <c r="EB332" s="1"/>
      <c r="EC332" s="1"/>
      <c r="ED332" s="1"/>
      <c r="EE332" s="1"/>
      <c r="EF332" s="1"/>
      <c r="EG332" s="1"/>
      <c r="EH332" s="1"/>
      <c r="EI332" s="1"/>
      <c r="EJ332" s="1"/>
      <c r="EK332" s="1"/>
      <c r="EL332" s="1"/>
      <c r="EM332" s="1"/>
      <c r="EN332" s="1"/>
      <c r="EO332" s="1"/>
      <c r="EP332" s="1"/>
      <c r="EQ332" s="1"/>
      <c r="ER332" s="1"/>
      <c r="ES332" s="1"/>
      <c r="ET332" s="1"/>
      <c r="EU332" s="1"/>
      <c r="EV332" s="1"/>
      <c r="EW332" s="1"/>
      <c r="EX332" s="1"/>
      <c r="EY332" s="1"/>
      <c r="EZ332" s="1"/>
      <c r="FA332" s="1"/>
      <c r="FB332" s="1"/>
      <c r="FC332" s="1"/>
      <c r="FD332" s="1"/>
      <c r="FE332" s="1"/>
      <c r="FF332" s="1"/>
      <c r="FI332" s="2"/>
      <c r="FJ332" s="2"/>
      <c r="FO332" s="2"/>
      <c r="FP332" s="2"/>
      <c r="FS332" s="2"/>
      <c r="FT332" s="2"/>
      <c r="FU332" s="2"/>
      <c r="FV332" s="2"/>
      <c r="FW332" s="2"/>
      <c r="FX332" s="2"/>
      <c r="FY332" s="2"/>
      <c r="FZ332" s="2"/>
      <c r="GQ332" s="1"/>
      <c r="GR332" s="1"/>
      <c r="GS332" s="1"/>
      <c r="GT332" s="1"/>
      <c r="GU332" s="1"/>
      <c r="GV332" s="1"/>
      <c r="GW332" s="1"/>
      <c r="GX332" s="1"/>
      <c r="HM332" s="1"/>
      <c r="HN332" s="1"/>
    </row>
    <row r="333" spans="1:222">
      <c r="A333" s="11"/>
      <c r="B333" s="1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2"/>
      <c r="AN333" s="2"/>
      <c r="AQ333" s="2"/>
      <c r="AR333" s="2"/>
      <c r="AU333" s="2"/>
      <c r="AV333" s="2"/>
      <c r="BA333" s="2"/>
      <c r="BB333" s="2"/>
      <c r="BE333" s="2"/>
      <c r="BF333" s="2"/>
      <c r="BI333" s="2"/>
      <c r="BJ333" s="2"/>
      <c r="BO333" s="1"/>
      <c r="BP333" s="1"/>
      <c r="BQ333" s="1"/>
      <c r="BR333" s="1"/>
      <c r="BS333" s="1"/>
      <c r="BT333" s="1"/>
      <c r="BU333" s="1"/>
      <c r="BV333" s="1"/>
      <c r="BW333" s="1"/>
      <c r="BX333" s="1"/>
      <c r="BY333" s="1"/>
      <c r="BZ333" s="1"/>
      <c r="CA333" s="1"/>
      <c r="CB333" s="1"/>
      <c r="CC333" s="1"/>
      <c r="CD333" s="1"/>
      <c r="CE333" s="1"/>
      <c r="CF333" s="1"/>
      <c r="CG333" s="1"/>
      <c r="CH333" s="1"/>
      <c r="CI333" s="1"/>
      <c r="CJ333" s="1"/>
      <c r="CK333" s="1"/>
      <c r="CL333" s="1"/>
      <c r="CM333" s="1"/>
      <c r="CN333" s="1"/>
      <c r="CO333" s="1"/>
      <c r="CP333" s="1"/>
      <c r="CQ333" s="1"/>
      <c r="CR333" s="1"/>
      <c r="CS333" s="1"/>
      <c r="CT333" s="1"/>
      <c r="CU333" s="1"/>
      <c r="CV333" s="1"/>
      <c r="CW333" s="1"/>
      <c r="CX333" s="1"/>
      <c r="CY333" s="1"/>
      <c r="CZ333" s="1"/>
      <c r="DA333" s="1"/>
      <c r="DB333" s="1"/>
      <c r="DC333" s="1"/>
      <c r="DD333" s="1"/>
      <c r="DE333" s="1"/>
      <c r="DF333" s="1"/>
      <c r="DG333" s="1"/>
      <c r="DH333" s="1"/>
      <c r="DI333" s="1"/>
      <c r="DJ333" s="1"/>
      <c r="DK333" s="1"/>
      <c r="DL333" s="1"/>
      <c r="DM333" s="1"/>
      <c r="DN333" s="1"/>
      <c r="DO333" s="1"/>
      <c r="DP333" s="1"/>
      <c r="DQ333" s="1"/>
      <c r="DR333" s="1"/>
      <c r="DS333" s="1"/>
      <c r="DT333" s="1"/>
      <c r="DU333" s="1"/>
      <c r="DV333" s="1"/>
      <c r="DW333" s="1"/>
      <c r="DX333" s="1"/>
      <c r="DY333" s="1"/>
      <c r="DZ333" s="1"/>
      <c r="EA333" s="1"/>
      <c r="EB333" s="1"/>
      <c r="EC333" s="1"/>
      <c r="ED333" s="1"/>
      <c r="EE333" s="1"/>
      <c r="EF333" s="1"/>
      <c r="EG333" s="1"/>
      <c r="EH333" s="1"/>
      <c r="EI333" s="1"/>
      <c r="EJ333" s="1"/>
      <c r="EK333" s="1"/>
      <c r="EL333" s="1"/>
      <c r="EM333" s="1"/>
      <c r="EN333" s="1"/>
      <c r="EO333" s="1"/>
      <c r="EP333" s="1"/>
      <c r="EQ333" s="1"/>
      <c r="ER333" s="1"/>
      <c r="ES333" s="1"/>
      <c r="ET333" s="1"/>
      <c r="EU333" s="1"/>
      <c r="EV333" s="1"/>
      <c r="EW333" s="1"/>
      <c r="EX333" s="1"/>
      <c r="EY333" s="1"/>
      <c r="EZ333" s="1"/>
      <c r="FA333" s="1"/>
      <c r="FB333" s="1"/>
      <c r="FC333" s="1"/>
      <c r="FD333" s="1"/>
      <c r="FE333" s="1"/>
      <c r="FF333" s="1"/>
      <c r="FI333" s="2"/>
      <c r="FJ333" s="2"/>
      <c r="FO333" s="2"/>
      <c r="FP333" s="2"/>
      <c r="FS333" s="2"/>
      <c r="FT333" s="2"/>
      <c r="FU333" s="2"/>
      <c r="FV333" s="2"/>
      <c r="FW333" s="2"/>
      <c r="FX333" s="2"/>
      <c r="FY333" s="2"/>
      <c r="FZ333" s="2"/>
      <c r="GQ333" s="1"/>
      <c r="GR333" s="1"/>
      <c r="GS333" s="1"/>
      <c r="GT333" s="1"/>
      <c r="GU333" s="1"/>
      <c r="GV333" s="1"/>
      <c r="GW333" s="1"/>
      <c r="GX333" s="1"/>
      <c r="HM333" s="1"/>
      <c r="HN333" s="1"/>
    </row>
    <row r="334" spans="1:222">
      <c r="A334" s="11"/>
      <c r="B334" s="1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2"/>
      <c r="AN334" s="2"/>
      <c r="AQ334" s="2"/>
      <c r="AR334" s="2"/>
      <c r="AU334" s="2"/>
      <c r="AV334" s="2"/>
      <c r="BA334" s="2"/>
      <c r="BB334" s="2"/>
      <c r="BE334" s="2"/>
      <c r="BF334" s="2"/>
      <c r="BI334" s="2"/>
      <c r="BJ334" s="2"/>
      <c r="BO334" s="1"/>
      <c r="BP334" s="1"/>
      <c r="BQ334" s="1"/>
      <c r="BR334" s="1"/>
      <c r="BS334" s="1"/>
      <c r="BT334" s="1"/>
      <c r="BU334" s="1"/>
      <c r="BV334" s="1"/>
      <c r="BW334" s="1"/>
      <c r="BX334" s="1"/>
      <c r="BY334" s="1"/>
      <c r="BZ334" s="1"/>
      <c r="CA334" s="1"/>
      <c r="CB334" s="1"/>
      <c r="CC334" s="1"/>
      <c r="CD334" s="1"/>
      <c r="CE334" s="1"/>
      <c r="CF334" s="1"/>
      <c r="CG334" s="1"/>
      <c r="CH334" s="1"/>
      <c r="CI334" s="1"/>
      <c r="CJ334" s="1"/>
      <c r="CK334" s="1"/>
      <c r="CL334" s="1"/>
      <c r="CM334" s="1"/>
      <c r="CN334" s="1"/>
      <c r="CO334" s="1"/>
      <c r="CP334" s="1"/>
      <c r="CQ334" s="1"/>
      <c r="CR334" s="1"/>
      <c r="CS334" s="1"/>
      <c r="CT334" s="1"/>
      <c r="CU334" s="1"/>
      <c r="CV334" s="1"/>
      <c r="CW334" s="1"/>
      <c r="CX334" s="1"/>
      <c r="CY334" s="1"/>
      <c r="CZ334" s="1"/>
      <c r="DA334" s="1"/>
      <c r="DB334" s="1"/>
      <c r="DC334" s="1"/>
      <c r="DD334" s="1"/>
      <c r="DE334" s="1"/>
      <c r="DF334" s="1"/>
      <c r="DG334" s="1"/>
      <c r="DH334" s="1"/>
      <c r="DI334" s="1"/>
      <c r="DJ334" s="1"/>
      <c r="DK334" s="1"/>
      <c r="DL334" s="1"/>
      <c r="DM334" s="1"/>
      <c r="DN334" s="1"/>
      <c r="DO334" s="1"/>
      <c r="DP334" s="1"/>
      <c r="DQ334" s="1"/>
      <c r="DR334" s="1"/>
      <c r="DS334" s="1"/>
      <c r="DT334" s="1"/>
      <c r="DU334" s="1"/>
      <c r="DV334" s="1"/>
      <c r="DW334" s="1"/>
      <c r="DX334" s="1"/>
      <c r="DY334" s="1"/>
      <c r="DZ334" s="1"/>
      <c r="EA334" s="1"/>
      <c r="EB334" s="1"/>
      <c r="EC334" s="1"/>
      <c r="ED334" s="1"/>
      <c r="EE334" s="1"/>
      <c r="EF334" s="1"/>
      <c r="EG334" s="1"/>
      <c r="EH334" s="1"/>
      <c r="EI334" s="1"/>
      <c r="EJ334" s="1"/>
      <c r="EK334" s="1"/>
      <c r="EL334" s="1"/>
      <c r="EM334" s="1"/>
      <c r="EN334" s="1"/>
      <c r="EO334" s="1"/>
      <c r="EP334" s="1"/>
      <c r="EQ334" s="1"/>
      <c r="ER334" s="1"/>
      <c r="ES334" s="1"/>
      <c r="ET334" s="1"/>
      <c r="EU334" s="1"/>
      <c r="EV334" s="1"/>
      <c r="EW334" s="1"/>
      <c r="EX334" s="1"/>
      <c r="EY334" s="1"/>
      <c r="EZ334" s="1"/>
      <c r="FA334" s="1"/>
      <c r="FB334" s="1"/>
      <c r="FC334" s="1"/>
      <c r="FD334" s="1"/>
      <c r="FE334" s="1"/>
      <c r="FF334" s="1"/>
      <c r="FI334" s="2"/>
      <c r="FJ334" s="2"/>
      <c r="FO334" s="2"/>
      <c r="FP334" s="2"/>
      <c r="FS334" s="2"/>
      <c r="FT334" s="2"/>
      <c r="FU334" s="2"/>
      <c r="FV334" s="2"/>
      <c r="FW334" s="2"/>
      <c r="FX334" s="2"/>
      <c r="FY334" s="2"/>
      <c r="FZ334" s="2"/>
      <c r="GQ334" s="1"/>
      <c r="GR334" s="1"/>
      <c r="GS334" s="1"/>
      <c r="GT334" s="1"/>
      <c r="GU334" s="1"/>
      <c r="GV334" s="1"/>
      <c r="GW334" s="1"/>
      <c r="GX334" s="1"/>
      <c r="HM334" s="1"/>
      <c r="HN334" s="1"/>
    </row>
    <row r="335" spans="1:222">
      <c r="A335" s="11"/>
      <c r="B335" s="1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2"/>
      <c r="AN335" s="2"/>
      <c r="AQ335" s="2"/>
      <c r="AR335" s="2"/>
      <c r="AU335" s="2"/>
      <c r="AV335" s="2"/>
      <c r="BA335" s="2"/>
      <c r="BB335" s="2"/>
      <c r="BE335" s="2"/>
      <c r="BF335" s="2"/>
      <c r="BI335" s="2"/>
      <c r="BJ335" s="2"/>
      <c r="BO335" s="1"/>
      <c r="BP335" s="1"/>
      <c r="BQ335" s="1"/>
      <c r="BR335" s="1"/>
      <c r="BS335" s="1"/>
      <c r="BT335" s="1"/>
      <c r="BU335" s="1"/>
      <c r="BV335" s="1"/>
      <c r="BW335" s="1"/>
      <c r="BX335" s="1"/>
      <c r="BY335" s="1"/>
      <c r="BZ335" s="1"/>
      <c r="CA335" s="1"/>
      <c r="CB335" s="1"/>
      <c r="CC335" s="1"/>
      <c r="CD335" s="1"/>
      <c r="CE335" s="1"/>
      <c r="CF335" s="1"/>
      <c r="CG335" s="1"/>
      <c r="CH335" s="1"/>
      <c r="CI335" s="1"/>
      <c r="CJ335" s="1"/>
      <c r="CK335" s="1"/>
      <c r="CL335" s="1"/>
      <c r="CM335" s="1"/>
      <c r="CN335" s="1"/>
      <c r="CO335" s="1"/>
      <c r="CP335" s="1"/>
      <c r="CQ335" s="1"/>
      <c r="CR335" s="1"/>
      <c r="CS335" s="1"/>
      <c r="CT335" s="1"/>
      <c r="CU335" s="1"/>
      <c r="CV335" s="1"/>
      <c r="CW335" s="1"/>
      <c r="CX335" s="1"/>
      <c r="CY335" s="1"/>
      <c r="CZ335" s="1"/>
      <c r="DA335" s="1"/>
      <c r="DB335" s="1"/>
      <c r="DC335" s="1"/>
      <c r="DD335" s="1"/>
      <c r="DE335" s="1"/>
      <c r="DF335" s="1"/>
      <c r="DG335" s="1"/>
      <c r="DH335" s="1"/>
      <c r="DI335" s="1"/>
      <c r="DJ335" s="1"/>
      <c r="DK335" s="1"/>
      <c r="DL335" s="1"/>
      <c r="DM335" s="1"/>
      <c r="DN335" s="1"/>
      <c r="DO335" s="1"/>
      <c r="DP335" s="1"/>
      <c r="DQ335" s="1"/>
      <c r="DR335" s="1"/>
      <c r="DS335" s="1"/>
      <c r="DT335" s="1"/>
      <c r="DU335" s="1"/>
      <c r="DV335" s="1"/>
      <c r="DW335" s="1"/>
      <c r="DX335" s="1"/>
      <c r="DY335" s="1"/>
      <c r="DZ335" s="1"/>
      <c r="EA335" s="1"/>
      <c r="EB335" s="1"/>
      <c r="EC335" s="1"/>
      <c r="ED335" s="1"/>
      <c r="EE335" s="1"/>
      <c r="EF335" s="1"/>
      <c r="EG335" s="1"/>
      <c r="EH335" s="1"/>
      <c r="EI335" s="1"/>
      <c r="EJ335" s="1"/>
      <c r="EK335" s="1"/>
      <c r="EL335" s="1"/>
      <c r="EM335" s="1"/>
      <c r="EN335" s="1"/>
      <c r="EO335" s="1"/>
      <c r="EP335" s="1"/>
      <c r="EQ335" s="1"/>
      <c r="ER335" s="1"/>
      <c r="ES335" s="1"/>
      <c r="ET335" s="1"/>
      <c r="EU335" s="1"/>
      <c r="EV335" s="1"/>
      <c r="EW335" s="1"/>
      <c r="EX335" s="1"/>
      <c r="EY335" s="1"/>
      <c r="EZ335" s="1"/>
      <c r="FA335" s="1"/>
      <c r="FB335" s="1"/>
      <c r="FC335" s="1"/>
      <c r="FD335" s="1"/>
      <c r="FE335" s="1"/>
      <c r="FF335" s="1"/>
      <c r="FI335" s="2"/>
      <c r="FJ335" s="2"/>
      <c r="FO335" s="2"/>
      <c r="FP335" s="2"/>
      <c r="FS335" s="2"/>
      <c r="FT335" s="2"/>
      <c r="FU335" s="2"/>
      <c r="FV335" s="2"/>
      <c r="FW335" s="2"/>
      <c r="FX335" s="2"/>
      <c r="FY335" s="2"/>
      <c r="FZ335" s="2"/>
      <c r="GQ335" s="1"/>
      <c r="GR335" s="1"/>
      <c r="GS335" s="1"/>
      <c r="GT335" s="1"/>
      <c r="GU335" s="1"/>
      <c r="GV335" s="1"/>
      <c r="GW335" s="1"/>
      <c r="GX335" s="1"/>
      <c r="HM335" s="1"/>
      <c r="HN335" s="1"/>
    </row>
    <row r="336" spans="1:222">
      <c r="A336" s="11"/>
      <c r="B336" s="1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2"/>
      <c r="AN336" s="2"/>
      <c r="AQ336" s="2"/>
      <c r="AR336" s="2"/>
      <c r="AU336" s="2"/>
      <c r="AV336" s="2"/>
      <c r="BA336" s="2"/>
      <c r="BB336" s="2"/>
      <c r="BE336" s="2"/>
      <c r="BF336" s="2"/>
      <c r="BI336" s="2"/>
      <c r="BJ336" s="2"/>
      <c r="BO336" s="1"/>
      <c r="BP336" s="1"/>
      <c r="BQ336" s="1"/>
      <c r="BR336" s="1"/>
      <c r="BS336" s="1"/>
      <c r="BT336" s="1"/>
      <c r="BU336" s="1"/>
      <c r="BV336" s="1"/>
      <c r="BW336" s="1"/>
      <c r="BX336" s="1"/>
      <c r="BY336" s="1"/>
      <c r="BZ336" s="1"/>
      <c r="CA336" s="1"/>
      <c r="CB336" s="1"/>
      <c r="CC336" s="1"/>
      <c r="CD336" s="1"/>
      <c r="CE336" s="1"/>
      <c r="CF336" s="1"/>
      <c r="CG336" s="1"/>
      <c r="CH336" s="1"/>
      <c r="CI336" s="1"/>
      <c r="CJ336" s="1"/>
      <c r="CK336" s="1"/>
      <c r="CL336" s="1"/>
      <c r="CM336" s="1"/>
      <c r="CN336" s="1"/>
      <c r="CO336" s="1"/>
      <c r="CP336" s="1"/>
      <c r="CQ336" s="1"/>
      <c r="CR336" s="1"/>
      <c r="CS336" s="1"/>
      <c r="CT336" s="1"/>
      <c r="CU336" s="1"/>
      <c r="CV336" s="1"/>
      <c r="CW336" s="1"/>
      <c r="CX336" s="1"/>
      <c r="CY336" s="1"/>
      <c r="CZ336" s="1"/>
      <c r="DA336" s="1"/>
      <c r="DB336" s="1"/>
      <c r="DC336" s="1"/>
      <c r="DD336" s="1"/>
      <c r="DE336" s="1"/>
      <c r="DF336" s="1"/>
      <c r="DG336" s="1"/>
      <c r="DH336" s="1"/>
      <c r="DI336" s="1"/>
      <c r="DJ336" s="1"/>
      <c r="DK336" s="1"/>
      <c r="DL336" s="1"/>
      <c r="DM336" s="1"/>
      <c r="DN336" s="1"/>
      <c r="DO336" s="1"/>
      <c r="DP336" s="1"/>
      <c r="DQ336" s="1"/>
      <c r="DR336" s="1"/>
      <c r="DS336" s="1"/>
      <c r="DT336" s="1"/>
      <c r="DU336" s="1"/>
      <c r="DV336" s="1"/>
      <c r="DW336" s="1"/>
      <c r="DX336" s="1"/>
      <c r="DY336" s="1"/>
      <c r="DZ336" s="1"/>
      <c r="EA336" s="1"/>
      <c r="EB336" s="1"/>
      <c r="EC336" s="1"/>
      <c r="ED336" s="1"/>
      <c r="EE336" s="1"/>
      <c r="EF336" s="1"/>
      <c r="EG336" s="1"/>
      <c r="EH336" s="1"/>
      <c r="EI336" s="1"/>
      <c r="EJ336" s="1"/>
      <c r="EK336" s="1"/>
      <c r="EL336" s="1"/>
      <c r="EM336" s="1"/>
      <c r="EN336" s="1"/>
      <c r="EO336" s="1"/>
      <c r="EP336" s="1"/>
      <c r="EQ336" s="1"/>
      <c r="ER336" s="1"/>
      <c r="ES336" s="1"/>
      <c r="ET336" s="1"/>
      <c r="EU336" s="1"/>
      <c r="EV336" s="1"/>
      <c r="EW336" s="1"/>
      <c r="EX336" s="1"/>
      <c r="EY336" s="1"/>
      <c r="EZ336" s="1"/>
      <c r="FA336" s="1"/>
      <c r="FB336" s="1"/>
      <c r="FC336" s="1"/>
      <c r="FD336" s="1"/>
      <c r="FE336" s="1"/>
      <c r="FF336" s="1"/>
      <c r="FI336" s="2"/>
      <c r="FJ336" s="2"/>
      <c r="FO336" s="2"/>
      <c r="FP336" s="2"/>
      <c r="FS336" s="2"/>
      <c r="FT336" s="2"/>
      <c r="FU336" s="2"/>
      <c r="FV336" s="2"/>
      <c r="FW336" s="2"/>
      <c r="FX336" s="2"/>
      <c r="FY336" s="2"/>
      <c r="FZ336" s="2"/>
      <c r="GQ336" s="1"/>
      <c r="GR336" s="1"/>
      <c r="GS336" s="1"/>
      <c r="GT336" s="1"/>
      <c r="GU336" s="1"/>
      <c r="GV336" s="1"/>
      <c r="GW336" s="1"/>
      <c r="GX336" s="1"/>
      <c r="HM336" s="1"/>
      <c r="HN336" s="1"/>
    </row>
    <row r="337" spans="1:222">
      <c r="A337" s="11"/>
      <c r="B337" s="1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2"/>
      <c r="AN337" s="2"/>
      <c r="AQ337" s="2"/>
      <c r="AR337" s="2"/>
      <c r="AU337" s="2"/>
      <c r="AV337" s="2"/>
      <c r="BA337" s="2"/>
      <c r="BB337" s="2"/>
      <c r="BE337" s="2"/>
      <c r="BF337" s="2"/>
      <c r="BI337" s="2"/>
      <c r="BJ337" s="2"/>
      <c r="BO337" s="1"/>
      <c r="BP337" s="1"/>
      <c r="BQ337" s="1"/>
      <c r="BR337" s="1"/>
      <c r="BS337" s="1"/>
      <c r="BT337" s="1"/>
      <c r="BU337" s="1"/>
      <c r="BV337" s="1"/>
      <c r="BW337" s="1"/>
      <c r="BX337" s="1"/>
      <c r="BY337" s="1"/>
      <c r="BZ337" s="1"/>
      <c r="CA337" s="1"/>
      <c r="CB337" s="1"/>
      <c r="CC337" s="1"/>
      <c r="CD337" s="1"/>
      <c r="CE337" s="1"/>
      <c r="CF337" s="1"/>
      <c r="CG337" s="1"/>
      <c r="CH337" s="1"/>
      <c r="CI337" s="1"/>
      <c r="CJ337" s="1"/>
      <c r="CK337" s="1"/>
      <c r="CL337" s="1"/>
      <c r="CM337" s="1"/>
      <c r="CN337" s="1"/>
      <c r="CO337" s="1"/>
      <c r="CP337" s="1"/>
      <c r="CQ337" s="1"/>
      <c r="CR337" s="1"/>
      <c r="CS337" s="1"/>
      <c r="CT337" s="1"/>
      <c r="CU337" s="1"/>
      <c r="CV337" s="1"/>
      <c r="CW337" s="1"/>
      <c r="CX337" s="1"/>
      <c r="CY337" s="1"/>
      <c r="CZ337" s="1"/>
      <c r="DA337" s="1"/>
      <c r="DB337" s="1"/>
      <c r="DC337" s="1"/>
      <c r="DD337" s="1"/>
      <c r="DE337" s="1"/>
      <c r="DF337" s="1"/>
      <c r="DG337" s="1"/>
      <c r="DH337" s="1"/>
      <c r="DI337" s="1"/>
      <c r="DJ337" s="1"/>
      <c r="DK337" s="1"/>
      <c r="DL337" s="1"/>
      <c r="DM337" s="1"/>
      <c r="DN337" s="1"/>
      <c r="DO337" s="1"/>
      <c r="DP337" s="1"/>
      <c r="DQ337" s="1"/>
      <c r="DR337" s="1"/>
      <c r="DS337" s="1"/>
      <c r="DT337" s="1"/>
      <c r="DU337" s="1"/>
      <c r="DV337" s="1"/>
      <c r="DW337" s="1"/>
      <c r="DX337" s="1"/>
      <c r="DY337" s="1"/>
      <c r="DZ337" s="1"/>
      <c r="EA337" s="1"/>
      <c r="EB337" s="1"/>
      <c r="EC337" s="1"/>
      <c r="ED337" s="1"/>
      <c r="EE337" s="1"/>
      <c r="EF337" s="1"/>
      <c r="EG337" s="1"/>
      <c r="EH337" s="1"/>
      <c r="EI337" s="1"/>
      <c r="EJ337" s="1"/>
      <c r="EK337" s="1"/>
      <c r="EL337" s="1"/>
      <c r="EM337" s="1"/>
      <c r="EN337" s="1"/>
      <c r="EO337" s="1"/>
      <c r="EP337" s="1"/>
      <c r="EQ337" s="1"/>
      <c r="ER337" s="1"/>
      <c r="ES337" s="1"/>
      <c r="ET337" s="1"/>
      <c r="EU337" s="1"/>
      <c r="EV337" s="1"/>
      <c r="EW337" s="1"/>
      <c r="EX337" s="1"/>
      <c r="EY337" s="1"/>
      <c r="EZ337" s="1"/>
      <c r="FA337" s="1"/>
      <c r="FB337" s="1"/>
      <c r="FC337" s="1"/>
      <c r="FD337" s="1"/>
      <c r="FE337" s="1"/>
      <c r="FF337" s="1"/>
      <c r="FI337" s="2"/>
      <c r="FJ337" s="2"/>
      <c r="FO337" s="2"/>
      <c r="FP337" s="2"/>
      <c r="FS337" s="2"/>
      <c r="FT337" s="2"/>
      <c r="FU337" s="2"/>
      <c r="FV337" s="2"/>
      <c r="FW337" s="2"/>
      <c r="FX337" s="2"/>
      <c r="FY337" s="2"/>
      <c r="FZ337" s="2"/>
      <c r="GQ337" s="1"/>
      <c r="GR337" s="1"/>
      <c r="GS337" s="1"/>
      <c r="GT337" s="1"/>
      <c r="GU337" s="1"/>
      <c r="GV337" s="1"/>
      <c r="GW337" s="1"/>
      <c r="GX337" s="1"/>
      <c r="HM337" s="1"/>
      <c r="HN337" s="1"/>
    </row>
    <row r="338" spans="1:222">
      <c r="A338" s="11"/>
      <c r="B338" s="1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2"/>
      <c r="AN338" s="2"/>
      <c r="AQ338" s="2"/>
      <c r="AR338" s="2"/>
      <c r="AU338" s="2"/>
      <c r="AV338" s="2"/>
      <c r="BA338" s="2"/>
      <c r="BB338" s="2"/>
      <c r="BE338" s="2"/>
      <c r="BF338" s="2"/>
      <c r="BI338" s="2"/>
      <c r="BJ338" s="2"/>
      <c r="BO338" s="1"/>
      <c r="BP338" s="1"/>
      <c r="BQ338" s="1"/>
      <c r="BR338" s="1"/>
      <c r="BS338" s="1"/>
      <c r="BT338" s="1"/>
      <c r="BU338" s="1"/>
      <c r="BV338" s="1"/>
      <c r="BW338" s="1"/>
      <c r="BX338" s="1"/>
      <c r="BY338" s="1"/>
      <c r="BZ338" s="1"/>
      <c r="CA338" s="1"/>
      <c r="CB338" s="1"/>
      <c r="CC338" s="1"/>
      <c r="CD338" s="1"/>
      <c r="CE338" s="1"/>
      <c r="CF338" s="1"/>
      <c r="CG338" s="1"/>
      <c r="CH338" s="1"/>
      <c r="CI338" s="1"/>
      <c r="CJ338" s="1"/>
      <c r="CK338" s="1"/>
      <c r="CL338" s="1"/>
      <c r="CM338" s="1"/>
      <c r="CN338" s="1"/>
      <c r="CO338" s="1"/>
      <c r="CP338" s="1"/>
      <c r="CQ338" s="1"/>
      <c r="CR338" s="1"/>
      <c r="CS338" s="1"/>
      <c r="CT338" s="1"/>
      <c r="CU338" s="1"/>
      <c r="CV338" s="1"/>
      <c r="CW338" s="1"/>
      <c r="CX338" s="1"/>
      <c r="CY338" s="1"/>
      <c r="CZ338" s="1"/>
      <c r="DA338" s="1"/>
      <c r="DB338" s="1"/>
      <c r="DC338" s="1"/>
      <c r="DD338" s="1"/>
      <c r="DE338" s="1"/>
      <c r="DF338" s="1"/>
      <c r="DG338" s="1"/>
      <c r="DH338" s="1"/>
      <c r="DI338" s="1"/>
      <c r="DJ338" s="1"/>
      <c r="DK338" s="1"/>
      <c r="DL338" s="1"/>
      <c r="DM338" s="1"/>
      <c r="DN338" s="1"/>
      <c r="DO338" s="1"/>
      <c r="DP338" s="1"/>
      <c r="DQ338" s="1"/>
      <c r="DR338" s="1"/>
      <c r="DS338" s="1"/>
      <c r="DT338" s="1"/>
      <c r="DU338" s="1"/>
      <c r="DV338" s="1"/>
      <c r="DW338" s="1"/>
      <c r="DX338" s="1"/>
      <c r="DY338" s="1"/>
      <c r="DZ338" s="1"/>
      <c r="EA338" s="1"/>
      <c r="EB338" s="1"/>
      <c r="EC338" s="1"/>
      <c r="ED338" s="1"/>
      <c r="EE338" s="1"/>
      <c r="EF338" s="1"/>
      <c r="EG338" s="1"/>
      <c r="EH338" s="1"/>
      <c r="EI338" s="1"/>
      <c r="EJ338" s="1"/>
      <c r="EK338" s="1"/>
      <c r="EL338" s="1"/>
      <c r="EM338" s="1"/>
      <c r="EN338" s="1"/>
      <c r="EO338" s="1"/>
      <c r="EP338" s="1"/>
      <c r="EQ338" s="1"/>
      <c r="ER338" s="1"/>
      <c r="ES338" s="1"/>
      <c r="ET338" s="1"/>
      <c r="EU338" s="1"/>
      <c r="EV338" s="1"/>
      <c r="EW338" s="1"/>
      <c r="EX338" s="1"/>
      <c r="EY338" s="1"/>
      <c r="EZ338" s="1"/>
      <c r="FA338" s="1"/>
      <c r="FB338" s="1"/>
      <c r="FC338" s="1"/>
      <c r="FD338" s="1"/>
      <c r="FE338" s="1"/>
      <c r="FF338" s="1"/>
      <c r="FI338" s="2"/>
      <c r="FJ338" s="2"/>
      <c r="FO338" s="2"/>
      <c r="FP338" s="2"/>
      <c r="FS338" s="2"/>
      <c r="FT338" s="2"/>
      <c r="FU338" s="2"/>
      <c r="FV338" s="2"/>
      <c r="FW338" s="2"/>
      <c r="FX338" s="2"/>
      <c r="FY338" s="2"/>
      <c r="FZ338" s="2"/>
      <c r="GQ338" s="1"/>
      <c r="GR338" s="1"/>
      <c r="GS338" s="1"/>
      <c r="GT338" s="1"/>
      <c r="GU338" s="1"/>
      <c r="GV338" s="1"/>
      <c r="GW338" s="1"/>
      <c r="GX338" s="1"/>
      <c r="HM338" s="1"/>
      <c r="HN338" s="1"/>
    </row>
    <row r="339" spans="1:222">
      <c r="A339" s="11"/>
      <c r="B339" s="1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2"/>
      <c r="AN339" s="2"/>
      <c r="AQ339" s="2"/>
      <c r="AR339" s="2"/>
      <c r="AU339" s="2"/>
      <c r="AV339" s="2"/>
      <c r="BA339" s="2"/>
      <c r="BB339" s="2"/>
      <c r="BE339" s="2"/>
      <c r="BF339" s="2"/>
      <c r="BI339" s="2"/>
      <c r="BJ339" s="2"/>
      <c r="BO339" s="1"/>
      <c r="BP339" s="1"/>
      <c r="BQ339" s="1"/>
      <c r="BR339" s="1"/>
      <c r="BS339" s="1"/>
      <c r="BT339" s="1"/>
      <c r="BU339" s="1"/>
      <c r="BV339" s="1"/>
      <c r="BW339" s="1"/>
      <c r="BX339" s="1"/>
      <c r="BY339" s="1"/>
      <c r="BZ339" s="1"/>
      <c r="CA339" s="1"/>
      <c r="CB339" s="1"/>
      <c r="CC339" s="1"/>
      <c r="CD339" s="1"/>
      <c r="CE339" s="1"/>
      <c r="CF339" s="1"/>
      <c r="CG339" s="1"/>
      <c r="CH339" s="1"/>
      <c r="CI339" s="1"/>
      <c r="CJ339" s="1"/>
      <c r="CK339" s="1"/>
      <c r="CL339" s="1"/>
      <c r="CM339" s="1"/>
      <c r="CN339" s="1"/>
      <c r="CO339" s="1"/>
      <c r="CP339" s="1"/>
      <c r="CQ339" s="1"/>
      <c r="CR339" s="1"/>
      <c r="CS339" s="1"/>
      <c r="CT339" s="1"/>
      <c r="CU339" s="1"/>
      <c r="CV339" s="1"/>
      <c r="CW339" s="1"/>
      <c r="CX339" s="1"/>
      <c r="CY339" s="1"/>
      <c r="CZ339" s="1"/>
      <c r="DA339" s="1"/>
      <c r="DB339" s="1"/>
      <c r="DC339" s="1"/>
      <c r="DD339" s="1"/>
      <c r="DE339" s="1"/>
      <c r="DF339" s="1"/>
      <c r="DG339" s="1"/>
      <c r="DH339" s="1"/>
      <c r="DI339" s="1"/>
      <c r="DJ339" s="1"/>
      <c r="DK339" s="1"/>
      <c r="DL339" s="1"/>
      <c r="DM339" s="1"/>
      <c r="DN339" s="1"/>
      <c r="DO339" s="1"/>
      <c r="DP339" s="1"/>
      <c r="DQ339" s="1"/>
      <c r="DR339" s="1"/>
      <c r="DS339" s="1"/>
      <c r="DT339" s="1"/>
      <c r="DU339" s="1"/>
      <c r="DV339" s="1"/>
      <c r="DW339" s="1"/>
      <c r="DX339" s="1"/>
      <c r="DY339" s="1"/>
      <c r="DZ339" s="1"/>
      <c r="EA339" s="1"/>
      <c r="EB339" s="1"/>
      <c r="EC339" s="1"/>
      <c r="ED339" s="1"/>
      <c r="EE339" s="1"/>
      <c r="EF339" s="1"/>
      <c r="EG339" s="1"/>
      <c r="EH339" s="1"/>
      <c r="EI339" s="1"/>
      <c r="EJ339" s="1"/>
      <c r="EK339" s="1"/>
      <c r="EL339" s="1"/>
      <c r="EM339" s="1"/>
      <c r="EN339" s="1"/>
      <c r="EO339" s="1"/>
      <c r="EP339" s="1"/>
      <c r="EQ339" s="1"/>
      <c r="ER339" s="1"/>
      <c r="ES339" s="1"/>
      <c r="ET339" s="1"/>
      <c r="EU339" s="1"/>
      <c r="EV339" s="1"/>
      <c r="EW339" s="1"/>
      <c r="EX339" s="1"/>
      <c r="EY339" s="1"/>
      <c r="EZ339" s="1"/>
      <c r="FA339" s="1"/>
      <c r="FB339" s="1"/>
      <c r="FC339" s="1"/>
      <c r="FD339" s="1"/>
      <c r="FE339" s="1"/>
      <c r="FF339" s="1"/>
      <c r="FI339" s="2"/>
      <c r="FJ339" s="2"/>
      <c r="FO339" s="2"/>
      <c r="FP339" s="2"/>
      <c r="FS339" s="2"/>
      <c r="FT339" s="2"/>
      <c r="FU339" s="2"/>
      <c r="FV339" s="2"/>
      <c r="FW339" s="2"/>
      <c r="FX339" s="2"/>
      <c r="FY339" s="2"/>
      <c r="FZ339" s="2"/>
      <c r="GQ339" s="1"/>
      <c r="GR339" s="1"/>
      <c r="GS339" s="1"/>
      <c r="GT339" s="1"/>
      <c r="GU339" s="1"/>
      <c r="GV339" s="1"/>
      <c r="GW339" s="1"/>
      <c r="GX339" s="1"/>
      <c r="HM339" s="1"/>
      <c r="HN339" s="1"/>
    </row>
    <row r="340" spans="1:222">
      <c r="A340" s="11"/>
      <c r="B340" s="1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2"/>
      <c r="AN340" s="2"/>
      <c r="AQ340" s="2"/>
      <c r="AR340" s="2"/>
      <c r="AU340" s="2"/>
      <c r="AV340" s="2"/>
      <c r="BA340" s="2"/>
      <c r="BB340" s="2"/>
      <c r="BE340" s="2"/>
      <c r="BF340" s="2"/>
      <c r="BI340" s="2"/>
      <c r="BJ340" s="2"/>
      <c r="BO340" s="1"/>
      <c r="BP340" s="1"/>
      <c r="BQ340" s="1"/>
      <c r="BR340" s="1"/>
      <c r="BS340" s="1"/>
      <c r="BT340" s="1"/>
      <c r="BU340" s="1"/>
      <c r="BV340" s="1"/>
      <c r="BW340" s="1"/>
      <c r="BX340" s="1"/>
      <c r="BY340" s="1"/>
      <c r="BZ340" s="1"/>
      <c r="CA340" s="1"/>
      <c r="CB340" s="1"/>
      <c r="CC340" s="1"/>
      <c r="CD340" s="1"/>
      <c r="CE340" s="1"/>
      <c r="CF340" s="1"/>
      <c r="CG340" s="1"/>
      <c r="CH340" s="1"/>
      <c r="CI340" s="1"/>
      <c r="CJ340" s="1"/>
      <c r="CK340" s="1"/>
      <c r="CL340" s="1"/>
      <c r="CM340" s="1"/>
      <c r="CN340" s="1"/>
      <c r="CO340" s="1"/>
      <c r="CP340" s="1"/>
      <c r="CQ340" s="1"/>
      <c r="CR340" s="1"/>
      <c r="CS340" s="1"/>
      <c r="CT340" s="1"/>
      <c r="CU340" s="1"/>
      <c r="CV340" s="1"/>
      <c r="CW340" s="1"/>
      <c r="CX340" s="1"/>
      <c r="CY340" s="1"/>
      <c r="CZ340" s="1"/>
      <c r="DA340" s="1"/>
      <c r="DB340" s="1"/>
      <c r="DC340" s="1"/>
      <c r="DD340" s="1"/>
      <c r="DE340" s="1"/>
      <c r="DF340" s="1"/>
      <c r="DG340" s="1"/>
      <c r="DH340" s="1"/>
      <c r="DI340" s="1"/>
      <c r="DJ340" s="1"/>
      <c r="DK340" s="1"/>
      <c r="DL340" s="1"/>
      <c r="DM340" s="1"/>
      <c r="DN340" s="1"/>
      <c r="DO340" s="1"/>
      <c r="DP340" s="1"/>
      <c r="DQ340" s="1"/>
      <c r="DR340" s="1"/>
      <c r="DS340" s="1"/>
      <c r="DT340" s="1"/>
      <c r="DU340" s="1"/>
      <c r="DV340" s="1"/>
      <c r="DW340" s="1"/>
      <c r="DX340" s="1"/>
      <c r="DY340" s="1"/>
      <c r="DZ340" s="1"/>
      <c r="EA340" s="1"/>
      <c r="EB340" s="1"/>
      <c r="EC340" s="1"/>
      <c r="ED340" s="1"/>
      <c r="EE340" s="1"/>
      <c r="EF340" s="1"/>
      <c r="EG340" s="1"/>
      <c r="EH340" s="1"/>
      <c r="EI340" s="1"/>
      <c r="EJ340" s="1"/>
      <c r="EK340" s="1"/>
      <c r="EL340" s="1"/>
      <c r="EM340" s="1"/>
      <c r="EN340" s="1"/>
      <c r="EO340" s="1"/>
      <c r="EP340" s="1"/>
      <c r="EQ340" s="1"/>
      <c r="ER340" s="1"/>
      <c r="ES340" s="1"/>
      <c r="ET340" s="1"/>
      <c r="EU340" s="1"/>
      <c r="EV340" s="1"/>
      <c r="EW340" s="1"/>
      <c r="EX340" s="1"/>
      <c r="EY340" s="1"/>
      <c r="EZ340" s="1"/>
      <c r="FA340" s="1"/>
      <c r="FB340" s="1"/>
      <c r="FC340" s="1"/>
      <c r="FD340" s="1"/>
      <c r="FE340" s="1"/>
      <c r="FF340" s="1"/>
      <c r="FI340" s="2"/>
      <c r="FJ340" s="2"/>
      <c r="FO340" s="2"/>
      <c r="FP340" s="2"/>
      <c r="FS340" s="2"/>
      <c r="FT340" s="2"/>
      <c r="FU340" s="2"/>
      <c r="FV340" s="2"/>
      <c r="FW340" s="2"/>
      <c r="FX340" s="2"/>
      <c r="FY340" s="2"/>
      <c r="FZ340" s="2"/>
      <c r="GQ340" s="1"/>
      <c r="GR340" s="1"/>
      <c r="GS340" s="1"/>
      <c r="GT340" s="1"/>
      <c r="GU340" s="1"/>
      <c r="GV340" s="1"/>
      <c r="GW340" s="1"/>
      <c r="GX340" s="1"/>
      <c r="HM340" s="1"/>
      <c r="HN340" s="1"/>
    </row>
    <row r="341" spans="1:222">
      <c r="A341" s="11"/>
      <c r="B341" s="1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2"/>
      <c r="AN341" s="2"/>
      <c r="AQ341" s="2"/>
      <c r="AR341" s="2"/>
      <c r="AU341" s="2"/>
      <c r="AV341" s="2"/>
      <c r="BA341" s="2"/>
      <c r="BB341" s="2"/>
      <c r="BE341" s="2"/>
      <c r="BF341" s="2"/>
      <c r="BI341" s="2"/>
      <c r="BJ341" s="2"/>
      <c r="BO341" s="1"/>
      <c r="BP341" s="1"/>
      <c r="BQ341" s="1"/>
      <c r="BR341" s="1"/>
      <c r="BS341" s="1"/>
      <c r="BT341" s="1"/>
      <c r="BU341" s="1"/>
      <c r="BV341" s="1"/>
      <c r="BW341" s="1"/>
      <c r="BX341" s="1"/>
      <c r="BY341" s="1"/>
      <c r="BZ341" s="1"/>
      <c r="CA341" s="1"/>
      <c r="CB341" s="1"/>
      <c r="CC341" s="1"/>
      <c r="CD341" s="1"/>
      <c r="CE341" s="1"/>
      <c r="CF341" s="1"/>
      <c r="CG341" s="1"/>
      <c r="CH341" s="1"/>
      <c r="CI341" s="1"/>
      <c r="CJ341" s="1"/>
      <c r="CK341" s="1"/>
      <c r="CL341" s="1"/>
      <c r="CM341" s="1"/>
      <c r="CN341" s="1"/>
      <c r="CO341" s="1"/>
      <c r="CP341" s="1"/>
      <c r="CQ341" s="1"/>
      <c r="CR341" s="1"/>
      <c r="CS341" s="1"/>
      <c r="CT341" s="1"/>
      <c r="CU341" s="1"/>
      <c r="CV341" s="1"/>
      <c r="CW341" s="1"/>
      <c r="CX341" s="1"/>
      <c r="CY341" s="1"/>
      <c r="CZ341" s="1"/>
      <c r="DA341" s="1"/>
      <c r="DB341" s="1"/>
      <c r="DC341" s="1"/>
      <c r="DD341" s="1"/>
      <c r="DE341" s="1"/>
      <c r="DF341" s="1"/>
      <c r="DG341" s="1"/>
      <c r="DH341" s="1"/>
      <c r="DI341" s="1"/>
      <c r="DJ341" s="1"/>
      <c r="DK341" s="1"/>
      <c r="DL341" s="1"/>
      <c r="DM341" s="1"/>
      <c r="DN341" s="1"/>
      <c r="DO341" s="1"/>
      <c r="DP341" s="1"/>
      <c r="DQ341" s="1"/>
      <c r="DR341" s="1"/>
      <c r="DS341" s="1"/>
      <c r="DT341" s="1"/>
      <c r="DU341" s="1"/>
      <c r="DV341" s="1"/>
      <c r="DW341" s="1"/>
      <c r="DX341" s="1"/>
      <c r="DY341" s="1"/>
      <c r="DZ341" s="1"/>
      <c r="EA341" s="1"/>
      <c r="EB341" s="1"/>
      <c r="EC341" s="1"/>
      <c r="ED341" s="1"/>
      <c r="EE341" s="1"/>
      <c r="EF341" s="1"/>
      <c r="EG341" s="1"/>
      <c r="EH341" s="1"/>
      <c r="EI341" s="1"/>
      <c r="EJ341" s="1"/>
      <c r="EK341" s="1"/>
      <c r="EL341" s="1"/>
      <c r="EM341" s="1"/>
      <c r="EN341" s="1"/>
      <c r="EO341" s="1"/>
      <c r="EP341" s="1"/>
      <c r="EQ341" s="1"/>
      <c r="ER341" s="1"/>
      <c r="ES341" s="1"/>
      <c r="ET341" s="1"/>
      <c r="EU341" s="1"/>
      <c r="EV341" s="1"/>
      <c r="EW341" s="1"/>
      <c r="EX341" s="1"/>
      <c r="EY341" s="1"/>
      <c r="EZ341" s="1"/>
      <c r="FA341" s="1"/>
      <c r="FB341" s="1"/>
      <c r="FC341" s="1"/>
      <c r="FD341" s="1"/>
      <c r="FE341" s="1"/>
      <c r="FF341" s="1"/>
      <c r="FI341" s="2"/>
      <c r="FJ341" s="2"/>
      <c r="FO341" s="2"/>
      <c r="FP341" s="2"/>
      <c r="FS341" s="2"/>
      <c r="FT341" s="2"/>
      <c r="FU341" s="2"/>
      <c r="FV341" s="2"/>
      <c r="FW341" s="2"/>
      <c r="FX341" s="2"/>
      <c r="FY341" s="2"/>
      <c r="FZ341" s="2"/>
      <c r="GQ341" s="1"/>
      <c r="GR341" s="1"/>
      <c r="GS341" s="1"/>
      <c r="GT341" s="1"/>
      <c r="GU341" s="1"/>
      <c r="GV341" s="1"/>
      <c r="GW341" s="1"/>
      <c r="GX341" s="1"/>
      <c r="HM341" s="1"/>
      <c r="HN341" s="1"/>
    </row>
    <row r="342" spans="1:222">
      <c r="A342" s="11"/>
      <c r="B342" s="1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2"/>
      <c r="AN342" s="2"/>
      <c r="AQ342" s="2"/>
      <c r="AR342" s="2"/>
      <c r="AU342" s="2"/>
      <c r="AV342" s="2"/>
      <c r="BA342" s="2"/>
      <c r="BB342" s="2"/>
      <c r="BE342" s="2"/>
      <c r="BF342" s="2"/>
      <c r="BI342" s="2"/>
      <c r="BJ342" s="2"/>
      <c r="BO342" s="1"/>
      <c r="BP342" s="1"/>
      <c r="BQ342" s="1"/>
      <c r="BR342" s="1"/>
      <c r="BS342" s="1"/>
      <c r="BT342" s="1"/>
      <c r="BU342" s="1"/>
      <c r="BV342" s="1"/>
      <c r="BW342" s="1"/>
      <c r="BX342" s="1"/>
      <c r="BY342" s="1"/>
      <c r="BZ342" s="1"/>
      <c r="CA342" s="1"/>
      <c r="CB342" s="1"/>
      <c r="CC342" s="1"/>
      <c r="CD342" s="1"/>
      <c r="CE342" s="1"/>
      <c r="CF342" s="1"/>
      <c r="CG342" s="1"/>
      <c r="CH342" s="1"/>
      <c r="CI342" s="1"/>
      <c r="CJ342" s="1"/>
      <c r="CK342" s="1"/>
      <c r="CL342" s="1"/>
      <c r="CM342" s="1"/>
      <c r="CN342" s="1"/>
      <c r="CO342" s="1"/>
      <c r="CP342" s="1"/>
      <c r="CQ342" s="1"/>
      <c r="CR342" s="1"/>
      <c r="CS342" s="1"/>
      <c r="CT342" s="1"/>
      <c r="CU342" s="1"/>
      <c r="CV342" s="1"/>
      <c r="CW342" s="1"/>
      <c r="CX342" s="1"/>
      <c r="CY342" s="1"/>
      <c r="CZ342" s="1"/>
      <c r="DA342" s="1"/>
      <c r="DB342" s="1"/>
      <c r="DC342" s="1"/>
      <c r="DD342" s="1"/>
      <c r="DE342" s="1"/>
      <c r="DF342" s="1"/>
      <c r="DG342" s="1"/>
      <c r="DH342" s="1"/>
      <c r="DI342" s="1"/>
      <c r="DJ342" s="1"/>
      <c r="DK342" s="1"/>
      <c r="DL342" s="1"/>
      <c r="DM342" s="1"/>
      <c r="DN342" s="1"/>
      <c r="DO342" s="1"/>
      <c r="DP342" s="1"/>
      <c r="DQ342" s="1"/>
      <c r="DR342" s="1"/>
      <c r="DS342" s="1"/>
      <c r="DT342" s="1"/>
      <c r="DU342" s="1"/>
      <c r="DV342" s="1"/>
      <c r="DW342" s="1"/>
      <c r="DX342" s="1"/>
      <c r="DY342" s="1"/>
      <c r="DZ342" s="1"/>
      <c r="EA342" s="1"/>
      <c r="EB342" s="1"/>
      <c r="EC342" s="1"/>
      <c r="ED342" s="1"/>
      <c r="EE342" s="1"/>
      <c r="EF342" s="1"/>
      <c r="EG342" s="1"/>
      <c r="EH342" s="1"/>
      <c r="EI342" s="1"/>
      <c r="EJ342" s="1"/>
      <c r="EK342" s="1"/>
      <c r="EL342" s="1"/>
      <c r="EM342" s="1"/>
      <c r="EN342" s="1"/>
      <c r="EO342" s="1"/>
      <c r="EP342" s="1"/>
      <c r="EQ342" s="1"/>
      <c r="ER342" s="1"/>
      <c r="ES342" s="1"/>
      <c r="ET342" s="1"/>
      <c r="EU342" s="1"/>
      <c r="EV342" s="1"/>
      <c r="EW342" s="1"/>
      <c r="EX342" s="1"/>
      <c r="EY342" s="1"/>
      <c r="EZ342" s="1"/>
      <c r="FA342" s="1"/>
      <c r="FB342" s="1"/>
      <c r="FC342" s="1"/>
      <c r="FD342" s="1"/>
      <c r="FE342" s="1"/>
      <c r="FF342" s="1"/>
      <c r="FI342" s="2"/>
      <c r="FJ342" s="2"/>
      <c r="FO342" s="2"/>
      <c r="FP342" s="2"/>
      <c r="FS342" s="2"/>
      <c r="FT342" s="2"/>
      <c r="FU342" s="2"/>
      <c r="FV342" s="2"/>
      <c r="FW342" s="2"/>
      <c r="FX342" s="2"/>
      <c r="FY342" s="2"/>
      <c r="FZ342" s="2"/>
      <c r="GQ342" s="1"/>
      <c r="GR342" s="1"/>
      <c r="GS342" s="1"/>
      <c r="GT342" s="1"/>
      <c r="GU342" s="1"/>
      <c r="GV342" s="1"/>
      <c r="GW342" s="1"/>
      <c r="GX342" s="1"/>
      <c r="HM342" s="1"/>
      <c r="HN342" s="1"/>
    </row>
    <row r="343" spans="1:222">
      <c r="A343" s="11"/>
      <c r="B343" s="1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2"/>
      <c r="AN343" s="2"/>
      <c r="AQ343" s="2"/>
      <c r="AR343" s="2"/>
      <c r="AU343" s="2"/>
      <c r="AV343" s="2"/>
      <c r="BA343" s="2"/>
      <c r="BB343" s="2"/>
      <c r="BE343" s="2"/>
      <c r="BF343" s="2"/>
      <c r="BI343" s="2"/>
      <c r="BJ343" s="2"/>
      <c r="BO343" s="1"/>
      <c r="BP343" s="1"/>
      <c r="BQ343" s="1"/>
      <c r="BR343" s="1"/>
      <c r="BS343" s="1"/>
      <c r="BT343" s="1"/>
      <c r="BU343" s="1"/>
      <c r="BV343" s="1"/>
      <c r="BW343" s="1"/>
      <c r="BX343" s="1"/>
      <c r="BY343" s="1"/>
      <c r="BZ343" s="1"/>
      <c r="CA343" s="1"/>
      <c r="CB343" s="1"/>
      <c r="CC343" s="1"/>
      <c r="CD343" s="1"/>
      <c r="CE343" s="1"/>
      <c r="CF343" s="1"/>
      <c r="CG343" s="1"/>
      <c r="CH343" s="1"/>
      <c r="CI343" s="1"/>
      <c r="CJ343" s="1"/>
      <c r="CK343" s="1"/>
      <c r="CL343" s="1"/>
      <c r="CM343" s="1"/>
      <c r="CN343" s="1"/>
      <c r="CO343" s="1"/>
      <c r="CP343" s="1"/>
      <c r="CQ343" s="1"/>
      <c r="CR343" s="1"/>
      <c r="CS343" s="1"/>
      <c r="CT343" s="1"/>
      <c r="CU343" s="1"/>
      <c r="CV343" s="1"/>
      <c r="CW343" s="1"/>
      <c r="CX343" s="1"/>
      <c r="CY343" s="1"/>
      <c r="CZ343" s="1"/>
      <c r="DA343" s="1"/>
      <c r="DB343" s="1"/>
      <c r="DC343" s="1"/>
      <c r="DD343" s="1"/>
      <c r="DE343" s="1"/>
      <c r="DF343" s="1"/>
      <c r="DG343" s="1"/>
      <c r="DH343" s="1"/>
      <c r="DI343" s="1"/>
      <c r="DJ343" s="1"/>
      <c r="DK343" s="1"/>
      <c r="DL343" s="1"/>
      <c r="DM343" s="1"/>
      <c r="DN343" s="1"/>
      <c r="DO343" s="1"/>
      <c r="DP343" s="1"/>
      <c r="DQ343" s="1"/>
      <c r="DR343" s="1"/>
      <c r="DS343" s="1"/>
      <c r="DT343" s="1"/>
      <c r="DU343" s="1"/>
      <c r="DV343" s="1"/>
      <c r="DW343" s="1"/>
      <c r="DX343" s="1"/>
      <c r="DY343" s="1"/>
      <c r="DZ343" s="1"/>
      <c r="EA343" s="1"/>
      <c r="EB343" s="1"/>
      <c r="EC343" s="1"/>
      <c r="ED343" s="1"/>
      <c r="EE343" s="1"/>
      <c r="EF343" s="1"/>
      <c r="EG343" s="1"/>
      <c r="EH343" s="1"/>
      <c r="EI343" s="1"/>
      <c r="EJ343" s="1"/>
      <c r="EK343" s="1"/>
      <c r="EL343" s="1"/>
      <c r="EM343" s="1"/>
      <c r="EN343" s="1"/>
      <c r="EO343" s="1"/>
      <c r="EP343" s="1"/>
      <c r="EQ343" s="1"/>
      <c r="ER343" s="1"/>
      <c r="ES343" s="1"/>
      <c r="ET343" s="1"/>
      <c r="EU343" s="1"/>
      <c r="EV343" s="1"/>
      <c r="EW343" s="1"/>
      <c r="EX343" s="1"/>
      <c r="EY343" s="1"/>
      <c r="EZ343" s="1"/>
      <c r="FA343" s="1"/>
      <c r="FB343" s="1"/>
      <c r="FC343" s="1"/>
      <c r="FD343" s="1"/>
      <c r="FE343" s="1"/>
      <c r="FF343" s="1"/>
      <c r="FI343" s="2"/>
      <c r="FJ343" s="2"/>
      <c r="FO343" s="2"/>
      <c r="FP343" s="2"/>
      <c r="FS343" s="2"/>
      <c r="FT343" s="2"/>
      <c r="FU343" s="2"/>
      <c r="FV343" s="2"/>
      <c r="FW343" s="2"/>
      <c r="FX343" s="2"/>
      <c r="FY343" s="2"/>
      <c r="FZ343" s="2"/>
      <c r="GQ343" s="1"/>
      <c r="GR343" s="1"/>
      <c r="GS343" s="1"/>
      <c r="GT343" s="1"/>
      <c r="GU343" s="1"/>
      <c r="GV343" s="1"/>
      <c r="GW343" s="1"/>
      <c r="GX343" s="1"/>
      <c r="HM343" s="1"/>
      <c r="HN343" s="1"/>
    </row>
    <row r="344" spans="1:222">
      <c r="A344" s="11"/>
      <c r="B344" s="1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2"/>
      <c r="AN344" s="2"/>
      <c r="AQ344" s="2"/>
      <c r="AR344" s="2"/>
      <c r="AU344" s="2"/>
      <c r="AV344" s="2"/>
      <c r="BA344" s="2"/>
      <c r="BB344" s="2"/>
      <c r="BE344" s="2"/>
      <c r="BF344" s="2"/>
      <c r="BI344" s="2"/>
      <c r="BJ344" s="2"/>
      <c r="BO344" s="1"/>
      <c r="BP344" s="1"/>
      <c r="BQ344" s="1"/>
      <c r="BR344" s="1"/>
      <c r="BS344" s="1"/>
      <c r="BT344" s="1"/>
      <c r="BU344" s="1"/>
      <c r="BV344" s="1"/>
      <c r="BW344" s="1"/>
      <c r="BX344" s="1"/>
      <c r="BY344" s="1"/>
      <c r="BZ344" s="1"/>
      <c r="CA344" s="1"/>
      <c r="CB344" s="1"/>
      <c r="CC344" s="1"/>
      <c r="CD344" s="1"/>
      <c r="CE344" s="1"/>
      <c r="CF344" s="1"/>
      <c r="CG344" s="1"/>
      <c r="CH344" s="1"/>
      <c r="CI344" s="1"/>
      <c r="CJ344" s="1"/>
      <c r="CK344" s="1"/>
      <c r="CL344" s="1"/>
      <c r="CM344" s="1"/>
      <c r="CN344" s="1"/>
      <c r="CO344" s="1"/>
      <c r="CP344" s="1"/>
      <c r="CQ344" s="1"/>
      <c r="CR344" s="1"/>
      <c r="CS344" s="1"/>
      <c r="CT344" s="1"/>
      <c r="CU344" s="1"/>
      <c r="CV344" s="1"/>
      <c r="CW344" s="1"/>
      <c r="CX344" s="1"/>
      <c r="CY344" s="1"/>
      <c r="CZ344" s="1"/>
      <c r="DA344" s="1"/>
      <c r="DB344" s="1"/>
      <c r="DC344" s="1"/>
      <c r="DD344" s="1"/>
      <c r="DE344" s="1"/>
      <c r="DF344" s="1"/>
      <c r="DG344" s="1"/>
      <c r="DH344" s="1"/>
      <c r="DI344" s="1"/>
      <c r="DJ344" s="1"/>
      <c r="DK344" s="1"/>
      <c r="DL344" s="1"/>
      <c r="DM344" s="1"/>
      <c r="DN344" s="1"/>
      <c r="DO344" s="1"/>
      <c r="DP344" s="1"/>
      <c r="DQ344" s="1"/>
      <c r="DR344" s="1"/>
      <c r="DS344" s="1"/>
      <c r="DT344" s="1"/>
      <c r="DU344" s="1"/>
      <c r="DV344" s="1"/>
      <c r="DW344" s="1"/>
      <c r="DX344" s="1"/>
      <c r="DY344" s="1"/>
      <c r="DZ344" s="1"/>
      <c r="EA344" s="1"/>
      <c r="EB344" s="1"/>
      <c r="EC344" s="1"/>
      <c r="ED344" s="1"/>
      <c r="EE344" s="1"/>
      <c r="EF344" s="1"/>
      <c r="EG344" s="1"/>
      <c r="EH344" s="1"/>
      <c r="EI344" s="1"/>
      <c r="EJ344" s="1"/>
      <c r="EK344" s="1"/>
      <c r="EL344" s="1"/>
      <c r="EM344" s="1"/>
      <c r="EN344" s="1"/>
      <c r="EO344" s="1"/>
      <c r="EP344" s="1"/>
      <c r="EQ344" s="1"/>
      <c r="ER344" s="1"/>
      <c r="ES344" s="1"/>
      <c r="ET344" s="1"/>
      <c r="EU344" s="1"/>
      <c r="EV344" s="1"/>
      <c r="EW344" s="1"/>
      <c r="EX344" s="1"/>
      <c r="EY344" s="1"/>
      <c r="EZ344" s="1"/>
      <c r="FA344" s="1"/>
      <c r="FB344" s="1"/>
      <c r="FC344" s="1"/>
      <c r="FD344" s="1"/>
      <c r="FE344" s="1"/>
      <c r="FF344" s="1"/>
      <c r="FI344" s="2"/>
      <c r="FJ344" s="2"/>
      <c r="FO344" s="2"/>
      <c r="FP344" s="2"/>
      <c r="FS344" s="2"/>
      <c r="FT344" s="2"/>
      <c r="FU344" s="2"/>
      <c r="FV344" s="2"/>
      <c r="FW344" s="2"/>
      <c r="FX344" s="2"/>
      <c r="FY344" s="2"/>
      <c r="FZ344" s="2"/>
      <c r="GQ344" s="1"/>
      <c r="GR344" s="1"/>
      <c r="GS344" s="1"/>
      <c r="GT344" s="1"/>
      <c r="GU344" s="1"/>
      <c r="GV344" s="1"/>
      <c r="GW344" s="1"/>
      <c r="GX344" s="1"/>
      <c r="HM344" s="1"/>
      <c r="HN344" s="1"/>
    </row>
    <row r="345" spans="1:222">
      <c r="A345" s="11"/>
      <c r="B345" s="1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2"/>
      <c r="AN345" s="2"/>
      <c r="AQ345" s="2"/>
      <c r="AR345" s="2"/>
      <c r="AU345" s="2"/>
      <c r="AV345" s="2"/>
      <c r="BA345" s="2"/>
      <c r="BB345" s="2"/>
      <c r="BE345" s="2"/>
      <c r="BF345" s="2"/>
      <c r="BI345" s="2"/>
      <c r="BJ345" s="2"/>
      <c r="BO345" s="1"/>
      <c r="BP345" s="1"/>
      <c r="BQ345" s="1"/>
      <c r="BR345" s="1"/>
      <c r="BS345" s="1"/>
      <c r="BT345" s="1"/>
      <c r="BU345" s="1"/>
      <c r="BV345" s="1"/>
      <c r="BW345" s="1"/>
      <c r="BX345" s="1"/>
      <c r="BY345" s="1"/>
      <c r="BZ345" s="1"/>
      <c r="CA345" s="1"/>
      <c r="CB345" s="1"/>
      <c r="CC345" s="1"/>
      <c r="CD345" s="1"/>
      <c r="CE345" s="1"/>
      <c r="CF345" s="1"/>
      <c r="CG345" s="1"/>
      <c r="CH345" s="1"/>
      <c r="CI345" s="1"/>
      <c r="CJ345" s="1"/>
      <c r="CK345" s="1"/>
      <c r="CL345" s="1"/>
      <c r="CM345" s="1"/>
      <c r="CN345" s="1"/>
      <c r="CO345" s="1"/>
      <c r="CP345" s="1"/>
      <c r="CQ345" s="1"/>
      <c r="CR345" s="1"/>
      <c r="CS345" s="1"/>
      <c r="CT345" s="1"/>
      <c r="CU345" s="1"/>
      <c r="CV345" s="1"/>
      <c r="CW345" s="1"/>
      <c r="CX345" s="1"/>
      <c r="CY345" s="1"/>
      <c r="CZ345" s="1"/>
      <c r="DA345" s="1"/>
      <c r="DB345" s="1"/>
      <c r="DC345" s="1"/>
      <c r="DD345" s="1"/>
      <c r="DE345" s="1"/>
      <c r="DF345" s="1"/>
      <c r="DG345" s="1"/>
      <c r="DH345" s="1"/>
      <c r="DI345" s="1"/>
      <c r="DJ345" s="1"/>
      <c r="DK345" s="1"/>
      <c r="DL345" s="1"/>
      <c r="DM345" s="1"/>
      <c r="DN345" s="1"/>
      <c r="DO345" s="1"/>
      <c r="DP345" s="1"/>
      <c r="DQ345" s="1"/>
      <c r="DR345" s="1"/>
      <c r="DS345" s="1"/>
      <c r="DT345" s="1"/>
      <c r="DU345" s="1"/>
      <c r="DV345" s="1"/>
      <c r="DW345" s="1"/>
      <c r="DX345" s="1"/>
      <c r="DY345" s="1"/>
      <c r="DZ345" s="1"/>
      <c r="EA345" s="1"/>
      <c r="EB345" s="1"/>
      <c r="EC345" s="1"/>
      <c r="ED345" s="1"/>
      <c r="EE345" s="1"/>
      <c r="EF345" s="1"/>
      <c r="EG345" s="1"/>
      <c r="EH345" s="1"/>
      <c r="EI345" s="1"/>
      <c r="EJ345" s="1"/>
      <c r="EK345" s="1"/>
      <c r="EL345" s="1"/>
      <c r="EM345" s="1"/>
      <c r="EN345" s="1"/>
      <c r="EO345" s="1"/>
      <c r="EP345" s="1"/>
      <c r="EQ345" s="1"/>
      <c r="ER345" s="1"/>
      <c r="ES345" s="1"/>
      <c r="ET345" s="1"/>
      <c r="EU345" s="1"/>
      <c r="EV345" s="1"/>
      <c r="EW345" s="1"/>
      <c r="EX345" s="1"/>
      <c r="EY345" s="1"/>
      <c r="EZ345" s="1"/>
      <c r="FA345" s="1"/>
      <c r="FB345" s="1"/>
      <c r="FC345" s="1"/>
      <c r="FD345" s="1"/>
      <c r="FE345" s="1"/>
      <c r="FF345" s="1"/>
      <c r="FI345" s="2"/>
      <c r="FJ345" s="2"/>
      <c r="FO345" s="2"/>
      <c r="FP345" s="2"/>
      <c r="FS345" s="2"/>
      <c r="FT345" s="2"/>
      <c r="FU345" s="2"/>
      <c r="FV345" s="2"/>
      <c r="FW345" s="2"/>
      <c r="FX345" s="2"/>
      <c r="FY345" s="2"/>
      <c r="FZ345" s="2"/>
      <c r="GQ345" s="1"/>
      <c r="GR345" s="1"/>
      <c r="GS345" s="1"/>
      <c r="GT345" s="1"/>
      <c r="GU345" s="1"/>
      <c r="GV345" s="1"/>
      <c r="GW345" s="1"/>
      <c r="GX345" s="1"/>
      <c r="HM345" s="1"/>
      <c r="HN345" s="1"/>
    </row>
    <row r="346" spans="1:222">
      <c r="A346" s="11"/>
      <c r="B346" s="1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2"/>
      <c r="AN346" s="2"/>
      <c r="AQ346" s="2"/>
      <c r="AR346" s="2"/>
      <c r="AU346" s="2"/>
      <c r="AV346" s="2"/>
      <c r="BA346" s="2"/>
      <c r="BB346" s="2"/>
      <c r="BE346" s="2"/>
      <c r="BF346" s="2"/>
      <c r="BI346" s="2"/>
      <c r="BJ346" s="2"/>
      <c r="BO346" s="1"/>
      <c r="BP346" s="1"/>
      <c r="BQ346" s="1"/>
      <c r="BR346" s="1"/>
      <c r="BS346" s="1"/>
      <c r="BT346" s="1"/>
      <c r="BU346" s="1"/>
      <c r="BV346" s="1"/>
      <c r="BW346" s="1"/>
      <c r="BX346" s="1"/>
      <c r="BY346" s="1"/>
      <c r="BZ346" s="1"/>
      <c r="CA346" s="1"/>
      <c r="CB346" s="1"/>
      <c r="CC346" s="1"/>
      <c r="CD346" s="1"/>
      <c r="CE346" s="1"/>
      <c r="CF346" s="1"/>
      <c r="CG346" s="1"/>
      <c r="CH346" s="1"/>
      <c r="CI346" s="1"/>
      <c r="CJ346" s="1"/>
      <c r="CK346" s="1"/>
      <c r="CL346" s="1"/>
      <c r="CM346" s="1"/>
      <c r="CN346" s="1"/>
      <c r="CO346" s="1"/>
      <c r="CP346" s="1"/>
      <c r="CQ346" s="1"/>
      <c r="CR346" s="1"/>
      <c r="CS346" s="1"/>
      <c r="CT346" s="1"/>
      <c r="CU346" s="1"/>
      <c r="CV346" s="1"/>
      <c r="CW346" s="1"/>
      <c r="CX346" s="1"/>
      <c r="CY346" s="1"/>
      <c r="CZ346" s="1"/>
      <c r="DA346" s="1"/>
      <c r="DB346" s="1"/>
      <c r="DC346" s="1"/>
      <c r="DD346" s="1"/>
      <c r="DE346" s="1"/>
      <c r="DF346" s="1"/>
      <c r="DG346" s="1"/>
      <c r="DH346" s="1"/>
      <c r="DI346" s="1"/>
      <c r="DJ346" s="1"/>
      <c r="DK346" s="1"/>
      <c r="DL346" s="1"/>
      <c r="DM346" s="1"/>
      <c r="DN346" s="1"/>
      <c r="DO346" s="1"/>
      <c r="DP346" s="1"/>
      <c r="DQ346" s="1"/>
      <c r="DR346" s="1"/>
      <c r="DS346" s="1"/>
      <c r="DT346" s="1"/>
      <c r="DU346" s="1"/>
      <c r="DV346" s="1"/>
      <c r="DW346" s="1"/>
      <c r="DX346" s="1"/>
      <c r="DY346" s="1"/>
      <c r="DZ346" s="1"/>
      <c r="EA346" s="1"/>
      <c r="EB346" s="1"/>
      <c r="EC346" s="1"/>
      <c r="ED346" s="1"/>
      <c r="EE346" s="1"/>
      <c r="EF346" s="1"/>
      <c r="EG346" s="1"/>
      <c r="EH346" s="1"/>
      <c r="EI346" s="1"/>
      <c r="EJ346" s="1"/>
      <c r="EK346" s="1"/>
      <c r="EL346" s="1"/>
      <c r="EM346" s="1"/>
      <c r="EN346" s="1"/>
      <c r="EO346" s="1"/>
      <c r="EP346" s="1"/>
      <c r="EQ346" s="1"/>
      <c r="ER346" s="1"/>
      <c r="ES346" s="1"/>
      <c r="ET346" s="1"/>
      <c r="EU346" s="1"/>
      <c r="EV346" s="1"/>
      <c r="EW346" s="1"/>
      <c r="EX346" s="1"/>
      <c r="EY346" s="1"/>
      <c r="EZ346" s="1"/>
      <c r="FA346" s="1"/>
      <c r="FB346" s="1"/>
      <c r="FC346" s="1"/>
      <c r="FD346" s="1"/>
      <c r="FE346" s="1"/>
      <c r="FF346" s="1"/>
      <c r="FI346" s="2"/>
      <c r="FJ346" s="2"/>
      <c r="FO346" s="2"/>
      <c r="FP346" s="2"/>
      <c r="FS346" s="2"/>
      <c r="FT346" s="2"/>
      <c r="FU346" s="2"/>
      <c r="FV346" s="2"/>
      <c r="FW346" s="2"/>
      <c r="FX346" s="2"/>
      <c r="FY346" s="2"/>
      <c r="FZ346" s="2"/>
      <c r="GQ346" s="1"/>
      <c r="GR346" s="1"/>
      <c r="GS346" s="1"/>
      <c r="GT346" s="1"/>
      <c r="GU346" s="1"/>
      <c r="GV346" s="1"/>
      <c r="GW346" s="1"/>
      <c r="GX346" s="1"/>
      <c r="HM346" s="1"/>
      <c r="HN346" s="1"/>
    </row>
    <row r="347" spans="1:222">
      <c r="A347" s="11"/>
      <c r="B347" s="1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2"/>
      <c r="AN347" s="2"/>
      <c r="AQ347" s="2"/>
      <c r="AR347" s="2"/>
      <c r="AU347" s="2"/>
      <c r="AV347" s="2"/>
      <c r="BA347" s="2"/>
      <c r="BB347" s="2"/>
      <c r="BE347" s="2"/>
      <c r="BF347" s="2"/>
      <c r="BI347" s="2"/>
      <c r="BJ347" s="2"/>
      <c r="BO347" s="1"/>
      <c r="BP347" s="1"/>
      <c r="BQ347" s="1"/>
      <c r="BR347" s="1"/>
      <c r="BS347" s="1"/>
      <c r="BT347" s="1"/>
      <c r="BU347" s="1"/>
      <c r="BV347" s="1"/>
      <c r="BW347" s="1"/>
      <c r="BX347" s="1"/>
      <c r="BY347" s="1"/>
      <c r="BZ347" s="1"/>
      <c r="CA347" s="1"/>
      <c r="CB347" s="1"/>
      <c r="CC347" s="1"/>
      <c r="CD347" s="1"/>
      <c r="CE347" s="1"/>
      <c r="CF347" s="1"/>
      <c r="CG347" s="1"/>
      <c r="CH347" s="1"/>
      <c r="CI347" s="1"/>
      <c r="CJ347" s="1"/>
      <c r="CK347" s="1"/>
      <c r="CL347" s="1"/>
      <c r="CM347" s="1"/>
      <c r="CN347" s="1"/>
      <c r="CO347" s="1"/>
      <c r="CP347" s="1"/>
      <c r="CQ347" s="1"/>
      <c r="CR347" s="1"/>
      <c r="CS347" s="1"/>
      <c r="CT347" s="1"/>
      <c r="CU347" s="1"/>
      <c r="CV347" s="1"/>
      <c r="CW347" s="1"/>
      <c r="CX347" s="1"/>
      <c r="CY347" s="1"/>
      <c r="CZ347" s="1"/>
      <c r="DA347" s="1"/>
      <c r="DB347" s="1"/>
      <c r="DC347" s="1"/>
      <c r="DD347" s="1"/>
      <c r="DE347" s="1"/>
      <c r="DF347" s="1"/>
      <c r="DG347" s="1"/>
      <c r="DH347" s="1"/>
      <c r="DI347" s="1"/>
      <c r="DJ347" s="1"/>
      <c r="DK347" s="1"/>
      <c r="DL347" s="1"/>
      <c r="DM347" s="1"/>
      <c r="DN347" s="1"/>
      <c r="DO347" s="1"/>
      <c r="DP347" s="1"/>
      <c r="DQ347" s="1"/>
      <c r="DR347" s="1"/>
      <c r="DS347" s="1"/>
      <c r="DT347" s="1"/>
      <c r="DU347" s="1"/>
      <c r="DV347" s="1"/>
      <c r="DW347" s="1"/>
      <c r="DX347" s="1"/>
      <c r="DY347" s="1"/>
      <c r="DZ347" s="1"/>
      <c r="EA347" s="1"/>
      <c r="EB347" s="1"/>
      <c r="EC347" s="1"/>
      <c r="ED347" s="1"/>
      <c r="EE347" s="1"/>
      <c r="EF347" s="1"/>
      <c r="EG347" s="1"/>
      <c r="EH347" s="1"/>
      <c r="EI347" s="1"/>
      <c r="EJ347" s="1"/>
      <c r="EK347" s="1"/>
      <c r="EL347" s="1"/>
      <c r="EM347" s="1"/>
      <c r="EN347" s="1"/>
      <c r="EO347" s="1"/>
      <c r="EP347" s="1"/>
      <c r="EQ347" s="1"/>
      <c r="ER347" s="1"/>
      <c r="ES347" s="1"/>
      <c r="ET347" s="1"/>
      <c r="EU347" s="1"/>
      <c r="EV347" s="1"/>
      <c r="EW347" s="1"/>
      <c r="EX347" s="1"/>
      <c r="EY347" s="1"/>
      <c r="EZ347" s="1"/>
      <c r="FA347" s="1"/>
      <c r="FB347" s="1"/>
      <c r="FC347" s="1"/>
      <c r="FD347" s="1"/>
      <c r="FE347" s="1"/>
      <c r="FF347" s="1"/>
      <c r="FI347" s="2"/>
      <c r="FJ347" s="2"/>
      <c r="FO347" s="2"/>
      <c r="FP347" s="2"/>
      <c r="FS347" s="2"/>
      <c r="FT347" s="2"/>
      <c r="FU347" s="2"/>
      <c r="FV347" s="2"/>
      <c r="FW347" s="2"/>
      <c r="FX347" s="2"/>
      <c r="FY347" s="2"/>
      <c r="FZ347" s="2"/>
      <c r="GQ347" s="1"/>
      <c r="GR347" s="1"/>
      <c r="GS347" s="1"/>
      <c r="GT347" s="1"/>
      <c r="GU347" s="1"/>
      <c r="GV347" s="1"/>
      <c r="GW347" s="1"/>
      <c r="GX347" s="1"/>
      <c r="HM347" s="1"/>
      <c r="HN347" s="1"/>
    </row>
    <row r="348" spans="1:222">
      <c r="A348" s="11"/>
      <c r="B348" s="1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2"/>
      <c r="AN348" s="2"/>
      <c r="AQ348" s="2"/>
      <c r="AR348" s="2"/>
      <c r="AU348" s="2"/>
      <c r="AV348" s="2"/>
      <c r="BA348" s="2"/>
      <c r="BB348" s="2"/>
      <c r="BE348" s="2"/>
      <c r="BF348" s="2"/>
      <c r="BI348" s="2"/>
      <c r="BJ348" s="2"/>
      <c r="BO348" s="1"/>
      <c r="BP348" s="1"/>
      <c r="BQ348" s="1"/>
      <c r="BR348" s="1"/>
      <c r="BS348" s="1"/>
      <c r="BT348" s="1"/>
      <c r="BU348" s="1"/>
      <c r="BV348" s="1"/>
      <c r="BW348" s="1"/>
      <c r="BX348" s="1"/>
      <c r="BY348" s="1"/>
      <c r="BZ348" s="1"/>
      <c r="CA348" s="1"/>
      <c r="CB348" s="1"/>
      <c r="CC348" s="1"/>
      <c r="CD348" s="1"/>
      <c r="CE348" s="1"/>
      <c r="CF348" s="1"/>
      <c r="CG348" s="1"/>
      <c r="CH348" s="1"/>
      <c r="CI348" s="1"/>
      <c r="CJ348" s="1"/>
      <c r="CK348" s="1"/>
      <c r="CL348" s="1"/>
      <c r="CM348" s="1"/>
      <c r="CN348" s="1"/>
      <c r="CO348" s="1"/>
      <c r="CP348" s="1"/>
      <c r="CQ348" s="1"/>
      <c r="CR348" s="1"/>
      <c r="CS348" s="1"/>
      <c r="CT348" s="1"/>
      <c r="CU348" s="1"/>
      <c r="CV348" s="1"/>
      <c r="CW348" s="1"/>
      <c r="CX348" s="1"/>
      <c r="CY348" s="1"/>
      <c r="CZ348" s="1"/>
      <c r="DA348" s="1"/>
      <c r="DB348" s="1"/>
      <c r="DC348" s="1"/>
      <c r="DD348" s="1"/>
      <c r="DE348" s="1"/>
      <c r="DF348" s="1"/>
      <c r="DG348" s="1"/>
      <c r="DH348" s="1"/>
      <c r="DI348" s="1"/>
      <c r="DJ348" s="1"/>
      <c r="DK348" s="1"/>
      <c r="DL348" s="1"/>
      <c r="DM348" s="1"/>
      <c r="DN348" s="1"/>
      <c r="DO348" s="1"/>
      <c r="DP348" s="1"/>
      <c r="DQ348" s="1"/>
      <c r="DR348" s="1"/>
      <c r="DS348" s="1"/>
      <c r="DT348" s="1"/>
      <c r="DU348" s="1"/>
      <c r="DV348" s="1"/>
      <c r="DW348" s="1"/>
      <c r="DX348" s="1"/>
      <c r="DY348" s="1"/>
      <c r="DZ348" s="1"/>
      <c r="EA348" s="1"/>
      <c r="EB348" s="1"/>
      <c r="EC348" s="1"/>
      <c r="ED348" s="1"/>
      <c r="EE348" s="1"/>
      <c r="EF348" s="1"/>
      <c r="EG348" s="1"/>
      <c r="EH348" s="1"/>
      <c r="EI348" s="1"/>
      <c r="EJ348" s="1"/>
      <c r="EK348" s="1"/>
      <c r="EL348" s="1"/>
      <c r="EM348" s="1"/>
      <c r="EN348" s="1"/>
      <c r="EO348" s="1"/>
      <c r="EP348" s="1"/>
      <c r="EQ348" s="1"/>
      <c r="ER348" s="1"/>
      <c r="ES348" s="1"/>
      <c r="ET348" s="1"/>
      <c r="EU348" s="1"/>
      <c r="EV348" s="1"/>
      <c r="EW348" s="1"/>
      <c r="EX348" s="1"/>
      <c r="EY348" s="1"/>
      <c r="EZ348" s="1"/>
      <c r="FA348" s="1"/>
      <c r="FB348" s="1"/>
      <c r="FC348" s="1"/>
      <c r="FD348" s="1"/>
      <c r="FE348" s="1"/>
      <c r="FF348" s="1"/>
      <c r="FI348" s="2"/>
      <c r="FJ348" s="2"/>
      <c r="FO348" s="2"/>
      <c r="FP348" s="2"/>
      <c r="FS348" s="2"/>
      <c r="FT348" s="2"/>
      <c r="FU348" s="2"/>
      <c r="FV348" s="2"/>
      <c r="FW348" s="2"/>
      <c r="FX348" s="2"/>
      <c r="FY348" s="2"/>
      <c r="FZ348" s="2"/>
      <c r="GQ348" s="1"/>
      <c r="GR348" s="1"/>
      <c r="GS348" s="1"/>
      <c r="GT348" s="1"/>
      <c r="GU348" s="1"/>
      <c r="GV348" s="1"/>
      <c r="GW348" s="1"/>
      <c r="GX348" s="1"/>
      <c r="HM348" s="1"/>
      <c r="HN348" s="1"/>
    </row>
    <row r="349" spans="1:222">
      <c r="A349" s="11"/>
      <c r="B349" s="1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2"/>
      <c r="AN349" s="2"/>
      <c r="AQ349" s="2"/>
      <c r="AR349" s="2"/>
      <c r="AU349" s="2"/>
      <c r="AV349" s="2"/>
      <c r="BA349" s="2"/>
      <c r="BB349" s="2"/>
      <c r="BE349" s="2"/>
      <c r="BF349" s="2"/>
      <c r="BI349" s="2"/>
      <c r="BJ349" s="2"/>
      <c r="BO349" s="1"/>
      <c r="BP349" s="1"/>
      <c r="BQ349" s="1"/>
      <c r="BR349" s="1"/>
      <c r="BS349" s="1"/>
      <c r="BT349" s="1"/>
      <c r="BU349" s="1"/>
      <c r="BV349" s="1"/>
      <c r="BW349" s="1"/>
      <c r="BX349" s="1"/>
      <c r="BY349" s="1"/>
      <c r="BZ349" s="1"/>
      <c r="CA349" s="1"/>
      <c r="CB349" s="1"/>
      <c r="CC349" s="1"/>
      <c r="CD349" s="1"/>
      <c r="CE349" s="1"/>
      <c r="CF349" s="1"/>
      <c r="CG349" s="1"/>
      <c r="CH349" s="1"/>
      <c r="CI349" s="1"/>
      <c r="CJ349" s="1"/>
      <c r="CK349" s="1"/>
      <c r="CL349" s="1"/>
      <c r="CM349" s="1"/>
      <c r="CN349" s="1"/>
      <c r="CO349" s="1"/>
      <c r="CP349" s="1"/>
      <c r="CQ349" s="1"/>
      <c r="CR349" s="1"/>
      <c r="CS349" s="1"/>
      <c r="CT349" s="1"/>
      <c r="CU349" s="1"/>
      <c r="CV349" s="1"/>
      <c r="CW349" s="1"/>
      <c r="CX349" s="1"/>
      <c r="CY349" s="1"/>
      <c r="CZ349" s="1"/>
      <c r="DA349" s="1"/>
      <c r="DB349" s="1"/>
      <c r="DC349" s="1"/>
      <c r="DD349" s="1"/>
      <c r="DE349" s="1"/>
      <c r="DF349" s="1"/>
      <c r="DG349" s="1"/>
      <c r="DH349" s="1"/>
      <c r="DI349" s="1"/>
      <c r="DJ349" s="1"/>
      <c r="DK349" s="1"/>
      <c r="DL349" s="1"/>
      <c r="DM349" s="1"/>
      <c r="DN349" s="1"/>
      <c r="DO349" s="1"/>
      <c r="DP349" s="1"/>
      <c r="DQ349" s="1"/>
      <c r="DR349" s="1"/>
      <c r="DS349" s="1"/>
      <c r="DT349" s="1"/>
      <c r="DU349" s="1"/>
      <c r="DV349" s="1"/>
      <c r="DW349" s="1"/>
      <c r="DX349" s="1"/>
      <c r="DY349" s="1"/>
      <c r="DZ349" s="1"/>
      <c r="EA349" s="1"/>
      <c r="EB349" s="1"/>
      <c r="EC349" s="1"/>
      <c r="ED349" s="1"/>
      <c r="EE349" s="1"/>
      <c r="EF349" s="1"/>
      <c r="EG349" s="1"/>
      <c r="EH349" s="1"/>
      <c r="EI349" s="1"/>
      <c r="EJ349" s="1"/>
      <c r="EK349" s="1"/>
      <c r="EL349" s="1"/>
      <c r="EM349" s="1"/>
      <c r="EN349" s="1"/>
      <c r="EO349" s="1"/>
      <c r="EP349" s="1"/>
      <c r="EQ349" s="1"/>
      <c r="ER349" s="1"/>
      <c r="ES349" s="1"/>
      <c r="ET349" s="1"/>
      <c r="EU349" s="1"/>
      <c r="EV349" s="1"/>
      <c r="EW349" s="1"/>
      <c r="EX349" s="1"/>
      <c r="EY349" s="1"/>
      <c r="EZ349" s="1"/>
      <c r="FA349" s="1"/>
      <c r="FB349" s="1"/>
      <c r="FC349" s="1"/>
      <c r="FD349" s="1"/>
      <c r="FE349" s="1"/>
      <c r="FF349" s="1"/>
      <c r="FI349" s="2"/>
      <c r="FJ349" s="2"/>
      <c r="FO349" s="2"/>
      <c r="FP349" s="2"/>
      <c r="FS349" s="2"/>
      <c r="FT349" s="2"/>
      <c r="FU349" s="2"/>
      <c r="FV349" s="2"/>
      <c r="FW349" s="2"/>
      <c r="FX349" s="2"/>
      <c r="FY349" s="2"/>
      <c r="FZ349" s="2"/>
      <c r="GQ349" s="1"/>
      <c r="GR349" s="1"/>
      <c r="GS349" s="1"/>
      <c r="GT349" s="1"/>
      <c r="GU349" s="1"/>
      <c r="GV349" s="1"/>
      <c r="GW349" s="1"/>
      <c r="GX349" s="1"/>
      <c r="HM349" s="1"/>
      <c r="HN349" s="1"/>
    </row>
    <row r="350" spans="1:222">
      <c r="A350" s="11"/>
      <c r="B350" s="1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2"/>
      <c r="AN350" s="2"/>
      <c r="AQ350" s="2"/>
      <c r="AR350" s="2"/>
      <c r="AU350" s="2"/>
      <c r="AV350" s="2"/>
      <c r="BA350" s="2"/>
      <c r="BB350" s="2"/>
      <c r="BE350" s="2"/>
      <c r="BF350" s="2"/>
      <c r="BI350" s="2"/>
      <c r="BJ350" s="2"/>
      <c r="BO350" s="1"/>
      <c r="BP350" s="1"/>
      <c r="BQ350" s="1"/>
      <c r="BR350" s="1"/>
      <c r="BS350" s="1"/>
      <c r="BT350" s="1"/>
      <c r="BU350" s="1"/>
      <c r="BV350" s="1"/>
      <c r="BW350" s="1"/>
      <c r="BX350" s="1"/>
      <c r="BY350" s="1"/>
      <c r="BZ350" s="1"/>
      <c r="CA350" s="1"/>
      <c r="CB350" s="1"/>
      <c r="CC350" s="1"/>
      <c r="CD350" s="1"/>
      <c r="CE350" s="1"/>
      <c r="CF350" s="1"/>
      <c r="CG350" s="1"/>
      <c r="CH350" s="1"/>
      <c r="CI350" s="1"/>
      <c r="CJ350" s="1"/>
      <c r="CK350" s="1"/>
      <c r="CL350" s="1"/>
      <c r="CM350" s="1"/>
      <c r="CN350" s="1"/>
      <c r="CO350" s="1"/>
      <c r="CP350" s="1"/>
      <c r="CQ350" s="1"/>
      <c r="CR350" s="1"/>
      <c r="CS350" s="1"/>
      <c r="CT350" s="1"/>
      <c r="CU350" s="1"/>
      <c r="CV350" s="1"/>
      <c r="CW350" s="1"/>
      <c r="CX350" s="1"/>
      <c r="CY350" s="1"/>
      <c r="CZ350" s="1"/>
      <c r="DA350" s="1"/>
      <c r="DB350" s="1"/>
      <c r="DC350" s="1"/>
      <c r="DD350" s="1"/>
      <c r="DE350" s="1"/>
      <c r="DF350" s="1"/>
      <c r="DG350" s="1"/>
      <c r="DH350" s="1"/>
      <c r="DI350" s="1"/>
      <c r="DJ350" s="1"/>
      <c r="DK350" s="1"/>
      <c r="DL350" s="1"/>
      <c r="DM350" s="1"/>
      <c r="DN350" s="1"/>
      <c r="DO350" s="1"/>
      <c r="DP350" s="1"/>
      <c r="DQ350" s="1"/>
      <c r="DR350" s="1"/>
      <c r="DS350" s="1"/>
      <c r="DT350" s="1"/>
      <c r="DU350" s="1"/>
      <c r="DV350" s="1"/>
      <c r="DW350" s="1"/>
      <c r="DX350" s="1"/>
      <c r="DY350" s="1"/>
      <c r="DZ350" s="1"/>
      <c r="EA350" s="1"/>
      <c r="EB350" s="1"/>
      <c r="EC350" s="1"/>
      <c r="ED350" s="1"/>
      <c r="EE350" s="1"/>
      <c r="EF350" s="1"/>
      <c r="EG350" s="1"/>
      <c r="EH350" s="1"/>
      <c r="EI350" s="1"/>
      <c r="EJ350" s="1"/>
      <c r="EK350" s="1"/>
      <c r="EL350" s="1"/>
      <c r="EM350" s="1"/>
      <c r="EN350" s="1"/>
      <c r="EO350" s="1"/>
      <c r="EP350" s="1"/>
      <c r="EQ350" s="1"/>
      <c r="ER350" s="1"/>
      <c r="ES350" s="1"/>
      <c r="ET350" s="1"/>
      <c r="EU350" s="1"/>
      <c r="EV350" s="1"/>
      <c r="EW350" s="1"/>
      <c r="EX350" s="1"/>
      <c r="EY350" s="1"/>
      <c r="EZ350" s="1"/>
      <c r="FA350" s="1"/>
      <c r="FB350" s="1"/>
      <c r="FC350" s="1"/>
      <c r="FD350" s="1"/>
      <c r="FE350" s="1"/>
      <c r="FF350" s="1"/>
      <c r="FI350" s="2"/>
      <c r="FJ350" s="2"/>
      <c r="FO350" s="2"/>
      <c r="FP350" s="2"/>
      <c r="FS350" s="2"/>
      <c r="FT350" s="2"/>
      <c r="FU350" s="2"/>
      <c r="FV350" s="2"/>
      <c r="FW350" s="2"/>
      <c r="FX350" s="2"/>
      <c r="FY350" s="2"/>
      <c r="FZ350" s="2"/>
      <c r="GQ350" s="1"/>
      <c r="GR350" s="1"/>
      <c r="GS350" s="1"/>
      <c r="GT350" s="1"/>
      <c r="GU350" s="1"/>
      <c r="GV350" s="1"/>
      <c r="GW350" s="1"/>
      <c r="GX350" s="1"/>
      <c r="HM350" s="1"/>
      <c r="HN350" s="1"/>
    </row>
    <row r="351" spans="1:222">
      <c r="A351" s="11"/>
      <c r="B351" s="1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2"/>
      <c r="AN351" s="2"/>
      <c r="AQ351" s="2"/>
      <c r="AR351" s="2"/>
      <c r="AU351" s="2"/>
      <c r="AV351" s="2"/>
      <c r="BA351" s="2"/>
      <c r="BB351" s="2"/>
      <c r="BE351" s="2"/>
      <c r="BF351" s="2"/>
      <c r="BI351" s="2"/>
      <c r="BJ351" s="2"/>
      <c r="BO351" s="1"/>
      <c r="BP351" s="1"/>
      <c r="BQ351" s="1"/>
      <c r="BR351" s="1"/>
      <c r="BS351" s="1"/>
      <c r="BT351" s="1"/>
      <c r="BU351" s="1"/>
      <c r="BV351" s="1"/>
      <c r="BW351" s="1"/>
      <c r="BX351" s="1"/>
      <c r="BY351" s="1"/>
      <c r="BZ351" s="1"/>
      <c r="CA351" s="1"/>
      <c r="CB351" s="1"/>
      <c r="CC351" s="1"/>
      <c r="CD351" s="1"/>
      <c r="CE351" s="1"/>
      <c r="CF351" s="1"/>
      <c r="CG351" s="1"/>
      <c r="CH351" s="1"/>
      <c r="CI351" s="1"/>
      <c r="CJ351" s="1"/>
      <c r="CK351" s="1"/>
      <c r="CL351" s="1"/>
      <c r="CM351" s="1"/>
      <c r="CN351" s="1"/>
      <c r="CO351" s="1"/>
      <c r="CP351" s="1"/>
      <c r="CQ351" s="1"/>
      <c r="CR351" s="1"/>
      <c r="CS351" s="1"/>
      <c r="CT351" s="1"/>
      <c r="CU351" s="1"/>
      <c r="CV351" s="1"/>
      <c r="CW351" s="1"/>
      <c r="CX351" s="1"/>
      <c r="CY351" s="1"/>
      <c r="CZ351" s="1"/>
      <c r="DA351" s="1"/>
      <c r="DB351" s="1"/>
      <c r="DC351" s="1"/>
      <c r="DD351" s="1"/>
      <c r="DE351" s="1"/>
      <c r="DF351" s="1"/>
      <c r="DG351" s="1"/>
      <c r="DH351" s="1"/>
      <c r="DI351" s="1"/>
      <c r="DJ351" s="1"/>
      <c r="DK351" s="1"/>
      <c r="DL351" s="1"/>
      <c r="DM351" s="1"/>
      <c r="DN351" s="1"/>
      <c r="DO351" s="1"/>
      <c r="DP351" s="1"/>
      <c r="DQ351" s="1"/>
      <c r="DR351" s="1"/>
      <c r="DS351" s="1"/>
      <c r="DT351" s="1"/>
      <c r="DU351" s="1"/>
      <c r="DV351" s="1"/>
      <c r="DW351" s="1"/>
      <c r="DX351" s="1"/>
      <c r="DY351" s="1"/>
      <c r="DZ351" s="1"/>
      <c r="EA351" s="1"/>
      <c r="EB351" s="1"/>
      <c r="EC351" s="1"/>
      <c r="ED351" s="1"/>
      <c r="EE351" s="1"/>
      <c r="EF351" s="1"/>
      <c r="EG351" s="1"/>
      <c r="EH351" s="1"/>
      <c r="EI351" s="1"/>
      <c r="EJ351" s="1"/>
      <c r="EK351" s="1"/>
      <c r="EL351" s="1"/>
      <c r="EM351" s="1"/>
      <c r="EN351" s="1"/>
      <c r="EO351" s="1"/>
      <c r="EP351" s="1"/>
      <c r="EQ351" s="1"/>
      <c r="ER351" s="1"/>
      <c r="ES351" s="1"/>
      <c r="ET351" s="1"/>
      <c r="EU351" s="1"/>
      <c r="EV351" s="1"/>
      <c r="EW351" s="1"/>
      <c r="EX351" s="1"/>
      <c r="EY351" s="1"/>
      <c r="EZ351" s="1"/>
      <c r="FA351" s="1"/>
      <c r="FB351" s="1"/>
      <c r="FC351" s="1"/>
      <c r="FD351" s="1"/>
      <c r="FE351" s="1"/>
      <c r="FF351" s="1"/>
      <c r="FI351" s="2"/>
      <c r="FJ351" s="2"/>
      <c r="FO351" s="2"/>
      <c r="FP351" s="2"/>
      <c r="FS351" s="2"/>
      <c r="FT351" s="2"/>
      <c r="FU351" s="2"/>
      <c r="FV351" s="2"/>
      <c r="FW351" s="2"/>
      <c r="FX351" s="2"/>
      <c r="FY351" s="2"/>
      <c r="FZ351" s="2"/>
      <c r="GQ351" s="1"/>
      <c r="GR351" s="1"/>
      <c r="GS351" s="1"/>
      <c r="GT351" s="1"/>
      <c r="GU351" s="1"/>
      <c r="GV351" s="1"/>
      <c r="GW351" s="1"/>
      <c r="GX351" s="1"/>
      <c r="HM351" s="1"/>
      <c r="HN351" s="1"/>
    </row>
    <row r="352" spans="1:222">
      <c r="A352" s="11"/>
      <c r="B352" s="1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2"/>
      <c r="AN352" s="2"/>
      <c r="AQ352" s="2"/>
      <c r="AR352" s="2"/>
      <c r="AU352" s="2"/>
      <c r="AV352" s="2"/>
      <c r="BA352" s="2"/>
      <c r="BB352" s="2"/>
      <c r="BE352" s="2"/>
      <c r="BF352" s="2"/>
      <c r="BI352" s="2"/>
      <c r="BJ352" s="2"/>
      <c r="BO352" s="1"/>
      <c r="BP352" s="1"/>
      <c r="BQ352" s="1"/>
      <c r="BR352" s="1"/>
      <c r="BS352" s="1"/>
      <c r="BT352" s="1"/>
      <c r="BU352" s="1"/>
      <c r="BV352" s="1"/>
      <c r="BW352" s="1"/>
      <c r="BX352" s="1"/>
      <c r="BY352" s="1"/>
      <c r="BZ352" s="1"/>
      <c r="CA352" s="1"/>
      <c r="CB352" s="1"/>
      <c r="CC352" s="1"/>
      <c r="CD352" s="1"/>
      <c r="CE352" s="1"/>
      <c r="CF352" s="1"/>
      <c r="CG352" s="1"/>
      <c r="CH352" s="1"/>
      <c r="CI352" s="1"/>
      <c r="CJ352" s="1"/>
      <c r="CK352" s="1"/>
      <c r="CL352" s="1"/>
      <c r="CM352" s="1"/>
      <c r="CN352" s="1"/>
      <c r="CO352" s="1"/>
      <c r="CP352" s="1"/>
      <c r="CQ352" s="1"/>
      <c r="CR352" s="1"/>
      <c r="CS352" s="1"/>
      <c r="CT352" s="1"/>
      <c r="CU352" s="1"/>
      <c r="CV352" s="1"/>
      <c r="CW352" s="1"/>
      <c r="CX352" s="1"/>
      <c r="CY352" s="1"/>
      <c r="CZ352" s="1"/>
      <c r="DA352" s="1"/>
      <c r="DB352" s="1"/>
      <c r="DC352" s="1"/>
      <c r="DD352" s="1"/>
      <c r="DE352" s="1"/>
      <c r="DF352" s="1"/>
      <c r="DG352" s="1"/>
      <c r="DH352" s="1"/>
      <c r="DI352" s="1"/>
      <c r="DJ352" s="1"/>
      <c r="DK352" s="1"/>
      <c r="DL352" s="1"/>
      <c r="DM352" s="1"/>
      <c r="DN352" s="1"/>
      <c r="DO352" s="1"/>
      <c r="DP352" s="1"/>
      <c r="DQ352" s="1"/>
      <c r="DR352" s="1"/>
      <c r="DS352" s="1"/>
      <c r="DT352" s="1"/>
      <c r="DU352" s="1"/>
      <c r="DV352" s="1"/>
      <c r="DW352" s="1"/>
      <c r="DX352" s="1"/>
      <c r="DY352" s="1"/>
      <c r="DZ352" s="1"/>
      <c r="EA352" s="1"/>
      <c r="EB352" s="1"/>
      <c r="EC352" s="1"/>
      <c r="ED352" s="1"/>
      <c r="EE352" s="1"/>
      <c r="EF352" s="1"/>
      <c r="EG352" s="1"/>
      <c r="EH352" s="1"/>
      <c r="EI352" s="1"/>
      <c r="EJ352" s="1"/>
      <c r="EK352" s="1"/>
      <c r="EL352" s="1"/>
      <c r="EM352" s="1"/>
      <c r="EN352" s="1"/>
      <c r="EO352" s="1"/>
      <c r="EP352" s="1"/>
      <c r="EQ352" s="1"/>
      <c r="ER352" s="1"/>
      <c r="ES352" s="1"/>
      <c r="ET352" s="1"/>
      <c r="EU352" s="1"/>
      <c r="EV352" s="1"/>
      <c r="EW352" s="1"/>
      <c r="EX352" s="1"/>
      <c r="EY352" s="1"/>
      <c r="EZ352" s="1"/>
      <c r="FA352" s="1"/>
      <c r="FB352" s="1"/>
      <c r="FC352" s="1"/>
      <c r="FD352" s="1"/>
      <c r="FE352" s="1"/>
      <c r="FF352" s="1"/>
      <c r="FI352" s="2"/>
      <c r="FJ352" s="2"/>
      <c r="FO352" s="2"/>
      <c r="FP352" s="2"/>
      <c r="FS352" s="2"/>
      <c r="FT352" s="2"/>
      <c r="FU352" s="2"/>
      <c r="FV352" s="2"/>
      <c r="FW352" s="2"/>
      <c r="FX352" s="2"/>
      <c r="FY352" s="2"/>
      <c r="FZ352" s="2"/>
      <c r="GQ352" s="1"/>
      <c r="GR352" s="1"/>
      <c r="GS352" s="1"/>
      <c r="GT352" s="1"/>
      <c r="GU352" s="1"/>
      <c r="GV352" s="1"/>
      <c r="GW352" s="1"/>
      <c r="GX352" s="1"/>
      <c r="HM352" s="1"/>
      <c r="HN352" s="1"/>
    </row>
    <row r="353" spans="1:222">
      <c r="A353" s="11"/>
      <c r="B353" s="1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2"/>
      <c r="AN353" s="2"/>
      <c r="AQ353" s="2"/>
      <c r="AR353" s="2"/>
      <c r="AU353" s="2"/>
      <c r="AV353" s="2"/>
      <c r="BA353" s="2"/>
      <c r="BB353" s="2"/>
      <c r="BE353" s="2"/>
      <c r="BF353" s="2"/>
      <c r="BI353" s="2"/>
      <c r="BJ353" s="2"/>
      <c r="BO353" s="1"/>
      <c r="BP353" s="1"/>
      <c r="BQ353" s="1"/>
      <c r="BR353" s="1"/>
      <c r="BS353" s="1"/>
      <c r="BT353" s="1"/>
      <c r="BU353" s="1"/>
      <c r="BV353" s="1"/>
      <c r="BW353" s="1"/>
      <c r="BX353" s="1"/>
      <c r="BY353" s="1"/>
      <c r="BZ353" s="1"/>
      <c r="CA353" s="1"/>
      <c r="CB353" s="1"/>
      <c r="CC353" s="1"/>
      <c r="CD353" s="1"/>
      <c r="CE353" s="1"/>
      <c r="CF353" s="1"/>
      <c r="CG353" s="1"/>
      <c r="CH353" s="1"/>
      <c r="CI353" s="1"/>
      <c r="CJ353" s="1"/>
      <c r="CK353" s="1"/>
      <c r="CL353" s="1"/>
      <c r="CM353" s="1"/>
      <c r="CN353" s="1"/>
      <c r="CO353" s="1"/>
      <c r="CP353" s="1"/>
      <c r="CQ353" s="1"/>
      <c r="CR353" s="1"/>
      <c r="CS353" s="1"/>
      <c r="CT353" s="1"/>
      <c r="CU353" s="1"/>
      <c r="CV353" s="1"/>
      <c r="CW353" s="1"/>
      <c r="CX353" s="1"/>
      <c r="CY353" s="1"/>
      <c r="CZ353" s="1"/>
      <c r="DA353" s="1"/>
      <c r="DB353" s="1"/>
      <c r="DC353" s="1"/>
      <c r="DD353" s="1"/>
      <c r="DE353" s="1"/>
      <c r="DF353" s="1"/>
      <c r="DG353" s="1"/>
      <c r="DH353" s="1"/>
      <c r="DI353" s="1"/>
      <c r="DJ353" s="1"/>
      <c r="DK353" s="1"/>
      <c r="DL353" s="1"/>
      <c r="DM353" s="1"/>
      <c r="DN353" s="1"/>
      <c r="DO353" s="1"/>
      <c r="DP353" s="1"/>
      <c r="DQ353" s="1"/>
      <c r="DR353" s="1"/>
      <c r="DS353" s="1"/>
      <c r="DT353" s="1"/>
      <c r="DU353" s="1"/>
      <c r="DV353" s="1"/>
      <c r="DW353" s="1"/>
      <c r="DX353" s="1"/>
      <c r="DY353" s="1"/>
      <c r="DZ353" s="1"/>
      <c r="EA353" s="1"/>
      <c r="EB353" s="1"/>
      <c r="EC353" s="1"/>
      <c r="ED353" s="1"/>
      <c r="EE353" s="1"/>
      <c r="EF353" s="1"/>
      <c r="EG353" s="1"/>
      <c r="EH353" s="1"/>
      <c r="EI353" s="1"/>
      <c r="EJ353" s="1"/>
      <c r="EK353" s="1"/>
      <c r="EL353" s="1"/>
      <c r="EM353" s="1"/>
      <c r="EN353" s="1"/>
      <c r="EO353" s="1"/>
      <c r="EP353" s="1"/>
      <c r="EQ353" s="1"/>
      <c r="ER353" s="1"/>
      <c r="ES353" s="1"/>
      <c r="ET353" s="1"/>
      <c r="EU353" s="1"/>
      <c r="EV353" s="1"/>
      <c r="EW353" s="1"/>
      <c r="EX353" s="1"/>
      <c r="EY353" s="1"/>
      <c r="EZ353" s="1"/>
      <c r="FA353" s="1"/>
      <c r="FB353" s="1"/>
      <c r="FC353" s="1"/>
      <c r="FD353" s="1"/>
      <c r="FE353" s="1"/>
      <c r="FF353" s="1"/>
      <c r="FI353" s="2"/>
      <c r="FJ353" s="2"/>
      <c r="FO353" s="2"/>
      <c r="FP353" s="2"/>
      <c r="FS353" s="2"/>
      <c r="FT353" s="2"/>
      <c r="FU353" s="2"/>
      <c r="FV353" s="2"/>
      <c r="FW353" s="2"/>
      <c r="FX353" s="2"/>
      <c r="FY353" s="2"/>
      <c r="FZ353" s="2"/>
      <c r="GQ353" s="1"/>
      <c r="GR353" s="1"/>
      <c r="GS353" s="1"/>
      <c r="GT353" s="1"/>
      <c r="GU353" s="1"/>
      <c r="GV353" s="1"/>
      <c r="GW353" s="1"/>
      <c r="GX353" s="1"/>
      <c r="HM353" s="1"/>
      <c r="HN353" s="1"/>
    </row>
    <row r="354" spans="1:222">
      <c r="A354" s="11"/>
      <c r="B354" s="1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2"/>
      <c r="AN354" s="2"/>
      <c r="AQ354" s="2"/>
      <c r="AR354" s="2"/>
      <c r="AU354" s="2"/>
      <c r="AV354" s="2"/>
      <c r="BA354" s="2"/>
      <c r="BB354" s="2"/>
      <c r="BE354" s="2"/>
      <c r="BF354" s="2"/>
      <c r="BI354" s="2"/>
      <c r="BJ354" s="2"/>
      <c r="BO354" s="1"/>
      <c r="BP354" s="1"/>
      <c r="BQ354" s="1"/>
      <c r="BR354" s="1"/>
      <c r="BS354" s="1"/>
      <c r="BT354" s="1"/>
      <c r="BU354" s="1"/>
      <c r="BV354" s="1"/>
      <c r="BW354" s="1"/>
      <c r="BX354" s="1"/>
      <c r="BY354" s="1"/>
      <c r="BZ354" s="1"/>
      <c r="CA354" s="1"/>
      <c r="CB354" s="1"/>
      <c r="CC354" s="1"/>
      <c r="CD354" s="1"/>
      <c r="CE354" s="1"/>
      <c r="CF354" s="1"/>
      <c r="CG354" s="1"/>
      <c r="CH354" s="1"/>
      <c r="CI354" s="1"/>
      <c r="CJ354" s="1"/>
      <c r="CK354" s="1"/>
      <c r="CL354" s="1"/>
      <c r="CM354" s="1"/>
      <c r="CN354" s="1"/>
      <c r="CO354" s="1"/>
      <c r="CP354" s="1"/>
      <c r="CQ354" s="1"/>
      <c r="CR354" s="1"/>
      <c r="CS354" s="1"/>
      <c r="CT354" s="1"/>
      <c r="CU354" s="1"/>
      <c r="CV354" s="1"/>
      <c r="CW354" s="1"/>
      <c r="CX354" s="1"/>
      <c r="CY354" s="1"/>
      <c r="CZ354" s="1"/>
      <c r="DA354" s="1"/>
      <c r="DB354" s="1"/>
      <c r="DC354" s="1"/>
      <c r="DD354" s="1"/>
      <c r="DE354" s="1"/>
      <c r="DF354" s="1"/>
      <c r="DG354" s="1"/>
      <c r="DH354" s="1"/>
      <c r="DI354" s="1"/>
      <c r="DJ354" s="1"/>
      <c r="DK354" s="1"/>
      <c r="DL354" s="1"/>
      <c r="DM354" s="1"/>
      <c r="DN354" s="1"/>
      <c r="DO354" s="1"/>
      <c r="DP354" s="1"/>
      <c r="DQ354" s="1"/>
      <c r="DR354" s="1"/>
      <c r="DS354" s="1"/>
      <c r="DT354" s="1"/>
      <c r="DU354" s="1"/>
      <c r="DV354" s="1"/>
      <c r="DW354" s="1"/>
      <c r="DX354" s="1"/>
      <c r="DY354" s="1"/>
      <c r="DZ354" s="1"/>
      <c r="EA354" s="1"/>
      <c r="EB354" s="1"/>
      <c r="EC354" s="1"/>
      <c r="ED354" s="1"/>
      <c r="EE354" s="1"/>
      <c r="EF354" s="1"/>
      <c r="EG354" s="1"/>
      <c r="EH354" s="1"/>
      <c r="EI354" s="1"/>
      <c r="EJ354" s="1"/>
      <c r="EK354" s="1"/>
      <c r="EL354" s="1"/>
      <c r="EM354" s="1"/>
      <c r="EN354" s="1"/>
      <c r="EO354" s="1"/>
      <c r="EP354" s="1"/>
      <c r="EQ354" s="1"/>
      <c r="ER354" s="1"/>
      <c r="ES354" s="1"/>
      <c r="ET354" s="1"/>
      <c r="EU354" s="1"/>
      <c r="EV354" s="1"/>
      <c r="EW354" s="1"/>
      <c r="EX354" s="1"/>
      <c r="EY354" s="1"/>
      <c r="EZ354" s="1"/>
      <c r="FA354" s="1"/>
      <c r="FB354" s="1"/>
      <c r="FC354" s="1"/>
      <c r="FD354" s="1"/>
      <c r="FE354" s="1"/>
      <c r="FF354" s="1"/>
      <c r="FI354" s="2"/>
      <c r="FJ354" s="2"/>
      <c r="FO354" s="2"/>
      <c r="FP354" s="2"/>
      <c r="FS354" s="2"/>
      <c r="FT354" s="2"/>
      <c r="FU354" s="2"/>
      <c r="FV354" s="2"/>
      <c r="FW354" s="2"/>
      <c r="FX354" s="2"/>
      <c r="FY354" s="2"/>
      <c r="FZ354" s="2"/>
      <c r="GQ354" s="1"/>
      <c r="GR354" s="1"/>
      <c r="GS354" s="1"/>
      <c r="GT354" s="1"/>
      <c r="GU354" s="1"/>
      <c r="GV354" s="1"/>
      <c r="GW354" s="1"/>
      <c r="GX354" s="1"/>
      <c r="HM354" s="1"/>
      <c r="HN354" s="1"/>
    </row>
    <row r="355" spans="1:222">
      <c r="A355" s="11"/>
      <c r="B355" s="1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2"/>
      <c r="AN355" s="2"/>
      <c r="AQ355" s="2"/>
      <c r="AR355" s="2"/>
      <c r="AU355" s="2"/>
      <c r="AV355" s="2"/>
      <c r="BA355" s="2"/>
      <c r="BB355" s="2"/>
      <c r="BE355" s="2"/>
      <c r="BF355" s="2"/>
      <c r="BI355" s="2"/>
      <c r="BJ355" s="2"/>
      <c r="BO355" s="1"/>
      <c r="BP355" s="1"/>
      <c r="BQ355" s="1"/>
      <c r="BR355" s="1"/>
      <c r="BS355" s="1"/>
      <c r="BT355" s="1"/>
      <c r="BU355" s="1"/>
      <c r="BV355" s="1"/>
      <c r="BW355" s="1"/>
      <c r="BX355" s="1"/>
      <c r="BY355" s="1"/>
      <c r="BZ355" s="1"/>
      <c r="CA355" s="1"/>
      <c r="CB355" s="1"/>
      <c r="CC355" s="1"/>
      <c r="CD355" s="1"/>
      <c r="CE355" s="1"/>
      <c r="CF355" s="1"/>
      <c r="CG355" s="1"/>
      <c r="CH355" s="1"/>
      <c r="CI355" s="1"/>
      <c r="CJ355" s="1"/>
      <c r="CK355" s="1"/>
      <c r="CL355" s="1"/>
      <c r="CM355" s="1"/>
      <c r="CN355" s="1"/>
      <c r="CO355" s="1"/>
      <c r="CP355" s="1"/>
      <c r="CQ355" s="1"/>
      <c r="CR355" s="1"/>
      <c r="CS355" s="1"/>
      <c r="CT355" s="1"/>
      <c r="CU355" s="1"/>
      <c r="CV355" s="1"/>
      <c r="CW355" s="1"/>
      <c r="CX355" s="1"/>
      <c r="CY355" s="1"/>
      <c r="CZ355" s="1"/>
      <c r="DA355" s="1"/>
      <c r="DB355" s="1"/>
      <c r="DC355" s="1"/>
      <c r="DD355" s="1"/>
      <c r="DE355" s="1"/>
      <c r="DF355" s="1"/>
      <c r="DG355" s="1"/>
      <c r="DH355" s="1"/>
      <c r="DI355" s="1"/>
      <c r="DJ355" s="1"/>
      <c r="DK355" s="1"/>
      <c r="DL355" s="1"/>
      <c r="DM355" s="1"/>
      <c r="DN355" s="1"/>
      <c r="DO355" s="1"/>
      <c r="DP355" s="1"/>
      <c r="DQ355" s="1"/>
      <c r="DR355" s="1"/>
      <c r="DS355" s="1"/>
      <c r="DT355" s="1"/>
      <c r="DU355" s="1"/>
      <c r="DV355" s="1"/>
      <c r="DW355" s="1"/>
      <c r="DX355" s="1"/>
      <c r="DY355" s="1"/>
      <c r="DZ355" s="1"/>
      <c r="EA355" s="1"/>
      <c r="EB355" s="1"/>
      <c r="EC355" s="1"/>
      <c r="ED355" s="1"/>
      <c r="EE355" s="1"/>
      <c r="EF355" s="1"/>
      <c r="EG355" s="1"/>
      <c r="EH355" s="1"/>
      <c r="EI355" s="1"/>
      <c r="EJ355" s="1"/>
      <c r="EK355" s="1"/>
      <c r="EL355" s="1"/>
      <c r="EM355" s="1"/>
      <c r="EN355" s="1"/>
      <c r="EO355" s="1"/>
      <c r="EP355" s="1"/>
      <c r="EQ355" s="1"/>
      <c r="ER355" s="1"/>
      <c r="ES355" s="1"/>
      <c r="ET355" s="1"/>
      <c r="EU355" s="1"/>
      <c r="EV355" s="1"/>
      <c r="EW355" s="1"/>
      <c r="EX355" s="1"/>
      <c r="EY355" s="1"/>
      <c r="EZ355" s="1"/>
      <c r="FA355" s="1"/>
      <c r="FB355" s="1"/>
      <c r="FC355" s="1"/>
      <c r="FD355" s="1"/>
      <c r="FE355" s="1"/>
      <c r="FF355" s="1"/>
      <c r="FI355" s="2"/>
      <c r="FJ355" s="2"/>
      <c r="FO355" s="2"/>
      <c r="FP355" s="2"/>
      <c r="FS355" s="2"/>
      <c r="FT355" s="2"/>
      <c r="FU355" s="2"/>
      <c r="FV355" s="2"/>
      <c r="FW355" s="2"/>
      <c r="FX355" s="2"/>
      <c r="FY355" s="2"/>
      <c r="FZ355" s="2"/>
      <c r="GQ355" s="1"/>
      <c r="GR355" s="1"/>
      <c r="GS355" s="1"/>
      <c r="GT355" s="1"/>
      <c r="GU355" s="1"/>
      <c r="GV355" s="1"/>
      <c r="GW355" s="1"/>
      <c r="GX355" s="1"/>
      <c r="HM355" s="1"/>
      <c r="HN355" s="1"/>
    </row>
    <row r="356" spans="1:222">
      <c r="A356" s="11"/>
      <c r="B356" s="1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2"/>
      <c r="AN356" s="2"/>
      <c r="AQ356" s="2"/>
      <c r="AR356" s="2"/>
      <c r="AU356" s="2"/>
      <c r="AV356" s="2"/>
      <c r="BA356" s="2"/>
      <c r="BB356" s="2"/>
      <c r="BE356" s="2"/>
      <c r="BF356" s="2"/>
      <c r="BI356" s="2"/>
      <c r="BJ356" s="2"/>
      <c r="BO356" s="1"/>
      <c r="BP356" s="1"/>
      <c r="BQ356" s="1"/>
      <c r="BR356" s="1"/>
      <c r="BS356" s="1"/>
      <c r="BT356" s="1"/>
      <c r="BU356" s="1"/>
      <c r="BV356" s="1"/>
      <c r="BW356" s="1"/>
      <c r="BX356" s="1"/>
      <c r="BY356" s="1"/>
      <c r="BZ356" s="1"/>
      <c r="CA356" s="1"/>
      <c r="CB356" s="1"/>
      <c r="CC356" s="1"/>
      <c r="CD356" s="1"/>
      <c r="CE356" s="1"/>
      <c r="CF356" s="1"/>
      <c r="CG356" s="1"/>
      <c r="CH356" s="1"/>
      <c r="CI356" s="1"/>
      <c r="CJ356" s="1"/>
      <c r="CK356" s="1"/>
      <c r="CL356" s="1"/>
      <c r="CM356" s="1"/>
      <c r="CN356" s="1"/>
      <c r="CO356" s="1"/>
      <c r="CP356" s="1"/>
      <c r="CQ356" s="1"/>
      <c r="CR356" s="1"/>
      <c r="CS356" s="1"/>
      <c r="CT356" s="1"/>
      <c r="CU356" s="1"/>
      <c r="CV356" s="1"/>
      <c r="CW356" s="1"/>
      <c r="CX356" s="1"/>
      <c r="CY356" s="1"/>
      <c r="CZ356" s="1"/>
      <c r="DA356" s="1"/>
      <c r="DB356" s="1"/>
      <c r="DC356" s="1"/>
      <c r="DD356" s="1"/>
      <c r="DE356" s="1"/>
      <c r="DF356" s="1"/>
      <c r="DG356" s="1"/>
      <c r="DH356" s="1"/>
      <c r="DI356" s="1"/>
      <c r="DJ356" s="1"/>
      <c r="DK356" s="1"/>
      <c r="DL356" s="1"/>
      <c r="DM356" s="1"/>
      <c r="DN356" s="1"/>
      <c r="DO356" s="1"/>
      <c r="DP356" s="1"/>
      <c r="DQ356" s="1"/>
      <c r="DR356" s="1"/>
      <c r="DS356" s="1"/>
      <c r="DT356" s="1"/>
      <c r="DU356" s="1"/>
      <c r="DV356" s="1"/>
      <c r="DW356" s="1"/>
      <c r="DX356" s="1"/>
      <c r="DY356" s="1"/>
      <c r="DZ356" s="1"/>
      <c r="EA356" s="1"/>
      <c r="EB356" s="1"/>
      <c r="EC356" s="1"/>
      <c r="ED356" s="1"/>
      <c r="EE356" s="1"/>
      <c r="EF356" s="1"/>
      <c r="EG356" s="1"/>
      <c r="EH356" s="1"/>
      <c r="EI356" s="1"/>
      <c r="EJ356" s="1"/>
      <c r="EK356" s="1"/>
      <c r="EL356" s="1"/>
      <c r="EM356" s="1"/>
      <c r="EN356" s="1"/>
      <c r="EO356" s="1"/>
      <c r="EP356" s="1"/>
      <c r="EQ356" s="1"/>
      <c r="ER356" s="1"/>
      <c r="ES356" s="1"/>
      <c r="ET356" s="1"/>
      <c r="EU356" s="1"/>
      <c r="EV356" s="1"/>
      <c r="EW356" s="1"/>
      <c r="EX356" s="1"/>
      <c r="EY356" s="1"/>
      <c r="EZ356" s="1"/>
      <c r="FA356" s="1"/>
      <c r="FB356" s="1"/>
      <c r="FC356" s="1"/>
      <c r="FD356" s="1"/>
      <c r="FE356" s="1"/>
      <c r="FF356" s="1"/>
      <c r="FI356" s="2"/>
      <c r="FJ356" s="2"/>
      <c r="FO356" s="2"/>
      <c r="FP356" s="2"/>
      <c r="FS356" s="2"/>
      <c r="FT356" s="2"/>
      <c r="FU356" s="2"/>
      <c r="FV356" s="2"/>
      <c r="FW356" s="2"/>
      <c r="FX356" s="2"/>
      <c r="FY356" s="2"/>
      <c r="FZ356" s="2"/>
      <c r="GQ356" s="1"/>
      <c r="GR356" s="1"/>
      <c r="GS356" s="1"/>
      <c r="GT356" s="1"/>
      <c r="GU356" s="1"/>
      <c r="GV356" s="1"/>
      <c r="GW356" s="1"/>
      <c r="GX356" s="1"/>
      <c r="HM356" s="1"/>
      <c r="HN356" s="1"/>
    </row>
    <row r="357" spans="1:222">
      <c r="A357" s="11"/>
      <c r="B357" s="1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2"/>
      <c r="AN357" s="2"/>
      <c r="AQ357" s="2"/>
      <c r="AR357" s="2"/>
      <c r="AU357" s="2"/>
      <c r="AV357" s="2"/>
      <c r="BA357" s="2"/>
      <c r="BB357" s="2"/>
      <c r="BE357" s="2"/>
      <c r="BF357" s="2"/>
      <c r="BI357" s="2"/>
      <c r="BJ357" s="2"/>
      <c r="BO357" s="1"/>
      <c r="BP357" s="1"/>
      <c r="BQ357" s="1"/>
      <c r="BR357" s="1"/>
      <c r="BS357" s="1"/>
      <c r="BT357" s="1"/>
      <c r="BU357" s="1"/>
      <c r="BV357" s="1"/>
      <c r="BW357" s="1"/>
      <c r="BX357" s="1"/>
      <c r="BY357" s="1"/>
      <c r="BZ357" s="1"/>
      <c r="CA357" s="1"/>
      <c r="CB357" s="1"/>
      <c r="CC357" s="1"/>
      <c r="CD357" s="1"/>
      <c r="CE357" s="1"/>
      <c r="CF357" s="1"/>
      <c r="CG357" s="1"/>
      <c r="CH357" s="1"/>
      <c r="CI357" s="1"/>
      <c r="CJ357" s="1"/>
      <c r="CK357" s="1"/>
      <c r="CL357" s="1"/>
      <c r="CM357" s="1"/>
      <c r="CN357" s="1"/>
      <c r="CO357" s="1"/>
      <c r="CP357" s="1"/>
      <c r="CQ357" s="1"/>
      <c r="CR357" s="1"/>
      <c r="CS357" s="1"/>
      <c r="CT357" s="1"/>
      <c r="CU357" s="1"/>
      <c r="CV357" s="1"/>
      <c r="CW357" s="1"/>
      <c r="CX357" s="1"/>
      <c r="CY357" s="1"/>
      <c r="CZ357" s="1"/>
      <c r="DA357" s="1"/>
      <c r="DB357" s="1"/>
      <c r="DC357" s="1"/>
      <c r="DD357" s="1"/>
      <c r="DE357" s="1"/>
      <c r="DF357" s="1"/>
      <c r="DG357" s="1"/>
      <c r="DH357" s="1"/>
      <c r="DI357" s="1"/>
      <c r="DJ357" s="1"/>
      <c r="DK357" s="1"/>
      <c r="DL357" s="1"/>
      <c r="DM357" s="1"/>
      <c r="DN357" s="1"/>
      <c r="DO357" s="1"/>
      <c r="DP357" s="1"/>
      <c r="DQ357" s="1"/>
      <c r="DR357" s="1"/>
      <c r="DS357" s="1"/>
      <c r="DT357" s="1"/>
      <c r="DU357" s="1"/>
      <c r="DV357" s="1"/>
      <c r="DW357" s="1"/>
      <c r="DX357" s="1"/>
      <c r="DY357" s="1"/>
      <c r="DZ357" s="1"/>
      <c r="EA357" s="1"/>
      <c r="EB357" s="1"/>
      <c r="EC357" s="1"/>
      <c r="ED357" s="1"/>
      <c r="EE357" s="1"/>
      <c r="EF357" s="1"/>
      <c r="EG357" s="1"/>
      <c r="EH357" s="1"/>
      <c r="EI357" s="1"/>
      <c r="EJ357" s="1"/>
      <c r="EK357" s="1"/>
      <c r="EL357" s="1"/>
      <c r="EM357" s="1"/>
      <c r="EN357" s="1"/>
      <c r="EO357" s="1"/>
      <c r="EP357" s="1"/>
      <c r="EQ357" s="1"/>
      <c r="ER357" s="1"/>
      <c r="ES357" s="1"/>
      <c r="ET357" s="1"/>
      <c r="EU357" s="1"/>
      <c r="EV357" s="1"/>
      <c r="EW357" s="1"/>
      <c r="EX357" s="1"/>
      <c r="EY357" s="1"/>
      <c r="EZ357" s="1"/>
      <c r="FA357" s="1"/>
      <c r="FB357" s="1"/>
      <c r="FC357" s="1"/>
      <c r="FD357" s="1"/>
      <c r="FE357" s="1"/>
      <c r="FF357" s="1"/>
      <c r="FI357" s="2"/>
      <c r="FJ357" s="2"/>
      <c r="FO357" s="2"/>
      <c r="FP357" s="2"/>
      <c r="FS357" s="2"/>
      <c r="FT357" s="2"/>
      <c r="FU357" s="2"/>
      <c r="FV357" s="2"/>
      <c r="FW357" s="2"/>
      <c r="FX357" s="2"/>
      <c r="FY357" s="2"/>
      <c r="FZ357" s="2"/>
      <c r="GQ357" s="1"/>
      <c r="GR357" s="1"/>
      <c r="GS357" s="1"/>
      <c r="GT357" s="1"/>
      <c r="GU357" s="1"/>
      <c r="GV357" s="1"/>
      <c r="GW357" s="1"/>
      <c r="GX357" s="1"/>
      <c r="HM357" s="1"/>
      <c r="HN357" s="1"/>
    </row>
    <row r="358" spans="1:222">
      <c r="A358" s="11"/>
      <c r="B358" s="1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2"/>
      <c r="AN358" s="2"/>
      <c r="AQ358" s="2"/>
      <c r="AR358" s="2"/>
      <c r="AU358" s="2"/>
      <c r="AV358" s="2"/>
      <c r="BA358" s="2"/>
      <c r="BB358" s="2"/>
      <c r="BE358" s="2"/>
      <c r="BF358" s="2"/>
      <c r="BI358" s="2"/>
      <c r="BJ358" s="2"/>
      <c r="BO358" s="1"/>
      <c r="BP358" s="1"/>
      <c r="BQ358" s="1"/>
      <c r="BR358" s="1"/>
      <c r="BS358" s="1"/>
      <c r="BT358" s="1"/>
      <c r="BU358" s="1"/>
      <c r="BV358" s="1"/>
      <c r="BW358" s="1"/>
      <c r="BX358" s="1"/>
      <c r="BY358" s="1"/>
      <c r="BZ358" s="1"/>
      <c r="CA358" s="1"/>
      <c r="CB358" s="1"/>
      <c r="CC358" s="1"/>
      <c r="CD358" s="1"/>
      <c r="CE358" s="1"/>
      <c r="CF358" s="1"/>
      <c r="CG358" s="1"/>
      <c r="CH358" s="1"/>
      <c r="CI358" s="1"/>
      <c r="CJ358" s="1"/>
      <c r="CK358" s="1"/>
      <c r="CL358" s="1"/>
      <c r="CM358" s="1"/>
      <c r="CN358" s="1"/>
      <c r="CO358" s="1"/>
      <c r="CP358" s="1"/>
      <c r="CQ358" s="1"/>
      <c r="CR358" s="1"/>
      <c r="CS358" s="1"/>
      <c r="CT358" s="1"/>
      <c r="CU358" s="1"/>
      <c r="CV358" s="1"/>
      <c r="CW358" s="1"/>
      <c r="CX358" s="1"/>
      <c r="CY358" s="1"/>
      <c r="CZ358" s="1"/>
      <c r="DA358" s="1"/>
      <c r="DB358" s="1"/>
      <c r="DC358" s="1"/>
      <c r="DD358" s="1"/>
      <c r="DE358" s="1"/>
      <c r="DF358" s="1"/>
      <c r="DG358" s="1"/>
      <c r="DH358" s="1"/>
      <c r="DI358" s="1"/>
      <c r="DJ358" s="1"/>
      <c r="DK358" s="1"/>
      <c r="DL358" s="1"/>
      <c r="DM358" s="1"/>
      <c r="DN358" s="1"/>
      <c r="DO358" s="1"/>
      <c r="DP358" s="1"/>
      <c r="DQ358" s="1"/>
      <c r="DR358" s="1"/>
      <c r="DS358" s="1"/>
      <c r="DT358" s="1"/>
      <c r="DU358" s="1"/>
      <c r="DV358" s="1"/>
      <c r="DW358" s="1"/>
      <c r="DX358" s="1"/>
      <c r="DY358" s="1"/>
      <c r="DZ358" s="1"/>
      <c r="EA358" s="1"/>
      <c r="EB358" s="1"/>
      <c r="EC358" s="1"/>
      <c r="ED358" s="1"/>
      <c r="EE358" s="1"/>
      <c r="EF358" s="1"/>
      <c r="EG358" s="1"/>
      <c r="EH358" s="1"/>
      <c r="EI358" s="1"/>
      <c r="EJ358" s="1"/>
      <c r="EK358" s="1"/>
      <c r="EL358" s="1"/>
      <c r="EM358" s="1"/>
      <c r="EN358" s="1"/>
      <c r="EO358" s="1"/>
      <c r="EP358" s="1"/>
      <c r="EQ358" s="1"/>
      <c r="ER358" s="1"/>
      <c r="ES358" s="1"/>
      <c r="ET358" s="1"/>
      <c r="EU358" s="1"/>
      <c r="EV358" s="1"/>
      <c r="EW358" s="1"/>
      <c r="EX358" s="1"/>
      <c r="EY358" s="1"/>
      <c r="EZ358" s="1"/>
      <c r="FA358" s="1"/>
      <c r="FB358" s="1"/>
      <c r="FC358" s="1"/>
      <c r="FD358" s="1"/>
      <c r="FE358" s="1"/>
      <c r="FF358" s="1"/>
      <c r="FI358" s="2"/>
      <c r="FJ358" s="2"/>
      <c r="FO358" s="2"/>
      <c r="FP358" s="2"/>
      <c r="FS358" s="2"/>
      <c r="FT358" s="2"/>
      <c r="FU358" s="2"/>
      <c r="FV358" s="2"/>
      <c r="FW358" s="2"/>
      <c r="FX358" s="2"/>
      <c r="FY358" s="2"/>
      <c r="FZ358" s="2"/>
      <c r="GQ358" s="1"/>
      <c r="GR358" s="1"/>
      <c r="GS358" s="1"/>
      <c r="GT358" s="1"/>
      <c r="GU358" s="1"/>
      <c r="GV358" s="1"/>
      <c r="GW358" s="1"/>
      <c r="GX358" s="1"/>
      <c r="HM358" s="1"/>
      <c r="HN358" s="1"/>
    </row>
    <row r="359" spans="1:222">
      <c r="A359" s="11"/>
      <c r="B359" s="1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2"/>
      <c r="AN359" s="2"/>
      <c r="AQ359" s="2"/>
      <c r="AR359" s="2"/>
      <c r="AU359" s="2"/>
      <c r="AV359" s="2"/>
      <c r="BA359" s="2"/>
      <c r="BB359" s="2"/>
      <c r="BE359" s="2"/>
      <c r="BF359" s="2"/>
      <c r="BI359" s="2"/>
      <c r="BJ359" s="2"/>
      <c r="BO359" s="1"/>
      <c r="BP359" s="1"/>
      <c r="BQ359" s="1"/>
      <c r="BR359" s="1"/>
      <c r="BS359" s="1"/>
      <c r="BT359" s="1"/>
      <c r="BU359" s="1"/>
      <c r="BV359" s="1"/>
      <c r="BW359" s="1"/>
      <c r="BX359" s="1"/>
      <c r="BY359" s="1"/>
      <c r="BZ359" s="1"/>
      <c r="CA359" s="1"/>
      <c r="CB359" s="1"/>
      <c r="CC359" s="1"/>
      <c r="CD359" s="1"/>
      <c r="CE359" s="1"/>
      <c r="CF359" s="1"/>
      <c r="CG359" s="1"/>
      <c r="CH359" s="1"/>
      <c r="CI359" s="1"/>
      <c r="CJ359" s="1"/>
      <c r="CK359" s="1"/>
      <c r="CL359" s="1"/>
      <c r="CM359" s="1"/>
      <c r="CN359" s="1"/>
      <c r="CO359" s="1"/>
      <c r="CP359" s="1"/>
      <c r="CQ359" s="1"/>
      <c r="CR359" s="1"/>
      <c r="CS359" s="1"/>
      <c r="CT359" s="1"/>
      <c r="CU359" s="1"/>
      <c r="CV359" s="1"/>
      <c r="CW359" s="1"/>
      <c r="CX359" s="1"/>
      <c r="CY359" s="1"/>
      <c r="CZ359" s="1"/>
      <c r="DA359" s="1"/>
      <c r="DB359" s="1"/>
      <c r="DC359" s="1"/>
      <c r="DD359" s="1"/>
      <c r="DE359" s="1"/>
      <c r="DF359" s="1"/>
      <c r="DG359" s="1"/>
      <c r="DH359" s="1"/>
      <c r="DI359" s="1"/>
      <c r="DJ359" s="1"/>
      <c r="DK359" s="1"/>
      <c r="DL359" s="1"/>
      <c r="DM359" s="1"/>
      <c r="DN359" s="1"/>
      <c r="DO359" s="1"/>
      <c r="DP359" s="1"/>
      <c r="DQ359" s="1"/>
      <c r="DR359" s="1"/>
      <c r="DS359" s="1"/>
      <c r="DT359" s="1"/>
      <c r="DU359" s="1"/>
      <c r="DV359" s="1"/>
      <c r="DW359" s="1"/>
      <c r="DX359" s="1"/>
      <c r="DY359" s="1"/>
      <c r="DZ359" s="1"/>
      <c r="EA359" s="1"/>
      <c r="EB359" s="1"/>
      <c r="EC359" s="1"/>
      <c r="ED359" s="1"/>
      <c r="EE359" s="1"/>
      <c r="EF359" s="1"/>
      <c r="EG359" s="1"/>
      <c r="EH359" s="1"/>
      <c r="EI359" s="1"/>
      <c r="EJ359" s="1"/>
      <c r="EK359" s="1"/>
      <c r="EL359" s="1"/>
      <c r="EM359" s="1"/>
      <c r="EN359" s="1"/>
      <c r="EO359" s="1"/>
      <c r="EP359" s="1"/>
      <c r="EQ359" s="1"/>
      <c r="ER359" s="1"/>
      <c r="ES359" s="1"/>
      <c r="ET359" s="1"/>
      <c r="EU359" s="1"/>
      <c r="EV359" s="1"/>
      <c r="EW359" s="1"/>
      <c r="EX359" s="1"/>
      <c r="EY359" s="1"/>
      <c r="EZ359" s="1"/>
      <c r="FA359" s="1"/>
      <c r="FB359" s="1"/>
      <c r="FC359" s="1"/>
      <c r="FD359" s="1"/>
      <c r="FE359" s="1"/>
      <c r="FF359" s="1"/>
      <c r="FI359" s="2"/>
      <c r="FJ359" s="2"/>
      <c r="FO359" s="2"/>
      <c r="FP359" s="2"/>
      <c r="FS359" s="2"/>
      <c r="FT359" s="2"/>
      <c r="FU359" s="2"/>
      <c r="FV359" s="2"/>
      <c r="FW359" s="2"/>
      <c r="FX359" s="2"/>
      <c r="FY359" s="2"/>
      <c r="FZ359" s="2"/>
      <c r="GQ359" s="1"/>
      <c r="GR359" s="1"/>
      <c r="GS359" s="1"/>
      <c r="GT359" s="1"/>
      <c r="GU359" s="1"/>
      <c r="GV359" s="1"/>
      <c r="GW359" s="1"/>
      <c r="GX359" s="1"/>
      <c r="HM359" s="1"/>
      <c r="HN359" s="1"/>
    </row>
    <row r="360" spans="1:222">
      <c r="A360" s="11"/>
      <c r="B360" s="1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2"/>
      <c r="AN360" s="2"/>
      <c r="AQ360" s="2"/>
      <c r="AR360" s="2"/>
      <c r="AU360" s="2"/>
      <c r="AV360" s="2"/>
      <c r="BA360" s="2"/>
      <c r="BB360" s="2"/>
      <c r="BE360" s="2"/>
      <c r="BF360" s="2"/>
      <c r="BI360" s="2"/>
      <c r="BJ360" s="2"/>
      <c r="BO360" s="1"/>
      <c r="BP360" s="1"/>
      <c r="BQ360" s="1"/>
      <c r="BR360" s="1"/>
      <c r="BS360" s="1"/>
      <c r="BT360" s="1"/>
      <c r="BU360" s="1"/>
      <c r="BV360" s="1"/>
      <c r="BW360" s="1"/>
      <c r="BX360" s="1"/>
      <c r="BY360" s="1"/>
      <c r="BZ360" s="1"/>
      <c r="CA360" s="1"/>
      <c r="CB360" s="1"/>
      <c r="CC360" s="1"/>
      <c r="CD360" s="1"/>
      <c r="CE360" s="1"/>
      <c r="CF360" s="1"/>
      <c r="CG360" s="1"/>
      <c r="CH360" s="1"/>
      <c r="CI360" s="1"/>
      <c r="CJ360" s="1"/>
      <c r="CK360" s="1"/>
      <c r="CL360" s="1"/>
      <c r="CM360" s="1"/>
      <c r="CN360" s="1"/>
      <c r="CO360" s="1"/>
      <c r="CP360" s="1"/>
      <c r="CQ360" s="1"/>
      <c r="CR360" s="1"/>
      <c r="CS360" s="1"/>
      <c r="CT360" s="1"/>
      <c r="CU360" s="1"/>
      <c r="CV360" s="1"/>
      <c r="CW360" s="1"/>
      <c r="CX360" s="1"/>
      <c r="CY360" s="1"/>
      <c r="CZ360" s="1"/>
      <c r="DA360" s="1"/>
      <c r="DB360" s="1"/>
      <c r="DC360" s="1"/>
      <c r="DD360" s="1"/>
      <c r="DE360" s="1"/>
      <c r="DF360" s="1"/>
      <c r="DG360" s="1"/>
      <c r="DH360" s="1"/>
      <c r="DI360" s="1"/>
      <c r="DJ360" s="1"/>
      <c r="DK360" s="1"/>
      <c r="DL360" s="1"/>
      <c r="DM360" s="1"/>
      <c r="DN360" s="1"/>
      <c r="DO360" s="1"/>
      <c r="DP360" s="1"/>
      <c r="DQ360" s="1"/>
      <c r="DR360" s="1"/>
      <c r="DS360" s="1"/>
      <c r="DT360" s="1"/>
      <c r="DU360" s="1"/>
      <c r="DV360" s="1"/>
      <c r="DW360" s="1"/>
      <c r="DX360" s="1"/>
      <c r="DY360" s="1"/>
      <c r="DZ360" s="1"/>
      <c r="EA360" s="1"/>
      <c r="EB360" s="1"/>
      <c r="EC360" s="1"/>
      <c r="ED360" s="1"/>
      <c r="EE360" s="1"/>
      <c r="EF360" s="1"/>
      <c r="EG360" s="1"/>
      <c r="EH360" s="1"/>
      <c r="EI360" s="1"/>
      <c r="EJ360" s="1"/>
      <c r="EK360" s="1"/>
      <c r="EL360" s="1"/>
      <c r="EM360" s="1"/>
      <c r="EN360" s="1"/>
      <c r="EO360" s="1"/>
      <c r="EP360" s="1"/>
      <c r="EQ360" s="1"/>
      <c r="ER360" s="1"/>
      <c r="ES360" s="1"/>
      <c r="ET360" s="1"/>
      <c r="EU360" s="1"/>
      <c r="EV360" s="1"/>
      <c r="EW360" s="1"/>
      <c r="EX360" s="1"/>
      <c r="EY360" s="1"/>
      <c r="EZ360" s="1"/>
      <c r="FA360" s="1"/>
      <c r="FB360" s="1"/>
      <c r="FC360" s="1"/>
      <c r="FD360" s="1"/>
      <c r="FE360" s="1"/>
      <c r="FF360" s="1"/>
      <c r="FI360" s="2"/>
      <c r="FJ360" s="2"/>
      <c r="FO360" s="2"/>
      <c r="FP360" s="2"/>
      <c r="FS360" s="2"/>
      <c r="FT360" s="2"/>
      <c r="FU360" s="2"/>
      <c r="FV360" s="2"/>
      <c r="FW360" s="2"/>
      <c r="FX360" s="2"/>
      <c r="FY360" s="2"/>
      <c r="FZ360" s="2"/>
      <c r="GQ360" s="1"/>
      <c r="GR360" s="1"/>
      <c r="GS360" s="1"/>
      <c r="GT360" s="1"/>
      <c r="GU360" s="1"/>
      <c r="GV360" s="1"/>
      <c r="GW360" s="1"/>
      <c r="GX360" s="1"/>
      <c r="HM360" s="1"/>
      <c r="HN360" s="1"/>
    </row>
    <row r="361" spans="1:222">
      <c r="A361" s="11"/>
      <c r="B361" s="1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2"/>
      <c r="AN361" s="2"/>
      <c r="AQ361" s="2"/>
      <c r="AR361" s="2"/>
      <c r="AU361" s="2"/>
      <c r="AV361" s="2"/>
      <c r="BA361" s="2"/>
      <c r="BB361" s="2"/>
      <c r="BE361" s="2"/>
      <c r="BF361" s="2"/>
      <c r="BI361" s="2"/>
      <c r="BJ361" s="2"/>
      <c r="BO361" s="1"/>
      <c r="BP361" s="1"/>
      <c r="BQ361" s="1"/>
      <c r="BR361" s="1"/>
      <c r="BS361" s="1"/>
      <c r="BT361" s="1"/>
      <c r="BU361" s="1"/>
      <c r="BV361" s="1"/>
      <c r="BW361" s="1"/>
      <c r="BX361" s="1"/>
      <c r="BY361" s="1"/>
      <c r="BZ361" s="1"/>
      <c r="CA361" s="1"/>
      <c r="CB361" s="1"/>
      <c r="CC361" s="1"/>
      <c r="CD361" s="1"/>
      <c r="CE361" s="1"/>
      <c r="CF361" s="1"/>
      <c r="CG361" s="1"/>
      <c r="CH361" s="1"/>
      <c r="CI361" s="1"/>
      <c r="CJ361" s="1"/>
      <c r="CK361" s="1"/>
      <c r="CL361" s="1"/>
      <c r="CM361" s="1"/>
      <c r="CN361" s="1"/>
      <c r="CO361" s="1"/>
      <c r="CP361" s="1"/>
      <c r="CQ361" s="1"/>
      <c r="CR361" s="1"/>
      <c r="CS361" s="1"/>
      <c r="CT361" s="1"/>
      <c r="CU361" s="1"/>
      <c r="CV361" s="1"/>
      <c r="CW361" s="1"/>
      <c r="CX361" s="1"/>
      <c r="CY361" s="1"/>
      <c r="CZ361" s="1"/>
      <c r="DA361" s="1"/>
      <c r="DB361" s="1"/>
      <c r="DC361" s="1"/>
      <c r="DD361" s="1"/>
      <c r="DE361" s="1"/>
      <c r="DF361" s="1"/>
      <c r="DG361" s="1"/>
      <c r="DH361" s="1"/>
      <c r="DI361" s="1"/>
      <c r="DJ361" s="1"/>
      <c r="DK361" s="1"/>
      <c r="DL361" s="1"/>
      <c r="DM361" s="1"/>
      <c r="DN361" s="1"/>
      <c r="DO361" s="1"/>
      <c r="DP361" s="1"/>
      <c r="DQ361" s="1"/>
      <c r="DR361" s="1"/>
      <c r="DS361" s="1"/>
      <c r="DT361" s="1"/>
      <c r="DU361" s="1"/>
      <c r="DV361" s="1"/>
      <c r="DW361" s="1"/>
      <c r="DX361" s="1"/>
      <c r="DY361" s="1"/>
      <c r="DZ361" s="1"/>
      <c r="EA361" s="1"/>
      <c r="EB361" s="1"/>
      <c r="EC361" s="1"/>
      <c r="ED361" s="1"/>
      <c r="EE361" s="1"/>
      <c r="EF361" s="1"/>
      <c r="EG361" s="1"/>
      <c r="EH361" s="1"/>
      <c r="EI361" s="1"/>
      <c r="EJ361" s="1"/>
      <c r="EK361" s="1"/>
      <c r="EL361" s="1"/>
      <c r="EM361" s="1"/>
      <c r="EN361" s="1"/>
      <c r="EO361" s="1"/>
      <c r="EP361" s="1"/>
      <c r="EQ361" s="1"/>
      <c r="ER361" s="1"/>
      <c r="ES361" s="1"/>
      <c r="ET361" s="1"/>
      <c r="EU361" s="1"/>
      <c r="EV361" s="1"/>
      <c r="EW361" s="1"/>
      <c r="EX361" s="1"/>
      <c r="EY361" s="1"/>
      <c r="EZ361" s="1"/>
      <c r="FA361" s="1"/>
      <c r="FB361" s="1"/>
      <c r="FC361" s="1"/>
      <c r="FD361" s="1"/>
      <c r="FE361" s="1"/>
      <c r="FF361" s="1"/>
      <c r="FI361" s="2"/>
      <c r="FJ361" s="2"/>
      <c r="FO361" s="2"/>
      <c r="FP361" s="2"/>
      <c r="FS361" s="2"/>
      <c r="FT361" s="2"/>
      <c r="FU361" s="2"/>
      <c r="FV361" s="2"/>
      <c r="FW361" s="2"/>
      <c r="FX361" s="2"/>
      <c r="FY361" s="2"/>
      <c r="FZ361" s="2"/>
      <c r="GQ361" s="1"/>
      <c r="GR361" s="1"/>
      <c r="GS361" s="1"/>
      <c r="GT361" s="1"/>
      <c r="GU361" s="1"/>
      <c r="GV361" s="1"/>
      <c r="GW361" s="1"/>
      <c r="GX361" s="1"/>
      <c r="HM361" s="1"/>
      <c r="HN361" s="1"/>
    </row>
    <row r="362" spans="1:222">
      <c r="A362" s="11"/>
      <c r="B362" s="1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2"/>
      <c r="AN362" s="2"/>
      <c r="AQ362" s="2"/>
      <c r="AR362" s="2"/>
      <c r="AU362" s="2"/>
      <c r="AV362" s="2"/>
      <c r="BA362" s="2"/>
      <c r="BB362" s="2"/>
      <c r="BE362" s="2"/>
      <c r="BF362" s="2"/>
      <c r="BI362" s="2"/>
      <c r="BJ362" s="2"/>
      <c r="BO362" s="1"/>
      <c r="BP362" s="1"/>
      <c r="BQ362" s="1"/>
      <c r="BR362" s="1"/>
      <c r="BS362" s="1"/>
      <c r="BT362" s="1"/>
      <c r="BU362" s="1"/>
      <c r="BV362" s="1"/>
      <c r="BW362" s="1"/>
      <c r="BX362" s="1"/>
      <c r="BY362" s="1"/>
      <c r="BZ362" s="1"/>
      <c r="CA362" s="1"/>
      <c r="CB362" s="1"/>
      <c r="CC362" s="1"/>
      <c r="CD362" s="1"/>
      <c r="CE362" s="1"/>
      <c r="CF362" s="1"/>
      <c r="CG362" s="1"/>
      <c r="CH362" s="1"/>
      <c r="CI362" s="1"/>
      <c r="CJ362" s="1"/>
      <c r="CK362" s="1"/>
      <c r="CL362" s="1"/>
      <c r="CM362" s="1"/>
      <c r="CN362" s="1"/>
      <c r="CO362" s="1"/>
      <c r="CP362" s="1"/>
      <c r="CQ362" s="1"/>
      <c r="CR362" s="1"/>
      <c r="CS362" s="1"/>
      <c r="CT362" s="1"/>
      <c r="CU362" s="1"/>
      <c r="CV362" s="1"/>
      <c r="CW362" s="1"/>
      <c r="CX362" s="1"/>
      <c r="CY362" s="1"/>
      <c r="CZ362" s="1"/>
      <c r="DA362" s="1"/>
      <c r="DB362" s="1"/>
      <c r="DC362" s="1"/>
      <c r="DD362" s="1"/>
      <c r="DE362" s="1"/>
      <c r="DF362" s="1"/>
      <c r="DG362" s="1"/>
      <c r="DH362" s="1"/>
      <c r="DI362" s="1"/>
      <c r="DJ362" s="1"/>
      <c r="DK362" s="1"/>
      <c r="DL362" s="1"/>
      <c r="DM362" s="1"/>
      <c r="DN362" s="1"/>
      <c r="DO362" s="1"/>
      <c r="DP362" s="1"/>
      <c r="DQ362" s="1"/>
      <c r="DR362" s="1"/>
      <c r="DS362" s="1"/>
      <c r="DT362" s="1"/>
      <c r="DU362" s="1"/>
      <c r="DV362" s="1"/>
      <c r="DW362" s="1"/>
      <c r="DX362" s="1"/>
      <c r="DY362" s="1"/>
      <c r="DZ362" s="1"/>
      <c r="EA362" s="1"/>
      <c r="EB362" s="1"/>
      <c r="EC362" s="1"/>
      <c r="ED362" s="1"/>
      <c r="EE362" s="1"/>
      <c r="EF362" s="1"/>
      <c r="EG362" s="1"/>
      <c r="EH362" s="1"/>
      <c r="EI362" s="1"/>
      <c r="EJ362" s="1"/>
      <c r="EK362" s="1"/>
      <c r="EL362" s="1"/>
      <c r="EM362" s="1"/>
      <c r="EN362" s="1"/>
      <c r="EO362" s="1"/>
      <c r="EP362" s="1"/>
      <c r="EQ362" s="1"/>
      <c r="ER362" s="1"/>
      <c r="ES362" s="1"/>
      <c r="ET362" s="1"/>
      <c r="EU362" s="1"/>
      <c r="EV362" s="1"/>
      <c r="EW362" s="1"/>
      <c r="EX362" s="1"/>
      <c r="EY362" s="1"/>
      <c r="EZ362" s="1"/>
      <c r="FA362" s="1"/>
      <c r="FB362" s="1"/>
      <c r="FC362" s="1"/>
      <c r="FD362" s="1"/>
      <c r="FE362" s="1"/>
      <c r="FF362" s="1"/>
      <c r="FI362" s="2"/>
      <c r="FJ362" s="2"/>
      <c r="FO362" s="2"/>
      <c r="FP362" s="2"/>
      <c r="FS362" s="2"/>
      <c r="FT362" s="2"/>
      <c r="FU362" s="2"/>
      <c r="FV362" s="2"/>
      <c r="FW362" s="2"/>
      <c r="FX362" s="2"/>
      <c r="FY362" s="2"/>
      <c r="FZ362" s="2"/>
      <c r="GQ362" s="1"/>
      <c r="GR362" s="1"/>
      <c r="GS362" s="1"/>
      <c r="GT362" s="1"/>
      <c r="GU362" s="1"/>
      <c r="GV362" s="1"/>
      <c r="GW362" s="1"/>
      <c r="GX362" s="1"/>
      <c r="HM362" s="1"/>
      <c r="HN362" s="1"/>
    </row>
    <row r="363" spans="1:222">
      <c r="A363" s="11"/>
      <c r="B363" s="1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2"/>
      <c r="AN363" s="2"/>
      <c r="AQ363" s="2"/>
      <c r="AR363" s="2"/>
      <c r="AU363" s="2"/>
      <c r="AV363" s="2"/>
      <c r="BA363" s="2"/>
      <c r="BB363" s="2"/>
      <c r="BE363" s="2"/>
      <c r="BF363" s="2"/>
      <c r="BI363" s="2"/>
      <c r="BJ363" s="2"/>
      <c r="BO363" s="1"/>
      <c r="BP363" s="1"/>
      <c r="BQ363" s="1"/>
      <c r="BR363" s="1"/>
      <c r="BS363" s="1"/>
      <c r="BT363" s="1"/>
      <c r="BU363" s="1"/>
      <c r="BV363" s="1"/>
      <c r="BW363" s="1"/>
      <c r="BX363" s="1"/>
      <c r="BY363" s="1"/>
      <c r="BZ363" s="1"/>
      <c r="CA363" s="1"/>
      <c r="CB363" s="1"/>
      <c r="CC363" s="1"/>
      <c r="CD363" s="1"/>
      <c r="CE363" s="1"/>
      <c r="CF363" s="1"/>
      <c r="CG363" s="1"/>
      <c r="CH363" s="1"/>
      <c r="CI363" s="1"/>
      <c r="CJ363" s="1"/>
      <c r="CK363" s="1"/>
      <c r="CL363" s="1"/>
      <c r="CM363" s="1"/>
      <c r="CN363" s="1"/>
      <c r="CO363" s="1"/>
      <c r="CP363" s="1"/>
      <c r="CQ363" s="1"/>
      <c r="CR363" s="1"/>
      <c r="CS363" s="1"/>
      <c r="CT363" s="1"/>
      <c r="CU363" s="1"/>
      <c r="CV363" s="1"/>
      <c r="CW363" s="1"/>
      <c r="CX363" s="1"/>
      <c r="CY363" s="1"/>
      <c r="CZ363" s="1"/>
      <c r="DA363" s="1"/>
      <c r="DB363" s="1"/>
      <c r="DC363" s="1"/>
      <c r="DD363" s="1"/>
      <c r="DE363" s="1"/>
      <c r="DF363" s="1"/>
      <c r="DG363" s="1"/>
      <c r="DH363" s="1"/>
      <c r="DI363" s="1"/>
      <c r="DJ363" s="1"/>
      <c r="DK363" s="1"/>
      <c r="DL363" s="1"/>
      <c r="DM363" s="1"/>
      <c r="DN363" s="1"/>
      <c r="DO363" s="1"/>
      <c r="DP363" s="1"/>
      <c r="DQ363" s="1"/>
      <c r="DR363" s="1"/>
      <c r="DS363" s="1"/>
      <c r="DT363" s="1"/>
      <c r="DU363" s="1"/>
      <c r="DV363" s="1"/>
      <c r="DW363" s="1"/>
      <c r="DX363" s="1"/>
      <c r="DY363" s="1"/>
      <c r="DZ363" s="1"/>
      <c r="EA363" s="1"/>
      <c r="EB363" s="1"/>
      <c r="EC363" s="1"/>
      <c r="ED363" s="1"/>
      <c r="EE363" s="1"/>
      <c r="EF363" s="1"/>
      <c r="EG363" s="1"/>
      <c r="EH363" s="1"/>
      <c r="EI363" s="1"/>
      <c r="EJ363" s="1"/>
      <c r="EK363" s="1"/>
      <c r="EL363" s="1"/>
      <c r="EM363" s="1"/>
      <c r="EN363" s="1"/>
      <c r="EO363" s="1"/>
      <c r="EP363" s="1"/>
      <c r="EQ363" s="1"/>
      <c r="ER363" s="1"/>
      <c r="ES363" s="1"/>
      <c r="ET363" s="1"/>
      <c r="EU363" s="1"/>
      <c r="EV363" s="1"/>
      <c r="EW363" s="1"/>
      <c r="EX363" s="1"/>
      <c r="EY363" s="1"/>
      <c r="EZ363" s="1"/>
      <c r="FA363" s="1"/>
      <c r="FB363" s="1"/>
      <c r="FC363" s="1"/>
      <c r="FD363" s="1"/>
      <c r="FE363" s="1"/>
      <c r="FF363" s="1"/>
      <c r="FI363" s="2"/>
      <c r="FJ363" s="2"/>
      <c r="FO363" s="2"/>
      <c r="FP363" s="2"/>
      <c r="FS363" s="2"/>
      <c r="FT363" s="2"/>
      <c r="FU363" s="2"/>
      <c r="FV363" s="2"/>
      <c r="FW363" s="2"/>
      <c r="FX363" s="2"/>
      <c r="FY363" s="2"/>
      <c r="FZ363" s="2"/>
      <c r="GQ363" s="1"/>
      <c r="GR363" s="1"/>
      <c r="GS363" s="1"/>
      <c r="GT363" s="1"/>
      <c r="GU363" s="1"/>
      <c r="GV363" s="1"/>
      <c r="GW363" s="1"/>
      <c r="GX363" s="1"/>
      <c r="HM363" s="1"/>
      <c r="HN363" s="1"/>
    </row>
    <row r="364" spans="1:222">
      <c r="A364" s="11"/>
      <c r="B364" s="1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2"/>
      <c r="AN364" s="2"/>
      <c r="AQ364" s="2"/>
      <c r="AR364" s="2"/>
      <c r="AU364" s="2"/>
      <c r="AV364" s="2"/>
      <c r="BA364" s="2"/>
      <c r="BB364" s="2"/>
      <c r="BE364" s="2"/>
      <c r="BF364" s="2"/>
      <c r="BI364" s="2"/>
      <c r="BJ364" s="2"/>
      <c r="BO364" s="1"/>
      <c r="BP364" s="1"/>
      <c r="BQ364" s="1"/>
      <c r="BR364" s="1"/>
      <c r="BS364" s="1"/>
      <c r="BT364" s="1"/>
      <c r="BU364" s="1"/>
      <c r="BV364" s="1"/>
      <c r="BW364" s="1"/>
      <c r="BX364" s="1"/>
      <c r="BY364" s="1"/>
      <c r="BZ364" s="1"/>
      <c r="CA364" s="1"/>
      <c r="CB364" s="1"/>
      <c r="CC364" s="1"/>
      <c r="CD364" s="1"/>
      <c r="CE364" s="1"/>
      <c r="CF364" s="1"/>
      <c r="CG364" s="1"/>
      <c r="CH364" s="1"/>
      <c r="CI364" s="1"/>
      <c r="CJ364" s="1"/>
      <c r="CK364" s="1"/>
      <c r="CL364" s="1"/>
      <c r="CM364" s="1"/>
      <c r="CN364" s="1"/>
      <c r="CO364" s="1"/>
      <c r="CP364" s="1"/>
      <c r="CQ364" s="1"/>
      <c r="CR364" s="1"/>
      <c r="CS364" s="1"/>
      <c r="CT364" s="1"/>
      <c r="CU364" s="1"/>
      <c r="CV364" s="1"/>
      <c r="CW364" s="1"/>
      <c r="CX364" s="1"/>
      <c r="CY364" s="1"/>
      <c r="CZ364" s="1"/>
      <c r="DA364" s="1"/>
      <c r="DB364" s="1"/>
      <c r="DC364" s="1"/>
      <c r="DD364" s="1"/>
      <c r="DE364" s="1"/>
      <c r="DF364" s="1"/>
      <c r="DG364" s="1"/>
      <c r="DH364" s="1"/>
      <c r="DI364" s="1"/>
      <c r="DJ364" s="1"/>
      <c r="DK364" s="1"/>
      <c r="DL364" s="1"/>
      <c r="DM364" s="1"/>
      <c r="DN364" s="1"/>
      <c r="DO364" s="1"/>
      <c r="DP364" s="1"/>
      <c r="DQ364" s="1"/>
      <c r="DR364" s="1"/>
      <c r="DS364" s="1"/>
      <c r="DT364" s="1"/>
      <c r="DU364" s="1"/>
      <c r="DV364" s="1"/>
      <c r="DW364" s="1"/>
      <c r="DX364" s="1"/>
      <c r="DY364" s="1"/>
      <c r="DZ364" s="1"/>
      <c r="EA364" s="1"/>
      <c r="EB364" s="1"/>
      <c r="EC364" s="1"/>
      <c r="ED364" s="1"/>
      <c r="EE364" s="1"/>
      <c r="EF364" s="1"/>
      <c r="EG364" s="1"/>
      <c r="EH364" s="1"/>
      <c r="EI364" s="1"/>
      <c r="EJ364" s="1"/>
      <c r="EK364" s="1"/>
      <c r="EL364" s="1"/>
      <c r="EM364" s="1"/>
      <c r="EN364" s="1"/>
      <c r="EO364" s="1"/>
      <c r="EP364" s="1"/>
      <c r="EQ364" s="1"/>
      <c r="ER364" s="1"/>
      <c r="ES364" s="1"/>
      <c r="ET364" s="1"/>
      <c r="EU364" s="1"/>
      <c r="EV364" s="1"/>
      <c r="EW364" s="1"/>
      <c r="EX364" s="1"/>
      <c r="EY364" s="1"/>
      <c r="EZ364" s="1"/>
      <c r="FA364" s="1"/>
      <c r="FB364" s="1"/>
      <c r="FC364" s="1"/>
      <c r="FD364" s="1"/>
      <c r="FE364" s="1"/>
      <c r="FF364" s="1"/>
      <c r="FI364" s="2"/>
      <c r="FJ364" s="2"/>
      <c r="FO364" s="2"/>
      <c r="FP364" s="2"/>
      <c r="FS364" s="2"/>
      <c r="FT364" s="2"/>
      <c r="FU364" s="2"/>
      <c r="FV364" s="2"/>
      <c r="FW364" s="2"/>
      <c r="FX364" s="2"/>
      <c r="FY364" s="2"/>
      <c r="FZ364" s="2"/>
      <c r="GQ364" s="1"/>
      <c r="GR364" s="1"/>
      <c r="GS364" s="1"/>
      <c r="GT364" s="1"/>
      <c r="GU364" s="1"/>
      <c r="GV364" s="1"/>
      <c r="GW364" s="1"/>
      <c r="GX364" s="1"/>
      <c r="HM364" s="1"/>
      <c r="HN364" s="1"/>
    </row>
    <row r="365" spans="1:222">
      <c r="A365" s="11"/>
      <c r="B365" s="1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2"/>
      <c r="AN365" s="2"/>
      <c r="AQ365" s="2"/>
      <c r="AR365" s="2"/>
      <c r="AU365" s="2"/>
      <c r="AV365" s="2"/>
      <c r="BA365" s="2"/>
      <c r="BB365" s="2"/>
      <c r="BE365" s="2"/>
      <c r="BF365" s="2"/>
      <c r="BI365" s="2"/>
      <c r="BJ365" s="2"/>
      <c r="BO365" s="1"/>
      <c r="BP365" s="1"/>
      <c r="BQ365" s="1"/>
      <c r="BR365" s="1"/>
      <c r="BS365" s="1"/>
      <c r="BT365" s="1"/>
      <c r="BU365" s="1"/>
      <c r="BV365" s="1"/>
      <c r="BW365" s="1"/>
      <c r="BX365" s="1"/>
      <c r="BY365" s="1"/>
      <c r="BZ365" s="1"/>
      <c r="CA365" s="1"/>
      <c r="CB365" s="1"/>
      <c r="CC365" s="1"/>
      <c r="CD365" s="1"/>
      <c r="CE365" s="1"/>
      <c r="CF365" s="1"/>
      <c r="CG365" s="1"/>
      <c r="CH365" s="1"/>
      <c r="CI365" s="1"/>
      <c r="CJ365" s="1"/>
      <c r="CK365" s="1"/>
      <c r="CL365" s="1"/>
      <c r="CM365" s="1"/>
      <c r="CN365" s="1"/>
      <c r="CO365" s="1"/>
      <c r="CP365" s="1"/>
      <c r="CQ365" s="1"/>
      <c r="CR365" s="1"/>
      <c r="CS365" s="1"/>
      <c r="CT365" s="1"/>
      <c r="CU365" s="1"/>
      <c r="CV365" s="1"/>
      <c r="CW365" s="1"/>
      <c r="CX365" s="1"/>
      <c r="CY365" s="1"/>
      <c r="CZ365" s="1"/>
      <c r="DA365" s="1"/>
      <c r="DB365" s="1"/>
      <c r="DC365" s="1"/>
      <c r="DD365" s="1"/>
      <c r="DE365" s="1"/>
      <c r="DF365" s="1"/>
      <c r="DG365" s="1"/>
      <c r="DH365" s="1"/>
      <c r="DI365" s="1"/>
      <c r="DJ365" s="1"/>
      <c r="DK365" s="1"/>
      <c r="DL365" s="1"/>
      <c r="DM365" s="1"/>
      <c r="DN365" s="1"/>
      <c r="DO365" s="1"/>
      <c r="DP365" s="1"/>
      <c r="DQ365" s="1"/>
      <c r="DR365" s="1"/>
      <c r="DS365" s="1"/>
      <c r="DT365" s="1"/>
      <c r="DU365" s="1"/>
      <c r="DV365" s="1"/>
      <c r="DW365" s="1"/>
      <c r="DX365" s="1"/>
      <c r="DY365" s="1"/>
      <c r="DZ365" s="1"/>
      <c r="EA365" s="1"/>
      <c r="EB365" s="1"/>
      <c r="EC365" s="1"/>
      <c r="ED365" s="1"/>
      <c r="EE365" s="1"/>
      <c r="EF365" s="1"/>
      <c r="EG365" s="1"/>
      <c r="EH365" s="1"/>
      <c r="EI365" s="1"/>
      <c r="EJ365" s="1"/>
      <c r="EK365" s="1"/>
      <c r="EL365" s="1"/>
      <c r="EM365" s="1"/>
      <c r="EN365" s="1"/>
      <c r="EO365" s="1"/>
      <c r="EP365" s="1"/>
      <c r="EQ365" s="1"/>
      <c r="ER365" s="1"/>
      <c r="ES365" s="1"/>
      <c r="ET365" s="1"/>
      <c r="EU365" s="1"/>
      <c r="EV365" s="1"/>
      <c r="EW365" s="1"/>
      <c r="EX365" s="1"/>
      <c r="EY365" s="1"/>
      <c r="EZ365" s="1"/>
      <c r="FA365" s="1"/>
      <c r="FB365" s="1"/>
      <c r="FC365" s="1"/>
      <c r="FD365" s="1"/>
      <c r="FE365" s="1"/>
      <c r="FF365" s="1"/>
      <c r="FI365" s="2"/>
      <c r="FJ365" s="2"/>
      <c r="FO365" s="2"/>
      <c r="FP365" s="2"/>
      <c r="FS365" s="2"/>
      <c r="FT365" s="2"/>
      <c r="FU365" s="2"/>
      <c r="FV365" s="2"/>
      <c r="FW365" s="2"/>
      <c r="FX365" s="2"/>
      <c r="FY365" s="2"/>
      <c r="FZ365" s="2"/>
      <c r="GQ365" s="1"/>
      <c r="GR365" s="1"/>
      <c r="GS365" s="1"/>
      <c r="GT365" s="1"/>
      <c r="GU365" s="1"/>
      <c r="GV365" s="1"/>
      <c r="GW365" s="1"/>
      <c r="GX365" s="1"/>
      <c r="HM365" s="1"/>
      <c r="HN365" s="1"/>
    </row>
    <row r="366" spans="1:222">
      <c r="A366" s="11"/>
      <c r="B366" s="1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2"/>
      <c r="AN366" s="2"/>
      <c r="AQ366" s="2"/>
      <c r="AR366" s="2"/>
      <c r="AU366" s="2"/>
      <c r="AV366" s="2"/>
      <c r="BA366" s="2"/>
      <c r="BB366" s="2"/>
      <c r="BE366" s="2"/>
      <c r="BF366" s="2"/>
      <c r="BI366" s="2"/>
      <c r="BJ366" s="2"/>
      <c r="BO366" s="1"/>
      <c r="BP366" s="1"/>
      <c r="BQ366" s="1"/>
      <c r="BR366" s="1"/>
      <c r="BS366" s="1"/>
      <c r="BT366" s="1"/>
      <c r="BU366" s="1"/>
      <c r="BV366" s="1"/>
      <c r="BW366" s="1"/>
      <c r="BX366" s="1"/>
      <c r="BY366" s="1"/>
      <c r="BZ366" s="1"/>
      <c r="CA366" s="1"/>
      <c r="CB366" s="1"/>
      <c r="CC366" s="1"/>
      <c r="CD366" s="1"/>
      <c r="CE366" s="1"/>
      <c r="CF366" s="1"/>
      <c r="CG366" s="1"/>
      <c r="CH366" s="1"/>
      <c r="CI366" s="1"/>
      <c r="CJ366" s="1"/>
      <c r="CK366" s="1"/>
      <c r="CL366" s="1"/>
      <c r="CM366" s="1"/>
      <c r="CN366" s="1"/>
      <c r="CO366" s="1"/>
      <c r="CP366" s="1"/>
      <c r="CQ366" s="1"/>
      <c r="CR366" s="1"/>
      <c r="CS366" s="1"/>
      <c r="CT366" s="1"/>
      <c r="CU366" s="1"/>
      <c r="CV366" s="1"/>
      <c r="CW366" s="1"/>
      <c r="CX366" s="1"/>
      <c r="CY366" s="1"/>
      <c r="CZ366" s="1"/>
      <c r="DA366" s="1"/>
      <c r="DB366" s="1"/>
      <c r="DC366" s="1"/>
      <c r="DD366" s="1"/>
      <c r="DE366" s="1"/>
      <c r="DF366" s="1"/>
      <c r="DG366" s="1"/>
      <c r="DH366" s="1"/>
      <c r="DI366" s="1"/>
      <c r="DJ366" s="1"/>
      <c r="DK366" s="1"/>
      <c r="DL366" s="1"/>
      <c r="DM366" s="1"/>
      <c r="DN366" s="1"/>
      <c r="DO366" s="1"/>
      <c r="DP366" s="1"/>
      <c r="DQ366" s="1"/>
      <c r="DR366" s="1"/>
      <c r="DS366" s="1"/>
      <c r="DT366" s="1"/>
      <c r="DU366" s="1"/>
      <c r="DV366" s="1"/>
      <c r="DW366" s="1"/>
      <c r="DX366" s="1"/>
      <c r="DY366" s="1"/>
      <c r="DZ366" s="1"/>
      <c r="EA366" s="1"/>
      <c r="EB366" s="1"/>
      <c r="EC366" s="1"/>
      <c r="ED366" s="1"/>
      <c r="EE366" s="1"/>
      <c r="EF366" s="1"/>
      <c r="EG366" s="1"/>
      <c r="EH366" s="1"/>
      <c r="EI366" s="1"/>
      <c r="EJ366" s="1"/>
      <c r="EK366" s="1"/>
      <c r="EL366" s="1"/>
      <c r="EM366" s="1"/>
      <c r="EN366" s="1"/>
      <c r="EO366" s="1"/>
      <c r="EP366" s="1"/>
      <c r="EQ366" s="1"/>
      <c r="ER366" s="1"/>
      <c r="ES366" s="1"/>
      <c r="ET366" s="1"/>
      <c r="EU366" s="1"/>
      <c r="EV366" s="1"/>
      <c r="EW366" s="1"/>
      <c r="EX366" s="1"/>
      <c r="EY366" s="1"/>
      <c r="EZ366" s="1"/>
      <c r="FA366" s="1"/>
      <c r="FB366" s="1"/>
      <c r="FC366" s="1"/>
      <c r="FD366" s="1"/>
      <c r="FE366" s="1"/>
      <c r="FF366" s="1"/>
      <c r="FI366" s="2"/>
      <c r="FJ366" s="2"/>
      <c r="FO366" s="2"/>
      <c r="FP366" s="2"/>
      <c r="FS366" s="2"/>
      <c r="FT366" s="2"/>
      <c r="FU366" s="2"/>
      <c r="FV366" s="2"/>
      <c r="FW366" s="2"/>
      <c r="FX366" s="2"/>
      <c r="FY366" s="2"/>
      <c r="FZ366" s="2"/>
      <c r="GQ366" s="1"/>
      <c r="GR366" s="1"/>
      <c r="GS366" s="1"/>
      <c r="GT366" s="1"/>
      <c r="GU366" s="1"/>
      <c r="GV366" s="1"/>
      <c r="GW366" s="1"/>
      <c r="GX366" s="1"/>
      <c r="HM366" s="1"/>
      <c r="HN366" s="1"/>
    </row>
    <row r="367" spans="1:222">
      <c r="A367" s="11"/>
      <c r="B367" s="1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2"/>
      <c r="AN367" s="2"/>
      <c r="AQ367" s="2"/>
      <c r="AR367" s="2"/>
      <c r="AU367" s="2"/>
      <c r="AV367" s="2"/>
      <c r="BA367" s="2"/>
      <c r="BB367" s="2"/>
      <c r="BE367" s="2"/>
      <c r="BF367" s="2"/>
      <c r="BI367" s="2"/>
      <c r="BJ367" s="2"/>
      <c r="BO367" s="1"/>
      <c r="BP367" s="1"/>
      <c r="BQ367" s="1"/>
      <c r="BR367" s="1"/>
      <c r="BS367" s="1"/>
      <c r="BT367" s="1"/>
      <c r="BU367" s="1"/>
      <c r="BV367" s="1"/>
      <c r="BW367" s="1"/>
      <c r="BX367" s="1"/>
      <c r="BY367" s="1"/>
      <c r="BZ367" s="1"/>
      <c r="CA367" s="1"/>
      <c r="CB367" s="1"/>
      <c r="CC367" s="1"/>
      <c r="CD367" s="1"/>
      <c r="CE367" s="1"/>
      <c r="CF367" s="1"/>
      <c r="CG367" s="1"/>
      <c r="CH367" s="1"/>
      <c r="CI367" s="1"/>
      <c r="CJ367" s="1"/>
      <c r="CK367" s="1"/>
      <c r="CL367" s="1"/>
      <c r="CM367" s="1"/>
      <c r="CN367" s="1"/>
      <c r="CO367" s="1"/>
      <c r="CP367" s="1"/>
      <c r="CQ367" s="1"/>
      <c r="CR367" s="1"/>
      <c r="CS367" s="1"/>
      <c r="CT367" s="1"/>
      <c r="CU367" s="1"/>
      <c r="CV367" s="1"/>
      <c r="CW367" s="1"/>
      <c r="CX367" s="1"/>
      <c r="CY367" s="1"/>
      <c r="CZ367" s="1"/>
      <c r="DA367" s="1"/>
      <c r="DB367" s="1"/>
      <c r="DC367" s="1"/>
      <c r="DD367" s="1"/>
      <c r="DE367" s="1"/>
      <c r="DF367" s="1"/>
      <c r="DG367" s="1"/>
      <c r="DH367" s="1"/>
      <c r="DI367" s="1"/>
      <c r="DJ367" s="1"/>
      <c r="DK367" s="1"/>
      <c r="DL367" s="1"/>
      <c r="DM367" s="1"/>
      <c r="DN367" s="1"/>
      <c r="DO367" s="1"/>
      <c r="DP367" s="1"/>
      <c r="DQ367" s="1"/>
      <c r="DR367" s="1"/>
      <c r="DS367" s="1"/>
      <c r="DT367" s="1"/>
      <c r="DU367" s="1"/>
      <c r="DV367" s="1"/>
      <c r="DW367" s="1"/>
      <c r="DX367" s="1"/>
      <c r="DY367" s="1"/>
      <c r="DZ367" s="1"/>
      <c r="EA367" s="1"/>
      <c r="EB367" s="1"/>
      <c r="EC367" s="1"/>
      <c r="ED367" s="1"/>
      <c r="EE367" s="1"/>
      <c r="EF367" s="1"/>
      <c r="EG367" s="1"/>
      <c r="EH367" s="1"/>
      <c r="EI367" s="1"/>
      <c r="EJ367" s="1"/>
      <c r="EK367" s="1"/>
      <c r="EL367" s="1"/>
      <c r="EM367" s="1"/>
      <c r="EN367" s="1"/>
      <c r="EO367" s="1"/>
      <c r="EP367" s="1"/>
      <c r="EQ367" s="1"/>
      <c r="ER367" s="1"/>
      <c r="ES367" s="1"/>
      <c r="ET367" s="1"/>
      <c r="EU367" s="1"/>
      <c r="EV367" s="1"/>
      <c r="EW367" s="1"/>
      <c r="EX367" s="1"/>
      <c r="EY367" s="1"/>
      <c r="EZ367" s="1"/>
      <c r="FA367" s="1"/>
      <c r="FB367" s="1"/>
      <c r="FC367" s="1"/>
      <c r="FD367" s="1"/>
      <c r="FE367" s="1"/>
      <c r="FF367" s="1"/>
      <c r="FI367" s="2"/>
      <c r="FJ367" s="2"/>
      <c r="FO367" s="2"/>
      <c r="FP367" s="2"/>
      <c r="FS367" s="2"/>
      <c r="FT367" s="2"/>
      <c r="FU367" s="2"/>
      <c r="FV367" s="2"/>
      <c r="FW367" s="2"/>
      <c r="FX367" s="2"/>
      <c r="FY367" s="2"/>
      <c r="FZ367" s="2"/>
      <c r="GQ367" s="1"/>
      <c r="GR367" s="1"/>
      <c r="GS367" s="1"/>
      <c r="GT367" s="1"/>
      <c r="GU367" s="1"/>
      <c r="GV367" s="1"/>
      <c r="GW367" s="1"/>
      <c r="GX367" s="1"/>
      <c r="HM367" s="1"/>
      <c r="HN367" s="1"/>
    </row>
    <row r="368" spans="1:222">
      <c r="A368" s="11"/>
      <c r="B368" s="1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2"/>
      <c r="AN368" s="2"/>
      <c r="AQ368" s="2"/>
      <c r="AR368" s="2"/>
      <c r="AU368" s="2"/>
      <c r="AV368" s="2"/>
      <c r="BA368" s="2"/>
      <c r="BB368" s="2"/>
      <c r="BE368" s="2"/>
      <c r="BF368" s="2"/>
      <c r="BI368" s="2"/>
      <c r="BJ368" s="2"/>
      <c r="BO368" s="1"/>
      <c r="BP368" s="1"/>
      <c r="BQ368" s="1"/>
      <c r="BR368" s="1"/>
      <c r="BS368" s="1"/>
      <c r="BT368" s="1"/>
      <c r="BU368" s="1"/>
      <c r="BV368" s="1"/>
      <c r="BW368" s="1"/>
      <c r="BX368" s="1"/>
      <c r="BY368" s="1"/>
      <c r="BZ368" s="1"/>
      <c r="CA368" s="1"/>
      <c r="CB368" s="1"/>
      <c r="CC368" s="1"/>
      <c r="CD368" s="1"/>
      <c r="CE368" s="1"/>
      <c r="CF368" s="1"/>
      <c r="CG368" s="1"/>
      <c r="CH368" s="1"/>
      <c r="CI368" s="1"/>
      <c r="CJ368" s="1"/>
      <c r="CK368" s="1"/>
      <c r="CL368" s="1"/>
      <c r="CM368" s="1"/>
      <c r="CN368" s="1"/>
      <c r="CO368" s="1"/>
      <c r="CP368" s="1"/>
      <c r="CQ368" s="1"/>
      <c r="CR368" s="1"/>
      <c r="CS368" s="1"/>
      <c r="CT368" s="1"/>
      <c r="CU368" s="1"/>
      <c r="CV368" s="1"/>
      <c r="CW368" s="1"/>
      <c r="CX368" s="1"/>
      <c r="CY368" s="1"/>
      <c r="CZ368" s="1"/>
      <c r="DA368" s="1"/>
      <c r="DB368" s="1"/>
      <c r="DC368" s="1"/>
      <c r="DD368" s="1"/>
      <c r="DE368" s="1"/>
      <c r="DF368" s="1"/>
      <c r="DG368" s="1"/>
      <c r="DH368" s="1"/>
      <c r="DI368" s="1"/>
      <c r="DJ368" s="1"/>
      <c r="DK368" s="1"/>
      <c r="DL368" s="1"/>
      <c r="DM368" s="1"/>
      <c r="DN368" s="1"/>
      <c r="DO368" s="1"/>
      <c r="DP368" s="1"/>
      <c r="DQ368" s="1"/>
      <c r="DR368" s="1"/>
      <c r="DS368" s="1"/>
      <c r="DT368" s="1"/>
      <c r="DU368" s="1"/>
      <c r="DV368" s="1"/>
      <c r="DW368" s="1"/>
      <c r="DX368" s="1"/>
      <c r="DY368" s="1"/>
      <c r="DZ368" s="1"/>
      <c r="EA368" s="1"/>
      <c r="EB368" s="1"/>
      <c r="EC368" s="1"/>
      <c r="ED368" s="1"/>
      <c r="EE368" s="1"/>
      <c r="EF368" s="1"/>
      <c r="EG368" s="1"/>
      <c r="EH368" s="1"/>
      <c r="EI368" s="1"/>
      <c r="EJ368" s="1"/>
      <c r="EK368" s="1"/>
      <c r="EL368" s="1"/>
      <c r="EM368" s="1"/>
      <c r="EN368" s="1"/>
      <c r="EO368" s="1"/>
      <c r="EP368" s="1"/>
      <c r="EQ368" s="1"/>
      <c r="ER368" s="1"/>
      <c r="ES368" s="1"/>
      <c r="ET368" s="1"/>
      <c r="EU368" s="1"/>
      <c r="EV368" s="1"/>
      <c r="EW368" s="1"/>
      <c r="EX368" s="1"/>
      <c r="EY368" s="1"/>
      <c r="EZ368" s="1"/>
      <c r="FA368" s="1"/>
      <c r="FB368" s="1"/>
      <c r="FC368" s="1"/>
      <c r="FD368" s="1"/>
      <c r="FE368" s="1"/>
      <c r="FF368" s="1"/>
      <c r="FI368" s="2"/>
      <c r="FJ368" s="2"/>
      <c r="FO368" s="2"/>
      <c r="FP368" s="2"/>
      <c r="FS368" s="2"/>
      <c r="FT368" s="2"/>
      <c r="FU368" s="2"/>
      <c r="FV368" s="2"/>
      <c r="FW368" s="2"/>
      <c r="FX368" s="2"/>
      <c r="FY368" s="2"/>
      <c r="FZ368" s="2"/>
      <c r="GQ368" s="1"/>
      <c r="GR368" s="1"/>
      <c r="GS368" s="1"/>
      <c r="GT368" s="1"/>
      <c r="GU368" s="1"/>
      <c r="GV368" s="1"/>
      <c r="GW368" s="1"/>
      <c r="GX368" s="1"/>
      <c r="HM368" s="1"/>
      <c r="HN368" s="1"/>
    </row>
    <row r="369" spans="1:222">
      <c r="A369" s="11"/>
      <c r="B369" s="1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2"/>
      <c r="AN369" s="2"/>
      <c r="AQ369" s="2"/>
      <c r="AR369" s="2"/>
      <c r="AU369" s="2"/>
      <c r="AV369" s="2"/>
      <c r="BA369" s="2"/>
      <c r="BB369" s="2"/>
      <c r="BE369" s="2"/>
      <c r="BF369" s="2"/>
      <c r="BI369" s="2"/>
      <c r="BJ369" s="2"/>
      <c r="BO369" s="1"/>
      <c r="BP369" s="1"/>
      <c r="BQ369" s="1"/>
      <c r="BR369" s="1"/>
      <c r="BS369" s="1"/>
      <c r="BT369" s="1"/>
      <c r="BU369" s="1"/>
      <c r="BV369" s="1"/>
      <c r="BW369" s="1"/>
      <c r="BX369" s="1"/>
      <c r="BY369" s="1"/>
      <c r="BZ369" s="1"/>
      <c r="CA369" s="1"/>
      <c r="CB369" s="1"/>
      <c r="CC369" s="1"/>
      <c r="CD369" s="1"/>
      <c r="CE369" s="1"/>
      <c r="CF369" s="1"/>
      <c r="CG369" s="1"/>
      <c r="CH369" s="1"/>
      <c r="CI369" s="1"/>
      <c r="CJ369" s="1"/>
      <c r="CK369" s="1"/>
      <c r="CL369" s="1"/>
      <c r="CM369" s="1"/>
      <c r="CN369" s="1"/>
      <c r="CO369" s="1"/>
      <c r="CP369" s="1"/>
      <c r="CQ369" s="1"/>
      <c r="CR369" s="1"/>
      <c r="CS369" s="1"/>
      <c r="CT369" s="1"/>
      <c r="CU369" s="1"/>
      <c r="CV369" s="1"/>
      <c r="CW369" s="1"/>
      <c r="CX369" s="1"/>
      <c r="CY369" s="1"/>
      <c r="CZ369" s="1"/>
      <c r="DA369" s="1"/>
      <c r="DB369" s="1"/>
      <c r="DC369" s="1"/>
      <c r="DD369" s="1"/>
      <c r="DE369" s="1"/>
      <c r="DF369" s="1"/>
      <c r="DG369" s="1"/>
      <c r="DH369" s="1"/>
      <c r="DI369" s="1"/>
      <c r="DJ369" s="1"/>
      <c r="DK369" s="1"/>
      <c r="DL369" s="1"/>
      <c r="DM369" s="1"/>
      <c r="DN369" s="1"/>
      <c r="DO369" s="1"/>
      <c r="DP369" s="1"/>
      <c r="DQ369" s="1"/>
      <c r="DR369" s="1"/>
      <c r="DS369" s="1"/>
      <c r="DT369" s="1"/>
      <c r="DU369" s="1"/>
      <c r="DV369" s="1"/>
      <c r="DW369" s="1"/>
      <c r="DX369" s="1"/>
      <c r="DY369" s="1"/>
      <c r="DZ369" s="1"/>
      <c r="EA369" s="1"/>
      <c r="EB369" s="1"/>
      <c r="EC369" s="1"/>
      <c r="ED369" s="1"/>
      <c r="EE369" s="1"/>
      <c r="EF369" s="1"/>
      <c r="EG369" s="1"/>
      <c r="EH369" s="1"/>
      <c r="EI369" s="1"/>
      <c r="EJ369" s="1"/>
      <c r="EK369" s="1"/>
      <c r="EL369" s="1"/>
      <c r="EM369" s="1"/>
      <c r="EN369" s="1"/>
      <c r="EO369" s="1"/>
      <c r="EP369" s="1"/>
      <c r="EQ369" s="1"/>
      <c r="ER369" s="1"/>
      <c r="ES369" s="1"/>
      <c r="ET369" s="1"/>
      <c r="EU369" s="1"/>
      <c r="EV369" s="1"/>
      <c r="EW369" s="1"/>
      <c r="EX369" s="1"/>
      <c r="EY369" s="1"/>
      <c r="EZ369" s="1"/>
      <c r="FA369" s="1"/>
      <c r="FB369" s="1"/>
      <c r="FC369" s="1"/>
      <c r="FD369" s="1"/>
      <c r="FE369" s="1"/>
      <c r="FF369" s="1"/>
      <c r="FI369" s="2"/>
      <c r="FJ369" s="2"/>
      <c r="FO369" s="2"/>
      <c r="FP369" s="2"/>
      <c r="FS369" s="2"/>
      <c r="FT369" s="2"/>
      <c r="FU369" s="2"/>
      <c r="FV369" s="2"/>
      <c r="FW369" s="2"/>
      <c r="FX369" s="2"/>
      <c r="FY369" s="2"/>
      <c r="FZ369" s="2"/>
      <c r="GQ369" s="1"/>
      <c r="GR369" s="1"/>
      <c r="GS369" s="1"/>
      <c r="GT369" s="1"/>
      <c r="GU369" s="1"/>
      <c r="GV369" s="1"/>
      <c r="GW369" s="1"/>
      <c r="GX369" s="1"/>
      <c r="HM369" s="1"/>
      <c r="HN369" s="1"/>
    </row>
    <row r="370" spans="1:222">
      <c r="A370" s="11"/>
      <c r="B370" s="1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2"/>
      <c r="AN370" s="2"/>
      <c r="AQ370" s="2"/>
      <c r="AR370" s="2"/>
      <c r="AU370" s="2"/>
      <c r="AV370" s="2"/>
      <c r="BA370" s="2"/>
      <c r="BB370" s="2"/>
      <c r="BE370" s="2"/>
      <c r="BF370" s="2"/>
      <c r="BI370" s="2"/>
      <c r="BJ370" s="2"/>
      <c r="BO370" s="1"/>
      <c r="BP370" s="1"/>
      <c r="BQ370" s="1"/>
      <c r="BR370" s="1"/>
      <c r="BS370" s="1"/>
      <c r="BT370" s="1"/>
      <c r="BU370" s="1"/>
      <c r="BV370" s="1"/>
      <c r="BW370" s="1"/>
      <c r="BX370" s="1"/>
      <c r="BY370" s="1"/>
      <c r="BZ370" s="1"/>
      <c r="CA370" s="1"/>
      <c r="CB370" s="1"/>
      <c r="CC370" s="1"/>
      <c r="CD370" s="1"/>
      <c r="CE370" s="1"/>
      <c r="CF370" s="1"/>
      <c r="CG370" s="1"/>
      <c r="CH370" s="1"/>
      <c r="CI370" s="1"/>
      <c r="CJ370" s="1"/>
      <c r="CK370" s="1"/>
      <c r="CL370" s="1"/>
      <c r="CM370" s="1"/>
      <c r="CN370" s="1"/>
      <c r="CO370" s="1"/>
      <c r="CP370" s="1"/>
      <c r="CQ370" s="1"/>
      <c r="CR370" s="1"/>
      <c r="CS370" s="1"/>
      <c r="CT370" s="1"/>
      <c r="CU370" s="1"/>
      <c r="CV370" s="1"/>
      <c r="CW370" s="1"/>
      <c r="CX370" s="1"/>
      <c r="CY370" s="1"/>
      <c r="CZ370" s="1"/>
      <c r="DA370" s="1"/>
      <c r="DB370" s="1"/>
      <c r="DC370" s="1"/>
      <c r="DD370" s="1"/>
      <c r="DE370" s="1"/>
      <c r="DF370" s="1"/>
      <c r="DG370" s="1"/>
      <c r="DH370" s="1"/>
      <c r="DI370" s="1"/>
      <c r="DJ370" s="1"/>
      <c r="DK370" s="1"/>
      <c r="DL370" s="1"/>
      <c r="DM370" s="1"/>
      <c r="DN370" s="1"/>
      <c r="DO370" s="1"/>
      <c r="DP370" s="1"/>
      <c r="DQ370" s="1"/>
      <c r="DR370" s="1"/>
      <c r="DS370" s="1"/>
      <c r="DT370" s="1"/>
      <c r="DU370" s="1"/>
      <c r="DV370" s="1"/>
      <c r="DW370" s="1"/>
      <c r="DX370" s="1"/>
      <c r="DY370" s="1"/>
      <c r="DZ370" s="1"/>
      <c r="EA370" s="1"/>
      <c r="EB370" s="1"/>
      <c r="EC370" s="1"/>
      <c r="ED370" s="1"/>
      <c r="EE370" s="1"/>
      <c r="EF370" s="1"/>
      <c r="EG370" s="1"/>
      <c r="EH370" s="1"/>
      <c r="EI370" s="1"/>
      <c r="EJ370" s="1"/>
      <c r="EK370" s="1"/>
      <c r="EL370" s="1"/>
      <c r="EM370" s="1"/>
      <c r="EN370" s="1"/>
      <c r="EO370" s="1"/>
      <c r="EP370" s="1"/>
      <c r="EQ370" s="1"/>
      <c r="ER370" s="1"/>
      <c r="ES370" s="1"/>
      <c r="ET370" s="1"/>
      <c r="EU370" s="1"/>
      <c r="EV370" s="1"/>
      <c r="EW370" s="1"/>
      <c r="EX370" s="1"/>
      <c r="EY370" s="1"/>
      <c r="EZ370" s="1"/>
      <c r="FA370" s="1"/>
      <c r="FB370" s="1"/>
      <c r="FC370" s="1"/>
      <c r="FD370" s="1"/>
      <c r="FE370" s="1"/>
      <c r="FF370" s="1"/>
      <c r="FI370" s="2"/>
      <c r="FJ370" s="2"/>
      <c r="FO370" s="2"/>
      <c r="FP370" s="2"/>
      <c r="FS370" s="2"/>
      <c r="FT370" s="2"/>
      <c r="FU370" s="2"/>
      <c r="FV370" s="2"/>
      <c r="FW370" s="2"/>
      <c r="FX370" s="2"/>
      <c r="FY370" s="2"/>
      <c r="FZ370" s="2"/>
      <c r="GQ370" s="1"/>
      <c r="GR370" s="1"/>
      <c r="GS370" s="1"/>
      <c r="GT370" s="1"/>
      <c r="GU370" s="1"/>
      <c r="GV370" s="1"/>
      <c r="GW370" s="1"/>
      <c r="GX370" s="1"/>
      <c r="HM370" s="1"/>
      <c r="HN370" s="1"/>
    </row>
    <row r="371" spans="1:222">
      <c r="A371" s="11"/>
      <c r="B371" s="1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2"/>
      <c r="AN371" s="2"/>
      <c r="AQ371" s="2"/>
      <c r="AR371" s="2"/>
      <c r="AU371" s="2"/>
      <c r="AV371" s="2"/>
      <c r="BA371" s="2"/>
      <c r="BB371" s="2"/>
      <c r="BE371" s="2"/>
      <c r="BF371" s="2"/>
      <c r="BI371" s="2"/>
      <c r="BJ371" s="2"/>
      <c r="BO371" s="1"/>
      <c r="BP371" s="1"/>
      <c r="BQ371" s="1"/>
      <c r="BR371" s="1"/>
      <c r="BS371" s="1"/>
      <c r="BT371" s="1"/>
      <c r="BU371" s="1"/>
      <c r="BV371" s="1"/>
      <c r="BW371" s="1"/>
      <c r="BX371" s="1"/>
      <c r="BY371" s="1"/>
      <c r="BZ371" s="1"/>
      <c r="CA371" s="1"/>
      <c r="CB371" s="1"/>
      <c r="CC371" s="1"/>
      <c r="CD371" s="1"/>
      <c r="CE371" s="1"/>
      <c r="CF371" s="1"/>
      <c r="CG371" s="1"/>
      <c r="CH371" s="1"/>
      <c r="CI371" s="1"/>
      <c r="CJ371" s="1"/>
      <c r="CK371" s="1"/>
      <c r="CL371" s="1"/>
      <c r="CM371" s="1"/>
      <c r="CN371" s="1"/>
      <c r="CO371" s="1"/>
      <c r="CP371" s="1"/>
      <c r="CQ371" s="1"/>
      <c r="CR371" s="1"/>
      <c r="CS371" s="1"/>
      <c r="CT371" s="1"/>
      <c r="CU371" s="1"/>
      <c r="CV371" s="1"/>
      <c r="CW371" s="1"/>
      <c r="CX371" s="1"/>
      <c r="CY371" s="1"/>
      <c r="CZ371" s="1"/>
      <c r="DA371" s="1"/>
      <c r="DB371" s="1"/>
      <c r="DC371" s="1"/>
      <c r="DD371" s="1"/>
      <c r="DE371" s="1"/>
      <c r="DF371" s="1"/>
      <c r="DG371" s="1"/>
      <c r="DH371" s="1"/>
      <c r="DI371" s="1"/>
      <c r="DJ371" s="1"/>
      <c r="DK371" s="1"/>
      <c r="DL371" s="1"/>
      <c r="DM371" s="1"/>
      <c r="DN371" s="1"/>
      <c r="DO371" s="1"/>
      <c r="DP371" s="1"/>
      <c r="DQ371" s="1"/>
      <c r="DR371" s="1"/>
      <c r="DS371" s="1"/>
      <c r="DT371" s="1"/>
      <c r="DU371" s="1"/>
      <c r="DV371" s="1"/>
      <c r="DW371" s="1"/>
      <c r="DX371" s="1"/>
      <c r="DY371" s="1"/>
      <c r="DZ371" s="1"/>
      <c r="EA371" s="1"/>
      <c r="EB371" s="1"/>
      <c r="EC371" s="1"/>
      <c r="ED371" s="1"/>
      <c r="EE371" s="1"/>
      <c r="EF371" s="1"/>
      <c r="EG371" s="1"/>
      <c r="EH371" s="1"/>
      <c r="EI371" s="1"/>
      <c r="EJ371" s="1"/>
      <c r="EK371" s="1"/>
      <c r="EL371" s="1"/>
      <c r="EM371" s="1"/>
      <c r="EN371" s="1"/>
      <c r="EO371" s="1"/>
      <c r="EP371" s="1"/>
      <c r="EQ371" s="1"/>
      <c r="ER371" s="1"/>
      <c r="ES371" s="1"/>
      <c r="ET371" s="1"/>
      <c r="EU371" s="1"/>
      <c r="EV371" s="1"/>
      <c r="EW371" s="1"/>
      <c r="EX371" s="1"/>
      <c r="EY371" s="1"/>
      <c r="EZ371" s="1"/>
      <c r="FA371" s="1"/>
      <c r="FB371" s="1"/>
      <c r="FC371" s="1"/>
      <c r="FD371" s="1"/>
      <c r="FE371" s="1"/>
      <c r="FF371" s="1"/>
      <c r="FI371" s="2"/>
      <c r="FJ371" s="2"/>
      <c r="FO371" s="2"/>
      <c r="FP371" s="2"/>
      <c r="FS371" s="2"/>
      <c r="FT371" s="2"/>
      <c r="FU371" s="2"/>
      <c r="FV371" s="2"/>
      <c r="FW371" s="2"/>
      <c r="FX371" s="2"/>
      <c r="FY371" s="2"/>
      <c r="FZ371" s="2"/>
      <c r="GQ371" s="1"/>
      <c r="GR371" s="1"/>
      <c r="GS371" s="1"/>
      <c r="GT371" s="1"/>
      <c r="GU371" s="1"/>
      <c r="GV371" s="1"/>
      <c r="GW371" s="1"/>
      <c r="GX371" s="1"/>
      <c r="HM371" s="1"/>
      <c r="HN371" s="1"/>
    </row>
    <row r="372" spans="1:222">
      <c r="A372" s="11"/>
      <c r="B372" s="1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2"/>
      <c r="AN372" s="2"/>
      <c r="AQ372" s="2"/>
      <c r="AR372" s="2"/>
      <c r="AU372" s="2"/>
      <c r="AV372" s="2"/>
      <c r="BA372" s="2"/>
      <c r="BB372" s="2"/>
      <c r="BE372" s="2"/>
      <c r="BF372" s="2"/>
      <c r="BI372" s="2"/>
      <c r="BJ372" s="2"/>
      <c r="BO372" s="1"/>
      <c r="BP372" s="1"/>
      <c r="BQ372" s="1"/>
      <c r="BR372" s="1"/>
      <c r="BS372" s="1"/>
      <c r="BT372" s="1"/>
      <c r="BU372" s="1"/>
      <c r="BV372" s="1"/>
      <c r="BW372" s="1"/>
      <c r="BX372" s="1"/>
      <c r="BY372" s="1"/>
      <c r="BZ372" s="1"/>
      <c r="CA372" s="1"/>
      <c r="CB372" s="1"/>
      <c r="CC372" s="1"/>
      <c r="CD372" s="1"/>
      <c r="CE372" s="1"/>
      <c r="CF372" s="1"/>
      <c r="CG372" s="1"/>
      <c r="CH372" s="1"/>
      <c r="CI372" s="1"/>
      <c r="CJ372" s="1"/>
      <c r="CK372" s="1"/>
      <c r="CL372" s="1"/>
      <c r="CM372" s="1"/>
      <c r="CN372" s="1"/>
      <c r="CO372" s="1"/>
      <c r="CP372" s="1"/>
      <c r="CQ372" s="1"/>
      <c r="CR372" s="1"/>
      <c r="CS372" s="1"/>
      <c r="CT372" s="1"/>
      <c r="CU372" s="1"/>
      <c r="CV372" s="1"/>
      <c r="CW372" s="1"/>
      <c r="CX372" s="1"/>
      <c r="CY372" s="1"/>
      <c r="CZ372" s="1"/>
      <c r="DA372" s="1"/>
      <c r="DB372" s="1"/>
      <c r="DC372" s="1"/>
      <c r="DD372" s="1"/>
      <c r="DE372" s="1"/>
      <c r="DF372" s="1"/>
      <c r="DG372" s="1"/>
      <c r="DH372" s="1"/>
      <c r="DI372" s="1"/>
      <c r="DJ372" s="1"/>
      <c r="DK372" s="1"/>
      <c r="DL372" s="1"/>
      <c r="DM372" s="1"/>
      <c r="DN372" s="1"/>
      <c r="DO372" s="1"/>
      <c r="DP372" s="1"/>
      <c r="DQ372" s="1"/>
      <c r="DR372" s="1"/>
      <c r="DS372" s="1"/>
      <c r="DT372" s="1"/>
      <c r="DU372" s="1"/>
      <c r="DV372" s="1"/>
      <c r="DW372" s="1"/>
      <c r="DX372" s="1"/>
      <c r="DY372" s="1"/>
      <c r="DZ372" s="1"/>
      <c r="EA372" s="1"/>
      <c r="EB372" s="1"/>
      <c r="EC372" s="1"/>
      <c r="ED372" s="1"/>
      <c r="EE372" s="1"/>
      <c r="EF372" s="1"/>
      <c r="EG372" s="1"/>
      <c r="EH372" s="1"/>
      <c r="EI372" s="1"/>
      <c r="EJ372" s="1"/>
      <c r="EK372" s="1"/>
      <c r="EL372" s="1"/>
      <c r="EM372" s="1"/>
      <c r="EN372" s="1"/>
      <c r="EO372" s="1"/>
      <c r="EP372" s="1"/>
      <c r="EQ372" s="1"/>
      <c r="ER372" s="1"/>
      <c r="ES372" s="1"/>
      <c r="ET372" s="1"/>
      <c r="EU372" s="1"/>
      <c r="EV372" s="1"/>
      <c r="EW372" s="1"/>
      <c r="EX372" s="1"/>
      <c r="EY372" s="1"/>
      <c r="EZ372" s="1"/>
      <c r="FA372" s="1"/>
      <c r="FB372" s="1"/>
      <c r="FC372" s="1"/>
      <c r="FD372" s="1"/>
      <c r="FE372" s="1"/>
      <c r="FF372" s="1"/>
      <c r="FI372" s="2"/>
      <c r="FJ372" s="2"/>
      <c r="FO372" s="2"/>
      <c r="FP372" s="2"/>
      <c r="FS372" s="2"/>
      <c r="FT372" s="2"/>
      <c r="FU372" s="2"/>
      <c r="FV372" s="2"/>
      <c r="FW372" s="2"/>
      <c r="FX372" s="2"/>
      <c r="FY372" s="2"/>
      <c r="FZ372" s="2"/>
      <c r="GQ372" s="1"/>
      <c r="GR372" s="1"/>
      <c r="GS372" s="1"/>
      <c r="GT372" s="1"/>
      <c r="GU372" s="1"/>
      <c r="GV372" s="1"/>
      <c r="GW372" s="1"/>
      <c r="GX372" s="1"/>
      <c r="HM372" s="1"/>
      <c r="HN372" s="1"/>
    </row>
    <row r="373" spans="1:222">
      <c r="A373" s="11"/>
      <c r="B373" s="1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2"/>
      <c r="AN373" s="2"/>
      <c r="AQ373" s="2"/>
      <c r="AR373" s="2"/>
      <c r="AU373" s="2"/>
      <c r="AV373" s="2"/>
      <c r="BA373" s="2"/>
      <c r="BB373" s="2"/>
      <c r="BE373" s="2"/>
      <c r="BF373" s="2"/>
      <c r="BI373" s="2"/>
      <c r="BJ373" s="2"/>
      <c r="BO373" s="1"/>
      <c r="BP373" s="1"/>
      <c r="BQ373" s="1"/>
      <c r="BR373" s="1"/>
      <c r="BS373" s="1"/>
      <c r="BT373" s="1"/>
      <c r="BU373" s="1"/>
      <c r="BV373" s="1"/>
      <c r="BW373" s="1"/>
      <c r="BX373" s="1"/>
      <c r="BY373" s="1"/>
      <c r="BZ373" s="1"/>
      <c r="CA373" s="1"/>
      <c r="CB373" s="1"/>
      <c r="CC373" s="1"/>
      <c r="CD373" s="1"/>
      <c r="CE373" s="1"/>
      <c r="CF373" s="1"/>
      <c r="CG373" s="1"/>
      <c r="CH373" s="1"/>
      <c r="CI373" s="1"/>
      <c r="CJ373" s="1"/>
      <c r="CK373" s="1"/>
      <c r="CL373" s="1"/>
      <c r="CM373" s="1"/>
      <c r="CN373" s="1"/>
      <c r="CO373" s="1"/>
      <c r="CP373" s="1"/>
      <c r="CQ373" s="1"/>
      <c r="CR373" s="1"/>
      <c r="CS373" s="1"/>
      <c r="CT373" s="1"/>
      <c r="CU373" s="1"/>
      <c r="CV373" s="1"/>
      <c r="CW373" s="1"/>
      <c r="CX373" s="1"/>
      <c r="CY373" s="1"/>
      <c r="CZ373" s="1"/>
      <c r="DA373" s="1"/>
      <c r="DB373" s="1"/>
      <c r="DC373" s="1"/>
      <c r="DD373" s="1"/>
      <c r="DE373" s="1"/>
      <c r="DF373" s="1"/>
      <c r="DG373" s="1"/>
      <c r="DH373" s="1"/>
      <c r="DI373" s="1"/>
      <c r="DJ373" s="1"/>
      <c r="DK373" s="1"/>
      <c r="DL373" s="1"/>
      <c r="DM373" s="1"/>
      <c r="DN373" s="1"/>
      <c r="DO373" s="1"/>
      <c r="DP373" s="1"/>
      <c r="DQ373" s="1"/>
      <c r="DR373" s="1"/>
      <c r="DS373" s="1"/>
      <c r="DT373" s="1"/>
      <c r="DU373" s="1"/>
      <c r="DV373" s="1"/>
      <c r="DW373" s="1"/>
      <c r="DX373" s="1"/>
      <c r="DY373" s="1"/>
      <c r="DZ373" s="1"/>
      <c r="EA373" s="1"/>
      <c r="EB373" s="1"/>
      <c r="EC373" s="1"/>
      <c r="ED373" s="1"/>
      <c r="EE373" s="1"/>
      <c r="EF373" s="1"/>
      <c r="EG373" s="1"/>
      <c r="EH373" s="1"/>
      <c r="EI373" s="1"/>
      <c r="EJ373" s="1"/>
      <c r="EK373" s="1"/>
      <c r="EL373" s="1"/>
      <c r="EM373" s="1"/>
      <c r="EN373" s="1"/>
      <c r="EO373" s="1"/>
      <c r="EP373" s="1"/>
      <c r="EQ373" s="1"/>
      <c r="ER373" s="1"/>
      <c r="ES373" s="1"/>
      <c r="ET373" s="1"/>
      <c r="EU373" s="1"/>
      <c r="EV373" s="1"/>
      <c r="EW373" s="1"/>
      <c r="EX373" s="1"/>
      <c r="EY373" s="1"/>
      <c r="EZ373" s="1"/>
      <c r="FA373" s="1"/>
      <c r="FB373" s="1"/>
      <c r="FC373" s="1"/>
      <c r="FD373" s="1"/>
      <c r="FE373" s="1"/>
      <c r="FF373" s="1"/>
      <c r="FI373" s="2"/>
      <c r="FJ373" s="2"/>
      <c r="FO373" s="2"/>
      <c r="FP373" s="2"/>
      <c r="FS373" s="2"/>
      <c r="FT373" s="2"/>
      <c r="FU373" s="2"/>
      <c r="FV373" s="2"/>
      <c r="FW373" s="2"/>
      <c r="FX373" s="2"/>
      <c r="FY373" s="2"/>
      <c r="FZ373" s="2"/>
      <c r="GQ373" s="1"/>
      <c r="GR373" s="1"/>
      <c r="GS373" s="1"/>
      <c r="GT373" s="1"/>
      <c r="GU373" s="1"/>
      <c r="GV373" s="1"/>
      <c r="GW373" s="1"/>
      <c r="GX373" s="1"/>
      <c r="HM373" s="1"/>
      <c r="HN373" s="1"/>
    </row>
    <row r="374" spans="1:222">
      <c r="A374" s="11"/>
      <c r="B374" s="1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2"/>
      <c r="AN374" s="2"/>
      <c r="AQ374" s="2"/>
      <c r="AR374" s="2"/>
      <c r="AU374" s="2"/>
      <c r="AV374" s="2"/>
      <c r="BA374" s="2"/>
      <c r="BB374" s="2"/>
      <c r="BE374" s="2"/>
      <c r="BF374" s="2"/>
      <c r="BI374" s="2"/>
      <c r="BJ374" s="2"/>
      <c r="BO374" s="1"/>
      <c r="BP374" s="1"/>
      <c r="BQ374" s="1"/>
      <c r="BR374" s="1"/>
      <c r="BS374" s="1"/>
      <c r="BT374" s="1"/>
      <c r="BU374" s="1"/>
      <c r="BV374" s="1"/>
      <c r="BW374" s="1"/>
      <c r="BX374" s="1"/>
      <c r="BY374" s="1"/>
      <c r="BZ374" s="1"/>
      <c r="CA374" s="1"/>
      <c r="CB374" s="1"/>
      <c r="CC374" s="1"/>
      <c r="CD374" s="1"/>
      <c r="CE374" s="1"/>
      <c r="CF374" s="1"/>
      <c r="CG374" s="1"/>
      <c r="CH374" s="1"/>
      <c r="CI374" s="1"/>
      <c r="CJ374" s="1"/>
      <c r="CK374" s="1"/>
      <c r="CL374" s="1"/>
      <c r="CM374" s="1"/>
      <c r="CN374" s="1"/>
      <c r="CO374" s="1"/>
      <c r="CP374" s="1"/>
      <c r="CQ374" s="1"/>
      <c r="CR374" s="1"/>
      <c r="CS374" s="1"/>
      <c r="CT374" s="1"/>
      <c r="CU374" s="1"/>
      <c r="CV374" s="1"/>
      <c r="CW374" s="1"/>
      <c r="CX374" s="1"/>
      <c r="CY374" s="1"/>
      <c r="CZ374" s="1"/>
      <c r="DA374" s="1"/>
      <c r="DB374" s="1"/>
      <c r="DC374" s="1"/>
      <c r="DD374" s="1"/>
      <c r="DE374" s="1"/>
      <c r="DF374" s="1"/>
      <c r="DG374" s="1"/>
      <c r="DH374" s="1"/>
      <c r="DI374" s="1"/>
      <c r="DJ374" s="1"/>
      <c r="DK374" s="1"/>
      <c r="DL374" s="1"/>
      <c r="DM374" s="1"/>
      <c r="DN374" s="1"/>
      <c r="DO374" s="1"/>
      <c r="DP374" s="1"/>
      <c r="DQ374" s="1"/>
      <c r="DR374" s="1"/>
      <c r="DS374" s="1"/>
      <c r="DT374" s="1"/>
      <c r="DU374" s="1"/>
      <c r="DV374" s="1"/>
      <c r="DW374" s="1"/>
      <c r="DX374" s="1"/>
      <c r="DY374" s="1"/>
      <c r="DZ374" s="1"/>
      <c r="EA374" s="1"/>
      <c r="EB374" s="1"/>
      <c r="EC374" s="1"/>
      <c r="ED374" s="1"/>
      <c r="EE374" s="1"/>
      <c r="EF374" s="1"/>
      <c r="EG374" s="1"/>
      <c r="EH374" s="1"/>
      <c r="EI374" s="1"/>
      <c r="EJ374" s="1"/>
      <c r="EK374" s="1"/>
      <c r="EL374" s="1"/>
      <c r="EM374" s="1"/>
      <c r="EN374" s="1"/>
      <c r="EO374" s="1"/>
      <c r="EP374" s="1"/>
      <c r="EQ374" s="1"/>
      <c r="ER374" s="1"/>
      <c r="ES374" s="1"/>
      <c r="ET374" s="1"/>
      <c r="EU374" s="1"/>
      <c r="EV374" s="1"/>
      <c r="EW374" s="1"/>
      <c r="EX374" s="1"/>
      <c r="EY374" s="1"/>
      <c r="EZ374" s="1"/>
      <c r="FA374" s="1"/>
      <c r="FB374" s="1"/>
      <c r="FC374" s="1"/>
      <c r="FD374" s="1"/>
      <c r="FE374" s="1"/>
      <c r="FF374" s="1"/>
      <c r="FI374" s="2"/>
      <c r="FJ374" s="2"/>
      <c r="FO374" s="2"/>
      <c r="FP374" s="2"/>
      <c r="FS374" s="2"/>
      <c r="FT374" s="2"/>
      <c r="FU374" s="2"/>
      <c r="FV374" s="2"/>
      <c r="FW374" s="2"/>
      <c r="FX374" s="2"/>
      <c r="FY374" s="2"/>
      <c r="FZ374" s="2"/>
      <c r="GQ374" s="1"/>
      <c r="GR374" s="1"/>
      <c r="GS374" s="1"/>
      <c r="GT374" s="1"/>
      <c r="GU374" s="1"/>
      <c r="GV374" s="1"/>
      <c r="GW374" s="1"/>
      <c r="GX374" s="1"/>
      <c r="HM374" s="1"/>
      <c r="HN374" s="1"/>
    </row>
    <row r="375" spans="1:222">
      <c r="A375" s="11"/>
      <c r="B375" s="1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2"/>
      <c r="AN375" s="2"/>
      <c r="AQ375" s="2"/>
      <c r="AR375" s="2"/>
      <c r="AU375" s="2"/>
      <c r="AV375" s="2"/>
      <c r="BA375" s="2"/>
      <c r="BB375" s="2"/>
      <c r="BE375" s="2"/>
      <c r="BF375" s="2"/>
      <c r="BI375" s="2"/>
      <c r="BJ375" s="2"/>
      <c r="BO375" s="1"/>
      <c r="BP375" s="1"/>
      <c r="BQ375" s="1"/>
      <c r="BR375" s="1"/>
      <c r="BS375" s="1"/>
      <c r="BT375" s="1"/>
      <c r="BU375" s="1"/>
      <c r="BV375" s="1"/>
      <c r="BW375" s="1"/>
      <c r="BX375" s="1"/>
      <c r="BY375" s="1"/>
      <c r="BZ375" s="1"/>
      <c r="CA375" s="1"/>
      <c r="CB375" s="1"/>
      <c r="CC375" s="1"/>
      <c r="CD375" s="1"/>
      <c r="CE375" s="1"/>
      <c r="CF375" s="1"/>
      <c r="CG375" s="1"/>
      <c r="CH375" s="1"/>
      <c r="CI375" s="1"/>
      <c r="CJ375" s="1"/>
      <c r="CK375" s="1"/>
      <c r="CL375" s="1"/>
      <c r="CM375" s="1"/>
      <c r="CN375" s="1"/>
      <c r="CO375" s="1"/>
      <c r="CP375" s="1"/>
      <c r="CQ375" s="1"/>
      <c r="CR375" s="1"/>
      <c r="CS375" s="1"/>
      <c r="CT375" s="1"/>
      <c r="CU375" s="1"/>
      <c r="CV375" s="1"/>
      <c r="CW375" s="1"/>
      <c r="CX375" s="1"/>
      <c r="CY375" s="1"/>
      <c r="CZ375" s="1"/>
      <c r="DA375" s="1"/>
      <c r="DB375" s="1"/>
      <c r="DC375" s="1"/>
      <c r="DD375" s="1"/>
      <c r="DE375" s="1"/>
      <c r="DF375" s="1"/>
      <c r="DG375" s="1"/>
      <c r="DH375" s="1"/>
      <c r="DI375" s="1"/>
      <c r="DJ375" s="1"/>
      <c r="DK375" s="1"/>
      <c r="DL375" s="1"/>
      <c r="DM375" s="1"/>
      <c r="DN375" s="1"/>
      <c r="DO375" s="1"/>
      <c r="DP375" s="1"/>
      <c r="DQ375" s="1"/>
      <c r="DR375" s="1"/>
      <c r="DS375" s="1"/>
      <c r="DT375" s="1"/>
      <c r="DU375" s="1"/>
      <c r="DV375" s="1"/>
      <c r="DW375" s="1"/>
      <c r="DX375" s="1"/>
      <c r="DY375" s="1"/>
      <c r="DZ375" s="1"/>
      <c r="EA375" s="1"/>
      <c r="EB375" s="1"/>
      <c r="EC375" s="1"/>
      <c r="ED375" s="1"/>
      <c r="EE375" s="1"/>
      <c r="EF375" s="1"/>
      <c r="EG375" s="1"/>
      <c r="EH375" s="1"/>
      <c r="EI375" s="1"/>
      <c r="EJ375" s="1"/>
      <c r="EK375" s="1"/>
      <c r="EL375" s="1"/>
      <c r="EM375" s="1"/>
      <c r="EN375" s="1"/>
      <c r="EO375" s="1"/>
      <c r="EP375" s="1"/>
      <c r="EQ375" s="1"/>
      <c r="ER375" s="1"/>
      <c r="ES375" s="1"/>
      <c r="ET375" s="1"/>
      <c r="EU375" s="1"/>
      <c r="EV375" s="1"/>
      <c r="EW375" s="1"/>
      <c r="EX375" s="1"/>
      <c r="EY375" s="1"/>
      <c r="EZ375" s="1"/>
      <c r="FA375" s="1"/>
      <c r="FB375" s="1"/>
      <c r="FC375" s="1"/>
      <c r="FD375" s="1"/>
      <c r="FE375" s="1"/>
      <c r="FF375" s="1"/>
      <c r="FI375" s="2"/>
      <c r="FJ375" s="2"/>
      <c r="FO375" s="2"/>
      <c r="FP375" s="2"/>
      <c r="FS375" s="2"/>
      <c r="FT375" s="2"/>
      <c r="FU375" s="2"/>
      <c r="FV375" s="2"/>
      <c r="FW375" s="2"/>
      <c r="FX375" s="2"/>
      <c r="FY375" s="2"/>
      <c r="FZ375" s="2"/>
      <c r="GQ375" s="1"/>
      <c r="GR375" s="1"/>
      <c r="GS375" s="1"/>
      <c r="GT375" s="1"/>
      <c r="GU375" s="1"/>
      <c r="GV375" s="1"/>
      <c r="GW375" s="1"/>
      <c r="GX375" s="1"/>
      <c r="HM375" s="1"/>
      <c r="HN375" s="1"/>
    </row>
    <row r="376" spans="1:222">
      <c r="A376" s="11"/>
      <c r="B376" s="1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2"/>
      <c r="AN376" s="2"/>
      <c r="AQ376" s="2"/>
      <c r="AR376" s="2"/>
      <c r="AU376" s="2"/>
      <c r="AV376" s="2"/>
      <c r="BA376" s="2"/>
      <c r="BB376" s="2"/>
      <c r="BE376" s="2"/>
      <c r="BF376" s="2"/>
      <c r="BI376" s="2"/>
      <c r="BJ376" s="2"/>
      <c r="BO376" s="1"/>
      <c r="BP376" s="1"/>
      <c r="BQ376" s="1"/>
      <c r="BR376" s="1"/>
      <c r="BS376" s="1"/>
      <c r="BT376" s="1"/>
      <c r="BU376" s="1"/>
      <c r="BV376" s="1"/>
      <c r="BW376" s="1"/>
      <c r="BX376" s="1"/>
      <c r="BY376" s="1"/>
      <c r="BZ376" s="1"/>
      <c r="CA376" s="1"/>
      <c r="CB376" s="1"/>
      <c r="CC376" s="1"/>
      <c r="CD376" s="1"/>
      <c r="CE376" s="1"/>
      <c r="CF376" s="1"/>
      <c r="CG376" s="1"/>
      <c r="CH376" s="1"/>
      <c r="CI376" s="1"/>
      <c r="CJ376" s="1"/>
      <c r="CK376" s="1"/>
      <c r="CL376" s="1"/>
      <c r="CM376" s="1"/>
      <c r="CN376" s="1"/>
      <c r="CO376" s="1"/>
      <c r="CP376" s="1"/>
      <c r="CQ376" s="1"/>
      <c r="CR376" s="1"/>
      <c r="CS376" s="1"/>
      <c r="CT376" s="1"/>
      <c r="CU376" s="1"/>
      <c r="CV376" s="1"/>
      <c r="CW376" s="1"/>
      <c r="CX376" s="1"/>
      <c r="CY376" s="1"/>
      <c r="CZ376" s="1"/>
      <c r="DA376" s="1"/>
      <c r="DB376" s="1"/>
      <c r="DC376" s="1"/>
      <c r="DD376" s="1"/>
      <c r="DE376" s="1"/>
      <c r="DF376" s="1"/>
      <c r="DG376" s="1"/>
      <c r="DH376" s="1"/>
      <c r="DI376" s="1"/>
      <c r="DJ376" s="1"/>
      <c r="DK376" s="1"/>
      <c r="DL376" s="1"/>
      <c r="DM376" s="1"/>
      <c r="DN376" s="1"/>
      <c r="DO376" s="1"/>
      <c r="DP376" s="1"/>
      <c r="DQ376" s="1"/>
      <c r="DR376" s="1"/>
      <c r="DS376" s="1"/>
      <c r="DT376" s="1"/>
      <c r="DU376" s="1"/>
      <c r="DV376" s="1"/>
      <c r="DW376" s="1"/>
      <c r="DX376" s="1"/>
      <c r="DY376" s="1"/>
      <c r="DZ376" s="1"/>
      <c r="EA376" s="1"/>
      <c r="EB376" s="1"/>
      <c r="EC376" s="1"/>
      <c r="ED376" s="1"/>
      <c r="EE376" s="1"/>
      <c r="EF376" s="1"/>
      <c r="EG376" s="1"/>
      <c r="EH376" s="1"/>
      <c r="EI376" s="1"/>
      <c r="EJ376" s="1"/>
      <c r="EK376" s="1"/>
      <c r="EL376" s="1"/>
      <c r="EM376" s="1"/>
      <c r="EN376" s="1"/>
      <c r="EO376" s="1"/>
      <c r="EP376" s="1"/>
      <c r="EQ376" s="1"/>
      <c r="ER376" s="1"/>
      <c r="ES376" s="1"/>
      <c r="ET376" s="1"/>
      <c r="EU376" s="1"/>
      <c r="EV376" s="1"/>
      <c r="EW376" s="1"/>
      <c r="EX376" s="1"/>
      <c r="EY376" s="1"/>
      <c r="EZ376" s="1"/>
      <c r="FA376" s="1"/>
      <c r="FB376" s="1"/>
      <c r="FC376" s="1"/>
      <c r="FD376" s="1"/>
      <c r="FE376" s="1"/>
      <c r="FF376" s="1"/>
      <c r="FI376" s="2"/>
      <c r="FJ376" s="2"/>
      <c r="FO376" s="2"/>
      <c r="FP376" s="2"/>
      <c r="FS376" s="2"/>
      <c r="FT376" s="2"/>
      <c r="FU376" s="2"/>
      <c r="FV376" s="2"/>
      <c r="FW376" s="2"/>
      <c r="FX376" s="2"/>
      <c r="FY376" s="2"/>
      <c r="FZ376" s="2"/>
      <c r="GQ376" s="1"/>
      <c r="GR376" s="1"/>
      <c r="GS376" s="1"/>
      <c r="GT376" s="1"/>
      <c r="GU376" s="1"/>
      <c r="GV376" s="1"/>
      <c r="GW376" s="1"/>
      <c r="GX376" s="1"/>
      <c r="HM376" s="1"/>
      <c r="HN376" s="1"/>
    </row>
    <row r="377" spans="1:222">
      <c r="A377" s="11"/>
      <c r="B377" s="1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2"/>
      <c r="AN377" s="2"/>
      <c r="AQ377" s="2"/>
      <c r="AR377" s="2"/>
      <c r="AU377" s="2"/>
      <c r="AV377" s="2"/>
      <c r="BA377" s="2"/>
      <c r="BB377" s="2"/>
      <c r="BE377" s="2"/>
      <c r="BF377" s="2"/>
      <c r="BI377" s="2"/>
      <c r="BJ377" s="2"/>
      <c r="BO377" s="1"/>
      <c r="BP377" s="1"/>
      <c r="BQ377" s="1"/>
      <c r="BR377" s="1"/>
      <c r="BS377" s="1"/>
      <c r="BT377" s="1"/>
      <c r="BU377" s="1"/>
      <c r="BV377" s="1"/>
      <c r="BW377" s="1"/>
      <c r="BX377" s="1"/>
      <c r="BY377" s="1"/>
      <c r="BZ377" s="1"/>
      <c r="CA377" s="1"/>
      <c r="CB377" s="1"/>
      <c r="CC377" s="1"/>
      <c r="CD377" s="1"/>
      <c r="CE377" s="1"/>
      <c r="CF377" s="1"/>
      <c r="CG377" s="1"/>
      <c r="CH377" s="1"/>
      <c r="CI377" s="1"/>
      <c r="CJ377" s="1"/>
      <c r="CK377" s="1"/>
      <c r="CL377" s="1"/>
      <c r="CM377" s="1"/>
      <c r="CN377" s="1"/>
      <c r="CO377" s="1"/>
      <c r="CP377" s="1"/>
      <c r="CQ377" s="1"/>
      <c r="CR377" s="1"/>
      <c r="CS377" s="1"/>
      <c r="CT377" s="1"/>
      <c r="CU377" s="1"/>
      <c r="CV377" s="1"/>
      <c r="CW377" s="1"/>
      <c r="CX377" s="1"/>
      <c r="CY377" s="1"/>
      <c r="CZ377" s="1"/>
      <c r="DA377" s="1"/>
      <c r="DB377" s="1"/>
      <c r="DC377" s="1"/>
      <c r="DD377" s="1"/>
      <c r="DE377" s="1"/>
      <c r="DF377" s="1"/>
      <c r="DG377" s="1"/>
      <c r="DH377" s="1"/>
      <c r="DI377" s="1"/>
      <c r="DJ377" s="1"/>
      <c r="DK377" s="1"/>
      <c r="DL377" s="1"/>
      <c r="DM377" s="1"/>
      <c r="DN377" s="1"/>
      <c r="DO377" s="1"/>
      <c r="DP377" s="1"/>
      <c r="DQ377" s="1"/>
      <c r="DR377" s="1"/>
      <c r="DS377" s="1"/>
      <c r="DT377" s="1"/>
      <c r="DU377" s="1"/>
      <c r="DV377" s="1"/>
      <c r="DW377" s="1"/>
      <c r="DX377" s="1"/>
      <c r="DY377" s="1"/>
      <c r="DZ377" s="1"/>
      <c r="EA377" s="1"/>
      <c r="EB377" s="1"/>
      <c r="EC377" s="1"/>
      <c r="ED377" s="1"/>
      <c r="EE377" s="1"/>
      <c r="EF377" s="1"/>
      <c r="EG377" s="1"/>
      <c r="EH377" s="1"/>
      <c r="EI377" s="1"/>
      <c r="EJ377" s="1"/>
      <c r="EK377" s="1"/>
      <c r="EL377" s="1"/>
      <c r="EM377" s="1"/>
      <c r="EN377" s="1"/>
      <c r="EO377" s="1"/>
      <c r="EP377" s="1"/>
      <c r="EQ377" s="1"/>
      <c r="ER377" s="1"/>
      <c r="ES377" s="1"/>
      <c r="ET377" s="1"/>
      <c r="EU377" s="1"/>
      <c r="EV377" s="1"/>
      <c r="EW377" s="1"/>
      <c r="EX377" s="1"/>
      <c r="EY377" s="1"/>
      <c r="EZ377" s="1"/>
      <c r="FA377" s="1"/>
      <c r="FB377" s="1"/>
      <c r="FC377" s="1"/>
      <c r="FD377" s="1"/>
      <c r="FE377" s="1"/>
      <c r="FF377" s="1"/>
      <c r="FI377" s="2"/>
      <c r="FJ377" s="2"/>
      <c r="FO377" s="2"/>
      <c r="FP377" s="2"/>
      <c r="FS377" s="2"/>
      <c r="FT377" s="2"/>
      <c r="FU377" s="2"/>
      <c r="FV377" s="2"/>
      <c r="FW377" s="2"/>
      <c r="FX377" s="2"/>
      <c r="FY377" s="2"/>
      <c r="FZ377" s="2"/>
      <c r="GQ377" s="1"/>
      <c r="GR377" s="1"/>
      <c r="GS377" s="1"/>
      <c r="GT377" s="1"/>
      <c r="GU377" s="1"/>
      <c r="GV377" s="1"/>
      <c r="GW377" s="1"/>
      <c r="GX377" s="1"/>
      <c r="HM377" s="1"/>
      <c r="HN377" s="1"/>
    </row>
    <row r="378" spans="1:222">
      <c r="A378" s="11"/>
      <c r="B378" s="1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2"/>
      <c r="AN378" s="2"/>
      <c r="AQ378" s="2"/>
      <c r="AR378" s="2"/>
      <c r="AU378" s="2"/>
      <c r="AV378" s="2"/>
      <c r="BA378" s="2"/>
      <c r="BB378" s="2"/>
      <c r="BE378" s="2"/>
      <c r="BF378" s="2"/>
      <c r="BI378" s="2"/>
      <c r="BJ378" s="2"/>
      <c r="BO378" s="1"/>
      <c r="BP378" s="1"/>
      <c r="BQ378" s="1"/>
      <c r="BR378" s="1"/>
      <c r="BS378" s="1"/>
      <c r="BT378" s="1"/>
      <c r="BU378" s="1"/>
      <c r="BV378" s="1"/>
      <c r="BW378" s="1"/>
      <c r="BX378" s="1"/>
      <c r="BY378" s="1"/>
      <c r="BZ378" s="1"/>
      <c r="CA378" s="1"/>
      <c r="CB378" s="1"/>
      <c r="CC378" s="1"/>
      <c r="CD378" s="1"/>
      <c r="CE378" s="1"/>
      <c r="CF378" s="1"/>
      <c r="CG378" s="1"/>
      <c r="CH378" s="1"/>
      <c r="CI378" s="1"/>
      <c r="CJ378" s="1"/>
      <c r="CK378" s="1"/>
      <c r="CL378" s="1"/>
      <c r="CM378" s="1"/>
      <c r="CN378" s="1"/>
      <c r="CO378" s="1"/>
      <c r="CP378" s="1"/>
      <c r="CQ378" s="1"/>
      <c r="CR378" s="1"/>
      <c r="CS378" s="1"/>
      <c r="CT378" s="1"/>
      <c r="CU378" s="1"/>
      <c r="CV378" s="1"/>
      <c r="CW378" s="1"/>
      <c r="CX378" s="1"/>
      <c r="CY378" s="1"/>
      <c r="CZ378" s="1"/>
      <c r="DA378" s="1"/>
      <c r="DB378" s="1"/>
      <c r="DC378" s="1"/>
      <c r="DD378" s="1"/>
      <c r="DE378" s="1"/>
      <c r="DF378" s="1"/>
      <c r="DG378" s="1"/>
      <c r="DH378" s="1"/>
      <c r="DI378" s="1"/>
      <c r="DJ378" s="1"/>
      <c r="DK378" s="1"/>
      <c r="DL378" s="1"/>
      <c r="DM378" s="1"/>
      <c r="DN378" s="1"/>
      <c r="DO378" s="1"/>
      <c r="DP378" s="1"/>
      <c r="DQ378" s="1"/>
      <c r="DR378" s="1"/>
      <c r="DS378" s="1"/>
      <c r="DT378" s="1"/>
      <c r="DU378" s="1"/>
      <c r="DV378" s="1"/>
      <c r="DW378" s="1"/>
      <c r="DX378" s="1"/>
      <c r="DY378" s="1"/>
      <c r="DZ378" s="1"/>
      <c r="EA378" s="1"/>
      <c r="EB378" s="1"/>
      <c r="EC378" s="1"/>
      <c r="ED378" s="1"/>
      <c r="EE378" s="1"/>
      <c r="EF378" s="1"/>
      <c r="EG378" s="1"/>
      <c r="EH378" s="1"/>
      <c r="EI378" s="1"/>
      <c r="EJ378" s="1"/>
      <c r="EK378" s="1"/>
      <c r="EL378" s="1"/>
      <c r="EM378" s="1"/>
      <c r="EN378" s="1"/>
      <c r="EO378" s="1"/>
      <c r="EP378" s="1"/>
      <c r="EQ378" s="1"/>
      <c r="ER378" s="1"/>
      <c r="ES378" s="1"/>
      <c r="ET378" s="1"/>
      <c r="EU378" s="1"/>
      <c r="EV378" s="1"/>
      <c r="EW378" s="1"/>
      <c r="EX378" s="1"/>
      <c r="EY378" s="1"/>
      <c r="EZ378" s="1"/>
      <c r="FA378" s="1"/>
      <c r="FB378" s="1"/>
      <c r="FC378" s="1"/>
      <c r="FD378" s="1"/>
      <c r="FE378" s="1"/>
      <c r="FF378" s="1"/>
      <c r="FI378" s="2"/>
      <c r="FJ378" s="2"/>
      <c r="FO378" s="2"/>
      <c r="FP378" s="2"/>
      <c r="FS378" s="2"/>
      <c r="FT378" s="2"/>
      <c r="FU378" s="2"/>
      <c r="FV378" s="2"/>
      <c r="FW378" s="2"/>
      <c r="FX378" s="2"/>
      <c r="FY378" s="2"/>
      <c r="FZ378" s="2"/>
      <c r="GQ378" s="1"/>
      <c r="GR378" s="1"/>
      <c r="GS378" s="1"/>
      <c r="GT378" s="1"/>
      <c r="GU378" s="1"/>
      <c r="GV378" s="1"/>
      <c r="GW378" s="1"/>
      <c r="GX378" s="1"/>
      <c r="HM378" s="1"/>
      <c r="HN378" s="1"/>
    </row>
    <row r="379" spans="1:222">
      <c r="A379" s="11"/>
      <c r="B379" s="1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2"/>
      <c r="AN379" s="2"/>
      <c r="AQ379" s="2"/>
      <c r="AR379" s="2"/>
      <c r="AU379" s="2"/>
      <c r="AV379" s="2"/>
      <c r="BA379" s="2"/>
      <c r="BB379" s="2"/>
      <c r="BE379" s="2"/>
      <c r="BF379" s="2"/>
      <c r="BI379" s="2"/>
      <c r="BJ379" s="2"/>
      <c r="BO379" s="1"/>
      <c r="BP379" s="1"/>
      <c r="BQ379" s="1"/>
      <c r="BR379" s="1"/>
      <c r="BS379" s="1"/>
      <c r="BT379" s="1"/>
      <c r="BU379" s="1"/>
      <c r="BV379" s="1"/>
      <c r="BW379" s="1"/>
      <c r="BX379" s="1"/>
      <c r="BY379" s="1"/>
      <c r="BZ379" s="1"/>
      <c r="CA379" s="1"/>
      <c r="CB379" s="1"/>
      <c r="CC379" s="1"/>
      <c r="CD379" s="1"/>
      <c r="CE379" s="1"/>
      <c r="CF379" s="1"/>
      <c r="CG379" s="1"/>
      <c r="CH379" s="1"/>
      <c r="CI379" s="1"/>
      <c r="CJ379" s="1"/>
      <c r="CK379" s="1"/>
      <c r="CL379" s="1"/>
      <c r="CM379" s="1"/>
      <c r="CN379" s="1"/>
      <c r="CO379" s="1"/>
      <c r="CP379" s="1"/>
      <c r="CQ379" s="1"/>
      <c r="CR379" s="1"/>
      <c r="CS379" s="1"/>
      <c r="CT379" s="1"/>
      <c r="CU379" s="1"/>
      <c r="CV379" s="1"/>
      <c r="CW379" s="1"/>
      <c r="CX379" s="1"/>
      <c r="CY379" s="1"/>
      <c r="CZ379" s="1"/>
      <c r="DA379" s="1"/>
      <c r="DB379" s="1"/>
      <c r="DC379" s="1"/>
      <c r="DD379" s="1"/>
      <c r="DE379" s="1"/>
      <c r="DF379" s="1"/>
      <c r="DG379" s="1"/>
      <c r="DH379" s="1"/>
      <c r="DI379" s="1"/>
      <c r="DJ379" s="1"/>
      <c r="DK379" s="1"/>
      <c r="DL379" s="1"/>
      <c r="DM379" s="1"/>
      <c r="DN379" s="1"/>
      <c r="DO379" s="1"/>
      <c r="DP379" s="1"/>
      <c r="DQ379" s="1"/>
      <c r="DR379" s="1"/>
      <c r="DS379" s="1"/>
      <c r="DT379" s="1"/>
      <c r="DU379" s="1"/>
      <c r="DV379" s="1"/>
      <c r="DW379" s="1"/>
      <c r="DX379" s="1"/>
      <c r="DY379" s="1"/>
      <c r="DZ379" s="1"/>
      <c r="EA379" s="1"/>
      <c r="EB379" s="1"/>
      <c r="EC379" s="1"/>
      <c r="ED379" s="1"/>
      <c r="EE379" s="1"/>
      <c r="EF379" s="1"/>
      <c r="EG379" s="1"/>
      <c r="EH379" s="1"/>
      <c r="EI379" s="1"/>
      <c r="EJ379" s="1"/>
      <c r="EK379" s="1"/>
      <c r="EL379" s="1"/>
      <c r="EM379" s="1"/>
      <c r="EN379" s="1"/>
      <c r="EO379" s="1"/>
      <c r="EP379" s="1"/>
      <c r="EQ379" s="1"/>
      <c r="ER379" s="1"/>
      <c r="ES379" s="1"/>
      <c r="ET379" s="1"/>
      <c r="EU379" s="1"/>
      <c r="EV379" s="1"/>
      <c r="EW379" s="1"/>
      <c r="EX379" s="1"/>
      <c r="EY379" s="1"/>
      <c r="EZ379" s="1"/>
      <c r="FA379" s="1"/>
      <c r="FB379" s="1"/>
      <c r="FC379" s="1"/>
      <c r="FD379" s="1"/>
      <c r="FE379" s="1"/>
      <c r="FF379" s="1"/>
      <c r="FI379" s="2"/>
      <c r="FJ379" s="2"/>
      <c r="FO379" s="2"/>
      <c r="FP379" s="2"/>
      <c r="FS379" s="2"/>
      <c r="FT379" s="2"/>
      <c r="FU379" s="2"/>
      <c r="FV379" s="2"/>
      <c r="FW379" s="2"/>
      <c r="FX379" s="2"/>
      <c r="FY379" s="2"/>
      <c r="FZ379" s="2"/>
      <c r="GQ379" s="1"/>
      <c r="GR379" s="1"/>
      <c r="GS379" s="1"/>
      <c r="GT379" s="1"/>
      <c r="GU379" s="1"/>
      <c r="GV379" s="1"/>
      <c r="GW379" s="1"/>
      <c r="GX379" s="1"/>
      <c r="HM379" s="1"/>
      <c r="HN379" s="1"/>
    </row>
    <row r="380" spans="1:222">
      <c r="A380" s="11"/>
      <c r="B380" s="1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2"/>
      <c r="AN380" s="2"/>
      <c r="AQ380" s="2"/>
      <c r="AR380" s="2"/>
      <c r="AU380" s="2"/>
      <c r="AV380" s="2"/>
      <c r="BA380" s="2"/>
      <c r="BB380" s="2"/>
      <c r="BE380" s="2"/>
      <c r="BF380" s="2"/>
      <c r="BI380" s="2"/>
      <c r="BJ380" s="2"/>
      <c r="BO380" s="1"/>
      <c r="BP380" s="1"/>
      <c r="BQ380" s="1"/>
      <c r="BR380" s="1"/>
      <c r="BS380" s="1"/>
      <c r="BT380" s="1"/>
      <c r="BU380" s="1"/>
      <c r="BV380" s="1"/>
      <c r="BW380" s="1"/>
      <c r="BX380" s="1"/>
      <c r="BY380" s="1"/>
      <c r="BZ380" s="1"/>
      <c r="CA380" s="1"/>
      <c r="CB380" s="1"/>
      <c r="CC380" s="1"/>
      <c r="CD380" s="1"/>
      <c r="CE380" s="1"/>
      <c r="CF380" s="1"/>
      <c r="CG380" s="1"/>
      <c r="CH380" s="1"/>
      <c r="CI380" s="1"/>
      <c r="CJ380" s="1"/>
      <c r="CK380" s="1"/>
      <c r="CL380" s="1"/>
      <c r="CM380" s="1"/>
      <c r="CN380" s="1"/>
      <c r="CO380" s="1"/>
      <c r="CP380" s="1"/>
      <c r="CQ380" s="1"/>
      <c r="CR380" s="1"/>
      <c r="CS380" s="1"/>
      <c r="CT380" s="1"/>
      <c r="CU380" s="1"/>
      <c r="CV380" s="1"/>
      <c r="CW380" s="1"/>
      <c r="CX380" s="1"/>
      <c r="CY380" s="1"/>
      <c r="CZ380" s="1"/>
      <c r="DA380" s="1"/>
      <c r="DB380" s="1"/>
      <c r="DC380" s="1"/>
      <c r="DD380" s="1"/>
      <c r="DE380" s="1"/>
      <c r="DF380" s="1"/>
      <c r="DG380" s="1"/>
      <c r="DH380" s="1"/>
      <c r="DI380" s="1"/>
      <c r="DJ380" s="1"/>
      <c r="DK380" s="1"/>
      <c r="DL380" s="1"/>
      <c r="DM380" s="1"/>
      <c r="DN380" s="1"/>
      <c r="DO380" s="1"/>
      <c r="DP380" s="1"/>
      <c r="DQ380" s="1"/>
      <c r="DR380" s="1"/>
      <c r="DS380" s="1"/>
      <c r="DT380" s="1"/>
      <c r="DU380" s="1"/>
      <c r="DV380" s="1"/>
      <c r="DW380" s="1"/>
      <c r="DX380" s="1"/>
      <c r="DY380" s="1"/>
      <c r="DZ380" s="1"/>
      <c r="EA380" s="1"/>
      <c r="EB380" s="1"/>
      <c r="EC380" s="1"/>
      <c r="ED380" s="1"/>
      <c r="EE380" s="1"/>
      <c r="EF380" s="1"/>
      <c r="EG380" s="1"/>
      <c r="EH380" s="1"/>
      <c r="EI380" s="1"/>
      <c r="EJ380" s="1"/>
      <c r="EK380" s="1"/>
      <c r="EL380" s="1"/>
      <c r="EM380" s="1"/>
      <c r="EN380" s="1"/>
      <c r="EO380" s="1"/>
      <c r="EP380" s="1"/>
      <c r="EQ380" s="1"/>
      <c r="ER380" s="1"/>
      <c r="ES380" s="1"/>
      <c r="ET380" s="1"/>
      <c r="EU380" s="1"/>
      <c r="EV380" s="1"/>
      <c r="EW380" s="1"/>
      <c r="EX380" s="1"/>
      <c r="EY380" s="1"/>
      <c r="EZ380" s="1"/>
      <c r="FA380" s="1"/>
      <c r="FB380" s="1"/>
      <c r="FC380" s="1"/>
      <c r="FD380" s="1"/>
      <c r="FE380" s="1"/>
      <c r="FF380" s="1"/>
      <c r="FI380" s="2"/>
      <c r="FJ380" s="2"/>
      <c r="FO380" s="2"/>
      <c r="FP380" s="2"/>
      <c r="FS380" s="2"/>
      <c r="FT380" s="2"/>
      <c r="FU380" s="2"/>
      <c r="FV380" s="2"/>
      <c r="FW380" s="2"/>
      <c r="FX380" s="2"/>
      <c r="FY380" s="2"/>
      <c r="FZ380" s="2"/>
      <c r="GQ380" s="1"/>
      <c r="GR380" s="1"/>
      <c r="GS380" s="1"/>
      <c r="GT380" s="1"/>
      <c r="GU380" s="1"/>
      <c r="GV380" s="1"/>
      <c r="GW380" s="1"/>
      <c r="GX380" s="1"/>
      <c r="HM380" s="1"/>
      <c r="HN380" s="1"/>
    </row>
    <row r="381" spans="1:222">
      <c r="A381" s="11"/>
      <c r="B381" s="1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2"/>
      <c r="AN381" s="2"/>
      <c r="AQ381" s="2"/>
      <c r="AR381" s="2"/>
      <c r="AU381" s="2"/>
      <c r="AV381" s="2"/>
      <c r="BA381" s="2"/>
      <c r="BB381" s="2"/>
      <c r="BE381" s="2"/>
      <c r="BF381" s="2"/>
      <c r="BI381" s="2"/>
      <c r="BJ381" s="2"/>
      <c r="BO381" s="1"/>
      <c r="BP381" s="1"/>
      <c r="BQ381" s="1"/>
      <c r="BR381" s="1"/>
      <c r="BS381" s="1"/>
      <c r="BT381" s="1"/>
      <c r="BU381" s="1"/>
      <c r="BV381" s="1"/>
      <c r="BW381" s="1"/>
      <c r="BX381" s="1"/>
      <c r="BY381" s="1"/>
      <c r="BZ381" s="1"/>
      <c r="CA381" s="1"/>
      <c r="CB381" s="1"/>
      <c r="CC381" s="1"/>
      <c r="CD381" s="1"/>
      <c r="CE381" s="1"/>
      <c r="CF381" s="1"/>
      <c r="CG381" s="1"/>
      <c r="CH381" s="1"/>
      <c r="CI381" s="1"/>
      <c r="CJ381" s="1"/>
      <c r="CK381" s="1"/>
      <c r="CL381" s="1"/>
      <c r="CM381" s="1"/>
      <c r="CN381" s="1"/>
      <c r="CO381" s="1"/>
      <c r="CP381" s="1"/>
      <c r="CQ381" s="1"/>
      <c r="CR381" s="1"/>
      <c r="CS381" s="1"/>
      <c r="CT381" s="1"/>
      <c r="CU381" s="1"/>
      <c r="CV381" s="1"/>
      <c r="CW381" s="1"/>
      <c r="CX381" s="1"/>
      <c r="CY381" s="1"/>
      <c r="CZ381" s="1"/>
      <c r="DA381" s="1"/>
      <c r="DB381" s="1"/>
      <c r="DC381" s="1"/>
      <c r="DD381" s="1"/>
      <c r="DE381" s="1"/>
      <c r="DF381" s="1"/>
      <c r="DG381" s="1"/>
      <c r="DH381" s="1"/>
      <c r="DI381" s="1"/>
      <c r="DJ381" s="1"/>
      <c r="DK381" s="1"/>
      <c r="DL381" s="1"/>
      <c r="DM381" s="1"/>
      <c r="DN381" s="1"/>
      <c r="DO381" s="1"/>
      <c r="DP381" s="1"/>
      <c r="DQ381" s="1"/>
      <c r="DR381" s="1"/>
      <c r="DS381" s="1"/>
      <c r="DT381" s="1"/>
      <c r="DU381" s="1"/>
      <c r="DV381" s="1"/>
      <c r="DW381" s="1"/>
      <c r="DX381" s="1"/>
      <c r="DY381" s="1"/>
      <c r="DZ381" s="1"/>
      <c r="EA381" s="1"/>
      <c r="EB381" s="1"/>
      <c r="EC381" s="1"/>
      <c r="ED381" s="1"/>
      <c r="EE381" s="1"/>
      <c r="EF381" s="1"/>
      <c r="EG381" s="1"/>
      <c r="EH381" s="1"/>
      <c r="EI381" s="1"/>
      <c r="EJ381" s="1"/>
      <c r="EK381" s="1"/>
      <c r="EL381" s="1"/>
      <c r="EM381" s="1"/>
      <c r="EN381" s="1"/>
      <c r="EO381" s="1"/>
      <c r="EP381" s="1"/>
      <c r="EQ381" s="1"/>
      <c r="ER381" s="1"/>
      <c r="ES381" s="1"/>
      <c r="ET381" s="1"/>
      <c r="EU381" s="1"/>
      <c r="EV381" s="1"/>
      <c r="EW381" s="1"/>
      <c r="EX381" s="1"/>
      <c r="EY381" s="1"/>
      <c r="EZ381" s="1"/>
      <c r="FA381" s="1"/>
      <c r="FB381" s="1"/>
      <c r="FC381" s="1"/>
      <c r="FD381" s="1"/>
      <c r="FE381" s="1"/>
      <c r="FF381" s="1"/>
      <c r="FI381" s="2"/>
      <c r="FJ381" s="2"/>
      <c r="FO381" s="2"/>
      <c r="FP381" s="2"/>
      <c r="FS381" s="2"/>
      <c r="FT381" s="2"/>
      <c r="FU381" s="2"/>
      <c r="FV381" s="2"/>
      <c r="FW381" s="2"/>
      <c r="FX381" s="2"/>
      <c r="FY381" s="2"/>
      <c r="FZ381" s="2"/>
      <c r="GQ381" s="1"/>
      <c r="GR381" s="1"/>
      <c r="GS381" s="1"/>
      <c r="GT381" s="1"/>
      <c r="GU381" s="1"/>
      <c r="GV381" s="1"/>
      <c r="GW381" s="1"/>
      <c r="GX381" s="1"/>
      <c r="HM381" s="1"/>
      <c r="HN381" s="1"/>
    </row>
    <row r="382" spans="1:222">
      <c r="A382" s="11"/>
      <c r="B382" s="1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2"/>
      <c r="AN382" s="2"/>
      <c r="AQ382" s="2"/>
      <c r="AR382" s="2"/>
      <c r="AU382" s="2"/>
      <c r="AV382" s="2"/>
      <c r="BA382" s="2"/>
      <c r="BB382" s="2"/>
      <c r="BE382" s="2"/>
      <c r="BF382" s="2"/>
      <c r="BI382" s="2"/>
      <c r="BJ382" s="2"/>
      <c r="BO382" s="1"/>
      <c r="BP382" s="1"/>
      <c r="BQ382" s="1"/>
      <c r="BR382" s="1"/>
      <c r="BS382" s="1"/>
      <c r="BT382" s="1"/>
      <c r="BU382" s="1"/>
      <c r="BV382" s="1"/>
      <c r="BW382" s="1"/>
      <c r="BX382" s="1"/>
      <c r="BY382" s="1"/>
      <c r="BZ382" s="1"/>
      <c r="CA382" s="1"/>
      <c r="CB382" s="1"/>
      <c r="CC382" s="1"/>
      <c r="CD382" s="1"/>
      <c r="CE382" s="1"/>
      <c r="CF382" s="1"/>
      <c r="CG382" s="1"/>
      <c r="CH382" s="1"/>
      <c r="CI382" s="1"/>
      <c r="CJ382" s="1"/>
      <c r="CK382" s="1"/>
      <c r="CL382" s="1"/>
      <c r="CM382" s="1"/>
      <c r="CN382" s="1"/>
      <c r="CO382" s="1"/>
      <c r="CP382" s="1"/>
      <c r="CQ382" s="1"/>
      <c r="CR382" s="1"/>
      <c r="CS382" s="1"/>
      <c r="CT382" s="1"/>
      <c r="CU382" s="1"/>
      <c r="CV382" s="1"/>
      <c r="CW382" s="1"/>
      <c r="CX382" s="1"/>
      <c r="CY382" s="1"/>
      <c r="CZ382" s="1"/>
      <c r="DA382" s="1"/>
      <c r="DB382" s="1"/>
      <c r="DC382" s="1"/>
      <c r="DD382" s="1"/>
      <c r="DE382" s="1"/>
      <c r="DF382" s="1"/>
      <c r="DG382" s="1"/>
      <c r="DH382" s="1"/>
      <c r="DI382" s="1"/>
      <c r="DJ382" s="1"/>
      <c r="DK382" s="1"/>
      <c r="DL382" s="1"/>
      <c r="DM382" s="1"/>
      <c r="DN382" s="1"/>
      <c r="DO382" s="1"/>
      <c r="DP382" s="1"/>
      <c r="DQ382" s="1"/>
      <c r="DR382" s="1"/>
      <c r="DS382" s="1"/>
      <c r="DT382" s="1"/>
      <c r="DU382" s="1"/>
      <c r="DV382" s="1"/>
      <c r="DW382" s="1"/>
      <c r="DX382" s="1"/>
      <c r="DY382" s="1"/>
      <c r="DZ382" s="1"/>
      <c r="EA382" s="1"/>
      <c r="EB382" s="1"/>
      <c r="EC382" s="1"/>
      <c r="ED382" s="1"/>
      <c r="EE382" s="1"/>
      <c r="EF382" s="1"/>
      <c r="EG382" s="1"/>
      <c r="EH382" s="1"/>
      <c r="EI382" s="1"/>
      <c r="EJ382" s="1"/>
      <c r="EK382" s="1"/>
      <c r="EL382" s="1"/>
      <c r="EM382" s="1"/>
      <c r="EN382" s="1"/>
      <c r="EO382" s="1"/>
      <c r="EP382" s="1"/>
      <c r="EQ382" s="1"/>
      <c r="ER382" s="1"/>
      <c r="ES382" s="1"/>
      <c r="ET382" s="1"/>
      <c r="EU382" s="1"/>
      <c r="EV382" s="1"/>
      <c r="EW382" s="1"/>
      <c r="EX382" s="1"/>
      <c r="EY382" s="1"/>
      <c r="EZ382" s="1"/>
      <c r="FA382" s="1"/>
      <c r="FB382" s="1"/>
      <c r="FC382" s="1"/>
      <c r="FD382" s="1"/>
      <c r="FE382" s="1"/>
      <c r="FF382" s="1"/>
      <c r="FI382" s="2"/>
      <c r="FJ382" s="2"/>
      <c r="FO382" s="2"/>
      <c r="FP382" s="2"/>
      <c r="FS382" s="2"/>
      <c r="FT382" s="2"/>
      <c r="FU382" s="2"/>
      <c r="FV382" s="2"/>
      <c r="FW382" s="2"/>
      <c r="FX382" s="2"/>
      <c r="FY382" s="2"/>
      <c r="FZ382" s="2"/>
      <c r="GQ382" s="1"/>
      <c r="GR382" s="1"/>
      <c r="GS382" s="1"/>
      <c r="GT382" s="1"/>
      <c r="GU382" s="1"/>
      <c r="GV382" s="1"/>
      <c r="GW382" s="1"/>
      <c r="GX382" s="1"/>
      <c r="HM382" s="1"/>
      <c r="HN382" s="1"/>
    </row>
    <row r="383" spans="1:222">
      <c r="A383" s="11"/>
      <c r="B383" s="1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2"/>
      <c r="AN383" s="2"/>
      <c r="AQ383" s="2"/>
      <c r="AR383" s="2"/>
      <c r="AU383" s="2"/>
      <c r="AV383" s="2"/>
      <c r="BA383" s="2"/>
      <c r="BB383" s="2"/>
      <c r="BE383" s="2"/>
      <c r="BF383" s="2"/>
      <c r="BI383" s="2"/>
      <c r="BJ383" s="2"/>
      <c r="BO383" s="1"/>
      <c r="BP383" s="1"/>
      <c r="BQ383" s="1"/>
      <c r="BR383" s="1"/>
      <c r="BS383" s="1"/>
      <c r="BT383" s="1"/>
      <c r="BU383" s="1"/>
      <c r="BV383" s="1"/>
      <c r="BW383" s="1"/>
      <c r="BX383" s="1"/>
      <c r="BY383" s="1"/>
      <c r="BZ383" s="1"/>
      <c r="CA383" s="1"/>
      <c r="CB383" s="1"/>
      <c r="CC383" s="1"/>
      <c r="CD383" s="1"/>
      <c r="CE383" s="1"/>
      <c r="CF383" s="1"/>
      <c r="CG383" s="1"/>
      <c r="CH383" s="1"/>
      <c r="CI383" s="1"/>
      <c r="CJ383" s="1"/>
      <c r="CK383" s="1"/>
      <c r="CL383" s="1"/>
      <c r="CM383" s="1"/>
      <c r="CN383" s="1"/>
      <c r="CO383" s="1"/>
      <c r="CP383" s="1"/>
      <c r="CQ383" s="1"/>
      <c r="CR383" s="1"/>
      <c r="CS383" s="1"/>
      <c r="CT383" s="1"/>
      <c r="CU383" s="1"/>
      <c r="CV383" s="1"/>
      <c r="CW383" s="1"/>
      <c r="CX383" s="1"/>
      <c r="CY383" s="1"/>
      <c r="CZ383" s="1"/>
      <c r="DA383" s="1"/>
      <c r="DB383" s="1"/>
      <c r="DC383" s="1"/>
      <c r="DD383" s="1"/>
      <c r="DE383" s="1"/>
      <c r="DF383" s="1"/>
      <c r="DG383" s="1"/>
      <c r="DH383" s="1"/>
      <c r="DI383" s="1"/>
      <c r="DJ383" s="1"/>
      <c r="DK383" s="1"/>
      <c r="DL383" s="1"/>
      <c r="DM383" s="1"/>
      <c r="DN383" s="1"/>
      <c r="DO383" s="1"/>
      <c r="DP383" s="1"/>
      <c r="DQ383" s="1"/>
      <c r="DR383" s="1"/>
      <c r="DS383" s="1"/>
      <c r="DT383" s="1"/>
      <c r="DU383" s="1"/>
      <c r="DV383" s="1"/>
      <c r="DW383" s="1"/>
      <c r="DX383" s="1"/>
      <c r="DY383" s="1"/>
      <c r="DZ383" s="1"/>
      <c r="EA383" s="1"/>
      <c r="EB383" s="1"/>
      <c r="EC383" s="1"/>
      <c r="ED383" s="1"/>
      <c r="EE383" s="1"/>
      <c r="EF383" s="1"/>
      <c r="EG383" s="1"/>
      <c r="EH383" s="1"/>
      <c r="EI383" s="1"/>
      <c r="EJ383" s="1"/>
      <c r="EK383" s="1"/>
      <c r="EL383" s="1"/>
      <c r="EM383" s="1"/>
      <c r="EN383" s="1"/>
      <c r="EO383" s="1"/>
      <c r="EP383" s="1"/>
      <c r="EQ383" s="1"/>
      <c r="ER383" s="1"/>
      <c r="ES383" s="1"/>
      <c r="ET383" s="1"/>
      <c r="EU383" s="1"/>
      <c r="EV383" s="1"/>
      <c r="EW383" s="1"/>
      <c r="EX383" s="1"/>
      <c r="EY383" s="1"/>
      <c r="EZ383" s="1"/>
      <c r="FA383" s="1"/>
      <c r="FB383" s="1"/>
      <c r="FC383" s="1"/>
      <c r="FD383" s="1"/>
      <c r="FE383" s="1"/>
      <c r="FF383" s="1"/>
      <c r="FI383" s="2"/>
      <c r="FJ383" s="2"/>
      <c r="FO383" s="2"/>
      <c r="FP383" s="2"/>
      <c r="FS383" s="2"/>
      <c r="FT383" s="2"/>
      <c r="FU383" s="2"/>
      <c r="FV383" s="2"/>
      <c r="FW383" s="2"/>
      <c r="FX383" s="2"/>
      <c r="FY383" s="2"/>
      <c r="FZ383" s="2"/>
      <c r="GQ383" s="1"/>
      <c r="GR383" s="1"/>
      <c r="GS383" s="1"/>
      <c r="GT383" s="1"/>
      <c r="GU383" s="1"/>
      <c r="GV383" s="1"/>
      <c r="GW383" s="1"/>
      <c r="GX383" s="1"/>
      <c r="HM383" s="1"/>
      <c r="HN383" s="1"/>
    </row>
    <row r="384" spans="1:222">
      <c r="A384" s="11"/>
      <c r="B384" s="1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2"/>
      <c r="AN384" s="2"/>
      <c r="AQ384" s="2"/>
      <c r="AR384" s="2"/>
      <c r="AU384" s="2"/>
      <c r="AV384" s="2"/>
      <c r="BA384" s="2"/>
      <c r="BB384" s="2"/>
      <c r="BE384" s="2"/>
      <c r="BF384" s="2"/>
      <c r="BI384" s="2"/>
      <c r="BJ384" s="2"/>
      <c r="BO384" s="1"/>
      <c r="BP384" s="1"/>
      <c r="BQ384" s="1"/>
      <c r="BR384" s="1"/>
      <c r="BS384" s="1"/>
      <c r="BT384" s="1"/>
      <c r="BU384" s="1"/>
      <c r="BV384" s="1"/>
      <c r="BW384" s="1"/>
      <c r="BX384" s="1"/>
      <c r="BY384" s="1"/>
      <c r="BZ384" s="1"/>
      <c r="CA384" s="1"/>
      <c r="CB384" s="1"/>
      <c r="CC384" s="1"/>
      <c r="CD384" s="1"/>
      <c r="CE384" s="1"/>
      <c r="CF384" s="1"/>
      <c r="CG384" s="1"/>
      <c r="CH384" s="1"/>
      <c r="CI384" s="1"/>
      <c r="CJ384" s="1"/>
      <c r="CK384" s="1"/>
      <c r="CL384" s="1"/>
      <c r="CM384" s="1"/>
      <c r="CN384" s="1"/>
      <c r="CO384" s="1"/>
      <c r="CP384" s="1"/>
      <c r="CQ384" s="1"/>
      <c r="CR384" s="1"/>
      <c r="CS384" s="1"/>
      <c r="CT384" s="1"/>
      <c r="CU384" s="1"/>
      <c r="CV384" s="1"/>
      <c r="CW384" s="1"/>
      <c r="CX384" s="1"/>
      <c r="CY384" s="1"/>
      <c r="CZ384" s="1"/>
      <c r="DA384" s="1"/>
      <c r="DB384" s="1"/>
      <c r="DC384" s="1"/>
      <c r="DD384" s="1"/>
      <c r="DE384" s="1"/>
      <c r="DF384" s="1"/>
      <c r="DG384" s="1"/>
      <c r="DH384" s="1"/>
      <c r="DI384" s="1"/>
      <c r="DJ384" s="1"/>
      <c r="DK384" s="1"/>
      <c r="DL384" s="1"/>
      <c r="DM384" s="1"/>
      <c r="DN384" s="1"/>
      <c r="DO384" s="1"/>
      <c r="DP384" s="1"/>
      <c r="DQ384" s="1"/>
      <c r="DR384" s="1"/>
      <c r="DS384" s="1"/>
      <c r="DT384" s="1"/>
      <c r="DU384" s="1"/>
      <c r="DV384" s="1"/>
      <c r="DW384" s="1"/>
      <c r="DX384" s="1"/>
      <c r="DY384" s="1"/>
      <c r="DZ384" s="1"/>
      <c r="EA384" s="1"/>
      <c r="EB384" s="1"/>
      <c r="EC384" s="1"/>
      <c r="ED384" s="1"/>
      <c r="EE384" s="1"/>
      <c r="EF384" s="1"/>
      <c r="EG384" s="1"/>
      <c r="EH384" s="1"/>
      <c r="EI384" s="1"/>
      <c r="EJ384" s="1"/>
      <c r="EK384" s="1"/>
      <c r="EL384" s="1"/>
      <c r="EM384" s="1"/>
      <c r="EN384" s="1"/>
      <c r="EO384" s="1"/>
      <c r="EP384" s="1"/>
      <c r="EQ384" s="1"/>
      <c r="ER384" s="1"/>
      <c r="ES384" s="1"/>
      <c r="ET384" s="1"/>
      <c r="EU384" s="1"/>
      <c r="EV384" s="1"/>
      <c r="EW384" s="1"/>
      <c r="EX384" s="1"/>
      <c r="EY384" s="1"/>
      <c r="EZ384" s="1"/>
      <c r="FA384" s="1"/>
      <c r="FB384" s="1"/>
      <c r="FC384" s="1"/>
      <c r="FD384" s="1"/>
      <c r="FE384" s="1"/>
      <c r="FF384" s="1"/>
      <c r="FI384" s="2"/>
      <c r="FJ384" s="2"/>
      <c r="FO384" s="2"/>
      <c r="FP384" s="2"/>
      <c r="FS384" s="2"/>
      <c r="FT384" s="2"/>
      <c r="FU384" s="2"/>
      <c r="FV384" s="2"/>
      <c r="FW384" s="2"/>
      <c r="FX384" s="2"/>
      <c r="FY384" s="2"/>
      <c r="FZ384" s="2"/>
      <c r="GQ384" s="1"/>
      <c r="GR384" s="1"/>
      <c r="GS384" s="1"/>
      <c r="GT384" s="1"/>
      <c r="GU384" s="1"/>
      <c r="GV384" s="1"/>
      <c r="GW384" s="1"/>
      <c r="GX384" s="1"/>
      <c r="HM384" s="1"/>
      <c r="HN384" s="1"/>
    </row>
    <row r="385" spans="1:222">
      <c r="A385" s="11"/>
      <c r="B385" s="1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2"/>
      <c r="AN385" s="2"/>
      <c r="AQ385" s="2"/>
      <c r="AR385" s="2"/>
      <c r="AU385" s="2"/>
      <c r="AV385" s="2"/>
      <c r="BA385" s="2"/>
      <c r="BB385" s="2"/>
      <c r="BE385" s="2"/>
      <c r="BF385" s="2"/>
      <c r="BI385" s="2"/>
      <c r="BJ385" s="2"/>
      <c r="BO385" s="1"/>
      <c r="BP385" s="1"/>
      <c r="BQ385" s="1"/>
      <c r="BR385" s="1"/>
      <c r="BS385" s="1"/>
      <c r="BT385" s="1"/>
      <c r="BU385" s="1"/>
      <c r="BV385" s="1"/>
      <c r="BW385" s="1"/>
      <c r="BX385" s="1"/>
      <c r="BY385" s="1"/>
      <c r="BZ385" s="1"/>
      <c r="CA385" s="1"/>
      <c r="CB385" s="1"/>
      <c r="CC385" s="1"/>
      <c r="CD385" s="1"/>
      <c r="CE385" s="1"/>
      <c r="CF385" s="1"/>
      <c r="CG385" s="1"/>
      <c r="CH385" s="1"/>
      <c r="CI385" s="1"/>
      <c r="CJ385" s="1"/>
      <c r="CK385" s="1"/>
      <c r="CL385" s="1"/>
      <c r="CM385" s="1"/>
      <c r="CN385" s="1"/>
      <c r="CO385" s="1"/>
      <c r="CP385" s="1"/>
      <c r="CQ385" s="1"/>
      <c r="CR385" s="1"/>
      <c r="CS385" s="1"/>
      <c r="CT385" s="1"/>
      <c r="CU385" s="1"/>
      <c r="CV385" s="1"/>
      <c r="CW385" s="1"/>
      <c r="CX385" s="1"/>
      <c r="CY385" s="1"/>
      <c r="CZ385" s="1"/>
      <c r="DA385" s="1"/>
      <c r="DB385" s="1"/>
      <c r="DC385" s="1"/>
      <c r="DD385" s="1"/>
      <c r="DE385" s="1"/>
      <c r="DF385" s="1"/>
      <c r="DG385" s="1"/>
      <c r="DH385" s="1"/>
      <c r="DI385" s="1"/>
      <c r="DJ385" s="1"/>
      <c r="DK385" s="1"/>
      <c r="DL385" s="1"/>
      <c r="DM385" s="1"/>
      <c r="DN385" s="1"/>
      <c r="DO385" s="1"/>
      <c r="DP385" s="1"/>
      <c r="DQ385" s="1"/>
      <c r="DR385" s="1"/>
      <c r="DS385" s="1"/>
      <c r="DT385" s="1"/>
      <c r="DU385" s="1"/>
      <c r="DV385" s="1"/>
      <c r="DW385" s="1"/>
      <c r="DX385" s="1"/>
      <c r="DY385" s="1"/>
      <c r="DZ385" s="1"/>
      <c r="EA385" s="1"/>
      <c r="EB385" s="1"/>
      <c r="EC385" s="1"/>
      <c r="ED385" s="1"/>
      <c r="EE385" s="1"/>
      <c r="EF385" s="1"/>
      <c r="EG385" s="1"/>
      <c r="EH385" s="1"/>
      <c r="EI385" s="1"/>
      <c r="EJ385" s="1"/>
      <c r="EK385" s="1"/>
      <c r="EL385" s="1"/>
      <c r="EM385" s="1"/>
      <c r="EN385" s="1"/>
      <c r="EO385" s="1"/>
      <c r="EP385" s="1"/>
      <c r="EQ385" s="1"/>
      <c r="ER385" s="1"/>
      <c r="ES385" s="1"/>
      <c r="ET385" s="1"/>
      <c r="EU385" s="1"/>
      <c r="EV385" s="1"/>
      <c r="EW385" s="1"/>
      <c r="EX385" s="1"/>
      <c r="EY385" s="1"/>
      <c r="EZ385" s="1"/>
      <c r="FA385" s="1"/>
      <c r="FB385" s="1"/>
      <c r="FC385" s="1"/>
      <c r="FD385" s="1"/>
      <c r="FE385" s="1"/>
      <c r="FF385" s="1"/>
      <c r="FI385" s="2"/>
      <c r="FJ385" s="2"/>
      <c r="FO385" s="2"/>
      <c r="FP385" s="2"/>
      <c r="FS385" s="2"/>
      <c r="FT385" s="2"/>
      <c r="FU385" s="2"/>
      <c r="FV385" s="2"/>
      <c r="FW385" s="2"/>
      <c r="FX385" s="2"/>
      <c r="FY385" s="2"/>
      <c r="FZ385" s="2"/>
      <c r="GQ385" s="1"/>
      <c r="GR385" s="1"/>
      <c r="GS385" s="1"/>
      <c r="GT385" s="1"/>
      <c r="GU385" s="1"/>
      <c r="GV385" s="1"/>
      <c r="GW385" s="1"/>
      <c r="GX385" s="1"/>
      <c r="HM385" s="1"/>
      <c r="HN385" s="1"/>
    </row>
    <row r="386" spans="1:222">
      <c r="A386" s="11"/>
      <c r="B386" s="1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2"/>
      <c r="AN386" s="2"/>
      <c r="AQ386" s="2"/>
      <c r="AR386" s="2"/>
      <c r="AU386" s="2"/>
      <c r="AV386" s="2"/>
      <c r="BA386" s="2"/>
      <c r="BB386" s="2"/>
      <c r="BE386" s="2"/>
      <c r="BF386" s="2"/>
      <c r="BI386" s="2"/>
      <c r="BJ386" s="2"/>
      <c r="BO386" s="1"/>
      <c r="BP386" s="1"/>
      <c r="BQ386" s="1"/>
      <c r="BR386" s="1"/>
      <c r="BS386" s="1"/>
      <c r="BT386" s="1"/>
      <c r="BU386" s="1"/>
      <c r="BV386" s="1"/>
      <c r="BW386" s="1"/>
      <c r="BX386" s="1"/>
      <c r="BY386" s="1"/>
      <c r="BZ386" s="1"/>
      <c r="CA386" s="1"/>
      <c r="CB386" s="1"/>
      <c r="CC386" s="1"/>
      <c r="CD386" s="1"/>
      <c r="CE386" s="1"/>
      <c r="CF386" s="1"/>
      <c r="CG386" s="1"/>
      <c r="CH386" s="1"/>
      <c r="CI386" s="1"/>
      <c r="CJ386" s="1"/>
      <c r="CK386" s="1"/>
      <c r="CL386" s="1"/>
      <c r="CM386" s="1"/>
      <c r="CN386" s="1"/>
      <c r="CO386" s="1"/>
      <c r="CP386" s="1"/>
      <c r="CQ386" s="1"/>
      <c r="CR386" s="1"/>
      <c r="CS386" s="1"/>
      <c r="CT386" s="1"/>
      <c r="CU386" s="1"/>
      <c r="CV386" s="1"/>
      <c r="CW386" s="1"/>
      <c r="CX386" s="1"/>
      <c r="CY386" s="1"/>
      <c r="CZ386" s="1"/>
      <c r="DA386" s="1"/>
      <c r="DB386" s="1"/>
      <c r="DC386" s="1"/>
      <c r="DD386" s="1"/>
      <c r="DE386" s="1"/>
      <c r="DF386" s="1"/>
      <c r="DG386" s="1"/>
      <c r="DH386" s="1"/>
      <c r="DI386" s="1"/>
      <c r="DJ386" s="1"/>
      <c r="DK386" s="1"/>
      <c r="DL386" s="1"/>
      <c r="DM386" s="1"/>
      <c r="DN386" s="1"/>
      <c r="DO386" s="1"/>
      <c r="DP386" s="1"/>
      <c r="DQ386" s="1"/>
      <c r="DR386" s="1"/>
      <c r="DS386" s="1"/>
      <c r="DT386" s="1"/>
      <c r="DU386" s="1"/>
      <c r="DV386" s="1"/>
      <c r="DW386" s="1"/>
      <c r="DX386" s="1"/>
      <c r="DY386" s="1"/>
      <c r="DZ386" s="1"/>
      <c r="EA386" s="1"/>
      <c r="EB386" s="1"/>
      <c r="EC386" s="1"/>
      <c r="ED386" s="1"/>
      <c r="EE386" s="1"/>
      <c r="EF386" s="1"/>
      <c r="EG386" s="1"/>
      <c r="EH386" s="1"/>
      <c r="EI386" s="1"/>
      <c r="EJ386" s="1"/>
      <c r="EK386" s="1"/>
      <c r="EL386" s="1"/>
      <c r="EM386" s="1"/>
      <c r="EN386" s="1"/>
      <c r="EO386" s="1"/>
      <c r="EP386" s="1"/>
      <c r="EQ386" s="1"/>
      <c r="ER386" s="1"/>
      <c r="ES386" s="1"/>
      <c r="ET386" s="1"/>
      <c r="EU386" s="1"/>
      <c r="EV386" s="1"/>
      <c r="EW386" s="1"/>
      <c r="EX386" s="1"/>
      <c r="EY386" s="1"/>
      <c r="EZ386" s="1"/>
      <c r="FA386" s="1"/>
      <c r="FB386" s="1"/>
      <c r="FC386" s="1"/>
      <c r="FD386" s="1"/>
      <c r="FE386" s="1"/>
      <c r="FF386" s="1"/>
      <c r="FI386" s="2"/>
      <c r="FJ386" s="2"/>
      <c r="FO386" s="2"/>
      <c r="FP386" s="2"/>
      <c r="FS386" s="2"/>
      <c r="FT386" s="2"/>
      <c r="FU386" s="2"/>
      <c r="FV386" s="2"/>
      <c r="FW386" s="2"/>
      <c r="FX386" s="2"/>
      <c r="FY386" s="2"/>
      <c r="FZ386" s="2"/>
      <c r="GQ386" s="1"/>
      <c r="GR386" s="1"/>
      <c r="GS386" s="1"/>
      <c r="GT386" s="1"/>
      <c r="GU386" s="1"/>
      <c r="GV386" s="1"/>
      <c r="GW386" s="1"/>
      <c r="GX386" s="1"/>
      <c r="HM386" s="1"/>
      <c r="HN386" s="1"/>
    </row>
    <row r="387" spans="1:222">
      <c r="A387" s="11"/>
      <c r="B387" s="1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2"/>
      <c r="AN387" s="2"/>
      <c r="AQ387" s="2"/>
      <c r="AR387" s="2"/>
      <c r="AU387" s="2"/>
      <c r="AV387" s="2"/>
      <c r="BA387" s="2"/>
      <c r="BB387" s="2"/>
      <c r="BE387" s="2"/>
      <c r="BF387" s="2"/>
      <c r="BI387" s="2"/>
      <c r="BJ387" s="2"/>
      <c r="BO387" s="1"/>
      <c r="BP387" s="1"/>
      <c r="BQ387" s="1"/>
      <c r="BR387" s="1"/>
      <c r="BS387" s="1"/>
      <c r="BT387" s="1"/>
      <c r="BU387" s="1"/>
      <c r="BV387" s="1"/>
      <c r="BW387" s="1"/>
      <c r="BX387" s="1"/>
      <c r="BY387" s="1"/>
      <c r="BZ387" s="1"/>
      <c r="CA387" s="1"/>
      <c r="CB387" s="1"/>
      <c r="CC387" s="1"/>
      <c r="CD387" s="1"/>
      <c r="CE387" s="1"/>
      <c r="CF387" s="1"/>
      <c r="CG387" s="1"/>
      <c r="CH387" s="1"/>
      <c r="CI387" s="1"/>
      <c r="CJ387" s="1"/>
      <c r="CK387" s="1"/>
      <c r="CL387" s="1"/>
      <c r="CM387" s="1"/>
      <c r="CN387" s="1"/>
      <c r="CO387" s="1"/>
      <c r="CP387" s="1"/>
      <c r="CQ387" s="1"/>
      <c r="CR387" s="1"/>
      <c r="CS387" s="1"/>
      <c r="CT387" s="1"/>
      <c r="CU387" s="1"/>
      <c r="CV387" s="1"/>
      <c r="CW387" s="1"/>
      <c r="CX387" s="1"/>
      <c r="CY387" s="1"/>
      <c r="CZ387" s="1"/>
      <c r="DA387" s="1"/>
      <c r="DB387" s="1"/>
      <c r="DC387" s="1"/>
      <c r="DD387" s="1"/>
      <c r="DE387" s="1"/>
      <c r="DF387" s="1"/>
      <c r="DG387" s="1"/>
      <c r="DH387" s="1"/>
      <c r="DI387" s="1"/>
      <c r="DJ387" s="1"/>
      <c r="DK387" s="1"/>
      <c r="DL387" s="1"/>
      <c r="DM387" s="1"/>
      <c r="DN387" s="1"/>
      <c r="DO387" s="1"/>
      <c r="DP387" s="1"/>
      <c r="DQ387" s="1"/>
      <c r="DR387" s="1"/>
      <c r="DS387" s="1"/>
      <c r="DT387" s="1"/>
      <c r="DU387" s="1"/>
      <c r="DV387" s="1"/>
      <c r="DW387" s="1"/>
      <c r="DX387" s="1"/>
      <c r="DY387" s="1"/>
      <c r="DZ387" s="1"/>
      <c r="EA387" s="1"/>
      <c r="EB387" s="1"/>
      <c r="EC387" s="1"/>
      <c r="ED387" s="1"/>
      <c r="EE387" s="1"/>
      <c r="EF387" s="1"/>
      <c r="EG387" s="1"/>
      <c r="EH387" s="1"/>
      <c r="EI387" s="1"/>
      <c r="EJ387" s="1"/>
      <c r="EK387" s="1"/>
      <c r="EL387" s="1"/>
      <c r="EM387" s="1"/>
      <c r="EN387" s="1"/>
      <c r="EO387" s="1"/>
      <c r="EP387" s="1"/>
      <c r="EQ387" s="1"/>
      <c r="ER387" s="1"/>
      <c r="ES387" s="1"/>
      <c r="ET387" s="1"/>
      <c r="EU387" s="1"/>
      <c r="EV387" s="1"/>
      <c r="EW387" s="1"/>
      <c r="EX387" s="1"/>
      <c r="EY387" s="1"/>
      <c r="EZ387" s="1"/>
      <c r="FA387" s="1"/>
      <c r="FB387" s="1"/>
      <c r="FC387" s="1"/>
      <c r="FD387" s="1"/>
      <c r="FE387" s="1"/>
      <c r="FF387" s="1"/>
      <c r="FI387" s="2"/>
      <c r="FJ387" s="2"/>
      <c r="FO387" s="2"/>
      <c r="FP387" s="2"/>
      <c r="FS387" s="2"/>
      <c r="FT387" s="2"/>
      <c r="FU387" s="2"/>
      <c r="FV387" s="2"/>
      <c r="FW387" s="2"/>
      <c r="FX387" s="2"/>
      <c r="FY387" s="2"/>
      <c r="FZ387" s="2"/>
      <c r="GQ387" s="1"/>
      <c r="GR387" s="1"/>
      <c r="GS387" s="1"/>
      <c r="GT387" s="1"/>
      <c r="GU387" s="1"/>
      <c r="GV387" s="1"/>
      <c r="GW387" s="1"/>
      <c r="GX387" s="1"/>
      <c r="HM387" s="1"/>
      <c r="HN387" s="1"/>
    </row>
    <row r="388" spans="1:222">
      <c r="A388" s="11"/>
      <c r="B388" s="1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2"/>
      <c r="AN388" s="2"/>
      <c r="AQ388" s="2"/>
      <c r="AR388" s="2"/>
      <c r="AU388" s="2"/>
      <c r="AV388" s="2"/>
      <c r="BA388" s="2"/>
      <c r="BB388" s="2"/>
      <c r="BE388" s="2"/>
      <c r="BF388" s="2"/>
      <c r="BI388" s="2"/>
      <c r="BJ388" s="2"/>
      <c r="BO388" s="1"/>
      <c r="BP388" s="1"/>
      <c r="BQ388" s="1"/>
      <c r="BR388" s="1"/>
      <c r="BS388" s="1"/>
      <c r="BT388" s="1"/>
      <c r="BU388" s="1"/>
      <c r="BV388" s="1"/>
      <c r="BW388" s="1"/>
      <c r="BX388" s="1"/>
      <c r="BY388" s="1"/>
      <c r="BZ388" s="1"/>
      <c r="CA388" s="1"/>
      <c r="CB388" s="1"/>
      <c r="CC388" s="1"/>
      <c r="CD388" s="1"/>
      <c r="CE388" s="1"/>
      <c r="CF388" s="1"/>
      <c r="CG388" s="1"/>
      <c r="CH388" s="1"/>
      <c r="CI388" s="1"/>
      <c r="CJ388" s="1"/>
      <c r="CK388" s="1"/>
      <c r="CL388" s="1"/>
      <c r="CM388" s="1"/>
      <c r="CN388" s="1"/>
      <c r="CO388" s="1"/>
      <c r="CP388" s="1"/>
      <c r="CQ388" s="1"/>
      <c r="CR388" s="1"/>
      <c r="CS388" s="1"/>
      <c r="CT388" s="1"/>
      <c r="CU388" s="1"/>
      <c r="CV388" s="1"/>
      <c r="CW388" s="1"/>
      <c r="CX388" s="1"/>
      <c r="CY388" s="1"/>
      <c r="CZ388" s="1"/>
      <c r="DA388" s="1"/>
      <c r="DB388" s="1"/>
      <c r="DC388" s="1"/>
      <c r="DD388" s="1"/>
      <c r="DE388" s="1"/>
      <c r="DF388" s="1"/>
      <c r="DG388" s="1"/>
      <c r="DH388" s="1"/>
      <c r="DI388" s="1"/>
      <c r="DJ388" s="1"/>
      <c r="DK388" s="1"/>
      <c r="DL388" s="1"/>
      <c r="DM388" s="1"/>
      <c r="DN388" s="1"/>
      <c r="DO388" s="1"/>
      <c r="DP388" s="1"/>
      <c r="DQ388" s="1"/>
      <c r="DR388" s="1"/>
      <c r="DS388" s="1"/>
      <c r="DT388" s="1"/>
      <c r="DU388" s="1"/>
      <c r="DV388" s="1"/>
      <c r="DW388" s="1"/>
      <c r="DX388" s="1"/>
      <c r="DY388" s="1"/>
      <c r="DZ388" s="1"/>
      <c r="EA388" s="1"/>
      <c r="EB388" s="1"/>
      <c r="EC388" s="1"/>
      <c r="ED388" s="1"/>
      <c r="EE388" s="1"/>
      <c r="EF388" s="1"/>
      <c r="EG388" s="1"/>
      <c r="EH388" s="1"/>
      <c r="EI388" s="1"/>
      <c r="EJ388" s="1"/>
      <c r="EK388" s="1"/>
      <c r="EL388" s="1"/>
      <c r="EM388" s="1"/>
      <c r="EN388" s="1"/>
      <c r="EO388" s="1"/>
      <c r="EP388" s="1"/>
      <c r="EQ388" s="1"/>
      <c r="ER388" s="1"/>
      <c r="ES388" s="1"/>
      <c r="ET388" s="1"/>
      <c r="EU388" s="1"/>
      <c r="EV388" s="1"/>
      <c r="EW388" s="1"/>
      <c r="EX388" s="1"/>
      <c r="EY388" s="1"/>
      <c r="EZ388" s="1"/>
      <c r="FA388" s="1"/>
      <c r="FB388" s="1"/>
      <c r="FC388" s="1"/>
      <c r="FD388" s="1"/>
      <c r="FE388" s="1"/>
      <c r="FF388" s="1"/>
      <c r="FI388" s="2"/>
      <c r="FJ388" s="2"/>
      <c r="FO388" s="2"/>
      <c r="FP388" s="2"/>
      <c r="FS388" s="2"/>
      <c r="FT388" s="2"/>
      <c r="FU388" s="2"/>
      <c r="FV388" s="2"/>
      <c r="FW388" s="2"/>
      <c r="FX388" s="2"/>
      <c r="FY388" s="2"/>
      <c r="FZ388" s="2"/>
      <c r="GQ388" s="1"/>
      <c r="GR388" s="1"/>
      <c r="GS388" s="1"/>
      <c r="GT388" s="1"/>
      <c r="GU388" s="1"/>
      <c r="GV388" s="1"/>
      <c r="GW388" s="1"/>
      <c r="GX388" s="1"/>
      <c r="HM388" s="1"/>
      <c r="HN388" s="1"/>
    </row>
    <row r="389" spans="1:222">
      <c r="A389" s="11"/>
      <c r="B389" s="1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2"/>
      <c r="AN389" s="2"/>
      <c r="AQ389" s="2"/>
      <c r="AR389" s="2"/>
      <c r="AU389" s="2"/>
      <c r="AV389" s="2"/>
      <c r="BA389" s="2"/>
      <c r="BB389" s="2"/>
      <c r="BE389" s="2"/>
      <c r="BF389" s="2"/>
      <c r="BI389" s="2"/>
      <c r="BJ389" s="2"/>
      <c r="BO389" s="1"/>
      <c r="BP389" s="1"/>
      <c r="BQ389" s="1"/>
      <c r="BR389" s="1"/>
      <c r="BS389" s="1"/>
      <c r="BT389" s="1"/>
      <c r="BU389" s="1"/>
      <c r="BV389" s="1"/>
      <c r="BW389" s="1"/>
      <c r="BX389" s="1"/>
      <c r="BY389" s="1"/>
      <c r="BZ389" s="1"/>
      <c r="CA389" s="1"/>
      <c r="CB389" s="1"/>
      <c r="CC389" s="1"/>
      <c r="CD389" s="1"/>
      <c r="CE389" s="1"/>
      <c r="CF389" s="1"/>
      <c r="CG389" s="1"/>
      <c r="CH389" s="1"/>
      <c r="CI389" s="1"/>
      <c r="CJ389" s="1"/>
      <c r="CK389" s="1"/>
      <c r="CL389" s="1"/>
      <c r="CM389" s="1"/>
      <c r="CN389" s="1"/>
      <c r="CO389" s="1"/>
      <c r="CP389" s="1"/>
      <c r="CQ389" s="1"/>
      <c r="CR389" s="1"/>
      <c r="CS389" s="1"/>
      <c r="CT389" s="1"/>
      <c r="CU389" s="1"/>
      <c r="CV389" s="1"/>
      <c r="CW389" s="1"/>
      <c r="CX389" s="1"/>
      <c r="CY389" s="1"/>
      <c r="CZ389" s="1"/>
      <c r="DA389" s="1"/>
      <c r="DB389" s="1"/>
      <c r="DC389" s="1"/>
      <c r="DD389" s="1"/>
      <c r="DE389" s="1"/>
      <c r="DF389" s="1"/>
      <c r="DG389" s="1"/>
      <c r="DH389" s="1"/>
      <c r="DI389" s="1"/>
      <c r="DJ389" s="1"/>
      <c r="DK389" s="1"/>
      <c r="DL389" s="1"/>
      <c r="DM389" s="1"/>
      <c r="DN389" s="1"/>
      <c r="DO389" s="1"/>
      <c r="DP389" s="1"/>
      <c r="DQ389" s="1"/>
      <c r="DR389" s="1"/>
      <c r="DS389" s="1"/>
      <c r="DT389" s="1"/>
      <c r="DU389" s="1"/>
      <c r="DV389" s="1"/>
      <c r="DW389" s="1"/>
      <c r="DX389" s="1"/>
      <c r="DY389" s="1"/>
      <c r="DZ389" s="1"/>
      <c r="EA389" s="1"/>
      <c r="EB389" s="1"/>
      <c r="EC389" s="1"/>
      <c r="ED389" s="1"/>
      <c r="EE389" s="1"/>
      <c r="EF389" s="1"/>
      <c r="EG389" s="1"/>
      <c r="EH389" s="1"/>
      <c r="EI389" s="1"/>
      <c r="EJ389" s="1"/>
      <c r="EK389" s="1"/>
      <c r="EL389" s="1"/>
      <c r="EM389" s="1"/>
      <c r="EN389" s="1"/>
      <c r="EO389" s="1"/>
      <c r="EP389" s="1"/>
      <c r="EQ389" s="1"/>
      <c r="ER389" s="1"/>
      <c r="ES389" s="1"/>
      <c r="ET389" s="1"/>
      <c r="EU389" s="1"/>
      <c r="EV389" s="1"/>
      <c r="EW389" s="1"/>
      <c r="EX389" s="1"/>
      <c r="EY389" s="1"/>
      <c r="EZ389" s="1"/>
      <c r="FA389" s="1"/>
      <c r="FB389" s="1"/>
      <c r="FC389" s="1"/>
      <c r="FD389" s="1"/>
      <c r="FE389" s="1"/>
      <c r="FF389" s="1"/>
      <c r="FI389" s="2"/>
      <c r="FJ389" s="2"/>
      <c r="FO389" s="2"/>
      <c r="FP389" s="2"/>
      <c r="FS389" s="2"/>
      <c r="FT389" s="2"/>
      <c r="FU389" s="2"/>
      <c r="FV389" s="2"/>
      <c r="FW389" s="2"/>
      <c r="FX389" s="2"/>
      <c r="FY389" s="2"/>
      <c r="FZ389" s="2"/>
      <c r="GQ389" s="1"/>
      <c r="GR389" s="1"/>
      <c r="GS389" s="1"/>
      <c r="GT389" s="1"/>
      <c r="GU389" s="1"/>
      <c r="GV389" s="1"/>
      <c r="GW389" s="1"/>
      <c r="GX389" s="1"/>
      <c r="HM389" s="1"/>
      <c r="HN389" s="1"/>
    </row>
    <row r="390" spans="1:222">
      <c r="A390" s="11"/>
      <c r="B390" s="1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2"/>
      <c r="AN390" s="2"/>
      <c r="AQ390" s="2"/>
      <c r="AR390" s="2"/>
      <c r="AU390" s="2"/>
      <c r="AV390" s="2"/>
      <c r="BA390" s="2"/>
      <c r="BB390" s="2"/>
      <c r="BE390" s="2"/>
      <c r="BF390" s="2"/>
      <c r="BI390" s="2"/>
      <c r="BJ390" s="2"/>
      <c r="BO390" s="1"/>
      <c r="BP390" s="1"/>
      <c r="BQ390" s="1"/>
      <c r="BR390" s="1"/>
      <c r="BS390" s="1"/>
      <c r="BT390" s="1"/>
      <c r="BU390" s="1"/>
      <c r="BV390" s="1"/>
      <c r="BW390" s="1"/>
      <c r="BX390" s="1"/>
      <c r="BY390" s="1"/>
      <c r="BZ390" s="1"/>
      <c r="CA390" s="1"/>
      <c r="CB390" s="1"/>
      <c r="CC390" s="1"/>
      <c r="CD390" s="1"/>
      <c r="CE390" s="1"/>
      <c r="CF390" s="1"/>
      <c r="CG390" s="1"/>
      <c r="CH390" s="1"/>
      <c r="CI390" s="1"/>
      <c r="CJ390" s="1"/>
      <c r="CK390" s="1"/>
      <c r="CL390" s="1"/>
      <c r="CM390" s="1"/>
      <c r="CN390" s="1"/>
      <c r="CO390" s="1"/>
      <c r="CP390" s="1"/>
      <c r="CQ390" s="1"/>
      <c r="CR390" s="1"/>
      <c r="CS390" s="1"/>
      <c r="CT390" s="1"/>
      <c r="CU390" s="1"/>
      <c r="CV390" s="1"/>
      <c r="CW390" s="1"/>
      <c r="CX390" s="1"/>
      <c r="CY390" s="1"/>
      <c r="CZ390" s="1"/>
      <c r="DA390" s="1"/>
      <c r="DB390" s="1"/>
      <c r="DC390" s="1"/>
      <c r="DD390" s="1"/>
      <c r="DE390" s="1"/>
      <c r="DF390" s="1"/>
      <c r="DG390" s="1"/>
      <c r="DH390" s="1"/>
      <c r="DI390" s="1"/>
      <c r="DJ390" s="1"/>
      <c r="DK390" s="1"/>
      <c r="DL390" s="1"/>
      <c r="DM390" s="1"/>
      <c r="DN390" s="1"/>
      <c r="DO390" s="1"/>
      <c r="DP390" s="1"/>
      <c r="DQ390" s="1"/>
      <c r="DR390" s="1"/>
      <c r="DS390" s="1"/>
      <c r="DT390" s="1"/>
      <c r="DU390" s="1"/>
      <c r="DV390" s="1"/>
      <c r="DW390" s="1"/>
      <c r="DX390" s="1"/>
      <c r="DY390" s="1"/>
      <c r="DZ390" s="1"/>
      <c r="EA390" s="1"/>
      <c r="EB390" s="1"/>
      <c r="EC390" s="1"/>
      <c r="ED390" s="1"/>
      <c r="EE390" s="1"/>
      <c r="EF390" s="1"/>
      <c r="EG390" s="1"/>
      <c r="EH390" s="1"/>
      <c r="EI390" s="1"/>
      <c r="EJ390" s="1"/>
      <c r="EK390" s="1"/>
      <c r="EL390" s="1"/>
      <c r="EM390" s="1"/>
      <c r="EN390" s="1"/>
      <c r="EO390" s="1"/>
      <c r="EP390" s="1"/>
      <c r="EQ390" s="1"/>
      <c r="ER390" s="1"/>
      <c r="ES390" s="1"/>
      <c r="ET390" s="1"/>
      <c r="EU390" s="1"/>
      <c r="EV390" s="1"/>
      <c r="EW390" s="1"/>
      <c r="EX390" s="1"/>
      <c r="EY390" s="1"/>
      <c r="EZ390" s="1"/>
      <c r="FA390" s="1"/>
      <c r="FB390" s="1"/>
      <c r="FC390" s="1"/>
      <c r="FD390" s="1"/>
      <c r="FE390" s="1"/>
      <c r="FF390" s="1"/>
      <c r="FI390" s="2"/>
      <c r="FJ390" s="2"/>
      <c r="FO390" s="2"/>
      <c r="FP390" s="2"/>
      <c r="FS390" s="2"/>
      <c r="FT390" s="2"/>
      <c r="FU390" s="2"/>
      <c r="FV390" s="2"/>
      <c r="FW390" s="2"/>
      <c r="FX390" s="2"/>
      <c r="FY390" s="2"/>
      <c r="FZ390" s="2"/>
      <c r="GQ390" s="1"/>
      <c r="GR390" s="1"/>
      <c r="GS390" s="1"/>
      <c r="GT390" s="1"/>
      <c r="GU390" s="1"/>
      <c r="GV390" s="1"/>
      <c r="GW390" s="1"/>
      <c r="GX390" s="1"/>
      <c r="HM390" s="1"/>
      <c r="HN390" s="1"/>
    </row>
    <row r="391" spans="1:222">
      <c r="A391" s="11"/>
      <c r="B391" s="1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2"/>
      <c r="AN391" s="2"/>
      <c r="AQ391" s="2"/>
      <c r="AR391" s="2"/>
      <c r="AU391" s="2"/>
      <c r="AV391" s="2"/>
      <c r="BA391" s="2"/>
      <c r="BB391" s="2"/>
      <c r="BE391" s="2"/>
      <c r="BF391" s="2"/>
      <c r="BI391" s="2"/>
      <c r="BJ391" s="2"/>
      <c r="BO391" s="1"/>
      <c r="BP391" s="1"/>
      <c r="BQ391" s="1"/>
      <c r="BR391" s="1"/>
      <c r="BS391" s="1"/>
      <c r="BT391" s="1"/>
      <c r="BU391" s="1"/>
      <c r="BV391" s="1"/>
      <c r="BW391" s="1"/>
      <c r="BX391" s="1"/>
      <c r="BY391" s="1"/>
      <c r="BZ391" s="1"/>
      <c r="CA391" s="1"/>
      <c r="CB391" s="1"/>
      <c r="CC391" s="1"/>
      <c r="CD391" s="1"/>
      <c r="CE391" s="1"/>
      <c r="CF391" s="1"/>
      <c r="CG391" s="1"/>
      <c r="CH391" s="1"/>
      <c r="CI391" s="1"/>
      <c r="CJ391" s="1"/>
      <c r="CK391" s="1"/>
      <c r="CL391" s="1"/>
      <c r="CM391" s="1"/>
      <c r="CN391" s="1"/>
      <c r="CO391" s="1"/>
      <c r="CP391" s="1"/>
      <c r="CQ391" s="1"/>
      <c r="CR391" s="1"/>
      <c r="CS391" s="1"/>
      <c r="CT391" s="1"/>
      <c r="CU391" s="1"/>
      <c r="CV391" s="1"/>
      <c r="CW391" s="1"/>
      <c r="CX391" s="1"/>
      <c r="CY391" s="1"/>
      <c r="CZ391" s="1"/>
      <c r="DA391" s="1"/>
      <c r="DB391" s="1"/>
      <c r="DC391" s="1"/>
      <c r="DD391" s="1"/>
      <c r="DE391" s="1"/>
      <c r="DF391" s="1"/>
      <c r="DG391" s="1"/>
      <c r="DH391" s="1"/>
      <c r="DI391" s="1"/>
      <c r="DJ391" s="1"/>
      <c r="DK391" s="1"/>
      <c r="DL391" s="1"/>
      <c r="DM391" s="1"/>
      <c r="DN391" s="1"/>
      <c r="DO391" s="1"/>
      <c r="DP391" s="1"/>
      <c r="DQ391" s="1"/>
      <c r="DR391" s="1"/>
      <c r="DS391" s="1"/>
      <c r="DT391" s="1"/>
      <c r="DU391" s="1"/>
      <c r="DV391" s="1"/>
      <c r="DW391" s="1"/>
      <c r="DX391" s="1"/>
      <c r="DY391" s="1"/>
      <c r="DZ391" s="1"/>
      <c r="EA391" s="1"/>
      <c r="EB391" s="1"/>
      <c r="EC391" s="1"/>
      <c r="ED391" s="1"/>
      <c r="EE391" s="1"/>
      <c r="EF391" s="1"/>
      <c r="EG391" s="1"/>
      <c r="EH391" s="1"/>
      <c r="EI391" s="1"/>
      <c r="EJ391" s="1"/>
      <c r="EK391" s="1"/>
      <c r="EL391" s="1"/>
      <c r="EM391" s="1"/>
      <c r="EN391" s="1"/>
      <c r="EO391" s="1"/>
      <c r="EP391" s="1"/>
      <c r="EQ391" s="1"/>
      <c r="ER391" s="1"/>
      <c r="ES391" s="1"/>
      <c r="ET391" s="1"/>
      <c r="EU391" s="1"/>
      <c r="EV391" s="1"/>
      <c r="EW391" s="1"/>
      <c r="EX391" s="1"/>
      <c r="EY391" s="1"/>
      <c r="EZ391" s="1"/>
      <c r="FA391" s="1"/>
      <c r="FB391" s="1"/>
      <c r="FC391" s="1"/>
      <c r="FD391" s="1"/>
      <c r="FE391" s="1"/>
      <c r="FF391" s="1"/>
      <c r="FI391" s="2"/>
      <c r="FJ391" s="2"/>
      <c r="FO391" s="2"/>
      <c r="FP391" s="2"/>
      <c r="FS391" s="2"/>
      <c r="FT391" s="2"/>
      <c r="FU391" s="2"/>
      <c r="FV391" s="2"/>
      <c r="FW391" s="2"/>
      <c r="FX391" s="2"/>
      <c r="FY391" s="2"/>
      <c r="FZ391" s="2"/>
      <c r="GQ391" s="1"/>
      <c r="GR391" s="1"/>
      <c r="GS391" s="1"/>
      <c r="GT391" s="1"/>
      <c r="GU391" s="1"/>
      <c r="GV391" s="1"/>
      <c r="GW391" s="1"/>
      <c r="GX391" s="1"/>
      <c r="HM391" s="1"/>
      <c r="HN391" s="1"/>
    </row>
    <row r="392" spans="1:222">
      <c r="A392" s="11"/>
      <c r="B392" s="1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2"/>
      <c r="AN392" s="2"/>
      <c r="AQ392" s="2"/>
      <c r="AR392" s="2"/>
      <c r="AU392" s="2"/>
      <c r="AV392" s="2"/>
      <c r="BA392" s="2"/>
      <c r="BB392" s="2"/>
      <c r="BE392" s="2"/>
      <c r="BF392" s="2"/>
      <c r="BI392" s="2"/>
      <c r="BJ392" s="2"/>
      <c r="BO392" s="1"/>
      <c r="BP392" s="1"/>
      <c r="BQ392" s="1"/>
      <c r="BR392" s="1"/>
      <c r="BS392" s="1"/>
      <c r="BT392" s="1"/>
      <c r="BU392" s="1"/>
      <c r="BV392" s="1"/>
      <c r="BW392" s="1"/>
      <c r="BX392" s="1"/>
      <c r="BY392" s="1"/>
      <c r="BZ392" s="1"/>
      <c r="CA392" s="1"/>
      <c r="CB392" s="1"/>
      <c r="CC392" s="1"/>
      <c r="CD392" s="1"/>
      <c r="CE392" s="1"/>
      <c r="CF392" s="1"/>
      <c r="CG392" s="1"/>
      <c r="CH392" s="1"/>
      <c r="CI392" s="1"/>
      <c r="CJ392" s="1"/>
      <c r="CK392" s="1"/>
      <c r="CL392" s="1"/>
      <c r="CM392" s="1"/>
      <c r="CN392" s="1"/>
      <c r="CO392" s="1"/>
      <c r="CP392" s="1"/>
      <c r="CQ392" s="1"/>
      <c r="CR392" s="1"/>
      <c r="CS392" s="1"/>
      <c r="CT392" s="1"/>
      <c r="CU392" s="1"/>
      <c r="CV392" s="1"/>
      <c r="CW392" s="1"/>
      <c r="CX392" s="1"/>
      <c r="CY392" s="1"/>
      <c r="CZ392" s="1"/>
      <c r="DA392" s="1"/>
      <c r="DB392" s="1"/>
      <c r="DC392" s="1"/>
      <c r="DD392" s="1"/>
      <c r="DE392" s="1"/>
      <c r="DF392" s="1"/>
      <c r="DG392" s="1"/>
      <c r="DH392" s="1"/>
      <c r="DI392" s="1"/>
      <c r="DJ392" s="1"/>
      <c r="DK392" s="1"/>
      <c r="DL392" s="1"/>
      <c r="DM392" s="1"/>
      <c r="DN392" s="1"/>
      <c r="DO392" s="1"/>
      <c r="DP392" s="1"/>
      <c r="DQ392" s="1"/>
      <c r="DR392" s="1"/>
      <c r="DS392" s="1"/>
      <c r="DT392" s="1"/>
      <c r="DU392" s="1"/>
      <c r="DV392" s="1"/>
      <c r="DW392" s="1"/>
      <c r="DX392" s="1"/>
      <c r="DY392" s="1"/>
      <c r="DZ392" s="1"/>
      <c r="EA392" s="1"/>
      <c r="EB392" s="1"/>
      <c r="EC392" s="1"/>
      <c r="ED392" s="1"/>
      <c r="EE392" s="1"/>
      <c r="EF392" s="1"/>
      <c r="EG392" s="1"/>
      <c r="EH392" s="1"/>
      <c r="EI392" s="1"/>
      <c r="EJ392" s="1"/>
      <c r="EK392" s="1"/>
      <c r="EL392" s="1"/>
      <c r="EM392" s="1"/>
      <c r="EN392" s="1"/>
      <c r="EO392" s="1"/>
      <c r="EP392" s="1"/>
      <c r="EQ392" s="1"/>
      <c r="ER392" s="1"/>
      <c r="ES392" s="1"/>
      <c r="ET392" s="1"/>
      <c r="EU392" s="1"/>
      <c r="EV392" s="1"/>
      <c r="EW392" s="1"/>
      <c r="EX392" s="1"/>
      <c r="EY392" s="1"/>
      <c r="EZ392" s="1"/>
      <c r="FA392" s="1"/>
      <c r="FB392" s="1"/>
      <c r="FC392" s="1"/>
      <c r="FD392" s="1"/>
      <c r="FE392" s="1"/>
      <c r="FF392" s="1"/>
      <c r="FI392" s="2"/>
      <c r="FJ392" s="2"/>
      <c r="FO392" s="2"/>
      <c r="FP392" s="2"/>
      <c r="FS392" s="2"/>
      <c r="FT392" s="2"/>
      <c r="FU392" s="2"/>
      <c r="FV392" s="2"/>
      <c r="FW392" s="2"/>
      <c r="FX392" s="2"/>
      <c r="FY392" s="2"/>
      <c r="FZ392" s="2"/>
      <c r="GQ392" s="1"/>
      <c r="GR392" s="1"/>
      <c r="GS392" s="1"/>
      <c r="GT392" s="1"/>
      <c r="GU392" s="1"/>
      <c r="GV392" s="1"/>
      <c r="GW392" s="1"/>
      <c r="GX392" s="1"/>
      <c r="HM392" s="1"/>
      <c r="HN392" s="1"/>
    </row>
    <row r="393" spans="1:222">
      <c r="A393" s="11"/>
      <c r="B393" s="1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2"/>
      <c r="AN393" s="2"/>
      <c r="AQ393" s="2"/>
      <c r="AR393" s="2"/>
      <c r="AU393" s="2"/>
      <c r="AV393" s="2"/>
      <c r="BA393" s="2"/>
      <c r="BB393" s="2"/>
      <c r="BE393" s="2"/>
      <c r="BF393" s="2"/>
      <c r="BI393" s="2"/>
      <c r="BJ393" s="2"/>
      <c r="BO393" s="1"/>
      <c r="BP393" s="1"/>
      <c r="BQ393" s="1"/>
      <c r="BR393" s="1"/>
      <c r="BS393" s="1"/>
      <c r="BT393" s="1"/>
      <c r="BU393" s="1"/>
      <c r="BV393" s="1"/>
      <c r="BW393" s="1"/>
      <c r="BX393" s="1"/>
      <c r="BY393" s="1"/>
      <c r="BZ393" s="1"/>
      <c r="CA393" s="1"/>
      <c r="CB393" s="1"/>
      <c r="CC393" s="1"/>
      <c r="CD393" s="1"/>
      <c r="CE393" s="1"/>
      <c r="CF393" s="1"/>
      <c r="CG393" s="1"/>
      <c r="CH393" s="1"/>
      <c r="CI393" s="1"/>
      <c r="CJ393" s="1"/>
      <c r="CK393" s="1"/>
      <c r="CL393" s="1"/>
      <c r="CM393" s="1"/>
      <c r="CN393" s="1"/>
      <c r="CO393" s="1"/>
      <c r="CP393" s="1"/>
      <c r="CQ393" s="1"/>
      <c r="CR393" s="1"/>
      <c r="CS393" s="1"/>
      <c r="CT393" s="1"/>
      <c r="CU393" s="1"/>
      <c r="CV393" s="1"/>
      <c r="CW393" s="1"/>
      <c r="CX393" s="1"/>
      <c r="CY393" s="1"/>
      <c r="CZ393" s="1"/>
      <c r="DA393" s="1"/>
      <c r="DB393" s="1"/>
      <c r="DC393" s="1"/>
      <c r="DD393" s="1"/>
      <c r="DE393" s="1"/>
      <c r="DF393" s="1"/>
      <c r="DG393" s="1"/>
      <c r="DH393" s="1"/>
      <c r="DI393" s="1"/>
      <c r="DJ393" s="1"/>
      <c r="DK393" s="1"/>
      <c r="DL393" s="1"/>
      <c r="DM393" s="1"/>
      <c r="DN393" s="1"/>
      <c r="DO393" s="1"/>
      <c r="DP393" s="1"/>
      <c r="DQ393" s="1"/>
      <c r="DR393" s="1"/>
      <c r="DS393" s="1"/>
      <c r="DT393" s="1"/>
      <c r="DU393" s="1"/>
      <c r="DV393" s="1"/>
      <c r="DW393" s="1"/>
      <c r="DX393" s="1"/>
      <c r="DY393" s="1"/>
      <c r="DZ393" s="1"/>
      <c r="EA393" s="1"/>
      <c r="EB393" s="1"/>
      <c r="EC393" s="1"/>
      <c r="ED393" s="1"/>
      <c r="EE393" s="1"/>
      <c r="EF393" s="1"/>
      <c r="EG393" s="1"/>
      <c r="EH393" s="1"/>
      <c r="EI393" s="1"/>
      <c r="EJ393" s="1"/>
      <c r="EK393" s="1"/>
      <c r="EL393" s="1"/>
      <c r="EM393" s="1"/>
      <c r="EN393" s="1"/>
      <c r="EO393" s="1"/>
      <c r="EP393" s="1"/>
      <c r="EQ393" s="1"/>
      <c r="ER393" s="1"/>
      <c r="ES393" s="1"/>
      <c r="ET393" s="1"/>
      <c r="EU393" s="1"/>
      <c r="EV393" s="1"/>
      <c r="EW393" s="1"/>
      <c r="EX393" s="1"/>
      <c r="EY393" s="1"/>
      <c r="EZ393" s="1"/>
      <c r="FA393" s="1"/>
      <c r="FB393" s="1"/>
      <c r="FC393" s="1"/>
      <c r="FD393" s="1"/>
      <c r="FE393" s="1"/>
      <c r="FF393" s="1"/>
      <c r="FI393" s="2"/>
      <c r="FJ393" s="2"/>
      <c r="FO393" s="2"/>
      <c r="FP393" s="2"/>
      <c r="FS393" s="2"/>
      <c r="FT393" s="2"/>
      <c r="FU393" s="2"/>
      <c r="FV393" s="2"/>
      <c r="FW393" s="2"/>
      <c r="FX393" s="2"/>
      <c r="FY393" s="2"/>
      <c r="FZ393" s="2"/>
      <c r="GQ393" s="1"/>
      <c r="GR393" s="1"/>
      <c r="GS393" s="1"/>
      <c r="GT393" s="1"/>
      <c r="GU393" s="1"/>
      <c r="GV393" s="1"/>
      <c r="GW393" s="1"/>
      <c r="GX393" s="1"/>
      <c r="HM393" s="1"/>
      <c r="HN393" s="1"/>
    </row>
    <row r="394" spans="1:222">
      <c r="A394" s="11"/>
      <c r="B394" s="1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2"/>
      <c r="AN394" s="2"/>
      <c r="AQ394" s="2"/>
      <c r="AR394" s="2"/>
      <c r="AU394" s="2"/>
      <c r="AV394" s="2"/>
      <c r="BA394" s="2"/>
      <c r="BB394" s="2"/>
      <c r="BE394" s="2"/>
      <c r="BF394" s="2"/>
      <c r="BI394" s="2"/>
      <c r="BJ394" s="2"/>
      <c r="BO394" s="1"/>
      <c r="BP394" s="1"/>
      <c r="BQ394" s="1"/>
      <c r="BR394" s="1"/>
      <c r="BS394" s="1"/>
      <c r="BT394" s="1"/>
      <c r="BU394" s="1"/>
      <c r="BV394" s="1"/>
      <c r="BW394" s="1"/>
      <c r="BX394" s="1"/>
      <c r="BY394" s="1"/>
      <c r="BZ394" s="1"/>
      <c r="CA394" s="1"/>
      <c r="CB394" s="1"/>
      <c r="CC394" s="1"/>
      <c r="CD394" s="1"/>
      <c r="CE394" s="1"/>
      <c r="CF394" s="1"/>
      <c r="CG394" s="1"/>
      <c r="CH394" s="1"/>
      <c r="CI394" s="1"/>
      <c r="CJ394" s="1"/>
      <c r="CK394" s="1"/>
      <c r="CL394" s="1"/>
      <c r="CM394" s="1"/>
      <c r="CN394" s="1"/>
      <c r="CO394" s="1"/>
      <c r="CP394" s="1"/>
      <c r="CQ394" s="1"/>
      <c r="CR394" s="1"/>
      <c r="CS394" s="1"/>
      <c r="CT394" s="1"/>
      <c r="CU394" s="1"/>
      <c r="CV394" s="1"/>
      <c r="CW394" s="1"/>
      <c r="CX394" s="1"/>
      <c r="CY394" s="1"/>
      <c r="CZ394" s="1"/>
      <c r="DA394" s="1"/>
      <c r="DB394" s="1"/>
      <c r="DC394" s="1"/>
      <c r="DD394" s="1"/>
      <c r="DE394" s="1"/>
      <c r="DF394" s="1"/>
      <c r="DG394" s="1"/>
      <c r="DH394" s="1"/>
      <c r="DI394" s="1"/>
      <c r="DJ394" s="1"/>
      <c r="DK394" s="1"/>
      <c r="DL394" s="1"/>
      <c r="DM394" s="1"/>
      <c r="DN394" s="1"/>
      <c r="DO394" s="1"/>
      <c r="DP394" s="1"/>
      <c r="DQ394" s="1"/>
      <c r="DR394" s="1"/>
      <c r="DS394" s="1"/>
      <c r="DT394" s="1"/>
      <c r="DU394" s="1"/>
      <c r="DV394" s="1"/>
      <c r="DW394" s="1"/>
      <c r="DX394" s="1"/>
      <c r="DY394" s="1"/>
      <c r="DZ394" s="1"/>
      <c r="EA394" s="1"/>
      <c r="EB394" s="1"/>
      <c r="EC394" s="1"/>
      <c r="ED394" s="1"/>
      <c r="EE394" s="1"/>
      <c r="EF394" s="1"/>
      <c r="EG394" s="1"/>
      <c r="EH394" s="1"/>
      <c r="EI394" s="1"/>
      <c r="EJ394" s="1"/>
      <c r="EK394" s="1"/>
      <c r="EL394" s="1"/>
      <c r="EM394" s="1"/>
      <c r="EN394" s="1"/>
      <c r="EO394" s="1"/>
      <c r="EP394" s="1"/>
      <c r="EQ394" s="1"/>
      <c r="ER394" s="1"/>
      <c r="ES394" s="1"/>
      <c r="ET394" s="1"/>
      <c r="EU394" s="1"/>
      <c r="EV394" s="1"/>
      <c r="EW394" s="1"/>
      <c r="EX394" s="1"/>
      <c r="EY394" s="1"/>
      <c r="EZ394" s="1"/>
      <c r="FA394" s="1"/>
      <c r="FB394" s="1"/>
      <c r="FC394" s="1"/>
      <c r="FD394" s="1"/>
      <c r="FE394" s="1"/>
      <c r="FF394" s="1"/>
      <c r="FI394" s="2"/>
      <c r="FJ394" s="2"/>
      <c r="FO394" s="2"/>
      <c r="FP394" s="2"/>
      <c r="FS394" s="2"/>
      <c r="FT394" s="2"/>
      <c r="FU394" s="2"/>
      <c r="FV394" s="2"/>
      <c r="FW394" s="2"/>
      <c r="FX394" s="2"/>
      <c r="FY394" s="2"/>
      <c r="FZ394" s="2"/>
      <c r="GQ394" s="1"/>
      <c r="GR394" s="1"/>
      <c r="GS394" s="1"/>
      <c r="GT394" s="1"/>
      <c r="GU394" s="1"/>
      <c r="GV394" s="1"/>
      <c r="GW394" s="1"/>
      <c r="GX394" s="1"/>
      <c r="HM394" s="1"/>
      <c r="HN394" s="1"/>
    </row>
    <row r="395" spans="1:222">
      <c r="A395" s="11"/>
      <c r="B395" s="1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2"/>
      <c r="AN395" s="2"/>
      <c r="AQ395" s="2"/>
      <c r="AR395" s="2"/>
      <c r="AU395" s="2"/>
      <c r="AV395" s="2"/>
      <c r="BA395" s="2"/>
      <c r="BB395" s="2"/>
      <c r="BE395" s="2"/>
      <c r="BF395" s="2"/>
      <c r="BI395" s="2"/>
      <c r="BJ395" s="2"/>
      <c r="BO395" s="1"/>
      <c r="BP395" s="1"/>
      <c r="BQ395" s="1"/>
      <c r="BR395" s="1"/>
      <c r="BS395" s="1"/>
      <c r="BT395" s="1"/>
      <c r="BU395" s="1"/>
      <c r="BV395" s="1"/>
      <c r="BW395" s="1"/>
      <c r="BX395" s="1"/>
      <c r="BY395" s="1"/>
      <c r="BZ395" s="1"/>
      <c r="CA395" s="1"/>
      <c r="CB395" s="1"/>
      <c r="CC395" s="1"/>
      <c r="CD395" s="1"/>
      <c r="CE395" s="1"/>
      <c r="CF395" s="1"/>
      <c r="CG395" s="1"/>
      <c r="CH395" s="1"/>
      <c r="CI395" s="1"/>
      <c r="CJ395" s="1"/>
      <c r="CK395" s="1"/>
      <c r="CL395" s="1"/>
      <c r="CM395" s="1"/>
      <c r="CN395" s="1"/>
      <c r="CO395" s="1"/>
      <c r="CP395" s="1"/>
      <c r="CQ395" s="1"/>
      <c r="CR395" s="1"/>
      <c r="CS395" s="1"/>
      <c r="CT395" s="1"/>
      <c r="CU395" s="1"/>
      <c r="CV395" s="1"/>
      <c r="CW395" s="1"/>
      <c r="CX395" s="1"/>
      <c r="CY395" s="1"/>
      <c r="CZ395" s="1"/>
      <c r="DA395" s="1"/>
      <c r="DB395" s="1"/>
      <c r="DC395" s="1"/>
      <c r="DD395" s="1"/>
      <c r="DE395" s="1"/>
      <c r="DF395" s="1"/>
      <c r="DG395" s="1"/>
      <c r="DH395" s="1"/>
      <c r="DI395" s="1"/>
      <c r="DJ395" s="1"/>
      <c r="DK395" s="1"/>
      <c r="DL395" s="1"/>
      <c r="DM395" s="1"/>
      <c r="DN395" s="1"/>
      <c r="DO395" s="1"/>
      <c r="DP395" s="1"/>
      <c r="DQ395" s="1"/>
      <c r="DR395" s="1"/>
      <c r="DS395" s="1"/>
      <c r="DT395" s="1"/>
      <c r="DU395" s="1"/>
      <c r="DV395" s="1"/>
      <c r="DW395" s="1"/>
      <c r="DX395" s="1"/>
      <c r="DY395" s="1"/>
      <c r="DZ395" s="1"/>
      <c r="EA395" s="1"/>
      <c r="EB395" s="1"/>
      <c r="EC395" s="1"/>
      <c r="ED395" s="1"/>
      <c r="EE395" s="1"/>
      <c r="EF395" s="1"/>
      <c r="EG395" s="1"/>
      <c r="EH395" s="1"/>
      <c r="EI395" s="1"/>
      <c r="EJ395" s="1"/>
      <c r="EK395" s="1"/>
      <c r="EL395" s="1"/>
      <c r="EM395" s="1"/>
      <c r="EN395" s="1"/>
      <c r="EO395" s="1"/>
      <c r="EP395" s="1"/>
      <c r="EQ395" s="1"/>
      <c r="ER395" s="1"/>
      <c r="ES395" s="1"/>
      <c r="ET395" s="1"/>
      <c r="EU395" s="1"/>
      <c r="EV395" s="1"/>
      <c r="EW395" s="1"/>
      <c r="EX395" s="1"/>
      <c r="EY395" s="1"/>
      <c r="EZ395" s="1"/>
      <c r="FA395" s="1"/>
      <c r="FB395" s="1"/>
      <c r="FC395" s="1"/>
      <c r="FD395" s="1"/>
      <c r="FE395" s="1"/>
      <c r="FF395" s="1"/>
      <c r="FI395" s="2"/>
      <c r="FJ395" s="2"/>
      <c r="FO395" s="2"/>
      <c r="FP395" s="2"/>
      <c r="FS395" s="2"/>
      <c r="FT395" s="2"/>
      <c r="FU395" s="2"/>
      <c r="FV395" s="2"/>
      <c r="FW395" s="2"/>
      <c r="FX395" s="2"/>
      <c r="FY395" s="2"/>
      <c r="FZ395" s="2"/>
      <c r="GQ395" s="1"/>
      <c r="GR395" s="1"/>
      <c r="GS395" s="1"/>
      <c r="GT395" s="1"/>
      <c r="GU395" s="1"/>
      <c r="GV395" s="1"/>
      <c r="GW395" s="1"/>
      <c r="GX395" s="1"/>
      <c r="HM395" s="1"/>
      <c r="HN395" s="1"/>
    </row>
    <row r="396" spans="1:222">
      <c r="A396" s="11"/>
      <c r="B396" s="1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2"/>
      <c r="AN396" s="2"/>
      <c r="AQ396" s="2"/>
      <c r="AR396" s="2"/>
      <c r="AU396" s="2"/>
      <c r="AV396" s="2"/>
      <c r="BA396" s="2"/>
      <c r="BB396" s="2"/>
      <c r="BE396" s="2"/>
      <c r="BF396" s="2"/>
      <c r="BI396" s="2"/>
      <c r="BJ396" s="2"/>
      <c r="BO396" s="1"/>
      <c r="BP396" s="1"/>
      <c r="BQ396" s="1"/>
      <c r="BR396" s="1"/>
      <c r="BS396" s="1"/>
      <c r="BT396" s="1"/>
      <c r="BU396" s="1"/>
      <c r="BV396" s="1"/>
      <c r="BW396" s="1"/>
      <c r="BX396" s="1"/>
      <c r="BY396" s="1"/>
      <c r="BZ396" s="1"/>
      <c r="CA396" s="1"/>
      <c r="CB396" s="1"/>
      <c r="CC396" s="1"/>
      <c r="CD396" s="1"/>
      <c r="CE396" s="1"/>
      <c r="CF396" s="1"/>
      <c r="CG396" s="1"/>
      <c r="CH396" s="1"/>
      <c r="CI396" s="1"/>
      <c r="CJ396" s="1"/>
      <c r="CK396" s="1"/>
      <c r="CL396" s="1"/>
      <c r="CM396" s="1"/>
      <c r="CN396" s="1"/>
      <c r="CO396" s="1"/>
      <c r="CP396" s="1"/>
      <c r="CQ396" s="1"/>
      <c r="CR396" s="1"/>
      <c r="CS396" s="1"/>
      <c r="CT396" s="1"/>
      <c r="CU396" s="1"/>
      <c r="CV396" s="1"/>
      <c r="CW396" s="1"/>
      <c r="CX396" s="1"/>
      <c r="CY396" s="1"/>
      <c r="CZ396" s="1"/>
      <c r="DA396" s="1"/>
      <c r="DB396" s="1"/>
      <c r="DC396" s="1"/>
      <c r="DD396" s="1"/>
      <c r="DE396" s="1"/>
      <c r="DF396" s="1"/>
      <c r="DG396" s="1"/>
      <c r="DH396" s="1"/>
      <c r="DI396" s="1"/>
      <c r="DJ396" s="1"/>
      <c r="DK396" s="1"/>
      <c r="DL396" s="1"/>
      <c r="DM396" s="1"/>
      <c r="DN396" s="1"/>
      <c r="DO396" s="1"/>
      <c r="DP396" s="1"/>
      <c r="DQ396" s="1"/>
      <c r="DR396" s="1"/>
      <c r="DS396" s="1"/>
      <c r="DT396" s="1"/>
      <c r="DU396" s="1"/>
      <c r="DV396" s="1"/>
      <c r="DW396" s="1"/>
      <c r="DX396" s="1"/>
      <c r="DY396" s="1"/>
      <c r="DZ396" s="1"/>
      <c r="EA396" s="1"/>
      <c r="EB396" s="1"/>
      <c r="EC396" s="1"/>
      <c r="ED396" s="1"/>
      <c r="EE396" s="1"/>
      <c r="EF396" s="1"/>
      <c r="EG396" s="1"/>
      <c r="EH396" s="1"/>
      <c r="EI396" s="1"/>
      <c r="EJ396" s="1"/>
      <c r="EK396" s="1"/>
      <c r="EL396" s="1"/>
      <c r="EM396" s="1"/>
      <c r="EN396" s="1"/>
      <c r="EO396" s="1"/>
      <c r="EP396" s="1"/>
      <c r="EQ396" s="1"/>
      <c r="ER396" s="1"/>
      <c r="ES396" s="1"/>
      <c r="ET396" s="1"/>
      <c r="EU396" s="1"/>
      <c r="EV396" s="1"/>
      <c r="EW396" s="1"/>
      <c r="EX396" s="1"/>
      <c r="EY396" s="1"/>
      <c r="EZ396" s="1"/>
      <c r="FA396" s="1"/>
      <c r="FB396" s="1"/>
      <c r="FC396" s="1"/>
      <c r="FD396" s="1"/>
      <c r="FE396" s="1"/>
      <c r="FF396" s="1"/>
      <c r="FI396" s="2"/>
      <c r="FJ396" s="2"/>
      <c r="FO396" s="2"/>
      <c r="FP396" s="2"/>
      <c r="FS396" s="2"/>
      <c r="FT396" s="2"/>
      <c r="FU396" s="2"/>
      <c r="FV396" s="2"/>
      <c r="FW396" s="2"/>
      <c r="FX396" s="2"/>
      <c r="FY396" s="2"/>
      <c r="FZ396" s="2"/>
      <c r="GQ396" s="1"/>
      <c r="GR396" s="1"/>
      <c r="GS396" s="1"/>
      <c r="GT396" s="1"/>
      <c r="GU396" s="1"/>
      <c r="GV396" s="1"/>
      <c r="GW396" s="1"/>
      <c r="GX396" s="1"/>
      <c r="HM396" s="1"/>
      <c r="HN396" s="1"/>
    </row>
    <row r="397" spans="1:222">
      <c r="A397" s="11"/>
      <c r="B397" s="1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2"/>
      <c r="AN397" s="2"/>
      <c r="AQ397" s="2"/>
      <c r="AR397" s="2"/>
      <c r="AU397" s="2"/>
      <c r="AV397" s="2"/>
      <c r="BA397" s="2"/>
      <c r="BB397" s="2"/>
      <c r="BE397" s="2"/>
      <c r="BF397" s="2"/>
      <c r="BI397" s="2"/>
      <c r="BJ397" s="2"/>
      <c r="BO397" s="1"/>
      <c r="BP397" s="1"/>
      <c r="BQ397" s="1"/>
      <c r="BR397" s="1"/>
      <c r="BS397" s="1"/>
      <c r="BT397" s="1"/>
      <c r="BU397" s="1"/>
      <c r="BV397" s="1"/>
      <c r="BW397" s="1"/>
      <c r="BX397" s="1"/>
      <c r="BY397" s="1"/>
      <c r="BZ397" s="1"/>
      <c r="CA397" s="1"/>
      <c r="CB397" s="1"/>
      <c r="CC397" s="1"/>
      <c r="CD397" s="1"/>
      <c r="CE397" s="1"/>
      <c r="CF397" s="1"/>
      <c r="CG397" s="1"/>
      <c r="CH397" s="1"/>
      <c r="CI397" s="1"/>
      <c r="CJ397" s="1"/>
      <c r="CK397" s="1"/>
      <c r="CL397" s="1"/>
      <c r="CM397" s="1"/>
      <c r="CN397" s="1"/>
      <c r="CO397" s="1"/>
      <c r="CP397" s="1"/>
      <c r="CQ397" s="1"/>
      <c r="CR397" s="1"/>
      <c r="CS397" s="1"/>
      <c r="CT397" s="1"/>
      <c r="CU397" s="1"/>
      <c r="CV397" s="1"/>
      <c r="CW397" s="1"/>
      <c r="CX397" s="1"/>
      <c r="CY397" s="1"/>
      <c r="CZ397" s="1"/>
      <c r="DA397" s="1"/>
      <c r="DB397" s="1"/>
      <c r="DC397" s="1"/>
      <c r="DD397" s="1"/>
      <c r="DE397" s="1"/>
      <c r="DF397" s="1"/>
      <c r="DG397" s="1"/>
      <c r="DH397" s="1"/>
      <c r="DI397" s="1"/>
      <c r="DJ397" s="1"/>
      <c r="DK397" s="1"/>
      <c r="DL397" s="1"/>
      <c r="DM397" s="1"/>
      <c r="DN397" s="1"/>
      <c r="DO397" s="1"/>
      <c r="DP397" s="1"/>
      <c r="DQ397" s="1"/>
      <c r="DR397" s="1"/>
      <c r="DS397" s="1"/>
      <c r="DT397" s="1"/>
      <c r="DU397" s="1"/>
      <c r="DV397" s="1"/>
      <c r="DW397" s="1"/>
      <c r="DX397" s="1"/>
      <c r="DY397" s="1"/>
      <c r="DZ397" s="1"/>
      <c r="EA397" s="1"/>
      <c r="EB397" s="1"/>
      <c r="EC397" s="1"/>
      <c r="ED397" s="1"/>
      <c r="EE397" s="1"/>
      <c r="EF397" s="1"/>
      <c r="EG397" s="1"/>
      <c r="EH397" s="1"/>
      <c r="EI397" s="1"/>
      <c r="EJ397" s="1"/>
      <c r="EK397" s="1"/>
      <c r="EL397" s="1"/>
      <c r="EM397" s="1"/>
      <c r="EN397" s="1"/>
      <c r="EO397" s="1"/>
      <c r="EP397" s="1"/>
      <c r="EQ397" s="1"/>
      <c r="ER397" s="1"/>
      <c r="ES397" s="1"/>
      <c r="ET397" s="1"/>
      <c r="EU397" s="1"/>
      <c r="EV397" s="1"/>
      <c r="EW397" s="1"/>
      <c r="EX397" s="1"/>
      <c r="EY397" s="1"/>
      <c r="EZ397" s="1"/>
      <c r="FA397" s="1"/>
      <c r="FB397" s="1"/>
      <c r="FC397" s="1"/>
      <c r="FD397" s="1"/>
      <c r="FE397" s="1"/>
      <c r="FF397" s="1"/>
      <c r="FI397" s="2"/>
      <c r="FJ397" s="2"/>
      <c r="FO397" s="2"/>
      <c r="FP397" s="2"/>
      <c r="FS397" s="2"/>
      <c r="FT397" s="2"/>
      <c r="FU397" s="2"/>
      <c r="FV397" s="2"/>
      <c r="FW397" s="2"/>
      <c r="FX397" s="2"/>
      <c r="FY397" s="2"/>
      <c r="FZ397" s="2"/>
      <c r="GQ397" s="1"/>
      <c r="GR397" s="1"/>
      <c r="GS397" s="1"/>
      <c r="GT397" s="1"/>
      <c r="GU397" s="1"/>
      <c r="GV397" s="1"/>
      <c r="GW397" s="1"/>
      <c r="GX397" s="1"/>
      <c r="HM397" s="1"/>
      <c r="HN397" s="1"/>
    </row>
    <row r="398" spans="1:222">
      <c r="A398" s="11"/>
      <c r="B398" s="1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2"/>
      <c r="AN398" s="2"/>
      <c r="AQ398" s="2"/>
      <c r="AR398" s="2"/>
      <c r="AU398" s="2"/>
      <c r="AV398" s="2"/>
      <c r="BA398" s="2"/>
      <c r="BB398" s="2"/>
      <c r="BE398" s="2"/>
      <c r="BF398" s="2"/>
      <c r="BI398" s="2"/>
      <c r="BJ398" s="2"/>
      <c r="BO398" s="1"/>
      <c r="BP398" s="1"/>
      <c r="BQ398" s="1"/>
      <c r="BR398" s="1"/>
      <c r="BS398" s="1"/>
      <c r="BT398" s="1"/>
      <c r="BU398" s="1"/>
      <c r="BV398" s="1"/>
      <c r="BW398" s="1"/>
      <c r="BX398" s="1"/>
      <c r="BY398" s="1"/>
      <c r="BZ398" s="1"/>
      <c r="CA398" s="1"/>
      <c r="CB398" s="1"/>
      <c r="CC398" s="1"/>
      <c r="CD398" s="1"/>
      <c r="CE398" s="1"/>
      <c r="CF398" s="1"/>
      <c r="CG398" s="1"/>
      <c r="CH398" s="1"/>
      <c r="CI398" s="1"/>
      <c r="CJ398" s="1"/>
      <c r="CK398" s="1"/>
      <c r="CL398" s="1"/>
      <c r="CM398" s="1"/>
      <c r="CN398" s="1"/>
      <c r="CO398" s="1"/>
      <c r="CP398" s="1"/>
      <c r="CQ398" s="1"/>
      <c r="CR398" s="1"/>
      <c r="CS398" s="1"/>
      <c r="CT398" s="1"/>
      <c r="CU398" s="1"/>
      <c r="CV398" s="1"/>
      <c r="CW398" s="1"/>
      <c r="CX398" s="1"/>
      <c r="CY398" s="1"/>
      <c r="CZ398" s="1"/>
      <c r="DA398" s="1"/>
      <c r="DB398" s="1"/>
      <c r="DC398" s="1"/>
      <c r="DD398" s="1"/>
      <c r="DE398" s="1"/>
      <c r="DF398" s="1"/>
      <c r="DG398" s="1"/>
      <c r="DH398" s="1"/>
      <c r="DI398" s="1"/>
      <c r="DJ398" s="1"/>
      <c r="DK398" s="1"/>
      <c r="DL398" s="1"/>
      <c r="DM398" s="1"/>
      <c r="DN398" s="1"/>
      <c r="DO398" s="1"/>
      <c r="DP398" s="1"/>
      <c r="DQ398" s="1"/>
      <c r="DR398" s="1"/>
      <c r="DS398" s="1"/>
      <c r="DT398" s="1"/>
      <c r="DU398" s="1"/>
      <c r="DV398" s="1"/>
      <c r="DW398" s="1"/>
      <c r="DX398" s="1"/>
      <c r="DY398" s="1"/>
      <c r="DZ398" s="1"/>
      <c r="EA398" s="1"/>
      <c r="EB398" s="1"/>
      <c r="EC398" s="1"/>
      <c r="ED398" s="1"/>
      <c r="EE398" s="1"/>
      <c r="EF398" s="1"/>
      <c r="EG398" s="1"/>
      <c r="EH398" s="1"/>
      <c r="EI398" s="1"/>
      <c r="EJ398" s="1"/>
      <c r="EK398" s="1"/>
      <c r="EL398" s="1"/>
      <c r="EM398" s="1"/>
      <c r="EN398" s="1"/>
      <c r="EO398" s="1"/>
      <c r="EP398" s="1"/>
      <c r="EQ398" s="1"/>
      <c r="ER398" s="1"/>
      <c r="ES398" s="1"/>
      <c r="ET398" s="1"/>
      <c r="EU398" s="1"/>
      <c r="EV398" s="1"/>
      <c r="EW398" s="1"/>
      <c r="EX398" s="1"/>
      <c r="EY398" s="1"/>
      <c r="EZ398" s="1"/>
      <c r="FA398" s="1"/>
      <c r="FB398" s="1"/>
      <c r="FC398" s="1"/>
      <c r="FD398" s="1"/>
      <c r="FE398" s="1"/>
      <c r="FF398" s="1"/>
      <c r="FI398" s="2"/>
      <c r="FJ398" s="2"/>
      <c r="FO398" s="2"/>
      <c r="FP398" s="2"/>
      <c r="FS398" s="2"/>
      <c r="FT398" s="2"/>
      <c r="FU398" s="2"/>
      <c r="FV398" s="2"/>
      <c r="FW398" s="2"/>
      <c r="FX398" s="2"/>
      <c r="FY398" s="2"/>
      <c r="FZ398" s="2"/>
      <c r="GQ398" s="1"/>
      <c r="GR398" s="1"/>
      <c r="GS398" s="1"/>
      <c r="GT398" s="1"/>
      <c r="GU398" s="1"/>
      <c r="GV398" s="1"/>
      <c r="GW398" s="1"/>
      <c r="GX398" s="1"/>
      <c r="HM398" s="1"/>
      <c r="HN398" s="1"/>
    </row>
    <row r="399" spans="1:222">
      <c r="A399" s="11"/>
      <c r="B399" s="1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2"/>
      <c r="AN399" s="2"/>
      <c r="AQ399" s="2"/>
      <c r="AR399" s="2"/>
      <c r="AU399" s="2"/>
      <c r="AV399" s="2"/>
      <c r="BA399" s="2"/>
      <c r="BB399" s="2"/>
      <c r="BE399" s="2"/>
      <c r="BF399" s="2"/>
      <c r="BI399" s="2"/>
      <c r="BJ399" s="2"/>
      <c r="BO399" s="1"/>
      <c r="BP399" s="1"/>
      <c r="BQ399" s="1"/>
      <c r="BR399" s="1"/>
      <c r="BS399" s="1"/>
      <c r="BT399" s="1"/>
      <c r="BU399" s="1"/>
      <c r="BV399" s="1"/>
      <c r="BW399" s="1"/>
      <c r="BX399" s="1"/>
      <c r="BY399" s="1"/>
      <c r="BZ399" s="1"/>
      <c r="CA399" s="1"/>
      <c r="CB399" s="1"/>
      <c r="CC399" s="1"/>
      <c r="CD399" s="1"/>
      <c r="CE399" s="1"/>
      <c r="CF399" s="1"/>
      <c r="CG399" s="1"/>
      <c r="CH399" s="1"/>
      <c r="CI399" s="1"/>
      <c r="CJ399" s="1"/>
      <c r="CK399" s="1"/>
      <c r="CL399" s="1"/>
      <c r="CM399" s="1"/>
      <c r="CN399" s="1"/>
      <c r="CO399" s="1"/>
      <c r="CP399" s="1"/>
      <c r="CQ399" s="1"/>
      <c r="CR399" s="1"/>
      <c r="CS399" s="1"/>
      <c r="CT399" s="1"/>
      <c r="CU399" s="1"/>
      <c r="CV399" s="1"/>
      <c r="CW399" s="1"/>
      <c r="CX399" s="1"/>
      <c r="CY399" s="1"/>
      <c r="CZ399" s="1"/>
      <c r="DA399" s="1"/>
      <c r="DB399" s="1"/>
      <c r="DC399" s="1"/>
      <c r="DD399" s="1"/>
      <c r="DE399" s="1"/>
      <c r="DF399" s="1"/>
      <c r="DG399" s="1"/>
      <c r="DH399" s="1"/>
      <c r="DI399" s="1"/>
      <c r="DJ399" s="1"/>
      <c r="DK399" s="1"/>
      <c r="DL399" s="1"/>
      <c r="DM399" s="1"/>
      <c r="DN399" s="1"/>
      <c r="DO399" s="1"/>
      <c r="DP399" s="1"/>
      <c r="DQ399" s="1"/>
      <c r="DR399" s="1"/>
      <c r="DS399" s="1"/>
      <c r="DT399" s="1"/>
      <c r="DU399" s="1"/>
      <c r="DV399" s="1"/>
      <c r="DW399" s="1"/>
      <c r="DX399" s="1"/>
      <c r="DY399" s="1"/>
      <c r="DZ399" s="1"/>
      <c r="EA399" s="1"/>
      <c r="EB399" s="1"/>
      <c r="EC399" s="1"/>
      <c r="ED399" s="1"/>
      <c r="EE399" s="1"/>
      <c r="EF399" s="1"/>
      <c r="EG399" s="1"/>
      <c r="EH399" s="1"/>
      <c r="EI399" s="1"/>
      <c r="EJ399" s="1"/>
      <c r="EK399" s="1"/>
      <c r="EL399" s="1"/>
      <c r="EM399" s="1"/>
      <c r="EN399" s="1"/>
      <c r="EO399" s="1"/>
      <c r="EP399" s="1"/>
      <c r="EQ399" s="1"/>
      <c r="ER399" s="1"/>
      <c r="ES399" s="1"/>
      <c r="ET399" s="1"/>
      <c r="EU399" s="1"/>
      <c r="EV399" s="1"/>
      <c r="EW399" s="1"/>
      <c r="EX399" s="1"/>
      <c r="EY399" s="1"/>
      <c r="EZ399" s="1"/>
      <c r="FA399" s="1"/>
      <c r="FB399" s="1"/>
      <c r="FC399" s="1"/>
      <c r="FD399" s="1"/>
      <c r="FE399" s="1"/>
      <c r="FF399" s="1"/>
      <c r="FI399" s="2"/>
      <c r="FJ399" s="2"/>
      <c r="FO399" s="2"/>
      <c r="FP399" s="2"/>
      <c r="FS399" s="2"/>
      <c r="FT399" s="2"/>
      <c r="FU399" s="2"/>
      <c r="FV399" s="2"/>
      <c r="FW399" s="2"/>
      <c r="FX399" s="2"/>
      <c r="FY399" s="2"/>
      <c r="FZ399" s="2"/>
      <c r="GQ399" s="1"/>
      <c r="GR399" s="1"/>
      <c r="GS399" s="1"/>
      <c r="GT399" s="1"/>
      <c r="GU399" s="1"/>
      <c r="GV399" s="1"/>
      <c r="GW399" s="1"/>
      <c r="GX399" s="1"/>
      <c r="HM399" s="1"/>
      <c r="HN399" s="1"/>
    </row>
    <row r="400" spans="1:222">
      <c r="A400" s="11"/>
      <c r="B400" s="1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2"/>
      <c r="AN400" s="2"/>
      <c r="AQ400" s="2"/>
      <c r="AR400" s="2"/>
      <c r="AU400" s="2"/>
      <c r="AV400" s="2"/>
      <c r="BA400" s="2"/>
      <c r="BB400" s="2"/>
      <c r="BE400" s="2"/>
      <c r="BF400" s="2"/>
      <c r="BI400" s="2"/>
      <c r="BJ400" s="2"/>
      <c r="BO400" s="1"/>
      <c r="BP400" s="1"/>
      <c r="BQ400" s="1"/>
      <c r="BR400" s="1"/>
      <c r="BS400" s="1"/>
      <c r="BT400" s="1"/>
      <c r="BU400" s="1"/>
      <c r="BV400" s="1"/>
      <c r="BW400" s="1"/>
      <c r="BX400" s="1"/>
      <c r="BY400" s="1"/>
      <c r="BZ400" s="1"/>
      <c r="CA400" s="1"/>
      <c r="CB400" s="1"/>
      <c r="CC400" s="1"/>
      <c r="CD400" s="1"/>
      <c r="CE400" s="1"/>
      <c r="CF400" s="1"/>
      <c r="CG400" s="1"/>
      <c r="CH400" s="1"/>
      <c r="CI400" s="1"/>
      <c r="CJ400" s="1"/>
      <c r="CK400" s="1"/>
      <c r="CL400" s="1"/>
      <c r="CM400" s="1"/>
      <c r="CN400" s="1"/>
      <c r="CO400" s="1"/>
      <c r="CP400" s="1"/>
      <c r="CQ400" s="1"/>
      <c r="CR400" s="1"/>
      <c r="CS400" s="1"/>
      <c r="CT400" s="1"/>
      <c r="CU400" s="1"/>
      <c r="CV400" s="1"/>
      <c r="CW400" s="1"/>
      <c r="CX400" s="1"/>
      <c r="CY400" s="1"/>
      <c r="CZ400" s="1"/>
      <c r="DA400" s="1"/>
      <c r="DB400" s="1"/>
      <c r="DC400" s="1"/>
      <c r="DD400" s="1"/>
      <c r="DE400" s="1"/>
      <c r="DF400" s="1"/>
      <c r="DG400" s="1"/>
      <c r="DH400" s="1"/>
      <c r="DI400" s="1"/>
      <c r="DJ400" s="1"/>
      <c r="DK400" s="1"/>
      <c r="DL400" s="1"/>
      <c r="DM400" s="1"/>
      <c r="DN400" s="1"/>
      <c r="DO400" s="1"/>
      <c r="DP400" s="1"/>
      <c r="DQ400" s="1"/>
      <c r="DR400" s="1"/>
      <c r="DS400" s="1"/>
      <c r="DT400" s="1"/>
      <c r="DU400" s="1"/>
      <c r="DV400" s="1"/>
      <c r="DW400" s="1"/>
      <c r="DX400" s="1"/>
      <c r="DY400" s="1"/>
      <c r="DZ400" s="1"/>
      <c r="EA400" s="1"/>
      <c r="EB400" s="1"/>
      <c r="EC400" s="1"/>
      <c r="ED400" s="1"/>
      <c r="EE400" s="1"/>
      <c r="EF400" s="1"/>
      <c r="EG400" s="1"/>
      <c r="EH400" s="1"/>
      <c r="EI400" s="1"/>
      <c r="EJ400" s="1"/>
      <c r="EK400" s="1"/>
      <c r="EL400" s="1"/>
      <c r="EM400" s="1"/>
      <c r="EN400" s="1"/>
      <c r="EO400" s="1"/>
      <c r="EP400" s="1"/>
      <c r="EQ400" s="1"/>
      <c r="ER400" s="1"/>
      <c r="ES400" s="1"/>
      <c r="ET400" s="1"/>
      <c r="EU400" s="1"/>
      <c r="EV400" s="1"/>
      <c r="EW400" s="1"/>
      <c r="EX400" s="1"/>
      <c r="EY400" s="1"/>
      <c r="EZ400" s="1"/>
      <c r="FA400" s="1"/>
      <c r="FB400" s="1"/>
      <c r="FC400" s="1"/>
      <c r="FD400" s="1"/>
      <c r="FE400" s="1"/>
      <c r="FF400" s="1"/>
      <c r="FI400" s="2"/>
      <c r="FJ400" s="2"/>
      <c r="FO400" s="2"/>
      <c r="FP400" s="2"/>
      <c r="FS400" s="2"/>
      <c r="FT400" s="2"/>
      <c r="FU400" s="2"/>
      <c r="FV400" s="2"/>
      <c r="FW400" s="2"/>
      <c r="FX400" s="2"/>
      <c r="FY400" s="2"/>
      <c r="FZ400" s="2"/>
      <c r="GQ400" s="1"/>
      <c r="GR400" s="1"/>
      <c r="GS400" s="1"/>
      <c r="GT400" s="1"/>
      <c r="GU400" s="1"/>
      <c r="GV400" s="1"/>
      <c r="GW400" s="1"/>
      <c r="GX400" s="1"/>
      <c r="HM400" s="1"/>
      <c r="HN400" s="1"/>
    </row>
    <row r="401" spans="1:222">
      <c r="A401" s="11"/>
      <c r="B401" s="1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2"/>
      <c r="AN401" s="2"/>
      <c r="AQ401" s="2"/>
      <c r="AR401" s="2"/>
      <c r="AU401" s="2"/>
      <c r="AV401" s="2"/>
      <c r="BA401" s="2"/>
      <c r="BB401" s="2"/>
      <c r="BE401" s="2"/>
      <c r="BF401" s="2"/>
      <c r="BI401" s="2"/>
      <c r="BJ401" s="2"/>
      <c r="BO401" s="1"/>
      <c r="BP401" s="1"/>
      <c r="BQ401" s="1"/>
      <c r="BR401" s="1"/>
      <c r="BS401" s="1"/>
      <c r="BT401" s="1"/>
      <c r="BU401" s="1"/>
      <c r="BV401" s="1"/>
      <c r="BW401" s="1"/>
      <c r="BX401" s="1"/>
      <c r="BY401" s="1"/>
      <c r="BZ401" s="1"/>
      <c r="CA401" s="1"/>
      <c r="CB401" s="1"/>
      <c r="CC401" s="1"/>
      <c r="CD401" s="1"/>
      <c r="CE401" s="1"/>
      <c r="CF401" s="1"/>
      <c r="CG401" s="1"/>
      <c r="CH401" s="1"/>
      <c r="CI401" s="1"/>
      <c r="CJ401" s="1"/>
      <c r="CK401" s="1"/>
      <c r="CL401" s="1"/>
      <c r="CM401" s="1"/>
      <c r="CN401" s="1"/>
      <c r="CO401" s="1"/>
      <c r="CP401" s="1"/>
      <c r="CQ401" s="1"/>
      <c r="CR401" s="1"/>
      <c r="CS401" s="1"/>
      <c r="CT401" s="1"/>
      <c r="CU401" s="1"/>
      <c r="CV401" s="1"/>
      <c r="CW401" s="1"/>
      <c r="CX401" s="1"/>
      <c r="CY401" s="1"/>
      <c r="CZ401" s="1"/>
      <c r="DA401" s="1"/>
      <c r="DB401" s="1"/>
      <c r="DC401" s="1"/>
      <c r="DD401" s="1"/>
      <c r="DE401" s="1"/>
      <c r="DF401" s="1"/>
      <c r="DG401" s="1"/>
      <c r="DH401" s="1"/>
      <c r="DI401" s="1"/>
      <c r="DJ401" s="1"/>
      <c r="DK401" s="1"/>
      <c r="DL401" s="1"/>
      <c r="DM401" s="1"/>
      <c r="DN401" s="1"/>
      <c r="DO401" s="1"/>
      <c r="DP401" s="1"/>
      <c r="DQ401" s="1"/>
      <c r="DR401" s="1"/>
      <c r="DS401" s="1"/>
      <c r="DT401" s="1"/>
      <c r="DU401" s="1"/>
      <c r="DV401" s="1"/>
      <c r="DW401" s="1"/>
      <c r="DX401" s="1"/>
      <c r="DY401" s="1"/>
      <c r="DZ401" s="1"/>
      <c r="EA401" s="1"/>
      <c r="EB401" s="1"/>
      <c r="EC401" s="1"/>
      <c r="ED401" s="1"/>
      <c r="EE401" s="1"/>
      <c r="EF401" s="1"/>
      <c r="EG401" s="1"/>
      <c r="EH401" s="1"/>
      <c r="EI401" s="1"/>
      <c r="EJ401" s="1"/>
      <c r="EK401" s="1"/>
      <c r="EL401" s="1"/>
      <c r="EM401" s="1"/>
      <c r="EN401" s="1"/>
      <c r="EO401" s="1"/>
      <c r="EP401" s="1"/>
      <c r="EQ401" s="1"/>
      <c r="ER401" s="1"/>
      <c r="ES401" s="1"/>
      <c r="ET401" s="1"/>
      <c r="EU401" s="1"/>
      <c r="EV401" s="1"/>
      <c r="EW401" s="1"/>
      <c r="EX401" s="1"/>
      <c r="EY401" s="1"/>
      <c r="EZ401" s="1"/>
      <c r="FA401" s="1"/>
      <c r="FB401" s="1"/>
      <c r="FC401" s="1"/>
      <c r="FD401" s="1"/>
      <c r="FE401" s="1"/>
      <c r="FF401" s="1"/>
      <c r="FI401" s="2"/>
      <c r="FJ401" s="2"/>
      <c r="FO401" s="2"/>
      <c r="FP401" s="2"/>
      <c r="FS401" s="2"/>
      <c r="FT401" s="2"/>
      <c r="FU401" s="2"/>
      <c r="FV401" s="2"/>
      <c r="FW401" s="2"/>
      <c r="FX401" s="2"/>
      <c r="FY401" s="2"/>
      <c r="FZ401" s="2"/>
      <c r="GQ401" s="1"/>
      <c r="GR401" s="1"/>
      <c r="GS401" s="1"/>
      <c r="GT401" s="1"/>
      <c r="GU401" s="1"/>
      <c r="GV401" s="1"/>
      <c r="GW401" s="1"/>
      <c r="GX401" s="1"/>
      <c r="HM401" s="1"/>
      <c r="HN401" s="1"/>
    </row>
    <row r="402" spans="1:222">
      <c r="A402" s="11"/>
      <c r="B402" s="1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2"/>
      <c r="AN402" s="2"/>
      <c r="AQ402" s="2"/>
      <c r="AR402" s="2"/>
      <c r="AU402" s="2"/>
      <c r="AV402" s="2"/>
      <c r="BA402" s="2"/>
      <c r="BB402" s="2"/>
      <c r="BE402" s="2"/>
      <c r="BF402" s="2"/>
      <c r="BI402" s="2"/>
      <c r="BJ402" s="2"/>
      <c r="BO402" s="1"/>
      <c r="BP402" s="1"/>
      <c r="BQ402" s="1"/>
      <c r="BR402" s="1"/>
      <c r="BS402" s="1"/>
      <c r="BT402" s="1"/>
      <c r="BU402" s="1"/>
      <c r="BV402" s="1"/>
      <c r="BW402" s="1"/>
      <c r="BX402" s="1"/>
      <c r="BY402" s="1"/>
      <c r="BZ402" s="1"/>
      <c r="CA402" s="1"/>
      <c r="CB402" s="1"/>
      <c r="CC402" s="1"/>
      <c r="CD402" s="1"/>
      <c r="CE402" s="1"/>
      <c r="CF402" s="1"/>
      <c r="CG402" s="1"/>
      <c r="CH402" s="1"/>
      <c r="CI402" s="1"/>
      <c r="CJ402" s="1"/>
      <c r="CK402" s="1"/>
      <c r="CL402" s="1"/>
      <c r="CM402" s="1"/>
      <c r="CN402" s="1"/>
      <c r="CO402" s="1"/>
      <c r="CP402" s="1"/>
      <c r="CQ402" s="1"/>
      <c r="CR402" s="1"/>
      <c r="CS402" s="1"/>
      <c r="CT402" s="1"/>
      <c r="CU402" s="1"/>
      <c r="CV402" s="1"/>
      <c r="CW402" s="1"/>
      <c r="CX402" s="1"/>
      <c r="CY402" s="1"/>
      <c r="CZ402" s="1"/>
      <c r="DA402" s="1"/>
      <c r="DB402" s="1"/>
      <c r="DC402" s="1"/>
      <c r="DD402" s="1"/>
      <c r="DE402" s="1"/>
      <c r="DF402" s="1"/>
      <c r="DG402" s="1"/>
      <c r="DH402" s="1"/>
      <c r="DI402" s="1"/>
      <c r="DJ402" s="1"/>
      <c r="DK402" s="1"/>
      <c r="DL402" s="1"/>
      <c r="DM402" s="1"/>
      <c r="DN402" s="1"/>
      <c r="DO402" s="1"/>
      <c r="DP402" s="1"/>
      <c r="DQ402" s="1"/>
      <c r="DR402" s="1"/>
      <c r="DS402" s="1"/>
      <c r="DT402" s="1"/>
      <c r="DU402" s="1"/>
      <c r="DV402" s="1"/>
      <c r="DW402" s="1"/>
      <c r="DX402" s="1"/>
      <c r="DY402" s="1"/>
      <c r="DZ402" s="1"/>
      <c r="EA402" s="1"/>
      <c r="EB402" s="1"/>
      <c r="EC402" s="1"/>
      <c r="ED402" s="1"/>
      <c r="EE402" s="1"/>
      <c r="EF402" s="1"/>
      <c r="EG402" s="1"/>
      <c r="EH402" s="1"/>
      <c r="EI402" s="1"/>
      <c r="EJ402" s="1"/>
      <c r="EK402" s="1"/>
      <c r="EL402" s="1"/>
      <c r="EM402" s="1"/>
      <c r="EN402" s="1"/>
      <c r="EO402" s="1"/>
      <c r="EP402" s="1"/>
      <c r="EQ402" s="1"/>
      <c r="ER402" s="1"/>
      <c r="ES402" s="1"/>
      <c r="ET402" s="1"/>
      <c r="EU402" s="1"/>
      <c r="EV402" s="1"/>
      <c r="EW402" s="1"/>
      <c r="EX402" s="1"/>
      <c r="EY402" s="1"/>
      <c r="EZ402" s="1"/>
      <c r="FA402" s="1"/>
      <c r="FB402" s="1"/>
      <c r="FC402" s="1"/>
      <c r="FD402" s="1"/>
      <c r="FE402" s="1"/>
      <c r="FF402" s="1"/>
      <c r="FI402" s="2"/>
      <c r="FJ402" s="2"/>
      <c r="FO402" s="2"/>
      <c r="FP402" s="2"/>
      <c r="FS402" s="2"/>
      <c r="FT402" s="2"/>
      <c r="FU402" s="2"/>
      <c r="FV402" s="2"/>
      <c r="FW402" s="2"/>
      <c r="FX402" s="2"/>
      <c r="FY402" s="2"/>
      <c r="FZ402" s="2"/>
      <c r="GQ402" s="1"/>
      <c r="GR402" s="1"/>
      <c r="GS402" s="1"/>
      <c r="GT402" s="1"/>
      <c r="GU402" s="1"/>
      <c r="GV402" s="1"/>
      <c r="GW402" s="1"/>
      <c r="GX402" s="1"/>
      <c r="HM402" s="1"/>
      <c r="HN402" s="1"/>
    </row>
    <row r="403" spans="1:222">
      <c r="A403" s="11"/>
      <c r="B403" s="1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2"/>
      <c r="AN403" s="2"/>
      <c r="AQ403" s="2"/>
      <c r="AR403" s="2"/>
      <c r="AU403" s="2"/>
      <c r="AV403" s="2"/>
      <c r="BA403" s="2"/>
      <c r="BB403" s="2"/>
      <c r="BE403" s="2"/>
      <c r="BF403" s="2"/>
      <c r="BI403" s="2"/>
      <c r="BJ403" s="2"/>
      <c r="BO403" s="1"/>
      <c r="BP403" s="1"/>
      <c r="BQ403" s="1"/>
      <c r="BR403" s="1"/>
      <c r="BS403" s="1"/>
      <c r="BT403" s="1"/>
      <c r="BU403" s="1"/>
      <c r="BV403" s="1"/>
      <c r="BW403" s="1"/>
      <c r="BX403" s="1"/>
      <c r="BY403" s="1"/>
      <c r="BZ403" s="1"/>
      <c r="CA403" s="1"/>
      <c r="CB403" s="1"/>
      <c r="CC403" s="1"/>
      <c r="CD403" s="1"/>
      <c r="CE403" s="1"/>
      <c r="CF403" s="1"/>
      <c r="CG403" s="1"/>
      <c r="CH403" s="1"/>
      <c r="CI403" s="1"/>
      <c r="CJ403" s="1"/>
      <c r="CK403" s="1"/>
      <c r="CL403" s="1"/>
      <c r="CM403" s="1"/>
      <c r="CN403" s="1"/>
      <c r="CO403" s="1"/>
      <c r="CP403" s="1"/>
      <c r="CQ403" s="1"/>
      <c r="CR403" s="1"/>
      <c r="CS403" s="1"/>
      <c r="CT403" s="1"/>
      <c r="CU403" s="1"/>
      <c r="CV403" s="1"/>
      <c r="CW403" s="1"/>
      <c r="CX403" s="1"/>
      <c r="CY403" s="1"/>
      <c r="CZ403" s="1"/>
      <c r="DA403" s="1"/>
      <c r="DB403" s="1"/>
      <c r="DC403" s="1"/>
      <c r="DD403" s="1"/>
      <c r="DE403" s="1"/>
      <c r="DF403" s="1"/>
      <c r="DG403" s="1"/>
      <c r="DH403" s="1"/>
      <c r="DI403" s="1"/>
      <c r="DJ403" s="1"/>
      <c r="DK403" s="1"/>
      <c r="DL403" s="1"/>
      <c r="DM403" s="1"/>
      <c r="DN403" s="1"/>
      <c r="DO403" s="1"/>
      <c r="DP403" s="1"/>
      <c r="DQ403" s="1"/>
      <c r="DR403" s="1"/>
      <c r="DS403" s="1"/>
      <c r="DT403" s="1"/>
      <c r="DU403" s="1"/>
      <c r="DV403" s="1"/>
      <c r="DW403" s="1"/>
      <c r="DX403" s="1"/>
      <c r="DY403" s="1"/>
      <c r="DZ403" s="1"/>
      <c r="EA403" s="1"/>
      <c r="EB403" s="1"/>
      <c r="EC403" s="1"/>
      <c r="ED403" s="1"/>
      <c r="EE403" s="1"/>
      <c r="EF403" s="1"/>
      <c r="EG403" s="1"/>
      <c r="EH403" s="1"/>
      <c r="EI403" s="1"/>
      <c r="EJ403" s="1"/>
      <c r="EK403" s="1"/>
      <c r="EL403" s="1"/>
      <c r="EM403" s="1"/>
      <c r="EN403" s="1"/>
      <c r="EO403" s="1"/>
      <c r="EP403" s="1"/>
      <c r="EQ403" s="1"/>
      <c r="ER403" s="1"/>
      <c r="ES403" s="1"/>
      <c r="ET403" s="1"/>
      <c r="EU403" s="1"/>
      <c r="EV403" s="1"/>
      <c r="EW403" s="1"/>
      <c r="EX403" s="1"/>
      <c r="EY403" s="1"/>
      <c r="EZ403" s="1"/>
      <c r="FA403" s="1"/>
      <c r="FB403" s="1"/>
      <c r="FC403" s="1"/>
      <c r="FD403" s="1"/>
      <c r="FE403" s="1"/>
      <c r="FF403" s="1"/>
      <c r="FI403" s="2"/>
      <c r="FJ403" s="2"/>
      <c r="FO403" s="2"/>
      <c r="FP403" s="2"/>
      <c r="FS403" s="2"/>
      <c r="FT403" s="2"/>
      <c r="FU403" s="2"/>
      <c r="FV403" s="2"/>
      <c r="FW403" s="2"/>
      <c r="FX403" s="2"/>
      <c r="FY403" s="2"/>
      <c r="FZ403" s="2"/>
      <c r="GQ403" s="1"/>
      <c r="GR403" s="1"/>
      <c r="GS403" s="1"/>
      <c r="GT403" s="1"/>
      <c r="GU403" s="1"/>
      <c r="GV403" s="1"/>
      <c r="GW403" s="1"/>
      <c r="GX403" s="1"/>
      <c r="HM403" s="1"/>
      <c r="HN403" s="1"/>
    </row>
    <row r="404" spans="1:222">
      <c r="A404" s="11"/>
      <c r="B404" s="1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2"/>
      <c r="AN404" s="2"/>
      <c r="AQ404" s="2"/>
      <c r="AR404" s="2"/>
      <c r="AU404" s="2"/>
      <c r="AV404" s="2"/>
      <c r="BA404" s="2"/>
      <c r="BB404" s="2"/>
      <c r="BE404" s="2"/>
      <c r="BF404" s="2"/>
      <c r="BI404" s="2"/>
      <c r="BJ404" s="2"/>
      <c r="BO404" s="1"/>
      <c r="BP404" s="1"/>
      <c r="BQ404" s="1"/>
      <c r="BR404" s="1"/>
      <c r="BS404" s="1"/>
      <c r="BT404" s="1"/>
      <c r="BU404" s="1"/>
      <c r="BV404" s="1"/>
      <c r="BW404" s="1"/>
      <c r="BX404" s="1"/>
      <c r="BY404" s="1"/>
      <c r="BZ404" s="1"/>
      <c r="CA404" s="1"/>
      <c r="CB404" s="1"/>
      <c r="CC404" s="1"/>
      <c r="CD404" s="1"/>
      <c r="CE404" s="1"/>
      <c r="CF404" s="1"/>
      <c r="CG404" s="1"/>
      <c r="CH404" s="1"/>
      <c r="CI404" s="1"/>
      <c r="CJ404" s="1"/>
      <c r="CK404" s="1"/>
      <c r="CL404" s="1"/>
      <c r="CM404" s="1"/>
      <c r="CN404" s="1"/>
      <c r="CO404" s="1"/>
      <c r="CP404" s="1"/>
      <c r="CQ404" s="1"/>
      <c r="CR404" s="1"/>
      <c r="CS404" s="1"/>
      <c r="CT404" s="1"/>
      <c r="CU404" s="1"/>
      <c r="CV404" s="1"/>
      <c r="CW404" s="1"/>
      <c r="CX404" s="1"/>
      <c r="CY404" s="1"/>
      <c r="CZ404" s="1"/>
      <c r="DA404" s="1"/>
      <c r="DB404" s="1"/>
      <c r="DC404" s="1"/>
      <c r="DD404" s="1"/>
      <c r="DE404" s="1"/>
      <c r="DF404" s="1"/>
      <c r="DG404" s="1"/>
      <c r="DH404" s="1"/>
      <c r="DI404" s="1"/>
      <c r="DJ404" s="1"/>
      <c r="DK404" s="1"/>
      <c r="DL404" s="1"/>
      <c r="DM404" s="1"/>
      <c r="DN404" s="1"/>
      <c r="DO404" s="1"/>
      <c r="DP404" s="1"/>
      <c r="DQ404" s="1"/>
      <c r="DR404" s="1"/>
      <c r="DS404" s="1"/>
      <c r="DT404" s="1"/>
      <c r="DU404" s="1"/>
      <c r="DV404" s="1"/>
      <c r="DW404" s="1"/>
      <c r="DX404" s="1"/>
      <c r="DY404" s="1"/>
      <c r="DZ404" s="1"/>
      <c r="EA404" s="1"/>
      <c r="EB404" s="1"/>
      <c r="EC404" s="1"/>
      <c r="ED404" s="1"/>
      <c r="EE404" s="1"/>
      <c r="EF404" s="1"/>
      <c r="EG404" s="1"/>
      <c r="EH404" s="1"/>
      <c r="EI404" s="1"/>
      <c r="EJ404" s="1"/>
      <c r="EK404" s="1"/>
      <c r="EL404" s="1"/>
      <c r="EM404" s="1"/>
      <c r="EN404" s="1"/>
      <c r="EO404" s="1"/>
      <c r="EP404" s="1"/>
      <c r="EQ404" s="1"/>
      <c r="ER404" s="1"/>
      <c r="ES404" s="1"/>
      <c r="ET404" s="1"/>
      <c r="EU404" s="1"/>
      <c r="EV404" s="1"/>
      <c r="EW404" s="1"/>
      <c r="EX404" s="1"/>
      <c r="EY404" s="1"/>
      <c r="EZ404" s="1"/>
      <c r="FA404" s="1"/>
      <c r="FB404" s="1"/>
      <c r="FC404" s="1"/>
      <c r="FD404" s="1"/>
      <c r="FE404" s="1"/>
      <c r="FF404" s="1"/>
      <c r="FI404" s="2"/>
      <c r="FJ404" s="2"/>
      <c r="FO404" s="2"/>
      <c r="FP404" s="2"/>
      <c r="FS404" s="2"/>
      <c r="FT404" s="2"/>
      <c r="FU404" s="2"/>
      <c r="FV404" s="2"/>
      <c r="FW404" s="2"/>
      <c r="FX404" s="2"/>
      <c r="FY404" s="2"/>
      <c r="FZ404" s="2"/>
      <c r="GQ404" s="1"/>
      <c r="GR404" s="1"/>
      <c r="GS404" s="1"/>
      <c r="GT404" s="1"/>
      <c r="GU404" s="1"/>
      <c r="GV404" s="1"/>
      <c r="GW404" s="1"/>
      <c r="GX404" s="1"/>
      <c r="HM404" s="1"/>
      <c r="HN404" s="1"/>
    </row>
    <row r="405" spans="1:222">
      <c r="A405" s="11"/>
      <c r="B405" s="1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2"/>
      <c r="AN405" s="2"/>
      <c r="AQ405" s="2"/>
      <c r="AR405" s="2"/>
      <c r="AU405" s="2"/>
      <c r="AV405" s="2"/>
      <c r="BA405" s="2"/>
      <c r="BB405" s="2"/>
      <c r="BE405" s="2"/>
      <c r="BF405" s="2"/>
      <c r="BI405" s="2"/>
      <c r="BJ405" s="2"/>
      <c r="BO405" s="1"/>
      <c r="BP405" s="1"/>
      <c r="BQ405" s="1"/>
      <c r="BR405" s="1"/>
      <c r="BS405" s="1"/>
      <c r="BT405" s="1"/>
      <c r="BU405" s="1"/>
      <c r="BV405" s="1"/>
      <c r="BW405" s="1"/>
      <c r="BX405" s="1"/>
      <c r="BY405" s="1"/>
      <c r="BZ405" s="1"/>
      <c r="CA405" s="1"/>
      <c r="CB405" s="1"/>
      <c r="CC405" s="1"/>
      <c r="CD405" s="1"/>
      <c r="CE405" s="1"/>
      <c r="CF405" s="1"/>
      <c r="CG405" s="1"/>
      <c r="CH405" s="1"/>
      <c r="CI405" s="1"/>
      <c r="CJ405" s="1"/>
      <c r="CK405" s="1"/>
      <c r="CL405" s="1"/>
      <c r="CM405" s="1"/>
      <c r="CN405" s="1"/>
      <c r="CO405" s="1"/>
      <c r="CP405" s="1"/>
      <c r="CQ405" s="1"/>
      <c r="CR405" s="1"/>
      <c r="CS405" s="1"/>
      <c r="CT405" s="1"/>
      <c r="CU405" s="1"/>
      <c r="CV405" s="1"/>
      <c r="CW405" s="1"/>
      <c r="CX405" s="1"/>
      <c r="CY405" s="1"/>
      <c r="CZ405" s="1"/>
      <c r="DA405" s="1"/>
      <c r="DB405" s="1"/>
      <c r="DC405" s="1"/>
      <c r="DD405" s="1"/>
      <c r="DE405" s="1"/>
      <c r="DF405" s="1"/>
      <c r="DG405" s="1"/>
      <c r="DH405" s="1"/>
      <c r="DI405" s="1"/>
      <c r="DJ405" s="1"/>
      <c r="DK405" s="1"/>
      <c r="DL405" s="1"/>
      <c r="DM405" s="1"/>
      <c r="DN405" s="1"/>
      <c r="DO405" s="1"/>
      <c r="DP405" s="1"/>
      <c r="DQ405" s="1"/>
      <c r="DR405" s="1"/>
      <c r="DS405" s="1"/>
      <c r="DT405" s="1"/>
      <c r="DU405" s="1"/>
      <c r="DV405" s="1"/>
      <c r="DW405" s="1"/>
      <c r="DX405" s="1"/>
      <c r="DY405" s="1"/>
      <c r="DZ405" s="1"/>
      <c r="EA405" s="1"/>
      <c r="EB405" s="1"/>
      <c r="EC405" s="1"/>
      <c r="ED405" s="1"/>
      <c r="EE405" s="1"/>
      <c r="EF405" s="1"/>
      <c r="EG405" s="1"/>
      <c r="EH405" s="1"/>
      <c r="EI405" s="1"/>
      <c r="EJ405" s="1"/>
      <c r="EK405" s="1"/>
      <c r="EL405" s="1"/>
      <c r="EM405" s="1"/>
      <c r="EN405" s="1"/>
      <c r="EO405" s="1"/>
      <c r="EP405" s="1"/>
      <c r="EQ405" s="1"/>
      <c r="ER405" s="1"/>
      <c r="ES405" s="1"/>
      <c r="ET405" s="1"/>
      <c r="EU405" s="1"/>
      <c r="EV405" s="1"/>
      <c r="EW405" s="1"/>
      <c r="EX405" s="1"/>
      <c r="EY405" s="1"/>
      <c r="EZ405" s="1"/>
      <c r="FA405" s="1"/>
      <c r="FB405" s="1"/>
      <c r="FC405" s="1"/>
      <c r="FD405" s="1"/>
      <c r="FE405" s="1"/>
      <c r="FF405" s="1"/>
      <c r="FI405" s="2"/>
      <c r="FJ405" s="2"/>
      <c r="FO405" s="2"/>
      <c r="FP405" s="2"/>
      <c r="FS405" s="2"/>
      <c r="FT405" s="2"/>
      <c r="FU405" s="2"/>
      <c r="FV405" s="2"/>
      <c r="FW405" s="2"/>
      <c r="FX405" s="2"/>
      <c r="FY405" s="2"/>
      <c r="FZ405" s="2"/>
      <c r="GQ405" s="1"/>
      <c r="GR405" s="1"/>
      <c r="GS405" s="1"/>
      <c r="GT405" s="1"/>
      <c r="GU405" s="1"/>
      <c r="GV405" s="1"/>
      <c r="GW405" s="1"/>
      <c r="GX405" s="1"/>
      <c r="HM405" s="1"/>
      <c r="HN405" s="1"/>
    </row>
    <row r="406" spans="1:222">
      <c r="A406" s="11"/>
      <c r="B406" s="1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2"/>
      <c r="AN406" s="2"/>
      <c r="AQ406" s="2"/>
      <c r="AR406" s="2"/>
      <c r="AU406" s="2"/>
      <c r="AV406" s="2"/>
      <c r="BA406" s="2"/>
      <c r="BB406" s="2"/>
      <c r="BE406" s="2"/>
      <c r="BF406" s="2"/>
      <c r="BI406" s="2"/>
      <c r="BJ406" s="2"/>
      <c r="BO406" s="1"/>
      <c r="BP406" s="1"/>
      <c r="BQ406" s="1"/>
      <c r="BR406" s="1"/>
      <c r="BS406" s="1"/>
      <c r="BT406" s="1"/>
      <c r="BU406" s="1"/>
      <c r="BV406" s="1"/>
      <c r="BW406" s="1"/>
      <c r="BX406" s="1"/>
      <c r="BY406" s="1"/>
      <c r="BZ406" s="1"/>
      <c r="CA406" s="1"/>
      <c r="CB406" s="1"/>
      <c r="CC406" s="1"/>
      <c r="CD406" s="1"/>
      <c r="CE406" s="1"/>
      <c r="CF406" s="1"/>
      <c r="CG406" s="1"/>
      <c r="CH406" s="1"/>
      <c r="CI406" s="1"/>
      <c r="CJ406" s="1"/>
      <c r="CK406" s="1"/>
      <c r="CL406" s="1"/>
      <c r="CM406" s="1"/>
      <c r="CN406" s="1"/>
      <c r="CO406" s="1"/>
      <c r="CP406" s="1"/>
      <c r="CQ406" s="1"/>
      <c r="CR406" s="1"/>
      <c r="CS406" s="1"/>
      <c r="CT406" s="1"/>
      <c r="CU406" s="1"/>
      <c r="CV406" s="1"/>
      <c r="CW406" s="1"/>
      <c r="CX406" s="1"/>
      <c r="CY406" s="1"/>
      <c r="CZ406" s="1"/>
      <c r="DA406" s="1"/>
      <c r="DB406" s="1"/>
      <c r="DC406" s="1"/>
      <c r="DD406" s="1"/>
      <c r="DE406" s="1"/>
      <c r="DF406" s="1"/>
      <c r="DG406" s="1"/>
      <c r="DH406" s="1"/>
      <c r="DI406" s="1"/>
      <c r="DJ406" s="1"/>
      <c r="DK406" s="1"/>
      <c r="DL406" s="1"/>
      <c r="DM406" s="1"/>
      <c r="DN406" s="1"/>
      <c r="DO406" s="1"/>
      <c r="DP406" s="1"/>
      <c r="DQ406" s="1"/>
      <c r="DR406" s="1"/>
      <c r="DS406" s="1"/>
      <c r="DT406" s="1"/>
      <c r="DU406" s="1"/>
      <c r="DV406" s="1"/>
      <c r="DW406" s="1"/>
      <c r="DX406" s="1"/>
      <c r="DY406" s="1"/>
      <c r="DZ406" s="1"/>
      <c r="EA406" s="1"/>
      <c r="EB406" s="1"/>
      <c r="EC406" s="1"/>
      <c r="ED406" s="1"/>
      <c r="EE406" s="1"/>
      <c r="EF406" s="1"/>
      <c r="EG406" s="1"/>
      <c r="EH406" s="1"/>
      <c r="EI406" s="1"/>
      <c r="EJ406" s="1"/>
      <c r="EK406" s="1"/>
      <c r="EL406" s="1"/>
      <c r="EM406" s="1"/>
      <c r="EN406" s="1"/>
      <c r="EO406" s="1"/>
      <c r="EP406" s="1"/>
      <c r="EQ406" s="1"/>
      <c r="ER406" s="1"/>
      <c r="ES406" s="1"/>
      <c r="ET406" s="1"/>
      <c r="EU406" s="1"/>
      <c r="EV406" s="1"/>
      <c r="EW406" s="1"/>
      <c r="EX406" s="1"/>
      <c r="EY406" s="1"/>
      <c r="EZ406" s="1"/>
      <c r="FA406" s="1"/>
      <c r="FB406" s="1"/>
      <c r="FC406" s="1"/>
      <c r="FD406" s="1"/>
      <c r="FE406" s="1"/>
      <c r="FF406" s="1"/>
      <c r="FI406" s="2"/>
      <c r="FJ406" s="2"/>
      <c r="FO406" s="2"/>
      <c r="FP406" s="2"/>
      <c r="FS406" s="2"/>
      <c r="FT406" s="2"/>
      <c r="FU406" s="2"/>
      <c r="FV406" s="2"/>
      <c r="FW406" s="2"/>
      <c r="FX406" s="2"/>
      <c r="FY406" s="2"/>
      <c r="FZ406" s="2"/>
      <c r="GQ406" s="1"/>
      <c r="GR406" s="1"/>
      <c r="GS406" s="1"/>
      <c r="GT406" s="1"/>
      <c r="GU406" s="1"/>
      <c r="GV406" s="1"/>
      <c r="GW406" s="1"/>
      <c r="GX406" s="1"/>
      <c r="HM406" s="1"/>
      <c r="HN406" s="1"/>
    </row>
    <row r="407" spans="1:222">
      <c r="A407" s="11"/>
      <c r="B407" s="1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2"/>
      <c r="AN407" s="2"/>
      <c r="AQ407" s="2"/>
      <c r="AR407" s="2"/>
      <c r="AU407" s="2"/>
      <c r="AV407" s="2"/>
      <c r="BA407" s="2"/>
      <c r="BB407" s="2"/>
      <c r="BE407" s="2"/>
      <c r="BF407" s="2"/>
      <c r="BI407" s="2"/>
      <c r="BJ407" s="2"/>
      <c r="BO407" s="1"/>
      <c r="BP407" s="1"/>
      <c r="BQ407" s="1"/>
      <c r="BR407" s="1"/>
      <c r="BS407" s="1"/>
      <c r="BT407" s="1"/>
      <c r="BU407" s="1"/>
      <c r="BV407" s="1"/>
      <c r="BW407" s="1"/>
      <c r="BX407" s="1"/>
      <c r="BY407" s="1"/>
      <c r="BZ407" s="1"/>
      <c r="CA407" s="1"/>
      <c r="CB407" s="1"/>
      <c r="CC407" s="1"/>
      <c r="CD407" s="1"/>
      <c r="CE407" s="1"/>
      <c r="CF407" s="1"/>
      <c r="CG407" s="1"/>
      <c r="CH407" s="1"/>
      <c r="CI407" s="1"/>
      <c r="CJ407" s="1"/>
      <c r="CK407" s="1"/>
      <c r="CL407" s="1"/>
      <c r="CM407" s="1"/>
      <c r="CN407" s="1"/>
      <c r="CO407" s="1"/>
      <c r="CP407" s="1"/>
      <c r="CQ407" s="1"/>
      <c r="CR407" s="1"/>
      <c r="CS407" s="1"/>
      <c r="CT407" s="1"/>
      <c r="CU407" s="1"/>
      <c r="CV407" s="1"/>
      <c r="CW407" s="1"/>
      <c r="CX407" s="1"/>
      <c r="CY407" s="1"/>
      <c r="CZ407" s="1"/>
      <c r="DA407" s="1"/>
      <c r="DB407" s="1"/>
      <c r="DC407" s="1"/>
      <c r="DD407" s="1"/>
      <c r="DE407" s="1"/>
      <c r="DF407" s="1"/>
      <c r="DG407" s="1"/>
      <c r="DH407" s="1"/>
      <c r="DI407" s="1"/>
      <c r="DJ407" s="1"/>
      <c r="DK407" s="1"/>
      <c r="DL407" s="1"/>
      <c r="DM407" s="1"/>
      <c r="DN407" s="1"/>
      <c r="DO407" s="1"/>
      <c r="DP407" s="1"/>
      <c r="DQ407" s="1"/>
      <c r="DR407" s="1"/>
      <c r="DS407" s="1"/>
      <c r="DT407" s="1"/>
      <c r="DU407" s="1"/>
      <c r="DV407" s="1"/>
      <c r="DW407" s="1"/>
      <c r="DX407" s="1"/>
      <c r="DY407" s="1"/>
      <c r="DZ407" s="1"/>
      <c r="EA407" s="1"/>
      <c r="EB407" s="1"/>
      <c r="EC407" s="1"/>
      <c r="ED407" s="1"/>
      <c r="EE407" s="1"/>
      <c r="EF407" s="1"/>
      <c r="EG407" s="1"/>
      <c r="EH407" s="1"/>
      <c r="EI407" s="1"/>
      <c r="EJ407" s="1"/>
      <c r="EK407" s="1"/>
      <c r="EL407" s="1"/>
      <c r="EM407" s="1"/>
      <c r="EN407" s="1"/>
      <c r="EO407" s="1"/>
      <c r="EP407" s="1"/>
      <c r="EQ407" s="1"/>
      <c r="ER407" s="1"/>
      <c r="ES407" s="1"/>
      <c r="ET407" s="1"/>
      <c r="EU407" s="1"/>
      <c r="EV407" s="1"/>
      <c r="EW407" s="1"/>
      <c r="EX407" s="1"/>
      <c r="EY407" s="1"/>
      <c r="EZ407" s="1"/>
      <c r="FA407" s="1"/>
      <c r="FB407" s="1"/>
      <c r="FC407" s="1"/>
      <c r="FD407" s="1"/>
      <c r="FE407" s="1"/>
      <c r="FF407" s="1"/>
      <c r="FI407" s="2"/>
      <c r="FJ407" s="2"/>
      <c r="FO407" s="2"/>
      <c r="FP407" s="2"/>
      <c r="FS407" s="2"/>
      <c r="FT407" s="2"/>
      <c r="FU407" s="2"/>
      <c r="FV407" s="2"/>
      <c r="FW407" s="2"/>
      <c r="FX407" s="2"/>
      <c r="FY407" s="2"/>
      <c r="FZ407" s="2"/>
      <c r="GQ407" s="1"/>
      <c r="GR407" s="1"/>
      <c r="GS407" s="1"/>
      <c r="GT407" s="1"/>
      <c r="GU407" s="1"/>
      <c r="GV407" s="1"/>
      <c r="GW407" s="1"/>
      <c r="GX407" s="1"/>
      <c r="HM407" s="1"/>
      <c r="HN407" s="1"/>
    </row>
    <row r="408" spans="1:222">
      <c r="A408" s="11"/>
      <c r="B408" s="1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2"/>
      <c r="AN408" s="2"/>
      <c r="AQ408" s="2"/>
      <c r="AR408" s="2"/>
      <c r="AU408" s="2"/>
      <c r="AV408" s="2"/>
      <c r="BA408" s="2"/>
      <c r="BB408" s="2"/>
      <c r="BE408" s="2"/>
      <c r="BF408" s="2"/>
      <c r="BI408" s="2"/>
      <c r="BJ408" s="2"/>
      <c r="BO408" s="1"/>
      <c r="BP408" s="1"/>
      <c r="BQ408" s="1"/>
      <c r="BR408" s="1"/>
      <c r="BS408" s="1"/>
      <c r="BT408" s="1"/>
      <c r="BU408" s="1"/>
      <c r="BV408" s="1"/>
      <c r="BW408" s="1"/>
      <c r="BX408" s="1"/>
      <c r="BY408" s="1"/>
      <c r="BZ408" s="1"/>
      <c r="CA408" s="1"/>
      <c r="CB408" s="1"/>
      <c r="CC408" s="1"/>
      <c r="CD408" s="1"/>
      <c r="CE408" s="1"/>
      <c r="CF408" s="1"/>
      <c r="CG408" s="1"/>
      <c r="CH408" s="1"/>
      <c r="CI408" s="1"/>
      <c r="CJ408" s="1"/>
      <c r="CK408" s="1"/>
      <c r="CL408" s="1"/>
      <c r="CM408" s="1"/>
      <c r="CN408" s="1"/>
      <c r="CO408" s="1"/>
      <c r="CP408" s="1"/>
      <c r="CQ408" s="1"/>
      <c r="CR408" s="1"/>
      <c r="CS408" s="1"/>
      <c r="CT408" s="1"/>
      <c r="CU408" s="1"/>
      <c r="CV408" s="1"/>
      <c r="CW408" s="1"/>
      <c r="CX408" s="1"/>
      <c r="CY408" s="1"/>
      <c r="CZ408" s="1"/>
      <c r="DA408" s="1"/>
      <c r="DB408" s="1"/>
      <c r="DC408" s="1"/>
      <c r="DD408" s="1"/>
      <c r="DE408" s="1"/>
      <c r="DF408" s="1"/>
      <c r="DG408" s="1"/>
      <c r="DH408" s="1"/>
      <c r="DI408" s="1"/>
      <c r="DJ408" s="1"/>
      <c r="DK408" s="1"/>
      <c r="DL408" s="1"/>
      <c r="DM408" s="1"/>
      <c r="DN408" s="1"/>
      <c r="DO408" s="1"/>
      <c r="DP408" s="1"/>
      <c r="DQ408" s="1"/>
      <c r="DR408" s="1"/>
      <c r="DS408" s="1"/>
      <c r="DT408" s="1"/>
      <c r="DU408" s="1"/>
      <c r="DV408" s="1"/>
      <c r="DW408" s="1"/>
      <c r="DX408" s="1"/>
      <c r="DY408" s="1"/>
      <c r="DZ408" s="1"/>
      <c r="EA408" s="1"/>
      <c r="EB408" s="1"/>
      <c r="EC408" s="1"/>
      <c r="ED408" s="1"/>
      <c r="EE408" s="1"/>
      <c r="EF408" s="1"/>
      <c r="EG408" s="1"/>
      <c r="EH408" s="1"/>
      <c r="EI408" s="1"/>
      <c r="EJ408" s="1"/>
      <c r="EK408" s="1"/>
      <c r="EL408" s="1"/>
      <c r="EM408" s="1"/>
      <c r="EN408" s="1"/>
      <c r="EO408" s="1"/>
      <c r="EP408" s="1"/>
      <c r="EQ408" s="1"/>
      <c r="ER408" s="1"/>
      <c r="ES408" s="1"/>
      <c r="ET408" s="1"/>
      <c r="EU408" s="1"/>
      <c r="EV408" s="1"/>
      <c r="EW408" s="1"/>
      <c r="EX408" s="1"/>
      <c r="EY408" s="1"/>
      <c r="EZ408" s="1"/>
      <c r="FA408" s="1"/>
      <c r="FB408" s="1"/>
      <c r="FC408" s="1"/>
      <c r="FD408" s="1"/>
      <c r="FE408" s="1"/>
      <c r="FF408" s="1"/>
      <c r="FI408" s="2"/>
      <c r="FJ408" s="2"/>
      <c r="FO408" s="2"/>
      <c r="FP408" s="2"/>
      <c r="FS408" s="2"/>
      <c r="FT408" s="2"/>
      <c r="FU408" s="2"/>
      <c r="FV408" s="2"/>
      <c r="FW408" s="2"/>
      <c r="FX408" s="2"/>
      <c r="FY408" s="2"/>
      <c r="FZ408" s="2"/>
      <c r="GQ408" s="1"/>
      <c r="GR408" s="1"/>
      <c r="GS408" s="1"/>
      <c r="GT408" s="1"/>
      <c r="GU408" s="1"/>
      <c r="GV408" s="1"/>
      <c r="GW408" s="1"/>
      <c r="GX408" s="1"/>
      <c r="HM408" s="1"/>
      <c r="HN408" s="1"/>
    </row>
    <row r="409" spans="1:222">
      <c r="A409" s="11"/>
      <c r="B409" s="1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2"/>
      <c r="AN409" s="2"/>
      <c r="AQ409" s="2"/>
      <c r="AR409" s="2"/>
      <c r="AU409" s="2"/>
      <c r="AV409" s="2"/>
      <c r="BA409" s="2"/>
      <c r="BB409" s="2"/>
      <c r="BE409" s="2"/>
      <c r="BF409" s="2"/>
      <c r="BI409" s="2"/>
      <c r="BJ409" s="2"/>
      <c r="BO409" s="1"/>
      <c r="BP409" s="1"/>
      <c r="BQ409" s="1"/>
      <c r="BR409" s="1"/>
      <c r="BS409" s="1"/>
      <c r="BT409" s="1"/>
      <c r="BU409" s="1"/>
      <c r="BV409" s="1"/>
      <c r="BW409" s="1"/>
      <c r="BX409" s="1"/>
      <c r="BY409" s="1"/>
      <c r="BZ409" s="1"/>
      <c r="CA409" s="1"/>
      <c r="CB409" s="1"/>
      <c r="CC409" s="1"/>
      <c r="CD409" s="1"/>
      <c r="CE409" s="1"/>
      <c r="CF409" s="1"/>
      <c r="CG409" s="1"/>
      <c r="CH409" s="1"/>
      <c r="CI409" s="1"/>
      <c r="CJ409" s="1"/>
      <c r="CK409" s="1"/>
      <c r="CL409" s="1"/>
      <c r="CM409" s="1"/>
      <c r="CN409" s="1"/>
      <c r="CO409" s="1"/>
      <c r="CP409" s="1"/>
      <c r="CQ409" s="1"/>
      <c r="CR409" s="1"/>
      <c r="CS409" s="1"/>
      <c r="CT409" s="1"/>
      <c r="CU409" s="1"/>
      <c r="CV409" s="1"/>
      <c r="CW409" s="1"/>
      <c r="CX409" s="1"/>
      <c r="CY409" s="1"/>
      <c r="CZ409" s="1"/>
      <c r="DA409" s="1"/>
      <c r="DB409" s="1"/>
      <c r="DC409" s="1"/>
      <c r="DD409" s="1"/>
      <c r="DE409" s="1"/>
      <c r="DF409" s="1"/>
      <c r="DG409" s="1"/>
      <c r="DH409" s="1"/>
      <c r="DI409" s="1"/>
      <c r="DJ409" s="1"/>
      <c r="DK409" s="1"/>
      <c r="DL409" s="1"/>
      <c r="DM409" s="1"/>
      <c r="DN409" s="1"/>
      <c r="DO409" s="1"/>
      <c r="DP409" s="1"/>
      <c r="DQ409" s="1"/>
      <c r="DR409" s="1"/>
      <c r="DS409" s="1"/>
      <c r="DT409" s="1"/>
      <c r="DU409" s="1"/>
      <c r="DV409" s="1"/>
      <c r="DW409" s="1"/>
      <c r="DX409" s="1"/>
      <c r="DY409" s="1"/>
      <c r="DZ409" s="1"/>
      <c r="EA409" s="1"/>
      <c r="EB409" s="1"/>
      <c r="EC409" s="1"/>
      <c r="ED409" s="1"/>
      <c r="EE409" s="1"/>
      <c r="EF409" s="1"/>
      <c r="EG409" s="1"/>
      <c r="EH409" s="1"/>
      <c r="EI409" s="1"/>
      <c r="EJ409" s="1"/>
      <c r="EK409" s="1"/>
      <c r="EL409" s="1"/>
      <c r="EM409" s="1"/>
      <c r="EN409" s="1"/>
      <c r="EO409" s="1"/>
      <c r="EP409" s="1"/>
      <c r="EQ409" s="1"/>
      <c r="ER409" s="1"/>
      <c r="ES409" s="1"/>
      <c r="ET409" s="1"/>
      <c r="EU409" s="1"/>
      <c r="EV409" s="1"/>
      <c r="EW409" s="1"/>
      <c r="EX409" s="1"/>
      <c r="EY409" s="1"/>
      <c r="EZ409" s="1"/>
      <c r="FA409" s="1"/>
      <c r="FB409" s="1"/>
      <c r="FC409" s="1"/>
      <c r="FD409" s="1"/>
      <c r="FE409" s="1"/>
      <c r="FF409" s="1"/>
      <c r="FI409" s="2"/>
      <c r="FJ409" s="2"/>
      <c r="FO409" s="2"/>
      <c r="FP409" s="2"/>
      <c r="FS409" s="2"/>
      <c r="FT409" s="2"/>
      <c r="FU409" s="2"/>
      <c r="FV409" s="2"/>
      <c r="FW409" s="2"/>
      <c r="FX409" s="2"/>
      <c r="FY409" s="2"/>
      <c r="FZ409" s="2"/>
      <c r="GQ409" s="1"/>
      <c r="GR409" s="1"/>
      <c r="GS409" s="1"/>
      <c r="GT409" s="1"/>
      <c r="GU409" s="1"/>
      <c r="GV409" s="1"/>
      <c r="GW409" s="1"/>
      <c r="GX409" s="1"/>
      <c r="HM409" s="1"/>
      <c r="HN409" s="1"/>
    </row>
    <row r="410" spans="1:222">
      <c r="A410" s="11"/>
      <c r="B410" s="1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2"/>
      <c r="AN410" s="2"/>
      <c r="AQ410" s="2"/>
      <c r="AR410" s="2"/>
      <c r="AU410" s="2"/>
      <c r="AV410" s="2"/>
      <c r="BA410" s="2"/>
      <c r="BB410" s="2"/>
      <c r="BE410" s="2"/>
      <c r="BF410" s="2"/>
      <c r="BI410" s="2"/>
      <c r="BJ410" s="2"/>
      <c r="BO410" s="1"/>
      <c r="BP410" s="1"/>
      <c r="BQ410" s="1"/>
      <c r="BR410" s="1"/>
      <c r="BS410" s="1"/>
      <c r="BT410" s="1"/>
      <c r="BU410" s="1"/>
      <c r="BV410" s="1"/>
      <c r="BW410" s="1"/>
      <c r="BX410" s="1"/>
      <c r="BY410" s="1"/>
      <c r="BZ410" s="1"/>
      <c r="CA410" s="1"/>
      <c r="CB410" s="1"/>
      <c r="CC410" s="1"/>
      <c r="CD410" s="1"/>
      <c r="CE410" s="1"/>
      <c r="CF410" s="1"/>
      <c r="CG410" s="1"/>
      <c r="CH410" s="1"/>
      <c r="CI410" s="1"/>
      <c r="CJ410" s="1"/>
      <c r="CK410" s="1"/>
      <c r="CL410" s="1"/>
      <c r="CM410" s="1"/>
      <c r="CN410" s="1"/>
      <c r="CO410" s="1"/>
      <c r="CP410" s="1"/>
      <c r="CQ410" s="1"/>
      <c r="CR410" s="1"/>
      <c r="CS410" s="1"/>
      <c r="CT410" s="1"/>
      <c r="CU410" s="1"/>
      <c r="CV410" s="1"/>
      <c r="CW410" s="1"/>
      <c r="CX410" s="1"/>
      <c r="CY410" s="1"/>
      <c r="CZ410" s="1"/>
      <c r="DA410" s="1"/>
      <c r="DB410" s="1"/>
      <c r="DC410" s="1"/>
      <c r="DD410" s="1"/>
      <c r="DE410" s="1"/>
      <c r="DF410" s="1"/>
      <c r="DG410" s="1"/>
      <c r="DH410" s="1"/>
      <c r="DI410" s="1"/>
      <c r="DJ410" s="1"/>
      <c r="DK410" s="1"/>
      <c r="DL410" s="1"/>
      <c r="DM410" s="1"/>
      <c r="DN410" s="1"/>
      <c r="DO410" s="1"/>
      <c r="DP410" s="1"/>
      <c r="DQ410" s="1"/>
      <c r="DR410" s="1"/>
      <c r="DS410" s="1"/>
      <c r="DT410" s="1"/>
      <c r="DU410" s="1"/>
      <c r="DV410" s="1"/>
      <c r="DW410" s="1"/>
      <c r="DX410" s="1"/>
      <c r="DY410" s="1"/>
      <c r="DZ410" s="1"/>
      <c r="EA410" s="1"/>
      <c r="EB410" s="1"/>
      <c r="EC410" s="1"/>
      <c r="ED410" s="1"/>
      <c r="EE410" s="1"/>
      <c r="EF410" s="1"/>
      <c r="EG410" s="1"/>
      <c r="EH410" s="1"/>
      <c r="EI410" s="1"/>
      <c r="EJ410" s="1"/>
      <c r="EK410" s="1"/>
      <c r="EL410" s="1"/>
      <c r="EM410" s="1"/>
      <c r="EN410" s="1"/>
      <c r="EO410" s="1"/>
      <c r="EP410" s="1"/>
      <c r="EQ410" s="1"/>
      <c r="ER410" s="1"/>
      <c r="ES410" s="1"/>
      <c r="ET410" s="1"/>
      <c r="EU410" s="1"/>
      <c r="EV410" s="1"/>
      <c r="EW410" s="1"/>
      <c r="EX410" s="1"/>
      <c r="EY410" s="1"/>
      <c r="EZ410" s="1"/>
      <c r="FA410" s="1"/>
      <c r="FB410" s="1"/>
      <c r="FC410" s="1"/>
      <c r="FD410" s="1"/>
      <c r="FE410" s="1"/>
      <c r="FF410" s="1"/>
      <c r="FI410" s="2"/>
      <c r="FJ410" s="2"/>
      <c r="FO410" s="2"/>
      <c r="FP410" s="2"/>
      <c r="FS410" s="2"/>
      <c r="FT410" s="2"/>
      <c r="FU410" s="2"/>
      <c r="FV410" s="2"/>
      <c r="FW410" s="2"/>
      <c r="FX410" s="2"/>
      <c r="FY410" s="2"/>
      <c r="FZ410" s="2"/>
      <c r="GQ410" s="1"/>
      <c r="GR410" s="1"/>
      <c r="GS410" s="1"/>
      <c r="GT410" s="1"/>
      <c r="GU410" s="1"/>
      <c r="GV410" s="1"/>
      <c r="GW410" s="1"/>
      <c r="GX410" s="1"/>
      <c r="HM410" s="1"/>
      <c r="HN410" s="1"/>
    </row>
    <row r="411" spans="1:222">
      <c r="A411" s="11"/>
      <c r="B411" s="1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2"/>
      <c r="AN411" s="2"/>
      <c r="AQ411" s="2"/>
      <c r="AR411" s="2"/>
      <c r="AU411" s="2"/>
      <c r="AV411" s="2"/>
      <c r="BA411" s="2"/>
      <c r="BB411" s="2"/>
      <c r="BE411" s="2"/>
      <c r="BF411" s="2"/>
      <c r="BI411" s="2"/>
      <c r="BJ411" s="2"/>
      <c r="BO411" s="1"/>
      <c r="BP411" s="1"/>
      <c r="BQ411" s="1"/>
      <c r="BR411" s="1"/>
      <c r="BS411" s="1"/>
      <c r="BT411" s="1"/>
      <c r="BU411" s="1"/>
      <c r="BV411" s="1"/>
      <c r="BW411" s="1"/>
      <c r="BX411" s="1"/>
      <c r="BY411" s="1"/>
      <c r="BZ411" s="1"/>
      <c r="CA411" s="1"/>
      <c r="CB411" s="1"/>
      <c r="CC411" s="1"/>
      <c r="CD411" s="1"/>
      <c r="CE411" s="1"/>
      <c r="CF411" s="1"/>
      <c r="CG411" s="1"/>
      <c r="CH411" s="1"/>
      <c r="CI411" s="1"/>
      <c r="CJ411" s="1"/>
      <c r="CK411" s="1"/>
      <c r="CL411" s="1"/>
      <c r="CM411" s="1"/>
      <c r="CN411" s="1"/>
      <c r="CO411" s="1"/>
      <c r="CP411" s="1"/>
      <c r="CQ411" s="1"/>
      <c r="CR411" s="1"/>
      <c r="CS411" s="1"/>
      <c r="CT411" s="1"/>
      <c r="CU411" s="1"/>
      <c r="CV411" s="1"/>
      <c r="CW411" s="1"/>
      <c r="CX411" s="1"/>
      <c r="CY411" s="1"/>
      <c r="CZ411" s="1"/>
      <c r="DA411" s="1"/>
      <c r="DB411" s="1"/>
      <c r="DC411" s="1"/>
      <c r="DD411" s="1"/>
      <c r="DE411" s="1"/>
      <c r="DF411" s="1"/>
      <c r="DG411" s="1"/>
      <c r="DH411" s="1"/>
      <c r="DI411" s="1"/>
      <c r="DJ411" s="1"/>
      <c r="DK411" s="1"/>
      <c r="DL411" s="1"/>
      <c r="DM411" s="1"/>
      <c r="DN411" s="1"/>
      <c r="DO411" s="1"/>
      <c r="DP411" s="1"/>
      <c r="DQ411" s="1"/>
      <c r="DR411" s="1"/>
      <c r="DS411" s="1"/>
      <c r="DT411" s="1"/>
      <c r="DU411" s="1"/>
      <c r="DV411" s="1"/>
      <c r="DW411" s="1"/>
      <c r="DX411" s="1"/>
      <c r="DY411" s="1"/>
      <c r="DZ411" s="1"/>
      <c r="EA411" s="1"/>
      <c r="EB411" s="1"/>
      <c r="EC411" s="1"/>
      <c r="ED411" s="1"/>
      <c r="EE411" s="1"/>
      <c r="EF411" s="1"/>
      <c r="EG411" s="1"/>
      <c r="EH411" s="1"/>
      <c r="EI411" s="1"/>
      <c r="EJ411" s="1"/>
      <c r="EK411" s="1"/>
      <c r="EL411" s="1"/>
      <c r="EM411" s="1"/>
      <c r="EN411" s="1"/>
      <c r="EO411" s="1"/>
      <c r="EP411" s="1"/>
      <c r="EQ411" s="1"/>
      <c r="ER411" s="1"/>
      <c r="ES411" s="1"/>
      <c r="ET411" s="1"/>
      <c r="EU411" s="1"/>
      <c r="EV411" s="1"/>
      <c r="EW411" s="1"/>
      <c r="EX411" s="1"/>
      <c r="EY411" s="1"/>
      <c r="EZ411" s="1"/>
      <c r="FA411" s="1"/>
      <c r="FB411" s="1"/>
      <c r="FC411" s="1"/>
      <c r="FD411" s="1"/>
      <c r="FE411" s="1"/>
      <c r="FF411" s="1"/>
      <c r="FI411" s="2"/>
      <c r="FJ411" s="2"/>
      <c r="FO411" s="2"/>
      <c r="FP411" s="2"/>
      <c r="FS411" s="2"/>
      <c r="FT411" s="2"/>
      <c r="FU411" s="2"/>
      <c r="FV411" s="2"/>
      <c r="FW411" s="2"/>
      <c r="FX411" s="2"/>
      <c r="FY411" s="2"/>
      <c r="FZ411" s="2"/>
      <c r="GQ411" s="1"/>
      <c r="GR411" s="1"/>
      <c r="GS411" s="1"/>
      <c r="GT411" s="1"/>
      <c r="GU411" s="1"/>
      <c r="GV411" s="1"/>
      <c r="GW411" s="1"/>
      <c r="GX411" s="1"/>
      <c r="HM411" s="1"/>
      <c r="HN411" s="1"/>
    </row>
    <row r="412" spans="1:222">
      <c r="A412" s="11"/>
      <c r="B412" s="1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2"/>
      <c r="AN412" s="2"/>
      <c r="AQ412" s="2"/>
      <c r="AR412" s="2"/>
      <c r="AU412" s="2"/>
      <c r="AV412" s="2"/>
      <c r="BA412" s="2"/>
      <c r="BB412" s="2"/>
      <c r="BE412" s="2"/>
      <c r="BF412" s="2"/>
      <c r="BI412" s="2"/>
      <c r="BJ412" s="2"/>
      <c r="BO412" s="1"/>
      <c r="BP412" s="1"/>
      <c r="BQ412" s="1"/>
      <c r="BR412" s="1"/>
      <c r="BS412" s="1"/>
      <c r="BT412" s="1"/>
      <c r="BU412" s="1"/>
      <c r="BV412" s="1"/>
      <c r="BW412" s="1"/>
      <c r="BX412" s="1"/>
      <c r="BY412" s="1"/>
      <c r="BZ412" s="1"/>
      <c r="CA412" s="1"/>
      <c r="CB412" s="1"/>
      <c r="CC412" s="1"/>
      <c r="CD412" s="1"/>
      <c r="CE412" s="1"/>
      <c r="CF412" s="1"/>
      <c r="CG412" s="1"/>
      <c r="CH412" s="1"/>
      <c r="CI412" s="1"/>
      <c r="CJ412" s="1"/>
      <c r="CK412" s="1"/>
      <c r="CL412" s="1"/>
      <c r="CM412" s="1"/>
      <c r="CN412" s="1"/>
      <c r="CO412" s="1"/>
      <c r="CP412" s="1"/>
      <c r="CQ412" s="1"/>
      <c r="CR412" s="1"/>
      <c r="CS412" s="1"/>
      <c r="CT412" s="1"/>
      <c r="CU412" s="1"/>
      <c r="CV412" s="1"/>
      <c r="CW412" s="1"/>
      <c r="CX412" s="1"/>
      <c r="CY412" s="1"/>
      <c r="CZ412" s="1"/>
      <c r="DA412" s="1"/>
      <c r="DB412" s="1"/>
      <c r="DC412" s="1"/>
      <c r="DD412" s="1"/>
      <c r="DE412" s="1"/>
      <c r="DF412" s="1"/>
      <c r="DG412" s="1"/>
      <c r="DH412" s="1"/>
      <c r="DI412" s="1"/>
      <c r="DJ412" s="1"/>
      <c r="DK412" s="1"/>
      <c r="DL412" s="1"/>
      <c r="DM412" s="1"/>
      <c r="DN412" s="1"/>
      <c r="DO412" s="1"/>
      <c r="DP412" s="1"/>
      <c r="DQ412" s="1"/>
      <c r="DR412" s="1"/>
      <c r="DS412" s="1"/>
      <c r="DT412" s="1"/>
      <c r="DU412" s="1"/>
      <c r="DV412" s="1"/>
      <c r="DW412" s="1"/>
      <c r="DX412" s="1"/>
      <c r="DY412" s="1"/>
      <c r="DZ412" s="1"/>
      <c r="EA412" s="1"/>
      <c r="EB412" s="1"/>
      <c r="EC412" s="1"/>
      <c r="ED412" s="1"/>
      <c r="EE412" s="1"/>
      <c r="EF412" s="1"/>
      <c r="EG412" s="1"/>
      <c r="EH412" s="1"/>
      <c r="EI412" s="1"/>
      <c r="EJ412" s="1"/>
      <c r="EK412" s="1"/>
      <c r="EL412" s="1"/>
      <c r="EM412" s="1"/>
      <c r="EN412" s="1"/>
      <c r="EO412" s="1"/>
      <c r="EP412" s="1"/>
      <c r="EQ412" s="1"/>
      <c r="ER412" s="1"/>
      <c r="ES412" s="1"/>
      <c r="ET412" s="1"/>
      <c r="EU412" s="1"/>
      <c r="EV412" s="1"/>
      <c r="EW412" s="1"/>
      <c r="EX412" s="1"/>
      <c r="EY412" s="1"/>
      <c r="EZ412" s="1"/>
      <c r="FA412" s="1"/>
      <c r="FB412" s="1"/>
      <c r="FC412" s="1"/>
      <c r="FD412" s="1"/>
      <c r="FE412" s="1"/>
      <c r="FF412" s="1"/>
      <c r="FI412" s="2"/>
      <c r="FJ412" s="2"/>
      <c r="FO412" s="2"/>
      <c r="FP412" s="2"/>
      <c r="FS412" s="2"/>
      <c r="FT412" s="2"/>
      <c r="FU412" s="2"/>
      <c r="FV412" s="2"/>
      <c r="FW412" s="2"/>
      <c r="FX412" s="2"/>
      <c r="FY412" s="2"/>
      <c r="FZ412" s="2"/>
      <c r="GQ412" s="1"/>
      <c r="GR412" s="1"/>
      <c r="GS412" s="1"/>
      <c r="GT412" s="1"/>
      <c r="GU412" s="1"/>
      <c r="GV412" s="1"/>
      <c r="GW412" s="1"/>
      <c r="GX412" s="1"/>
      <c r="HM412" s="1"/>
      <c r="HN412" s="1"/>
    </row>
    <row r="413" spans="1:222">
      <c r="A413" s="11"/>
      <c r="B413" s="1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2"/>
      <c r="AN413" s="2"/>
      <c r="AQ413" s="2"/>
      <c r="AR413" s="2"/>
      <c r="AU413" s="2"/>
      <c r="AV413" s="2"/>
      <c r="BA413" s="2"/>
      <c r="BB413" s="2"/>
      <c r="BE413" s="2"/>
      <c r="BF413" s="2"/>
      <c r="BI413" s="2"/>
      <c r="BJ413" s="2"/>
      <c r="BO413" s="1"/>
      <c r="BP413" s="1"/>
      <c r="BQ413" s="1"/>
      <c r="BR413" s="1"/>
      <c r="BS413" s="1"/>
      <c r="BT413" s="1"/>
      <c r="BU413" s="1"/>
      <c r="BV413" s="1"/>
      <c r="BW413" s="1"/>
      <c r="BX413" s="1"/>
      <c r="BY413" s="1"/>
      <c r="BZ413" s="1"/>
      <c r="CA413" s="1"/>
      <c r="CB413" s="1"/>
      <c r="CC413" s="1"/>
      <c r="CD413" s="1"/>
      <c r="CE413" s="1"/>
      <c r="CF413" s="1"/>
      <c r="CG413" s="1"/>
      <c r="CH413" s="1"/>
      <c r="CI413" s="1"/>
      <c r="CJ413" s="1"/>
      <c r="CK413" s="1"/>
      <c r="CL413" s="1"/>
      <c r="CM413" s="1"/>
      <c r="CN413" s="1"/>
      <c r="CO413" s="1"/>
      <c r="CP413" s="1"/>
      <c r="CQ413" s="1"/>
      <c r="CR413" s="1"/>
      <c r="CS413" s="1"/>
      <c r="CT413" s="1"/>
      <c r="CU413" s="1"/>
      <c r="CV413" s="1"/>
      <c r="CW413" s="1"/>
      <c r="CX413" s="1"/>
      <c r="CY413" s="1"/>
      <c r="CZ413" s="1"/>
      <c r="DA413" s="1"/>
      <c r="DB413" s="1"/>
      <c r="DC413" s="1"/>
      <c r="DD413" s="1"/>
      <c r="DE413" s="1"/>
      <c r="DF413" s="1"/>
      <c r="DG413" s="1"/>
      <c r="DH413" s="1"/>
      <c r="DI413" s="1"/>
      <c r="DJ413" s="1"/>
      <c r="DK413" s="1"/>
      <c r="DL413" s="1"/>
      <c r="DM413" s="1"/>
      <c r="DN413" s="1"/>
      <c r="DO413" s="1"/>
      <c r="DP413" s="1"/>
      <c r="DQ413" s="1"/>
      <c r="DR413" s="1"/>
      <c r="DS413" s="1"/>
      <c r="DT413" s="1"/>
      <c r="DU413" s="1"/>
      <c r="DV413" s="1"/>
      <c r="DW413" s="1"/>
      <c r="DX413" s="1"/>
      <c r="DY413" s="1"/>
      <c r="DZ413" s="1"/>
      <c r="EA413" s="1"/>
      <c r="EB413" s="1"/>
      <c r="EC413" s="1"/>
      <c r="ED413" s="1"/>
      <c r="EE413" s="1"/>
      <c r="EF413" s="1"/>
      <c r="EG413" s="1"/>
      <c r="EH413" s="1"/>
      <c r="EI413" s="1"/>
      <c r="EJ413" s="1"/>
      <c r="EK413" s="1"/>
      <c r="EL413" s="1"/>
      <c r="EM413" s="1"/>
      <c r="EN413" s="1"/>
      <c r="EO413" s="1"/>
      <c r="EP413" s="1"/>
      <c r="EQ413" s="1"/>
      <c r="ER413" s="1"/>
      <c r="ES413" s="1"/>
      <c r="ET413" s="1"/>
      <c r="EU413" s="1"/>
      <c r="EV413" s="1"/>
      <c r="EW413" s="1"/>
      <c r="EX413" s="1"/>
      <c r="EY413" s="1"/>
      <c r="EZ413" s="1"/>
      <c r="FA413" s="1"/>
      <c r="FB413" s="1"/>
      <c r="FC413" s="1"/>
      <c r="FD413" s="1"/>
      <c r="FE413" s="1"/>
      <c r="FF413" s="1"/>
      <c r="FI413" s="2"/>
      <c r="FJ413" s="2"/>
      <c r="FO413" s="2"/>
      <c r="FP413" s="2"/>
      <c r="FS413" s="2"/>
      <c r="FT413" s="2"/>
      <c r="FU413" s="2"/>
      <c r="FV413" s="2"/>
      <c r="FW413" s="2"/>
      <c r="FX413" s="2"/>
      <c r="FY413" s="2"/>
      <c r="FZ413" s="2"/>
      <c r="GQ413" s="1"/>
      <c r="GR413" s="1"/>
      <c r="GS413" s="1"/>
      <c r="GT413" s="1"/>
      <c r="GU413" s="1"/>
      <c r="GV413" s="1"/>
      <c r="GW413" s="1"/>
      <c r="GX413" s="1"/>
      <c r="HM413" s="1"/>
      <c r="HN413" s="1"/>
    </row>
    <row r="414" spans="1:222">
      <c r="A414" s="11"/>
      <c r="B414" s="1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2"/>
      <c r="AN414" s="2"/>
      <c r="AQ414" s="2"/>
      <c r="AR414" s="2"/>
      <c r="AU414" s="2"/>
      <c r="AV414" s="2"/>
      <c r="BA414" s="2"/>
      <c r="BB414" s="2"/>
      <c r="BE414" s="2"/>
      <c r="BF414" s="2"/>
      <c r="BI414" s="2"/>
      <c r="BJ414" s="2"/>
      <c r="BO414" s="1"/>
      <c r="BP414" s="1"/>
      <c r="BQ414" s="1"/>
      <c r="BR414" s="1"/>
      <c r="BS414" s="1"/>
      <c r="BT414" s="1"/>
      <c r="BU414" s="1"/>
      <c r="BV414" s="1"/>
      <c r="BW414" s="1"/>
      <c r="BX414" s="1"/>
      <c r="BY414" s="1"/>
      <c r="BZ414" s="1"/>
      <c r="CA414" s="1"/>
      <c r="CB414" s="1"/>
      <c r="CC414" s="1"/>
      <c r="CD414" s="1"/>
      <c r="CE414" s="1"/>
      <c r="CF414" s="1"/>
      <c r="CG414" s="1"/>
      <c r="CH414" s="1"/>
      <c r="CI414" s="1"/>
      <c r="CJ414" s="1"/>
      <c r="CK414" s="1"/>
      <c r="CL414" s="1"/>
      <c r="CM414" s="1"/>
      <c r="CN414" s="1"/>
      <c r="CO414" s="1"/>
      <c r="CP414" s="1"/>
      <c r="CQ414" s="1"/>
      <c r="CR414" s="1"/>
      <c r="CS414" s="1"/>
      <c r="CT414" s="1"/>
      <c r="CU414" s="1"/>
      <c r="CV414" s="1"/>
      <c r="CW414" s="1"/>
      <c r="CX414" s="1"/>
      <c r="CY414" s="1"/>
      <c r="CZ414" s="1"/>
      <c r="DA414" s="1"/>
      <c r="DB414" s="1"/>
      <c r="DC414" s="1"/>
      <c r="DD414" s="1"/>
      <c r="DE414" s="1"/>
      <c r="DF414" s="1"/>
      <c r="DG414" s="1"/>
      <c r="DH414" s="1"/>
      <c r="DI414" s="1"/>
      <c r="DJ414" s="1"/>
      <c r="DK414" s="1"/>
      <c r="DL414" s="1"/>
      <c r="DM414" s="1"/>
      <c r="DN414" s="1"/>
      <c r="DO414" s="1"/>
      <c r="DP414" s="1"/>
      <c r="DQ414" s="1"/>
      <c r="DR414" s="1"/>
      <c r="DS414" s="1"/>
      <c r="DT414" s="1"/>
      <c r="DU414" s="1"/>
      <c r="DV414" s="1"/>
      <c r="DW414" s="1"/>
      <c r="DX414" s="1"/>
      <c r="DY414" s="1"/>
      <c r="DZ414" s="1"/>
      <c r="EA414" s="1"/>
      <c r="EB414" s="1"/>
      <c r="EC414" s="1"/>
      <c r="ED414" s="1"/>
      <c r="EE414" s="1"/>
      <c r="EF414" s="1"/>
      <c r="EG414" s="1"/>
      <c r="EH414" s="1"/>
      <c r="EI414" s="1"/>
      <c r="EJ414" s="1"/>
      <c r="EK414" s="1"/>
      <c r="EL414" s="1"/>
      <c r="EM414" s="1"/>
      <c r="EN414" s="1"/>
      <c r="EO414" s="1"/>
      <c r="EP414" s="1"/>
      <c r="EQ414" s="1"/>
      <c r="ER414" s="1"/>
      <c r="ES414" s="1"/>
      <c r="ET414" s="1"/>
      <c r="EU414" s="1"/>
      <c r="EV414" s="1"/>
      <c r="EW414" s="1"/>
      <c r="EX414" s="1"/>
      <c r="EY414" s="1"/>
      <c r="EZ414" s="1"/>
      <c r="FA414" s="1"/>
      <c r="FB414" s="1"/>
      <c r="FC414" s="1"/>
      <c r="FD414" s="1"/>
      <c r="FE414" s="1"/>
      <c r="FF414" s="1"/>
      <c r="FI414" s="2"/>
      <c r="FJ414" s="2"/>
      <c r="FO414" s="2"/>
      <c r="FP414" s="2"/>
      <c r="FS414" s="2"/>
      <c r="FT414" s="2"/>
      <c r="FU414" s="2"/>
      <c r="FV414" s="2"/>
      <c r="FW414" s="2"/>
      <c r="FX414" s="2"/>
      <c r="FY414" s="2"/>
      <c r="FZ414" s="2"/>
      <c r="GQ414" s="1"/>
      <c r="GR414" s="1"/>
      <c r="GS414" s="1"/>
      <c r="GT414" s="1"/>
      <c r="GU414" s="1"/>
      <c r="GV414" s="1"/>
      <c r="GW414" s="1"/>
      <c r="GX414" s="1"/>
      <c r="HM414" s="1"/>
      <c r="HN414" s="1"/>
    </row>
    <row r="415" spans="1:222">
      <c r="A415" s="11"/>
      <c r="B415" s="1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2"/>
      <c r="AN415" s="2"/>
      <c r="AQ415" s="2"/>
      <c r="AR415" s="2"/>
      <c r="AU415" s="2"/>
      <c r="AV415" s="2"/>
      <c r="BA415" s="2"/>
      <c r="BB415" s="2"/>
      <c r="BE415" s="2"/>
      <c r="BF415" s="2"/>
      <c r="BI415" s="2"/>
      <c r="BJ415" s="2"/>
      <c r="BO415" s="1"/>
      <c r="BP415" s="1"/>
      <c r="BQ415" s="1"/>
      <c r="BR415" s="1"/>
      <c r="BS415" s="1"/>
      <c r="BT415" s="1"/>
      <c r="BU415" s="1"/>
      <c r="BV415" s="1"/>
      <c r="BW415" s="1"/>
      <c r="BX415" s="1"/>
      <c r="BY415" s="1"/>
      <c r="BZ415" s="1"/>
      <c r="CA415" s="1"/>
      <c r="CB415" s="1"/>
      <c r="CC415" s="1"/>
      <c r="CD415" s="1"/>
      <c r="CE415" s="1"/>
      <c r="CF415" s="1"/>
      <c r="CG415" s="1"/>
      <c r="CH415" s="1"/>
      <c r="CI415" s="1"/>
      <c r="CJ415" s="1"/>
      <c r="CK415" s="1"/>
      <c r="CL415" s="1"/>
      <c r="CM415" s="1"/>
      <c r="CN415" s="1"/>
      <c r="CO415" s="1"/>
      <c r="CP415" s="1"/>
      <c r="CQ415" s="1"/>
      <c r="CR415" s="1"/>
      <c r="CS415" s="1"/>
      <c r="CT415" s="1"/>
      <c r="CU415" s="1"/>
      <c r="CV415" s="1"/>
      <c r="CW415" s="1"/>
      <c r="CX415" s="1"/>
      <c r="CY415" s="1"/>
      <c r="CZ415" s="1"/>
      <c r="DA415" s="1"/>
      <c r="DB415" s="1"/>
      <c r="DC415" s="1"/>
      <c r="DD415" s="1"/>
      <c r="DE415" s="1"/>
      <c r="DF415" s="1"/>
      <c r="DG415" s="1"/>
      <c r="DH415" s="1"/>
      <c r="DI415" s="1"/>
      <c r="DJ415" s="1"/>
      <c r="DK415" s="1"/>
      <c r="DL415" s="1"/>
      <c r="DM415" s="1"/>
      <c r="DN415" s="1"/>
      <c r="DO415" s="1"/>
      <c r="DP415" s="1"/>
      <c r="DQ415" s="1"/>
      <c r="DR415" s="1"/>
      <c r="DS415" s="1"/>
      <c r="DT415" s="1"/>
      <c r="DU415" s="1"/>
      <c r="DV415" s="1"/>
      <c r="DW415" s="1"/>
      <c r="DX415" s="1"/>
      <c r="DY415" s="1"/>
      <c r="DZ415" s="1"/>
      <c r="EA415" s="1"/>
      <c r="EB415" s="1"/>
      <c r="EC415" s="1"/>
      <c r="ED415" s="1"/>
      <c r="EE415" s="1"/>
      <c r="EF415" s="1"/>
      <c r="EG415" s="1"/>
      <c r="EH415" s="1"/>
      <c r="EI415" s="1"/>
      <c r="EJ415" s="1"/>
      <c r="EK415" s="1"/>
      <c r="EL415" s="1"/>
      <c r="EM415" s="1"/>
      <c r="EN415" s="1"/>
      <c r="EO415" s="1"/>
      <c r="EP415" s="1"/>
      <c r="EQ415" s="1"/>
      <c r="ER415" s="1"/>
      <c r="ES415" s="1"/>
      <c r="ET415" s="1"/>
      <c r="EU415" s="1"/>
      <c r="EV415" s="1"/>
      <c r="EW415" s="1"/>
      <c r="EX415" s="1"/>
      <c r="EY415" s="1"/>
      <c r="EZ415" s="1"/>
      <c r="FA415" s="1"/>
      <c r="FB415" s="1"/>
      <c r="FC415" s="1"/>
      <c r="FD415" s="1"/>
      <c r="FE415" s="1"/>
      <c r="FF415" s="1"/>
      <c r="FI415" s="2"/>
      <c r="FJ415" s="2"/>
      <c r="FO415" s="2"/>
      <c r="FP415" s="2"/>
      <c r="FS415" s="2"/>
      <c r="FT415" s="2"/>
      <c r="FU415" s="2"/>
      <c r="FV415" s="2"/>
      <c r="FW415" s="2"/>
      <c r="FX415" s="2"/>
      <c r="FY415" s="2"/>
      <c r="FZ415" s="2"/>
      <c r="GQ415" s="1"/>
      <c r="GR415" s="1"/>
      <c r="GS415" s="1"/>
      <c r="GT415" s="1"/>
      <c r="GU415" s="1"/>
      <c r="GV415" s="1"/>
      <c r="GW415" s="1"/>
      <c r="GX415" s="1"/>
      <c r="HM415" s="1"/>
      <c r="HN415" s="1"/>
    </row>
    <row r="416" spans="1:222">
      <c r="A416" s="11"/>
      <c r="B416" s="1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2"/>
      <c r="AN416" s="2"/>
      <c r="AQ416" s="2"/>
      <c r="AR416" s="2"/>
      <c r="AU416" s="2"/>
      <c r="AV416" s="2"/>
      <c r="BA416" s="2"/>
      <c r="BB416" s="2"/>
      <c r="BE416" s="2"/>
      <c r="BF416" s="2"/>
      <c r="BI416" s="2"/>
      <c r="BJ416" s="2"/>
      <c r="BO416" s="1"/>
      <c r="BP416" s="1"/>
      <c r="BQ416" s="1"/>
      <c r="BR416" s="1"/>
      <c r="BS416" s="1"/>
      <c r="BT416" s="1"/>
      <c r="BU416" s="1"/>
      <c r="BV416" s="1"/>
      <c r="BW416" s="1"/>
      <c r="BX416" s="1"/>
      <c r="BY416" s="1"/>
      <c r="BZ416" s="1"/>
      <c r="CA416" s="1"/>
      <c r="CB416" s="1"/>
      <c r="CC416" s="1"/>
      <c r="CD416" s="1"/>
      <c r="CE416" s="1"/>
      <c r="CF416" s="1"/>
      <c r="CG416" s="1"/>
      <c r="CH416" s="1"/>
      <c r="CI416" s="1"/>
      <c r="CJ416" s="1"/>
      <c r="CK416" s="1"/>
      <c r="CL416" s="1"/>
      <c r="CM416" s="1"/>
      <c r="CN416" s="1"/>
      <c r="CO416" s="1"/>
      <c r="CP416" s="1"/>
      <c r="CQ416" s="1"/>
      <c r="CR416" s="1"/>
      <c r="CS416" s="1"/>
      <c r="CT416" s="1"/>
      <c r="CU416" s="1"/>
      <c r="CV416" s="1"/>
      <c r="CW416" s="1"/>
      <c r="CX416" s="1"/>
      <c r="CY416" s="1"/>
      <c r="CZ416" s="1"/>
      <c r="DA416" s="1"/>
      <c r="DB416" s="1"/>
      <c r="DC416" s="1"/>
      <c r="DD416" s="1"/>
      <c r="DE416" s="1"/>
      <c r="DF416" s="1"/>
      <c r="DG416" s="1"/>
      <c r="DH416" s="1"/>
      <c r="DI416" s="1"/>
      <c r="DJ416" s="1"/>
      <c r="DK416" s="1"/>
      <c r="DL416" s="1"/>
      <c r="DM416" s="1"/>
      <c r="DN416" s="1"/>
      <c r="DO416" s="1"/>
      <c r="DP416" s="1"/>
      <c r="DQ416" s="1"/>
      <c r="DR416" s="1"/>
      <c r="DS416" s="1"/>
      <c r="DT416" s="1"/>
      <c r="DU416" s="1"/>
      <c r="DV416" s="1"/>
      <c r="DW416" s="1"/>
      <c r="DX416" s="1"/>
      <c r="DY416" s="1"/>
      <c r="DZ416" s="1"/>
      <c r="EA416" s="1"/>
      <c r="EB416" s="1"/>
      <c r="EC416" s="1"/>
      <c r="ED416" s="1"/>
      <c r="EE416" s="1"/>
      <c r="EF416" s="1"/>
      <c r="EG416" s="1"/>
      <c r="EH416" s="1"/>
      <c r="EI416" s="1"/>
      <c r="EJ416" s="1"/>
      <c r="EK416" s="1"/>
      <c r="EL416" s="1"/>
      <c r="EM416" s="1"/>
      <c r="EN416" s="1"/>
      <c r="EO416" s="1"/>
      <c r="EP416" s="1"/>
      <c r="EQ416" s="1"/>
      <c r="ER416" s="1"/>
      <c r="ES416" s="1"/>
      <c r="ET416" s="1"/>
      <c r="EU416" s="1"/>
      <c r="EV416" s="1"/>
      <c r="EW416" s="1"/>
      <c r="EX416" s="1"/>
      <c r="EY416" s="1"/>
      <c r="EZ416" s="1"/>
      <c r="FA416" s="1"/>
      <c r="FB416" s="1"/>
      <c r="FC416" s="1"/>
      <c r="FD416" s="1"/>
      <c r="FE416" s="1"/>
      <c r="FF416" s="1"/>
      <c r="FI416" s="2"/>
      <c r="FJ416" s="2"/>
      <c r="FO416" s="2"/>
      <c r="FP416" s="2"/>
      <c r="FS416" s="2"/>
      <c r="FT416" s="2"/>
      <c r="FU416" s="2"/>
      <c r="FV416" s="2"/>
      <c r="FW416" s="2"/>
      <c r="FX416" s="2"/>
      <c r="FY416" s="2"/>
      <c r="FZ416" s="2"/>
      <c r="GQ416" s="1"/>
      <c r="GR416" s="1"/>
      <c r="GS416" s="1"/>
      <c r="GT416" s="1"/>
      <c r="GU416" s="1"/>
      <c r="GV416" s="1"/>
      <c r="GW416" s="1"/>
      <c r="GX416" s="1"/>
      <c r="HM416" s="1"/>
      <c r="HN416" s="1"/>
    </row>
    <row r="417" spans="1:222">
      <c r="A417" s="11"/>
      <c r="B417" s="1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2"/>
      <c r="AN417" s="2"/>
      <c r="AQ417" s="2"/>
      <c r="AR417" s="2"/>
      <c r="AU417" s="2"/>
      <c r="AV417" s="2"/>
      <c r="BA417" s="2"/>
      <c r="BB417" s="2"/>
      <c r="BE417" s="2"/>
      <c r="BF417" s="2"/>
      <c r="BI417" s="2"/>
      <c r="BJ417" s="2"/>
      <c r="BO417" s="1"/>
      <c r="BP417" s="1"/>
      <c r="BQ417" s="1"/>
      <c r="BR417" s="1"/>
      <c r="BS417" s="1"/>
      <c r="BT417" s="1"/>
      <c r="BU417" s="1"/>
      <c r="BV417" s="1"/>
      <c r="BW417" s="1"/>
      <c r="BX417" s="1"/>
      <c r="BY417" s="1"/>
      <c r="BZ417" s="1"/>
      <c r="CA417" s="1"/>
      <c r="CB417" s="1"/>
      <c r="CC417" s="1"/>
      <c r="CD417" s="1"/>
      <c r="CE417" s="1"/>
      <c r="CF417" s="1"/>
      <c r="CG417" s="1"/>
      <c r="CH417" s="1"/>
      <c r="CI417" s="1"/>
      <c r="CJ417" s="1"/>
      <c r="CK417" s="1"/>
      <c r="CL417" s="1"/>
      <c r="CM417" s="1"/>
      <c r="CN417" s="1"/>
      <c r="CO417" s="1"/>
      <c r="CP417" s="1"/>
      <c r="CQ417" s="1"/>
      <c r="CR417" s="1"/>
      <c r="CS417" s="1"/>
      <c r="CT417" s="1"/>
      <c r="CU417" s="1"/>
      <c r="CV417" s="1"/>
      <c r="CW417" s="1"/>
      <c r="CX417" s="1"/>
      <c r="CY417" s="1"/>
      <c r="CZ417" s="1"/>
      <c r="DA417" s="1"/>
      <c r="DB417" s="1"/>
      <c r="DC417" s="1"/>
      <c r="DD417" s="1"/>
      <c r="DE417" s="1"/>
      <c r="DF417" s="1"/>
      <c r="DG417" s="1"/>
      <c r="DH417" s="1"/>
      <c r="DI417" s="1"/>
      <c r="DJ417" s="1"/>
      <c r="DK417" s="1"/>
      <c r="DL417" s="1"/>
      <c r="DM417" s="1"/>
      <c r="DN417" s="1"/>
      <c r="DO417" s="1"/>
      <c r="DP417" s="1"/>
      <c r="DQ417" s="1"/>
      <c r="DR417" s="1"/>
      <c r="DS417" s="1"/>
      <c r="DT417" s="1"/>
      <c r="DU417" s="1"/>
      <c r="DV417" s="1"/>
      <c r="DW417" s="1"/>
      <c r="DX417" s="1"/>
      <c r="DY417" s="1"/>
      <c r="DZ417" s="1"/>
      <c r="EA417" s="1"/>
      <c r="EB417" s="1"/>
      <c r="EC417" s="1"/>
      <c r="ED417" s="1"/>
      <c r="EE417" s="1"/>
      <c r="EF417" s="1"/>
      <c r="EG417" s="1"/>
      <c r="EH417" s="1"/>
      <c r="EI417" s="1"/>
      <c r="EJ417" s="1"/>
      <c r="EK417" s="1"/>
      <c r="EL417" s="1"/>
      <c r="EM417" s="1"/>
      <c r="EN417" s="1"/>
      <c r="EO417" s="1"/>
      <c r="EP417" s="1"/>
      <c r="EQ417" s="1"/>
      <c r="ER417" s="1"/>
      <c r="ES417" s="1"/>
      <c r="ET417" s="1"/>
      <c r="EU417" s="1"/>
      <c r="EV417" s="1"/>
      <c r="EW417" s="1"/>
      <c r="EX417" s="1"/>
      <c r="EY417" s="1"/>
      <c r="EZ417" s="1"/>
      <c r="FA417" s="1"/>
      <c r="FB417" s="1"/>
      <c r="FC417" s="1"/>
      <c r="FD417" s="1"/>
      <c r="FE417" s="1"/>
      <c r="FF417" s="1"/>
      <c r="FI417" s="2"/>
      <c r="FJ417" s="2"/>
      <c r="FO417" s="2"/>
      <c r="FP417" s="2"/>
      <c r="FS417" s="2"/>
      <c r="FT417" s="2"/>
      <c r="FU417" s="2"/>
      <c r="FV417" s="2"/>
      <c r="FW417" s="2"/>
      <c r="FX417" s="2"/>
      <c r="FY417" s="2"/>
      <c r="FZ417" s="2"/>
      <c r="GQ417" s="1"/>
      <c r="GR417" s="1"/>
      <c r="GS417" s="1"/>
      <c r="GT417" s="1"/>
      <c r="GU417" s="1"/>
      <c r="GV417" s="1"/>
      <c r="GW417" s="1"/>
      <c r="GX417" s="1"/>
      <c r="HM417" s="1"/>
      <c r="HN417" s="1"/>
    </row>
    <row r="418" spans="1:222">
      <c r="A418" s="11"/>
      <c r="B418" s="1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2"/>
      <c r="AN418" s="2"/>
      <c r="AQ418" s="2"/>
      <c r="AR418" s="2"/>
      <c r="AU418" s="2"/>
      <c r="AV418" s="2"/>
      <c r="BA418" s="2"/>
      <c r="BB418" s="2"/>
      <c r="BE418" s="2"/>
      <c r="BF418" s="2"/>
      <c r="BI418" s="2"/>
      <c r="BJ418" s="2"/>
      <c r="BO418" s="1"/>
      <c r="BP418" s="1"/>
      <c r="BQ418" s="1"/>
      <c r="BR418" s="1"/>
      <c r="BS418" s="1"/>
      <c r="BT418" s="1"/>
      <c r="BU418" s="1"/>
      <c r="BV418" s="1"/>
      <c r="BW418" s="1"/>
      <c r="BX418" s="1"/>
      <c r="BY418" s="1"/>
      <c r="BZ418" s="1"/>
      <c r="CA418" s="1"/>
      <c r="CB418" s="1"/>
      <c r="CC418" s="1"/>
      <c r="CD418" s="1"/>
      <c r="CE418" s="1"/>
      <c r="CF418" s="1"/>
      <c r="CG418" s="1"/>
      <c r="CH418" s="1"/>
      <c r="CI418" s="1"/>
      <c r="CJ418" s="1"/>
      <c r="CK418" s="1"/>
      <c r="CL418" s="1"/>
      <c r="CM418" s="1"/>
      <c r="CN418" s="1"/>
      <c r="CO418" s="1"/>
      <c r="CP418" s="1"/>
      <c r="CQ418" s="1"/>
      <c r="CR418" s="1"/>
      <c r="CS418" s="1"/>
      <c r="CT418" s="1"/>
      <c r="CU418" s="1"/>
      <c r="CV418" s="1"/>
      <c r="CW418" s="1"/>
      <c r="CX418" s="1"/>
      <c r="CY418" s="1"/>
      <c r="CZ418" s="1"/>
      <c r="DA418" s="1"/>
      <c r="DB418" s="1"/>
      <c r="DC418" s="1"/>
      <c r="DD418" s="1"/>
      <c r="DE418" s="1"/>
      <c r="DF418" s="1"/>
      <c r="DG418" s="1"/>
      <c r="DH418" s="1"/>
      <c r="DI418" s="1"/>
      <c r="DJ418" s="1"/>
      <c r="DK418" s="1"/>
      <c r="DL418" s="1"/>
      <c r="DM418" s="1"/>
      <c r="DN418" s="1"/>
      <c r="DO418" s="1"/>
      <c r="DP418" s="1"/>
      <c r="DQ418" s="1"/>
      <c r="DR418" s="1"/>
      <c r="DS418" s="1"/>
      <c r="DT418" s="1"/>
      <c r="DU418" s="1"/>
      <c r="DV418" s="1"/>
      <c r="DW418" s="1"/>
      <c r="DX418" s="1"/>
      <c r="DY418" s="1"/>
      <c r="DZ418" s="1"/>
      <c r="EA418" s="1"/>
      <c r="EB418" s="1"/>
      <c r="EC418" s="1"/>
      <c r="ED418" s="1"/>
      <c r="EE418" s="1"/>
      <c r="EF418" s="1"/>
      <c r="EG418" s="1"/>
      <c r="EH418" s="1"/>
      <c r="EI418" s="1"/>
      <c r="EJ418" s="1"/>
      <c r="EK418" s="1"/>
      <c r="EL418" s="1"/>
      <c r="EM418" s="1"/>
      <c r="EN418" s="1"/>
      <c r="EO418" s="1"/>
      <c r="EP418" s="1"/>
      <c r="EQ418" s="1"/>
      <c r="ER418" s="1"/>
      <c r="ES418" s="1"/>
      <c r="ET418" s="1"/>
      <c r="EU418" s="1"/>
      <c r="EV418" s="1"/>
      <c r="EW418" s="1"/>
      <c r="EX418" s="1"/>
      <c r="EY418" s="1"/>
      <c r="EZ418" s="1"/>
      <c r="FA418" s="1"/>
      <c r="FB418" s="1"/>
      <c r="FC418" s="1"/>
      <c r="FD418" s="1"/>
      <c r="FE418" s="1"/>
      <c r="FF418" s="1"/>
      <c r="FI418" s="2"/>
      <c r="FJ418" s="2"/>
      <c r="FO418" s="2"/>
      <c r="FP418" s="2"/>
      <c r="FS418" s="2"/>
      <c r="FT418" s="2"/>
      <c r="FU418" s="2"/>
      <c r="FV418" s="2"/>
      <c r="FW418" s="2"/>
      <c r="FX418" s="2"/>
      <c r="FY418" s="2"/>
      <c r="FZ418" s="2"/>
      <c r="GQ418" s="1"/>
      <c r="GR418" s="1"/>
      <c r="GS418" s="1"/>
      <c r="GT418" s="1"/>
      <c r="GU418" s="1"/>
      <c r="GV418" s="1"/>
      <c r="GW418" s="1"/>
      <c r="GX418" s="1"/>
      <c r="HM418" s="1"/>
      <c r="HN418" s="1"/>
    </row>
    <row r="419" spans="1:222">
      <c r="A419" s="11"/>
      <c r="B419" s="1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2"/>
      <c r="AN419" s="2"/>
      <c r="AQ419" s="2"/>
      <c r="AR419" s="2"/>
      <c r="AU419" s="2"/>
      <c r="AV419" s="2"/>
      <c r="BA419" s="2"/>
      <c r="BB419" s="2"/>
      <c r="BE419" s="2"/>
      <c r="BF419" s="2"/>
      <c r="BI419" s="2"/>
      <c r="BJ419" s="2"/>
      <c r="BO419" s="1"/>
      <c r="BP419" s="1"/>
      <c r="BQ419" s="1"/>
      <c r="BR419" s="1"/>
      <c r="BS419" s="1"/>
      <c r="BT419" s="1"/>
      <c r="BU419" s="1"/>
      <c r="BV419" s="1"/>
      <c r="BW419" s="1"/>
      <c r="BX419" s="1"/>
      <c r="BY419" s="1"/>
      <c r="BZ419" s="1"/>
      <c r="CA419" s="1"/>
      <c r="CB419" s="1"/>
      <c r="CC419" s="1"/>
      <c r="CD419" s="1"/>
      <c r="CE419" s="1"/>
      <c r="CF419" s="1"/>
      <c r="CG419" s="1"/>
      <c r="CH419" s="1"/>
      <c r="CI419" s="1"/>
      <c r="CJ419" s="1"/>
      <c r="CK419" s="1"/>
      <c r="CL419" s="1"/>
      <c r="CM419" s="1"/>
      <c r="CN419" s="1"/>
      <c r="CO419" s="1"/>
      <c r="CP419" s="1"/>
      <c r="CQ419" s="1"/>
      <c r="CR419" s="1"/>
      <c r="CS419" s="1"/>
      <c r="CT419" s="1"/>
      <c r="CU419" s="1"/>
      <c r="CV419" s="1"/>
      <c r="CW419" s="1"/>
      <c r="CX419" s="1"/>
      <c r="CY419" s="1"/>
      <c r="CZ419" s="1"/>
      <c r="DA419" s="1"/>
      <c r="DB419" s="1"/>
      <c r="DC419" s="1"/>
      <c r="DD419" s="1"/>
      <c r="DE419" s="1"/>
      <c r="DF419" s="1"/>
      <c r="DG419" s="1"/>
      <c r="DH419" s="1"/>
      <c r="DI419" s="1"/>
      <c r="DJ419" s="1"/>
      <c r="DK419" s="1"/>
      <c r="DL419" s="1"/>
      <c r="DM419" s="1"/>
      <c r="DN419" s="1"/>
      <c r="DO419" s="1"/>
      <c r="DP419" s="1"/>
      <c r="DQ419" s="1"/>
      <c r="DR419" s="1"/>
      <c r="DS419" s="1"/>
      <c r="DT419" s="1"/>
      <c r="DU419" s="1"/>
      <c r="DV419" s="1"/>
      <c r="DW419" s="1"/>
      <c r="DX419" s="1"/>
      <c r="DY419" s="1"/>
      <c r="DZ419" s="1"/>
      <c r="EA419" s="1"/>
      <c r="EB419" s="1"/>
      <c r="EC419" s="1"/>
      <c r="ED419" s="1"/>
      <c r="EE419" s="1"/>
      <c r="EF419" s="1"/>
      <c r="EG419" s="1"/>
      <c r="EH419" s="1"/>
      <c r="EI419" s="1"/>
      <c r="EJ419" s="1"/>
      <c r="EK419" s="1"/>
      <c r="EL419" s="1"/>
      <c r="EM419" s="1"/>
      <c r="EN419" s="1"/>
      <c r="EO419" s="1"/>
      <c r="EP419" s="1"/>
      <c r="EQ419" s="1"/>
      <c r="ER419" s="1"/>
      <c r="ES419" s="1"/>
      <c r="ET419" s="1"/>
      <c r="EU419" s="1"/>
      <c r="EV419" s="1"/>
      <c r="EW419" s="1"/>
      <c r="EX419" s="1"/>
      <c r="EY419" s="1"/>
      <c r="EZ419" s="1"/>
      <c r="FA419" s="1"/>
      <c r="FB419" s="1"/>
      <c r="FC419" s="1"/>
      <c r="FD419" s="1"/>
      <c r="FE419" s="1"/>
      <c r="FF419" s="1"/>
      <c r="FI419" s="2"/>
      <c r="FJ419" s="2"/>
      <c r="FO419" s="2"/>
      <c r="FP419" s="2"/>
      <c r="FS419" s="2"/>
      <c r="FT419" s="2"/>
      <c r="FU419" s="2"/>
      <c r="FV419" s="2"/>
      <c r="FW419" s="2"/>
      <c r="FX419" s="2"/>
      <c r="FY419" s="2"/>
      <c r="FZ419" s="2"/>
      <c r="GQ419" s="1"/>
      <c r="GR419" s="1"/>
      <c r="GS419" s="1"/>
      <c r="GT419" s="1"/>
      <c r="GU419" s="1"/>
      <c r="GV419" s="1"/>
      <c r="GW419" s="1"/>
      <c r="GX419" s="1"/>
      <c r="HM419" s="1"/>
      <c r="HN419" s="1"/>
    </row>
    <row r="420" spans="1:222">
      <c r="A420" s="11"/>
      <c r="B420" s="1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2"/>
      <c r="AN420" s="2"/>
      <c r="AQ420" s="2"/>
      <c r="AR420" s="2"/>
      <c r="AU420" s="2"/>
      <c r="AV420" s="2"/>
      <c r="BA420" s="2"/>
      <c r="BB420" s="2"/>
      <c r="BE420" s="2"/>
      <c r="BF420" s="2"/>
      <c r="BI420" s="2"/>
      <c r="BJ420" s="2"/>
      <c r="BO420" s="1"/>
      <c r="BP420" s="1"/>
      <c r="BQ420" s="1"/>
      <c r="BR420" s="1"/>
      <c r="BS420" s="1"/>
      <c r="BT420" s="1"/>
      <c r="BU420" s="1"/>
      <c r="BV420" s="1"/>
      <c r="BW420" s="1"/>
      <c r="BX420" s="1"/>
      <c r="BY420" s="1"/>
      <c r="BZ420" s="1"/>
      <c r="CA420" s="1"/>
      <c r="CB420" s="1"/>
      <c r="CC420" s="1"/>
      <c r="CD420" s="1"/>
      <c r="CE420" s="1"/>
      <c r="CF420" s="1"/>
      <c r="CG420" s="1"/>
      <c r="CH420" s="1"/>
      <c r="CI420" s="1"/>
      <c r="CJ420" s="1"/>
      <c r="CK420" s="1"/>
      <c r="CL420" s="1"/>
      <c r="CM420" s="1"/>
      <c r="CN420" s="1"/>
      <c r="CO420" s="1"/>
      <c r="CP420" s="1"/>
      <c r="CQ420" s="1"/>
      <c r="CR420" s="1"/>
      <c r="CS420" s="1"/>
      <c r="CT420" s="1"/>
      <c r="CU420" s="1"/>
      <c r="CV420" s="1"/>
      <c r="CW420" s="1"/>
      <c r="CX420" s="1"/>
      <c r="CY420" s="1"/>
      <c r="CZ420" s="1"/>
      <c r="DA420" s="1"/>
      <c r="DB420" s="1"/>
      <c r="DC420" s="1"/>
      <c r="DD420" s="1"/>
      <c r="DE420" s="1"/>
      <c r="DF420" s="1"/>
      <c r="DG420" s="1"/>
      <c r="DH420" s="1"/>
      <c r="DI420" s="1"/>
      <c r="DJ420" s="1"/>
      <c r="DK420" s="1"/>
      <c r="DL420" s="1"/>
      <c r="DM420" s="1"/>
      <c r="DN420" s="1"/>
      <c r="DO420" s="1"/>
      <c r="DP420" s="1"/>
      <c r="DQ420" s="1"/>
      <c r="DR420" s="1"/>
      <c r="DS420" s="1"/>
      <c r="DT420" s="1"/>
      <c r="DU420" s="1"/>
      <c r="DV420" s="1"/>
      <c r="DW420" s="1"/>
      <c r="DX420" s="1"/>
      <c r="DY420" s="1"/>
      <c r="DZ420" s="1"/>
      <c r="EA420" s="1"/>
      <c r="EB420" s="1"/>
      <c r="EC420" s="1"/>
      <c r="ED420" s="1"/>
      <c r="EE420" s="1"/>
      <c r="EF420" s="1"/>
      <c r="EG420" s="1"/>
      <c r="EH420" s="1"/>
      <c r="EI420" s="1"/>
      <c r="EJ420" s="1"/>
      <c r="EK420" s="1"/>
      <c r="EL420" s="1"/>
      <c r="EM420" s="1"/>
      <c r="EN420" s="1"/>
      <c r="EO420" s="1"/>
      <c r="EP420" s="1"/>
      <c r="EQ420" s="1"/>
      <c r="ER420" s="1"/>
      <c r="ES420" s="1"/>
      <c r="ET420" s="1"/>
      <c r="EU420" s="1"/>
      <c r="EV420" s="1"/>
      <c r="EW420" s="1"/>
      <c r="EX420" s="1"/>
      <c r="EY420" s="1"/>
      <c r="EZ420" s="1"/>
      <c r="FA420" s="1"/>
      <c r="FB420" s="1"/>
      <c r="FC420" s="1"/>
      <c r="FD420" s="1"/>
      <c r="FE420" s="1"/>
      <c r="FF420" s="1"/>
      <c r="FI420" s="2"/>
      <c r="FJ420" s="2"/>
      <c r="FO420" s="2"/>
      <c r="FP420" s="2"/>
      <c r="FS420" s="2"/>
      <c r="FT420" s="2"/>
      <c r="FU420" s="2"/>
      <c r="FV420" s="2"/>
      <c r="FW420" s="2"/>
      <c r="FX420" s="2"/>
      <c r="FY420" s="2"/>
      <c r="FZ420" s="2"/>
      <c r="GQ420" s="1"/>
      <c r="GR420" s="1"/>
      <c r="GS420" s="1"/>
      <c r="GT420" s="1"/>
      <c r="GU420" s="1"/>
      <c r="GV420" s="1"/>
      <c r="GW420" s="1"/>
      <c r="GX420" s="1"/>
      <c r="HM420" s="1"/>
      <c r="HN420" s="1"/>
    </row>
    <row r="421" spans="1:222">
      <c r="A421" s="11"/>
      <c r="B421" s="1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2"/>
      <c r="AN421" s="2"/>
      <c r="AQ421" s="2"/>
      <c r="AR421" s="2"/>
      <c r="AU421" s="2"/>
      <c r="AV421" s="2"/>
      <c r="BA421" s="2"/>
      <c r="BB421" s="2"/>
      <c r="BE421" s="2"/>
      <c r="BF421" s="2"/>
      <c r="BI421" s="2"/>
      <c r="BJ421" s="2"/>
      <c r="BO421" s="1"/>
      <c r="BP421" s="1"/>
      <c r="BQ421" s="1"/>
      <c r="BR421" s="1"/>
      <c r="BS421" s="1"/>
      <c r="BT421" s="1"/>
      <c r="BU421" s="1"/>
      <c r="BV421" s="1"/>
      <c r="BW421" s="1"/>
      <c r="BX421" s="1"/>
      <c r="BY421" s="1"/>
      <c r="BZ421" s="1"/>
      <c r="CA421" s="1"/>
      <c r="CB421" s="1"/>
      <c r="CC421" s="1"/>
      <c r="CD421" s="1"/>
      <c r="CE421" s="1"/>
      <c r="CF421" s="1"/>
      <c r="CG421" s="1"/>
      <c r="CH421" s="1"/>
      <c r="CI421" s="1"/>
      <c r="CJ421" s="1"/>
      <c r="CK421" s="1"/>
      <c r="CL421" s="1"/>
      <c r="CM421" s="1"/>
      <c r="CN421" s="1"/>
      <c r="CO421" s="1"/>
      <c r="CP421" s="1"/>
      <c r="CQ421" s="1"/>
      <c r="CR421" s="1"/>
      <c r="CS421" s="1"/>
      <c r="CT421" s="1"/>
      <c r="CU421" s="1"/>
      <c r="CV421" s="1"/>
      <c r="CW421" s="1"/>
      <c r="CX421" s="1"/>
      <c r="CY421" s="1"/>
      <c r="CZ421" s="1"/>
      <c r="DA421" s="1"/>
      <c r="DB421" s="1"/>
      <c r="DC421" s="1"/>
      <c r="DD421" s="1"/>
      <c r="DE421" s="1"/>
      <c r="DF421" s="1"/>
      <c r="DG421" s="1"/>
      <c r="DH421" s="1"/>
      <c r="DI421" s="1"/>
      <c r="DJ421" s="1"/>
      <c r="DK421" s="1"/>
      <c r="DL421" s="1"/>
      <c r="DM421" s="1"/>
      <c r="DN421" s="1"/>
      <c r="DO421" s="1"/>
      <c r="DP421" s="1"/>
      <c r="DQ421" s="1"/>
      <c r="DR421" s="1"/>
      <c r="DS421" s="1"/>
      <c r="DT421" s="1"/>
      <c r="DU421" s="1"/>
      <c r="DV421" s="1"/>
      <c r="DW421" s="1"/>
      <c r="DX421" s="1"/>
      <c r="DY421" s="1"/>
      <c r="DZ421" s="1"/>
      <c r="EA421" s="1"/>
      <c r="EB421" s="1"/>
      <c r="EC421" s="1"/>
      <c r="ED421" s="1"/>
      <c r="EE421" s="1"/>
      <c r="EF421" s="1"/>
      <c r="EG421" s="1"/>
      <c r="EH421" s="1"/>
      <c r="EI421" s="1"/>
      <c r="EJ421" s="1"/>
      <c r="EK421" s="1"/>
      <c r="EL421" s="1"/>
      <c r="EM421" s="1"/>
      <c r="EN421" s="1"/>
      <c r="EO421" s="1"/>
      <c r="EP421" s="1"/>
      <c r="EQ421" s="1"/>
      <c r="ER421" s="1"/>
      <c r="ES421" s="1"/>
      <c r="ET421" s="1"/>
      <c r="EU421" s="1"/>
      <c r="EV421" s="1"/>
      <c r="EW421" s="1"/>
      <c r="EX421" s="1"/>
      <c r="EY421" s="1"/>
      <c r="EZ421" s="1"/>
      <c r="FA421" s="1"/>
      <c r="FB421" s="1"/>
      <c r="FC421" s="1"/>
      <c r="FD421" s="1"/>
      <c r="FE421" s="1"/>
      <c r="FF421" s="1"/>
      <c r="FI421" s="2"/>
      <c r="FJ421" s="2"/>
      <c r="FO421" s="2"/>
      <c r="FP421" s="2"/>
      <c r="FS421" s="2"/>
      <c r="FT421" s="2"/>
      <c r="FU421" s="2"/>
      <c r="FV421" s="2"/>
      <c r="FW421" s="2"/>
      <c r="FX421" s="2"/>
      <c r="FY421" s="2"/>
      <c r="FZ421" s="2"/>
      <c r="GQ421" s="1"/>
      <c r="GR421" s="1"/>
      <c r="GS421" s="1"/>
      <c r="GT421" s="1"/>
      <c r="GU421" s="1"/>
      <c r="GV421" s="1"/>
      <c r="GW421" s="1"/>
      <c r="GX421" s="1"/>
      <c r="HM421" s="1"/>
      <c r="HN421" s="1"/>
    </row>
    <row r="422" spans="1:222">
      <c r="A422" s="11"/>
      <c r="B422" s="1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2"/>
      <c r="AN422" s="2"/>
      <c r="AQ422" s="2"/>
      <c r="AR422" s="2"/>
      <c r="AU422" s="2"/>
      <c r="AV422" s="2"/>
      <c r="BA422" s="2"/>
      <c r="BB422" s="2"/>
      <c r="BE422" s="2"/>
      <c r="BF422" s="2"/>
      <c r="BI422" s="2"/>
      <c r="BJ422" s="2"/>
      <c r="BO422" s="1"/>
      <c r="BP422" s="1"/>
      <c r="BQ422" s="1"/>
      <c r="BR422" s="1"/>
      <c r="BS422" s="1"/>
      <c r="BT422" s="1"/>
      <c r="BU422" s="1"/>
      <c r="BV422" s="1"/>
      <c r="BW422" s="1"/>
      <c r="BX422" s="1"/>
      <c r="BY422" s="1"/>
      <c r="BZ422" s="1"/>
      <c r="CA422" s="1"/>
      <c r="CB422" s="1"/>
      <c r="CC422" s="1"/>
      <c r="CD422" s="1"/>
      <c r="CE422" s="1"/>
      <c r="CF422" s="1"/>
      <c r="CG422" s="1"/>
      <c r="CH422" s="1"/>
      <c r="CI422" s="1"/>
      <c r="CJ422" s="1"/>
      <c r="CK422" s="1"/>
      <c r="CL422" s="1"/>
      <c r="CM422" s="1"/>
      <c r="CN422" s="1"/>
      <c r="CO422" s="1"/>
      <c r="CP422" s="1"/>
      <c r="CQ422" s="1"/>
      <c r="CR422" s="1"/>
      <c r="CS422" s="1"/>
      <c r="CT422" s="1"/>
      <c r="CU422" s="1"/>
      <c r="CV422" s="1"/>
      <c r="CW422" s="1"/>
      <c r="CX422" s="1"/>
      <c r="CY422" s="1"/>
      <c r="CZ422" s="1"/>
      <c r="DA422" s="1"/>
      <c r="DB422" s="1"/>
      <c r="DC422" s="1"/>
      <c r="DD422" s="1"/>
      <c r="DE422" s="1"/>
      <c r="DF422" s="1"/>
      <c r="DG422" s="1"/>
      <c r="DH422" s="1"/>
      <c r="DI422" s="1"/>
      <c r="DJ422" s="1"/>
      <c r="DK422" s="1"/>
      <c r="DL422" s="1"/>
      <c r="DM422" s="1"/>
      <c r="DN422" s="1"/>
      <c r="DO422" s="1"/>
      <c r="DP422" s="1"/>
      <c r="DQ422" s="1"/>
      <c r="DR422" s="1"/>
      <c r="DS422" s="1"/>
      <c r="DT422" s="1"/>
      <c r="DU422" s="1"/>
      <c r="DV422" s="1"/>
      <c r="DW422" s="1"/>
      <c r="DX422" s="1"/>
      <c r="DY422" s="1"/>
      <c r="DZ422" s="1"/>
      <c r="EA422" s="1"/>
      <c r="EB422" s="1"/>
      <c r="EC422" s="1"/>
      <c r="ED422" s="1"/>
      <c r="EE422" s="1"/>
      <c r="EF422" s="1"/>
      <c r="EG422" s="1"/>
      <c r="EH422" s="1"/>
      <c r="EI422" s="1"/>
      <c r="EJ422" s="1"/>
      <c r="EK422" s="1"/>
      <c r="EL422" s="1"/>
      <c r="EM422" s="1"/>
      <c r="EN422" s="1"/>
      <c r="EO422" s="1"/>
      <c r="EP422" s="1"/>
      <c r="EQ422" s="1"/>
      <c r="ER422" s="1"/>
      <c r="ES422" s="1"/>
      <c r="ET422" s="1"/>
      <c r="EU422" s="1"/>
      <c r="EV422" s="1"/>
      <c r="EW422" s="1"/>
      <c r="EX422" s="1"/>
      <c r="EY422" s="1"/>
      <c r="EZ422" s="1"/>
      <c r="FA422" s="1"/>
      <c r="FB422" s="1"/>
      <c r="FC422" s="1"/>
      <c r="FD422" s="1"/>
      <c r="FE422" s="1"/>
      <c r="FF422" s="1"/>
      <c r="FI422" s="2"/>
      <c r="FJ422" s="2"/>
      <c r="FO422" s="2"/>
      <c r="FP422" s="2"/>
      <c r="FS422" s="2"/>
      <c r="FT422" s="2"/>
      <c r="FU422" s="2"/>
      <c r="FV422" s="2"/>
      <c r="FW422" s="2"/>
      <c r="FX422" s="2"/>
      <c r="FY422" s="2"/>
      <c r="FZ422" s="2"/>
      <c r="GQ422" s="1"/>
      <c r="GR422" s="1"/>
      <c r="GS422" s="1"/>
      <c r="GT422" s="1"/>
      <c r="GU422" s="1"/>
      <c r="GV422" s="1"/>
      <c r="GW422" s="1"/>
      <c r="GX422" s="1"/>
      <c r="HM422" s="1"/>
      <c r="HN422" s="1"/>
    </row>
    <row r="423" spans="1:222">
      <c r="A423" s="11"/>
      <c r="B423" s="1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2"/>
      <c r="AN423" s="2"/>
      <c r="AQ423" s="2"/>
      <c r="AR423" s="2"/>
      <c r="AU423" s="2"/>
      <c r="AV423" s="2"/>
      <c r="BA423" s="2"/>
      <c r="BB423" s="2"/>
      <c r="BE423" s="2"/>
      <c r="BF423" s="2"/>
      <c r="BI423" s="2"/>
      <c r="BJ423" s="2"/>
      <c r="BO423" s="1"/>
      <c r="BP423" s="1"/>
      <c r="BQ423" s="1"/>
      <c r="BR423" s="1"/>
      <c r="BS423" s="1"/>
      <c r="BT423" s="1"/>
      <c r="BU423" s="1"/>
      <c r="BV423" s="1"/>
      <c r="BW423" s="1"/>
      <c r="BX423" s="1"/>
      <c r="BY423" s="1"/>
      <c r="BZ423" s="1"/>
      <c r="CA423" s="1"/>
      <c r="CB423" s="1"/>
      <c r="CC423" s="1"/>
      <c r="CD423" s="1"/>
      <c r="CE423" s="1"/>
      <c r="CF423" s="1"/>
      <c r="CG423" s="1"/>
      <c r="CH423" s="1"/>
      <c r="CI423" s="1"/>
      <c r="CJ423" s="1"/>
      <c r="CK423" s="1"/>
      <c r="CL423" s="1"/>
      <c r="CM423" s="1"/>
      <c r="CN423" s="1"/>
      <c r="CO423" s="1"/>
      <c r="CP423" s="1"/>
      <c r="CQ423" s="1"/>
      <c r="CR423" s="1"/>
      <c r="CS423" s="1"/>
      <c r="CT423" s="1"/>
      <c r="CU423" s="1"/>
      <c r="CV423" s="1"/>
      <c r="CW423" s="1"/>
      <c r="CX423" s="1"/>
      <c r="CY423" s="1"/>
      <c r="CZ423" s="1"/>
      <c r="DA423" s="1"/>
      <c r="DB423" s="1"/>
      <c r="DC423" s="1"/>
      <c r="DD423" s="1"/>
      <c r="DE423" s="1"/>
      <c r="DF423" s="1"/>
      <c r="DG423" s="1"/>
      <c r="DH423" s="1"/>
      <c r="DI423" s="1"/>
      <c r="DJ423" s="1"/>
      <c r="DK423" s="1"/>
      <c r="DL423" s="1"/>
      <c r="DM423" s="1"/>
      <c r="DN423" s="1"/>
      <c r="DO423" s="1"/>
      <c r="DP423" s="1"/>
      <c r="DQ423" s="1"/>
      <c r="DR423" s="1"/>
      <c r="DS423" s="1"/>
      <c r="DT423" s="1"/>
      <c r="DU423" s="1"/>
      <c r="DV423" s="1"/>
      <c r="DW423" s="1"/>
      <c r="DX423" s="1"/>
      <c r="DY423" s="1"/>
      <c r="DZ423" s="1"/>
      <c r="EA423" s="1"/>
      <c r="EB423" s="1"/>
      <c r="EC423" s="1"/>
      <c r="ED423" s="1"/>
      <c r="EE423" s="1"/>
      <c r="EF423" s="1"/>
      <c r="EG423" s="1"/>
      <c r="EH423" s="1"/>
      <c r="EI423" s="1"/>
      <c r="EJ423" s="1"/>
      <c r="EK423" s="1"/>
      <c r="EL423" s="1"/>
      <c r="EM423" s="1"/>
      <c r="EN423" s="1"/>
      <c r="EO423" s="1"/>
      <c r="EP423" s="1"/>
      <c r="EQ423" s="1"/>
      <c r="ER423" s="1"/>
      <c r="ES423" s="1"/>
      <c r="ET423" s="1"/>
      <c r="EU423" s="1"/>
      <c r="EV423" s="1"/>
      <c r="EW423" s="1"/>
      <c r="EX423" s="1"/>
      <c r="EY423" s="1"/>
      <c r="EZ423" s="1"/>
      <c r="FA423" s="1"/>
      <c r="FB423" s="1"/>
      <c r="FC423" s="1"/>
      <c r="FD423" s="1"/>
      <c r="FE423" s="1"/>
      <c r="FF423" s="1"/>
      <c r="FI423" s="2"/>
      <c r="FJ423" s="2"/>
      <c r="FO423" s="2"/>
      <c r="FP423" s="2"/>
      <c r="FS423" s="2"/>
      <c r="FT423" s="2"/>
      <c r="FU423" s="2"/>
      <c r="FV423" s="2"/>
      <c r="FW423" s="2"/>
      <c r="FX423" s="2"/>
      <c r="FY423" s="2"/>
      <c r="FZ423" s="2"/>
      <c r="GQ423" s="1"/>
      <c r="GR423" s="1"/>
      <c r="GS423" s="1"/>
      <c r="GT423" s="1"/>
      <c r="GU423" s="1"/>
      <c r="GV423" s="1"/>
      <c r="GW423" s="1"/>
      <c r="GX423" s="1"/>
      <c r="HM423" s="1"/>
      <c r="HN423" s="1"/>
    </row>
    <row r="424" spans="1:222">
      <c r="A424" s="11"/>
      <c r="B424" s="1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2"/>
      <c r="AN424" s="2"/>
      <c r="AQ424" s="2"/>
      <c r="AR424" s="2"/>
      <c r="AU424" s="2"/>
      <c r="AV424" s="2"/>
      <c r="BA424" s="2"/>
      <c r="BB424" s="2"/>
      <c r="BE424" s="2"/>
      <c r="BF424" s="2"/>
      <c r="BI424" s="2"/>
      <c r="BJ424" s="2"/>
      <c r="BO424" s="1"/>
      <c r="BP424" s="1"/>
      <c r="BQ424" s="1"/>
      <c r="BR424" s="1"/>
      <c r="BS424" s="1"/>
      <c r="BT424" s="1"/>
      <c r="BU424" s="1"/>
      <c r="BV424" s="1"/>
      <c r="BW424" s="1"/>
      <c r="BX424" s="1"/>
      <c r="BY424" s="1"/>
      <c r="BZ424" s="1"/>
      <c r="CA424" s="1"/>
      <c r="CB424" s="1"/>
      <c r="CC424" s="1"/>
      <c r="CD424" s="1"/>
      <c r="CE424" s="1"/>
      <c r="CF424" s="1"/>
      <c r="CG424" s="1"/>
      <c r="CH424" s="1"/>
      <c r="CI424" s="1"/>
      <c r="CJ424" s="1"/>
      <c r="CK424" s="1"/>
      <c r="CL424" s="1"/>
      <c r="CM424" s="1"/>
      <c r="CN424" s="1"/>
      <c r="CO424" s="1"/>
      <c r="CP424" s="1"/>
      <c r="CQ424" s="1"/>
      <c r="CR424" s="1"/>
      <c r="CS424" s="1"/>
      <c r="CT424" s="1"/>
      <c r="CU424" s="1"/>
      <c r="CV424" s="1"/>
      <c r="CW424" s="1"/>
      <c r="CX424" s="1"/>
      <c r="CY424" s="1"/>
      <c r="CZ424" s="1"/>
      <c r="DA424" s="1"/>
      <c r="DB424" s="1"/>
      <c r="DC424" s="1"/>
      <c r="DD424" s="1"/>
      <c r="DE424" s="1"/>
      <c r="DF424" s="1"/>
      <c r="DG424" s="1"/>
      <c r="DH424" s="1"/>
      <c r="DI424" s="1"/>
      <c r="DJ424" s="1"/>
      <c r="DK424" s="1"/>
      <c r="DL424" s="1"/>
      <c r="DM424" s="1"/>
      <c r="DN424" s="1"/>
      <c r="DO424" s="1"/>
      <c r="DP424" s="1"/>
      <c r="DQ424" s="1"/>
      <c r="DR424" s="1"/>
      <c r="DS424" s="1"/>
      <c r="DT424" s="1"/>
      <c r="DU424" s="1"/>
      <c r="DV424" s="1"/>
      <c r="DW424" s="1"/>
      <c r="DX424" s="1"/>
      <c r="DY424" s="1"/>
      <c r="DZ424" s="1"/>
      <c r="EA424" s="1"/>
      <c r="EB424" s="1"/>
      <c r="EC424" s="1"/>
      <c r="ED424" s="1"/>
      <c r="EE424" s="1"/>
      <c r="EF424" s="1"/>
      <c r="EG424" s="1"/>
      <c r="EH424" s="1"/>
      <c r="EI424" s="1"/>
      <c r="EJ424" s="1"/>
      <c r="EK424" s="1"/>
      <c r="EL424" s="1"/>
      <c r="EM424" s="1"/>
      <c r="EN424" s="1"/>
      <c r="EO424" s="1"/>
      <c r="EP424" s="1"/>
      <c r="EQ424" s="1"/>
      <c r="ER424" s="1"/>
      <c r="ES424" s="1"/>
      <c r="ET424" s="1"/>
      <c r="EU424" s="1"/>
      <c r="EV424" s="1"/>
      <c r="EW424" s="1"/>
      <c r="EX424" s="1"/>
      <c r="EY424" s="1"/>
      <c r="EZ424" s="1"/>
      <c r="FA424" s="1"/>
      <c r="FB424" s="1"/>
      <c r="FC424" s="1"/>
      <c r="FD424" s="1"/>
      <c r="FE424" s="1"/>
      <c r="FF424" s="1"/>
      <c r="FI424" s="2"/>
      <c r="FJ424" s="2"/>
      <c r="FO424" s="2"/>
      <c r="FP424" s="2"/>
      <c r="FS424" s="2"/>
      <c r="FT424" s="2"/>
      <c r="FU424" s="2"/>
      <c r="FV424" s="2"/>
      <c r="FW424" s="2"/>
      <c r="FX424" s="2"/>
      <c r="FY424" s="2"/>
      <c r="FZ424" s="2"/>
      <c r="GQ424" s="1"/>
      <c r="GR424" s="1"/>
      <c r="GS424" s="1"/>
      <c r="GT424" s="1"/>
      <c r="GU424" s="1"/>
      <c r="GV424" s="1"/>
      <c r="GW424" s="1"/>
      <c r="GX424" s="1"/>
      <c r="HM424" s="1"/>
      <c r="HN424" s="1"/>
    </row>
    <row r="425" spans="1:222">
      <c r="A425" s="11"/>
      <c r="B425" s="1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2"/>
      <c r="AN425" s="2"/>
      <c r="AQ425" s="2"/>
      <c r="AR425" s="2"/>
      <c r="AU425" s="2"/>
      <c r="AV425" s="2"/>
      <c r="BA425" s="2"/>
      <c r="BB425" s="2"/>
      <c r="BE425" s="2"/>
      <c r="BF425" s="2"/>
      <c r="BI425" s="2"/>
      <c r="BJ425" s="2"/>
      <c r="BO425" s="1"/>
      <c r="BP425" s="1"/>
      <c r="BQ425" s="1"/>
      <c r="BR425" s="1"/>
      <c r="BS425" s="1"/>
      <c r="BT425" s="1"/>
      <c r="BU425" s="1"/>
      <c r="BV425" s="1"/>
      <c r="BW425" s="1"/>
      <c r="BX425" s="1"/>
      <c r="BY425" s="1"/>
      <c r="BZ425" s="1"/>
      <c r="CA425" s="1"/>
      <c r="CB425" s="1"/>
      <c r="CC425" s="1"/>
      <c r="CD425" s="1"/>
      <c r="CE425" s="1"/>
      <c r="CF425" s="1"/>
      <c r="CG425" s="1"/>
      <c r="CH425" s="1"/>
      <c r="CI425" s="1"/>
      <c r="CJ425" s="1"/>
      <c r="CK425" s="1"/>
      <c r="CL425" s="1"/>
      <c r="CM425" s="1"/>
      <c r="CN425" s="1"/>
      <c r="CO425" s="1"/>
      <c r="CP425" s="1"/>
      <c r="CQ425" s="1"/>
      <c r="CR425" s="1"/>
      <c r="CS425" s="1"/>
      <c r="CT425" s="1"/>
      <c r="CU425" s="1"/>
      <c r="CV425" s="1"/>
      <c r="CW425" s="1"/>
      <c r="CX425" s="1"/>
      <c r="CY425" s="1"/>
      <c r="CZ425" s="1"/>
      <c r="DA425" s="1"/>
      <c r="DB425" s="1"/>
      <c r="DC425" s="1"/>
      <c r="DD425" s="1"/>
      <c r="DE425" s="1"/>
      <c r="DF425" s="1"/>
      <c r="DG425" s="1"/>
      <c r="DH425" s="1"/>
      <c r="DI425" s="1"/>
      <c r="DJ425" s="1"/>
      <c r="DK425" s="1"/>
      <c r="DL425" s="1"/>
      <c r="DM425" s="1"/>
      <c r="DN425" s="1"/>
      <c r="DO425" s="1"/>
      <c r="DP425" s="1"/>
      <c r="DQ425" s="1"/>
      <c r="DR425" s="1"/>
      <c r="DS425" s="1"/>
      <c r="DT425" s="1"/>
      <c r="DU425" s="1"/>
      <c r="DV425" s="1"/>
      <c r="DW425" s="1"/>
      <c r="DX425" s="1"/>
      <c r="DY425" s="1"/>
      <c r="DZ425" s="1"/>
      <c r="EA425" s="1"/>
      <c r="EB425" s="1"/>
      <c r="EC425" s="1"/>
      <c r="ED425" s="1"/>
      <c r="EE425" s="1"/>
      <c r="EF425" s="1"/>
      <c r="EG425" s="1"/>
      <c r="EH425" s="1"/>
      <c r="EI425" s="1"/>
      <c r="EJ425" s="1"/>
      <c r="EK425" s="1"/>
      <c r="EL425" s="1"/>
      <c r="EM425" s="1"/>
      <c r="EN425" s="1"/>
      <c r="EO425" s="1"/>
      <c r="EP425" s="1"/>
      <c r="EQ425" s="1"/>
      <c r="ER425" s="1"/>
      <c r="ES425" s="1"/>
      <c r="ET425" s="1"/>
      <c r="EU425" s="1"/>
      <c r="EV425" s="1"/>
      <c r="EW425" s="1"/>
      <c r="EX425" s="1"/>
      <c r="EY425" s="1"/>
      <c r="EZ425" s="1"/>
      <c r="FA425" s="1"/>
      <c r="FB425" s="1"/>
      <c r="FC425" s="1"/>
      <c r="FD425" s="1"/>
      <c r="FE425" s="1"/>
      <c r="FF425" s="1"/>
      <c r="FI425" s="2"/>
      <c r="FJ425" s="2"/>
      <c r="FO425" s="2"/>
      <c r="FP425" s="2"/>
      <c r="FS425" s="2"/>
      <c r="FT425" s="2"/>
      <c r="FU425" s="2"/>
      <c r="FV425" s="2"/>
      <c r="FW425" s="2"/>
      <c r="FX425" s="2"/>
      <c r="FY425" s="2"/>
      <c r="FZ425" s="2"/>
      <c r="GQ425" s="1"/>
      <c r="GR425" s="1"/>
      <c r="GS425" s="1"/>
      <c r="GT425" s="1"/>
      <c r="GU425" s="1"/>
      <c r="GV425" s="1"/>
      <c r="GW425" s="1"/>
      <c r="GX425" s="1"/>
      <c r="HM425" s="1"/>
      <c r="HN425" s="1"/>
    </row>
    <row r="426" spans="1:222">
      <c r="A426" s="11"/>
      <c r="B426" s="1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2"/>
      <c r="AN426" s="2"/>
      <c r="AQ426" s="2"/>
      <c r="AR426" s="2"/>
      <c r="AU426" s="2"/>
      <c r="AV426" s="2"/>
      <c r="BA426" s="2"/>
      <c r="BB426" s="2"/>
      <c r="BE426" s="2"/>
      <c r="BF426" s="2"/>
      <c r="BI426" s="2"/>
      <c r="BJ426" s="2"/>
      <c r="BO426" s="1"/>
      <c r="BP426" s="1"/>
      <c r="BQ426" s="1"/>
      <c r="BR426" s="1"/>
      <c r="BS426" s="1"/>
      <c r="BT426" s="1"/>
      <c r="BU426" s="1"/>
      <c r="BV426" s="1"/>
      <c r="BW426" s="1"/>
      <c r="BX426" s="1"/>
      <c r="BY426" s="1"/>
      <c r="BZ426" s="1"/>
      <c r="CA426" s="1"/>
      <c r="CB426" s="1"/>
      <c r="CC426" s="1"/>
      <c r="CD426" s="1"/>
      <c r="CE426" s="1"/>
      <c r="CF426" s="1"/>
      <c r="CG426" s="1"/>
      <c r="CH426" s="1"/>
      <c r="CI426" s="1"/>
      <c r="CJ426" s="1"/>
      <c r="CK426" s="1"/>
      <c r="CL426" s="1"/>
      <c r="CM426" s="1"/>
      <c r="CN426" s="1"/>
      <c r="CO426" s="1"/>
      <c r="CP426" s="1"/>
      <c r="CQ426" s="1"/>
      <c r="CR426" s="1"/>
      <c r="CS426" s="1"/>
      <c r="CT426" s="1"/>
      <c r="CU426" s="1"/>
      <c r="CV426" s="1"/>
      <c r="CW426" s="1"/>
      <c r="CX426" s="1"/>
      <c r="CY426" s="1"/>
      <c r="CZ426" s="1"/>
      <c r="DA426" s="1"/>
      <c r="DB426" s="1"/>
      <c r="DC426" s="1"/>
      <c r="DD426" s="1"/>
      <c r="DE426" s="1"/>
      <c r="DF426" s="1"/>
      <c r="DG426" s="1"/>
      <c r="DH426" s="1"/>
      <c r="DI426" s="1"/>
      <c r="DJ426" s="1"/>
      <c r="DK426" s="1"/>
      <c r="DL426" s="1"/>
      <c r="DM426" s="1"/>
      <c r="DN426" s="1"/>
      <c r="DO426" s="1"/>
      <c r="DP426" s="1"/>
      <c r="DQ426" s="1"/>
      <c r="DR426" s="1"/>
      <c r="DS426" s="1"/>
      <c r="DT426" s="1"/>
      <c r="DU426" s="1"/>
      <c r="DV426" s="1"/>
      <c r="DW426" s="1"/>
      <c r="DX426" s="1"/>
      <c r="DY426" s="1"/>
      <c r="DZ426" s="1"/>
      <c r="EA426" s="1"/>
      <c r="EB426" s="1"/>
      <c r="EC426" s="1"/>
      <c r="ED426" s="1"/>
      <c r="EE426" s="1"/>
      <c r="EF426" s="1"/>
      <c r="EG426" s="1"/>
      <c r="EH426" s="1"/>
      <c r="EI426" s="1"/>
      <c r="EJ426" s="1"/>
      <c r="EK426" s="1"/>
      <c r="EL426" s="1"/>
      <c r="EM426" s="1"/>
      <c r="EN426" s="1"/>
      <c r="EO426" s="1"/>
      <c r="EP426" s="1"/>
      <c r="EQ426" s="1"/>
      <c r="ER426" s="1"/>
      <c r="ES426" s="1"/>
      <c r="ET426" s="1"/>
      <c r="EU426" s="1"/>
      <c r="EV426" s="1"/>
      <c r="EW426" s="1"/>
      <c r="EX426" s="1"/>
      <c r="EY426" s="1"/>
      <c r="EZ426" s="1"/>
      <c r="FA426" s="1"/>
      <c r="FB426" s="1"/>
      <c r="FC426" s="1"/>
      <c r="FD426" s="1"/>
      <c r="FE426" s="1"/>
      <c r="FF426" s="1"/>
      <c r="FI426" s="2"/>
      <c r="FJ426" s="2"/>
      <c r="FO426" s="2"/>
      <c r="FP426" s="2"/>
      <c r="FS426" s="2"/>
      <c r="FT426" s="2"/>
      <c r="FU426" s="2"/>
      <c r="FV426" s="2"/>
      <c r="FW426" s="2"/>
      <c r="FX426" s="2"/>
      <c r="FY426" s="2"/>
      <c r="FZ426" s="2"/>
      <c r="GQ426" s="1"/>
      <c r="GR426" s="1"/>
      <c r="GS426" s="1"/>
      <c r="GT426" s="1"/>
      <c r="GU426" s="1"/>
      <c r="GV426" s="1"/>
      <c r="GW426" s="1"/>
      <c r="GX426" s="1"/>
      <c r="HM426" s="1"/>
      <c r="HN426" s="1"/>
    </row>
    <row r="427" spans="1:222">
      <c r="A427" s="11"/>
      <c r="B427" s="1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2"/>
      <c r="AN427" s="2"/>
      <c r="AQ427" s="2"/>
      <c r="AR427" s="2"/>
      <c r="AU427" s="2"/>
      <c r="AV427" s="2"/>
      <c r="BA427" s="2"/>
      <c r="BB427" s="2"/>
      <c r="BE427" s="2"/>
      <c r="BF427" s="2"/>
      <c r="BI427" s="2"/>
      <c r="BJ427" s="2"/>
      <c r="BO427" s="1"/>
      <c r="BP427" s="1"/>
      <c r="BQ427" s="1"/>
      <c r="BR427" s="1"/>
      <c r="BS427" s="1"/>
      <c r="BT427" s="1"/>
      <c r="BU427" s="1"/>
      <c r="BV427" s="1"/>
      <c r="BW427" s="1"/>
      <c r="BX427" s="1"/>
      <c r="BY427" s="1"/>
      <c r="BZ427" s="1"/>
      <c r="CA427" s="1"/>
      <c r="CB427" s="1"/>
      <c r="CC427" s="1"/>
      <c r="CD427" s="1"/>
      <c r="CE427" s="1"/>
      <c r="CF427" s="1"/>
      <c r="CG427" s="1"/>
      <c r="CH427" s="1"/>
      <c r="CI427" s="1"/>
      <c r="CJ427" s="1"/>
      <c r="CK427" s="1"/>
      <c r="CL427" s="1"/>
      <c r="CM427" s="1"/>
      <c r="CN427" s="1"/>
      <c r="CO427" s="1"/>
      <c r="CP427" s="1"/>
      <c r="CQ427" s="1"/>
      <c r="CR427" s="1"/>
      <c r="CS427" s="1"/>
      <c r="CT427" s="1"/>
      <c r="CU427" s="1"/>
      <c r="CV427" s="1"/>
      <c r="CW427" s="1"/>
      <c r="CX427" s="1"/>
      <c r="CY427" s="1"/>
      <c r="CZ427" s="1"/>
      <c r="DA427" s="1"/>
      <c r="DB427" s="1"/>
      <c r="DC427" s="1"/>
      <c r="DD427" s="1"/>
      <c r="DE427" s="1"/>
      <c r="DF427" s="1"/>
      <c r="DG427" s="1"/>
      <c r="DH427" s="1"/>
      <c r="DI427" s="1"/>
      <c r="DJ427" s="1"/>
      <c r="DK427" s="1"/>
      <c r="DL427" s="1"/>
      <c r="DM427" s="1"/>
      <c r="DN427" s="1"/>
      <c r="DO427" s="1"/>
      <c r="DP427" s="1"/>
      <c r="DQ427" s="1"/>
      <c r="DR427" s="1"/>
      <c r="DS427" s="1"/>
      <c r="DT427" s="1"/>
      <c r="DU427" s="1"/>
      <c r="DV427" s="1"/>
      <c r="DW427" s="1"/>
      <c r="DX427" s="1"/>
      <c r="DY427" s="1"/>
      <c r="DZ427" s="1"/>
      <c r="EA427" s="1"/>
      <c r="EB427" s="1"/>
      <c r="EC427" s="1"/>
      <c r="ED427" s="1"/>
      <c r="EE427" s="1"/>
      <c r="EF427" s="1"/>
      <c r="EG427" s="1"/>
      <c r="EH427" s="1"/>
      <c r="EI427" s="1"/>
      <c r="EJ427" s="1"/>
      <c r="EK427" s="1"/>
      <c r="EL427" s="1"/>
      <c r="EM427" s="1"/>
      <c r="EN427" s="1"/>
      <c r="EO427" s="1"/>
      <c r="EP427" s="1"/>
      <c r="EQ427" s="1"/>
      <c r="ER427" s="1"/>
      <c r="ES427" s="1"/>
      <c r="ET427" s="1"/>
      <c r="EU427" s="1"/>
      <c r="EV427" s="1"/>
      <c r="EW427" s="1"/>
      <c r="EX427" s="1"/>
      <c r="EY427" s="1"/>
      <c r="EZ427" s="1"/>
      <c r="FA427" s="1"/>
      <c r="FB427" s="1"/>
      <c r="FC427" s="1"/>
      <c r="FD427" s="1"/>
      <c r="FE427" s="1"/>
      <c r="FF427" s="1"/>
      <c r="FI427" s="2"/>
      <c r="FJ427" s="2"/>
      <c r="FO427" s="2"/>
      <c r="FP427" s="2"/>
      <c r="FS427" s="2"/>
      <c r="FT427" s="2"/>
      <c r="FU427" s="2"/>
      <c r="FV427" s="2"/>
      <c r="FW427" s="2"/>
      <c r="FX427" s="2"/>
      <c r="FY427" s="2"/>
      <c r="FZ427" s="2"/>
      <c r="GQ427" s="1"/>
      <c r="GR427" s="1"/>
      <c r="GS427" s="1"/>
      <c r="GT427" s="1"/>
      <c r="GU427" s="1"/>
      <c r="GV427" s="1"/>
      <c r="GW427" s="1"/>
      <c r="GX427" s="1"/>
      <c r="HM427" s="1"/>
      <c r="HN427" s="1"/>
    </row>
    <row r="428" spans="1:222">
      <c r="A428" s="11"/>
      <c r="B428" s="1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2"/>
      <c r="AN428" s="2"/>
      <c r="AQ428" s="2"/>
      <c r="AR428" s="2"/>
      <c r="AU428" s="2"/>
      <c r="AV428" s="2"/>
      <c r="BA428" s="2"/>
      <c r="BB428" s="2"/>
      <c r="BE428" s="2"/>
      <c r="BF428" s="2"/>
      <c r="BI428" s="2"/>
      <c r="BJ428" s="2"/>
      <c r="BO428" s="1"/>
      <c r="BP428" s="1"/>
      <c r="BQ428" s="1"/>
      <c r="BR428" s="1"/>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c r="CS428" s="1"/>
      <c r="CT428" s="1"/>
      <c r="CU428" s="1"/>
      <c r="CV428" s="1"/>
      <c r="CW428" s="1"/>
      <c r="CX428" s="1"/>
      <c r="CY428" s="1"/>
      <c r="CZ428" s="1"/>
      <c r="DA428" s="1"/>
      <c r="DB428" s="1"/>
      <c r="DC428" s="1"/>
      <c r="DD428" s="1"/>
      <c r="DE428" s="1"/>
      <c r="DF428" s="1"/>
      <c r="DG428" s="1"/>
      <c r="DH428" s="1"/>
      <c r="DI428" s="1"/>
      <c r="DJ428" s="1"/>
      <c r="DK428" s="1"/>
      <c r="DL428" s="1"/>
      <c r="DM428" s="1"/>
      <c r="DN428" s="1"/>
      <c r="DO428" s="1"/>
      <c r="DP428" s="1"/>
      <c r="DQ428" s="1"/>
      <c r="DR428" s="1"/>
      <c r="DS428" s="1"/>
      <c r="DT428" s="1"/>
      <c r="DU428" s="1"/>
      <c r="DV428" s="1"/>
      <c r="DW428" s="1"/>
      <c r="DX428" s="1"/>
      <c r="DY428" s="1"/>
      <c r="DZ428" s="1"/>
      <c r="EA428" s="1"/>
      <c r="EB428" s="1"/>
      <c r="EC428" s="1"/>
      <c r="ED428" s="1"/>
      <c r="EE428" s="1"/>
      <c r="EF428" s="1"/>
      <c r="EG428" s="1"/>
      <c r="EH428" s="1"/>
      <c r="EI428" s="1"/>
      <c r="EJ428" s="1"/>
      <c r="EK428" s="1"/>
      <c r="EL428" s="1"/>
      <c r="EM428" s="1"/>
      <c r="EN428" s="1"/>
      <c r="EO428" s="1"/>
      <c r="EP428" s="1"/>
      <c r="EQ428" s="1"/>
      <c r="ER428" s="1"/>
      <c r="ES428" s="1"/>
      <c r="ET428" s="1"/>
      <c r="EU428" s="1"/>
      <c r="EV428" s="1"/>
      <c r="EW428" s="1"/>
      <c r="EX428" s="1"/>
      <c r="EY428" s="1"/>
      <c r="EZ428" s="1"/>
      <c r="FA428" s="1"/>
      <c r="FB428" s="1"/>
      <c r="FC428" s="1"/>
      <c r="FD428" s="1"/>
      <c r="FE428" s="1"/>
      <c r="FF428" s="1"/>
      <c r="FI428" s="2"/>
      <c r="FJ428" s="2"/>
      <c r="FO428" s="2"/>
      <c r="FP428" s="2"/>
      <c r="FS428" s="2"/>
      <c r="FT428" s="2"/>
      <c r="FU428" s="2"/>
      <c r="FV428" s="2"/>
      <c r="FW428" s="2"/>
      <c r="FX428" s="2"/>
      <c r="FY428" s="2"/>
      <c r="FZ428" s="2"/>
      <c r="GQ428" s="1"/>
      <c r="GR428" s="1"/>
      <c r="GS428" s="1"/>
      <c r="GT428" s="1"/>
      <c r="GU428" s="1"/>
      <c r="GV428" s="1"/>
      <c r="GW428" s="1"/>
      <c r="GX428" s="1"/>
      <c r="HM428" s="1"/>
      <c r="HN428" s="1"/>
    </row>
    <row r="429" spans="1:222">
      <c r="A429" s="11"/>
      <c r="B429" s="1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2"/>
      <c r="AN429" s="2"/>
      <c r="AQ429" s="2"/>
      <c r="AR429" s="2"/>
      <c r="AU429" s="2"/>
      <c r="AV429" s="2"/>
      <c r="BA429" s="2"/>
      <c r="BB429" s="2"/>
      <c r="BE429" s="2"/>
      <c r="BF429" s="2"/>
      <c r="BI429" s="2"/>
      <c r="BJ429" s="2"/>
      <c r="BO429" s="1"/>
      <c r="BP429" s="1"/>
      <c r="BQ429" s="1"/>
      <c r="BR429" s="1"/>
      <c r="BS429" s="1"/>
      <c r="BT429" s="1"/>
      <c r="BU429" s="1"/>
      <c r="BV429" s="1"/>
      <c r="BW429" s="1"/>
      <c r="BX429" s="1"/>
      <c r="BY429" s="1"/>
      <c r="BZ429" s="1"/>
      <c r="CA429" s="1"/>
      <c r="CB429" s="1"/>
      <c r="CC429" s="1"/>
      <c r="CD429" s="1"/>
      <c r="CE429" s="1"/>
      <c r="CF429" s="1"/>
      <c r="CG429" s="1"/>
      <c r="CH429" s="1"/>
      <c r="CI429" s="1"/>
      <c r="CJ429" s="1"/>
      <c r="CK429" s="1"/>
      <c r="CL429" s="1"/>
      <c r="CM429" s="1"/>
      <c r="CN429" s="1"/>
      <c r="CO429" s="1"/>
      <c r="CP429" s="1"/>
      <c r="CQ429" s="1"/>
      <c r="CR429" s="1"/>
      <c r="CS429" s="1"/>
      <c r="CT429" s="1"/>
      <c r="CU429" s="1"/>
      <c r="CV429" s="1"/>
      <c r="CW429" s="1"/>
      <c r="CX429" s="1"/>
      <c r="CY429" s="1"/>
      <c r="CZ429" s="1"/>
      <c r="DA429" s="1"/>
      <c r="DB429" s="1"/>
      <c r="DC429" s="1"/>
      <c r="DD429" s="1"/>
      <c r="DE429" s="1"/>
      <c r="DF429" s="1"/>
      <c r="DG429" s="1"/>
      <c r="DH429" s="1"/>
      <c r="DI429" s="1"/>
      <c r="DJ429" s="1"/>
      <c r="DK429" s="1"/>
      <c r="DL429" s="1"/>
      <c r="DM429" s="1"/>
      <c r="DN429" s="1"/>
      <c r="DO429" s="1"/>
      <c r="DP429" s="1"/>
      <c r="DQ429" s="1"/>
      <c r="DR429" s="1"/>
      <c r="DS429" s="1"/>
      <c r="DT429" s="1"/>
      <c r="DU429" s="1"/>
      <c r="DV429" s="1"/>
      <c r="DW429" s="1"/>
      <c r="DX429" s="1"/>
      <c r="DY429" s="1"/>
      <c r="DZ429" s="1"/>
      <c r="EA429" s="1"/>
      <c r="EB429" s="1"/>
      <c r="EC429" s="1"/>
      <c r="ED429" s="1"/>
      <c r="EE429" s="1"/>
      <c r="EF429" s="1"/>
      <c r="EG429" s="1"/>
      <c r="EH429" s="1"/>
      <c r="EI429" s="1"/>
      <c r="EJ429" s="1"/>
      <c r="EK429" s="1"/>
      <c r="EL429" s="1"/>
      <c r="EM429" s="1"/>
      <c r="EN429" s="1"/>
      <c r="EO429" s="1"/>
      <c r="EP429" s="1"/>
      <c r="EQ429" s="1"/>
      <c r="ER429" s="1"/>
      <c r="ES429" s="1"/>
      <c r="ET429" s="1"/>
      <c r="EU429" s="1"/>
      <c r="EV429" s="1"/>
      <c r="EW429" s="1"/>
      <c r="EX429" s="1"/>
      <c r="EY429" s="1"/>
      <c r="EZ429" s="1"/>
      <c r="FA429" s="1"/>
      <c r="FB429" s="1"/>
      <c r="FC429" s="1"/>
      <c r="FD429" s="1"/>
      <c r="FE429" s="1"/>
      <c r="FF429" s="1"/>
      <c r="FI429" s="2"/>
      <c r="FJ429" s="2"/>
      <c r="FO429" s="2"/>
      <c r="FP429" s="2"/>
      <c r="FS429" s="2"/>
      <c r="FT429" s="2"/>
      <c r="FU429" s="2"/>
      <c r="FV429" s="2"/>
      <c r="FW429" s="2"/>
      <c r="FX429" s="2"/>
      <c r="FY429" s="2"/>
      <c r="FZ429" s="2"/>
      <c r="GQ429" s="1"/>
      <c r="GR429" s="1"/>
      <c r="GS429" s="1"/>
      <c r="GT429" s="1"/>
      <c r="GU429" s="1"/>
      <c r="GV429" s="1"/>
      <c r="GW429" s="1"/>
      <c r="GX429" s="1"/>
      <c r="HM429" s="1"/>
      <c r="HN429" s="1"/>
    </row>
    <row r="430" spans="1:222">
      <c r="A430" s="11"/>
      <c r="B430" s="1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2"/>
      <c r="AN430" s="2"/>
      <c r="AQ430" s="2"/>
      <c r="AR430" s="2"/>
      <c r="AU430" s="2"/>
      <c r="AV430" s="2"/>
      <c r="BA430" s="2"/>
      <c r="BB430" s="2"/>
      <c r="BE430" s="2"/>
      <c r="BF430" s="2"/>
      <c r="BI430" s="2"/>
      <c r="BJ430" s="2"/>
      <c r="BO430" s="1"/>
      <c r="BP430" s="1"/>
      <c r="BQ430" s="1"/>
      <c r="BR430" s="1"/>
      <c r="BS430" s="1"/>
      <c r="BT430" s="1"/>
      <c r="BU430" s="1"/>
      <c r="BV430" s="1"/>
      <c r="BW430" s="1"/>
      <c r="BX430" s="1"/>
      <c r="BY430" s="1"/>
      <c r="BZ430" s="1"/>
      <c r="CA430" s="1"/>
      <c r="CB430" s="1"/>
      <c r="CC430" s="1"/>
      <c r="CD430" s="1"/>
      <c r="CE430" s="1"/>
      <c r="CF430" s="1"/>
      <c r="CG430" s="1"/>
      <c r="CH430" s="1"/>
      <c r="CI430" s="1"/>
      <c r="CJ430" s="1"/>
      <c r="CK430" s="1"/>
      <c r="CL430" s="1"/>
      <c r="CM430" s="1"/>
      <c r="CN430" s="1"/>
      <c r="CO430" s="1"/>
      <c r="CP430" s="1"/>
      <c r="CQ430" s="1"/>
      <c r="CR430" s="1"/>
      <c r="CS430" s="1"/>
      <c r="CT430" s="1"/>
      <c r="CU430" s="1"/>
      <c r="CV430" s="1"/>
      <c r="CW430" s="1"/>
      <c r="CX430" s="1"/>
      <c r="CY430" s="1"/>
      <c r="CZ430" s="1"/>
      <c r="DA430" s="1"/>
      <c r="DB430" s="1"/>
      <c r="DC430" s="1"/>
      <c r="DD430" s="1"/>
      <c r="DE430" s="1"/>
      <c r="DF430" s="1"/>
      <c r="DG430" s="1"/>
      <c r="DH430" s="1"/>
      <c r="DI430" s="1"/>
      <c r="DJ430" s="1"/>
      <c r="DK430" s="1"/>
      <c r="DL430" s="1"/>
      <c r="DM430" s="1"/>
      <c r="DN430" s="1"/>
      <c r="DO430" s="1"/>
      <c r="DP430" s="1"/>
      <c r="DQ430" s="1"/>
      <c r="DR430" s="1"/>
      <c r="DS430" s="1"/>
      <c r="DT430" s="1"/>
      <c r="DU430" s="1"/>
      <c r="DV430" s="1"/>
      <c r="DW430" s="1"/>
      <c r="DX430" s="1"/>
      <c r="DY430" s="1"/>
      <c r="DZ430" s="1"/>
      <c r="EA430" s="1"/>
      <c r="EB430" s="1"/>
      <c r="EC430" s="1"/>
      <c r="ED430" s="1"/>
      <c r="EE430" s="1"/>
      <c r="EF430" s="1"/>
      <c r="EG430" s="1"/>
      <c r="EH430" s="1"/>
      <c r="EI430" s="1"/>
      <c r="EJ430" s="1"/>
      <c r="EK430" s="1"/>
      <c r="EL430" s="1"/>
      <c r="EM430" s="1"/>
      <c r="EN430" s="1"/>
      <c r="EO430" s="1"/>
      <c r="EP430" s="1"/>
      <c r="EQ430" s="1"/>
      <c r="ER430" s="1"/>
      <c r="ES430" s="1"/>
      <c r="ET430" s="1"/>
      <c r="EU430" s="1"/>
      <c r="EV430" s="1"/>
      <c r="EW430" s="1"/>
      <c r="EX430" s="1"/>
      <c r="EY430" s="1"/>
      <c r="EZ430" s="1"/>
      <c r="FA430" s="1"/>
      <c r="FB430" s="1"/>
      <c r="FC430" s="1"/>
      <c r="FD430" s="1"/>
      <c r="FE430" s="1"/>
      <c r="FF430" s="1"/>
      <c r="FI430" s="2"/>
      <c r="FJ430" s="2"/>
      <c r="FO430" s="2"/>
      <c r="FP430" s="2"/>
      <c r="FS430" s="2"/>
      <c r="FT430" s="2"/>
      <c r="FU430" s="2"/>
      <c r="FV430" s="2"/>
      <c r="FW430" s="2"/>
      <c r="FX430" s="2"/>
      <c r="FY430" s="2"/>
      <c r="FZ430" s="2"/>
      <c r="GQ430" s="1"/>
      <c r="GR430" s="1"/>
      <c r="GS430" s="1"/>
      <c r="GT430" s="1"/>
      <c r="GU430" s="1"/>
      <c r="GV430" s="1"/>
      <c r="GW430" s="1"/>
      <c r="GX430" s="1"/>
      <c r="HM430" s="1"/>
      <c r="HN430" s="1"/>
    </row>
    <row r="431" spans="1:222">
      <c r="A431" s="11"/>
      <c r="B431" s="1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2"/>
      <c r="AN431" s="2"/>
      <c r="AQ431" s="2"/>
      <c r="AR431" s="2"/>
      <c r="AU431" s="2"/>
      <c r="AV431" s="2"/>
      <c r="BA431" s="2"/>
      <c r="BB431" s="2"/>
      <c r="BE431" s="2"/>
      <c r="BF431" s="2"/>
      <c r="BI431" s="2"/>
      <c r="BJ431" s="2"/>
      <c r="BO431" s="1"/>
      <c r="BP431" s="1"/>
      <c r="BQ431" s="1"/>
      <c r="BR431" s="1"/>
      <c r="BS431" s="1"/>
      <c r="BT431" s="1"/>
      <c r="BU431" s="1"/>
      <c r="BV431" s="1"/>
      <c r="BW431" s="1"/>
      <c r="BX431" s="1"/>
      <c r="BY431" s="1"/>
      <c r="BZ431" s="1"/>
      <c r="CA431" s="1"/>
      <c r="CB431" s="1"/>
      <c r="CC431" s="1"/>
      <c r="CD431" s="1"/>
      <c r="CE431" s="1"/>
      <c r="CF431" s="1"/>
      <c r="CG431" s="1"/>
      <c r="CH431" s="1"/>
      <c r="CI431" s="1"/>
      <c r="CJ431" s="1"/>
      <c r="CK431" s="1"/>
      <c r="CL431" s="1"/>
      <c r="CM431" s="1"/>
      <c r="CN431" s="1"/>
      <c r="CO431" s="1"/>
      <c r="CP431" s="1"/>
      <c r="CQ431" s="1"/>
      <c r="CR431" s="1"/>
      <c r="CS431" s="1"/>
      <c r="CT431" s="1"/>
      <c r="CU431" s="1"/>
      <c r="CV431" s="1"/>
      <c r="CW431" s="1"/>
      <c r="CX431" s="1"/>
      <c r="CY431" s="1"/>
      <c r="CZ431" s="1"/>
      <c r="DA431" s="1"/>
      <c r="DB431" s="1"/>
      <c r="DC431" s="1"/>
      <c r="DD431" s="1"/>
      <c r="DE431" s="1"/>
      <c r="DF431" s="1"/>
      <c r="DG431" s="1"/>
      <c r="DH431" s="1"/>
      <c r="DI431" s="1"/>
      <c r="DJ431" s="1"/>
      <c r="DK431" s="1"/>
      <c r="DL431" s="1"/>
      <c r="DM431" s="1"/>
      <c r="DN431" s="1"/>
      <c r="DO431" s="1"/>
      <c r="DP431" s="1"/>
      <c r="DQ431" s="1"/>
      <c r="DR431" s="1"/>
      <c r="DS431" s="1"/>
      <c r="DT431" s="1"/>
      <c r="DU431" s="1"/>
      <c r="DV431" s="1"/>
      <c r="DW431" s="1"/>
      <c r="DX431" s="1"/>
      <c r="DY431" s="1"/>
      <c r="DZ431" s="1"/>
      <c r="EA431" s="1"/>
      <c r="EB431" s="1"/>
      <c r="EC431" s="1"/>
      <c r="ED431" s="1"/>
      <c r="EE431" s="1"/>
      <c r="EF431" s="1"/>
      <c r="EG431" s="1"/>
      <c r="EH431" s="1"/>
      <c r="EI431" s="1"/>
      <c r="EJ431" s="1"/>
      <c r="EK431" s="1"/>
      <c r="EL431" s="1"/>
      <c r="EM431" s="1"/>
      <c r="EN431" s="1"/>
      <c r="EO431" s="1"/>
      <c r="EP431" s="1"/>
      <c r="EQ431" s="1"/>
      <c r="ER431" s="1"/>
      <c r="ES431" s="1"/>
      <c r="ET431" s="1"/>
      <c r="EU431" s="1"/>
      <c r="EV431" s="1"/>
      <c r="EW431" s="1"/>
      <c r="EX431" s="1"/>
      <c r="EY431" s="1"/>
      <c r="EZ431" s="1"/>
      <c r="FA431" s="1"/>
      <c r="FB431" s="1"/>
      <c r="FC431" s="1"/>
      <c r="FD431" s="1"/>
      <c r="FE431" s="1"/>
      <c r="FF431" s="1"/>
      <c r="FI431" s="2"/>
      <c r="FJ431" s="2"/>
      <c r="FO431" s="2"/>
      <c r="FP431" s="2"/>
      <c r="FS431" s="2"/>
      <c r="FT431" s="2"/>
      <c r="FU431" s="2"/>
      <c r="FV431" s="2"/>
      <c r="FW431" s="2"/>
      <c r="FX431" s="2"/>
      <c r="FY431" s="2"/>
      <c r="FZ431" s="2"/>
      <c r="GQ431" s="1"/>
      <c r="GR431" s="1"/>
      <c r="GS431" s="1"/>
      <c r="GT431" s="1"/>
      <c r="GU431" s="1"/>
      <c r="GV431" s="1"/>
      <c r="GW431" s="1"/>
      <c r="GX431" s="1"/>
      <c r="HM431" s="1"/>
      <c r="HN431" s="1"/>
    </row>
    <row r="432" spans="1:222">
      <c r="A432" s="11"/>
      <c r="B432" s="1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2"/>
      <c r="AN432" s="2"/>
      <c r="AQ432" s="2"/>
      <c r="AR432" s="2"/>
      <c r="AU432" s="2"/>
      <c r="AV432" s="2"/>
      <c r="BA432" s="2"/>
      <c r="BB432" s="2"/>
      <c r="BE432" s="2"/>
      <c r="BF432" s="2"/>
      <c r="BI432" s="2"/>
      <c r="BJ432" s="2"/>
      <c r="BO432" s="1"/>
      <c r="BP432" s="1"/>
      <c r="BQ432" s="1"/>
      <c r="BR432" s="1"/>
      <c r="BS432" s="1"/>
      <c r="BT432" s="1"/>
      <c r="BU432" s="1"/>
      <c r="BV432" s="1"/>
      <c r="BW432" s="1"/>
      <c r="BX432" s="1"/>
      <c r="BY432" s="1"/>
      <c r="BZ432" s="1"/>
      <c r="CA432" s="1"/>
      <c r="CB432" s="1"/>
      <c r="CC432" s="1"/>
      <c r="CD432" s="1"/>
      <c r="CE432" s="1"/>
      <c r="CF432" s="1"/>
      <c r="CG432" s="1"/>
      <c r="CH432" s="1"/>
      <c r="CI432" s="1"/>
      <c r="CJ432" s="1"/>
      <c r="CK432" s="1"/>
      <c r="CL432" s="1"/>
      <c r="CM432" s="1"/>
      <c r="CN432" s="1"/>
      <c r="CO432" s="1"/>
      <c r="CP432" s="1"/>
      <c r="CQ432" s="1"/>
      <c r="CR432" s="1"/>
      <c r="CS432" s="1"/>
      <c r="CT432" s="1"/>
      <c r="CU432" s="1"/>
      <c r="CV432" s="1"/>
      <c r="CW432" s="1"/>
      <c r="CX432" s="1"/>
      <c r="CY432" s="1"/>
      <c r="CZ432" s="1"/>
      <c r="DA432" s="1"/>
      <c r="DB432" s="1"/>
      <c r="DC432" s="1"/>
      <c r="DD432" s="1"/>
      <c r="DE432" s="1"/>
      <c r="DF432" s="1"/>
      <c r="DG432" s="1"/>
      <c r="DH432" s="1"/>
      <c r="DI432" s="1"/>
      <c r="DJ432" s="1"/>
      <c r="DK432" s="1"/>
      <c r="DL432" s="1"/>
      <c r="DM432" s="1"/>
      <c r="DN432" s="1"/>
      <c r="DO432" s="1"/>
      <c r="DP432" s="1"/>
      <c r="DQ432" s="1"/>
      <c r="DR432" s="1"/>
      <c r="DS432" s="1"/>
      <c r="DT432" s="1"/>
      <c r="DU432" s="1"/>
      <c r="DV432" s="1"/>
      <c r="DW432" s="1"/>
      <c r="DX432" s="1"/>
      <c r="DY432" s="1"/>
      <c r="DZ432" s="1"/>
      <c r="EA432" s="1"/>
      <c r="EB432" s="1"/>
      <c r="EC432" s="1"/>
      <c r="ED432" s="1"/>
      <c r="EE432" s="1"/>
      <c r="EF432" s="1"/>
      <c r="EG432" s="1"/>
      <c r="EH432" s="1"/>
      <c r="EI432" s="1"/>
      <c r="EJ432" s="1"/>
      <c r="EK432" s="1"/>
      <c r="EL432" s="1"/>
      <c r="EM432" s="1"/>
      <c r="EN432" s="1"/>
      <c r="EO432" s="1"/>
      <c r="EP432" s="1"/>
      <c r="EQ432" s="1"/>
      <c r="ER432" s="1"/>
      <c r="ES432" s="1"/>
      <c r="ET432" s="1"/>
      <c r="EU432" s="1"/>
      <c r="EV432" s="1"/>
      <c r="EW432" s="1"/>
      <c r="EX432" s="1"/>
      <c r="EY432" s="1"/>
      <c r="EZ432" s="1"/>
      <c r="FA432" s="1"/>
      <c r="FB432" s="1"/>
      <c r="FC432" s="1"/>
      <c r="FD432" s="1"/>
      <c r="FE432" s="1"/>
      <c r="FF432" s="1"/>
      <c r="FI432" s="2"/>
      <c r="FJ432" s="2"/>
      <c r="FO432" s="2"/>
      <c r="FP432" s="2"/>
      <c r="FS432" s="2"/>
      <c r="FT432" s="2"/>
      <c r="FU432" s="2"/>
      <c r="FV432" s="2"/>
      <c r="FW432" s="2"/>
      <c r="FX432" s="2"/>
      <c r="FY432" s="2"/>
      <c r="FZ432" s="2"/>
      <c r="GQ432" s="1"/>
      <c r="GR432" s="1"/>
      <c r="GS432" s="1"/>
      <c r="GT432" s="1"/>
      <c r="GU432" s="1"/>
      <c r="GV432" s="1"/>
      <c r="GW432" s="1"/>
      <c r="GX432" s="1"/>
      <c r="HM432" s="1"/>
      <c r="HN432" s="1"/>
    </row>
    <row r="433" spans="1:222">
      <c r="A433" s="11"/>
      <c r="B433" s="1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2"/>
      <c r="AN433" s="2"/>
      <c r="AQ433" s="2"/>
      <c r="AR433" s="2"/>
      <c r="AU433" s="2"/>
      <c r="AV433" s="2"/>
      <c r="BA433" s="2"/>
      <c r="BB433" s="2"/>
      <c r="BE433" s="2"/>
      <c r="BF433" s="2"/>
      <c r="BI433" s="2"/>
      <c r="BJ433" s="2"/>
      <c r="BO433" s="1"/>
      <c r="BP433" s="1"/>
      <c r="BQ433" s="1"/>
      <c r="BR433" s="1"/>
      <c r="BS433" s="1"/>
      <c r="BT433" s="1"/>
      <c r="BU433" s="1"/>
      <c r="BV433" s="1"/>
      <c r="BW433" s="1"/>
      <c r="BX433" s="1"/>
      <c r="BY433" s="1"/>
      <c r="BZ433" s="1"/>
      <c r="CA433" s="1"/>
      <c r="CB433" s="1"/>
      <c r="CC433" s="1"/>
      <c r="CD433" s="1"/>
      <c r="CE433" s="1"/>
      <c r="CF433" s="1"/>
      <c r="CG433" s="1"/>
      <c r="CH433" s="1"/>
      <c r="CI433" s="1"/>
      <c r="CJ433" s="1"/>
      <c r="CK433" s="1"/>
      <c r="CL433" s="1"/>
      <c r="CM433" s="1"/>
      <c r="CN433" s="1"/>
      <c r="CO433" s="1"/>
      <c r="CP433" s="1"/>
      <c r="CQ433" s="1"/>
      <c r="CR433" s="1"/>
      <c r="CS433" s="1"/>
      <c r="CT433" s="1"/>
      <c r="CU433" s="1"/>
      <c r="CV433" s="1"/>
      <c r="CW433" s="1"/>
      <c r="CX433" s="1"/>
      <c r="CY433" s="1"/>
      <c r="CZ433" s="1"/>
      <c r="DA433" s="1"/>
      <c r="DB433" s="1"/>
      <c r="DC433" s="1"/>
      <c r="DD433" s="1"/>
      <c r="DE433" s="1"/>
      <c r="DF433" s="1"/>
      <c r="DG433" s="1"/>
      <c r="DH433" s="1"/>
      <c r="DI433" s="1"/>
      <c r="DJ433" s="1"/>
      <c r="DK433" s="1"/>
      <c r="DL433" s="1"/>
      <c r="DM433" s="1"/>
      <c r="DN433" s="1"/>
      <c r="DO433" s="1"/>
      <c r="DP433" s="1"/>
      <c r="DQ433" s="1"/>
      <c r="DR433" s="1"/>
      <c r="DS433" s="1"/>
      <c r="DT433" s="1"/>
      <c r="DU433" s="1"/>
      <c r="DV433" s="1"/>
      <c r="DW433" s="1"/>
      <c r="DX433" s="1"/>
      <c r="DY433" s="1"/>
      <c r="DZ433" s="1"/>
      <c r="EA433" s="1"/>
      <c r="EB433" s="1"/>
      <c r="EC433" s="1"/>
      <c r="ED433" s="1"/>
      <c r="EE433" s="1"/>
      <c r="EF433" s="1"/>
      <c r="EG433" s="1"/>
      <c r="EH433" s="1"/>
      <c r="EI433" s="1"/>
      <c r="EJ433" s="1"/>
      <c r="EK433" s="1"/>
      <c r="EL433" s="1"/>
      <c r="EM433" s="1"/>
      <c r="EN433" s="1"/>
      <c r="EO433" s="1"/>
      <c r="EP433" s="1"/>
      <c r="EQ433" s="1"/>
      <c r="ER433" s="1"/>
      <c r="ES433" s="1"/>
      <c r="ET433" s="1"/>
      <c r="EU433" s="1"/>
      <c r="EV433" s="1"/>
      <c r="EW433" s="1"/>
      <c r="EX433" s="1"/>
      <c r="EY433" s="1"/>
      <c r="EZ433" s="1"/>
      <c r="FA433" s="1"/>
      <c r="FB433" s="1"/>
      <c r="FC433" s="1"/>
      <c r="FD433" s="1"/>
      <c r="FE433" s="1"/>
      <c r="FF433" s="1"/>
      <c r="FI433" s="2"/>
      <c r="FJ433" s="2"/>
      <c r="FO433" s="2"/>
      <c r="FP433" s="2"/>
      <c r="FS433" s="2"/>
      <c r="FT433" s="2"/>
      <c r="FU433" s="2"/>
      <c r="FV433" s="2"/>
      <c r="FW433" s="2"/>
      <c r="FX433" s="2"/>
      <c r="FY433" s="2"/>
      <c r="FZ433" s="2"/>
      <c r="GQ433" s="1"/>
      <c r="GR433" s="1"/>
      <c r="GS433" s="1"/>
      <c r="GT433" s="1"/>
      <c r="GU433" s="1"/>
      <c r="GV433" s="1"/>
      <c r="GW433" s="1"/>
      <c r="GX433" s="1"/>
      <c r="HM433" s="1"/>
      <c r="HN433" s="1"/>
    </row>
    <row r="434" spans="1:222">
      <c r="A434" s="11"/>
      <c r="B434" s="1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2"/>
      <c r="AN434" s="2"/>
      <c r="AQ434" s="2"/>
      <c r="AR434" s="2"/>
      <c r="AU434" s="2"/>
      <c r="AV434" s="2"/>
      <c r="BA434" s="2"/>
      <c r="BB434" s="2"/>
      <c r="BE434" s="2"/>
      <c r="BF434" s="2"/>
      <c r="BI434" s="2"/>
      <c r="BJ434" s="2"/>
      <c r="BO434" s="1"/>
      <c r="BP434" s="1"/>
      <c r="BQ434" s="1"/>
      <c r="BR434" s="1"/>
      <c r="BS434" s="1"/>
      <c r="BT434" s="1"/>
      <c r="BU434" s="1"/>
      <c r="BV434" s="1"/>
      <c r="BW434" s="1"/>
      <c r="BX434" s="1"/>
      <c r="BY434" s="1"/>
      <c r="BZ434" s="1"/>
      <c r="CA434" s="1"/>
      <c r="CB434" s="1"/>
      <c r="CC434" s="1"/>
      <c r="CD434" s="1"/>
      <c r="CE434" s="1"/>
      <c r="CF434" s="1"/>
      <c r="CG434" s="1"/>
      <c r="CH434" s="1"/>
      <c r="CI434" s="1"/>
      <c r="CJ434" s="1"/>
      <c r="CK434" s="1"/>
      <c r="CL434" s="1"/>
      <c r="CM434" s="1"/>
      <c r="CN434" s="1"/>
      <c r="CO434" s="1"/>
      <c r="CP434" s="1"/>
      <c r="CQ434" s="1"/>
      <c r="CR434" s="1"/>
      <c r="CS434" s="1"/>
      <c r="CT434" s="1"/>
      <c r="CU434" s="1"/>
      <c r="CV434" s="1"/>
      <c r="CW434" s="1"/>
      <c r="CX434" s="1"/>
      <c r="CY434" s="1"/>
      <c r="CZ434" s="1"/>
      <c r="DA434" s="1"/>
      <c r="DB434" s="1"/>
      <c r="DC434" s="1"/>
      <c r="DD434" s="1"/>
      <c r="DE434" s="1"/>
      <c r="DF434" s="1"/>
      <c r="DG434" s="1"/>
      <c r="DH434" s="1"/>
      <c r="DI434" s="1"/>
      <c r="DJ434" s="1"/>
      <c r="DK434" s="1"/>
      <c r="DL434" s="1"/>
      <c r="DM434" s="1"/>
      <c r="DN434" s="1"/>
      <c r="DO434" s="1"/>
      <c r="DP434" s="1"/>
      <c r="DQ434" s="1"/>
      <c r="DR434" s="1"/>
      <c r="DS434" s="1"/>
      <c r="DT434" s="1"/>
      <c r="DU434" s="1"/>
      <c r="DV434" s="1"/>
      <c r="DW434" s="1"/>
      <c r="DX434" s="1"/>
      <c r="DY434" s="1"/>
      <c r="DZ434" s="1"/>
      <c r="EA434" s="1"/>
      <c r="EB434" s="1"/>
      <c r="EC434" s="1"/>
      <c r="ED434" s="1"/>
      <c r="EE434" s="1"/>
      <c r="EF434" s="1"/>
      <c r="EG434" s="1"/>
      <c r="EH434" s="1"/>
      <c r="EI434" s="1"/>
      <c r="EJ434" s="1"/>
      <c r="EK434" s="1"/>
      <c r="EL434" s="1"/>
      <c r="EM434" s="1"/>
      <c r="EN434" s="1"/>
      <c r="EO434" s="1"/>
      <c r="EP434" s="1"/>
      <c r="EQ434" s="1"/>
      <c r="ER434" s="1"/>
      <c r="ES434" s="1"/>
      <c r="ET434" s="1"/>
      <c r="EU434" s="1"/>
      <c r="EV434" s="1"/>
      <c r="EW434" s="1"/>
      <c r="EX434" s="1"/>
      <c r="EY434" s="1"/>
      <c r="EZ434" s="1"/>
      <c r="FA434" s="1"/>
      <c r="FB434" s="1"/>
      <c r="FC434" s="1"/>
      <c r="FD434" s="1"/>
      <c r="FE434" s="1"/>
      <c r="FF434" s="1"/>
      <c r="FI434" s="2"/>
      <c r="FJ434" s="2"/>
      <c r="FO434" s="2"/>
      <c r="FP434" s="2"/>
      <c r="FS434" s="2"/>
      <c r="FT434" s="2"/>
      <c r="FU434" s="2"/>
      <c r="FV434" s="2"/>
      <c r="FW434" s="2"/>
      <c r="FX434" s="2"/>
      <c r="FY434" s="2"/>
      <c r="FZ434" s="2"/>
      <c r="GQ434" s="1"/>
      <c r="GR434" s="1"/>
      <c r="GS434" s="1"/>
      <c r="GT434" s="1"/>
      <c r="GU434" s="1"/>
      <c r="GV434" s="1"/>
      <c r="GW434" s="1"/>
      <c r="GX434" s="1"/>
      <c r="HM434" s="1"/>
      <c r="HN434" s="1"/>
    </row>
    <row r="435" spans="1:222">
      <c r="A435" s="11"/>
      <c r="B435" s="1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2"/>
      <c r="AN435" s="2"/>
      <c r="AQ435" s="2"/>
      <c r="AR435" s="2"/>
      <c r="AU435" s="2"/>
      <c r="AV435" s="2"/>
      <c r="BA435" s="2"/>
      <c r="BB435" s="2"/>
      <c r="BE435" s="2"/>
      <c r="BF435" s="2"/>
      <c r="BI435" s="2"/>
      <c r="BJ435" s="2"/>
      <c r="BO435" s="1"/>
      <c r="BP435" s="1"/>
      <c r="BQ435" s="1"/>
      <c r="BR435" s="1"/>
      <c r="BS435" s="1"/>
      <c r="BT435" s="1"/>
      <c r="BU435" s="1"/>
      <c r="BV435" s="1"/>
      <c r="BW435" s="1"/>
      <c r="BX435" s="1"/>
      <c r="BY435" s="1"/>
      <c r="BZ435" s="1"/>
      <c r="CA435" s="1"/>
      <c r="CB435" s="1"/>
      <c r="CC435" s="1"/>
      <c r="CD435" s="1"/>
      <c r="CE435" s="1"/>
      <c r="CF435" s="1"/>
      <c r="CG435" s="1"/>
      <c r="CH435" s="1"/>
      <c r="CI435" s="1"/>
      <c r="CJ435" s="1"/>
      <c r="CK435" s="1"/>
      <c r="CL435" s="1"/>
      <c r="CM435" s="1"/>
      <c r="CN435" s="1"/>
      <c r="CO435" s="1"/>
      <c r="CP435" s="1"/>
      <c r="CQ435" s="1"/>
      <c r="CR435" s="1"/>
      <c r="CS435" s="1"/>
      <c r="CT435" s="1"/>
      <c r="CU435" s="1"/>
      <c r="CV435" s="1"/>
      <c r="CW435" s="1"/>
      <c r="CX435" s="1"/>
      <c r="CY435" s="1"/>
      <c r="CZ435" s="1"/>
      <c r="DA435" s="1"/>
      <c r="DB435" s="1"/>
      <c r="DC435" s="1"/>
      <c r="DD435" s="1"/>
      <c r="DE435" s="1"/>
      <c r="DF435" s="1"/>
      <c r="DG435" s="1"/>
      <c r="DH435" s="1"/>
      <c r="DI435" s="1"/>
      <c r="DJ435" s="1"/>
      <c r="DK435" s="1"/>
      <c r="DL435" s="1"/>
      <c r="DM435" s="1"/>
      <c r="DN435" s="1"/>
      <c r="DO435" s="1"/>
      <c r="DP435" s="1"/>
      <c r="DQ435" s="1"/>
      <c r="DR435" s="1"/>
      <c r="DS435" s="1"/>
      <c r="DT435" s="1"/>
      <c r="DU435" s="1"/>
      <c r="DV435" s="1"/>
      <c r="DW435" s="1"/>
      <c r="DX435" s="1"/>
      <c r="DY435" s="1"/>
      <c r="DZ435" s="1"/>
      <c r="EA435" s="1"/>
      <c r="EB435" s="1"/>
      <c r="EC435" s="1"/>
      <c r="ED435" s="1"/>
      <c r="EE435" s="1"/>
      <c r="EF435" s="1"/>
      <c r="EG435" s="1"/>
      <c r="EH435" s="1"/>
      <c r="EI435" s="1"/>
      <c r="EJ435" s="1"/>
      <c r="EK435" s="1"/>
      <c r="EL435" s="1"/>
      <c r="EM435" s="1"/>
      <c r="EN435" s="1"/>
      <c r="EO435" s="1"/>
      <c r="EP435" s="1"/>
      <c r="EQ435" s="1"/>
      <c r="ER435" s="1"/>
      <c r="ES435" s="1"/>
      <c r="ET435" s="1"/>
      <c r="EU435" s="1"/>
      <c r="EV435" s="1"/>
      <c r="EW435" s="1"/>
      <c r="EX435" s="1"/>
      <c r="EY435" s="1"/>
      <c r="EZ435" s="1"/>
      <c r="FA435" s="1"/>
      <c r="FB435" s="1"/>
      <c r="FC435" s="1"/>
      <c r="FD435" s="1"/>
      <c r="FE435" s="1"/>
      <c r="FF435" s="1"/>
      <c r="FI435" s="2"/>
      <c r="FJ435" s="2"/>
      <c r="FO435" s="2"/>
      <c r="FP435" s="2"/>
      <c r="FS435" s="2"/>
      <c r="FT435" s="2"/>
      <c r="FU435" s="2"/>
      <c r="FV435" s="2"/>
      <c r="FW435" s="2"/>
      <c r="FX435" s="2"/>
      <c r="FY435" s="2"/>
      <c r="FZ435" s="2"/>
      <c r="GQ435" s="1"/>
      <c r="GR435" s="1"/>
      <c r="GS435" s="1"/>
      <c r="GT435" s="1"/>
      <c r="GU435" s="1"/>
      <c r="GV435" s="1"/>
      <c r="GW435" s="1"/>
      <c r="GX435" s="1"/>
      <c r="HM435" s="1"/>
      <c r="HN435" s="1"/>
    </row>
    <row r="436" spans="1:222">
      <c r="A436" s="11"/>
      <c r="B436" s="1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2"/>
      <c r="AN436" s="2"/>
      <c r="AQ436" s="2"/>
      <c r="AR436" s="2"/>
      <c r="AU436" s="2"/>
      <c r="AV436" s="2"/>
      <c r="BA436" s="2"/>
      <c r="BB436" s="2"/>
      <c r="BE436" s="2"/>
      <c r="BF436" s="2"/>
      <c r="BI436" s="2"/>
      <c r="BJ436" s="2"/>
      <c r="BO436" s="1"/>
      <c r="BP436" s="1"/>
      <c r="BQ436" s="1"/>
      <c r="BR436" s="1"/>
      <c r="BS436" s="1"/>
      <c r="BT436" s="1"/>
      <c r="BU436" s="1"/>
      <c r="BV436" s="1"/>
      <c r="BW436" s="1"/>
      <c r="BX436" s="1"/>
      <c r="BY436" s="1"/>
      <c r="BZ436" s="1"/>
      <c r="CA436" s="1"/>
      <c r="CB436" s="1"/>
      <c r="CC436" s="1"/>
      <c r="CD436" s="1"/>
      <c r="CE436" s="1"/>
      <c r="CF436" s="1"/>
      <c r="CG436" s="1"/>
      <c r="CH436" s="1"/>
      <c r="CI436" s="1"/>
      <c r="CJ436" s="1"/>
      <c r="CK436" s="1"/>
      <c r="CL436" s="1"/>
      <c r="CM436" s="1"/>
      <c r="CN436" s="1"/>
      <c r="CO436" s="1"/>
      <c r="CP436" s="1"/>
      <c r="CQ436" s="1"/>
      <c r="CR436" s="1"/>
      <c r="CS436" s="1"/>
      <c r="CT436" s="1"/>
      <c r="CU436" s="1"/>
      <c r="CV436" s="1"/>
      <c r="CW436" s="1"/>
      <c r="CX436" s="1"/>
      <c r="CY436" s="1"/>
      <c r="CZ436" s="1"/>
      <c r="DA436" s="1"/>
      <c r="DB436" s="1"/>
      <c r="DC436" s="1"/>
      <c r="DD436" s="1"/>
      <c r="DE436" s="1"/>
      <c r="DF436" s="1"/>
      <c r="DG436" s="1"/>
      <c r="DH436" s="1"/>
      <c r="DI436" s="1"/>
      <c r="DJ436" s="1"/>
      <c r="DK436" s="1"/>
      <c r="DL436" s="1"/>
      <c r="DM436" s="1"/>
      <c r="DN436" s="1"/>
      <c r="DO436" s="1"/>
      <c r="DP436" s="1"/>
      <c r="DQ436" s="1"/>
      <c r="DR436" s="1"/>
      <c r="DS436" s="1"/>
      <c r="DT436" s="1"/>
      <c r="DU436" s="1"/>
      <c r="DV436" s="1"/>
      <c r="DW436" s="1"/>
      <c r="DX436" s="1"/>
      <c r="DY436" s="1"/>
      <c r="DZ436" s="1"/>
      <c r="EA436" s="1"/>
      <c r="EB436" s="1"/>
      <c r="EC436" s="1"/>
      <c r="ED436" s="1"/>
      <c r="EE436" s="1"/>
      <c r="EF436" s="1"/>
      <c r="EG436" s="1"/>
      <c r="EH436" s="1"/>
      <c r="EI436" s="1"/>
      <c r="EJ436" s="1"/>
      <c r="EK436" s="1"/>
      <c r="EL436" s="1"/>
      <c r="EM436" s="1"/>
      <c r="EN436" s="1"/>
      <c r="EO436" s="1"/>
      <c r="EP436" s="1"/>
      <c r="EQ436" s="1"/>
      <c r="ER436" s="1"/>
      <c r="ES436" s="1"/>
      <c r="ET436" s="1"/>
      <c r="EU436" s="1"/>
      <c r="EV436" s="1"/>
      <c r="EW436" s="1"/>
      <c r="EX436" s="1"/>
      <c r="EY436" s="1"/>
      <c r="EZ436" s="1"/>
      <c r="FA436" s="1"/>
      <c r="FB436" s="1"/>
      <c r="FC436" s="1"/>
      <c r="FD436" s="1"/>
      <c r="FE436" s="1"/>
      <c r="FF436" s="1"/>
      <c r="FI436" s="2"/>
      <c r="FJ436" s="2"/>
      <c r="FO436" s="2"/>
      <c r="FP436" s="2"/>
      <c r="FS436" s="2"/>
      <c r="FT436" s="2"/>
      <c r="FU436" s="2"/>
      <c r="FV436" s="2"/>
      <c r="FW436" s="2"/>
      <c r="FX436" s="2"/>
      <c r="FY436" s="2"/>
      <c r="FZ436" s="2"/>
      <c r="GQ436" s="1"/>
      <c r="GR436" s="1"/>
      <c r="GS436" s="1"/>
      <c r="GT436" s="1"/>
      <c r="GU436" s="1"/>
      <c r="GV436" s="1"/>
      <c r="GW436" s="1"/>
      <c r="GX436" s="1"/>
      <c r="HM436" s="1"/>
      <c r="HN436" s="1"/>
    </row>
    <row r="437" spans="1:222">
      <c r="A437" s="11"/>
      <c r="B437" s="1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2"/>
      <c r="AN437" s="2"/>
      <c r="AQ437" s="2"/>
      <c r="AR437" s="2"/>
      <c r="AU437" s="2"/>
      <c r="AV437" s="2"/>
      <c r="BA437" s="2"/>
      <c r="BB437" s="2"/>
      <c r="BE437" s="2"/>
      <c r="BF437" s="2"/>
      <c r="BI437" s="2"/>
      <c r="BJ437" s="2"/>
      <c r="BO437" s="1"/>
      <c r="BP437" s="1"/>
      <c r="BQ437" s="1"/>
      <c r="BR437" s="1"/>
      <c r="BS437" s="1"/>
      <c r="BT437" s="1"/>
      <c r="BU437" s="1"/>
      <c r="BV437" s="1"/>
      <c r="BW437" s="1"/>
      <c r="BX437" s="1"/>
      <c r="BY437" s="1"/>
      <c r="BZ437" s="1"/>
      <c r="CA437" s="1"/>
      <c r="CB437" s="1"/>
      <c r="CC437" s="1"/>
      <c r="CD437" s="1"/>
      <c r="CE437" s="1"/>
      <c r="CF437" s="1"/>
      <c r="CG437" s="1"/>
      <c r="CH437" s="1"/>
      <c r="CI437" s="1"/>
      <c r="CJ437" s="1"/>
      <c r="CK437" s="1"/>
      <c r="CL437" s="1"/>
      <c r="CM437" s="1"/>
      <c r="CN437" s="1"/>
      <c r="CO437" s="1"/>
      <c r="CP437" s="1"/>
      <c r="CQ437" s="1"/>
      <c r="CR437" s="1"/>
      <c r="CS437" s="1"/>
      <c r="CT437" s="1"/>
      <c r="CU437" s="1"/>
      <c r="CV437" s="1"/>
      <c r="CW437" s="1"/>
      <c r="CX437" s="1"/>
      <c r="CY437" s="1"/>
      <c r="CZ437" s="1"/>
      <c r="DA437" s="1"/>
      <c r="DB437" s="1"/>
      <c r="DC437" s="1"/>
      <c r="DD437" s="1"/>
      <c r="DE437" s="1"/>
      <c r="DF437" s="1"/>
      <c r="DG437" s="1"/>
      <c r="DH437" s="1"/>
      <c r="DI437" s="1"/>
      <c r="DJ437" s="1"/>
      <c r="DK437" s="1"/>
      <c r="DL437" s="1"/>
      <c r="DM437" s="1"/>
      <c r="DN437" s="1"/>
      <c r="DO437" s="1"/>
      <c r="DP437" s="1"/>
      <c r="DQ437" s="1"/>
      <c r="DR437" s="1"/>
      <c r="DS437" s="1"/>
      <c r="DT437" s="1"/>
      <c r="DU437" s="1"/>
      <c r="DV437" s="1"/>
      <c r="DW437" s="1"/>
      <c r="DX437" s="1"/>
      <c r="DY437" s="1"/>
      <c r="DZ437" s="1"/>
      <c r="EA437" s="1"/>
      <c r="EB437" s="1"/>
      <c r="EC437" s="1"/>
      <c r="ED437" s="1"/>
      <c r="EE437" s="1"/>
      <c r="EF437" s="1"/>
      <c r="EG437" s="1"/>
      <c r="EH437" s="1"/>
      <c r="EI437" s="1"/>
      <c r="EJ437" s="1"/>
      <c r="EK437" s="1"/>
      <c r="EL437" s="1"/>
      <c r="EM437" s="1"/>
      <c r="EN437" s="1"/>
      <c r="EO437" s="1"/>
      <c r="EP437" s="1"/>
      <c r="EQ437" s="1"/>
      <c r="ER437" s="1"/>
      <c r="ES437" s="1"/>
      <c r="ET437" s="1"/>
      <c r="EU437" s="1"/>
      <c r="EV437" s="1"/>
      <c r="EW437" s="1"/>
      <c r="EX437" s="1"/>
      <c r="EY437" s="1"/>
      <c r="EZ437" s="1"/>
      <c r="FA437" s="1"/>
      <c r="FB437" s="1"/>
      <c r="FC437" s="1"/>
      <c r="FD437" s="1"/>
      <c r="FE437" s="1"/>
      <c r="FF437" s="1"/>
      <c r="FI437" s="2"/>
      <c r="FJ437" s="2"/>
      <c r="FO437" s="2"/>
      <c r="FP437" s="2"/>
      <c r="FS437" s="2"/>
      <c r="FT437" s="2"/>
      <c r="FU437" s="2"/>
      <c r="FV437" s="2"/>
      <c r="FW437" s="2"/>
      <c r="FX437" s="2"/>
      <c r="FY437" s="2"/>
      <c r="FZ437" s="2"/>
      <c r="GQ437" s="1"/>
      <c r="GR437" s="1"/>
      <c r="GS437" s="1"/>
      <c r="GT437" s="1"/>
      <c r="GU437" s="1"/>
      <c r="GV437" s="1"/>
      <c r="GW437" s="1"/>
      <c r="GX437" s="1"/>
      <c r="HM437" s="1"/>
      <c r="HN437" s="1"/>
    </row>
    <row r="438" spans="1:222">
      <c r="A438" s="11"/>
      <c r="B438" s="1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2"/>
      <c r="AN438" s="2"/>
      <c r="AQ438" s="2"/>
      <c r="AR438" s="2"/>
      <c r="AU438" s="2"/>
      <c r="AV438" s="2"/>
      <c r="BA438" s="2"/>
      <c r="BB438" s="2"/>
      <c r="BE438" s="2"/>
      <c r="BF438" s="2"/>
      <c r="BI438" s="2"/>
      <c r="BJ438" s="2"/>
      <c r="BO438" s="1"/>
      <c r="BP438" s="1"/>
      <c r="BQ438" s="1"/>
      <c r="BR438" s="1"/>
      <c r="BS438" s="1"/>
      <c r="BT438" s="1"/>
      <c r="BU438" s="1"/>
      <c r="BV438" s="1"/>
      <c r="BW438" s="1"/>
      <c r="BX438" s="1"/>
      <c r="BY438" s="1"/>
      <c r="BZ438" s="1"/>
      <c r="CA438" s="1"/>
      <c r="CB438" s="1"/>
      <c r="CC438" s="1"/>
      <c r="CD438" s="1"/>
      <c r="CE438" s="1"/>
      <c r="CF438" s="1"/>
      <c r="CG438" s="1"/>
      <c r="CH438" s="1"/>
      <c r="CI438" s="1"/>
      <c r="CJ438" s="1"/>
      <c r="CK438" s="1"/>
      <c r="CL438" s="1"/>
      <c r="CM438" s="1"/>
      <c r="CN438" s="1"/>
      <c r="CO438" s="1"/>
      <c r="CP438" s="1"/>
      <c r="CQ438" s="1"/>
      <c r="CR438" s="1"/>
      <c r="CS438" s="1"/>
      <c r="CT438" s="1"/>
      <c r="CU438" s="1"/>
      <c r="CV438" s="1"/>
      <c r="CW438" s="1"/>
      <c r="CX438" s="1"/>
      <c r="CY438" s="1"/>
      <c r="CZ438" s="1"/>
      <c r="DA438" s="1"/>
      <c r="DB438" s="1"/>
      <c r="DC438" s="1"/>
      <c r="DD438" s="1"/>
      <c r="DE438" s="1"/>
      <c r="DF438" s="1"/>
      <c r="DG438" s="1"/>
      <c r="DH438" s="1"/>
      <c r="DI438" s="1"/>
      <c r="DJ438" s="1"/>
      <c r="DK438" s="1"/>
      <c r="DL438" s="1"/>
      <c r="DM438" s="1"/>
      <c r="DN438" s="1"/>
      <c r="DO438" s="1"/>
      <c r="DP438" s="1"/>
      <c r="DQ438" s="1"/>
      <c r="DR438" s="1"/>
      <c r="DS438" s="1"/>
      <c r="DT438" s="1"/>
      <c r="DU438" s="1"/>
      <c r="DV438" s="1"/>
      <c r="DW438" s="1"/>
      <c r="DX438" s="1"/>
      <c r="DY438" s="1"/>
      <c r="DZ438" s="1"/>
      <c r="EA438" s="1"/>
      <c r="EB438" s="1"/>
      <c r="EC438" s="1"/>
      <c r="ED438" s="1"/>
      <c r="EE438" s="1"/>
      <c r="EF438" s="1"/>
      <c r="EG438" s="1"/>
      <c r="EH438" s="1"/>
      <c r="EI438" s="1"/>
      <c r="EJ438" s="1"/>
      <c r="EK438" s="1"/>
      <c r="EL438" s="1"/>
      <c r="EM438" s="1"/>
      <c r="EN438" s="1"/>
      <c r="EO438" s="1"/>
      <c r="EP438" s="1"/>
      <c r="EQ438" s="1"/>
      <c r="ER438" s="1"/>
      <c r="ES438" s="1"/>
      <c r="ET438" s="1"/>
      <c r="EU438" s="1"/>
      <c r="EV438" s="1"/>
      <c r="EW438" s="1"/>
      <c r="EX438" s="1"/>
      <c r="EY438" s="1"/>
      <c r="EZ438" s="1"/>
      <c r="FA438" s="1"/>
      <c r="FB438" s="1"/>
      <c r="FC438" s="1"/>
      <c r="FD438" s="1"/>
      <c r="FE438" s="1"/>
      <c r="FF438" s="1"/>
      <c r="FI438" s="2"/>
      <c r="FJ438" s="2"/>
      <c r="FO438" s="2"/>
      <c r="FP438" s="2"/>
      <c r="FS438" s="2"/>
      <c r="FT438" s="2"/>
      <c r="FU438" s="2"/>
      <c r="FV438" s="2"/>
      <c r="FW438" s="2"/>
      <c r="FX438" s="2"/>
      <c r="FY438" s="2"/>
      <c r="FZ438" s="2"/>
      <c r="GQ438" s="1"/>
      <c r="GR438" s="1"/>
      <c r="GS438" s="1"/>
      <c r="GT438" s="1"/>
      <c r="GU438" s="1"/>
      <c r="GV438" s="1"/>
      <c r="GW438" s="1"/>
      <c r="GX438" s="1"/>
      <c r="HM438" s="1"/>
      <c r="HN438" s="1"/>
    </row>
    <row r="439" spans="1:222">
      <c r="A439" s="11"/>
      <c r="B439" s="1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2"/>
      <c r="AN439" s="2"/>
      <c r="AQ439" s="2"/>
      <c r="AR439" s="2"/>
      <c r="AU439" s="2"/>
      <c r="AV439" s="2"/>
      <c r="BA439" s="2"/>
      <c r="BB439" s="2"/>
      <c r="BE439" s="2"/>
      <c r="BF439" s="2"/>
      <c r="BI439" s="2"/>
      <c r="BJ439" s="2"/>
      <c r="BO439" s="1"/>
      <c r="BP439" s="1"/>
      <c r="BQ439" s="1"/>
      <c r="BR439" s="1"/>
      <c r="BS439" s="1"/>
      <c r="BT439" s="1"/>
      <c r="BU439" s="1"/>
      <c r="BV439" s="1"/>
      <c r="BW439" s="1"/>
      <c r="BX439" s="1"/>
      <c r="BY439" s="1"/>
      <c r="BZ439" s="1"/>
      <c r="CA439" s="1"/>
      <c r="CB439" s="1"/>
      <c r="CC439" s="1"/>
      <c r="CD439" s="1"/>
      <c r="CE439" s="1"/>
      <c r="CF439" s="1"/>
      <c r="CG439" s="1"/>
      <c r="CH439" s="1"/>
      <c r="CI439" s="1"/>
      <c r="CJ439" s="1"/>
      <c r="CK439" s="1"/>
      <c r="CL439" s="1"/>
      <c r="CM439" s="1"/>
      <c r="CN439" s="1"/>
      <c r="CO439" s="1"/>
      <c r="CP439" s="1"/>
      <c r="CQ439" s="1"/>
      <c r="CR439" s="1"/>
      <c r="CS439" s="1"/>
      <c r="CT439" s="1"/>
      <c r="CU439" s="1"/>
      <c r="CV439" s="1"/>
      <c r="CW439" s="1"/>
      <c r="CX439" s="1"/>
      <c r="CY439" s="1"/>
      <c r="CZ439" s="1"/>
      <c r="DA439" s="1"/>
      <c r="DB439" s="1"/>
      <c r="DC439" s="1"/>
      <c r="DD439" s="1"/>
      <c r="DE439" s="1"/>
      <c r="DF439" s="1"/>
      <c r="DG439" s="1"/>
      <c r="DH439" s="1"/>
      <c r="DI439" s="1"/>
      <c r="DJ439" s="1"/>
      <c r="DK439" s="1"/>
      <c r="DL439" s="1"/>
      <c r="DM439" s="1"/>
      <c r="DN439" s="1"/>
      <c r="DO439" s="1"/>
      <c r="DP439" s="1"/>
      <c r="DQ439" s="1"/>
      <c r="DR439" s="1"/>
      <c r="DS439" s="1"/>
      <c r="DT439" s="1"/>
      <c r="DU439" s="1"/>
      <c r="DV439" s="1"/>
      <c r="DW439" s="1"/>
      <c r="DX439" s="1"/>
      <c r="DY439" s="1"/>
      <c r="DZ439" s="1"/>
      <c r="EA439" s="1"/>
      <c r="EB439" s="1"/>
      <c r="EC439" s="1"/>
      <c r="ED439" s="1"/>
      <c r="EE439" s="1"/>
      <c r="EF439" s="1"/>
      <c r="EG439" s="1"/>
      <c r="EH439" s="1"/>
      <c r="EI439" s="1"/>
      <c r="EJ439" s="1"/>
      <c r="EK439" s="1"/>
      <c r="EL439" s="1"/>
      <c r="EM439" s="1"/>
      <c r="EN439" s="1"/>
      <c r="EO439" s="1"/>
      <c r="EP439" s="1"/>
      <c r="EQ439" s="1"/>
      <c r="ER439" s="1"/>
      <c r="ES439" s="1"/>
      <c r="ET439" s="1"/>
      <c r="EU439" s="1"/>
      <c r="EV439" s="1"/>
      <c r="EW439" s="1"/>
      <c r="EX439" s="1"/>
      <c r="EY439" s="1"/>
      <c r="EZ439" s="1"/>
      <c r="FA439" s="1"/>
      <c r="FB439" s="1"/>
      <c r="FC439" s="1"/>
      <c r="FD439" s="1"/>
      <c r="FE439" s="1"/>
      <c r="FF439" s="1"/>
      <c r="FI439" s="2"/>
      <c r="FJ439" s="2"/>
      <c r="FO439" s="2"/>
      <c r="FP439" s="2"/>
      <c r="FS439" s="2"/>
      <c r="FT439" s="2"/>
      <c r="FU439" s="2"/>
      <c r="FV439" s="2"/>
      <c r="FW439" s="2"/>
      <c r="FX439" s="2"/>
      <c r="FY439" s="2"/>
      <c r="FZ439" s="2"/>
      <c r="GQ439" s="1"/>
      <c r="GR439" s="1"/>
      <c r="GS439" s="1"/>
      <c r="GT439" s="1"/>
      <c r="GU439" s="1"/>
      <c r="GV439" s="1"/>
      <c r="GW439" s="1"/>
      <c r="GX439" s="1"/>
      <c r="HM439" s="1"/>
      <c r="HN439" s="1"/>
    </row>
    <row r="440" spans="1:222">
      <c r="A440" s="11"/>
      <c r="B440" s="1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2"/>
      <c r="AN440" s="2"/>
      <c r="AQ440" s="2"/>
      <c r="AR440" s="2"/>
      <c r="AU440" s="2"/>
      <c r="AV440" s="2"/>
      <c r="BA440" s="2"/>
      <c r="BB440" s="2"/>
      <c r="BE440" s="2"/>
      <c r="BF440" s="2"/>
      <c r="BI440" s="2"/>
      <c r="BJ440" s="2"/>
      <c r="BO440" s="1"/>
      <c r="BP440" s="1"/>
      <c r="BQ440" s="1"/>
      <c r="BR440" s="1"/>
      <c r="BS440" s="1"/>
      <c r="BT440" s="1"/>
      <c r="BU440" s="1"/>
      <c r="BV440" s="1"/>
      <c r="BW440" s="1"/>
      <c r="BX440" s="1"/>
      <c r="BY440" s="1"/>
      <c r="BZ440" s="1"/>
      <c r="CA440" s="1"/>
      <c r="CB440" s="1"/>
      <c r="CC440" s="1"/>
      <c r="CD440" s="1"/>
      <c r="CE440" s="1"/>
      <c r="CF440" s="1"/>
      <c r="CG440" s="1"/>
      <c r="CH440" s="1"/>
      <c r="CI440" s="1"/>
      <c r="CJ440" s="1"/>
      <c r="CK440" s="1"/>
      <c r="CL440" s="1"/>
      <c r="CM440" s="1"/>
      <c r="CN440" s="1"/>
      <c r="CO440" s="1"/>
      <c r="CP440" s="1"/>
      <c r="CQ440" s="1"/>
      <c r="CR440" s="1"/>
      <c r="CS440" s="1"/>
      <c r="CT440" s="1"/>
      <c r="CU440" s="1"/>
      <c r="CV440" s="1"/>
      <c r="CW440" s="1"/>
      <c r="CX440" s="1"/>
      <c r="CY440" s="1"/>
      <c r="CZ440" s="1"/>
      <c r="DA440" s="1"/>
      <c r="DB440" s="1"/>
      <c r="DC440" s="1"/>
      <c r="DD440" s="1"/>
      <c r="DE440" s="1"/>
      <c r="DF440" s="1"/>
      <c r="DG440" s="1"/>
      <c r="DH440" s="1"/>
      <c r="DI440" s="1"/>
      <c r="DJ440" s="1"/>
      <c r="DK440" s="1"/>
      <c r="DL440" s="1"/>
      <c r="DM440" s="1"/>
      <c r="DN440" s="1"/>
      <c r="DO440" s="1"/>
      <c r="DP440" s="1"/>
      <c r="DQ440" s="1"/>
      <c r="DR440" s="1"/>
      <c r="DS440" s="1"/>
      <c r="DT440" s="1"/>
      <c r="DU440" s="1"/>
      <c r="DV440" s="1"/>
      <c r="DW440" s="1"/>
      <c r="DX440" s="1"/>
      <c r="DY440" s="1"/>
      <c r="DZ440" s="1"/>
      <c r="EA440" s="1"/>
      <c r="EB440" s="1"/>
      <c r="EC440" s="1"/>
      <c r="ED440" s="1"/>
      <c r="EE440" s="1"/>
      <c r="EF440" s="1"/>
      <c r="EG440" s="1"/>
      <c r="EH440" s="1"/>
      <c r="EI440" s="1"/>
      <c r="EJ440" s="1"/>
      <c r="EK440" s="1"/>
      <c r="EL440" s="1"/>
      <c r="EM440" s="1"/>
      <c r="EN440" s="1"/>
      <c r="EO440" s="1"/>
      <c r="EP440" s="1"/>
      <c r="EQ440" s="1"/>
      <c r="ER440" s="1"/>
      <c r="ES440" s="1"/>
      <c r="ET440" s="1"/>
      <c r="EU440" s="1"/>
      <c r="EV440" s="1"/>
      <c r="EW440" s="1"/>
      <c r="EX440" s="1"/>
      <c r="EY440" s="1"/>
      <c r="EZ440" s="1"/>
      <c r="FA440" s="1"/>
      <c r="FB440" s="1"/>
      <c r="FC440" s="1"/>
      <c r="FD440" s="1"/>
      <c r="FE440" s="1"/>
      <c r="FF440" s="1"/>
      <c r="FI440" s="2"/>
      <c r="FJ440" s="2"/>
      <c r="FO440" s="2"/>
      <c r="FP440" s="2"/>
      <c r="FS440" s="2"/>
      <c r="FT440" s="2"/>
      <c r="FU440" s="2"/>
      <c r="FV440" s="2"/>
      <c r="FW440" s="2"/>
      <c r="FX440" s="2"/>
      <c r="FY440" s="2"/>
      <c r="FZ440" s="2"/>
      <c r="GQ440" s="1"/>
      <c r="GR440" s="1"/>
      <c r="GS440" s="1"/>
      <c r="GT440" s="1"/>
      <c r="GU440" s="1"/>
      <c r="GV440" s="1"/>
      <c r="GW440" s="1"/>
      <c r="GX440" s="1"/>
      <c r="HM440" s="1"/>
      <c r="HN440" s="1"/>
    </row>
    <row r="441" spans="1:222">
      <c r="A441" s="11"/>
      <c r="B441" s="1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2"/>
      <c r="AN441" s="2"/>
      <c r="AQ441" s="2"/>
      <c r="AR441" s="2"/>
      <c r="AU441" s="2"/>
      <c r="AV441" s="2"/>
      <c r="BA441" s="2"/>
      <c r="BB441" s="2"/>
      <c r="BE441" s="2"/>
      <c r="BF441" s="2"/>
      <c r="BI441" s="2"/>
      <c r="BJ441" s="2"/>
      <c r="BO441" s="1"/>
      <c r="BP441" s="1"/>
      <c r="BQ441" s="1"/>
      <c r="BR441" s="1"/>
      <c r="BS441" s="1"/>
      <c r="BT441" s="1"/>
      <c r="BU441" s="1"/>
      <c r="BV441" s="1"/>
      <c r="BW441" s="1"/>
      <c r="BX441" s="1"/>
      <c r="BY441" s="1"/>
      <c r="BZ441" s="1"/>
      <c r="CA441" s="1"/>
      <c r="CB441" s="1"/>
      <c r="CC441" s="1"/>
      <c r="CD441" s="1"/>
      <c r="CE441" s="1"/>
      <c r="CF441" s="1"/>
      <c r="CG441" s="1"/>
      <c r="CH441" s="1"/>
      <c r="CI441" s="1"/>
      <c r="CJ441" s="1"/>
      <c r="CK441" s="1"/>
      <c r="CL441" s="1"/>
      <c r="CM441" s="1"/>
      <c r="CN441" s="1"/>
      <c r="CO441" s="1"/>
      <c r="CP441" s="1"/>
      <c r="CQ441" s="1"/>
      <c r="CR441" s="1"/>
      <c r="CS441" s="1"/>
      <c r="CT441" s="1"/>
      <c r="CU441" s="1"/>
      <c r="CV441" s="1"/>
      <c r="CW441" s="1"/>
      <c r="CX441" s="1"/>
      <c r="CY441" s="1"/>
      <c r="CZ441" s="1"/>
      <c r="DA441" s="1"/>
      <c r="DB441" s="1"/>
      <c r="DC441" s="1"/>
      <c r="DD441" s="1"/>
      <c r="DE441" s="1"/>
      <c r="DF441" s="1"/>
      <c r="DG441" s="1"/>
      <c r="DH441" s="1"/>
      <c r="DI441" s="1"/>
      <c r="DJ441" s="1"/>
      <c r="DK441" s="1"/>
      <c r="DL441" s="1"/>
      <c r="DM441" s="1"/>
      <c r="DN441" s="1"/>
      <c r="DO441" s="1"/>
      <c r="DP441" s="1"/>
      <c r="DQ441" s="1"/>
      <c r="DR441" s="1"/>
      <c r="DS441" s="1"/>
      <c r="DT441" s="1"/>
      <c r="DU441" s="1"/>
      <c r="DV441" s="1"/>
      <c r="DW441" s="1"/>
      <c r="DX441" s="1"/>
      <c r="DY441" s="1"/>
      <c r="DZ441" s="1"/>
      <c r="EA441" s="1"/>
      <c r="EB441" s="1"/>
      <c r="EC441" s="1"/>
      <c r="ED441" s="1"/>
      <c r="EE441" s="1"/>
      <c r="EF441" s="1"/>
      <c r="EG441" s="1"/>
      <c r="EH441" s="1"/>
      <c r="EI441" s="1"/>
      <c r="EJ441" s="1"/>
      <c r="EK441" s="1"/>
      <c r="EL441" s="1"/>
      <c r="EM441" s="1"/>
      <c r="EN441" s="1"/>
      <c r="EO441" s="1"/>
      <c r="EP441" s="1"/>
      <c r="EQ441" s="1"/>
      <c r="ER441" s="1"/>
      <c r="ES441" s="1"/>
      <c r="ET441" s="1"/>
      <c r="EU441" s="1"/>
      <c r="EV441" s="1"/>
      <c r="EW441" s="1"/>
      <c r="EX441" s="1"/>
      <c r="EY441" s="1"/>
      <c r="EZ441" s="1"/>
      <c r="FA441" s="1"/>
      <c r="FB441" s="1"/>
      <c r="FC441" s="1"/>
      <c r="FD441" s="1"/>
      <c r="FE441" s="1"/>
      <c r="FF441" s="1"/>
      <c r="FI441" s="2"/>
      <c r="FJ441" s="2"/>
      <c r="FO441" s="2"/>
      <c r="FP441" s="2"/>
      <c r="FS441" s="2"/>
      <c r="FT441" s="2"/>
      <c r="FU441" s="2"/>
      <c r="FV441" s="2"/>
      <c r="FW441" s="2"/>
      <c r="FX441" s="2"/>
      <c r="FY441" s="2"/>
      <c r="FZ441" s="2"/>
      <c r="GQ441" s="1"/>
      <c r="GR441" s="1"/>
      <c r="GS441" s="1"/>
      <c r="GT441" s="1"/>
      <c r="GU441" s="1"/>
      <c r="GV441" s="1"/>
      <c r="GW441" s="1"/>
      <c r="GX441" s="1"/>
      <c r="HM441" s="1"/>
      <c r="HN441" s="1"/>
    </row>
    <row r="442" spans="1:222">
      <c r="A442" s="11"/>
      <c r="B442" s="1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2"/>
      <c r="AN442" s="2"/>
      <c r="AQ442" s="2"/>
      <c r="AR442" s="2"/>
      <c r="AU442" s="2"/>
      <c r="AV442" s="2"/>
      <c r="BA442" s="2"/>
      <c r="BB442" s="2"/>
      <c r="BE442" s="2"/>
      <c r="BF442" s="2"/>
      <c r="BI442" s="2"/>
      <c r="BJ442" s="2"/>
      <c r="BO442" s="1"/>
      <c r="BP442" s="1"/>
      <c r="BQ442" s="1"/>
      <c r="BR442" s="1"/>
      <c r="BS442" s="1"/>
      <c r="BT442" s="1"/>
      <c r="BU442" s="1"/>
      <c r="BV442" s="1"/>
      <c r="BW442" s="1"/>
      <c r="BX442" s="1"/>
      <c r="BY442" s="1"/>
      <c r="BZ442" s="1"/>
      <c r="CA442" s="1"/>
      <c r="CB442" s="1"/>
      <c r="CC442" s="1"/>
      <c r="CD442" s="1"/>
      <c r="CE442" s="1"/>
      <c r="CF442" s="1"/>
      <c r="CG442" s="1"/>
      <c r="CH442" s="1"/>
      <c r="CI442" s="1"/>
      <c r="CJ442" s="1"/>
      <c r="CK442" s="1"/>
      <c r="CL442" s="1"/>
      <c r="CM442" s="1"/>
      <c r="CN442" s="1"/>
      <c r="CO442" s="1"/>
      <c r="CP442" s="1"/>
      <c r="CQ442" s="1"/>
      <c r="CR442" s="1"/>
      <c r="CS442" s="1"/>
      <c r="CT442" s="1"/>
      <c r="CU442" s="1"/>
      <c r="CV442" s="1"/>
      <c r="CW442" s="1"/>
      <c r="CX442" s="1"/>
      <c r="CY442" s="1"/>
      <c r="CZ442" s="1"/>
      <c r="DA442" s="1"/>
      <c r="DB442" s="1"/>
      <c r="DC442" s="1"/>
      <c r="DD442" s="1"/>
      <c r="DE442" s="1"/>
      <c r="DF442" s="1"/>
      <c r="DG442" s="1"/>
      <c r="DH442" s="1"/>
      <c r="DI442" s="1"/>
      <c r="DJ442" s="1"/>
      <c r="DK442" s="1"/>
      <c r="DL442" s="1"/>
      <c r="DM442" s="1"/>
      <c r="DN442" s="1"/>
      <c r="DO442" s="1"/>
      <c r="DP442" s="1"/>
      <c r="DQ442" s="1"/>
      <c r="DR442" s="1"/>
      <c r="DS442" s="1"/>
      <c r="DT442" s="1"/>
      <c r="DU442" s="1"/>
      <c r="DV442" s="1"/>
      <c r="DW442" s="1"/>
      <c r="DX442" s="1"/>
      <c r="DY442" s="1"/>
      <c r="DZ442" s="1"/>
      <c r="EA442" s="1"/>
      <c r="EB442" s="1"/>
      <c r="EC442" s="1"/>
      <c r="ED442" s="1"/>
      <c r="EE442" s="1"/>
      <c r="EF442" s="1"/>
      <c r="EG442" s="1"/>
      <c r="EH442" s="1"/>
      <c r="EI442" s="1"/>
      <c r="EJ442" s="1"/>
      <c r="EK442" s="1"/>
      <c r="EL442" s="1"/>
      <c r="EM442" s="1"/>
      <c r="EN442" s="1"/>
      <c r="EO442" s="1"/>
      <c r="EP442" s="1"/>
      <c r="EQ442" s="1"/>
      <c r="ER442" s="1"/>
      <c r="ES442" s="1"/>
      <c r="ET442" s="1"/>
      <c r="EU442" s="1"/>
      <c r="EV442" s="1"/>
      <c r="EW442" s="1"/>
      <c r="EX442" s="1"/>
      <c r="EY442" s="1"/>
      <c r="EZ442" s="1"/>
      <c r="FA442" s="1"/>
      <c r="FB442" s="1"/>
      <c r="FC442" s="1"/>
      <c r="FD442" s="1"/>
      <c r="FE442" s="1"/>
      <c r="FF442" s="1"/>
      <c r="FI442" s="2"/>
      <c r="FJ442" s="2"/>
      <c r="FO442" s="2"/>
      <c r="FP442" s="2"/>
      <c r="FS442" s="2"/>
      <c r="FT442" s="2"/>
      <c r="FU442" s="2"/>
      <c r="FV442" s="2"/>
      <c r="FW442" s="2"/>
      <c r="FX442" s="2"/>
      <c r="FY442" s="2"/>
      <c r="FZ442" s="2"/>
      <c r="GQ442" s="1"/>
      <c r="GR442" s="1"/>
      <c r="GS442" s="1"/>
      <c r="GT442" s="1"/>
      <c r="GU442" s="1"/>
      <c r="GV442" s="1"/>
      <c r="GW442" s="1"/>
      <c r="GX442" s="1"/>
      <c r="HM442" s="1"/>
      <c r="HN442" s="1"/>
    </row>
    <row r="443" spans="1:222">
      <c r="A443" s="11"/>
      <c r="B443" s="1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2"/>
      <c r="AN443" s="2"/>
      <c r="AQ443" s="2"/>
      <c r="AR443" s="2"/>
      <c r="AU443" s="2"/>
      <c r="AV443" s="2"/>
      <c r="BA443" s="2"/>
      <c r="BB443" s="2"/>
      <c r="BE443" s="2"/>
      <c r="BF443" s="2"/>
      <c r="BI443" s="2"/>
      <c r="BJ443" s="2"/>
      <c r="BO443" s="1"/>
      <c r="BP443" s="1"/>
      <c r="BQ443" s="1"/>
      <c r="BR443" s="1"/>
      <c r="BS443" s="1"/>
      <c r="BT443" s="1"/>
      <c r="BU443" s="1"/>
      <c r="BV443" s="1"/>
      <c r="BW443" s="1"/>
      <c r="BX443" s="1"/>
      <c r="BY443" s="1"/>
      <c r="BZ443" s="1"/>
      <c r="CA443" s="1"/>
      <c r="CB443" s="1"/>
      <c r="CC443" s="1"/>
      <c r="CD443" s="1"/>
      <c r="CE443" s="1"/>
      <c r="CF443" s="1"/>
      <c r="CG443" s="1"/>
      <c r="CH443" s="1"/>
      <c r="CI443" s="1"/>
      <c r="CJ443" s="1"/>
      <c r="CK443" s="1"/>
      <c r="CL443" s="1"/>
      <c r="CM443" s="1"/>
      <c r="CN443" s="1"/>
      <c r="CO443" s="1"/>
      <c r="CP443" s="1"/>
      <c r="CQ443" s="1"/>
      <c r="CR443" s="1"/>
      <c r="CS443" s="1"/>
      <c r="CT443" s="1"/>
      <c r="CU443" s="1"/>
      <c r="CV443" s="1"/>
      <c r="CW443" s="1"/>
      <c r="CX443" s="1"/>
      <c r="CY443" s="1"/>
      <c r="CZ443" s="1"/>
      <c r="DA443" s="1"/>
      <c r="DB443" s="1"/>
      <c r="DC443" s="1"/>
      <c r="DD443" s="1"/>
      <c r="DE443" s="1"/>
      <c r="DF443" s="1"/>
      <c r="DG443" s="1"/>
      <c r="DH443" s="1"/>
      <c r="DI443" s="1"/>
      <c r="DJ443" s="1"/>
      <c r="DK443" s="1"/>
      <c r="DL443" s="1"/>
      <c r="DM443" s="1"/>
      <c r="DN443" s="1"/>
      <c r="DO443" s="1"/>
      <c r="DP443" s="1"/>
      <c r="DQ443" s="1"/>
      <c r="DR443" s="1"/>
      <c r="DS443" s="1"/>
      <c r="DT443" s="1"/>
      <c r="DU443" s="1"/>
      <c r="DV443" s="1"/>
      <c r="DW443" s="1"/>
      <c r="DX443" s="1"/>
      <c r="DY443" s="1"/>
      <c r="DZ443" s="1"/>
      <c r="EA443" s="1"/>
      <c r="EB443" s="1"/>
      <c r="EC443" s="1"/>
      <c r="ED443" s="1"/>
      <c r="EE443" s="1"/>
      <c r="EF443" s="1"/>
      <c r="EG443" s="1"/>
      <c r="EH443" s="1"/>
      <c r="EI443" s="1"/>
      <c r="EJ443" s="1"/>
      <c r="EK443" s="1"/>
      <c r="EL443" s="1"/>
      <c r="EM443" s="1"/>
      <c r="EN443" s="1"/>
      <c r="EO443" s="1"/>
      <c r="EP443" s="1"/>
      <c r="EQ443" s="1"/>
      <c r="ER443" s="1"/>
      <c r="ES443" s="1"/>
      <c r="ET443" s="1"/>
      <c r="EU443" s="1"/>
      <c r="EV443" s="1"/>
      <c r="EW443" s="1"/>
      <c r="EX443" s="1"/>
      <c r="EY443" s="1"/>
      <c r="EZ443" s="1"/>
      <c r="FA443" s="1"/>
      <c r="FB443" s="1"/>
      <c r="FC443" s="1"/>
      <c r="FD443" s="1"/>
      <c r="FE443" s="1"/>
      <c r="FF443" s="1"/>
      <c r="FI443" s="2"/>
      <c r="FJ443" s="2"/>
      <c r="FO443" s="2"/>
      <c r="FP443" s="2"/>
      <c r="FS443" s="2"/>
      <c r="FT443" s="2"/>
      <c r="FU443" s="2"/>
      <c r="FV443" s="2"/>
      <c r="FW443" s="2"/>
      <c r="FX443" s="2"/>
      <c r="FY443" s="2"/>
      <c r="FZ443" s="2"/>
      <c r="GQ443" s="1"/>
      <c r="GR443" s="1"/>
      <c r="GS443" s="1"/>
      <c r="GT443" s="1"/>
      <c r="GU443" s="1"/>
      <c r="GV443" s="1"/>
      <c r="GW443" s="1"/>
      <c r="GX443" s="1"/>
      <c r="HM443" s="1"/>
      <c r="HN443" s="1"/>
    </row>
    <row r="444" spans="1:222">
      <c r="A444" s="11"/>
      <c r="B444" s="1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2"/>
      <c r="AN444" s="2"/>
      <c r="AQ444" s="2"/>
      <c r="AR444" s="2"/>
      <c r="AU444" s="2"/>
      <c r="AV444" s="2"/>
      <c r="BA444" s="2"/>
      <c r="BB444" s="2"/>
      <c r="BE444" s="2"/>
      <c r="BF444" s="2"/>
      <c r="BI444" s="2"/>
      <c r="BJ444" s="2"/>
      <c r="BO444" s="1"/>
      <c r="BP444" s="1"/>
      <c r="BQ444" s="1"/>
      <c r="BR444" s="1"/>
      <c r="BS444" s="1"/>
      <c r="BT444" s="1"/>
      <c r="BU444" s="1"/>
      <c r="BV444" s="1"/>
      <c r="BW444" s="1"/>
      <c r="BX444" s="1"/>
      <c r="BY444" s="1"/>
      <c r="BZ444" s="1"/>
      <c r="CA444" s="1"/>
      <c r="CB444" s="1"/>
      <c r="CC444" s="1"/>
      <c r="CD444" s="1"/>
      <c r="CE444" s="1"/>
      <c r="CF444" s="1"/>
      <c r="CG444" s="1"/>
      <c r="CH444" s="1"/>
      <c r="CI444" s="1"/>
      <c r="CJ444" s="1"/>
      <c r="CK444" s="1"/>
      <c r="CL444" s="1"/>
      <c r="CM444" s="1"/>
      <c r="CN444" s="1"/>
      <c r="CO444" s="1"/>
      <c r="CP444" s="1"/>
      <c r="CQ444" s="1"/>
      <c r="CR444" s="1"/>
      <c r="CS444" s="1"/>
      <c r="CT444" s="1"/>
      <c r="CU444" s="1"/>
      <c r="CV444" s="1"/>
      <c r="CW444" s="1"/>
      <c r="CX444" s="1"/>
      <c r="CY444" s="1"/>
      <c r="CZ444" s="1"/>
      <c r="DA444" s="1"/>
      <c r="DB444" s="1"/>
      <c r="DC444" s="1"/>
      <c r="DD444" s="1"/>
      <c r="DE444" s="1"/>
      <c r="DF444" s="1"/>
      <c r="DG444" s="1"/>
      <c r="DH444" s="1"/>
      <c r="DI444" s="1"/>
      <c r="DJ444" s="1"/>
      <c r="DK444" s="1"/>
      <c r="DL444" s="1"/>
      <c r="DM444" s="1"/>
      <c r="DN444" s="1"/>
      <c r="DO444" s="1"/>
      <c r="DP444" s="1"/>
      <c r="DQ444" s="1"/>
      <c r="DR444" s="1"/>
      <c r="DS444" s="1"/>
      <c r="DT444" s="1"/>
      <c r="DU444" s="1"/>
      <c r="DV444" s="1"/>
      <c r="DW444" s="1"/>
      <c r="DX444" s="1"/>
      <c r="DY444" s="1"/>
      <c r="DZ444" s="1"/>
      <c r="EA444" s="1"/>
      <c r="EB444" s="1"/>
      <c r="EC444" s="1"/>
      <c r="ED444" s="1"/>
      <c r="EE444" s="1"/>
      <c r="EF444" s="1"/>
      <c r="EG444" s="1"/>
      <c r="EH444" s="1"/>
      <c r="EI444" s="1"/>
      <c r="EJ444" s="1"/>
      <c r="EK444" s="1"/>
      <c r="EL444" s="1"/>
      <c r="EM444" s="1"/>
      <c r="EN444" s="1"/>
      <c r="EO444" s="1"/>
      <c r="EP444" s="1"/>
      <c r="EQ444" s="1"/>
      <c r="ER444" s="1"/>
      <c r="ES444" s="1"/>
      <c r="ET444" s="1"/>
      <c r="EU444" s="1"/>
      <c r="EV444" s="1"/>
      <c r="EW444" s="1"/>
      <c r="EX444" s="1"/>
      <c r="EY444" s="1"/>
      <c r="EZ444" s="1"/>
      <c r="FA444" s="1"/>
      <c r="FB444" s="1"/>
      <c r="FC444" s="1"/>
      <c r="FD444" s="1"/>
      <c r="FE444" s="1"/>
      <c r="FF444" s="1"/>
      <c r="FI444" s="2"/>
      <c r="FJ444" s="2"/>
      <c r="FO444" s="2"/>
      <c r="FP444" s="2"/>
      <c r="FS444" s="2"/>
      <c r="FT444" s="2"/>
      <c r="FU444" s="2"/>
      <c r="FV444" s="2"/>
      <c r="FW444" s="2"/>
      <c r="FX444" s="2"/>
      <c r="FY444" s="2"/>
      <c r="FZ444" s="2"/>
      <c r="GQ444" s="1"/>
      <c r="GR444" s="1"/>
      <c r="GS444" s="1"/>
      <c r="GT444" s="1"/>
      <c r="GU444" s="1"/>
      <c r="GV444" s="1"/>
      <c r="GW444" s="1"/>
      <c r="GX444" s="1"/>
      <c r="HM444" s="1"/>
      <c r="HN444" s="1"/>
    </row>
    <row r="445" spans="1:222">
      <c r="A445" s="11"/>
      <c r="B445" s="1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2"/>
      <c r="AN445" s="2"/>
      <c r="AQ445" s="2"/>
      <c r="AR445" s="2"/>
      <c r="AU445" s="2"/>
      <c r="AV445" s="2"/>
      <c r="BA445" s="2"/>
      <c r="BB445" s="2"/>
      <c r="BE445" s="2"/>
      <c r="BF445" s="2"/>
      <c r="BI445" s="2"/>
      <c r="BJ445" s="2"/>
      <c r="BO445" s="1"/>
      <c r="BP445" s="1"/>
      <c r="BQ445" s="1"/>
      <c r="BR445" s="1"/>
      <c r="BS445" s="1"/>
      <c r="BT445" s="1"/>
      <c r="BU445" s="1"/>
      <c r="BV445" s="1"/>
      <c r="BW445" s="1"/>
      <c r="BX445" s="1"/>
      <c r="BY445" s="1"/>
      <c r="BZ445" s="1"/>
      <c r="CA445" s="1"/>
      <c r="CB445" s="1"/>
      <c r="CC445" s="1"/>
      <c r="CD445" s="1"/>
      <c r="CE445" s="1"/>
      <c r="CF445" s="1"/>
      <c r="CG445" s="1"/>
      <c r="CH445" s="1"/>
      <c r="CI445" s="1"/>
      <c r="CJ445" s="1"/>
      <c r="CK445" s="1"/>
      <c r="CL445" s="1"/>
      <c r="CM445" s="1"/>
      <c r="CN445" s="1"/>
      <c r="CO445" s="1"/>
      <c r="CP445" s="1"/>
      <c r="CQ445" s="1"/>
      <c r="CR445" s="1"/>
      <c r="CS445" s="1"/>
      <c r="CT445" s="1"/>
      <c r="CU445" s="1"/>
      <c r="CV445" s="1"/>
      <c r="CW445" s="1"/>
      <c r="CX445" s="1"/>
      <c r="CY445" s="1"/>
      <c r="CZ445" s="1"/>
      <c r="DA445" s="1"/>
      <c r="DB445" s="1"/>
      <c r="DC445" s="1"/>
      <c r="DD445" s="1"/>
      <c r="DE445" s="1"/>
      <c r="DF445" s="1"/>
      <c r="DG445" s="1"/>
      <c r="DH445" s="1"/>
      <c r="DI445" s="1"/>
      <c r="DJ445" s="1"/>
      <c r="DK445" s="1"/>
      <c r="DL445" s="1"/>
      <c r="DM445" s="1"/>
      <c r="DN445" s="1"/>
      <c r="DO445" s="1"/>
      <c r="DP445" s="1"/>
      <c r="DQ445" s="1"/>
      <c r="DR445" s="1"/>
      <c r="DS445" s="1"/>
      <c r="DT445" s="1"/>
      <c r="DU445" s="1"/>
      <c r="DV445" s="1"/>
      <c r="DW445" s="1"/>
      <c r="DX445" s="1"/>
      <c r="DY445" s="1"/>
      <c r="DZ445" s="1"/>
      <c r="EA445" s="1"/>
      <c r="EB445" s="1"/>
      <c r="EC445" s="1"/>
      <c r="ED445" s="1"/>
      <c r="EE445" s="1"/>
      <c r="EF445" s="1"/>
      <c r="EG445" s="1"/>
      <c r="EH445" s="1"/>
      <c r="EI445" s="1"/>
      <c r="EJ445" s="1"/>
      <c r="EK445" s="1"/>
      <c r="EL445" s="1"/>
      <c r="EM445" s="1"/>
      <c r="EN445" s="1"/>
      <c r="EO445" s="1"/>
      <c r="EP445" s="1"/>
      <c r="EQ445" s="1"/>
      <c r="ER445" s="1"/>
      <c r="ES445" s="1"/>
      <c r="ET445" s="1"/>
      <c r="EU445" s="1"/>
      <c r="EV445" s="1"/>
      <c r="EW445" s="1"/>
      <c r="EX445" s="1"/>
      <c r="EY445" s="1"/>
      <c r="EZ445" s="1"/>
      <c r="FA445" s="1"/>
      <c r="FB445" s="1"/>
      <c r="FC445" s="1"/>
      <c r="FD445" s="1"/>
      <c r="FE445" s="1"/>
      <c r="FF445" s="1"/>
      <c r="FI445" s="2"/>
      <c r="FJ445" s="2"/>
      <c r="FO445" s="2"/>
      <c r="FP445" s="2"/>
      <c r="FS445" s="2"/>
      <c r="FT445" s="2"/>
      <c r="FU445" s="2"/>
      <c r="FV445" s="2"/>
      <c r="FW445" s="2"/>
      <c r="FX445" s="2"/>
      <c r="FY445" s="2"/>
      <c r="FZ445" s="2"/>
      <c r="GQ445" s="1"/>
      <c r="GR445" s="1"/>
      <c r="GS445" s="1"/>
      <c r="GT445" s="1"/>
      <c r="GU445" s="1"/>
      <c r="GV445" s="1"/>
      <c r="GW445" s="1"/>
      <c r="GX445" s="1"/>
      <c r="HM445" s="1"/>
      <c r="HN445" s="1"/>
    </row>
    <row r="446" spans="1:222">
      <c r="A446" s="11"/>
      <c r="B446" s="1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2"/>
      <c r="AN446" s="2"/>
      <c r="AQ446" s="2"/>
      <c r="AR446" s="2"/>
      <c r="AU446" s="2"/>
      <c r="AV446" s="2"/>
      <c r="BA446" s="2"/>
      <c r="BB446" s="2"/>
      <c r="BE446" s="2"/>
      <c r="BF446" s="2"/>
      <c r="BI446" s="2"/>
      <c r="BJ446" s="2"/>
      <c r="BO446" s="1"/>
      <c r="BP446" s="1"/>
      <c r="BQ446" s="1"/>
      <c r="BR446" s="1"/>
      <c r="BS446" s="1"/>
      <c r="BT446" s="1"/>
      <c r="BU446" s="1"/>
      <c r="BV446" s="1"/>
      <c r="BW446" s="1"/>
      <c r="BX446" s="1"/>
      <c r="BY446" s="1"/>
      <c r="BZ446" s="1"/>
      <c r="CA446" s="1"/>
      <c r="CB446" s="1"/>
      <c r="CC446" s="1"/>
      <c r="CD446" s="1"/>
      <c r="CE446" s="1"/>
      <c r="CF446" s="1"/>
      <c r="CG446" s="1"/>
      <c r="CH446" s="1"/>
      <c r="CI446" s="1"/>
      <c r="CJ446" s="1"/>
      <c r="CK446" s="1"/>
      <c r="CL446" s="1"/>
      <c r="CM446" s="1"/>
      <c r="CN446" s="1"/>
      <c r="CO446" s="1"/>
      <c r="CP446" s="1"/>
      <c r="CQ446" s="1"/>
      <c r="CR446" s="1"/>
      <c r="CS446" s="1"/>
      <c r="CT446" s="1"/>
      <c r="CU446" s="1"/>
      <c r="CV446" s="1"/>
      <c r="CW446" s="1"/>
      <c r="CX446" s="1"/>
      <c r="CY446" s="1"/>
      <c r="CZ446" s="1"/>
      <c r="DA446" s="1"/>
      <c r="DB446" s="1"/>
      <c r="DC446" s="1"/>
      <c r="DD446" s="1"/>
      <c r="DE446" s="1"/>
      <c r="DF446" s="1"/>
      <c r="DG446" s="1"/>
      <c r="DH446" s="1"/>
      <c r="DI446" s="1"/>
      <c r="DJ446" s="1"/>
      <c r="DK446" s="1"/>
      <c r="DL446" s="1"/>
      <c r="DM446" s="1"/>
      <c r="DN446" s="1"/>
      <c r="DO446" s="1"/>
      <c r="DP446" s="1"/>
      <c r="DQ446" s="1"/>
      <c r="DR446" s="1"/>
      <c r="DS446" s="1"/>
      <c r="DT446" s="1"/>
      <c r="DU446" s="1"/>
      <c r="DV446" s="1"/>
      <c r="DW446" s="1"/>
      <c r="DX446" s="1"/>
      <c r="DY446" s="1"/>
      <c r="DZ446" s="1"/>
      <c r="EA446" s="1"/>
      <c r="EB446" s="1"/>
      <c r="EC446" s="1"/>
      <c r="ED446" s="1"/>
      <c r="EE446" s="1"/>
      <c r="EF446" s="1"/>
      <c r="EG446" s="1"/>
      <c r="EH446" s="1"/>
      <c r="EI446" s="1"/>
      <c r="EJ446" s="1"/>
      <c r="EK446" s="1"/>
      <c r="EL446" s="1"/>
      <c r="EM446" s="1"/>
      <c r="EN446" s="1"/>
      <c r="EO446" s="1"/>
      <c r="EP446" s="1"/>
      <c r="EQ446" s="1"/>
      <c r="ER446" s="1"/>
      <c r="ES446" s="1"/>
      <c r="ET446" s="1"/>
      <c r="EU446" s="1"/>
      <c r="EV446" s="1"/>
      <c r="EW446" s="1"/>
      <c r="EX446" s="1"/>
      <c r="EY446" s="1"/>
      <c r="EZ446" s="1"/>
      <c r="FA446" s="1"/>
      <c r="FB446" s="1"/>
      <c r="FC446" s="1"/>
      <c r="FD446" s="1"/>
      <c r="FE446" s="1"/>
      <c r="FF446" s="1"/>
      <c r="FI446" s="2"/>
      <c r="FJ446" s="2"/>
      <c r="FO446" s="2"/>
      <c r="FP446" s="2"/>
      <c r="FS446" s="2"/>
      <c r="FT446" s="2"/>
      <c r="FU446" s="2"/>
      <c r="FV446" s="2"/>
      <c r="FW446" s="2"/>
      <c r="FX446" s="2"/>
      <c r="FY446" s="2"/>
      <c r="FZ446" s="2"/>
      <c r="GQ446" s="1"/>
      <c r="GR446" s="1"/>
      <c r="GS446" s="1"/>
      <c r="GT446" s="1"/>
      <c r="GU446" s="1"/>
      <c r="GV446" s="1"/>
      <c r="GW446" s="1"/>
      <c r="GX446" s="1"/>
      <c r="HM446" s="1"/>
      <c r="HN446" s="1"/>
    </row>
    <row r="447" spans="1:222">
      <c r="A447" s="11"/>
      <c r="B447" s="1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2"/>
      <c r="AN447" s="2"/>
      <c r="AQ447" s="2"/>
      <c r="AR447" s="2"/>
      <c r="AU447" s="2"/>
      <c r="AV447" s="2"/>
      <c r="BA447" s="2"/>
      <c r="BB447" s="2"/>
      <c r="BE447" s="2"/>
      <c r="BF447" s="2"/>
      <c r="BI447" s="2"/>
      <c r="BJ447" s="2"/>
      <c r="BO447" s="1"/>
      <c r="BP447" s="1"/>
      <c r="BQ447" s="1"/>
      <c r="BR447" s="1"/>
      <c r="BS447" s="1"/>
      <c r="BT447" s="1"/>
      <c r="BU447" s="1"/>
      <c r="BV447" s="1"/>
      <c r="BW447" s="1"/>
      <c r="BX447" s="1"/>
      <c r="BY447" s="1"/>
      <c r="BZ447" s="1"/>
      <c r="CA447" s="1"/>
      <c r="CB447" s="1"/>
      <c r="CC447" s="1"/>
      <c r="CD447" s="1"/>
      <c r="CE447" s="1"/>
      <c r="CF447" s="1"/>
      <c r="CG447" s="1"/>
      <c r="CH447" s="1"/>
      <c r="CI447" s="1"/>
      <c r="CJ447" s="1"/>
      <c r="CK447" s="1"/>
      <c r="CL447" s="1"/>
      <c r="CM447" s="1"/>
      <c r="CN447" s="1"/>
      <c r="CO447" s="1"/>
      <c r="CP447" s="1"/>
      <c r="CQ447" s="1"/>
      <c r="CR447" s="1"/>
      <c r="CS447" s="1"/>
      <c r="CT447" s="1"/>
      <c r="CU447" s="1"/>
      <c r="CV447" s="1"/>
      <c r="CW447" s="1"/>
      <c r="CX447" s="1"/>
      <c r="CY447" s="1"/>
      <c r="CZ447" s="1"/>
      <c r="DA447" s="1"/>
      <c r="DB447" s="1"/>
      <c r="DC447" s="1"/>
      <c r="DD447" s="1"/>
      <c r="DE447" s="1"/>
      <c r="DF447" s="1"/>
      <c r="DG447" s="1"/>
      <c r="DH447" s="1"/>
      <c r="DI447" s="1"/>
      <c r="DJ447" s="1"/>
      <c r="DK447" s="1"/>
      <c r="DL447" s="1"/>
      <c r="DM447" s="1"/>
      <c r="DN447" s="1"/>
      <c r="DO447" s="1"/>
      <c r="DP447" s="1"/>
      <c r="DQ447" s="1"/>
      <c r="DR447" s="1"/>
      <c r="DS447" s="1"/>
      <c r="DT447" s="1"/>
      <c r="DU447" s="1"/>
      <c r="DV447" s="1"/>
      <c r="DW447" s="1"/>
      <c r="DX447" s="1"/>
      <c r="DY447" s="1"/>
      <c r="DZ447" s="1"/>
      <c r="EA447" s="1"/>
      <c r="EB447" s="1"/>
      <c r="EC447" s="1"/>
      <c r="ED447" s="1"/>
      <c r="EE447" s="1"/>
      <c r="EF447" s="1"/>
      <c r="EG447" s="1"/>
      <c r="EH447" s="1"/>
      <c r="EI447" s="1"/>
      <c r="EJ447" s="1"/>
      <c r="EK447" s="1"/>
      <c r="EL447" s="1"/>
      <c r="EM447" s="1"/>
      <c r="EN447" s="1"/>
      <c r="EO447" s="1"/>
      <c r="EP447" s="1"/>
      <c r="EQ447" s="1"/>
      <c r="ER447" s="1"/>
      <c r="ES447" s="1"/>
      <c r="ET447" s="1"/>
      <c r="EU447" s="1"/>
      <c r="EV447" s="1"/>
      <c r="EW447" s="1"/>
      <c r="EX447" s="1"/>
      <c r="EY447" s="1"/>
      <c r="EZ447" s="1"/>
      <c r="FA447" s="1"/>
      <c r="FB447" s="1"/>
      <c r="FC447" s="1"/>
      <c r="FD447" s="1"/>
      <c r="FE447" s="1"/>
      <c r="FF447" s="1"/>
      <c r="FI447" s="2"/>
      <c r="FJ447" s="2"/>
      <c r="FO447" s="2"/>
      <c r="FP447" s="2"/>
      <c r="FS447" s="2"/>
      <c r="FT447" s="2"/>
      <c r="FU447" s="2"/>
      <c r="FV447" s="2"/>
      <c r="FW447" s="2"/>
      <c r="FX447" s="2"/>
      <c r="FY447" s="2"/>
      <c r="FZ447" s="2"/>
      <c r="GQ447" s="1"/>
      <c r="GR447" s="1"/>
      <c r="GS447" s="1"/>
      <c r="GT447" s="1"/>
      <c r="GU447" s="1"/>
      <c r="GV447" s="1"/>
      <c r="GW447" s="1"/>
      <c r="GX447" s="1"/>
      <c r="HM447" s="1"/>
      <c r="HN447" s="1"/>
    </row>
    <row r="448" spans="1:222">
      <c r="A448" s="11"/>
      <c r="B448" s="1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2"/>
      <c r="AN448" s="2"/>
      <c r="AQ448" s="2"/>
      <c r="AR448" s="2"/>
      <c r="AU448" s="2"/>
      <c r="AV448" s="2"/>
      <c r="BA448" s="2"/>
      <c r="BB448" s="2"/>
      <c r="BE448" s="2"/>
      <c r="BF448" s="2"/>
      <c r="BI448" s="2"/>
      <c r="BJ448" s="2"/>
      <c r="BO448" s="1"/>
      <c r="BP448" s="1"/>
      <c r="BQ448" s="1"/>
      <c r="BR448" s="1"/>
      <c r="BS448" s="1"/>
      <c r="BT448" s="1"/>
      <c r="BU448" s="1"/>
      <c r="BV448" s="1"/>
      <c r="BW448" s="1"/>
      <c r="BX448" s="1"/>
      <c r="BY448" s="1"/>
      <c r="BZ448" s="1"/>
      <c r="CA448" s="1"/>
      <c r="CB448" s="1"/>
      <c r="CC448" s="1"/>
      <c r="CD448" s="1"/>
      <c r="CE448" s="1"/>
      <c r="CF448" s="1"/>
      <c r="CG448" s="1"/>
      <c r="CH448" s="1"/>
      <c r="CI448" s="1"/>
      <c r="CJ448" s="1"/>
      <c r="CK448" s="1"/>
      <c r="CL448" s="1"/>
      <c r="CM448" s="1"/>
      <c r="CN448" s="1"/>
      <c r="CO448" s="1"/>
      <c r="CP448" s="1"/>
      <c r="CQ448" s="1"/>
      <c r="CR448" s="1"/>
      <c r="CS448" s="1"/>
      <c r="CT448" s="1"/>
      <c r="CU448" s="1"/>
      <c r="CV448" s="1"/>
      <c r="CW448" s="1"/>
      <c r="CX448" s="1"/>
      <c r="CY448" s="1"/>
      <c r="CZ448" s="1"/>
      <c r="DA448" s="1"/>
      <c r="DB448" s="1"/>
      <c r="DC448" s="1"/>
      <c r="DD448" s="1"/>
      <c r="DE448" s="1"/>
      <c r="DF448" s="1"/>
      <c r="DG448" s="1"/>
      <c r="DH448" s="1"/>
      <c r="DI448" s="1"/>
      <c r="DJ448" s="1"/>
      <c r="DK448" s="1"/>
      <c r="DL448" s="1"/>
      <c r="DM448" s="1"/>
      <c r="DN448" s="1"/>
      <c r="DO448" s="1"/>
      <c r="DP448" s="1"/>
      <c r="DQ448" s="1"/>
      <c r="DR448" s="1"/>
      <c r="DS448" s="1"/>
      <c r="DT448" s="1"/>
      <c r="DU448" s="1"/>
      <c r="DV448" s="1"/>
      <c r="DW448" s="1"/>
      <c r="DX448" s="1"/>
      <c r="DY448" s="1"/>
      <c r="DZ448" s="1"/>
      <c r="EA448" s="1"/>
      <c r="EB448" s="1"/>
      <c r="EC448" s="1"/>
      <c r="ED448" s="1"/>
      <c r="EE448" s="1"/>
      <c r="EF448" s="1"/>
      <c r="EG448" s="1"/>
      <c r="EH448" s="1"/>
      <c r="EI448" s="1"/>
      <c r="EJ448" s="1"/>
      <c r="EK448" s="1"/>
      <c r="EL448" s="1"/>
      <c r="EM448" s="1"/>
      <c r="EN448" s="1"/>
      <c r="EO448" s="1"/>
      <c r="EP448" s="1"/>
      <c r="EQ448" s="1"/>
      <c r="ER448" s="1"/>
      <c r="ES448" s="1"/>
      <c r="ET448" s="1"/>
      <c r="EU448" s="1"/>
      <c r="EV448" s="1"/>
      <c r="EW448" s="1"/>
      <c r="EX448" s="1"/>
      <c r="EY448" s="1"/>
      <c r="EZ448" s="1"/>
      <c r="FA448" s="1"/>
      <c r="FB448" s="1"/>
      <c r="FC448" s="1"/>
      <c r="FD448" s="1"/>
      <c r="FE448" s="1"/>
      <c r="FF448" s="1"/>
      <c r="FI448" s="2"/>
      <c r="FJ448" s="2"/>
      <c r="FO448" s="2"/>
      <c r="FP448" s="2"/>
      <c r="FS448" s="2"/>
      <c r="FT448" s="2"/>
      <c r="FU448" s="2"/>
      <c r="FV448" s="2"/>
      <c r="FW448" s="2"/>
      <c r="FX448" s="2"/>
      <c r="FY448" s="2"/>
      <c r="FZ448" s="2"/>
      <c r="GQ448" s="1"/>
      <c r="GR448" s="1"/>
      <c r="GS448" s="1"/>
      <c r="GT448" s="1"/>
      <c r="GU448" s="1"/>
      <c r="GV448" s="1"/>
      <c r="GW448" s="1"/>
      <c r="GX448" s="1"/>
      <c r="HM448" s="1"/>
      <c r="HN448" s="1"/>
    </row>
    <row r="449" spans="1:222">
      <c r="A449" s="11"/>
      <c r="B449" s="1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2"/>
      <c r="AN449" s="2"/>
      <c r="AQ449" s="2"/>
      <c r="AR449" s="2"/>
      <c r="AU449" s="2"/>
      <c r="AV449" s="2"/>
      <c r="BA449" s="2"/>
      <c r="BB449" s="2"/>
      <c r="BE449" s="2"/>
      <c r="BF449" s="2"/>
      <c r="BI449" s="2"/>
      <c r="BJ449" s="2"/>
      <c r="BO449" s="1"/>
      <c r="BP449" s="1"/>
      <c r="BQ449" s="1"/>
      <c r="BR449" s="1"/>
      <c r="BS449" s="1"/>
      <c r="BT449" s="1"/>
      <c r="BU449" s="1"/>
      <c r="BV449" s="1"/>
      <c r="BW449" s="1"/>
      <c r="BX449" s="1"/>
      <c r="BY449" s="1"/>
      <c r="BZ449" s="1"/>
      <c r="CA449" s="1"/>
      <c r="CB449" s="1"/>
      <c r="CC449" s="1"/>
      <c r="CD449" s="1"/>
      <c r="CE449" s="1"/>
      <c r="CF449" s="1"/>
      <c r="CG449" s="1"/>
      <c r="CH449" s="1"/>
      <c r="CI449" s="1"/>
      <c r="CJ449" s="1"/>
      <c r="CK449" s="1"/>
      <c r="CL449" s="1"/>
      <c r="CM449" s="1"/>
      <c r="CN449" s="1"/>
      <c r="CO449" s="1"/>
      <c r="CP449" s="1"/>
      <c r="CQ449" s="1"/>
      <c r="CR449" s="1"/>
      <c r="CS449" s="1"/>
      <c r="CT449" s="1"/>
      <c r="CU449" s="1"/>
      <c r="CV449" s="1"/>
      <c r="CW449" s="1"/>
      <c r="CX449" s="1"/>
      <c r="CY449" s="1"/>
      <c r="CZ449" s="1"/>
      <c r="DA449" s="1"/>
      <c r="DB449" s="1"/>
      <c r="DC449" s="1"/>
      <c r="DD449" s="1"/>
      <c r="DE449" s="1"/>
      <c r="DF449" s="1"/>
      <c r="DG449" s="1"/>
      <c r="DH449" s="1"/>
      <c r="DI449" s="1"/>
      <c r="DJ449" s="1"/>
      <c r="DK449" s="1"/>
      <c r="DL449" s="1"/>
      <c r="DM449" s="1"/>
      <c r="DN449" s="1"/>
      <c r="DO449" s="1"/>
      <c r="DP449" s="1"/>
      <c r="DQ449" s="1"/>
      <c r="DR449" s="1"/>
      <c r="DS449" s="1"/>
      <c r="DT449" s="1"/>
      <c r="DU449" s="1"/>
      <c r="DV449" s="1"/>
      <c r="DW449" s="1"/>
      <c r="DX449" s="1"/>
      <c r="DY449" s="1"/>
      <c r="DZ449" s="1"/>
      <c r="EA449" s="1"/>
      <c r="EB449" s="1"/>
      <c r="EC449" s="1"/>
      <c r="ED449" s="1"/>
      <c r="EE449" s="1"/>
      <c r="EF449" s="1"/>
      <c r="EG449" s="1"/>
      <c r="EH449" s="1"/>
      <c r="EI449" s="1"/>
      <c r="EJ449" s="1"/>
      <c r="EK449" s="1"/>
      <c r="EL449" s="1"/>
      <c r="EM449" s="1"/>
      <c r="EN449" s="1"/>
      <c r="EO449" s="1"/>
      <c r="EP449" s="1"/>
      <c r="EQ449" s="1"/>
      <c r="ER449" s="1"/>
      <c r="ES449" s="1"/>
      <c r="ET449" s="1"/>
      <c r="EU449" s="1"/>
      <c r="EV449" s="1"/>
      <c r="EW449" s="1"/>
      <c r="EX449" s="1"/>
      <c r="EY449" s="1"/>
      <c r="EZ449" s="1"/>
      <c r="FA449" s="1"/>
      <c r="FB449" s="1"/>
      <c r="FC449" s="1"/>
      <c r="FD449" s="1"/>
      <c r="FE449" s="1"/>
      <c r="FF449" s="1"/>
      <c r="FI449" s="2"/>
      <c r="FJ449" s="2"/>
      <c r="FO449" s="2"/>
      <c r="FP449" s="2"/>
      <c r="FS449" s="2"/>
      <c r="FT449" s="2"/>
      <c r="FU449" s="2"/>
      <c r="FV449" s="2"/>
      <c r="FW449" s="2"/>
      <c r="FX449" s="2"/>
      <c r="FY449" s="2"/>
      <c r="FZ449" s="2"/>
      <c r="GQ449" s="1"/>
      <c r="GR449" s="1"/>
      <c r="GS449" s="1"/>
      <c r="GT449" s="1"/>
      <c r="GU449" s="1"/>
      <c r="GV449" s="1"/>
      <c r="GW449" s="1"/>
      <c r="GX449" s="1"/>
      <c r="HM449" s="1"/>
      <c r="HN449" s="1"/>
    </row>
    <row r="450" spans="1:222">
      <c r="A450" s="11"/>
      <c r="B450" s="1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2"/>
      <c r="AN450" s="2"/>
      <c r="AQ450" s="2"/>
      <c r="AR450" s="2"/>
      <c r="AU450" s="2"/>
      <c r="AV450" s="2"/>
      <c r="BA450" s="2"/>
      <c r="BB450" s="2"/>
      <c r="BE450" s="2"/>
      <c r="BF450" s="2"/>
      <c r="BI450" s="2"/>
      <c r="BJ450" s="2"/>
      <c r="BO450" s="1"/>
      <c r="BP450" s="1"/>
      <c r="BQ450" s="1"/>
      <c r="BR450" s="1"/>
      <c r="BS450" s="1"/>
      <c r="BT450" s="1"/>
      <c r="BU450" s="1"/>
      <c r="BV450" s="1"/>
      <c r="BW450" s="1"/>
      <c r="BX450" s="1"/>
      <c r="BY450" s="1"/>
      <c r="BZ450" s="1"/>
      <c r="CA450" s="1"/>
      <c r="CB450" s="1"/>
      <c r="CC450" s="1"/>
      <c r="CD450" s="1"/>
      <c r="CE450" s="1"/>
      <c r="CF450" s="1"/>
      <c r="CG450" s="1"/>
      <c r="CH450" s="1"/>
      <c r="CI450" s="1"/>
      <c r="CJ450" s="1"/>
      <c r="CK450" s="1"/>
      <c r="CL450" s="1"/>
      <c r="CM450" s="1"/>
      <c r="CN450" s="1"/>
      <c r="CO450" s="1"/>
      <c r="CP450" s="1"/>
      <c r="CQ450" s="1"/>
      <c r="CR450" s="1"/>
      <c r="CS450" s="1"/>
      <c r="CT450" s="1"/>
      <c r="CU450" s="1"/>
      <c r="CV450" s="1"/>
      <c r="CW450" s="1"/>
      <c r="CX450" s="1"/>
      <c r="CY450" s="1"/>
      <c r="CZ450" s="1"/>
      <c r="DA450" s="1"/>
      <c r="DB450" s="1"/>
      <c r="DC450" s="1"/>
      <c r="DD450" s="1"/>
      <c r="DE450" s="1"/>
      <c r="DF450" s="1"/>
      <c r="DG450" s="1"/>
      <c r="DH450" s="1"/>
      <c r="DI450" s="1"/>
      <c r="DJ450" s="1"/>
      <c r="DK450" s="1"/>
      <c r="DL450" s="1"/>
      <c r="DM450" s="1"/>
      <c r="DN450" s="1"/>
      <c r="DO450" s="1"/>
      <c r="DP450" s="1"/>
      <c r="DQ450" s="1"/>
      <c r="DR450" s="1"/>
      <c r="DS450" s="1"/>
      <c r="DT450" s="1"/>
      <c r="DU450" s="1"/>
      <c r="DV450" s="1"/>
      <c r="DW450" s="1"/>
      <c r="DX450" s="1"/>
      <c r="DY450" s="1"/>
      <c r="DZ450" s="1"/>
      <c r="EA450" s="1"/>
      <c r="EB450" s="1"/>
      <c r="EC450" s="1"/>
      <c r="ED450" s="1"/>
      <c r="EE450" s="1"/>
      <c r="EF450" s="1"/>
      <c r="EG450" s="1"/>
      <c r="EH450" s="1"/>
      <c r="EI450" s="1"/>
      <c r="EJ450" s="1"/>
      <c r="EK450" s="1"/>
      <c r="EL450" s="1"/>
      <c r="EM450" s="1"/>
      <c r="EN450" s="1"/>
      <c r="EO450" s="1"/>
      <c r="EP450" s="1"/>
      <c r="EQ450" s="1"/>
      <c r="ER450" s="1"/>
      <c r="ES450" s="1"/>
      <c r="ET450" s="1"/>
      <c r="EU450" s="1"/>
      <c r="EV450" s="1"/>
      <c r="EW450" s="1"/>
      <c r="EX450" s="1"/>
      <c r="EY450" s="1"/>
      <c r="EZ450" s="1"/>
      <c r="FA450" s="1"/>
      <c r="FB450" s="1"/>
      <c r="FC450" s="1"/>
      <c r="FD450" s="1"/>
      <c r="FE450" s="1"/>
      <c r="FF450" s="1"/>
      <c r="FI450" s="2"/>
      <c r="FJ450" s="2"/>
      <c r="FO450" s="2"/>
      <c r="FP450" s="2"/>
      <c r="FS450" s="2"/>
      <c r="FT450" s="2"/>
      <c r="FU450" s="2"/>
      <c r="FV450" s="2"/>
      <c r="FW450" s="2"/>
      <c r="FX450" s="2"/>
      <c r="FY450" s="2"/>
      <c r="FZ450" s="2"/>
      <c r="GQ450" s="1"/>
      <c r="GR450" s="1"/>
      <c r="GS450" s="1"/>
      <c r="GT450" s="1"/>
      <c r="GU450" s="1"/>
      <c r="GV450" s="1"/>
      <c r="GW450" s="1"/>
      <c r="GX450" s="1"/>
      <c r="HM450" s="1"/>
      <c r="HN450" s="1"/>
    </row>
    <row r="451" spans="1:222">
      <c r="A451" s="11"/>
      <c r="B451" s="1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2"/>
      <c r="AN451" s="2"/>
      <c r="AQ451" s="2"/>
      <c r="AR451" s="2"/>
      <c r="AU451" s="2"/>
      <c r="AV451" s="2"/>
      <c r="BA451" s="2"/>
      <c r="BB451" s="2"/>
      <c r="BE451" s="2"/>
      <c r="BF451" s="2"/>
      <c r="BI451" s="2"/>
      <c r="BJ451" s="2"/>
      <c r="BO451" s="1"/>
      <c r="BP451" s="1"/>
      <c r="BQ451" s="1"/>
      <c r="BR451" s="1"/>
      <c r="BS451" s="1"/>
      <c r="BT451" s="1"/>
      <c r="BU451" s="1"/>
      <c r="BV451" s="1"/>
      <c r="BW451" s="1"/>
      <c r="BX451" s="1"/>
      <c r="BY451" s="1"/>
      <c r="BZ451" s="1"/>
      <c r="CA451" s="1"/>
      <c r="CB451" s="1"/>
      <c r="CC451" s="1"/>
      <c r="CD451" s="1"/>
      <c r="CE451" s="1"/>
      <c r="CF451" s="1"/>
      <c r="CG451" s="1"/>
      <c r="CH451" s="1"/>
      <c r="CI451" s="1"/>
      <c r="CJ451" s="1"/>
      <c r="CK451" s="1"/>
      <c r="CL451" s="1"/>
      <c r="CM451" s="1"/>
      <c r="CN451" s="1"/>
      <c r="CO451" s="1"/>
      <c r="CP451" s="1"/>
      <c r="CQ451" s="1"/>
      <c r="CR451" s="1"/>
      <c r="CS451" s="1"/>
      <c r="CT451" s="1"/>
      <c r="CU451" s="1"/>
      <c r="CV451" s="1"/>
      <c r="CW451" s="1"/>
      <c r="CX451" s="1"/>
      <c r="CY451" s="1"/>
      <c r="CZ451" s="1"/>
      <c r="DA451" s="1"/>
      <c r="DB451" s="1"/>
      <c r="DC451" s="1"/>
      <c r="DD451" s="1"/>
      <c r="DE451" s="1"/>
      <c r="DF451" s="1"/>
      <c r="DG451" s="1"/>
      <c r="DH451" s="1"/>
      <c r="DI451" s="1"/>
      <c r="DJ451" s="1"/>
      <c r="DK451" s="1"/>
      <c r="DL451" s="1"/>
      <c r="DM451" s="1"/>
      <c r="DN451" s="1"/>
      <c r="DO451" s="1"/>
      <c r="DP451" s="1"/>
      <c r="DQ451" s="1"/>
      <c r="DR451" s="1"/>
      <c r="DS451" s="1"/>
      <c r="DT451" s="1"/>
      <c r="DU451" s="1"/>
      <c r="DV451" s="1"/>
      <c r="DW451" s="1"/>
      <c r="DX451" s="1"/>
      <c r="DY451" s="1"/>
      <c r="DZ451" s="1"/>
      <c r="EA451" s="1"/>
      <c r="EB451" s="1"/>
      <c r="EC451" s="1"/>
      <c r="ED451" s="1"/>
      <c r="EE451" s="1"/>
      <c r="EF451" s="1"/>
      <c r="EG451" s="1"/>
      <c r="EH451" s="1"/>
      <c r="EI451" s="1"/>
      <c r="EJ451" s="1"/>
      <c r="EK451" s="1"/>
      <c r="EL451" s="1"/>
      <c r="EM451" s="1"/>
      <c r="EN451" s="1"/>
      <c r="EO451" s="1"/>
      <c r="EP451" s="1"/>
      <c r="EQ451" s="1"/>
      <c r="ER451" s="1"/>
      <c r="ES451" s="1"/>
      <c r="ET451" s="1"/>
      <c r="EU451" s="1"/>
      <c r="EV451" s="1"/>
      <c r="EW451" s="1"/>
      <c r="EX451" s="1"/>
      <c r="EY451" s="1"/>
      <c r="EZ451" s="1"/>
      <c r="FA451" s="1"/>
      <c r="FB451" s="1"/>
      <c r="FC451" s="1"/>
      <c r="FD451" s="1"/>
      <c r="FE451" s="1"/>
      <c r="FF451" s="1"/>
      <c r="FI451" s="2"/>
      <c r="FJ451" s="2"/>
      <c r="FO451" s="2"/>
      <c r="FP451" s="2"/>
      <c r="FS451" s="2"/>
      <c r="FT451" s="2"/>
      <c r="FU451" s="2"/>
      <c r="FV451" s="2"/>
      <c r="FW451" s="2"/>
      <c r="FX451" s="2"/>
      <c r="FY451" s="2"/>
      <c r="FZ451" s="2"/>
      <c r="GQ451" s="1"/>
      <c r="GR451" s="1"/>
      <c r="GS451" s="1"/>
      <c r="GT451" s="1"/>
      <c r="GU451" s="1"/>
      <c r="GV451" s="1"/>
      <c r="GW451" s="1"/>
      <c r="GX451" s="1"/>
      <c r="HM451" s="1"/>
      <c r="HN451" s="1"/>
    </row>
    <row r="452" spans="1:222">
      <c r="A452" s="11"/>
      <c r="B452" s="1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2"/>
      <c r="AN452" s="2"/>
      <c r="AQ452" s="2"/>
      <c r="AR452" s="2"/>
      <c r="AU452" s="2"/>
      <c r="AV452" s="2"/>
      <c r="BA452" s="2"/>
      <c r="BB452" s="2"/>
      <c r="BE452" s="2"/>
      <c r="BF452" s="2"/>
      <c r="BI452" s="2"/>
      <c r="BJ452" s="2"/>
      <c r="BO452" s="1"/>
      <c r="BP452" s="1"/>
      <c r="BQ452" s="1"/>
      <c r="BR452" s="1"/>
      <c r="BS452" s="1"/>
      <c r="BT452" s="1"/>
      <c r="BU452" s="1"/>
      <c r="BV452" s="1"/>
      <c r="BW452" s="1"/>
      <c r="BX452" s="1"/>
      <c r="BY452" s="1"/>
      <c r="BZ452" s="1"/>
      <c r="CA452" s="1"/>
      <c r="CB452" s="1"/>
      <c r="CC452" s="1"/>
      <c r="CD452" s="1"/>
      <c r="CE452" s="1"/>
      <c r="CF452" s="1"/>
      <c r="CG452" s="1"/>
      <c r="CH452" s="1"/>
      <c r="CI452" s="1"/>
      <c r="CJ452" s="1"/>
      <c r="CK452" s="1"/>
      <c r="CL452" s="1"/>
      <c r="CM452" s="1"/>
      <c r="CN452" s="1"/>
      <c r="CO452" s="1"/>
      <c r="CP452" s="1"/>
      <c r="CQ452" s="1"/>
      <c r="CR452" s="1"/>
      <c r="CS452" s="1"/>
      <c r="CT452" s="1"/>
      <c r="CU452" s="1"/>
      <c r="CV452" s="1"/>
      <c r="CW452" s="1"/>
      <c r="CX452" s="1"/>
      <c r="CY452" s="1"/>
      <c r="CZ452" s="1"/>
      <c r="DA452" s="1"/>
      <c r="DB452" s="1"/>
      <c r="DC452" s="1"/>
      <c r="DD452" s="1"/>
      <c r="DE452" s="1"/>
      <c r="DF452" s="1"/>
      <c r="DG452" s="1"/>
      <c r="DH452" s="1"/>
      <c r="DI452" s="1"/>
      <c r="DJ452" s="1"/>
      <c r="DK452" s="1"/>
      <c r="DL452" s="1"/>
      <c r="DM452" s="1"/>
      <c r="DN452" s="1"/>
      <c r="DO452" s="1"/>
      <c r="DP452" s="1"/>
      <c r="DQ452" s="1"/>
      <c r="DR452" s="1"/>
      <c r="DS452" s="1"/>
      <c r="DT452" s="1"/>
      <c r="DU452" s="1"/>
      <c r="DV452" s="1"/>
      <c r="DW452" s="1"/>
      <c r="DX452" s="1"/>
      <c r="DY452" s="1"/>
      <c r="DZ452" s="1"/>
      <c r="EA452" s="1"/>
      <c r="EB452" s="1"/>
      <c r="EC452" s="1"/>
      <c r="ED452" s="1"/>
      <c r="EE452" s="1"/>
      <c r="EF452" s="1"/>
      <c r="EG452" s="1"/>
      <c r="EH452" s="1"/>
      <c r="EI452" s="1"/>
      <c r="EJ452" s="1"/>
      <c r="EK452" s="1"/>
      <c r="EL452" s="1"/>
      <c r="EM452" s="1"/>
      <c r="EN452" s="1"/>
      <c r="EO452" s="1"/>
      <c r="EP452" s="1"/>
      <c r="EQ452" s="1"/>
      <c r="ER452" s="1"/>
      <c r="ES452" s="1"/>
      <c r="ET452" s="1"/>
      <c r="EU452" s="1"/>
      <c r="EV452" s="1"/>
      <c r="EW452" s="1"/>
      <c r="EX452" s="1"/>
      <c r="EY452" s="1"/>
      <c r="EZ452" s="1"/>
      <c r="FA452" s="1"/>
      <c r="FB452" s="1"/>
      <c r="FC452" s="1"/>
      <c r="FD452" s="1"/>
      <c r="FE452" s="1"/>
      <c r="FF452" s="1"/>
      <c r="FI452" s="2"/>
      <c r="FJ452" s="2"/>
      <c r="FO452" s="2"/>
      <c r="FP452" s="2"/>
      <c r="FS452" s="2"/>
      <c r="FT452" s="2"/>
      <c r="FU452" s="2"/>
      <c r="FV452" s="2"/>
      <c r="FW452" s="2"/>
      <c r="FX452" s="2"/>
      <c r="FY452" s="2"/>
      <c r="FZ452" s="2"/>
      <c r="GQ452" s="1"/>
      <c r="GR452" s="1"/>
      <c r="GS452" s="1"/>
      <c r="GT452" s="1"/>
      <c r="GU452" s="1"/>
      <c r="GV452" s="1"/>
      <c r="GW452" s="1"/>
      <c r="GX452" s="1"/>
      <c r="HM452" s="1"/>
      <c r="HN452" s="1"/>
    </row>
    <row r="453" spans="1:222">
      <c r="A453" s="11"/>
      <c r="B453" s="1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2"/>
      <c r="AN453" s="2"/>
      <c r="AQ453" s="2"/>
      <c r="AR453" s="2"/>
      <c r="AU453" s="2"/>
      <c r="AV453" s="2"/>
      <c r="BA453" s="2"/>
      <c r="BB453" s="2"/>
      <c r="BE453" s="2"/>
      <c r="BF453" s="2"/>
      <c r="BI453" s="2"/>
      <c r="BJ453" s="2"/>
      <c r="BO453" s="1"/>
      <c r="BP453" s="1"/>
      <c r="BQ453" s="1"/>
      <c r="BR453" s="1"/>
      <c r="BS453" s="1"/>
      <c r="BT453" s="1"/>
      <c r="BU453" s="1"/>
      <c r="BV453" s="1"/>
      <c r="BW453" s="1"/>
      <c r="BX453" s="1"/>
      <c r="BY453" s="1"/>
      <c r="BZ453" s="1"/>
      <c r="CA453" s="1"/>
      <c r="CB453" s="1"/>
      <c r="CC453" s="1"/>
      <c r="CD453" s="1"/>
      <c r="CE453" s="1"/>
      <c r="CF453" s="1"/>
      <c r="CG453" s="1"/>
      <c r="CH453" s="1"/>
      <c r="CI453" s="1"/>
      <c r="CJ453" s="1"/>
      <c r="CK453" s="1"/>
      <c r="CL453" s="1"/>
      <c r="CM453" s="1"/>
      <c r="CN453" s="1"/>
      <c r="CO453" s="1"/>
      <c r="CP453" s="1"/>
      <c r="CQ453" s="1"/>
      <c r="CR453" s="1"/>
      <c r="CS453" s="1"/>
      <c r="CT453" s="1"/>
      <c r="CU453" s="1"/>
      <c r="CV453" s="1"/>
      <c r="CW453" s="1"/>
      <c r="CX453" s="1"/>
      <c r="CY453" s="1"/>
      <c r="CZ453" s="1"/>
      <c r="DA453" s="1"/>
      <c r="DB453" s="1"/>
      <c r="DC453" s="1"/>
      <c r="DD453" s="1"/>
      <c r="DE453" s="1"/>
      <c r="DF453" s="1"/>
      <c r="DG453" s="1"/>
      <c r="DH453" s="1"/>
      <c r="DI453" s="1"/>
      <c r="DJ453" s="1"/>
      <c r="DK453" s="1"/>
      <c r="DL453" s="1"/>
      <c r="DM453" s="1"/>
      <c r="DN453" s="1"/>
      <c r="DO453" s="1"/>
      <c r="DP453" s="1"/>
      <c r="DQ453" s="1"/>
      <c r="DR453" s="1"/>
      <c r="DS453" s="1"/>
      <c r="DT453" s="1"/>
      <c r="DU453" s="1"/>
      <c r="DV453" s="1"/>
      <c r="DW453" s="1"/>
      <c r="DX453" s="1"/>
      <c r="DY453" s="1"/>
      <c r="DZ453" s="1"/>
      <c r="EA453" s="1"/>
      <c r="EB453" s="1"/>
      <c r="EC453" s="1"/>
      <c r="ED453" s="1"/>
      <c r="EE453" s="1"/>
      <c r="EF453" s="1"/>
      <c r="EG453" s="1"/>
      <c r="EH453" s="1"/>
      <c r="EI453" s="1"/>
      <c r="EJ453" s="1"/>
      <c r="EK453" s="1"/>
      <c r="EL453" s="1"/>
      <c r="EM453" s="1"/>
      <c r="EN453" s="1"/>
      <c r="EO453" s="1"/>
      <c r="EP453" s="1"/>
      <c r="EQ453" s="1"/>
      <c r="ER453" s="1"/>
      <c r="ES453" s="1"/>
      <c r="ET453" s="1"/>
      <c r="EU453" s="1"/>
      <c r="EV453" s="1"/>
      <c r="EW453" s="1"/>
      <c r="EX453" s="1"/>
      <c r="EY453" s="1"/>
      <c r="EZ453" s="1"/>
      <c r="FA453" s="1"/>
      <c r="FB453" s="1"/>
      <c r="FC453" s="1"/>
      <c r="FD453" s="1"/>
      <c r="FE453" s="1"/>
      <c r="FF453" s="1"/>
      <c r="FI453" s="2"/>
      <c r="FJ453" s="2"/>
      <c r="FO453" s="2"/>
      <c r="FP453" s="2"/>
      <c r="FS453" s="2"/>
      <c r="FT453" s="2"/>
      <c r="FU453" s="2"/>
      <c r="FV453" s="2"/>
      <c r="FW453" s="2"/>
      <c r="FX453" s="2"/>
      <c r="FY453" s="2"/>
      <c r="FZ453" s="2"/>
      <c r="GQ453" s="1"/>
      <c r="GR453" s="1"/>
      <c r="GS453" s="1"/>
      <c r="GT453" s="1"/>
      <c r="GU453" s="1"/>
      <c r="GV453" s="1"/>
      <c r="GW453" s="1"/>
      <c r="GX453" s="1"/>
      <c r="HM453" s="1"/>
      <c r="HN453" s="1"/>
    </row>
    <row r="454" spans="1:222">
      <c r="A454" s="11"/>
      <c r="B454" s="1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2"/>
      <c r="AN454" s="2"/>
      <c r="AQ454" s="2"/>
      <c r="AR454" s="2"/>
      <c r="AU454" s="2"/>
      <c r="AV454" s="2"/>
      <c r="BA454" s="2"/>
      <c r="BB454" s="2"/>
      <c r="BE454" s="2"/>
      <c r="BF454" s="2"/>
      <c r="BI454" s="2"/>
      <c r="BJ454" s="2"/>
      <c r="BO454" s="1"/>
      <c r="BP454" s="1"/>
      <c r="BQ454" s="1"/>
      <c r="BR454" s="1"/>
      <c r="BS454" s="1"/>
      <c r="BT454" s="1"/>
      <c r="BU454" s="1"/>
      <c r="BV454" s="1"/>
      <c r="BW454" s="1"/>
      <c r="BX454" s="1"/>
      <c r="BY454" s="1"/>
      <c r="BZ454" s="1"/>
      <c r="CA454" s="1"/>
      <c r="CB454" s="1"/>
      <c r="CC454" s="1"/>
      <c r="CD454" s="1"/>
      <c r="CE454" s="1"/>
      <c r="CF454" s="1"/>
      <c r="CG454" s="1"/>
      <c r="CH454" s="1"/>
      <c r="CI454" s="1"/>
      <c r="CJ454" s="1"/>
      <c r="CK454" s="1"/>
      <c r="CL454" s="1"/>
      <c r="CM454" s="1"/>
      <c r="CN454" s="1"/>
      <c r="CO454" s="1"/>
      <c r="CP454" s="1"/>
      <c r="CQ454" s="1"/>
      <c r="CR454" s="1"/>
      <c r="CS454" s="1"/>
      <c r="CT454" s="1"/>
      <c r="CU454" s="1"/>
      <c r="CV454" s="1"/>
      <c r="CW454" s="1"/>
      <c r="CX454" s="1"/>
      <c r="CY454" s="1"/>
      <c r="CZ454" s="1"/>
      <c r="DA454" s="1"/>
      <c r="DB454" s="1"/>
      <c r="DC454" s="1"/>
      <c r="DD454" s="1"/>
      <c r="DE454" s="1"/>
      <c r="DF454" s="1"/>
      <c r="DG454" s="1"/>
      <c r="DH454" s="1"/>
      <c r="DI454" s="1"/>
      <c r="DJ454" s="1"/>
      <c r="DK454" s="1"/>
      <c r="DL454" s="1"/>
      <c r="DM454" s="1"/>
      <c r="DN454" s="1"/>
      <c r="DO454" s="1"/>
      <c r="DP454" s="1"/>
      <c r="DQ454" s="1"/>
      <c r="DR454" s="1"/>
      <c r="DS454" s="1"/>
      <c r="DT454" s="1"/>
      <c r="DU454" s="1"/>
      <c r="DV454" s="1"/>
      <c r="DW454" s="1"/>
      <c r="DX454" s="1"/>
      <c r="DY454" s="1"/>
      <c r="DZ454" s="1"/>
      <c r="EA454" s="1"/>
      <c r="EB454" s="1"/>
      <c r="EC454" s="1"/>
      <c r="ED454" s="1"/>
      <c r="EE454" s="1"/>
      <c r="EF454" s="1"/>
      <c r="EG454" s="1"/>
      <c r="EH454" s="1"/>
      <c r="EI454" s="1"/>
      <c r="EJ454" s="1"/>
      <c r="EK454" s="1"/>
      <c r="EL454" s="1"/>
      <c r="EM454" s="1"/>
      <c r="EN454" s="1"/>
      <c r="EO454" s="1"/>
      <c r="EP454" s="1"/>
      <c r="EQ454" s="1"/>
      <c r="ER454" s="1"/>
      <c r="ES454" s="1"/>
      <c r="ET454" s="1"/>
      <c r="EU454" s="1"/>
      <c r="EV454" s="1"/>
      <c r="EW454" s="1"/>
      <c r="EX454" s="1"/>
      <c r="EY454" s="1"/>
      <c r="EZ454" s="1"/>
      <c r="FA454" s="1"/>
      <c r="FB454" s="1"/>
      <c r="FC454" s="1"/>
      <c r="FD454" s="1"/>
      <c r="FE454" s="1"/>
      <c r="FF454" s="1"/>
      <c r="FI454" s="2"/>
      <c r="FJ454" s="2"/>
      <c r="FO454" s="2"/>
      <c r="FP454" s="2"/>
      <c r="FS454" s="2"/>
      <c r="FT454" s="2"/>
      <c r="FU454" s="2"/>
      <c r="FV454" s="2"/>
      <c r="FW454" s="2"/>
      <c r="FX454" s="2"/>
      <c r="FY454" s="2"/>
      <c r="FZ454" s="2"/>
      <c r="GQ454" s="1"/>
      <c r="GR454" s="1"/>
      <c r="GS454" s="1"/>
      <c r="GT454" s="1"/>
      <c r="GU454" s="1"/>
      <c r="GV454" s="1"/>
      <c r="GW454" s="1"/>
      <c r="GX454" s="1"/>
      <c r="HM454" s="1"/>
      <c r="HN454" s="1"/>
    </row>
    <row r="455" spans="1:222">
      <c r="A455" s="11"/>
      <c r="B455" s="1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2"/>
      <c r="AN455" s="2"/>
      <c r="AQ455" s="2"/>
      <c r="AR455" s="2"/>
      <c r="AU455" s="2"/>
      <c r="AV455" s="2"/>
      <c r="BA455" s="2"/>
      <c r="BB455" s="2"/>
      <c r="BE455" s="2"/>
      <c r="BF455" s="2"/>
      <c r="BI455" s="2"/>
      <c r="BJ455" s="2"/>
      <c r="BO455" s="1"/>
      <c r="BP455" s="1"/>
      <c r="BQ455" s="1"/>
      <c r="BR455" s="1"/>
      <c r="BS455" s="1"/>
      <c r="BT455" s="1"/>
      <c r="BU455" s="1"/>
      <c r="BV455" s="1"/>
      <c r="BW455" s="1"/>
      <c r="BX455" s="1"/>
      <c r="BY455" s="1"/>
      <c r="BZ455" s="1"/>
      <c r="CA455" s="1"/>
      <c r="CB455" s="1"/>
      <c r="CC455" s="1"/>
      <c r="CD455" s="1"/>
      <c r="CE455" s="1"/>
      <c r="CF455" s="1"/>
      <c r="CG455" s="1"/>
      <c r="CH455" s="1"/>
      <c r="CI455" s="1"/>
      <c r="CJ455" s="1"/>
      <c r="CK455" s="1"/>
      <c r="CL455" s="1"/>
      <c r="CM455" s="1"/>
      <c r="CN455" s="1"/>
      <c r="CO455" s="1"/>
      <c r="CP455" s="1"/>
      <c r="CQ455" s="1"/>
      <c r="CR455" s="1"/>
      <c r="CS455" s="1"/>
      <c r="CT455" s="1"/>
      <c r="CU455" s="1"/>
      <c r="CV455" s="1"/>
      <c r="CW455" s="1"/>
      <c r="CX455" s="1"/>
      <c r="CY455" s="1"/>
      <c r="CZ455" s="1"/>
      <c r="DA455" s="1"/>
      <c r="DB455" s="1"/>
      <c r="DC455" s="1"/>
      <c r="DD455" s="1"/>
      <c r="DE455" s="1"/>
      <c r="DF455" s="1"/>
      <c r="DG455" s="1"/>
      <c r="DH455" s="1"/>
      <c r="DI455" s="1"/>
      <c r="DJ455" s="1"/>
      <c r="DK455" s="1"/>
      <c r="DL455" s="1"/>
      <c r="DM455" s="1"/>
      <c r="DN455" s="1"/>
      <c r="DO455" s="1"/>
      <c r="DP455" s="1"/>
      <c r="DQ455" s="1"/>
      <c r="DR455" s="1"/>
      <c r="DS455" s="1"/>
      <c r="DT455" s="1"/>
      <c r="DU455" s="1"/>
      <c r="DV455" s="1"/>
      <c r="DW455" s="1"/>
      <c r="DX455" s="1"/>
      <c r="DY455" s="1"/>
      <c r="DZ455" s="1"/>
      <c r="EA455" s="1"/>
      <c r="EB455" s="1"/>
      <c r="EC455" s="1"/>
      <c r="ED455" s="1"/>
      <c r="EE455" s="1"/>
      <c r="EF455" s="1"/>
      <c r="EG455" s="1"/>
      <c r="EH455" s="1"/>
      <c r="EI455" s="1"/>
      <c r="EJ455" s="1"/>
      <c r="EK455" s="1"/>
      <c r="EL455" s="1"/>
      <c r="EM455" s="1"/>
      <c r="EN455" s="1"/>
      <c r="EO455" s="1"/>
      <c r="EP455" s="1"/>
      <c r="EQ455" s="1"/>
      <c r="ER455" s="1"/>
      <c r="ES455" s="1"/>
      <c r="ET455" s="1"/>
      <c r="EU455" s="1"/>
      <c r="EV455" s="1"/>
      <c r="EW455" s="1"/>
      <c r="EX455" s="1"/>
      <c r="EY455" s="1"/>
      <c r="EZ455" s="1"/>
      <c r="FA455" s="1"/>
      <c r="FB455" s="1"/>
      <c r="FC455" s="1"/>
      <c r="FD455" s="1"/>
      <c r="FE455" s="1"/>
      <c r="FF455" s="1"/>
      <c r="FI455" s="2"/>
      <c r="FJ455" s="2"/>
      <c r="FO455" s="2"/>
      <c r="FP455" s="2"/>
      <c r="FS455" s="2"/>
      <c r="FT455" s="2"/>
      <c r="FU455" s="2"/>
      <c r="FV455" s="2"/>
      <c r="FW455" s="2"/>
      <c r="FX455" s="2"/>
      <c r="FY455" s="2"/>
      <c r="FZ455" s="2"/>
      <c r="GQ455" s="1"/>
      <c r="GR455" s="1"/>
      <c r="GS455" s="1"/>
      <c r="GT455" s="1"/>
      <c r="GU455" s="1"/>
      <c r="GV455" s="1"/>
      <c r="GW455" s="1"/>
      <c r="GX455" s="1"/>
      <c r="HM455" s="1"/>
      <c r="HN455" s="1"/>
    </row>
    <row r="456" spans="1:222">
      <c r="A456" s="11"/>
      <c r="B456" s="1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2"/>
      <c r="AN456" s="2"/>
      <c r="AQ456" s="2"/>
      <c r="AR456" s="2"/>
      <c r="AU456" s="2"/>
      <c r="AV456" s="2"/>
      <c r="BA456" s="2"/>
      <c r="BB456" s="2"/>
      <c r="BE456" s="2"/>
      <c r="BF456" s="2"/>
      <c r="BI456" s="2"/>
      <c r="BJ456" s="2"/>
      <c r="BO456" s="1"/>
      <c r="BP456" s="1"/>
      <c r="BQ456" s="1"/>
      <c r="BR456" s="1"/>
      <c r="BS456" s="1"/>
      <c r="BT456" s="1"/>
      <c r="BU456" s="1"/>
      <c r="BV456" s="1"/>
      <c r="BW456" s="1"/>
      <c r="BX456" s="1"/>
      <c r="BY456" s="1"/>
      <c r="BZ456" s="1"/>
      <c r="CA456" s="1"/>
      <c r="CB456" s="1"/>
      <c r="CC456" s="1"/>
      <c r="CD456" s="1"/>
      <c r="CE456" s="1"/>
      <c r="CF456" s="1"/>
      <c r="CG456" s="1"/>
      <c r="CH456" s="1"/>
      <c r="CI456" s="1"/>
      <c r="CJ456" s="1"/>
      <c r="CK456" s="1"/>
      <c r="CL456" s="1"/>
      <c r="CM456" s="1"/>
      <c r="CN456" s="1"/>
      <c r="CO456" s="1"/>
      <c r="CP456" s="1"/>
      <c r="CQ456" s="1"/>
      <c r="CR456" s="1"/>
      <c r="CS456" s="1"/>
      <c r="CT456" s="1"/>
      <c r="CU456" s="1"/>
      <c r="CV456" s="1"/>
      <c r="CW456" s="1"/>
      <c r="CX456" s="1"/>
      <c r="CY456" s="1"/>
      <c r="CZ456" s="1"/>
      <c r="DA456" s="1"/>
      <c r="DB456" s="1"/>
      <c r="DC456" s="1"/>
      <c r="DD456" s="1"/>
      <c r="DE456" s="1"/>
      <c r="DF456" s="1"/>
      <c r="DG456" s="1"/>
      <c r="DH456" s="1"/>
      <c r="DI456" s="1"/>
      <c r="DJ456" s="1"/>
      <c r="DK456" s="1"/>
      <c r="DL456" s="1"/>
      <c r="DM456" s="1"/>
      <c r="DN456" s="1"/>
      <c r="DO456" s="1"/>
      <c r="DP456" s="1"/>
      <c r="DQ456" s="1"/>
      <c r="DR456" s="1"/>
      <c r="DS456" s="1"/>
      <c r="DT456" s="1"/>
      <c r="DU456" s="1"/>
      <c r="DV456" s="1"/>
      <c r="DW456" s="1"/>
      <c r="DX456" s="1"/>
      <c r="DY456" s="1"/>
      <c r="DZ456" s="1"/>
      <c r="EA456" s="1"/>
      <c r="EB456" s="1"/>
      <c r="EC456" s="1"/>
      <c r="ED456" s="1"/>
      <c r="EE456" s="1"/>
      <c r="EF456" s="1"/>
      <c r="EG456" s="1"/>
      <c r="EH456" s="1"/>
      <c r="EI456" s="1"/>
      <c r="EJ456" s="1"/>
      <c r="EK456" s="1"/>
      <c r="EL456" s="1"/>
      <c r="EM456" s="1"/>
      <c r="EN456" s="1"/>
      <c r="EO456" s="1"/>
      <c r="EP456" s="1"/>
      <c r="EQ456" s="1"/>
      <c r="ER456" s="1"/>
      <c r="ES456" s="1"/>
      <c r="ET456" s="1"/>
      <c r="EU456" s="1"/>
      <c r="EV456" s="1"/>
      <c r="EW456" s="1"/>
      <c r="EX456" s="1"/>
      <c r="EY456" s="1"/>
      <c r="EZ456" s="1"/>
      <c r="FA456" s="1"/>
      <c r="FB456" s="1"/>
      <c r="FC456" s="1"/>
      <c r="FD456" s="1"/>
      <c r="FE456" s="1"/>
      <c r="FF456" s="1"/>
      <c r="FI456" s="2"/>
      <c r="FJ456" s="2"/>
      <c r="FO456" s="2"/>
      <c r="FP456" s="2"/>
      <c r="FS456" s="2"/>
      <c r="FT456" s="2"/>
      <c r="FU456" s="2"/>
      <c r="FV456" s="2"/>
      <c r="FW456" s="2"/>
      <c r="FX456" s="2"/>
      <c r="FY456" s="2"/>
      <c r="FZ456" s="2"/>
      <c r="GQ456" s="1"/>
      <c r="GR456" s="1"/>
      <c r="GS456" s="1"/>
      <c r="GT456" s="1"/>
      <c r="GU456" s="1"/>
      <c r="GV456" s="1"/>
      <c r="GW456" s="1"/>
      <c r="GX456" s="1"/>
      <c r="HM456" s="1"/>
      <c r="HN456" s="1"/>
    </row>
    <row r="457" spans="1:222">
      <c r="A457" s="11"/>
      <c r="B457" s="1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2"/>
      <c r="AN457" s="2"/>
      <c r="AQ457" s="2"/>
      <c r="AR457" s="2"/>
      <c r="AU457" s="2"/>
      <c r="AV457" s="2"/>
      <c r="BA457" s="2"/>
      <c r="BB457" s="2"/>
      <c r="BE457" s="2"/>
      <c r="BF457" s="2"/>
      <c r="BI457" s="2"/>
      <c r="BJ457" s="2"/>
      <c r="BO457" s="1"/>
      <c r="BP457" s="1"/>
      <c r="BQ457" s="1"/>
      <c r="BR457" s="1"/>
      <c r="BS457" s="1"/>
      <c r="BT457" s="1"/>
      <c r="BU457" s="1"/>
      <c r="BV457" s="1"/>
      <c r="BW457" s="1"/>
      <c r="BX457" s="1"/>
      <c r="BY457" s="1"/>
      <c r="BZ457" s="1"/>
      <c r="CA457" s="1"/>
      <c r="CB457" s="1"/>
      <c r="CC457" s="1"/>
      <c r="CD457" s="1"/>
      <c r="CE457" s="1"/>
      <c r="CF457" s="1"/>
      <c r="CG457" s="1"/>
      <c r="CH457" s="1"/>
      <c r="CI457" s="1"/>
      <c r="CJ457" s="1"/>
      <c r="CK457" s="1"/>
      <c r="CL457" s="1"/>
      <c r="CM457" s="1"/>
      <c r="CN457" s="1"/>
      <c r="CO457" s="1"/>
      <c r="CP457" s="1"/>
      <c r="CQ457" s="1"/>
      <c r="CR457" s="1"/>
      <c r="CS457" s="1"/>
      <c r="CT457" s="1"/>
      <c r="CU457" s="1"/>
      <c r="CV457" s="1"/>
      <c r="CW457" s="1"/>
      <c r="CX457" s="1"/>
      <c r="CY457" s="1"/>
      <c r="CZ457" s="1"/>
      <c r="DA457" s="1"/>
      <c r="DB457" s="1"/>
      <c r="DC457" s="1"/>
      <c r="DD457" s="1"/>
      <c r="DE457" s="1"/>
      <c r="DF457" s="1"/>
      <c r="DG457" s="1"/>
      <c r="DH457" s="1"/>
      <c r="DI457" s="1"/>
      <c r="DJ457" s="1"/>
      <c r="DK457" s="1"/>
      <c r="DL457" s="1"/>
      <c r="DM457" s="1"/>
      <c r="DN457" s="1"/>
      <c r="DO457" s="1"/>
      <c r="DP457" s="1"/>
      <c r="DQ457" s="1"/>
      <c r="DR457" s="1"/>
      <c r="DS457" s="1"/>
      <c r="DT457" s="1"/>
      <c r="DU457" s="1"/>
      <c r="DV457" s="1"/>
      <c r="DW457" s="1"/>
      <c r="DX457" s="1"/>
      <c r="DY457" s="1"/>
      <c r="DZ457" s="1"/>
      <c r="EA457" s="1"/>
      <c r="EB457" s="1"/>
      <c r="EC457" s="1"/>
      <c r="ED457" s="1"/>
      <c r="EE457" s="1"/>
      <c r="EF457" s="1"/>
      <c r="EG457" s="1"/>
      <c r="EH457" s="1"/>
      <c r="EI457" s="1"/>
      <c r="EJ457" s="1"/>
      <c r="EK457" s="1"/>
      <c r="EL457" s="1"/>
      <c r="EM457" s="1"/>
      <c r="EN457" s="1"/>
      <c r="EO457" s="1"/>
      <c r="EP457" s="1"/>
      <c r="EQ457" s="1"/>
      <c r="ER457" s="1"/>
      <c r="ES457" s="1"/>
      <c r="ET457" s="1"/>
      <c r="EU457" s="1"/>
      <c r="EV457" s="1"/>
      <c r="EW457" s="1"/>
      <c r="EX457" s="1"/>
      <c r="EY457" s="1"/>
      <c r="EZ457" s="1"/>
      <c r="FA457" s="1"/>
      <c r="FB457" s="1"/>
      <c r="FC457" s="1"/>
      <c r="FD457" s="1"/>
      <c r="FE457" s="1"/>
      <c r="FF457" s="1"/>
      <c r="FI457" s="2"/>
      <c r="FJ457" s="2"/>
      <c r="FO457" s="2"/>
      <c r="FP457" s="2"/>
      <c r="FS457" s="2"/>
      <c r="FT457" s="2"/>
      <c r="FU457" s="2"/>
      <c r="FV457" s="2"/>
      <c r="FW457" s="2"/>
      <c r="FX457" s="2"/>
      <c r="FY457" s="2"/>
      <c r="FZ457" s="2"/>
      <c r="GQ457" s="1"/>
      <c r="GR457" s="1"/>
      <c r="GS457" s="1"/>
      <c r="GT457" s="1"/>
      <c r="GU457" s="1"/>
      <c r="GV457" s="1"/>
      <c r="GW457" s="1"/>
      <c r="GX457" s="1"/>
      <c r="HM457" s="1"/>
      <c r="HN457" s="1"/>
    </row>
    <row r="458" spans="1:222">
      <c r="A458" s="11"/>
      <c r="B458" s="1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2"/>
      <c r="AN458" s="2"/>
      <c r="AQ458" s="2"/>
      <c r="AR458" s="2"/>
      <c r="AU458" s="2"/>
      <c r="AV458" s="2"/>
      <c r="BA458" s="2"/>
      <c r="BB458" s="2"/>
      <c r="BE458" s="2"/>
      <c r="BF458" s="2"/>
      <c r="BI458" s="2"/>
      <c r="BJ458" s="2"/>
      <c r="BO458" s="1"/>
      <c r="BP458" s="1"/>
      <c r="BQ458" s="1"/>
      <c r="BR458" s="1"/>
      <c r="BS458" s="1"/>
      <c r="BT458" s="1"/>
      <c r="BU458" s="1"/>
      <c r="BV458" s="1"/>
      <c r="BW458" s="1"/>
      <c r="BX458" s="1"/>
      <c r="BY458" s="1"/>
      <c r="BZ458" s="1"/>
      <c r="CA458" s="1"/>
      <c r="CB458" s="1"/>
      <c r="CC458" s="1"/>
      <c r="CD458" s="1"/>
      <c r="CE458" s="1"/>
      <c r="CF458" s="1"/>
      <c r="CG458" s="1"/>
      <c r="CH458" s="1"/>
      <c r="CI458" s="1"/>
      <c r="CJ458" s="1"/>
      <c r="CK458" s="1"/>
      <c r="CL458" s="1"/>
      <c r="CM458" s="1"/>
      <c r="CN458" s="1"/>
      <c r="CO458" s="1"/>
      <c r="CP458" s="1"/>
      <c r="CQ458" s="1"/>
      <c r="CR458" s="1"/>
      <c r="CS458" s="1"/>
      <c r="CT458" s="1"/>
      <c r="CU458" s="1"/>
      <c r="CV458" s="1"/>
      <c r="CW458" s="1"/>
      <c r="CX458" s="1"/>
      <c r="CY458" s="1"/>
      <c r="CZ458" s="1"/>
      <c r="DA458" s="1"/>
      <c r="DB458" s="1"/>
      <c r="DC458" s="1"/>
      <c r="DD458" s="1"/>
      <c r="DE458" s="1"/>
      <c r="DF458" s="1"/>
      <c r="DG458" s="1"/>
      <c r="DH458" s="1"/>
      <c r="DI458" s="1"/>
      <c r="DJ458" s="1"/>
      <c r="DK458" s="1"/>
      <c r="DL458" s="1"/>
      <c r="DM458" s="1"/>
      <c r="DN458" s="1"/>
      <c r="DO458" s="1"/>
      <c r="DP458" s="1"/>
      <c r="DQ458" s="1"/>
      <c r="DR458" s="1"/>
      <c r="DS458" s="1"/>
      <c r="DT458" s="1"/>
      <c r="DU458" s="1"/>
      <c r="DV458" s="1"/>
      <c r="DW458" s="1"/>
      <c r="DX458" s="1"/>
      <c r="DY458" s="1"/>
      <c r="DZ458" s="1"/>
      <c r="EA458" s="1"/>
      <c r="EB458" s="1"/>
      <c r="EC458" s="1"/>
      <c r="ED458" s="1"/>
      <c r="EE458" s="1"/>
      <c r="EF458" s="1"/>
      <c r="EG458" s="1"/>
      <c r="EH458" s="1"/>
      <c r="EI458" s="1"/>
      <c r="EJ458" s="1"/>
      <c r="EK458" s="1"/>
      <c r="EL458" s="1"/>
      <c r="EM458" s="1"/>
      <c r="EN458" s="1"/>
      <c r="EO458" s="1"/>
      <c r="EP458" s="1"/>
      <c r="EQ458" s="1"/>
      <c r="ER458" s="1"/>
      <c r="ES458" s="1"/>
      <c r="ET458" s="1"/>
      <c r="EU458" s="1"/>
      <c r="EV458" s="1"/>
      <c r="EW458" s="1"/>
      <c r="EX458" s="1"/>
      <c r="EY458" s="1"/>
      <c r="EZ458" s="1"/>
      <c r="FA458" s="1"/>
      <c r="FB458" s="1"/>
      <c r="FC458" s="1"/>
      <c r="FD458" s="1"/>
      <c r="FE458" s="1"/>
      <c r="FF458" s="1"/>
      <c r="FI458" s="2"/>
      <c r="FJ458" s="2"/>
      <c r="FO458" s="2"/>
      <c r="FP458" s="2"/>
      <c r="FS458" s="2"/>
      <c r="FT458" s="2"/>
      <c r="FU458" s="2"/>
      <c r="FV458" s="2"/>
      <c r="FW458" s="2"/>
      <c r="FX458" s="2"/>
      <c r="FY458" s="2"/>
      <c r="FZ458" s="2"/>
      <c r="GQ458" s="1"/>
      <c r="GR458" s="1"/>
      <c r="GS458" s="1"/>
      <c r="GT458" s="1"/>
      <c r="GU458" s="1"/>
      <c r="GV458" s="1"/>
      <c r="GW458" s="1"/>
      <c r="GX458" s="1"/>
      <c r="HM458" s="1"/>
      <c r="HN458" s="1"/>
    </row>
    <row r="459" spans="1:222">
      <c r="A459" s="11"/>
      <c r="B459" s="1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2"/>
      <c r="AN459" s="2"/>
      <c r="AQ459" s="2"/>
      <c r="AR459" s="2"/>
      <c r="AU459" s="2"/>
      <c r="AV459" s="2"/>
      <c r="BA459" s="2"/>
      <c r="BB459" s="2"/>
      <c r="BE459" s="2"/>
      <c r="BF459" s="2"/>
      <c r="BI459" s="2"/>
      <c r="BJ459" s="2"/>
      <c r="BO459" s="1"/>
      <c r="BP459" s="1"/>
      <c r="BQ459" s="1"/>
      <c r="BR459" s="1"/>
      <c r="BS459" s="1"/>
      <c r="BT459" s="1"/>
      <c r="BU459" s="1"/>
      <c r="BV459" s="1"/>
      <c r="BW459" s="1"/>
      <c r="BX459" s="1"/>
      <c r="BY459" s="1"/>
      <c r="BZ459" s="1"/>
      <c r="CA459" s="1"/>
      <c r="CB459" s="1"/>
      <c r="CC459" s="1"/>
      <c r="CD459" s="1"/>
      <c r="CE459" s="1"/>
      <c r="CF459" s="1"/>
      <c r="CG459" s="1"/>
      <c r="CH459" s="1"/>
      <c r="CI459" s="1"/>
      <c r="CJ459" s="1"/>
      <c r="CK459" s="1"/>
      <c r="CL459" s="1"/>
      <c r="CM459" s="1"/>
      <c r="CN459" s="1"/>
      <c r="CO459" s="1"/>
      <c r="CP459" s="1"/>
      <c r="CQ459" s="1"/>
      <c r="CR459" s="1"/>
      <c r="CS459" s="1"/>
      <c r="CT459" s="1"/>
      <c r="CU459" s="1"/>
      <c r="CV459" s="1"/>
      <c r="CW459" s="1"/>
      <c r="CX459" s="1"/>
      <c r="CY459" s="1"/>
      <c r="CZ459" s="1"/>
      <c r="DA459" s="1"/>
      <c r="DB459" s="1"/>
      <c r="DC459" s="1"/>
      <c r="DD459" s="1"/>
      <c r="DE459" s="1"/>
      <c r="DF459" s="1"/>
      <c r="DG459" s="1"/>
      <c r="DH459" s="1"/>
      <c r="DI459" s="1"/>
      <c r="DJ459" s="1"/>
      <c r="DK459" s="1"/>
      <c r="DL459" s="1"/>
      <c r="DM459" s="1"/>
      <c r="DN459" s="1"/>
      <c r="DO459" s="1"/>
      <c r="DP459" s="1"/>
      <c r="DQ459" s="1"/>
      <c r="DR459" s="1"/>
      <c r="DS459" s="1"/>
      <c r="DT459" s="1"/>
      <c r="DU459" s="1"/>
      <c r="DV459" s="1"/>
      <c r="DW459" s="1"/>
      <c r="DX459" s="1"/>
      <c r="DY459" s="1"/>
      <c r="DZ459" s="1"/>
      <c r="EA459" s="1"/>
      <c r="EB459" s="1"/>
      <c r="EC459" s="1"/>
      <c r="ED459" s="1"/>
      <c r="EE459" s="1"/>
      <c r="EF459" s="1"/>
      <c r="EG459" s="1"/>
      <c r="EH459" s="1"/>
      <c r="EI459" s="1"/>
      <c r="EJ459" s="1"/>
      <c r="EK459" s="1"/>
      <c r="EL459" s="1"/>
      <c r="EM459" s="1"/>
      <c r="EN459" s="1"/>
      <c r="EO459" s="1"/>
      <c r="EP459" s="1"/>
      <c r="EQ459" s="1"/>
      <c r="ER459" s="1"/>
      <c r="ES459" s="1"/>
      <c r="ET459" s="1"/>
      <c r="EU459" s="1"/>
      <c r="EV459" s="1"/>
      <c r="EW459" s="1"/>
      <c r="EX459" s="1"/>
      <c r="EY459" s="1"/>
      <c r="EZ459" s="1"/>
      <c r="FA459" s="1"/>
      <c r="FB459" s="1"/>
      <c r="FC459" s="1"/>
      <c r="FD459" s="1"/>
      <c r="FE459" s="1"/>
      <c r="FF459" s="1"/>
      <c r="FI459" s="2"/>
      <c r="FJ459" s="2"/>
      <c r="FO459" s="2"/>
      <c r="FP459" s="2"/>
      <c r="FS459" s="2"/>
      <c r="FT459" s="2"/>
      <c r="FU459" s="2"/>
      <c r="FV459" s="2"/>
      <c r="FW459" s="2"/>
      <c r="FX459" s="2"/>
      <c r="FY459" s="2"/>
      <c r="FZ459" s="2"/>
      <c r="GQ459" s="1"/>
      <c r="GR459" s="1"/>
      <c r="GS459" s="1"/>
      <c r="GT459" s="1"/>
      <c r="GU459" s="1"/>
      <c r="GV459" s="1"/>
      <c r="GW459" s="1"/>
      <c r="GX459" s="1"/>
      <c r="HM459" s="1"/>
      <c r="HN459" s="1"/>
    </row>
    <row r="460" spans="1:222">
      <c r="A460" s="11"/>
      <c r="B460" s="1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2"/>
      <c r="AN460" s="2"/>
      <c r="AQ460" s="2"/>
      <c r="AR460" s="2"/>
      <c r="AU460" s="2"/>
      <c r="AV460" s="2"/>
      <c r="BA460" s="2"/>
      <c r="BB460" s="2"/>
      <c r="BE460" s="2"/>
      <c r="BF460" s="2"/>
      <c r="BI460" s="2"/>
      <c r="BJ460" s="2"/>
      <c r="BO460" s="1"/>
      <c r="BP460" s="1"/>
      <c r="BQ460" s="1"/>
      <c r="BR460" s="1"/>
      <c r="BS460" s="1"/>
      <c r="BT460" s="1"/>
      <c r="BU460" s="1"/>
      <c r="BV460" s="1"/>
      <c r="BW460" s="1"/>
      <c r="BX460" s="1"/>
      <c r="BY460" s="1"/>
      <c r="BZ460" s="1"/>
      <c r="CA460" s="1"/>
      <c r="CB460" s="1"/>
      <c r="CC460" s="1"/>
      <c r="CD460" s="1"/>
      <c r="CE460" s="1"/>
      <c r="CF460" s="1"/>
      <c r="CG460" s="1"/>
      <c r="CH460" s="1"/>
      <c r="CI460" s="1"/>
      <c r="CJ460" s="1"/>
      <c r="CK460" s="1"/>
      <c r="CL460" s="1"/>
      <c r="CM460" s="1"/>
      <c r="CN460" s="1"/>
      <c r="CO460" s="1"/>
      <c r="CP460" s="1"/>
      <c r="CQ460" s="1"/>
      <c r="CR460" s="1"/>
      <c r="CS460" s="1"/>
      <c r="CT460" s="1"/>
      <c r="CU460" s="1"/>
      <c r="CV460" s="1"/>
      <c r="CW460" s="1"/>
      <c r="CX460" s="1"/>
      <c r="CY460" s="1"/>
      <c r="CZ460" s="1"/>
      <c r="DA460" s="1"/>
      <c r="DB460" s="1"/>
      <c r="DC460" s="1"/>
      <c r="DD460" s="1"/>
      <c r="DE460" s="1"/>
      <c r="DF460" s="1"/>
      <c r="DG460" s="1"/>
      <c r="DH460" s="1"/>
      <c r="DI460" s="1"/>
      <c r="DJ460" s="1"/>
      <c r="DK460" s="1"/>
      <c r="DL460" s="1"/>
      <c r="DM460" s="1"/>
      <c r="DN460" s="1"/>
      <c r="DO460" s="1"/>
      <c r="DP460" s="1"/>
      <c r="DQ460" s="1"/>
      <c r="DR460" s="1"/>
      <c r="DS460" s="1"/>
      <c r="DT460" s="1"/>
      <c r="DU460" s="1"/>
      <c r="DV460" s="1"/>
      <c r="DW460" s="1"/>
      <c r="DX460" s="1"/>
      <c r="DY460" s="1"/>
      <c r="DZ460" s="1"/>
      <c r="EA460" s="1"/>
      <c r="EB460" s="1"/>
      <c r="EC460" s="1"/>
      <c r="ED460" s="1"/>
      <c r="EE460" s="1"/>
      <c r="EF460" s="1"/>
      <c r="EG460" s="1"/>
      <c r="EH460" s="1"/>
      <c r="EI460" s="1"/>
      <c r="EJ460" s="1"/>
      <c r="EK460" s="1"/>
      <c r="EL460" s="1"/>
      <c r="EM460" s="1"/>
      <c r="EN460" s="1"/>
      <c r="EO460" s="1"/>
      <c r="EP460" s="1"/>
      <c r="EQ460" s="1"/>
      <c r="ER460" s="1"/>
      <c r="ES460" s="1"/>
      <c r="ET460" s="1"/>
      <c r="EU460" s="1"/>
      <c r="EV460" s="1"/>
      <c r="EW460" s="1"/>
      <c r="EX460" s="1"/>
      <c r="EY460" s="1"/>
      <c r="EZ460" s="1"/>
      <c r="FA460" s="1"/>
      <c r="FB460" s="1"/>
      <c r="FC460" s="1"/>
      <c r="FD460" s="1"/>
      <c r="FE460" s="1"/>
      <c r="FF460" s="1"/>
      <c r="FI460" s="2"/>
      <c r="FJ460" s="2"/>
      <c r="FO460" s="2"/>
      <c r="FP460" s="2"/>
      <c r="FS460" s="2"/>
      <c r="FT460" s="2"/>
      <c r="FU460" s="2"/>
      <c r="FV460" s="2"/>
      <c r="FW460" s="2"/>
      <c r="FX460" s="2"/>
      <c r="FY460" s="2"/>
      <c r="FZ460" s="2"/>
      <c r="GQ460" s="1"/>
      <c r="GR460" s="1"/>
      <c r="GS460" s="1"/>
      <c r="GT460" s="1"/>
      <c r="GU460" s="1"/>
      <c r="GV460" s="1"/>
      <c r="GW460" s="1"/>
      <c r="GX460" s="1"/>
      <c r="HM460" s="1"/>
      <c r="HN460" s="1"/>
    </row>
    <row r="461" spans="1:222">
      <c r="A461" s="11"/>
      <c r="B461" s="1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2"/>
      <c r="AN461" s="2"/>
      <c r="AQ461" s="2"/>
      <c r="AR461" s="2"/>
      <c r="AU461" s="2"/>
      <c r="AV461" s="2"/>
      <c r="BA461" s="2"/>
      <c r="BB461" s="2"/>
      <c r="BE461" s="2"/>
      <c r="BF461" s="2"/>
      <c r="BI461" s="2"/>
      <c r="BJ461" s="2"/>
      <c r="BO461" s="1"/>
      <c r="BP461" s="1"/>
      <c r="BQ461" s="1"/>
      <c r="BR461" s="1"/>
      <c r="BS461" s="1"/>
      <c r="BT461" s="1"/>
      <c r="BU461" s="1"/>
      <c r="BV461" s="1"/>
      <c r="BW461" s="1"/>
      <c r="BX461" s="1"/>
      <c r="BY461" s="1"/>
      <c r="BZ461" s="1"/>
      <c r="CA461" s="1"/>
      <c r="CB461" s="1"/>
      <c r="CC461" s="1"/>
      <c r="CD461" s="1"/>
      <c r="CE461" s="1"/>
      <c r="CF461" s="1"/>
      <c r="CG461" s="1"/>
      <c r="CH461" s="1"/>
      <c r="CI461" s="1"/>
      <c r="CJ461" s="1"/>
      <c r="CK461" s="1"/>
      <c r="CL461" s="1"/>
      <c r="CM461" s="1"/>
      <c r="CN461" s="1"/>
      <c r="CO461" s="1"/>
      <c r="CP461" s="1"/>
      <c r="CQ461" s="1"/>
      <c r="CR461" s="1"/>
      <c r="CS461" s="1"/>
      <c r="CT461" s="1"/>
      <c r="CU461" s="1"/>
      <c r="CV461" s="1"/>
      <c r="CW461" s="1"/>
      <c r="CX461" s="1"/>
      <c r="CY461" s="1"/>
      <c r="CZ461" s="1"/>
      <c r="DA461" s="1"/>
      <c r="DB461" s="1"/>
      <c r="DC461" s="1"/>
      <c r="DD461" s="1"/>
      <c r="DE461" s="1"/>
      <c r="DF461" s="1"/>
      <c r="DG461" s="1"/>
      <c r="DH461" s="1"/>
      <c r="DI461" s="1"/>
      <c r="DJ461" s="1"/>
      <c r="DK461" s="1"/>
      <c r="DL461" s="1"/>
      <c r="DM461" s="1"/>
      <c r="DN461" s="1"/>
      <c r="DO461" s="1"/>
      <c r="DP461" s="1"/>
      <c r="DQ461" s="1"/>
      <c r="DR461" s="1"/>
      <c r="DS461" s="1"/>
      <c r="DT461" s="1"/>
      <c r="DU461" s="1"/>
      <c r="DV461" s="1"/>
      <c r="DW461" s="1"/>
      <c r="DX461" s="1"/>
      <c r="DY461" s="1"/>
      <c r="DZ461" s="1"/>
      <c r="EA461" s="1"/>
      <c r="EB461" s="1"/>
      <c r="EC461" s="1"/>
      <c r="ED461" s="1"/>
      <c r="EE461" s="1"/>
      <c r="EF461" s="1"/>
      <c r="EG461" s="1"/>
      <c r="EH461" s="1"/>
      <c r="EI461" s="1"/>
      <c r="EJ461" s="1"/>
      <c r="EK461" s="1"/>
      <c r="EL461" s="1"/>
      <c r="EM461" s="1"/>
      <c r="EN461" s="1"/>
      <c r="EO461" s="1"/>
      <c r="EP461" s="1"/>
      <c r="EQ461" s="1"/>
      <c r="ER461" s="1"/>
      <c r="ES461" s="1"/>
      <c r="ET461" s="1"/>
      <c r="EU461" s="1"/>
      <c r="EV461" s="1"/>
      <c r="EW461" s="1"/>
      <c r="EX461" s="1"/>
      <c r="EY461" s="1"/>
      <c r="EZ461" s="1"/>
      <c r="FA461" s="1"/>
      <c r="FB461" s="1"/>
      <c r="FC461" s="1"/>
      <c r="FD461" s="1"/>
      <c r="FE461" s="1"/>
      <c r="FF461" s="1"/>
      <c r="FI461" s="2"/>
      <c r="FJ461" s="2"/>
      <c r="FO461" s="2"/>
      <c r="FP461" s="2"/>
      <c r="FS461" s="2"/>
      <c r="FT461" s="2"/>
      <c r="FU461" s="2"/>
      <c r="FV461" s="2"/>
      <c r="FW461" s="2"/>
      <c r="FX461" s="2"/>
      <c r="FY461" s="2"/>
      <c r="FZ461" s="2"/>
      <c r="GQ461" s="1"/>
      <c r="GR461" s="1"/>
      <c r="GS461" s="1"/>
      <c r="GT461" s="1"/>
      <c r="GU461" s="1"/>
      <c r="GV461" s="1"/>
      <c r="GW461" s="1"/>
      <c r="GX461" s="1"/>
      <c r="HM461" s="1"/>
      <c r="HN461" s="1"/>
    </row>
    <row r="462" spans="1:222">
      <c r="A462" s="11"/>
      <c r="B462" s="1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2"/>
      <c r="AN462" s="2"/>
      <c r="AQ462" s="2"/>
      <c r="AR462" s="2"/>
      <c r="AU462" s="2"/>
      <c r="AV462" s="2"/>
      <c r="BA462" s="2"/>
      <c r="BB462" s="2"/>
      <c r="BE462" s="2"/>
      <c r="BF462" s="2"/>
      <c r="BI462" s="2"/>
      <c r="BJ462" s="2"/>
      <c r="BO462" s="1"/>
      <c r="BP462" s="1"/>
      <c r="BQ462" s="1"/>
      <c r="BR462" s="1"/>
      <c r="BS462" s="1"/>
      <c r="BT462" s="1"/>
      <c r="BU462" s="1"/>
      <c r="BV462" s="1"/>
      <c r="BW462" s="1"/>
      <c r="BX462" s="1"/>
      <c r="BY462" s="1"/>
      <c r="BZ462" s="1"/>
      <c r="CA462" s="1"/>
      <c r="CB462" s="1"/>
      <c r="CC462" s="1"/>
      <c r="CD462" s="1"/>
      <c r="CE462" s="1"/>
      <c r="CF462" s="1"/>
      <c r="CG462" s="1"/>
      <c r="CH462" s="1"/>
      <c r="CI462" s="1"/>
      <c r="CJ462" s="1"/>
      <c r="CK462" s="1"/>
      <c r="CL462" s="1"/>
      <c r="CM462" s="1"/>
      <c r="CN462" s="1"/>
      <c r="CO462" s="1"/>
      <c r="CP462" s="1"/>
      <c r="CQ462" s="1"/>
      <c r="CR462" s="1"/>
      <c r="CS462" s="1"/>
      <c r="CT462" s="1"/>
      <c r="CU462" s="1"/>
      <c r="CV462" s="1"/>
      <c r="CW462" s="1"/>
      <c r="CX462" s="1"/>
      <c r="CY462" s="1"/>
      <c r="CZ462" s="1"/>
      <c r="DA462" s="1"/>
      <c r="DB462" s="1"/>
      <c r="DC462" s="1"/>
      <c r="DD462" s="1"/>
      <c r="DE462" s="1"/>
      <c r="DF462" s="1"/>
      <c r="DG462" s="1"/>
      <c r="DH462" s="1"/>
      <c r="DI462" s="1"/>
      <c r="DJ462" s="1"/>
      <c r="DK462" s="1"/>
      <c r="DL462" s="1"/>
      <c r="DM462" s="1"/>
      <c r="DN462" s="1"/>
      <c r="DO462" s="1"/>
      <c r="DP462" s="1"/>
      <c r="DQ462" s="1"/>
      <c r="DR462" s="1"/>
      <c r="DS462" s="1"/>
      <c r="DT462" s="1"/>
      <c r="DU462" s="1"/>
      <c r="DV462" s="1"/>
      <c r="DW462" s="1"/>
      <c r="DX462" s="1"/>
      <c r="DY462" s="1"/>
      <c r="DZ462" s="1"/>
      <c r="EA462" s="1"/>
      <c r="EB462" s="1"/>
      <c r="EC462" s="1"/>
      <c r="ED462" s="1"/>
      <c r="EE462" s="1"/>
      <c r="EF462" s="1"/>
      <c r="EG462" s="1"/>
      <c r="EH462" s="1"/>
      <c r="EI462" s="1"/>
      <c r="EJ462" s="1"/>
      <c r="EK462" s="1"/>
      <c r="EL462" s="1"/>
      <c r="EM462" s="1"/>
      <c r="EN462" s="1"/>
      <c r="EO462" s="1"/>
      <c r="EP462" s="1"/>
      <c r="EQ462" s="1"/>
      <c r="ER462" s="1"/>
      <c r="ES462" s="1"/>
      <c r="ET462" s="1"/>
      <c r="EU462" s="1"/>
      <c r="EV462" s="1"/>
      <c r="EW462" s="1"/>
      <c r="EX462" s="1"/>
      <c r="EY462" s="1"/>
      <c r="EZ462" s="1"/>
      <c r="FA462" s="1"/>
      <c r="FB462" s="1"/>
      <c r="FC462" s="1"/>
      <c r="FD462" s="1"/>
      <c r="FE462" s="1"/>
      <c r="FF462" s="1"/>
      <c r="FI462" s="2"/>
      <c r="FJ462" s="2"/>
      <c r="FO462" s="2"/>
      <c r="FP462" s="2"/>
      <c r="FS462" s="2"/>
      <c r="FT462" s="2"/>
      <c r="FU462" s="2"/>
      <c r="FV462" s="2"/>
      <c r="FW462" s="2"/>
      <c r="FX462" s="2"/>
      <c r="FY462" s="2"/>
      <c r="FZ462" s="2"/>
      <c r="GQ462" s="1"/>
      <c r="GR462" s="1"/>
      <c r="GS462" s="1"/>
      <c r="GT462" s="1"/>
      <c r="GU462" s="1"/>
      <c r="GV462" s="1"/>
      <c r="GW462" s="1"/>
      <c r="GX462" s="1"/>
      <c r="HM462" s="1"/>
      <c r="HN462" s="1"/>
    </row>
    <row r="463" spans="1:222">
      <c r="A463" s="11"/>
      <c r="B463" s="1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2"/>
      <c r="AN463" s="2"/>
      <c r="AQ463" s="2"/>
      <c r="AR463" s="2"/>
      <c r="AU463" s="2"/>
      <c r="AV463" s="2"/>
      <c r="BA463" s="2"/>
      <c r="BB463" s="2"/>
      <c r="BE463" s="2"/>
      <c r="BF463" s="2"/>
      <c r="BI463" s="2"/>
      <c r="BJ463" s="2"/>
      <c r="BO463" s="1"/>
      <c r="BP463" s="1"/>
      <c r="BQ463" s="1"/>
      <c r="BR463" s="1"/>
      <c r="BS463" s="1"/>
      <c r="BT463" s="1"/>
      <c r="BU463" s="1"/>
      <c r="BV463" s="1"/>
      <c r="BW463" s="1"/>
      <c r="BX463" s="1"/>
      <c r="BY463" s="1"/>
      <c r="BZ463" s="1"/>
      <c r="CA463" s="1"/>
      <c r="CB463" s="1"/>
      <c r="CC463" s="1"/>
      <c r="CD463" s="1"/>
      <c r="CE463" s="1"/>
      <c r="CF463" s="1"/>
      <c r="CG463" s="1"/>
      <c r="CH463" s="1"/>
      <c r="CI463" s="1"/>
      <c r="CJ463" s="1"/>
      <c r="CK463" s="1"/>
      <c r="CL463" s="1"/>
      <c r="CM463" s="1"/>
      <c r="CN463" s="1"/>
      <c r="CO463" s="1"/>
      <c r="CP463" s="1"/>
      <c r="CQ463" s="1"/>
      <c r="CR463" s="1"/>
      <c r="CS463" s="1"/>
      <c r="CT463" s="1"/>
      <c r="CU463" s="1"/>
      <c r="CV463" s="1"/>
      <c r="CW463" s="1"/>
      <c r="CX463" s="1"/>
      <c r="CY463" s="1"/>
      <c r="CZ463" s="1"/>
      <c r="DA463" s="1"/>
      <c r="DB463" s="1"/>
      <c r="DC463" s="1"/>
      <c r="DD463" s="1"/>
      <c r="DE463" s="1"/>
      <c r="DF463" s="1"/>
      <c r="DG463" s="1"/>
      <c r="DH463" s="1"/>
      <c r="DI463" s="1"/>
      <c r="DJ463" s="1"/>
      <c r="DK463" s="1"/>
      <c r="DL463" s="1"/>
      <c r="DM463" s="1"/>
      <c r="DN463" s="1"/>
      <c r="DO463" s="1"/>
      <c r="DP463" s="1"/>
      <c r="DQ463" s="1"/>
      <c r="DR463" s="1"/>
      <c r="DS463" s="1"/>
      <c r="DT463" s="1"/>
      <c r="DU463" s="1"/>
      <c r="DV463" s="1"/>
      <c r="DW463" s="1"/>
      <c r="DX463" s="1"/>
      <c r="DY463" s="1"/>
      <c r="DZ463" s="1"/>
      <c r="EA463" s="1"/>
      <c r="EB463" s="1"/>
      <c r="EC463" s="1"/>
      <c r="ED463" s="1"/>
      <c r="EE463" s="1"/>
      <c r="EF463" s="1"/>
      <c r="EG463" s="1"/>
      <c r="EH463" s="1"/>
      <c r="EI463" s="1"/>
      <c r="EJ463" s="1"/>
      <c r="EK463" s="1"/>
      <c r="EL463" s="1"/>
      <c r="EM463" s="1"/>
      <c r="EN463" s="1"/>
      <c r="EO463" s="1"/>
      <c r="EP463" s="1"/>
      <c r="EQ463" s="1"/>
      <c r="ER463" s="1"/>
      <c r="ES463" s="1"/>
      <c r="ET463" s="1"/>
      <c r="EU463" s="1"/>
      <c r="EV463" s="1"/>
      <c r="EW463" s="1"/>
      <c r="EX463" s="1"/>
      <c r="EY463" s="1"/>
      <c r="EZ463" s="1"/>
      <c r="FA463" s="1"/>
      <c r="FB463" s="1"/>
      <c r="FC463" s="1"/>
      <c r="FD463" s="1"/>
      <c r="FE463" s="1"/>
      <c r="FF463" s="1"/>
      <c r="FI463" s="2"/>
      <c r="FJ463" s="2"/>
      <c r="FO463" s="2"/>
      <c r="FP463" s="2"/>
      <c r="FS463" s="2"/>
      <c r="FT463" s="2"/>
      <c r="FU463" s="2"/>
      <c r="FV463" s="2"/>
      <c r="FW463" s="2"/>
      <c r="FX463" s="2"/>
      <c r="FY463" s="2"/>
      <c r="FZ463" s="2"/>
      <c r="GQ463" s="1"/>
      <c r="GR463" s="1"/>
      <c r="GS463" s="1"/>
      <c r="GT463" s="1"/>
      <c r="GU463" s="1"/>
      <c r="GV463" s="1"/>
      <c r="GW463" s="1"/>
      <c r="GX463" s="1"/>
      <c r="HM463" s="1"/>
      <c r="HN463" s="1"/>
    </row>
    <row r="464" spans="1:222">
      <c r="A464" s="11"/>
      <c r="B464" s="1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2"/>
      <c r="AN464" s="2"/>
      <c r="AQ464" s="2"/>
      <c r="AR464" s="2"/>
      <c r="AU464" s="2"/>
      <c r="AV464" s="2"/>
      <c r="BA464" s="2"/>
      <c r="BB464" s="2"/>
      <c r="BE464" s="2"/>
      <c r="BF464" s="2"/>
      <c r="BI464" s="2"/>
      <c r="BJ464" s="2"/>
      <c r="BO464" s="1"/>
      <c r="BP464" s="1"/>
      <c r="BQ464" s="1"/>
      <c r="BR464" s="1"/>
      <c r="BS464" s="1"/>
      <c r="BT464" s="1"/>
      <c r="BU464" s="1"/>
      <c r="BV464" s="1"/>
      <c r="BW464" s="1"/>
      <c r="BX464" s="1"/>
      <c r="BY464" s="1"/>
      <c r="BZ464" s="1"/>
      <c r="CA464" s="1"/>
      <c r="CB464" s="1"/>
      <c r="CC464" s="1"/>
      <c r="CD464" s="1"/>
      <c r="CE464" s="1"/>
      <c r="CF464" s="1"/>
      <c r="CG464" s="1"/>
      <c r="CH464" s="1"/>
      <c r="CI464" s="1"/>
      <c r="CJ464" s="1"/>
      <c r="CK464" s="1"/>
      <c r="CL464" s="1"/>
      <c r="CM464" s="1"/>
      <c r="CN464" s="1"/>
      <c r="CO464" s="1"/>
      <c r="CP464" s="1"/>
      <c r="CQ464" s="1"/>
      <c r="CR464" s="1"/>
      <c r="CS464" s="1"/>
      <c r="CT464" s="1"/>
      <c r="CU464" s="1"/>
      <c r="CV464" s="1"/>
      <c r="CW464" s="1"/>
      <c r="CX464" s="1"/>
      <c r="CY464" s="1"/>
      <c r="CZ464" s="1"/>
      <c r="DA464" s="1"/>
      <c r="DB464" s="1"/>
      <c r="DC464" s="1"/>
      <c r="DD464" s="1"/>
      <c r="DE464" s="1"/>
      <c r="DF464" s="1"/>
      <c r="DG464" s="1"/>
      <c r="DH464" s="1"/>
      <c r="DI464" s="1"/>
      <c r="DJ464" s="1"/>
      <c r="DK464" s="1"/>
      <c r="DL464" s="1"/>
      <c r="DM464" s="1"/>
      <c r="DN464" s="1"/>
      <c r="DO464" s="1"/>
      <c r="DP464" s="1"/>
      <c r="DQ464" s="1"/>
      <c r="DR464" s="1"/>
      <c r="DS464" s="1"/>
      <c r="DT464" s="1"/>
      <c r="DU464" s="1"/>
      <c r="DV464" s="1"/>
      <c r="DW464" s="1"/>
      <c r="DX464" s="1"/>
      <c r="DY464" s="1"/>
      <c r="DZ464" s="1"/>
      <c r="EA464" s="1"/>
      <c r="EB464" s="1"/>
      <c r="EC464" s="1"/>
      <c r="ED464" s="1"/>
      <c r="EE464" s="1"/>
      <c r="EF464" s="1"/>
      <c r="EG464" s="1"/>
      <c r="EH464" s="1"/>
      <c r="EI464" s="1"/>
      <c r="EJ464" s="1"/>
      <c r="EK464" s="1"/>
      <c r="EL464" s="1"/>
      <c r="EM464" s="1"/>
      <c r="EN464" s="1"/>
      <c r="EO464" s="1"/>
      <c r="EP464" s="1"/>
      <c r="EQ464" s="1"/>
      <c r="ER464" s="1"/>
      <c r="ES464" s="1"/>
      <c r="ET464" s="1"/>
      <c r="EU464" s="1"/>
      <c r="EV464" s="1"/>
      <c r="EW464" s="1"/>
      <c r="EX464" s="1"/>
      <c r="EY464" s="1"/>
      <c r="EZ464" s="1"/>
      <c r="FA464" s="1"/>
      <c r="FB464" s="1"/>
      <c r="FC464" s="1"/>
      <c r="FD464" s="1"/>
      <c r="FE464" s="1"/>
      <c r="FF464" s="1"/>
      <c r="FI464" s="2"/>
      <c r="FJ464" s="2"/>
      <c r="FO464" s="2"/>
      <c r="FP464" s="2"/>
      <c r="FS464" s="2"/>
      <c r="FT464" s="2"/>
      <c r="FU464" s="2"/>
      <c r="FV464" s="2"/>
      <c r="FW464" s="2"/>
      <c r="FX464" s="2"/>
      <c r="FY464" s="2"/>
      <c r="FZ464" s="2"/>
      <c r="GQ464" s="1"/>
      <c r="GR464" s="1"/>
      <c r="GS464" s="1"/>
      <c r="GT464" s="1"/>
      <c r="GU464" s="1"/>
      <c r="GV464" s="1"/>
      <c r="GW464" s="1"/>
      <c r="GX464" s="1"/>
      <c r="HM464" s="1"/>
      <c r="HN464" s="1"/>
    </row>
    <row r="465" spans="1:222">
      <c r="A465" s="11"/>
      <c r="B465" s="1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2"/>
      <c r="AN465" s="2"/>
      <c r="AQ465" s="2"/>
      <c r="AR465" s="2"/>
      <c r="AU465" s="2"/>
      <c r="AV465" s="2"/>
      <c r="BA465" s="2"/>
      <c r="BB465" s="2"/>
      <c r="BE465" s="2"/>
      <c r="BF465" s="2"/>
      <c r="BI465" s="2"/>
      <c r="BJ465" s="2"/>
      <c r="BO465" s="1"/>
      <c r="BP465" s="1"/>
      <c r="BQ465" s="1"/>
      <c r="BR465" s="1"/>
      <c r="BS465" s="1"/>
      <c r="BT465" s="1"/>
      <c r="BU465" s="1"/>
      <c r="BV465" s="1"/>
      <c r="BW465" s="1"/>
      <c r="BX465" s="1"/>
      <c r="BY465" s="1"/>
      <c r="BZ465" s="1"/>
      <c r="CA465" s="1"/>
      <c r="CB465" s="1"/>
      <c r="CC465" s="1"/>
      <c r="CD465" s="1"/>
      <c r="CE465" s="1"/>
      <c r="CF465" s="1"/>
      <c r="CG465" s="1"/>
      <c r="CH465" s="1"/>
      <c r="CI465" s="1"/>
      <c r="CJ465" s="1"/>
      <c r="CK465" s="1"/>
      <c r="CL465" s="1"/>
      <c r="CM465" s="1"/>
      <c r="CN465" s="1"/>
      <c r="CO465" s="1"/>
      <c r="CP465" s="1"/>
      <c r="CQ465" s="1"/>
      <c r="CR465" s="1"/>
      <c r="CS465" s="1"/>
      <c r="CT465" s="1"/>
      <c r="CU465" s="1"/>
      <c r="CV465" s="1"/>
      <c r="CW465" s="1"/>
      <c r="CX465" s="1"/>
      <c r="CY465" s="1"/>
      <c r="CZ465" s="1"/>
      <c r="DA465" s="1"/>
      <c r="DB465" s="1"/>
      <c r="DC465" s="1"/>
      <c r="DD465" s="1"/>
      <c r="DE465" s="1"/>
      <c r="DF465" s="1"/>
      <c r="DG465" s="1"/>
      <c r="DH465" s="1"/>
      <c r="DI465" s="1"/>
      <c r="DJ465" s="1"/>
      <c r="DK465" s="1"/>
      <c r="DL465" s="1"/>
      <c r="DM465" s="1"/>
      <c r="DN465" s="1"/>
      <c r="DO465" s="1"/>
      <c r="DP465" s="1"/>
      <c r="DQ465" s="1"/>
      <c r="DR465" s="1"/>
      <c r="DS465" s="1"/>
      <c r="DT465" s="1"/>
      <c r="DU465" s="1"/>
      <c r="DV465" s="1"/>
      <c r="DW465" s="1"/>
      <c r="DX465" s="1"/>
      <c r="DY465" s="1"/>
      <c r="DZ465" s="1"/>
      <c r="EA465" s="1"/>
      <c r="EB465" s="1"/>
      <c r="EC465" s="1"/>
      <c r="ED465" s="1"/>
      <c r="EE465" s="1"/>
      <c r="EF465" s="1"/>
      <c r="EG465" s="1"/>
      <c r="EH465" s="1"/>
      <c r="EI465" s="1"/>
      <c r="EJ465" s="1"/>
      <c r="EK465" s="1"/>
      <c r="EL465" s="1"/>
      <c r="EM465" s="1"/>
      <c r="EN465" s="1"/>
      <c r="EO465" s="1"/>
      <c r="EP465" s="1"/>
      <c r="EQ465" s="1"/>
      <c r="ER465" s="1"/>
      <c r="ES465" s="1"/>
      <c r="ET465" s="1"/>
      <c r="EU465" s="1"/>
      <c r="EV465" s="1"/>
      <c r="EW465" s="1"/>
      <c r="EX465" s="1"/>
      <c r="EY465" s="1"/>
      <c r="EZ465" s="1"/>
      <c r="FA465" s="1"/>
      <c r="FB465" s="1"/>
      <c r="FC465" s="1"/>
      <c r="FD465" s="1"/>
      <c r="FE465" s="1"/>
      <c r="FF465" s="1"/>
      <c r="FI465" s="2"/>
      <c r="FJ465" s="2"/>
      <c r="FO465" s="2"/>
      <c r="FP465" s="2"/>
      <c r="FS465" s="2"/>
      <c r="FT465" s="2"/>
      <c r="FU465" s="2"/>
      <c r="FV465" s="2"/>
      <c r="FW465" s="2"/>
      <c r="FX465" s="2"/>
      <c r="FY465" s="2"/>
      <c r="FZ465" s="2"/>
      <c r="GQ465" s="1"/>
      <c r="GR465" s="1"/>
      <c r="GS465" s="1"/>
      <c r="GT465" s="1"/>
      <c r="GU465" s="1"/>
      <c r="GV465" s="1"/>
      <c r="GW465" s="1"/>
      <c r="GX465" s="1"/>
      <c r="HM465" s="1"/>
      <c r="HN465" s="1"/>
    </row>
    <row r="466" spans="1:222">
      <c r="A466" s="11"/>
      <c r="B466" s="1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2"/>
      <c r="AN466" s="2"/>
      <c r="AQ466" s="2"/>
      <c r="AR466" s="2"/>
      <c r="AU466" s="2"/>
      <c r="AV466" s="2"/>
      <c r="BA466" s="2"/>
      <c r="BB466" s="2"/>
      <c r="BE466" s="2"/>
      <c r="BF466" s="2"/>
      <c r="BI466" s="2"/>
      <c r="BJ466" s="2"/>
      <c r="BO466" s="1"/>
      <c r="BP466" s="1"/>
      <c r="BQ466" s="1"/>
      <c r="BR466" s="1"/>
      <c r="BS466" s="1"/>
      <c r="BT466" s="1"/>
      <c r="BU466" s="1"/>
      <c r="BV466" s="1"/>
      <c r="BW466" s="1"/>
      <c r="BX466" s="1"/>
      <c r="BY466" s="1"/>
      <c r="BZ466" s="1"/>
      <c r="CA466" s="1"/>
      <c r="CB466" s="1"/>
      <c r="CC466" s="1"/>
      <c r="CD466" s="1"/>
      <c r="CE466" s="1"/>
      <c r="CF466" s="1"/>
      <c r="CG466" s="1"/>
      <c r="CH466" s="1"/>
      <c r="CI466" s="1"/>
      <c r="CJ466" s="1"/>
      <c r="CK466" s="1"/>
      <c r="CL466" s="1"/>
      <c r="CM466" s="1"/>
      <c r="CN466" s="1"/>
      <c r="CO466" s="1"/>
      <c r="CP466" s="1"/>
      <c r="CQ466" s="1"/>
      <c r="CR466" s="1"/>
      <c r="CS466" s="1"/>
      <c r="CT466" s="1"/>
      <c r="CU466" s="1"/>
      <c r="CV466" s="1"/>
      <c r="CW466" s="1"/>
      <c r="CX466" s="1"/>
      <c r="CY466" s="1"/>
      <c r="CZ466" s="1"/>
      <c r="DA466" s="1"/>
      <c r="DB466" s="1"/>
      <c r="DC466" s="1"/>
      <c r="DD466" s="1"/>
      <c r="DE466" s="1"/>
      <c r="DF466" s="1"/>
      <c r="DG466" s="1"/>
      <c r="DH466" s="1"/>
      <c r="DI466" s="1"/>
      <c r="DJ466" s="1"/>
      <c r="DK466" s="1"/>
      <c r="DL466" s="1"/>
      <c r="DM466" s="1"/>
      <c r="DN466" s="1"/>
      <c r="DO466" s="1"/>
      <c r="DP466" s="1"/>
      <c r="DQ466" s="1"/>
      <c r="DR466" s="1"/>
      <c r="DS466" s="1"/>
      <c r="DT466" s="1"/>
      <c r="DU466" s="1"/>
      <c r="DV466" s="1"/>
      <c r="DW466" s="1"/>
      <c r="DX466" s="1"/>
      <c r="DY466" s="1"/>
      <c r="DZ466" s="1"/>
      <c r="EA466" s="1"/>
      <c r="EB466" s="1"/>
      <c r="EC466" s="1"/>
      <c r="ED466" s="1"/>
      <c r="EE466" s="1"/>
      <c r="EF466" s="1"/>
      <c r="EG466" s="1"/>
      <c r="EH466" s="1"/>
      <c r="EI466" s="1"/>
      <c r="EJ466" s="1"/>
      <c r="EK466" s="1"/>
      <c r="EL466" s="1"/>
      <c r="EM466" s="1"/>
      <c r="EN466" s="1"/>
      <c r="EO466" s="1"/>
      <c r="EP466" s="1"/>
      <c r="EQ466" s="1"/>
      <c r="ER466" s="1"/>
      <c r="ES466" s="1"/>
      <c r="ET466" s="1"/>
      <c r="EU466" s="1"/>
      <c r="EV466" s="1"/>
      <c r="EW466" s="1"/>
      <c r="EX466" s="1"/>
      <c r="EY466" s="1"/>
      <c r="EZ466" s="1"/>
      <c r="FA466" s="1"/>
      <c r="FB466" s="1"/>
      <c r="FC466" s="1"/>
      <c r="FD466" s="1"/>
      <c r="FE466" s="1"/>
      <c r="FF466" s="1"/>
      <c r="FI466" s="2"/>
      <c r="FJ466" s="2"/>
      <c r="FO466" s="2"/>
      <c r="FP466" s="2"/>
      <c r="FS466" s="2"/>
      <c r="FT466" s="2"/>
      <c r="FU466" s="2"/>
      <c r="FV466" s="2"/>
      <c r="FW466" s="2"/>
      <c r="FX466" s="2"/>
      <c r="FY466" s="2"/>
      <c r="FZ466" s="2"/>
      <c r="GQ466" s="1"/>
      <c r="GR466" s="1"/>
      <c r="GS466" s="1"/>
      <c r="GT466" s="1"/>
      <c r="GU466" s="1"/>
      <c r="GV466" s="1"/>
      <c r="GW466" s="1"/>
      <c r="GX466" s="1"/>
      <c r="HM466" s="1"/>
      <c r="HN466" s="1"/>
    </row>
    <row r="467" spans="1:222">
      <c r="A467" s="11"/>
      <c r="B467" s="1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2"/>
      <c r="AN467" s="2"/>
      <c r="AQ467" s="2"/>
      <c r="AR467" s="2"/>
      <c r="AU467" s="2"/>
      <c r="AV467" s="2"/>
      <c r="BA467" s="2"/>
      <c r="BB467" s="2"/>
      <c r="BE467" s="2"/>
      <c r="BF467" s="2"/>
      <c r="BI467" s="2"/>
      <c r="BJ467" s="2"/>
      <c r="BO467" s="1"/>
      <c r="BP467" s="1"/>
      <c r="BQ467" s="1"/>
      <c r="BR467" s="1"/>
      <c r="BS467" s="1"/>
      <c r="BT467" s="1"/>
      <c r="BU467" s="1"/>
      <c r="BV467" s="1"/>
      <c r="BW467" s="1"/>
      <c r="BX467" s="1"/>
      <c r="BY467" s="1"/>
      <c r="BZ467" s="1"/>
      <c r="CA467" s="1"/>
      <c r="CB467" s="1"/>
      <c r="CC467" s="1"/>
      <c r="CD467" s="1"/>
      <c r="CE467" s="1"/>
      <c r="CF467" s="1"/>
      <c r="CG467" s="1"/>
      <c r="CH467" s="1"/>
      <c r="CI467" s="1"/>
      <c r="CJ467" s="1"/>
      <c r="CK467" s="1"/>
      <c r="CL467" s="1"/>
      <c r="CM467" s="1"/>
      <c r="CN467" s="1"/>
      <c r="CO467" s="1"/>
      <c r="CP467" s="1"/>
      <c r="CQ467" s="1"/>
      <c r="CR467" s="1"/>
      <c r="CS467" s="1"/>
      <c r="CT467" s="1"/>
      <c r="CU467" s="1"/>
      <c r="CV467" s="1"/>
      <c r="CW467" s="1"/>
      <c r="CX467" s="1"/>
      <c r="CY467" s="1"/>
      <c r="CZ467" s="1"/>
      <c r="DA467" s="1"/>
      <c r="DB467" s="1"/>
      <c r="DC467" s="1"/>
      <c r="DD467" s="1"/>
      <c r="DE467" s="1"/>
      <c r="DF467" s="1"/>
      <c r="DG467" s="1"/>
      <c r="DH467" s="1"/>
      <c r="DI467" s="1"/>
      <c r="DJ467" s="1"/>
      <c r="DK467" s="1"/>
      <c r="DL467" s="1"/>
      <c r="DM467" s="1"/>
      <c r="DN467" s="1"/>
      <c r="DO467" s="1"/>
      <c r="DP467" s="1"/>
      <c r="DQ467" s="1"/>
      <c r="DR467" s="1"/>
      <c r="DS467" s="1"/>
      <c r="DT467" s="1"/>
      <c r="DU467" s="1"/>
      <c r="DV467" s="1"/>
      <c r="DW467" s="1"/>
      <c r="DX467" s="1"/>
      <c r="DY467" s="1"/>
      <c r="DZ467" s="1"/>
      <c r="EA467" s="1"/>
      <c r="EB467" s="1"/>
      <c r="EC467" s="1"/>
      <c r="ED467" s="1"/>
      <c r="EE467" s="1"/>
      <c r="EF467" s="1"/>
      <c r="EG467" s="1"/>
      <c r="EH467" s="1"/>
      <c r="EI467" s="1"/>
      <c r="EJ467" s="1"/>
      <c r="EK467" s="1"/>
      <c r="EL467" s="1"/>
      <c r="EM467" s="1"/>
      <c r="EN467" s="1"/>
      <c r="EO467" s="1"/>
      <c r="EP467" s="1"/>
      <c r="EQ467" s="1"/>
      <c r="ER467" s="1"/>
      <c r="ES467" s="1"/>
      <c r="ET467" s="1"/>
      <c r="EU467" s="1"/>
      <c r="EV467" s="1"/>
      <c r="EW467" s="1"/>
      <c r="EX467" s="1"/>
      <c r="EY467" s="1"/>
      <c r="EZ467" s="1"/>
      <c r="FA467" s="1"/>
      <c r="FB467" s="1"/>
      <c r="FC467" s="1"/>
      <c r="FD467" s="1"/>
      <c r="FE467" s="1"/>
      <c r="FF467" s="1"/>
      <c r="FI467" s="2"/>
      <c r="FJ467" s="2"/>
      <c r="FO467" s="2"/>
      <c r="FP467" s="2"/>
      <c r="FS467" s="2"/>
      <c r="FT467" s="2"/>
      <c r="FU467" s="2"/>
      <c r="FV467" s="2"/>
      <c r="FW467" s="2"/>
      <c r="FX467" s="2"/>
      <c r="FY467" s="2"/>
      <c r="FZ467" s="2"/>
      <c r="GQ467" s="1"/>
      <c r="GR467" s="1"/>
      <c r="GS467" s="1"/>
      <c r="GT467" s="1"/>
      <c r="GU467" s="1"/>
      <c r="GV467" s="1"/>
      <c r="GW467" s="1"/>
      <c r="GX467" s="1"/>
      <c r="HM467" s="1"/>
      <c r="HN467" s="1"/>
    </row>
    <row r="468" spans="1:222">
      <c r="A468" s="11"/>
      <c r="B468" s="1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2"/>
      <c r="AN468" s="2"/>
      <c r="AQ468" s="2"/>
      <c r="AR468" s="2"/>
      <c r="AU468" s="2"/>
      <c r="AV468" s="2"/>
      <c r="BA468" s="2"/>
      <c r="BB468" s="2"/>
      <c r="BE468" s="2"/>
      <c r="BF468" s="2"/>
      <c r="BI468" s="2"/>
      <c r="BJ468" s="2"/>
      <c r="BO468" s="1"/>
      <c r="BP468" s="1"/>
      <c r="BQ468" s="1"/>
      <c r="BR468" s="1"/>
      <c r="BS468" s="1"/>
      <c r="BT468" s="1"/>
      <c r="BU468" s="1"/>
      <c r="BV468" s="1"/>
      <c r="BW468" s="1"/>
      <c r="BX468" s="1"/>
      <c r="BY468" s="1"/>
      <c r="BZ468" s="1"/>
      <c r="CA468" s="1"/>
      <c r="CB468" s="1"/>
      <c r="CC468" s="1"/>
      <c r="CD468" s="1"/>
      <c r="CE468" s="1"/>
      <c r="CF468" s="1"/>
      <c r="CG468" s="1"/>
      <c r="CH468" s="1"/>
      <c r="CI468" s="1"/>
      <c r="CJ468" s="1"/>
      <c r="CK468" s="1"/>
      <c r="CL468" s="1"/>
      <c r="CM468" s="1"/>
      <c r="CN468" s="1"/>
      <c r="CO468" s="1"/>
      <c r="CP468" s="1"/>
      <c r="CQ468" s="1"/>
      <c r="CR468" s="1"/>
      <c r="CS468" s="1"/>
      <c r="CT468" s="1"/>
      <c r="CU468" s="1"/>
      <c r="CV468" s="1"/>
      <c r="CW468" s="1"/>
      <c r="CX468" s="1"/>
      <c r="CY468" s="1"/>
      <c r="CZ468" s="1"/>
      <c r="DA468" s="1"/>
      <c r="DB468" s="1"/>
      <c r="DC468" s="1"/>
      <c r="DD468" s="1"/>
      <c r="DE468" s="1"/>
      <c r="DF468" s="1"/>
      <c r="DG468" s="1"/>
      <c r="DH468" s="1"/>
      <c r="DI468" s="1"/>
      <c r="DJ468" s="1"/>
      <c r="DK468" s="1"/>
      <c r="DL468" s="1"/>
      <c r="DM468" s="1"/>
      <c r="DN468" s="1"/>
      <c r="DO468" s="1"/>
      <c r="DP468" s="1"/>
      <c r="DQ468" s="1"/>
      <c r="DR468" s="1"/>
      <c r="DS468" s="1"/>
      <c r="DT468" s="1"/>
      <c r="DU468" s="1"/>
      <c r="DV468" s="1"/>
      <c r="DW468" s="1"/>
      <c r="DX468" s="1"/>
      <c r="DY468" s="1"/>
      <c r="DZ468" s="1"/>
      <c r="EA468" s="1"/>
      <c r="EB468" s="1"/>
      <c r="EC468" s="1"/>
      <c r="ED468" s="1"/>
      <c r="EE468" s="1"/>
      <c r="EF468" s="1"/>
      <c r="EG468" s="1"/>
      <c r="EH468" s="1"/>
      <c r="EI468" s="1"/>
      <c r="EJ468" s="1"/>
      <c r="EK468" s="1"/>
      <c r="EL468" s="1"/>
      <c r="EM468" s="1"/>
      <c r="EN468" s="1"/>
      <c r="EO468" s="1"/>
      <c r="EP468" s="1"/>
      <c r="EQ468" s="1"/>
      <c r="ER468" s="1"/>
      <c r="ES468" s="1"/>
      <c r="ET468" s="1"/>
      <c r="EU468" s="1"/>
      <c r="EV468" s="1"/>
      <c r="EW468" s="1"/>
      <c r="EX468" s="1"/>
      <c r="EY468" s="1"/>
      <c r="EZ468" s="1"/>
      <c r="FA468" s="1"/>
      <c r="FB468" s="1"/>
      <c r="FC468" s="1"/>
      <c r="FD468" s="1"/>
      <c r="FE468" s="1"/>
      <c r="FF468" s="1"/>
      <c r="FI468" s="2"/>
      <c r="FJ468" s="2"/>
      <c r="FO468" s="2"/>
      <c r="FP468" s="2"/>
      <c r="FS468" s="2"/>
      <c r="FT468" s="2"/>
      <c r="FU468" s="2"/>
      <c r="FV468" s="2"/>
      <c r="FW468" s="2"/>
      <c r="FX468" s="2"/>
      <c r="FY468" s="2"/>
      <c r="FZ468" s="2"/>
      <c r="GQ468" s="1"/>
      <c r="GR468" s="1"/>
      <c r="GS468" s="1"/>
      <c r="GT468" s="1"/>
      <c r="GU468" s="1"/>
      <c r="GV468" s="1"/>
      <c r="GW468" s="1"/>
      <c r="GX468" s="1"/>
      <c r="HM468" s="1"/>
      <c r="HN468" s="1"/>
    </row>
    <row r="469" spans="1:222">
      <c r="A469" s="11"/>
      <c r="B469" s="1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2"/>
      <c r="AN469" s="2"/>
      <c r="AQ469" s="2"/>
      <c r="AR469" s="2"/>
      <c r="AU469" s="2"/>
      <c r="AV469" s="2"/>
      <c r="BA469" s="2"/>
      <c r="BB469" s="2"/>
      <c r="BE469" s="2"/>
      <c r="BF469" s="2"/>
      <c r="BI469" s="2"/>
      <c r="BJ469" s="2"/>
      <c r="BO469" s="1"/>
      <c r="BP469" s="1"/>
      <c r="BQ469" s="1"/>
      <c r="BR469" s="1"/>
      <c r="BS469" s="1"/>
      <c r="BT469" s="1"/>
      <c r="BU469" s="1"/>
      <c r="BV469" s="1"/>
      <c r="BW469" s="1"/>
      <c r="BX469" s="1"/>
      <c r="BY469" s="1"/>
      <c r="BZ469" s="1"/>
      <c r="CA469" s="1"/>
      <c r="CB469" s="1"/>
      <c r="CC469" s="1"/>
      <c r="CD469" s="1"/>
      <c r="CE469" s="1"/>
      <c r="CF469" s="1"/>
      <c r="CG469" s="1"/>
      <c r="CH469" s="1"/>
      <c r="CI469" s="1"/>
      <c r="CJ469" s="1"/>
      <c r="CK469" s="1"/>
      <c r="CL469" s="1"/>
      <c r="CM469" s="1"/>
      <c r="CN469" s="1"/>
      <c r="CO469" s="1"/>
      <c r="CP469" s="1"/>
      <c r="CQ469" s="1"/>
      <c r="CR469" s="1"/>
      <c r="CS469" s="1"/>
      <c r="CT469" s="1"/>
      <c r="CU469" s="1"/>
      <c r="CV469" s="1"/>
      <c r="CW469" s="1"/>
      <c r="CX469" s="1"/>
      <c r="CY469" s="1"/>
      <c r="CZ469" s="1"/>
      <c r="DA469" s="1"/>
      <c r="DB469" s="1"/>
      <c r="DC469" s="1"/>
      <c r="DD469" s="1"/>
      <c r="DE469" s="1"/>
      <c r="DF469" s="1"/>
      <c r="DG469" s="1"/>
      <c r="DH469" s="1"/>
      <c r="DI469" s="1"/>
      <c r="DJ469" s="1"/>
      <c r="DK469" s="1"/>
      <c r="DL469" s="1"/>
      <c r="DM469" s="1"/>
      <c r="DN469" s="1"/>
      <c r="DO469" s="1"/>
      <c r="DP469" s="1"/>
      <c r="DQ469" s="1"/>
      <c r="DR469" s="1"/>
      <c r="DS469" s="1"/>
      <c r="DT469" s="1"/>
      <c r="DU469" s="1"/>
      <c r="DV469" s="1"/>
      <c r="DW469" s="1"/>
      <c r="DX469" s="1"/>
      <c r="DY469" s="1"/>
      <c r="DZ469" s="1"/>
      <c r="EA469" s="1"/>
      <c r="EB469" s="1"/>
      <c r="EC469" s="1"/>
      <c r="ED469" s="1"/>
      <c r="EE469" s="1"/>
      <c r="EF469" s="1"/>
      <c r="EG469" s="1"/>
      <c r="EH469" s="1"/>
      <c r="EI469" s="1"/>
      <c r="EJ469" s="1"/>
      <c r="EK469" s="1"/>
      <c r="EL469" s="1"/>
      <c r="EM469" s="1"/>
      <c r="EN469" s="1"/>
      <c r="EO469" s="1"/>
      <c r="EP469" s="1"/>
      <c r="EQ469" s="1"/>
      <c r="ER469" s="1"/>
      <c r="ES469" s="1"/>
      <c r="ET469" s="1"/>
      <c r="EU469" s="1"/>
      <c r="EV469" s="1"/>
      <c r="EW469" s="1"/>
      <c r="EX469" s="1"/>
      <c r="EY469" s="1"/>
      <c r="EZ469" s="1"/>
      <c r="FA469" s="1"/>
      <c r="FB469" s="1"/>
      <c r="FC469" s="1"/>
      <c r="FD469" s="1"/>
      <c r="FE469" s="1"/>
      <c r="FF469" s="1"/>
      <c r="FI469" s="2"/>
      <c r="FJ469" s="2"/>
      <c r="FO469" s="2"/>
      <c r="FP469" s="2"/>
      <c r="FS469" s="2"/>
      <c r="FT469" s="2"/>
      <c r="FU469" s="2"/>
      <c r="FV469" s="2"/>
      <c r="FW469" s="2"/>
      <c r="FX469" s="2"/>
      <c r="FY469" s="2"/>
      <c r="FZ469" s="2"/>
      <c r="GQ469" s="1"/>
      <c r="GR469" s="1"/>
      <c r="GS469" s="1"/>
      <c r="GT469" s="1"/>
      <c r="GU469" s="1"/>
      <c r="GV469" s="1"/>
      <c r="GW469" s="1"/>
      <c r="GX469" s="1"/>
      <c r="HM469" s="1"/>
      <c r="HN469" s="1"/>
    </row>
    <row r="470" spans="1:222">
      <c r="A470" s="11"/>
      <c r="B470" s="1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2"/>
      <c r="AN470" s="2"/>
      <c r="AQ470" s="2"/>
      <c r="AR470" s="2"/>
      <c r="AU470" s="2"/>
      <c r="AV470" s="2"/>
      <c r="BA470" s="2"/>
      <c r="BB470" s="2"/>
      <c r="BE470" s="2"/>
      <c r="BF470" s="2"/>
      <c r="BI470" s="2"/>
      <c r="BJ470" s="2"/>
      <c r="BO470" s="1"/>
      <c r="BP470" s="1"/>
      <c r="BQ470" s="1"/>
      <c r="BR470" s="1"/>
      <c r="BS470" s="1"/>
      <c r="BT470" s="1"/>
      <c r="BU470" s="1"/>
      <c r="BV470" s="1"/>
      <c r="BW470" s="1"/>
      <c r="BX470" s="1"/>
      <c r="BY470" s="1"/>
      <c r="BZ470" s="1"/>
      <c r="CA470" s="1"/>
      <c r="CB470" s="1"/>
      <c r="CC470" s="1"/>
      <c r="CD470" s="1"/>
      <c r="CE470" s="1"/>
      <c r="CF470" s="1"/>
      <c r="CG470" s="1"/>
      <c r="CH470" s="1"/>
      <c r="CI470" s="1"/>
      <c r="CJ470" s="1"/>
      <c r="CK470" s="1"/>
      <c r="CL470" s="1"/>
      <c r="CM470" s="1"/>
      <c r="CN470" s="1"/>
      <c r="CO470" s="1"/>
      <c r="CP470" s="1"/>
      <c r="CQ470" s="1"/>
      <c r="CR470" s="1"/>
      <c r="CS470" s="1"/>
      <c r="CT470" s="1"/>
      <c r="CU470" s="1"/>
      <c r="CV470" s="1"/>
      <c r="CW470" s="1"/>
      <c r="CX470" s="1"/>
      <c r="CY470" s="1"/>
      <c r="CZ470" s="1"/>
      <c r="DA470" s="1"/>
      <c r="DB470" s="1"/>
      <c r="DC470" s="1"/>
      <c r="DD470" s="1"/>
      <c r="DE470" s="1"/>
      <c r="DF470" s="1"/>
      <c r="DG470" s="1"/>
      <c r="DH470" s="1"/>
      <c r="DI470" s="1"/>
      <c r="DJ470" s="1"/>
      <c r="DK470" s="1"/>
      <c r="DL470" s="1"/>
      <c r="DM470" s="1"/>
      <c r="DN470" s="1"/>
      <c r="DO470" s="1"/>
      <c r="DP470" s="1"/>
      <c r="DQ470" s="1"/>
      <c r="DR470" s="1"/>
      <c r="DS470" s="1"/>
      <c r="DT470" s="1"/>
      <c r="DU470" s="1"/>
      <c r="DV470" s="1"/>
      <c r="DW470" s="1"/>
      <c r="DX470" s="1"/>
      <c r="DY470" s="1"/>
      <c r="DZ470" s="1"/>
      <c r="EA470" s="1"/>
      <c r="EB470" s="1"/>
      <c r="EC470" s="1"/>
      <c r="ED470" s="1"/>
      <c r="EE470" s="1"/>
      <c r="EF470" s="1"/>
      <c r="EG470" s="1"/>
      <c r="EH470" s="1"/>
      <c r="EI470" s="1"/>
      <c r="EJ470" s="1"/>
      <c r="EK470" s="1"/>
      <c r="EL470" s="1"/>
      <c r="EM470" s="1"/>
      <c r="EN470" s="1"/>
      <c r="EO470" s="1"/>
      <c r="EP470" s="1"/>
      <c r="EQ470" s="1"/>
      <c r="ER470" s="1"/>
      <c r="ES470" s="1"/>
      <c r="ET470" s="1"/>
      <c r="EU470" s="1"/>
      <c r="EV470" s="1"/>
      <c r="EW470" s="1"/>
      <c r="EX470" s="1"/>
      <c r="EY470" s="1"/>
      <c r="EZ470" s="1"/>
      <c r="FA470" s="1"/>
      <c r="FB470" s="1"/>
      <c r="FC470" s="1"/>
      <c r="FD470" s="1"/>
      <c r="FE470" s="1"/>
      <c r="FF470" s="1"/>
      <c r="FI470" s="2"/>
      <c r="FJ470" s="2"/>
      <c r="FO470" s="2"/>
      <c r="FP470" s="2"/>
      <c r="FS470" s="2"/>
      <c r="FT470" s="2"/>
      <c r="FU470" s="2"/>
      <c r="FV470" s="2"/>
      <c r="FW470" s="2"/>
      <c r="FX470" s="2"/>
      <c r="FY470" s="2"/>
      <c r="FZ470" s="2"/>
      <c r="GQ470" s="1"/>
      <c r="GR470" s="1"/>
      <c r="GS470" s="1"/>
      <c r="GT470" s="1"/>
      <c r="GU470" s="1"/>
      <c r="GV470" s="1"/>
      <c r="GW470" s="1"/>
      <c r="GX470" s="1"/>
      <c r="HM470" s="1"/>
      <c r="HN470" s="1"/>
    </row>
    <row r="471" spans="1:222">
      <c r="A471" s="11"/>
      <c r="B471" s="1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2"/>
      <c r="AN471" s="2"/>
      <c r="AQ471" s="2"/>
      <c r="AR471" s="2"/>
      <c r="AU471" s="2"/>
      <c r="AV471" s="2"/>
      <c r="BA471" s="2"/>
      <c r="BB471" s="2"/>
      <c r="BE471" s="2"/>
      <c r="BF471" s="2"/>
      <c r="BI471" s="2"/>
      <c r="BJ471" s="2"/>
      <c r="BO471" s="1"/>
      <c r="BP471" s="1"/>
      <c r="BQ471" s="1"/>
      <c r="BR471" s="1"/>
      <c r="BS471" s="1"/>
      <c r="BT471" s="1"/>
      <c r="BU471" s="1"/>
      <c r="BV471" s="1"/>
      <c r="BW471" s="1"/>
      <c r="BX471" s="1"/>
      <c r="BY471" s="1"/>
      <c r="BZ471" s="1"/>
      <c r="CA471" s="1"/>
      <c r="CB471" s="1"/>
      <c r="CC471" s="1"/>
      <c r="CD471" s="1"/>
      <c r="CE471" s="1"/>
      <c r="CF471" s="1"/>
      <c r="CG471" s="1"/>
      <c r="CH471" s="1"/>
      <c r="CI471" s="1"/>
      <c r="CJ471" s="1"/>
      <c r="CK471" s="1"/>
      <c r="CL471" s="1"/>
      <c r="CM471" s="1"/>
      <c r="CN471" s="1"/>
      <c r="CO471" s="1"/>
      <c r="CP471" s="1"/>
      <c r="CQ471" s="1"/>
      <c r="CR471" s="1"/>
      <c r="CS471" s="1"/>
      <c r="CT471" s="1"/>
      <c r="CU471" s="1"/>
      <c r="CV471" s="1"/>
      <c r="CW471" s="1"/>
      <c r="CX471" s="1"/>
      <c r="CY471" s="1"/>
      <c r="CZ471" s="1"/>
      <c r="DA471" s="1"/>
      <c r="DB471" s="1"/>
      <c r="DC471" s="1"/>
      <c r="DD471" s="1"/>
      <c r="DE471" s="1"/>
      <c r="DF471" s="1"/>
      <c r="DG471" s="1"/>
      <c r="DH471" s="1"/>
      <c r="DI471" s="1"/>
      <c r="DJ471" s="1"/>
      <c r="DK471" s="1"/>
      <c r="DL471" s="1"/>
      <c r="DM471" s="1"/>
      <c r="DN471" s="1"/>
      <c r="DO471" s="1"/>
      <c r="DP471" s="1"/>
      <c r="DQ471" s="1"/>
      <c r="DR471" s="1"/>
      <c r="DS471" s="1"/>
      <c r="DT471" s="1"/>
      <c r="DU471" s="1"/>
      <c r="DV471" s="1"/>
      <c r="DW471" s="1"/>
      <c r="DX471" s="1"/>
      <c r="DY471" s="1"/>
      <c r="DZ471" s="1"/>
      <c r="EA471" s="1"/>
      <c r="EB471" s="1"/>
      <c r="EC471" s="1"/>
      <c r="ED471" s="1"/>
      <c r="EE471" s="1"/>
      <c r="EF471" s="1"/>
      <c r="EG471" s="1"/>
      <c r="EH471" s="1"/>
      <c r="EI471" s="1"/>
      <c r="EJ471" s="1"/>
      <c r="EK471" s="1"/>
      <c r="EL471" s="1"/>
      <c r="EM471" s="1"/>
      <c r="EN471" s="1"/>
      <c r="EO471" s="1"/>
      <c r="EP471" s="1"/>
      <c r="EQ471" s="1"/>
      <c r="ER471" s="1"/>
      <c r="ES471" s="1"/>
      <c r="ET471" s="1"/>
      <c r="EU471" s="1"/>
      <c r="EV471" s="1"/>
      <c r="EW471" s="1"/>
      <c r="EX471" s="1"/>
      <c r="EY471" s="1"/>
      <c r="EZ471" s="1"/>
      <c r="FA471" s="1"/>
      <c r="FB471" s="1"/>
      <c r="FC471" s="1"/>
      <c r="FD471" s="1"/>
      <c r="FE471" s="1"/>
      <c r="FF471" s="1"/>
      <c r="FI471" s="2"/>
      <c r="FJ471" s="2"/>
      <c r="FO471" s="2"/>
      <c r="FP471" s="2"/>
      <c r="FS471" s="2"/>
      <c r="FT471" s="2"/>
      <c r="FU471" s="2"/>
      <c r="FV471" s="2"/>
      <c r="FW471" s="2"/>
      <c r="FX471" s="2"/>
      <c r="FY471" s="2"/>
      <c r="FZ471" s="2"/>
      <c r="GQ471" s="1"/>
      <c r="GR471" s="1"/>
      <c r="GS471" s="1"/>
      <c r="GT471" s="1"/>
      <c r="GU471" s="1"/>
      <c r="GV471" s="1"/>
      <c r="GW471" s="1"/>
      <c r="GX471" s="1"/>
      <c r="HM471" s="1"/>
      <c r="HN471" s="1"/>
    </row>
    <row r="472" spans="1:222">
      <c r="A472" s="11"/>
      <c r="B472" s="1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2"/>
      <c r="AN472" s="2"/>
      <c r="AQ472" s="2"/>
      <c r="AR472" s="2"/>
      <c r="AU472" s="2"/>
      <c r="AV472" s="2"/>
      <c r="BA472" s="2"/>
      <c r="BB472" s="2"/>
      <c r="BE472" s="2"/>
      <c r="BF472" s="2"/>
      <c r="BI472" s="2"/>
      <c r="BJ472" s="2"/>
      <c r="BO472" s="1"/>
      <c r="BP472" s="1"/>
      <c r="BQ472" s="1"/>
      <c r="BR472" s="1"/>
      <c r="BS472" s="1"/>
      <c r="BT472" s="1"/>
      <c r="BU472" s="1"/>
      <c r="BV472" s="1"/>
      <c r="BW472" s="1"/>
      <c r="BX472" s="1"/>
      <c r="BY472" s="1"/>
      <c r="BZ472" s="1"/>
      <c r="CA472" s="1"/>
      <c r="CB472" s="1"/>
      <c r="CC472" s="1"/>
      <c r="CD472" s="1"/>
      <c r="CE472" s="1"/>
      <c r="CF472" s="1"/>
      <c r="CG472" s="1"/>
      <c r="CH472" s="1"/>
      <c r="CI472" s="1"/>
      <c r="CJ472" s="1"/>
      <c r="CK472" s="1"/>
      <c r="CL472" s="1"/>
      <c r="CM472" s="1"/>
      <c r="CN472" s="1"/>
      <c r="CO472" s="1"/>
      <c r="CP472" s="1"/>
      <c r="CQ472" s="1"/>
      <c r="CR472" s="1"/>
      <c r="CS472" s="1"/>
      <c r="CT472" s="1"/>
      <c r="CU472" s="1"/>
      <c r="CV472" s="1"/>
      <c r="CW472" s="1"/>
      <c r="CX472" s="1"/>
      <c r="CY472" s="1"/>
      <c r="CZ472" s="1"/>
      <c r="DA472" s="1"/>
      <c r="DB472" s="1"/>
      <c r="DC472" s="1"/>
      <c r="DD472" s="1"/>
      <c r="DE472" s="1"/>
      <c r="DF472" s="1"/>
      <c r="DG472" s="1"/>
      <c r="DH472" s="1"/>
      <c r="DI472" s="1"/>
      <c r="DJ472" s="1"/>
      <c r="DK472" s="1"/>
      <c r="DL472" s="1"/>
      <c r="DM472" s="1"/>
      <c r="DN472" s="1"/>
      <c r="DO472" s="1"/>
      <c r="DP472" s="1"/>
      <c r="DQ472" s="1"/>
      <c r="DR472" s="1"/>
      <c r="DS472" s="1"/>
      <c r="DT472" s="1"/>
      <c r="DU472" s="1"/>
      <c r="DV472" s="1"/>
      <c r="DW472" s="1"/>
      <c r="DX472" s="1"/>
      <c r="DY472" s="1"/>
      <c r="DZ472" s="1"/>
      <c r="EA472" s="1"/>
      <c r="EB472" s="1"/>
      <c r="EC472" s="1"/>
      <c r="ED472" s="1"/>
      <c r="EE472" s="1"/>
      <c r="EF472" s="1"/>
      <c r="EG472" s="1"/>
      <c r="EH472" s="1"/>
      <c r="EI472" s="1"/>
      <c r="EJ472" s="1"/>
      <c r="EK472" s="1"/>
      <c r="EL472" s="1"/>
      <c r="EM472" s="1"/>
      <c r="EN472" s="1"/>
      <c r="EO472" s="1"/>
      <c r="EP472" s="1"/>
      <c r="EQ472" s="1"/>
      <c r="ER472" s="1"/>
      <c r="ES472" s="1"/>
      <c r="ET472" s="1"/>
      <c r="EU472" s="1"/>
      <c r="EV472" s="1"/>
      <c r="EW472" s="1"/>
      <c r="EX472" s="1"/>
      <c r="EY472" s="1"/>
      <c r="EZ472" s="1"/>
      <c r="FA472" s="1"/>
      <c r="FB472" s="1"/>
      <c r="FC472" s="1"/>
      <c r="FD472" s="1"/>
      <c r="FE472" s="1"/>
      <c r="FF472" s="1"/>
      <c r="FI472" s="2"/>
      <c r="FJ472" s="2"/>
      <c r="FO472" s="2"/>
      <c r="FP472" s="2"/>
      <c r="FS472" s="2"/>
      <c r="FT472" s="2"/>
      <c r="FU472" s="2"/>
      <c r="FV472" s="2"/>
      <c r="FW472" s="2"/>
      <c r="FX472" s="2"/>
      <c r="FY472" s="2"/>
      <c r="FZ472" s="2"/>
      <c r="GQ472" s="1"/>
      <c r="GR472" s="1"/>
      <c r="GS472" s="1"/>
      <c r="GT472" s="1"/>
      <c r="GU472" s="1"/>
      <c r="GV472" s="1"/>
      <c r="GW472" s="1"/>
      <c r="GX472" s="1"/>
      <c r="HM472" s="1"/>
      <c r="HN472" s="1"/>
    </row>
    <row r="473" spans="1:222">
      <c r="A473" s="11"/>
      <c r="B473" s="1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2"/>
      <c r="AN473" s="2"/>
      <c r="AQ473" s="2"/>
      <c r="AR473" s="2"/>
      <c r="AU473" s="2"/>
      <c r="AV473" s="2"/>
      <c r="BA473" s="2"/>
      <c r="BB473" s="2"/>
      <c r="BE473" s="2"/>
      <c r="BF473" s="2"/>
      <c r="BI473" s="2"/>
      <c r="BJ473" s="2"/>
      <c r="BO473" s="1"/>
      <c r="BP473" s="1"/>
      <c r="BQ473" s="1"/>
      <c r="BR473" s="1"/>
      <c r="BS473" s="1"/>
      <c r="BT473" s="1"/>
      <c r="BU473" s="1"/>
      <c r="BV473" s="1"/>
      <c r="BW473" s="1"/>
      <c r="BX473" s="1"/>
      <c r="BY473" s="1"/>
      <c r="BZ473" s="1"/>
      <c r="CA473" s="1"/>
      <c r="CB473" s="1"/>
      <c r="CC473" s="1"/>
      <c r="CD473" s="1"/>
      <c r="CE473" s="1"/>
      <c r="CF473" s="1"/>
      <c r="CG473" s="1"/>
      <c r="CH473" s="1"/>
      <c r="CI473" s="1"/>
      <c r="CJ473" s="1"/>
      <c r="CK473" s="1"/>
      <c r="CL473" s="1"/>
      <c r="CM473" s="1"/>
      <c r="CN473" s="1"/>
      <c r="CO473" s="1"/>
      <c r="CP473" s="1"/>
      <c r="CQ473" s="1"/>
      <c r="CR473" s="1"/>
      <c r="CS473" s="1"/>
      <c r="CT473" s="1"/>
      <c r="CU473" s="1"/>
      <c r="CV473" s="1"/>
      <c r="CW473" s="1"/>
      <c r="CX473" s="1"/>
      <c r="CY473" s="1"/>
      <c r="CZ473" s="1"/>
      <c r="DA473" s="1"/>
      <c r="DB473" s="1"/>
      <c r="DC473" s="1"/>
      <c r="DD473" s="1"/>
      <c r="DE473" s="1"/>
      <c r="DF473" s="1"/>
      <c r="DG473" s="1"/>
      <c r="DH473" s="1"/>
      <c r="DI473" s="1"/>
      <c r="DJ473" s="1"/>
      <c r="DK473" s="1"/>
      <c r="DL473" s="1"/>
      <c r="DM473" s="1"/>
      <c r="DN473" s="1"/>
      <c r="DO473" s="1"/>
      <c r="DP473" s="1"/>
      <c r="DQ473" s="1"/>
      <c r="DR473" s="1"/>
      <c r="DS473" s="1"/>
      <c r="DT473" s="1"/>
      <c r="DU473" s="1"/>
      <c r="DV473" s="1"/>
      <c r="DW473" s="1"/>
      <c r="DX473" s="1"/>
      <c r="DY473" s="1"/>
      <c r="DZ473" s="1"/>
      <c r="EA473" s="1"/>
      <c r="EB473" s="1"/>
      <c r="EC473" s="1"/>
      <c r="ED473" s="1"/>
      <c r="EE473" s="1"/>
      <c r="EF473" s="1"/>
      <c r="EG473" s="1"/>
      <c r="EH473" s="1"/>
      <c r="EI473" s="1"/>
      <c r="EJ473" s="1"/>
      <c r="EK473" s="1"/>
      <c r="EL473" s="1"/>
      <c r="EM473" s="1"/>
      <c r="EN473" s="1"/>
      <c r="EO473" s="1"/>
      <c r="EP473" s="1"/>
      <c r="EQ473" s="1"/>
      <c r="ER473" s="1"/>
      <c r="ES473" s="1"/>
      <c r="ET473" s="1"/>
      <c r="EU473" s="1"/>
      <c r="EV473" s="1"/>
      <c r="EW473" s="1"/>
      <c r="EX473" s="1"/>
      <c r="EY473" s="1"/>
      <c r="EZ473" s="1"/>
      <c r="FA473" s="1"/>
      <c r="FB473" s="1"/>
      <c r="FC473" s="1"/>
      <c r="FD473" s="1"/>
      <c r="FE473" s="1"/>
      <c r="FF473" s="1"/>
      <c r="FI473" s="2"/>
      <c r="FJ473" s="2"/>
      <c r="FO473" s="2"/>
      <c r="FP473" s="2"/>
      <c r="FS473" s="2"/>
      <c r="FT473" s="2"/>
      <c r="FU473" s="2"/>
      <c r="FV473" s="2"/>
      <c r="FW473" s="2"/>
      <c r="FX473" s="2"/>
      <c r="FY473" s="2"/>
      <c r="FZ473" s="2"/>
      <c r="GQ473" s="1"/>
      <c r="GR473" s="1"/>
      <c r="GS473" s="1"/>
      <c r="GT473" s="1"/>
      <c r="GU473" s="1"/>
      <c r="GV473" s="1"/>
      <c r="GW473" s="1"/>
      <c r="GX473" s="1"/>
      <c r="HM473" s="1"/>
      <c r="HN473" s="1"/>
    </row>
    <row r="474" spans="1:222">
      <c r="A474" s="11"/>
      <c r="B474" s="1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2"/>
      <c r="AN474" s="2"/>
      <c r="AQ474" s="2"/>
      <c r="AR474" s="2"/>
      <c r="AU474" s="2"/>
      <c r="AV474" s="2"/>
      <c r="BA474" s="2"/>
      <c r="BB474" s="2"/>
      <c r="BE474" s="2"/>
      <c r="BF474" s="2"/>
      <c r="BI474" s="2"/>
      <c r="BJ474" s="2"/>
      <c r="BO474" s="1"/>
      <c r="BP474" s="1"/>
      <c r="BQ474" s="1"/>
      <c r="BR474" s="1"/>
      <c r="BS474" s="1"/>
      <c r="BT474" s="1"/>
      <c r="BU474" s="1"/>
      <c r="BV474" s="1"/>
      <c r="BW474" s="1"/>
      <c r="BX474" s="1"/>
      <c r="BY474" s="1"/>
      <c r="BZ474" s="1"/>
      <c r="CA474" s="1"/>
      <c r="CB474" s="1"/>
      <c r="CC474" s="1"/>
      <c r="CD474" s="1"/>
      <c r="CE474" s="1"/>
      <c r="CF474" s="1"/>
      <c r="CG474" s="1"/>
      <c r="CH474" s="1"/>
      <c r="CI474" s="1"/>
      <c r="CJ474" s="1"/>
      <c r="CK474" s="1"/>
      <c r="CL474" s="1"/>
      <c r="CM474" s="1"/>
      <c r="CN474" s="1"/>
      <c r="CO474" s="1"/>
      <c r="CP474" s="1"/>
      <c r="CQ474" s="1"/>
      <c r="CR474" s="1"/>
      <c r="CS474" s="1"/>
      <c r="CT474" s="1"/>
      <c r="CU474" s="1"/>
      <c r="CV474" s="1"/>
      <c r="CW474" s="1"/>
      <c r="CX474" s="1"/>
      <c r="CY474" s="1"/>
      <c r="CZ474" s="1"/>
      <c r="DA474" s="1"/>
      <c r="DB474" s="1"/>
      <c r="DC474" s="1"/>
      <c r="DD474" s="1"/>
      <c r="DE474" s="1"/>
      <c r="DF474" s="1"/>
      <c r="DG474" s="1"/>
      <c r="DH474" s="1"/>
      <c r="DI474" s="1"/>
      <c r="DJ474" s="1"/>
      <c r="DK474" s="1"/>
      <c r="DL474" s="1"/>
      <c r="DM474" s="1"/>
      <c r="DN474" s="1"/>
      <c r="DO474" s="1"/>
      <c r="DP474" s="1"/>
      <c r="DQ474" s="1"/>
      <c r="DR474" s="1"/>
      <c r="DS474" s="1"/>
      <c r="DT474" s="1"/>
      <c r="DU474" s="1"/>
      <c r="DV474" s="1"/>
      <c r="DW474" s="1"/>
      <c r="DX474" s="1"/>
      <c r="DY474" s="1"/>
      <c r="DZ474" s="1"/>
      <c r="EA474" s="1"/>
      <c r="EB474" s="1"/>
      <c r="EC474" s="1"/>
      <c r="ED474" s="1"/>
      <c r="EE474" s="1"/>
      <c r="EF474" s="1"/>
      <c r="EG474" s="1"/>
      <c r="EH474" s="1"/>
      <c r="EI474" s="1"/>
      <c r="EJ474" s="1"/>
      <c r="EK474" s="1"/>
      <c r="EL474" s="1"/>
      <c r="EM474" s="1"/>
      <c r="EN474" s="1"/>
      <c r="EO474" s="1"/>
      <c r="EP474" s="1"/>
      <c r="EQ474" s="1"/>
      <c r="ER474" s="1"/>
      <c r="ES474" s="1"/>
      <c r="ET474" s="1"/>
      <c r="EU474" s="1"/>
      <c r="EV474" s="1"/>
      <c r="EW474" s="1"/>
      <c r="EX474" s="1"/>
      <c r="EY474" s="1"/>
      <c r="EZ474" s="1"/>
      <c r="FA474" s="1"/>
      <c r="FB474" s="1"/>
      <c r="FC474" s="1"/>
      <c r="FD474" s="1"/>
      <c r="FE474" s="1"/>
      <c r="FF474" s="1"/>
      <c r="FI474" s="2"/>
      <c r="FJ474" s="2"/>
      <c r="FO474" s="2"/>
      <c r="FP474" s="2"/>
      <c r="FS474" s="2"/>
      <c r="FT474" s="2"/>
      <c r="FU474" s="2"/>
      <c r="FV474" s="2"/>
      <c r="FW474" s="2"/>
      <c r="FX474" s="2"/>
      <c r="FY474" s="2"/>
      <c r="FZ474" s="2"/>
      <c r="GQ474" s="1"/>
      <c r="GR474" s="1"/>
      <c r="GS474" s="1"/>
      <c r="GT474" s="1"/>
      <c r="GU474" s="1"/>
      <c r="GV474" s="1"/>
      <c r="GW474" s="1"/>
      <c r="GX474" s="1"/>
      <c r="HM474" s="1"/>
      <c r="HN474" s="1"/>
    </row>
    <row r="475" spans="1:222">
      <c r="A475" s="11"/>
      <c r="B475" s="1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2"/>
      <c r="AN475" s="2"/>
      <c r="AQ475" s="2"/>
      <c r="AR475" s="2"/>
      <c r="AU475" s="2"/>
      <c r="AV475" s="2"/>
      <c r="BA475" s="2"/>
      <c r="BB475" s="2"/>
      <c r="BE475" s="2"/>
      <c r="BF475" s="2"/>
      <c r="BI475" s="2"/>
      <c r="BJ475" s="2"/>
      <c r="BO475" s="1"/>
      <c r="BP475" s="1"/>
      <c r="BQ475" s="1"/>
      <c r="BR475" s="1"/>
      <c r="BS475" s="1"/>
      <c r="BT475" s="1"/>
      <c r="BU475" s="1"/>
      <c r="BV475" s="1"/>
      <c r="BW475" s="1"/>
      <c r="BX475" s="1"/>
      <c r="BY475" s="1"/>
      <c r="BZ475" s="1"/>
      <c r="CA475" s="1"/>
      <c r="CB475" s="1"/>
      <c r="CC475" s="1"/>
      <c r="CD475" s="1"/>
      <c r="CE475" s="1"/>
      <c r="CF475" s="1"/>
      <c r="CG475" s="1"/>
      <c r="CH475" s="1"/>
      <c r="CI475" s="1"/>
      <c r="CJ475" s="1"/>
      <c r="CK475" s="1"/>
      <c r="CL475" s="1"/>
      <c r="CM475" s="1"/>
      <c r="CN475" s="1"/>
      <c r="CO475" s="1"/>
      <c r="CP475" s="1"/>
      <c r="CQ475" s="1"/>
      <c r="CR475" s="1"/>
      <c r="CS475" s="1"/>
      <c r="CT475" s="1"/>
      <c r="CU475" s="1"/>
      <c r="CV475" s="1"/>
      <c r="CW475" s="1"/>
      <c r="CX475" s="1"/>
      <c r="CY475" s="1"/>
      <c r="CZ475" s="1"/>
      <c r="DA475" s="1"/>
      <c r="DB475" s="1"/>
      <c r="DC475" s="1"/>
      <c r="DD475" s="1"/>
      <c r="DE475" s="1"/>
      <c r="DF475" s="1"/>
      <c r="DG475" s="1"/>
      <c r="DH475" s="1"/>
      <c r="DI475" s="1"/>
      <c r="DJ475" s="1"/>
      <c r="DK475" s="1"/>
      <c r="DL475" s="1"/>
      <c r="DM475" s="1"/>
      <c r="DN475" s="1"/>
      <c r="DO475" s="1"/>
      <c r="DP475" s="1"/>
      <c r="DQ475" s="1"/>
      <c r="DR475" s="1"/>
      <c r="DS475" s="1"/>
      <c r="DT475" s="1"/>
      <c r="DU475" s="1"/>
      <c r="DV475" s="1"/>
      <c r="DW475" s="1"/>
      <c r="DX475" s="1"/>
      <c r="DY475" s="1"/>
      <c r="DZ475" s="1"/>
      <c r="EA475" s="1"/>
      <c r="EB475" s="1"/>
      <c r="EC475" s="1"/>
      <c r="ED475" s="1"/>
      <c r="EE475" s="1"/>
      <c r="EF475" s="1"/>
      <c r="EG475" s="1"/>
      <c r="EH475" s="1"/>
      <c r="EI475" s="1"/>
      <c r="EJ475" s="1"/>
      <c r="EK475" s="1"/>
      <c r="EL475" s="1"/>
      <c r="EM475" s="1"/>
      <c r="EN475" s="1"/>
      <c r="EO475" s="1"/>
      <c r="EP475" s="1"/>
      <c r="EQ475" s="1"/>
      <c r="ER475" s="1"/>
      <c r="ES475" s="1"/>
      <c r="ET475" s="1"/>
      <c r="EU475" s="1"/>
      <c r="EV475" s="1"/>
      <c r="EW475" s="1"/>
      <c r="EX475" s="1"/>
      <c r="EY475" s="1"/>
      <c r="EZ475" s="1"/>
      <c r="FA475" s="1"/>
      <c r="FB475" s="1"/>
      <c r="FC475" s="1"/>
      <c r="FD475" s="1"/>
      <c r="FE475" s="1"/>
      <c r="FF475" s="1"/>
      <c r="FI475" s="2"/>
      <c r="FJ475" s="2"/>
      <c r="FO475" s="2"/>
      <c r="FP475" s="2"/>
      <c r="FS475" s="2"/>
      <c r="FT475" s="2"/>
      <c r="FU475" s="2"/>
      <c r="FV475" s="2"/>
      <c r="FW475" s="2"/>
      <c r="FX475" s="2"/>
      <c r="FY475" s="2"/>
      <c r="FZ475" s="2"/>
      <c r="GQ475" s="1"/>
      <c r="GR475" s="1"/>
      <c r="GS475" s="1"/>
      <c r="GT475" s="1"/>
      <c r="GU475" s="1"/>
      <c r="GV475" s="1"/>
      <c r="GW475" s="1"/>
      <c r="GX475" s="1"/>
      <c r="HM475" s="1"/>
      <c r="HN475" s="1"/>
    </row>
    <row r="476" spans="1:222">
      <c r="A476" s="11"/>
      <c r="B476" s="1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2"/>
      <c r="AN476" s="2"/>
      <c r="AQ476" s="2"/>
      <c r="AR476" s="2"/>
      <c r="AU476" s="2"/>
      <c r="AV476" s="2"/>
      <c r="BA476" s="2"/>
      <c r="BB476" s="2"/>
      <c r="BE476" s="2"/>
      <c r="BF476" s="2"/>
      <c r="BI476" s="2"/>
      <c r="BJ476" s="2"/>
      <c r="BO476" s="1"/>
      <c r="BP476" s="1"/>
      <c r="BQ476" s="1"/>
      <c r="BR476" s="1"/>
      <c r="BS476" s="1"/>
      <c r="BT476" s="1"/>
      <c r="BU476" s="1"/>
      <c r="BV476" s="1"/>
      <c r="BW476" s="1"/>
      <c r="BX476" s="1"/>
      <c r="BY476" s="1"/>
      <c r="BZ476" s="1"/>
      <c r="CA476" s="1"/>
      <c r="CB476" s="1"/>
      <c r="CC476" s="1"/>
      <c r="CD476" s="1"/>
      <c r="CE476" s="1"/>
      <c r="CF476" s="1"/>
      <c r="CG476" s="1"/>
      <c r="CH476" s="1"/>
      <c r="CI476" s="1"/>
      <c r="CJ476" s="1"/>
      <c r="CK476" s="1"/>
      <c r="CL476" s="1"/>
      <c r="CM476" s="1"/>
      <c r="CN476" s="1"/>
      <c r="CO476" s="1"/>
      <c r="CP476" s="1"/>
      <c r="CQ476" s="1"/>
      <c r="CR476" s="1"/>
      <c r="CS476" s="1"/>
      <c r="CT476" s="1"/>
      <c r="CU476" s="1"/>
      <c r="CV476" s="1"/>
      <c r="CW476" s="1"/>
      <c r="CX476" s="1"/>
      <c r="CY476" s="1"/>
      <c r="CZ476" s="1"/>
      <c r="DA476" s="1"/>
      <c r="DB476" s="1"/>
      <c r="DC476" s="1"/>
      <c r="DD476" s="1"/>
      <c r="DE476" s="1"/>
      <c r="DF476" s="1"/>
      <c r="DG476" s="1"/>
      <c r="DH476" s="1"/>
      <c r="DI476" s="1"/>
      <c r="DJ476" s="1"/>
      <c r="DK476" s="1"/>
      <c r="DL476" s="1"/>
      <c r="DM476" s="1"/>
      <c r="DN476" s="1"/>
      <c r="DO476" s="1"/>
      <c r="DP476" s="1"/>
      <c r="DQ476" s="1"/>
      <c r="DR476" s="1"/>
      <c r="DS476" s="1"/>
      <c r="DT476" s="1"/>
      <c r="DU476" s="1"/>
      <c r="DV476" s="1"/>
      <c r="DW476" s="1"/>
      <c r="DX476" s="1"/>
      <c r="DY476" s="1"/>
      <c r="DZ476" s="1"/>
      <c r="EA476" s="1"/>
      <c r="EB476" s="1"/>
      <c r="EC476" s="1"/>
      <c r="ED476" s="1"/>
      <c r="EE476" s="1"/>
      <c r="EF476" s="1"/>
      <c r="EG476" s="1"/>
      <c r="EH476" s="1"/>
      <c r="EI476" s="1"/>
      <c r="EJ476" s="1"/>
      <c r="EK476" s="1"/>
      <c r="EL476" s="1"/>
      <c r="EM476" s="1"/>
      <c r="EN476" s="1"/>
      <c r="EO476" s="1"/>
      <c r="EP476" s="1"/>
      <c r="EQ476" s="1"/>
      <c r="ER476" s="1"/>
      <c r="ES476" s="1"/>
      <c r="ET476" s="1"/>
      <c r="EU476" s="1"/>
      <c r="EV476" s="1"/>
      <c r="EW476" s="1"/>
      <c r="EX476" s="1"/>
      <c r="EY476" s="1"/>
      <c r="EZ476" s="1"/>
      <c r="FA476" s="1"/>
      <c r="FB476" s="1"/>
      <c r="FC476" s="1"/>
      <c r="FD476" s="1"/>
      <c r="FE476" s="1"/>
      <c r="FF476" s="1"/>
      <c r="FI476" s="2"/>
      <c r="FJ476" s="2"/>
      <c r="FO476" s="2"/>
      <c r="FP476" s="2"/>
      <c r="FS476" s="2"/>
      <c r="FT476" s="2"/>
      <c r="FU476" s="2"/>
      <c r="FV476" s="2"/>
      <c r="FW476" s="2"/>
      <c r="FX476" s="2"/>
      <c r="FY476" s="2"/>
      <c r="FZ476" s="2"/>
      <c r="GQ476" s="1"/>
      <c r="GR476" s="1"/>
      <c r="GS476" s="1"/>
      <c r="GT476" s="1"/>
      <c r="GU476" s="1"/>
      <c r="GV476" s="1"/>
      <c r="GW476" s="1"/>
      <c r="GX476" s="1"/>
      <c r="HM476" s="1"/>
      <c r="HN476" s="1"/>
    </row>
    <row r="477" spans="1:222">
      <c r="A477" s="11"/>
      <c r="B477" s="1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2"/>
      <c r="AN477" s="2"/>
      <c r="AQ477" s="2"/>
      <c r="AR477" s="2"/>
      <c r="AU477" s="2"/>
      <c r="AV477" s="2"/>
      <c r="BA477" s="2"/>
      <c r="BB477" s="2"/>
      <c r="BE477" s="2"/>
      <c r="BF477" s="2"/>
      <c r="BI477" s="2"/>
      <c r="BJ477" s="2"/>
      <c r="BO477" s="1"/>
      <c r="BP477" s="1"/>
      <c r="BQ477" s="1"/>
      <c r="BR477" s="1"/>
      <c r="BS477" s="1"/>
      <c r="BT477" s="1"/>
      <c r="BU477" s="1"/>
      <c r="BV477" s="1"/>
      <c r="BW477" s="1"/>
      <c r="BX477" s="1"/>
      <c r="BY477" s="1"/>
      <c r="BZ477" s="1"/>
      <c r="CA477" s="1"/>
      <c r="CB477" s="1"/>
      <c r="CC477" s="1"/>
      <c r="CD477" s="1"/>
      <c r="CE477" s="1"/>
      <c r="CF477" s="1"/>
      <c r="CG477" s="1"/>
      <c r="CH477" s="1"/>
      <c r="CI477" s="1"/>
      <c r="CJ477" s="1"/>
      <c r="CK477" s="1"/>
      <c r="CL477" s="1"/>
      <c r="CM477" s="1"/>
      <c r="CN477" s="1"/>
      <c r="CO477" s="1"/>
      <c r="CP477" s="1"/>
      <c r="CQ477" s="1"/>
      <c r="CR477" s="1"/>
      <c r="CS477" s="1"/>
      <c r="CT477" s="1"/>
      <c r="CU477" s="1"/>
      <c r="CV477" s="1"/>
      <c r="CW477" s="1"/>
      <c r="CX477" s="1"/>
      <c r="CY477" s="1"/>
      <c r="CZ477" s="1"/>
      <c r="DA477" s="1"/>
      <c r="DB477" s="1"/>
      <c r="DC477" s="1"/>
      <c r="DD477" s="1"/>
      <c r="DE477" s="1"/>
      <c r="DF477" s="1"/>
      <c r="DG477" s="1"/>
      <c r="DH477" s="1"/>
      <c r="DI477" s="1"/>
      <c r="DJ477" s="1"/>
      <c r="DK477" s="1"/>
      <c r="DL477" s="1"/>
      <c r="DM477" s="1"/>
      <c r="DN477" s="1"/>
      <c r="DO477" s="1"/>
      <c r="DP477" s="1"/>
      <c r="DQ477" s="1"/>
      <c r="DR477" s="1"/>
      <c r="DS477" s="1"/>
      <c r="DT477" s="1"/>
      <c r="DU477" s="1"/>
      <c r="DV477" s="1"/>
      <c r="DW477" s="1"/>
      <c r="DX477" s="1"/>
      <c r="DY477" s="1"/>
      <c r="DZ477" s="1"/>
      <c r="EA477" s="1"/>
      <c r="EB477" s="1"/>
      <c r="EC477" s="1"/>
      <c r="ED477" s="1"/>
      <c r="EE477" s="1"/>
      <c r="EF477" s="1"/>
      <c r="EG477" s="1"/>
      <c r="EH477" s="1"/>
      <c r="EI477" s="1"/>
      <c r="EJ477" s="1"/>
      <c r="EK477" s="1"/>
      <c r="EL477" s="1"/>
      <c r="EM477" s="1"/>
      <c r="EN477" s="1"/>
      <c r="EO477" s="1"/>
      <c r="EP477" s="1"/>
      <c r="EQ477" s="1"/>
      <c r="ER477" s="1"/>
      <c r="ES477" s="1"/>
      <c r="ET477" s="1"/>
      <c r="EU477" s="1"/>
      <c r="EV477" s="1"/>
      <c r="EW477" s="1"/>
      <c r="EX477" s="1"/>
      <c r="EY477" s="1"/>
      <c r="EZ477" s="1"/>
      <c r="FA477" s="1"/>
      <c r="FB477" s="1"/>
      <c r="FC477" s="1"/>
      <c r="FD477" s="1"/>
      <c r="FE477" s="1"/>
      <c r="FF477" s="1"/>
      <c r="FI477" s="2"/>
      <c r="FJ477" s="2"/>
      <c r="FO477" s="2"/>
      <c r="FP477" s="2"/>
      <c r="FS477" s="2"/>
      <c r="FT477" s="2"/>
      <c r="FU477" s="2"/>
      <c r="FV477" s="2"/>
      <c r="FW477" s="2"/>
      <c r="FX477" s="2"/>
      <c r="FY477" s="2"/>
      <c r="FZ477" s="2"/>
      <c r="GQ477" s="1"/>
      <c r="GR477" s="1"/>
      <c r="GS477" s="1"/>
      <c r="GT477" s="1"/>
      <c r="GU477" s="1"/>
      <c r="GV477" s="1"/>
      <c r="GW477" s="1"/>
      <c r="GX477" s="1"/>
      <c r="HM477" s="1"/>
      <c r="HN477" s="1"/>
    </row>
    <row r="478" spans="1:222">
      <c r="A478" s="11"/>
      <c r="B478" s="1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2"/>
      <c r="AN478" s="2"/>
      <c r="AQ478" s="2"/>
      <c r="AR478" s="2"/>
      <c r="AU478" s="2"/>
      <c r="AV478" s="2"/>
      <c r="BA478" s="2"/>
      <c r="BB478" s="2"/>
      <c r="BE478" s="2"/>
      <c r="BF478" s="2"/>
      <c r="BI478" s="2"/>
      <c r="BJ478" s="2"/>
      <c r="BO478" s="1"/>
      <c r="BP478" s="1"/>
      <c r="BQ478" s="1"/>
      <c r="BR478" s="1"/>
      <c r="BS478" s="1"/>
      <c r="BT478" s="1"/>
      <c r="BU478" s="1"/>
      <c r="BV478" s="1"/>
      <c r="BW478" s="1"/>
      <c r="BX478" s="1"/>
      <c r="BY478" s="1"/>
      <c r="BZ478" s="1"/>
      <c r="CA478" s="1"/>
      <c r="CB478" s="1"/>
      <c r="CC478" s="1"/>
      <c r="CD478" s="1"/>
      <c r="CE478" s="1"/>
      <c r="CF478" s="1"/>
      <c r="CG478" s="1"/>
      <c r="CH478" s="1"/>
      <c r="CI478" s="1"/>
      <c r="CJ478" s="1"/>
      <c r="CK478" s="1"/>
      <c r="CL478" s="1"/>
      <c r="CM478" s="1"/>
      <c r="CN478" s="1"/>
      <c r="CO478" s="1"/>
      <c r="CP478" s="1"/>
      <c r="CQ478" s="1"/>
      <c r="CR478" s="1"/>
      <c r="CS478" s="1"/>
      <c r="CT478" s="1"/>
      <c r="CU478" s="1"/>
      <c r="CV478" s="1"/>
      <c r="CW478" s="1"/>
      <c r="CX478" s="1"/>
      <c r="CY478" s="1"/>
      <c r="CZ478" s="1"/>
      <c r="DA478" s="1"/>
      <c r="DB478" s="1"/>
      <c r="DC478" s="1"/>
      <c r="DD478" s="1"/>
      <c r="DE478" s="1"/>
      <c r="DF478" s="1"/>
      <c r="DG478" s="1"/>
      <c r="DH478" s="1"/>
      <c r="DI478" s="1"/>
      <c r="DJ478" s="1"/>
      <c r="DK478" s="1"/>
      <c r="DL478" s="1"/>
      <c r="DM478" s="1"/>
      <c r="DN478" s="1"/>
      <c r="DO478" s="1"/>
      <c r="DP478" s="1"/>
      <c r="DQ478" s="1"/>
      <c r="DR478" s="1"/>
      <c r="DS478" s="1"/>
      <c r="DT478" s="1"/>
      <c r="DU478" s="1"/>
      <c r="DV478" s="1"/>
      <c r="DW478" s="1"/>
      <c r="DX478" s="1"/>
      <c r="DY478" s="1"/>
      <c r="DZ478" s="1"/>
      <c r="EA478" s="1"/>
      <c r="EB478" s="1"/>
      <c r="EC478" s="1"/>
      <c r="ED478" s="1"/>
      <c r="EE478" s="1"/>
      <c r="EF478" s="1"/>
      <c r="EG478" s="1"/>
      <c r="EH478" s="1"/>
      <c r="EI478" s="1"/>
      <c r="EJ478" s="1"/>
      <c r="EK478" s="1"/>
      <c r="EL478" s="1"/>
      <c r="EM478" s="1"/>
      <c r="EN478" s="1"/>
      <c r="EO478" s="1"/>
      <c r="EP478" s="1"/>
      <c r="EQ478" s="1"/>
      <c r="ER478" s="1"/>
      <c r="ES478" s="1"/>
      <c r="ET478" s="1"/>
      <c r="EU478" s="1"/>
      <c r="EV478" s="1"/>
      <c r="EW478" s="1"/>
      <c r="EX478" s="1"/>
      <c r="EY478" s="1"/>
      <c r="EZ478" s="1"/>
      <c r="FA478" s="1"/>
      <c r="FB478" s="1"/>
      <c r="FC478" s="1"/>
      <c r="FD478" s="1"/>
      <c r="FE478" s="1"/>
      <c r="FF478" s="1"/>
      <c r="FI478" s="2"/>
      <c r="FJ478" s="2"/>
      <c r="FO478" s="2"/>
      <c r="FP478" s="2"/>
      <c r="FS478" s="2"/>
      <c r="FT478" s="2"/>
      <c r="FU478" s="2"/>
      <c r="FV478" s="2"/>
      <c r="FW478" s="2"/>
      <c r="FX478" s="2"/>
      <c r="FY478" s="2"/>
      <c r="FZ478" s="2"/>
      <c r="GQ478" s="1"/>
      <c r="GR478" s="1"/>
      <c r="GS478" s="1"/>
      <c r="GT478" s="1"/>
      <c r="GU478" s="1"/>
      <c r="GV478" s="1"/>
      <c r="GW478" s="1"/>
      <c r="GX478" s="1"/>
      <c r="HM478" s="1"/>
      <c r="HN478" s="1"/>
    </row>
    <row r="479" spans="1:222">
      <c r="A479" s="11"/>
      <c r="B479" s="1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2"/>
      <c r="AN479" s="2"/>
      <c r="AQ479" s="2"/>
      <c r="AR479" s="2"/>
      <c r="AU479" s="2"/>
      <c r="AV479" s="2"/>
      <c r="BA479" s="2"/>
      <c r="BB479" s="2"/>
      <c r="BE479" s="2"/>
      <c r="BF479" s="2"/>
      <c r="BI479" s="2"/>
      <c r="BJ479" s="2"/>
      <c r="BO479" s="1"/>
      <c r="BP479" s="1"/>
      <c r="BQ479" s="1"/>
      <c r="BR479" s="1"/>
      <c r="BS479" s="1"/>
      <c r="BT479" s="1"/>
      <c r="BU479" s="1"/>
      <c r="BV479" s="1"/>
      <c r="BW479" s="1"/>
      <c r="BX479" s="1"/>
      <c r="BY479" s="1"/>
      <c r="BZ479" s="1"/>
      <c r="CA479" s="1"/>
      <c r="CB479" s="1"/>
      <c r="CC479" s="1"/>
      <c r="CD479" s="1"/>
      <c r="CE479" s="1"/>
      <c r="CF479" s="1"/>
      <c r="CG479" s="1"/>
      <c r="CH479" s="1"/>
      <c r="CI479" s="1"/>
      <c r="CJ479" s="1"/>
      <c r="CK479" s="1"/>
      <c r="CL479" s="1"/>
      <c r="CM479" s="1"/>
      <c r="CN479" s="1"/>
      <c r="CO479" s="1"/>
      <c r="CP479" s="1"/>
      <c r="CQ479" s="1"/>
      <c r="CR479" s="1"/>
      <c r="CS479" s="1"/>
      <c r="CT479" s="1"/>
      <c r="CU479" s="1"/>
      <c r="CV479" s="1"/>
      <c r="CW479" s="1"/>
      <c r="CX479" s="1"/>
      <c r="CY479" s="1"/>
      <c r="CZ479" s="1"/>
      <c r="DA479" s="1"/>
      <c r="DB479" s="1"/>
      <c r="DC479" s="1"/>
      <c r="DD479" s="1"/>
      <c r="DE479" s="1"/>
      <c r="DF479" s="1"/>
      <c r="DG479" s="1"/>
      <c r="DH479" s="1"/>
      <c r="DI479" s="1"/>
      <c r="DJ479" s="1"/>
      <c r="DK479" s="1"/>
      <c r="DL479" s="1"/>
      <c r="DM479" s="1"/>
      <c r="DN479" s="1"/>
      <c r="DO479" s="1"/>
      <c r="DP479" s="1"/>
      <c r="DQ479" s="1"/>
      <c r="DR479" s="1"/>
      <c r="DS479" s="1"/>
      <c r="DT479" s="1"/>
      <c r="DU479" s="1"/>
      <c r="DV479" s="1"/>
      <c r="DW479" s="1"/>
      <c r="DX479" s="1"/>
      <c r="DY479" s="1"/>
      <c r="DZ479" s="1"/>
      <c r="EA479" s="1"/>
      <c r="EB479" s="1"/>
      <c r="EC479" s="1"/>
      <c r="ED479" s="1"/>
      <c r="EE479" s="1"/>
      <c r="EF479" s="1"/>
      <c r="EG479" s="1"/>
      <c r="EH479" s="1"/>
      <c r="EI479" s="1"/>
      <c r="EJ479" s="1"/>
      <c r="EK479" s="1"/>
      <c r="EL479" s="1"/>
      <c r="EM479" s="1"/>
      <c r="EN479" s="1"/>
      <c r="EO479" s="1"/>
      <c r="EP479" s="1"/>
      <c r="EQ479" s="1"/>
      <c r="ER479" s="1"/>
      <c r="ES479" s="1"/>
      <c r="ET479" s="1"/>
      <c r="EU479" s="1"/>
      <c r="EV479" s="1"/>
      <c r="EW479" s="1"/>
      <c r="EX479" s="1"/>
      <c r="EY479" s="1"/>
      <c r="EZ479" s="1"/>
      <c r="FA479" s="1"/>
      <c r="FB479" s="1"/>
      <c r="FC479" s="1"/>
      <c r="FD479" s="1"/>
      <c r="FE479" s="1"/>
      <c r="FF479" s="1"/>
      <c r="FI479" s="2"/>
      <c r="FJ479" s="2"/>
      <c r="FO479" s="2"/>
      <c r="FP479" s="2"/>
      <c r="FS479" s="2"/>
      <c r="FT479" s="2"/>
      <c r="FU479" s="2"/>
      <c r="FV479" s="2"/>
      <c r="FW479" s="2"/>
      <c r="FX479" s="2"/>
      <c r="FY479" s="2"/>
      <c r="FZ479" s="2"/>
      <c r="GQ479" s="1"/>
      <c r="GR479" s="1"/>
      <c r="GS479" s="1"/>
      <c r="GT479" s="1"/>
      <c r="GU479" s="1"/>
      <c r="GV479" s="1"/>
      <c r="GW479" s="1"/>
      <c r="GX479" s="1"/>
      <c r="HM479" s="1"/>
      <c r="HN479" s="1"/>
    </row>
    <row r="480" spans="1:222">
      <c r="A480" s="11"/>
      <c r="B480" s="1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2"/>
      <c r="AN480" s="2"/>
      <c r="AQ480" s="2"/>
      <c r="AR480" s="2"/>
      <c r="AU480" s="2"/>
      <c r="AV480" s="2"/>
      <c r="BA480" s="2"/>
      <c r="BB480" s="2"/>
      <c r="BE480" s="2"/>
      <c r="BF480" s="2"/>
      <c r="BI480" s="2"/>
      <c r="BJ480" s="2"/>
      <c r="BO480" s="1"/>
      <c r="BP480" s="1"/>
      <c r="BQ480" s="1"/>
      <c r="BR480" s="1"/>
      <c r="BS480" s="1"/>
      <c r="BT480" s="1"/>
      <c r="BU480" s="1"/>
      <c r="BV480" s="1"/>
      <c r="BW480" s="1"/>
      <c r="BX480" s="1"/>
      <c r="BY480" s="1"/>
      <c r="BZ480" s="1"/>
      <c r="CA480" s="1"/>
      <c r="CB480" s="1"/>
      <c r="CC480" s="1"/>
      <c r="CD480" s="1"/>
      <c r="CE480" s="1"/>
      <c r="CF480" s="1"/>
      <c r="CG480" s="1"/>
      <c r="CH480" s="1"/>
      <c r="CI480" s="1"/>
      <c r="CJ480" s="1"/>
      <c r="CK480" s="1"/>
      <c r="CL480" s="1"/>
      <c r="CM480" s="1"/>
      <c r="CN480" s="1"/>
      <c r="CO480" s="1"/>
      <c r="CP480" s="1"/>
      <c r="CQ480" s="1"/>
      <c r="CR480" s="1"/>
      <c r="CS480" s="1"/>
      <c r="CT480" s="1"/>
      <c r="CU480" s="1"/>
      <c r="CV480" s="1"/>
      <c r="CW480" s="1"/>
      <c r="CX480" s="1"/>
      <c r="CY480" s="1"/>
      <c r="CZ480" s="1"/>
      <c r="DA480" s="1"/>
      <c r="DB480" s="1"/>
      <c r="DC480" s="1"/>
      <c r="DD480" s="1"/>
      <c r="DE480" s="1"/>
      <c r="DF480" s="1"/>
      <c r="DG480" s="1"/>
      <c r="DH480" s="1"/>
      <c r="DI480" s="1"/>
      <c r="DJ480" s="1"/>
      <c r="DK480" s="1"/>
      <c r="DL480" s="1"/>
      <c r="DM480" s="1"/>
      <c r="DN480" s="1"/>
      <c r="DO480" s="1"/>
      <c r="DP480" s="1"/>
      <c r="DQ480" s="1"/>
      <c r="DR480" s="1"/>
      <c r="DS480" s="1"/>
      <c r="DT480" s="1"/>
      <c r="DU480" s="1"/>
      <c r="DV480" s="1"/>
      <c r="DW480" s="1"/>
      <c r="DX480" s="1"/>
      <c r="DY480" s="1"/>
      <c r="DZ480" s="1"/>
      <c r="EA480" s="1"/>
      <c r="EB480" s="1"/>
      <c r="EC480" s="1"/>
      <c r="ED480" s="1"/>
      <c r="EE480" s="1"/>
      <c r="EF480" s="1"/>
      <c r="EG480" s="1"/>
      <c r="EH480" s="1"/>
      <c r="EI480" s="1"/>
      <c r="EJ480" s="1"/>
      <c r="EK480" s="1"/>
      <c r="EL480" s="1"/>
      <c r="EM480" s="1"/>
      <c r="EN480" s="1"/>
      <c r="EO480" s="1"/>
      <c r="EP480" s="1"/>
      <c r="EQ480" s="1"/>
      <c r="ER480" s="1"/>
      <c r="ES480" s="1"/>
      <c r="ET480" s="1"/>
      <c r="EU480" s="1"/>
      <c r="EV480" s="1"/>
      <c r="EW480" s="1"/>
      <c r="EX480" s="1"/>
      <c r="EY480" s="1"/>
      <c r="EZ480" s="1"/>
      <c r="FA480" s="1"/>
      <c r="FB480" s="1"/>
      <c r="FC480" s="1"/>
      <c r="FD480" s="1"/>
      <c r="FE480" s="1"/>
      <c r="FF480" s="1"/>
      <c r="FI480" s="2"/>
      <c r="FJ480" s="2"/>
      <c r="FO480" s="2"/>
      <c r="FP480" s="2"/>
      <c r="FS480" s="2"/>
      <c r="FT480" s="2"/>
      <c r="FU480" s="2"/>
      <c r="FV480" s="2"/>
      <c r="FW480" s="2"/>
      <c r="FX480" s="2"/>
      <c r="FY480" s="2"/>
      <c r="FZ480" s="2"/>
      <c r="GQ480" s="1"/>
      <c r="GR480" s="1"/>
      <c r="GS480" s="1"/>
      <c r="GT480" s="1"/>
      <c r="GU480" s="1"/>
      <c r="GV480" s="1"/>
      <c r="GW480" s="1"/>
      <c r="GX480" s="1"/>
      <c r="HM480" s="1"/>
      <c r="HN480" s="1"/>
    </row>
    <row r="481" spans="1:222">
      <c r="A481" s="11"/>
      <c r="B481" s="1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2"/>
      <c r="AN481" s="2"/>
      <c r="AQ481" s="2"/>
      <c r="AR481" s="2"/>
      <c r="AU481" s="2"/>
      <c r="AV481" s="2"/>
      <c r="BA481" s="2"/>
      <c r="BB481" s="2"/>
      <c r="BE481" s="2"/>
      <c r="BF481" s="2"/>
      <c r="BI481" s="2"/>
      <c r="BJ481" s="2"/>
      <c r="BO481" s="1"/>
      <c r="BP481" s="1"/>
      <c r="BQ481" s="1"/>
      <c r="BR481" s="1"/>
      <c r="BS481" s="1"/>
      <c r="BT481" s="1"/>
      <c r="BU481" s="1"/>
      <c r="BV481" s="1"/>
      <c r="BW481" s="1"/>
      <c r="BX481" s="1"/>
      <c r="BY481" s="1"/>
      <c r="BZ481" s="1"/>
      <c r="CA481" s="1"/>
      <c r="CB481" s="1"/>
      <c r="CC481" s="1"/>
      <c r="CD481" s="1"/>
      <c r="CE481" s="1"/>
      <c r="CF481" s="1"/>
      <c r="CG481" s="1"/>
      <c r="CH481" s="1"/>
      <c r="CI481" s="1"/>
      <c r="CJ481" s="1"/>
      <c r="CK481" s="1"/>
      <c r="CL481" s="1"/>
      <c r="CM481" s="1"/>
      <c r="CN481" s="1"/>
      <c r="CO481" s="1"/>
      <c r="CP481" s="1"/>
      <c r="CQ481" s="1"/>
      <c r="CR481" s="1"/>
      <c r="CS481" s="1"/>
      <c r="CT481" s="1"/>
      <c r="CU481" s="1"/>
      <c r="CV481" s="1"/>
      <c r="CW481" s="1"/>
      <c r="CX481" s="1"/>
      <c r="CY481" s="1"/>
      <c r="CZ481" s="1"/>
      <c r="DA481" s="1"/>
      <c r="DB481" s="1"/>
      <c r="DC481" s="1"/>
      <c r="DD481" s="1"/>
      <c r="DE481" s="1"/>
      <c r="DF481" s="1"/>
      <c r="DG481" s="1"/>
      <c r="DH481" s="1"/>
      <c r="DI481" s="1"/>
      <c r="DJ481" s="1"/>
      <c r="DK481" s="1"/>
      <c r="DL481" s="1"/>
      <c r="DM481" s="1"/>
      <c r="DN481" s="1"/>
      <c r="DO481" s="1"/>
      <c r="DP481" s="1"/>
      <c r="DQ481" s="1"/>
      <c r="DR481" s="1"/>
      <c r="DS481" s="1"/>
      <c r="DT481" s="1"/>
      <c r="DU481" s="1"/>
      <c r="DV481" s="1"/>
      <c r="DW481" s="1"/>
      <c r="DX481" s="1"/>
      <c r="DY481" s="1"/>
      <c r="DZ481" s="1"/>
      <c r="EA481" s="1"/>
      <c r="EB481" s="1"/>
      <c r="EC481" s="1"/>
      <c r="ED481" s="1"/>
      <c r="EE481" s="1"/>
      <c r="EF481" s="1"/>
      <c r="EG481" s="1"/>
      <c r="EH481" s="1"/>
      <c r="EI481" s="1"/>
      <c r="EJ481" s="1"/>
      <c r="EK481" s="1"/>
      <c r="EL481" s="1"/>
      <c r="EM481" s="1"/>
      <c r="EN481" s="1"/>
      <c r="EO481" s="1"/>
      <c r="EP481" s="1"/>
      <c r="EQ481" s="1"/>
      <c r="ER481" s="1"/>
      <c r="ES481" s="1"/>
      <c r="ET481" s="1"/>
      <c r="EU481" s="1"/>
      <c r="EV481" s="1"/>
      <c r="EW481" s="1"/>
      <c r="EX481" s="1"/>
      <c r="EY481" s="1"/>
      <c r="EZ481" s="1"/>
      <c r="FA481" s="1"/>
      <c r="FB481" s="1"/>
      <c r="FC481" s="1"/>
      <c r="FD481" s="1"/>
      <c r="FE481" s="1"/>
      <c r="FF481" s="1"/>
      <c r="FI481" s="2"/>
      <c r="FJ481" s="2"/>
      <c r="FO481" s="2"/>
      <c r="FP481" s="2"/>
      <c r="FS481" s="2"/>
      <c r="FT481" s="2"/>
      <c r="FU481" s="2"/>
      <c r="FV481" s="2"/>
      <c r="FW481" s="2"/>
      <c r="FX481" s="2"/>
      <c r="FY481" s="2"/>
      <c r="FZ481" s="2"/>
      <c r="GQ481" s="1"/>
      <c r="GR481" s="1"/>
      <c r="GS481" s="1"/>
      <c r="GT481" s="1"/>
      <c r="GU481" s="1"/>
      <c r="GV481" s="1"/>
      <c r="GW481" s="1"/>
      <c r="GX481" s="1"/>
      <c r="HM481" s="1"/>
      <c r="HN481" s="1"/>
    </row>
    <row r="482" spans="1:222">
      <c r="A482" s="11"/>
      <c r="B482" s="1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2"/>
      <c r="AN482" s="2"/>
      <c r="AQ482" s="2"/>
      <c r="AR482" s="2"/>
      <c r="AU482" s="2"/>
      <c r="AV482" s="2"/>
      <c r="BA482" s="2"/>
      <c r="BB482" s="2"/>
      <c r="BE482" s="2"/>
      <c r="BF482" s="2"/>
      <c r="BI482" s="2"/>
      <c r="BJ482" s="2"/>
      <c r="BO482" s="1"/>
      <c r="BP482" s="1"/>
      <c r="BQ482" s="1"/>
      <c r="BR482" s="1"/>
      <c r="BS482" s="1"/>
      <c r="BT482" s="1"/>
      <c r="BU482" s="1"/>
      <c r="BV482" s="1"/>
      <c r="BW482" s="1"/>
      <c r="BX482" s="1"/>
      <c r="BY482" s="1"/>
      <c r="BZ482" s="1"/>
      <c r="CA482" s="1"/>
      <c r="CB482" s="1"/>
      <c r="CC482" s="1"/>
      <c r="CD482" s="1"/>
      <c r="CE482" s="1"/>
      <c r="CF482" s="1"/>
      <c r="CG482" s="1"/>
      <c r="CH482" s="1"/>
      <c r="CI482" s="1"/>
      <c r="CJ482" s="1"/>
      <c r="CK482" s="1"/>
      <c r="CL482" s="1"/>
      <c r="CM482" s="1"/>
      <c r="CN482" s="1"/>
      <c r="CO482" s="1"/>
      <c r="CP482" s="1"/>
      <c r="CQ482" s="1"/>
      <c r="CR482" s="1"/>
      <c r="CS482" s="1"/>
      <c r="CT482" s="1"/>
      <c r="CU482" s="1"/>
      <c r="CV482" s="1"/>
      <c r="CW482" s="1"/>
      <c r="CX482" s="1"/>
      <c r="CY482" s="1"/>
      <c r="CZ482" s="1"/>
      <c r="DA482" s="1"/>
      <c r="DB482" s="1"/>
      <c r="DC482" s="1"/>
      <c r="DD482" s="1"/>
      <c r="DE482" s="1"/>
      <c r="DF482" s="1"/>
      <c r="DG482" s="1"/>
      <c r="DH482" s="1"/>
      <c r="DI482" s="1"/>
      <c r="DJ482" s="1"/>
      <c r="DK482" s="1"/>
      <c r="DL482" s="1"/>
      <c r="DM482" s="1"/>
      <c r="DN482" s="1"/>
      <c r="DO482" s="1"/>
      <c r="DP482" s="1"/>
      <c r="DQ482" s="1"/>
      <c r="DR482" s="1"/>
      <c r="DS482" s="1"/>
      <c r="DT482" s="1"/>
      <c r="DU482" s="1"/>
      <c r="DV482" s="1"/>
      <c r="DW482" s="1"/>
      <c r="DX482" s="1"/>
      <c r="DY482" s="1"/>
      <c r="DZ482" s="1"/>
      <c r="EA482" s="1"/>
      <c r="EB482" s="1"/>
      <c r="EC482" s="1"/>
      <c r="ED482" s="1"/>
      <c r="EE482" s="1"/>
      <c r="EF482" s="1"/>
      <c r="EG482" s="1"/>
      <c r="EH482" s="1"/>
      <c r="EI482" s="1"/>
      <c r="EJ482" s="1"/>
      <c r="EK482" s="1"/>
      <c r="EL482" s="1"/>
      <c r="EM482" s="1"/>
      <c r="EN482" s="1"/>
      <c r="EO482" s="1"/>
      <c r="EP482" s="1"/>
      <c r="EQ482" s="1"/>
      <c r="ER482" s="1"/>
      <c r="ES482" s="1"/>
      <c r="ET482" s="1"/>
      <c r="EU482" s="1"/>
      <c r="EV482" s="1"/>
      <c r="EW482" s="1"/>
      <c r="EX482" s="1"/>
      <c r="EY482" s="1"/>
      <c r="EZ482" s="1"/>
      <c r="FA482" s="1"/>
      <c r="FB482" s="1"/>
      <c r="FC482" s="1"/>
      <c r="FD482" s="1"/>
      <c r="FE482" s="1"/>
      <c r="FF482" s="1"/>
      <c r="FI482" s="2"/>
      <c r="FJ482" s="2"/>
      <c r="FO482" s="2"/>
      <c r="FP482" s="2"/>
      <c r="FS482" s="2"/>
      <c r="FT482" s="2"/>
      <c r="FU482" s="2"/>
      <c r="FV482" s="2"/>
      <c r="FW482" s="2"/>
      <c r="FX482" s="2"/>
      <c r="FY482" s="2"/>
      <c r="FZ482" s="2"/>
      <c r="GQ482" s="1"/>
      <c r="GR482" s="1"/>
      <c r="GS482" s="1"/>
      <c r="GT482" s="1"/>
      <c r="GU482" s="1"/>
      <c r="GV482" s="1"/>
      <c r="GW482" s="1"/>
      <c r="GX482" s="1"/>
      <c r="HM482" s="1"/>
      <c r="HN482" s="1"/>
    </row>
    <row r="483" spans="1:222">
      <c r="A483" s="11"/>
      <c r="B483" s="1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2"/>
      <c r="AN483" s="2"/>
      <c r="AQ483" s="2"/>
      <c r="AR483" s="2"/>
      <c r="AU483" s="2"/>
      <c r="AV483" s="2"/>
      <c r="BA483" s="2"/>
      <c r="BB483" s="2"/>
      <c r="BE483" s="2"/>
      <c r="BF483" s="2"/>
      <c r="BI483" s="2"/>
      <c r="BJ483" s="2"/>
      <c r="BO483" s="1"/>
      <c r="BP483" s="1"/>
      <c r="BQ483" s="1"/>
      <c r="BR483" s="1"/>
      <c r="BS483" s="1"/>
      <c r="BT483" s="1"/>
      <c r="BU483" s="1"/>
      <c r="BV483" s="1"/>
      <c r="BW483" s="1"/>
      <c r="BX483" s="1"/>
      <c r="BY483" s="1"/>
      <c r="BZ483" s="1"/>
      <c r="CA483" s="1"/>
      <c r="CB483" s="1"/>
      <c r="CC483" s="1"/>
      <c r="CD483" s="1"/>
      <c r="CE483" s="1"/>
      <c r="CF483" s="1"/>
      <c r="CG483" s="1"/>
      <c r="CH483" s="1"/>
      <c r="CI483" s="1"/>
      <c r="CJ483" s="1"/>
      <c r="CK483" s="1"/>
      <c r="CL483" s="1"/>
      <c r="CM483" s="1"/>
      <c r="CN483" s="1"/>
      <c r="CO483" s="1"/>
      <c r="CP483" s="1"/>
      <c r="CQ483" s="1"/>
      <c r="CR483" s="1"/>
      <c r="CS483" s="1"/>
      <c r="CT483" s="1"/>
      <c r="CU483" s="1"/>
      <c r="CV483" s="1"/>
      <c r="CW483" s="1"/>
      <c r="CX483" s="1"/>
      <c r="CY483" s="1"/>
      <c r="CZ483" s="1"/>
      <c r="DA483" s="1"/>
      <c r="DB483" s="1"/>
      <c r="DC483" s="1"/>
      <c r="DD483" s="1"/>
      <c r="DE483" s="1"/>
      <c r="DF483" s="1"/>
      <c r="DG483" s="1"/>
      <c r="DH483" s="1"/>
      <c r="DI483" s="1"/>
      <c r="DJ483" s="1"/>
      <c r="DK483" s="1"/>
      <c r="DL483" s="1"/>
      <c r="DM483" s="1"/>
      <c r="DN483" s="1"/>
      <c r="DO483" s="1"/>
      <c r="DP483" s="1"/>
      <c r="DQ483" s="1"/>
      <c r="DR483" s="1"/>
      <c r="DS483" s="1"/>
      <c r="DT483" s="1"/>
      <c r="DU483" s="1"/>
      <c r="DV483" s="1"/>
      <c r="DW483" s="1"/>
      <c r="DX483" s="1"/>
      <c r="DY483" s="1"/>
      <c r="DZ483" s="1"/>
      <c r="EA483" s="1"/>
      <c r="EB483" s="1"/>
      <c r="EC483" s="1"/>
      <c r="ED483" s="1"/>
      <c r="EE483" s="1"/>
      <c r="EF483" s="1"/>
      <c r="EG483" s="1"/>
      <c r="EH483" s="1"/>
      <c r="EI483" s="1"/>
      <c r="EJ483" s="1"/>
      <c r="EK483" s="1"/>
      <c r="EL483" s="1"/>
      <c r="EM483" s="1"/>
      <c r="EN483" s="1"/>
      <c r="EO483" s="1"/>
      <c r="EP483" s="1"/>
      <c r="EQ483" s="1"/>
      <c r="ER483" s="1"/>
      <c r="ES483" s="1"/>
      <c r="ET483" s="1"/>
      <c r="EU483" s="1"/>
      <c r="EV483" s="1"/>
      <c r="EW483" s="1"/>
      <c r="EX483" s="1"/>
      <c r="EY483" s="1"/>
      <c r="EZ483" s="1"/>
      <c r="FA483" s="1"/>
      <c r="FB483" s="1"/>
      <c r="FC483" s="1"/>
      <c r="FD483" s="1"/>
      <c r="FE483" s="1"/>
      <c r="FF483" s="1"/>
      <c r="FI483" s="2"/>
      <c r="FJ483" s="2"/>
      <c r="FO483" s="2"/>
      <c r="FP483" s="2"/>
      <c r="FS483" s="2"/>
      <c r="FT483" s="2"/>
      <c r="FU483" s="2"/>
      <c r="FV483" s="2"/>
      <c r="FW483" s="2"/>
      <c r="FX483" s="2"/>
      <c r="FY483" s="2"/>
      <c r="FZ483" s="2"/>
      <c r="GQ483" s="1"/>
      <c r="GR483" s="1"/>
      <c r="GS483" s="1"/>
      <c r="GT483" s="1"/>
      <c r="GU483" s="1"/>
      <c r="GV483" s="1"/>
      <c r="GW483" s="1"/>
      <c r="GX483" s="1"/>
      <c r="HM483" s="1"/>
      <c r="HN483" s="1"/>
    </row>
    <row r="484" spans="1:222">
      <c r="A484" s="11"/>
      <c r="B484" s="1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2"/>
      <c r="AN484" s="2"/>
      <c r="AQ484" s="2"/>
      <c r="AR484" s="2"/>
      <c r="AU484" s="2"/>
      <c r="AV484" s="2"/>
      <c r="BA484" s="2"/>
      <c r="BB484" s="2"/>
      <c r="BE484" s="2"/>
      <c r="BF484" s="2"/>
      <c r="BI484" s="2"/>
      <c r="BJ484" s="2"/>
      <c r="BO484" s="1"/>
      <c r="BP484" s="1"/>
      <c r="BQ484" s="1"/>
      <c r="BR484" s="1"/>
      <c r="BS484" s="1"/>
      <c r="BT484" s="1"/>
      <c r="BU484" s="1"/>
      <c r="BV484" s="1"/>
      <c r="BW484" s="1"/>
      <c r="BX484" s="1"/>
      <c r="BY484" s="1"/>
      <c r="BZ484" s="1"/>
      <c r="CA484" s="1"/>
      <c r="CB484" s="1"/>
      <c r="CC484" s="1"/>
      <c r="CD484" s="1"/>
      <c r="CE484" s="1"/>
      <c r="CF484" s="1"/>
      <c r="CG484" s="1"/>
      <c r="CH484" s="1"/>
      <c r="CI484" s="1"/>
      <c r="CJ484" s="1"/>
      <c r="CK484" s="1"/>
      <c r="CL484" s="1"/>
      <c r="CM484" s="1"/>
      <c r="CN484" s="1"/>
      <c r="CO484" s="1"/>
      <c r="CP484" s="1"/>
      <c r="CQ484" s="1"/>
      <c r="CR484" s="1"/>
      <c r="CS484" s="1"/>
      <c r="CT484" s="1"/>
      <c r="CU484" s="1"/>
      <c r="CV484" s="1"/>
      <c r="CW484" s="1"/>
      <c r="CX484" s="1"/>
      <c r="CY484" s="1"/>
      <c r="CZ484" s="1"/>
      <c r="DA484" s="1"/>
      <c r="DB484" s="1"/>
      <c r="DC484" s="1"/>
      <c r="DD484" s="1"/>
      <c r="DE484" s="1"/>
      <c r="DF484" s="1"/>
      <c r="DG484" s="1"/>
      <c r="DH484" s="1"/>
      <c r="DI484" s="1"/>
      <c r="DJ484" s="1"/>
      <c r="DK484" s="1"/>
      <c r="DL484" s="1"/>
      <c r="DM484" s="1"/>
      <c r="DN484" s="1"/>
      <c r="DO484" s="1"/>
      <c r="DP484" s="1"/>
      <c r="DQ484" s="1"/>
      <c r="DR484" s="1"/>
      <c r="DS484" s="1"/>
      <c r="DT484" s="1"/>
      <c r="DU484" s="1"/>
      <c r="DV484" s="1"/>
      <c r="DW484" s="1"/>
      <c r="DX484" s="1"/>
      <c r="DY484" s="1"/>
      <c r="DZ484" s="1"/>
      <c r="EA484" s="1"/>
      <c r="EB484" s="1"/>
      <c r="EC484" s="1"/>
      <c r="ED484" s="1"/>
      <c r="EE484" s="1"/>
      <c r="EF484" s="1"/>
      <c r="EG484" s="1"/>
      <c r="EH484" s="1"/>
      <c r="EI484" s="1"/>
      <c r="EJ484" s="1"/>
      <c r="EK484" s="1"/>
      <c r="EL484" s="1"/>
      <c r="EM484" s="1"/>
      <c r="EN484" s="1"/>
      <c r="EO484" s="1"/>
      <c r="EP484" s="1"/>
      <c r="EQ484" s="1"/>
      <c r="ER484" s="1"/>
      <c r="ES484" s="1"/>
      <c r="ET484" s="1"/>
      <c r="EU484" s="1"/>
      <c r="EV484" s="1"/>
      <c r="EW484" s="1"/>
      <c r="EX484" s="1"/>
      <c r="EY484" s="1"/>
      <c r="EZ484" s="1"/>
      <c r="FA484" s="1"/>
      <c r="FB484" s="1"/>
      <c r="FC484" s="1"/>
      <c r="FD484" s="1"/>
      <c r="FE484" s="1"/>
      <c r="FF484" s="1"/>
      <c r="FI484" s="2"/>
      <c r="FJ484" s="2"/>
      <c r="FO484" s="2"/>
      <c r="FP484" s="2"/>
      <c r="FS484" s="2"/>
      <c r="FT484" s="2"/>
      <c r="FU484" s="2"/>
      <c r="FV484" s="2"/>
      <c r="FW484" s="2"/>
      <c r="FX484" s="2"/>
      <c r="FY484" s="2"/>
      <c r="FZ484" s="2"/>
      <c r="GQ484" s="1"/>
      <c r="GR484" s="1"/>
      <c r="GS484" s="1"/>
      <c r="GT484" s="1"/>
      <c r="GU484" s="1"/>
      <c r="GV484" s="1"/>
      <c r="GW484" s="1"/>
      <c r="GX484" s="1"/>
      <c r="HM484" s="1"/>
      <c r="HN484" s="1"/>
    </row>
    <row r="485" spans="1:222">
      <c r="A485" s="11"/>
      <c r="B485" s="1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2"/>
      <c r="AN485" s="2"/>
      <c r="AQ485" s="2"/>
      <c r="AR485" s="2"/>
      <c r="AU485" s="2"/>
      <c r="AV485" s="2"/>
      <c r="BA485" s="2"/>
      <c r="BB485" s="2"/>
      <c r="BE485" s="2"/>
      <c r="BF485" s="2"/>
      <c r="BI485" s="2"/>
      <c r="BJ485" s="2"/>
      <c r="BO485" s="1"/>
      <c r="BP485" s="1"/>
      <c r="BQ485" s="1"/>
      <c r="BR485" s="1"/>
      <c r="BS485" s="1"/>
      <c r="BT485" s="1"/>
      <c r="BU485" s="1"/>
      <c r="BV485" s="1"/>
      <c r="BW485" s="1"/>
      <c r="BX485" s="1"/>
      <c r="BY485" s="1"/>
      <c r="BZ485" s="1"/>
      <c r="CA485" s="1"/>
      <c r="CB485" s="1"/>
      <c r="CC485" s="1"/>
      <c r="CD485" s="1"/>
      <c r="CE485" s="1"/>
      <c r="CF485" s="1"/>
      <c r="CG485" s="1"/>
      <c r="CH485" s="1"/>
      <c r="CI485" s="1"/>
      <c r="CJ485" s="1"/>
      <c r="CK485" s="1"/>
      <c r="CL485" s="1"/>
      <c r="CM485" s="1"/>
      <c r="CN485" s="1"/>
      <c r="CO485" s="1"/>
      <c r="CP485" s="1"/>
      <c r="CQ485" s="1"/>
      <c r="CR485" s="1"/>
      <c r="CS485" s="1"/>
      <c r="CT485" s="1"/>
      <c r="CU485" s="1"/>
      <c r="CV485" s="1"/>
      <c r="CW485" s="1"/>
      <c r="CX485" s="1"/>
      <c r="CY485" s="1"/>
      <c r="CZ485" s="1"/>
      <c r="DA485" s="1"/>
      <c r="DB485" s="1"/>
      <c r="DC485" s="1"/>
      <c r="DD485" s="1"/>
      <c r="DE485" s="1"/>
      <c r="DF485" s="1"/>
      <c r="DG485" s="1"/>
      <c r="DH485" s="1"/>
      <c r="DI485" s="1"/>
      <c r="DJ485" s="1"/>
      <c r="DK485" s="1"/>
      <c r="DL485" s="1"/>
      <c r="DM485" s="1"/>
      <c r="DN485" s="1"/>
      <c r="DO485" s="1"/>
      <c r="DP485" s="1"/>
      <c r="DQ485" s="1"/>
      <c r="DR485" s="1"/>
      <c r="DS485" s="1"/>
      <c r="DT485" s="1"/>
      <c r="DU485" s="1"/>
      <c r="DV485" s="1"/>
      <c r="DW485" s="1"/>
      <c r="DX485" s="1"/>
      <c r="DY485" s="1"/>
      <c r="DZ485" s="1"/>
      <c r="EA485" s="1"/>
      <c r="EB485" s="1"/>
      <c r="EC485" s="1"/>
      <c r="ED485" s="1"/>
      <c r="EE485" s="1"/>
      <c r="EF485" s="1"/>
      <c r="EG485" s="1"/>
      <c r="EH485" s="1"/>
      <c r="EI485" s="1"/>
      <c r="EJ485" s="1"/>
      <c r="EK485" s="1"/>
      <c r="EL485" s="1"/>
      <c r="EM485" s="1"/>
      <c r="EN485" s="1"/>
      <c r="EO485" s="1"/>
      <c r="EP485" s="1"/>
      <c r="EQ485" s="1"/>
      <c r="ER485" s="1"/>
      <c r="ES485" s="1"/>
      <c r="ET485" s="1"/>
      <c r="EU485" s="1"/>
      <c r="EV485" s="1"/>
      <c r="EW485" s="1"/>
      <c r="EX485" s="1"/>
      <c r="EY485" s="1"/>
      <c r="EZ485" s="1"/>
      <c r="FA485" s="1"/>
      <c r="FB485" s="1"/>
      <c r="FC485" s="1"/>
      <c r="FD485" s="1"/>
      <c r="FE485" s="1"/>
      <c r="FF485" s="1"/>
      <c r="FI485" s="2"/>
      <c r="FJ485" s="2"/>
      <c r="FO485" s="2"/>
      <c r="FP485" s="2"/>
      <c r="FS485" s="2"/>
      <c r="FT485" s="2"/>
      <c r="FU485" s="2"/>
      <c r="FV485" s="2"/>
      <c r="FW485" s="2"/>
      <c r="FX485" s="2"/>
      <c r="FY485" s="2"/>
      <c r="FZ485" s="2"/>
      <c r="GQ485" s="1"/>
      <c r="GR485" s="1"/>
      <c r="GS485" s="1"/>
      <c r="GT485" s="1"/>
      <c r="GU485" s="1"/>
      <c r="GV485" s="1"/>
      <c r="GW485" s="1"/>
      <c r="GX485" s="1"/>
      <c r="HM485" s="1"/>
      <c r="HN485" s="1"/>
    </row>
    <row r="486" spans="1:222">
      <c r="A486" s="11"/>
      <c r="B486" s="1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2"/>
      <c r="AN486" s="2"/>
      <c r="AQ486" s="2"/>
      <c r="AR486" s="2"/>
      <c r="AU486" s="2"/>
      <c r="AV486" s="2"/>
      <c r="BA486" s="2"/>
      <c r="BB486" s="2"/>
      <c r="BE486" s="2"/>
      <c r="BF486" s="2"/>
      <c r="BI486" s="2"/>
      <c r="BJ486" s="2"/>
      <c r="BO486" s="1"/>
      <c r="BP486" s="1"/>
      <c r="BQ486" s="1"/>
      <c r="BR486" s="1"/>
      <c r="BS486" s="1"/>
      <c r="BT486" s="1"/>
      <c r="BU486" s="1"/>
      <c r="BV486" s="1"/>
      <c r="BW486" s="1"/>
      <c r="BX486" s="1"/>
      <c r="BY486" s="1"/>
      <c r="BZ486" s="1"/>
      <c r="CA486" s="1"/>
      <c r="CB486" s="1"/>
      <c r="CC486" s="1"/>
      <c r="CD486" s="1"/>
      <c r="CE486" s="1"/>
      <c r="CF486" s="1"/>
      <c r="CG486" s="1"/>
      <c r="CH486" s="1"/>
      <c r="CI486" s="1"/>
      <c r="CJ486" s="1"/>
      <c r="CK486" s="1"/>
      <c r="CL486" s="1"/>
      <c r="CM486" s="1"/>
      <c r="CN486" s="1"/>
      <c r="CO486" s="1"/>
      <c r="CP486" s="1"/>
      <c r="CQ486" s="1"/>
      <c r="CR486" s="1"/>
      <c r="CS486" s="1"/>
      <c r="CT486" s="1"/>
      <c r="CU486" s="1"/>
      <c r="CV486" s="1"/>
      <c r="CW486" s="1"/>
      <c r="CX486" s="1"/>
      <c r="CY486" s="1"/>
      <c r="CZ486" s="1"/>
      <c r="DA486" s="1"/>
      <c r="DB486" s="1"/>
      <c r="DC486" s="1"/>
      <c r="DD486" s="1"/>
      <c r="DE486" s="1"/>
      <c r="DF486" s="1"/>
      <c r="DG486" s="1"/>
      <c r="DH486" s="1"/>
      <c r="DI486" s="1"/>
      <c r="DJ486" s="1"/>
      <c r="DK486" s="1"/>
      <c r="DL486" s="1"/>
      <c r="DM486" s="1"/>
      <c r="DN486" s="1"/>
      <c r="DO486" s="1"/>
      <c r="DP486" s="1"/>
      <c r="DQ486" s="1"/>
      <c r="DR486" s="1"/>
      <c r="DS486" s="1"/>
      <c r="DT486" s="1"/>
      <c r="DU486" s="1"/>
      <c r="DV486" s="1"/>
      <c r="DW486" s="1"/>
      <c r="DX486" s="1"/>
      <c r="DY486" s="1"/>
      <c r="DZ486" s="1"/>
      <c r="EA486" s="1"/>
      <c r="EB486" s="1"/>
      <c r="EC486" s="1"/>
      <c r="ED486" s="1"/>
      <c r="EE486" s="1"/>
      <c r="EF486" s="1"/>
      <c r="EG486" s="1"/>
      <c r="EH486" s="1"/>
      <c r="EI486" s="1"/>
      <c r="EJ486" s="1"/>
      <c r="EK486" s="1"/>
      <c r="EL486" s="1"/>
      <c r="EM486" s="1"/>
      <c r="EN486" s="1"/>
      <c r="EO486" s="1"/>
      <c r="EP486" s="1"/>
      <c r="EQ486" s="1"/>
      <c r="ER486" s="1"/>
      <c r="ES486" s="1"/>
      <c r="ET486" s="1"/>
      <c r="EU486" s="1"/>
      <c r="EV486" s="1"/>
      <c r="EW486" s="1"/>
      <c r="EX486" s="1"/>
      <c r="EY486" s="1"/>
      <c r="EZ486" s="1"/>
      <c r="FA486" s="1"/>
      <c r="FB486" s="1"/>
      <c r="FC486" s="1"/>
      <c r="FD486" s="1"/>
      <c r="FE486" s="1"/>
      <c r="FF486" s="1"/>
      <c r="FI486" s="2"/>
      <c r="FJ486" s="2"/>
      <c r="FO486" s="2"/>
      <c r="FP486" s="2"/>
      <c r="FS486" s="2"/>
      <c r="FT486" s="2"/>
      <c r="FU486" s="2"/>
      <c r="FV486" s="2"/>
      <c r="FW486" s="2"/>
      <c r="FX486" s="2"/>
      <c r="FY486" s="2"/>
      <c r="FZ486" s="2"/>
      <c r="GQ486" s="1"/>
      <c r="GR486" s="1"/>
      <c r="GS486" s="1"/>
      <c r="GT486" s="1"/>
      <c r="GU486" s="1"/>
      <c r="GV486" s="1"/>
      <c r="GW486" s="1"/>
      <c r="GX486" s="1"/>
      <c r="HM486" s="1"/>
      <c r="HN486" s="1"/>
    </row>
    <row r="487" spans="1:222">
      <c r="A487" s="11"/>
      <c r="B487" s="1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2"/>
      <c r="AN487" s="2"/>
      <c r="AQ487" s="2"/>
      <c r="AR487" s="2"/>
      <c r="AU487" s="2"/>
      <c r="AV487" s="2"/>
      <c r="BA487" s="2"/>
      <c r="BB487" s="2"/>
      <c r="BE487" s="2"/>
      <c r="BF487" s="2"/>
      <c r="BI487" s="2"/>
      <c r="BJ487" s="2"/>
      <c r="BO487" s="1"/>
      <c r="BP487" s="1"/>
      <c r="BQ487" s="1"/>
      <c r="BR487" s="1"/>
      <c r="BS487" s="1"/>
      <c r="BT487" s="1"/>
      <c r="BU487" s="1"/>
      <c r="BV487" s="1"/>
      <c r="BW487" s="1"/>
      <c r="BX487" s="1"/>
      <c r="BY487" s="1"/>
      <c r="BZ487" s="1"/>
      <c r="CA487" s="1"/>
      <c r="CB487" s="1"/>
      <c r="CC487" s="1"/>
      <c r="CD487" s="1"/>
      <c r="CE487" s="1"/>
      <c r="CF487" s="1"/>
      <c r="CG487" s="1"/>
      <c r="CH487" s="1"/>
      <c r="CI487" s="1"/>
      <c r="CJ487" s="1"/>
      <c r="CK487" s="1"/>
      <c r="CL487" s="1"/>
      <c r="CM487" s="1"/>
      <c r="CN487" s="1"/>
      <c r="CO487" s="1"/>
      <c r="CP487" s="1"/>
      <c r="CQ487" s="1"/>
      <c r="CR487" s="1"/>
      <c r="CS487" s="1"/>
      <c r="CT487" s="1"/>
      <c r="CU487" s="1"/>
      <c r="CV487" s="1"/>
      <c r="CW487" s="1"/>
      <c r="CX487" s="1"/>
      <c r="CY487" s="1"/>
      <c r="CZ487" s="1"/>
      <c r="DA487" s="1"/>
      <c r="DB487" s="1"/>
      <c r="DC487" s="1"/>
      <c r="DD487" s="1"/>
      <c r="DE487" s="1"/>
      <c r="DF487" s="1"/>
      <c r="DG487" s="1"/>
      <c r="DH487" s="1"/>
      <c r="DI487" s="1"/>
      <c r="DJ487" s="1"/>
      <c r="DK487" s="1"/>
      <c r="DL487" s="1"/>
      <c r="DM487" s="1"/>
      <c r="DN487" s="1"/>
      <c r="DO487" s="1"/>
      <c r="DP487" s="1"/>
      <c r="DQ487" s="1"/>
      <c r="DR487" s="1"/>
      <c r="DS487" s="1"/>
      <c r="DT487" s="1"/>
      <c r="DU487" s="1"/>
      <c r="DV487" s="1"/>
      <c r="DW487" s="1"/>
      <c r="DX487" s="1"/>
      <c r="DY487" s="1"/>
      <c r="DZ487" s="1"/>
      <c r="EA487" s="1"/>
      <c r="EB487" s="1"/>
      <c r="EC487" s="1"/>
      <c r="ED487" s="1"/>
      <c r="EE487" s="1"/>
      <c r="EF487" s="1"/>
      <c r="EG487" s="1"/>
      <c r="EH487" s="1"/>
      <c r="EI487" s="1"/>
      <c r="EJ487" s="1"/>
      <c r="EK487" s="1"/>
      <c r="EL487" s="1"/>
      <c r="EM487" s="1"/>
      <c r="EN487" s="1"/>
      <c r="EO487" s="1"/>
      <c r="EP487" s="1"/>
      <c r="EQ487" s="1"/>
      <c r="ER487" s="1"/>
      <c r="ES487" s="1"/>
      <c r="ET487" s="1"/>
      <c r="EU487" s="1"/>
      <c r="EV487" s="1"/>
      <c r="EW487" s="1"/>
      <c r="EX487" s="1"/>
      <c r="EY487" s="1"/>
      <c r="EZ487" s="1"/>
      <c r="FA487" s="1"/>
      <c r="FB487" s="1"/>
      <c r="FC487" s="1"/>
      <c r="FD487" s="1"/>
      <c r="FE487" s="1"/>
      <c r="FF487" s="1"/>
      <c r="FI487" s="2"/>
      <c r="FJ487" s="2"/>
      <c r="FO487" s="2"/>
      <c r="FP487" s="2"/>
      <c r="FS487" s="2"/>
      <c r="FT487" s="2"/>
      <c r="FU487" s="2"/>
      <c r="FV487" s="2"/>
      <c r="FW487" s="2"/>
      <c r="FX487" s="2"/>
      <c r="FY487" s="2"/>
      <c r="FZ487" s="2"/>
      <c r="GQ487" s="1"/>
      <c r="GR487" s="1"/>
      <c r="GS487" s="1"/>
      <c r="GT487" s="1"/>
      <c r="GU487" s="1"/>
      <c r="GV487" s="1"/>
      <c r="GW487" s="1"/>
      <c r="GX487" s="1"/>
      <c r="HM487" s="1"/>
      <c r="HN487" s="1"/>
    </row>
    <row r="488" spans="1:222">
      <c r="A488" s="11"/>
      <c r="B488" s="1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2"/>
      <c r="AN488" s="2"/>
      <c r="AQ488" s="2"/>
      <c r="AR488" s="2"/>
      <c r="AU488" s="2"/>
      <c r="AV488" s="2"/>
      <c r="BA488" s="2"/>
      <c r="BB488" s="2"/>
      <c r="BE488" s="2"/>
      <c r="BF488" s="2"/>
      <c r="BI488" s="2"/>
      <c r="BJ488" s="2"/>
      <c r="BO488" s="1"/>
      <c r="BP488" s="1"/>
      <c r="BQ488" s="1"/>
      <c r="BR488" s="1"/>
      <c r="BS488" s="1"/>
      <c r="BT488" s="1"/>
      <c r="BU488" s="1"/>
      <c r="BV488" s="1"/>
      <c r="BW488" s="1"/>
      <c r="BX488" s="1"/>
      <c r="BY488" s="1"/>
      <c r="BZ488" s="1"/>
      <c r="CA488" s="1"/>
      <c r="CB488" s="1"/>
      <c r="CC488" s="1"/>
      <c r="CD488" s="1"/>
      <c r="CE488" s="1"/>
      <c r="CF488" s="1"/>
      <c r="CG488" s="1"/>
      <c r="CH488" s="1"/>
      <c r="CI488" s="1"/>
      <c r="CJ488" s="1"/>
      <c r="CK488" s="1"/>
      <c r="CL488" s="1"/>
      <c r="CM488" s="1"/>
      <c r="CN488" s="1"/>
      <c r="CO488" s="1"/>
      <c r="CP488" s="1"/>
      <c r="CQ488" s="1"/>
      <c r="CR488" s="1"/>
      <c r="CS488" s="1"/>
      <c r="CT488" s="1"/>
      <c r="CU488" s="1"/>
      <c r="CV488" s="1"/>
      <c r="CW488" s="1"/>
      <c r="CX488" s="1"/>
      <c r="CY488" s="1"/>
      <c r="CZ488" s="1"/>
      <c r="DA488" s="1"/>
      <c r="DB488" s="1"/>
      <c r="DC488" s="1"/>
      <c r="DD488" s="1"/>
      <c r="DE488" s="1"/>
      <c r="DF488" s="1"/>
      <c r="DG488" s="1"/>
      <c r="DH488" s="1"/>
      <c r="DI488" s="1"/>
      <c r="DJ488" s="1"/>
      <c r="DK488" s="1"/>
      <c r="DL488" s="1"/>
      <c r="DM488" s="1"/>
      <c r="DN488" s="1"/>
      <c r="DO488" s="1"/>
      <c r="DP488" s="1"/>
      <c r="DQ488" s="1"/>
      <c r="DR488" s="1"/>
      <c r="DS488" s="1"/>
      <c r="DT488" s="1"/>
      <c r="DU488" s="1"/>
      <c r="DV488" s="1"/>
      <c r="DW488" s="1"/>
      <c r="DX488" s="1"/>
      <c r="DY488" s="1"/>
      <c r="DZ488" s="1"/>
      <c r="EA488" s="1"/>
      <c r="EB488" s="1"/>
      <c r="EC488" s="1"/>
      <c r="ED488" s="1"/>
      <c r="EE488" s="1"/>
      <c r="EF488" s="1"/>
      <c r="EG488" s="1"/>
      <c r="EH488" s="1"/>
      <c r="EI488" s="1"/>
      <c r="EJ488" s="1"/>
      <c r="EK488" s="1"/>
      <c r="EL488" s="1"/>
      <c r="EM488" s="1"/>
      <c r="EN488" s="1"/>
      <c r="EO488" s="1"/>
      <c r="EP488" s="1"/>
      <c r="EQ488" s="1"/>
      <c r="ER488" s="1"/>
      <c r="ES488" s="1"/>
      <c r="ET488" s="1"/>
      <c r="EU488" s="1"/>
      <c r="EV488" s="1"/>
      <c r="EW488" s="1"/>
      <c r="EX488" s="1"/>
      <c r="EY488" s="1"/>
      <c r="EZ488" s="1"/>
      <c r="FA488" s="1"/>
      <c r="FB488" s="1"/>
      <c r="FC488" s="1"/>
      <c r="FD488" s="1"/>
      <c r="FE488" s="1"/>
      <c r="FF488" s="1"/>
      <c r="FI488" s="2"/>
      <c r="FJ488" s="2"/>
      <c r="FO488" s="2"/>
      <c r="FP488" s="2"/>
      <c r="FS488" s="2"/>
      <c r="FT488" s="2"/>
      <c r="FU488" s="2"/>
      <c r="FV488" s="2"/>
      <c r="FW488" s="2"/>
      <c r="FX488" s="2"/>
      <c r="FY488" s="2"/>
      <c r="FZ488" s="2"/>
      <c r="GQ488" s="1"/>
      <c r="GR488" s="1"/>
      <c r="GS488" s="1"/>
      <c r="GT488" s="1"/>
      <c r="GU488" s="1"/>
      <c r="GV488" s="1"/>
      <c r="GW488" s="1"/>
      <c r="GX488" s="1"/>
      <c r="HM488" s="1"/>
      <c r="HN488" s="1"/>
    </row>
    <row r="489" spans="1:222">
      <c r="A489" s="11"/>
      <c r="B489" s="1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2"/>
      <c r="AN489" s="2"/>
      <c r="AQ489" s="2"/>
      <c r="AR489" s="2"/>
      <c r="AU489" s="2"/>
      <c r="AV489" s="2"/>
      <c r="BA489" s="2"/>
      <c r="BB489" s="2"/>
      <c r="BE489" s="2"/>
      <c r="BF489" s="2"/>
      <c r="BI489" s="2"/>
      <c r="BJ489" s="2"/>
      <c r="BO489" s="1"/>
      <c r="BP489" s="1"/>
      <c r="BQ489" s="1"/>
      <c r="BR489" s="1"/>
      <c r="BS489" s="1"/>
      <c r="BT489" s="1"/>
      <c r="BU489" s="1"/>
      <c r="BV489" s="1"/>
      <c r="BW489" s="1"/>
      <c r="BX489" s="1"/>
      <c r="BY489" s="1"/>
      <c r="BZ489" s="1"/>
      <c r="CA489" s="1"/>
      <c r="CB489" s="1"/>
      <c r="CC489" s="1"/>
      <c r="CD489" s="1"/>
      <c r="CE489" s="1"/>
      <c r="CF489" s="1"/>
      <c r="CG489" s="1"/>
      <c r="CH489" s="1"/>
      <c r="CI489" s="1"/>
      <c r="CJ489" s="1"/>
      <c r="CK489" s="1"/>
      <c r="CL489" s="1"/>
      <c r="CM489" s="1"/>
      <c r="CN489" s="1"/>
      <c r="CO489" s="1"/>
      <c r="CP489" s="1"/>
      <c r="CQ489" s="1"/>
      <c r="CR489" s="1"/>
      <c r="CS489" s="1"/>
      <c r="CT489" s="1"/>
      <c r="CU489" s="1"/>
      <c r="CV489" s="1"/>
      <c r="CW489" s="1"/>
      <c r="CX489" s="1"/>
      <c r="CY489" s="1"/>
      <c r="CZ489" s="1"/>
      <c r="DA489" s="1"/>
      <c r="DB489" s="1"/>
      <c r="DC489" s="1"/>
      <c r="DD489" s="1"/>
      <c r="DE489" s="1"/>
      <c r="DF489" s="1"/>
      <c r="DG489" s="1"/>
      <c r="DH489" s="1"/>
      <c r="DI489" s="1"/>
      <c r="DJ489" s="1"/>
      <c r="DK489" s="1"/>
      <c r="DL489" s="1"/>
      <c r="DM489" s="1"/>
      <c r="DN489" s="1"/>
      <c r="DO489" s="1"/>
      <c r="DP489" s="1"/>
      <c r="DQ489" s="1"/>
      <c r="DR489" s="1"/>
      <c r="DS489" s="1"/>
      <c r="DT489" s="1"/>
      <c r="DU489" s="1"/>
      <c r="DV489" s="1"/>
      <c r="DW489" s="1"/>
      <c r="DX489" s="1"/>
      <c r="DY489" s="1"/>
      <c r="DZ489" s="1"/>
      <c r="EA489" s="1"/>
      <c r="EB489" s="1"/>
      <c r="EC489" s="1"/>
      <c r="ED489" s="1"/>
      <c r="EE489" s="1"/>
      <c r="EF489" s="1"/>
      <c r="EG489" s="1"/>
      <c r="EH489" s="1"/>
      <c r="EI489" s="1"/>
      <c r="EJ489" s="1"/>
      <c r="EK489" s="1"/>
      <c r="EL489" s="1"/>
      <c r="EM489" s="1"/>
      <c r="EN489" s="1"/>
      <c r="EO489" s="1"/>
      <c r="EP489" s="1"/>
      <c r="EQ489" s="1"/>
      <c r="ER489" s="1"/>
      <c r="ES489" s="1"/>
      <c r="ET489" s="1"/>
      <c r="EU489" s="1"/>
      <c r="EV489" s="1"/>
      <c r="EW489" s="1"/>
      <c r="EX489" s="1"/>
      <c r="EY489" s="1"/>
      <c r="EZ489" s="1"/>
      <c r="FA489" s="1"/>
      <c r="FB489" s="1"/>
      <c r="FC489" s="1"/>
      <c r="FD489" s="1"/>
      <c r="FE489" s="1"/>
      <c r="FF489" s="1"/>
      <c r="FI489" s="2"/>
      <c r="FJ489" s="2"/>
      <c r="FO489" s="2"/>
      <c r="FP489" s="2"/>
      <c r="FS489" s="2"/>
      <c r="FT489" s="2"/>
      <c r="FU489" s="2"/>
      <c r="FV489" s="2"/>
      <c r="FW489" s="2"/>
      <c r="FX489" s="2"/>
      <c r="FY489" s="2"/>
      <c r="FZ489" s="2"/>
      <c r="GQ489" s="1"/>
      <c r="GR489" s="1"/>
      <c r="GS489" s="1"/>
      <c r="GT489" s="1"/>
      <c r="GU489" s="1"/>
      <c r="GV489" s="1"/>
      <c r="GW489" s="1"/>
      <c r="GX489" s="1"/>
      <c r="HM489" s="1"/>
      <c r="HN489" s="1"/>
    </row>
    <row r="490" spans="1:222">
      <c r="A490" s="11"/>
      <c r="B490" s="1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2"/>
      <c r="AN490" s="2"/>
      <c r="AQ490" s="2"/>
      <c r="AR490" s="2"/>
      <c r="AU490" s="2"/>
      <c r="AV490" s="2"/>
      <c r="BA490" s="2"/>
      <c r="BB490" s="2"/>
      <c r="BE490" s="2"/>
      <c r="BF490" s="2"/>
      <c r="BI490" s="2"/>
      <c r="BJ490" s="2"/>
      <c r="BO490" s="1"/>
      <c r="BP490" s="1"/>
      <c r="BQ490" s="1"/>
      <c r="BR490" s="1"/>
      <c r="BS490" s="1"/>
      <c r="BT490" s="1"/>
      <c r="BU490" s="1"/>
      <c r="BV490" s="1"/>
      <c r="BW490" s="1"/>
      <c r="BX490" s="1"/>
      <c r="BY490" s="1"/>
      <c r="BZ490" s="1"/>
      <c r="CA490" s="1"/>
      <c r="CB490" s="1"/>
      <c r="CC490" s="1"/>
      <c r="CD490" s="1"/>
      <c r="CE490" s="1"/>
      <c r="CF490" s="1"/>
      <c r="CG490" s="1"/>
      <c r="CH490" s="1"/>
      <c r="CI490" s="1"/>
      <c r="CJ490" s="1"/>
      <c r="CK490" s="1"/>
      <c r="CL490" s="1"/>
      <c r="CM490" s="1"/>
      <c r="CN490" s="1"/>
      <c r="CO490" s="1"/>
      <c r="CP490" s="1"/>
      <c r="CQ490" s="1"/>
      <c r="CR490" s="1"/>
      <c r="CS490" s="1"/>
      <c r="CT490" s="1"/>
      <c r="CU490" s="1"/>
      <c r="CV490" s="1"/>
      <c r="CW490" s="1"/>
      <c r="CX490" s="1"/>
      <c r="CY490" s="1"/>
      <c r="CZ490" s="1"/>
      <c r="DA490" s="1"/>
      <c r="DB490" s="1"/>
      <c r="DC490" s="1"/>
      <c r="DD490" s="1"/>
      <c r="DE490" s="1"/>
      <c r="DF490" s="1"/>
      <c r="DG490" s="1"/>
      <c r="DH490" s="1"/>
      <c r="DI490" s="1"/>
      <c r="DJ490" s="1"/>
      <c r="DK490" s="1"/>
      <c r="DL490" s="1"/>
      <c r="DM490" s="1"/>
      <c r="DN490" s="1"/>
      <c r="DO490" s="1"/>
      <c r="DP490" s="1"/>
      <c r="DQ490" s="1"/>
      <c r="DR490" s="1"/>
      <c r="DS490" s="1"/>
      <c r="DT490" s="1"/>
      <c r="DU490" s="1"/>
      <c r="DV490" s="1"/>
      <c r="DW490" s="1"/>
      <c r="DX490" s="1"/>
      <c r="DY490" s="1"/>
      <c r="DZ490" s="1"/>
      <c r="EA490" s="1"/>
      <c r="EB490" s="1"/>
      <c r="EC490" s="1"/>
      <c r="ED490" s="1"/>
      <c r="EE490" s="1"/>
      <c r="EF490" s="1"/>
      <c r="EG490" s="1"/>
      <c r="EH490" s="1"/>
      <c r="EI490" s="1"/>
      <c r="EJ490" s="1"/>
      <c r="EK490" s="1"/>
      <c r="EL490" s="1"/>
      <c r="EM490" s="1"/>
      <c r="EN490" s="1"/>
      <c r="EO490" s="1"/>
      <c r="EP490" s="1"/>
      <c r="EQ490" s="1"/>
      <c r="ER490" s="1"/>
      <c r="ES490" s="1"/>
      <c r="ET490" s="1"/>
      <c r="EU490" s="1"/>
      <c r="EV490" s="1"/>
      <c r="EW490" s="1"/>
      <c r="EX490" s="1"/>
      <c r="EY490" s="1"/>
      <c r="EZ490" s="1"/>
      <c r="FA490" s="1"/>
      <c r="FB490" s="1"/>
      <c r="FC490" s="1"/>
      <c r="FD490" s="1"/>
      <c r="FE490" s="1"/>
      <c r="FF490" s="1"/>
      <c r="FI490" s="2"/>
      <c r="FJ490" s="2"/>
      <c r="FO490" s="2"/>
      <c r="FP490" s="2"/>
      <c r="FS490" s="2"/>
      <c r="FT490" s="2"/>
      <c r="FU490" s="2"/>
      <c r="FV490" s="2"/>
      <c r="FW490" s="2"/>
      <c r="FX490" s="2"/>
      <c r="FY490" s="2"/>
      <c r="FZ490" s="2"/>
      <c r="GQ490" s="1"/>
      <c r="GR490" s="1"/>
      <c r="GS490" s="1"/>
      <c r="GT490" s="1"/>
      <c r="GU490" s="1"/>
      <c r="GV490" s="1"/>
      <c r="GW490" s="1"/>
      <c r="GX490" s="1"/>
      <c r="HM490" s="1"/>
      <c r="HN490" s="1"/>
    </row>
    <row r="491" spans="1:222">
      <c r="A491" s="11"/>
      <c r="B491" s="1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2"/>
      <c r="AN491" s="2"/>
      <c r="AQ491" s="2"/>
      <c r="AR491" s="2"/>
      <c r="AU491" s="2"/>
      <c r="AV491" s="2"/>
      <c r="BA491" s="2"/>
      <c r="BB491" s="2"/>
      <c r="BE491" s="2"/>
      <c r="BF491" s="2"/>
      <c r="BI491" s="2"/>
      <c r="BJ491" s="2"/>
      <c r="BO491" s="1"/>
      <c r="BP491" s="1"/>
      <c r="BQ491" s="1"/>
      <c r="BR491" s="1"/>
      <c r="BS491" s="1"/>
      <c r="BT491" s="1"/>
      <c r="BU491" s="1"/>
      <c r="BV491" s="1"/>
      <c r="BW491" s="1"/>
      <c r="BX491" s="1"/>
      <c r="BY491" s="1"/>
      <c r="BZ491" s="1"/>
      <c r="CA491" s="1"/>
      <c r="CB491" s="1"/>
      <c r="CC491" s="1"/>
      <c r="CD491" s="1"/>
      <c r="CE491" s="1"/>
      <c r="CF491" s="1"/>
      <c r="CG491" s="1"/>
      <c r="CH491" s="1"/>
      <c r="CI491" s="1"/>
      <c r="CJ491" s="1"/>
      <c r="CK491" s="1"/>
      <c r="CL491" s="1"/>
      <c r="CM491" s="1"/>
      <c r="CN491" s="1"/>
      <c r="CO491" s="1"/>
      <c r="CP491" s="1"/>
      <c r="CQ491" s="1"/>
      <c r="CR491" s="1"/>
      <c r="CS491" s="1"/>
      <c r="CT491" s="1"/>
      <c r="CU491" s="1"/>
      <c r="CV491" s="1"/>
      <c r="CW491" s="1"/>
      <c r="CX491" s="1"/>
      <c r="CY491" s="1"/>
      <c r="CZ491" s="1"/>
      <c r="DA491" s="1"/>
      <c r="DB491" s="1"/>
      <c r="DC491" s="1"/>
      <c r="DD491" s="1"/>
      <c r="DE491" s="1"/>
      <c r="DF491" s="1"/>
      <c r="DG491" s="1"/>
      <c r="DH491" s="1"/>
      <c r="DI491" s="1"/>
      <c r="DJ491" s="1"/>
      <c r="DK491" s="1"/>
      <c r="DL491" s="1"/>
      <c r="DM491" s="1"/>
      <c r="DN491" s="1"/>
      <c r="DO491" s="1"/>
      <c r="DP491" s="1"/>
      <c r="DQ491" s="1"/>
      <c r="DR491" s="1"/>
      <c r="DS491" s="1"/>
      <c r="DT491" s="1"/>
      <c r="DU491" s="1"/>
      <c r="DV491" s="1"/>
      <c r="DW491" s="1"/>
      <c r="DX491" s="1"/>
      <c r="DY491" s="1"/>
      <c r="DZ491" s="1"/>
      <c r="EA491" s="1"/>
      <c r="EB491" s="1"/>
      <c r="EC491" s="1"/>
      <c r="ED491" s="1"/>
      <c r="EE491" s="1"/>
      <c r="EF491" s="1"/>
      <c r="EG491" s="1"/>
      <c r="EH491" s="1"/>
      <c r="EI491" s="1"/>
      <c r="EJ491" s="1"/>
      <c r="EK491" s="1"/>
      <c r="EL491" s="1"/>
      <c r="EM491" s="1"/>
      <c r="EN491" s="1"/>
      <c r="EO491" s="1"/>
      <c r="EP491" s="1"/>
      <c r="EQ491" s="1"/>
      <c r="ER491" s="1"/>
      <c r="ES491" s="1"/>
      <c r="ET491" s="1"/>
      <c r="EU491" s="1"/>
      <c r="EV491" s="1"/>
      <c r="EW491" s="1"/>
      <c r="EX491" s="1"/>
      <c r="EY491" s="1"/>
      <c r="EZ491" s="1"/>
      <c r="FA491" s="1"/>
      <c r="FB491" s="1"/>
      <c r="FC491" s="1"/>
      <c r="FD491" s="1"/>
      <c r="FE491" s="1"/>
      <c r="FF491" s="1"/>
      <c r="FI491" s="2"/>
      <c r="FJ491" s="2"/>
      <c r="FO491" s="2"/>
      <c r="FP491" s="2"/>
      <c r="FS491" s="2"/>
      <c r="FT491" s="2"/>
      <c r="FU491" s="2"/>
      <c r="FV491" s="2"/>
      <c r="FW491" s="2"/>
      <c r="FX491" s="2"/>
      <c r="FY491" s="2"/>
      <c r="FZ491" s="2"/>
      <c r="GQ491" s="1"/>
      <c r="GR491" s="1"/>
      <c r="GS491" s="1"/>
      <c r="GT491" s="1"/>
      <c r="GU491" s="1"/>
      <c r="GV491" s="1"/>
      <c r="GW491" s="1"/>
      <c r="GX491" s="1"/>
      <c r="HM491" s="1"/>
      <c r="HN491" s="1"/>
    </row>
    <row r="492" spans="1:222">
      <c r="A492" s="11"/>
      <c r="B492" s="1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2"/>
      <c r="AN492" s="2"/>
      <c r="AQ492" s="2"/>
      <c r="AR492" s="2"/>
      <c r="AU492" s="2"/>
      <c r="AV492" s="2"/>
      <c r="BA492" s="2"/>
      <c r="BB492" s="2"/>
      <c r="BE492" s="2"/>
      <c r="BF492" s="2"/>
      <c r="BI492" s="2"/>
      <c r="BJ492" s="2"/>
      <c r="BO492" s="1"/>
      <c r="BP492" s="1"/>
      <c r="BQ492" s="1"/>
      <c r="BR492" s="1"/>
      <c r="BS492" s="1"/>
      <c r="BT492" s="1"/>
      <c r="BU492" s="1"/>
      <c r="BV492" s="1"/>
      <c r="BW492" s="1"/>
      <c r="BX492" s="1"/>
      <c r="BY492" s="1"/>
      <c r="BZ492" s="1"/>
      <c r="CA492" s="1"/>
      <c r="CB492" s="1"/>
      <c r="CC492" s="1"/>
      <c r="CD492" s="1"/>
      <c r="CE492" s="1"/>
      <c r="CF492" s="1"/>
      <c r="CG492" s="1"/>
      <c r="CH492" s="1"/>
      <c r="CI492" s="1"/>
      <c r="CJ492" s="1"/>
      <c r="CK492" s="1"/>
      <c r="CL492" s="1"/>
      <c r="CM492" s="1"/>
      <c r="CN492" s="1"/>
      <c r="CO492" s="1"/>
      <c r="CP492" s="1"/>
      <c r="CQ492" s="1"/>
      <c r="CR492" s="1"/>
      <c r="CS492" s="1"/>
      <c r="CT492" s="1"/>
      <c r="CU492" s="1"/>
      <c r="CV492" s="1"/>
      <c r="CW492" s="1"/>
      <c r="CX492" s="1"/>
      <c r="CY492" s="1"/>
      <c r="CZ492" s="1"/>
      <c r="DA492" s="1"/>
      <c r="DB492" s="1"/>
      <c r="DC492" s="1"/>
      <c r="DD492" s="1"/>
      <c r="DE492" s="1"/>
      <c r="DF492" s="1"/>
      <c r="DG492" s="1"/>
      <c r="DH492" s="1"/>
      <c r="DI492" s="1"/>
      <c r="DJ492" s="1"/>
      <c r="DK492" s="1"/>
      <c r="DL492" s="1"/>
      <c r="DM492" s="1"/>
      <c r="DN492" s="1"/>
      <c r="DO492" s="1"/>
      <c r="DP492" s="1"/>
      <c r="DQ492" s="1"/>
      <c r="DR492" s="1"/>
      <c r="DS492" s="1"/>
      <c r="DT492" s="1"/>
      <c r="DU492" s="1"/>
      <c r="DV492" s="1"/>
      <c r="DW492" s="1"/>
      <c r="DX492" s="1"/>
      <c r="DY492" s="1"/>
      <c r="DZ492" s="1"/>
      <c r="EA492" s="1"/>
      <c r="EB492" s="1"/>
      <c r="EC492" s="1"/>
      <c r="ED492" s="1"/>
      <c r="EE492" s="1"/>
      <c r="EF492" s="1"/>
      <c r="EG492" s="1"/>
      <c r="EH492" s="1"/>
      <c r="EI492" s="1"/>
      <c r="EJ492" s="1"/>
      <c r="EK492" s="1"/>
      <c r="EL492" s="1"/>
      <c r="EM492" s="1"/>
      <c r="EN492" s="1"/>
      <c r="EO492" s="1"/>
      <c r="EP492" s="1"/>
      <c r="EQ492" s="1"/>
      <c r="ER492" s="1"/>
      <c r="ES492" s="1"/>
      <c r="ET492" s="1"/>
      <c r="EU492" s="1"/>
      <c r="EV492" s="1"/>
      <c r="EW492" s="1"/>
      <c r="EX492" s="1"/>
      <c r="EY492" s="1"/>
      <c r="EZ492" s="1"/>
      <c r="FA492" s="1"/>
      <c r="FB492" s="1"/>
      <c r="FC492" s="1"/>
      <c r="FD492" s="1"/>
      <c r="FE492" s="1"/>
      <c r="FF492" s="1"/>
      <c r="FI492" s="2"/>
      <c r="FJ492" s="2"/>
      <c r="FO492" s="2"/>
      <c r="FP492" s="2"/>
      <c r="FS492" s="2"/>
      <c r="FT492" s="2"/>
      <c r="FU492" s="2"/>
      <c r="FV492" s="2"/>
      <c r="FW492" s="2"/>
      <c r="FX492" s="2"/>
      <c r="FY492" s="2"/>
      <c r="FZ492" s="2"/>
      <c r="GQ492" s="1"/>
      <c r="GR492" s="1"/>
      <c r="GS492" s="1"/>
      <c r="GT492" s="1"/>
      <c r="GU492" s="1"/>
      <c r="GV492" s="1"/>
      <c r="GW492" s="1"/>
      <c r="GX492" s="1"/>
      <c r="HM492" s="1"/>
      <c r="HN492" s="1"/>
    </row>
    <row r="493" spans="1:222">
      <c r="A493" s="11"/>
      <c r="B493" s="1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2"/>
      <c r="AN493" s="2"/>
      <c r="AQ493" s="2"/>
      <c r="AR493" s="2"/>
      <c r="AU493" s="2"/>
      <c r="AV493" s="2"/>
      <c r="BA493" s="2"/>
      <c r="BB493" s="2"/>
      <c r="BE493" s="2"/>
      <c r="BF493" s="2"/>
      <c r="BI493" s="2"/>
      <c r="BJ493" s="2"/>
      <c r="BO493" s="1"/>
      <c r="BP493" s="1"/>
      <c r="BQ493" s="1"/>
      <c r="BR493" s="1"/>
      <c r="BS493" s="1"/>
      <c r="BT493" s="1"/>
      <c r="BU493" s="1"/>
      <c r="BV493" s="1"/>
      <c r="BW493" s="1"/>
      <c r="BX493" s="1"/>
      <c r="BY493" s="1"/>
      <c r="BZ493" s="1"/>
      <c r="CA493" s="1"/>
      <c r="CB493" s="1"/>
      <c r="CC493" s="1"/>
      <c r="CD493" s="1"/>
      <c r="CE493" s="1"/>
      <c r="CF493" s="1"/>
      <c r="CG493" s="1"/>
      <c r="CH493" s="1"/>
      <c r="CI493" s="1"/>
      <c r="CJ493" s="1"/>
      <c r="CK493" s="1"/>
      <c r="CL493" s="1"/>
      <c r="CM493" s="1"/>
      <c r="CN493" s="1"/>
      <c r="CO493" s="1"/>
      <c r="CP493" s="1"/>
      <c r="CQ493" s="1"/>
      <c r="CR493" s="1"/>
      <c r="CS493" s="1"/>
      <c r="CT493" s="1"/>
      <c r="CU493" s="1"/>
      <c r="CV493" s="1"/>
      <c r="CW493" s="1"/>
      <c r="CX493" s="1"/>
      <c r="CY493" s="1"/>
      <c r="CZ493" s="1"/>
      <c r="DA493" s="1"/>
      <c r="DB493" s="1"/>
      <c r="DC493" s="1"/>
      <c r="DD493" s="1"/>
      <c r="DE493" s="1"/>
      <c r="DF493" s="1"/>
      <c r="DG493" s="1"/>
      <c r="DH493" s="1"/>
      <c r="DI493" s="1"/>
      <c r="DJ493" s="1"/>
      <c r="DK493" s="1"/>
      <c r="DL493" s="1"/>
      <c r="DM493" s="1"/>
      <c r="DN493" s="1"/>
      <c r="DO493" s="1"/>
      <c r="DP493" s="1"/>
      <c r="DQ493" s="1"/>
      <c r="DR493" s="1"/>
      <c r="DS493" s="1"/>
      <c r="DT493" s="1"/>
      <c r="DU493" s="1"/>
      <c r="DV493" s="1"/>
      <c r="DW493" s="1"/>
      <c r="DX493" s="1"/>
      <c r="DY493" s="1"/>
      <c r="DZ493" s="1"/>
      <c r="EA493" s="1"/>
      <c r="EB493" s="1"/>
      <c r="EC493" s="1"/>
      <c r="ED493" s="1"/>
      <c r="EE493" s="1"/>
      <c r="EF493" s="1"/>
      <c r="EG493" s="1"/>
      <c r="EH493" s="1"/>
      <c r="EI493" s="1"/>
      <c r="EJ493" s="1"/>
      <c r="EK493" s="1"/>
      <c r="EL493" s="1"/>
      <c r="EM493" s="1"/>
      <c r="EN493" s="1"/>
      <c r="EO493" s="1"/>
      <c r="EP493" s="1"/>
      <c r="EQ493" s="1"/>
      <c r="ER493" s="1"/>
      <c r="ES493" s="1"/>
      <c r="ET493" s="1"/>
      <c r="EU493" s="1"/>
      <c r="EV493" s="1"/>
      <c r="EW493" s="1"/>
      <c r="EX493" s="1"/>
      <c r="EY493" s="1"/>
      <c r="EZ493" s="1"/>
      <c r="FA493" s="1"/>
      <c r="FB493" s="1"/>
      <c r="FC493" s="1"/>
      <c r="FD493" s="1"/>
      <c r="FE493" s="1"/>
      <c r="FF493" s="1"/>
      <c r="FI493" s="2"/>
      <c r="FJ493" s="2"/>
      <c r="FO493" s="2"/>
      <c r="FP493" s="2"/>
      <c r="FS493" s="2"/>
      <c r="FT493" s="2"/>
      <c r="FU493" s="2"/>
      <c r="FV493" s="2"/>
      <c r="FW493" s="2"/>
      <c r="FX493" s="2"/>
      <c r="FY493" s="2"/>
      <c r="FZ493" s="2"/>
      <c r="GQ493" s="1"/>
      <c r="GR493" s="1"/>
      <c r="GS493" s="1"/>
      <c r="GT493" s="1"/>
      <c r="GU493" s="1"/>
      <c r="GV493" s="1"/>
      <c r="GW493" s="1"/>
      <c r="GX493" s="1"/>
      <c r="HM493" s="1"/>
      <c r="HN493" s="1"/>
    </row>
    <row r="494" spans="1:222">
      <c r="A494" s="11"/>
      <c r="B494" s="1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2"/>
      <c r="AN494" s="2"/>
      <c r="AQ494" s="2"/>
      <c r="AR494" s="2"/>
      <c r="AU494" s="2"/>
      <c r="AV494" s="2"/>
      <c r="BA494" s="2"/>
      <c r="BB494" s="2"/>
      <c r="BE494" s="2"/>
      <c r="BF494" s="2"/>
      <c r="BI494" s="2"/>
      <c r="BJ494" s="2"/>
      <c r="BO494" s="1"/>
      <c r="BP494" s="1"/>
      <c r="BQ494" s="1"/>
      <c r="BR494" s="1"/>
      <c r="BS494" s="1"/>
      <c r="BT494" s="1"/>
      <c r="BU494" s="1"/>
      <c r="BV494" s="1"/>
      <c r="BW494" s="1"/>
      <c r="BX494" s="1"/>
      <c r="BY494" s="1"/>
      <c r="BZ494" s="1"/>
      <c r="CA494" s="1"/>
      <c r="CB494" s="1"/>
      <c r="CC494" s="1"/>
      <c r="CD494" s="1"/>
      <c r="CE494" s="1"/>
      <c r="CF494" s="1"/>
      <c r="CG494" s="1"/>
      <c r="CH494" s="1"/>
      <c r="CI494" s="1"/>
      <c r="CJ494" s="1"/>
      <c r="CK494" s="1"/>
      <c r="CL494" s="1"/>
      <c r="CM494" s="1"/>
      <c r="CN494" s="1"/>
      <c r="CO494" s="1"/>
      <c r="CP494" s="1"/>
      <c r="CQ494" s="1"/>
      <c r="CR494" s="1"/>
      <c r="CS494" s="1"/>
      <c r="CT494" s="1"/>
      <c r="CU494" s="1"/>
      <c r="CV494" s="1"/>
      <c r="CW494" s="1"/>
      <c r="CX494" s="1"/>
      <c r="CY494" s="1"/>
      <c r="CZ494" s="1"/>
      <c r="DA494" s="1"/>
      <c r="DB494" s="1"/>
      <c r="DC494" s="1"/>
      <c r="DD494" s="1"/>
      <c r="DE494" s="1"/>
      <c r="DF494" s="1"/>
      <c r="DG494" s="1"/>
      <c r="DH494" s="1"/>
      <c r="DI494" s="1"/>
      <c r="DJ494" s="1"/>
      <c r="DK494" s="1"/>
      <c r="DL494" s="1"/>
      <c r="DM494" s="1"/>
      <c r="DN494" s="1"/>
      <c r="DO494" s="1"/>
      <c r="DP494" s="1"/>
      <c r="DQ494" s="1"/>
      <c r="DR494" s="1"/>
      <c r="DS494" s="1"/>
      <c r="DT494" s="1"/>
      <c r="DU494" s="1"/>
      <c r="DV494" s="1"/>
      <c r="DW494" s="1"/>
      <c r="DX494" s="1"/>
      <c r="DY494" s="1"/>
      <c r="DZ494" s="1"/>
      <c r="EA494" s="1"/>
      <c r="EB494" s="1"/>
      <c r="EC494" s="1"/>
      <c r="ED494" s="1"/>
      <c r="EE494" s="1"/>
      <c r="EF494" s="1"/>
      <c r="EG494" s="1"/>
      <c r="EH494" s="1"/>
      <c r="EI494" s="1"/>
      <c r="EJ494" s="1"/>
      <c r="EK494" s="1"/>
      <c r="EL494" s="1"/>
      <c r="EM494" s="1"/>
      <c r="EN494" s="1"/>
      <c r="EO494" s="1"/>
      <c r="EP494" s="1"/>
      <c r="EQ494" s="1"/>
      <c r="ER494" s="1"/>
      <c r="ES494" s="1"/>
      <c r="ET494" s="1"/>
      <c r="EU494" s="1"/>
      <c r="EV494" s="1"/>
      <c r="EW494" s="1"/>
      <c r="EX494" s="1"/>
      <c r="EY494" s="1"/>
      <c r="EZ494" s="1"/>
      <c r="FA494" s="1"/>
      <c r="FB494" s="1"/>
      <c r="FC494" s="1"/>
      <c r="FD494" s="1"/>
      <c r="FE494" s="1"/>
      <c r="FF494" s="1"/>
      <c r="FI494" s="2"/>
      <c r="FJ494" s="2"/>
      <c r="FO494" s="2"/>
      <c r="FP494" s="2"/>
      <c r="FS494" s="2"/>
      <c r="FT494" s="2"/>
      <c r="FU494" s="2"/>
      <c r="FV494" s="2"/>
      <c r="FW494" s="2"/>
      <c r="FX494" s="2"/>
      <c r="FY494" s="2"/>
      <c r="FZ494" s="2"/>
      <c r="GQ494" s="1"/>
      <c r="GR494" s="1"/>
      <c r="GS494" s="1"/>
      <c r="GT494" s="1"/>
      <c r="GU494" s="1"/>
      <c r="GV494" s="1"/>
      <c r="GW494" s="1"/>
      <c r="GX494" s="1"/>
      <c r="HM494" s="1"/>
      <c r="HN494" s="1"/>
    </row>
    <row r="495" spans="1:222">
      <c r="A495" s="11"/>
      <c r="B495" s="1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2"/>
      <c r="AN495" s="2"/>
      <c r="AQ495" s="2"/>
      <c r="AR495" s="2"/>
      <c r="AU495" s="2"/>
      <c r="AV495" s="2"/>
      <c r="BA495" s="2"/>
      <c r="BB495" s="2"/>
      <c r="BE495" s="2"/>
      <c r="BF495" s="2"/>
      <c r="BI495" s="2"/>
      <c r="BJ495" s="2"/>
      <c r="BO495" s="1"/>
      <c r="BP495" s="1"/>
      <c r="BQ495" s="1"/>
      <c r="BR495" s="1"/>
      <c r="BS495" s="1"/>
      <c r="BT495" s="1"/>
      <c r="BU495" s="1"/>
      <c r="BV495" s="1"/>
      <c r="BW495" s="1"/>
      <c r="BX495" s="1"/>
      <c r="BY495" s="1"/>
      <c r="BZ495" s="1"/>
      <c r="CA495" s="1"/>
      <c r="CB495" s="1"/>
      <c r="CC495" s="1"/>
      <c r="CD495" s="1"/>
      <c r="CE495" s="1"/>
      <c r="CF495" s="1"/>
      <c r="CG495" s="1"/>
      <c r="CH495" s="1"/>
      <c r="CI495" s="1"/>
      <c r="CJ495" s="1"/>
      <c r="CK495" s="1"/>
      <c r="CL495" s="1"/>
      <c r="CM495" s="1"/>
      <c r="CN495" s="1"/>
      <c r="CO495" s="1"/>
      <c r="CP495" s="1"/>
      <c r="CQ495" s="1"/>
      <c r="CR495" s="1"/>
      <c r="CS495" s="1"/>
      <c r="CT495" s="1"/>
      <c r="CU495" s="1"/>
      <c r="CV495" s="1"/>
      <c r="CW495" s="1"/>
      <c r="CX495" s="1"/>
      <c r="CY495" s="1"/>
      <c r="CZ495" s="1"/>
      <c r="DA495" s="1"/>
      <c r="DB495" s="1"/>
      <c r="DC495" s="1"/>
      <c r="DD495" s="1"/>
      <c r="DE495" s="1"/>
      <c r="DF495" s="1"/>
      <c r="DG495" s="1"/>
      <c r="DH495" s="1"/>
      <c r="DI495" s="1"/>
      <c r="DJ495" s="1"/>
      <c r="DK495" s="1"/>
      <c r="DL495" s="1"/>
      <c r="DM495" s="1"/>
      <c r="DN495" s="1"/>
      <c r="DO495" s="1"/>
      <c r="DP495" s="1"/>
      <c r="DQ495" s="1"/>
      <c r="DR495" s="1"/>
      <c r="DS495" s="1"/>
      <c r="DT495" s="1"/>
      <c r="DU495" s="1"/>
      <c r="DV495" s="1"/>
      <c r="DW495" s="1"/>
      <c r="DX495" s="1"/>
      <c r="DY495" s="1"/>
      <c r="DZ495" s="1"/>
      <c r="EA495" s="1"/>
      <c r="EB495" s="1"/>
      <c r="EC495" s="1"/>
      <c r="ED495" s="1"/>
      <c r="EE495" s="1"/>
      <c r="EF495" s="1"/>
      <c r="EG495" s="1"/>
      <c r="EH495" s="1"/>
      <c r="EI495" s="1"/>
      <c r="EJ495" s="1"/>
      <c r="EK495" s="1"/>
      <c r="EL495" s="1"/>
      <c r="EM495" s="1"/>
      <c r="EN495" s="1"/>
      <c r="EO495" s="1"/>
      <c r="EP495" s="1"/>
      <c r="EQ495" s="1"/>
      <c r="ER495" s="1"/>
      <c r="ES495" s="1"/>
      <c r="ET495" s="1"/>
      <c r="EU495" s="1"/>
      <c r="EV495" s="1"/>
      <c r="EW495" s="1"/>
      <c r="EX495" s="1"/>
      <c r="EY495" s="1"/>
      <c r="EZ495" s="1"/>
      <c r="FA495" s="1"/>
      <c r="FB495" s="1"/>
      <c r="FC495" s="1"/>
      <c r="FD495" s="1"/>
      <c r="FE495" s="1"/>
      <c r="FF495" s="1"/>
      <c r="FI495" s="2"/>
      <c r="FJ495" s="2"/>
      <c r="FO495" s="2"/>
      <c r="FP495" s="2"/>
      <c r="FS495" s="2"/>
      <c r="FT495" s="2"/>
      <c r="FU495" s="2"/>
      <c r="FV495" s="2"/>
      <c r="FW495" s="2"/>
      <c r="FX495" s="2"/>
      <c r="FY495" s="2"/>
      <c r="FZ495" s="2"/>
      <c r="GQ495" s="1"/>
      <c r="GR495" s="1"/>
      <c r="GS495" s="1"/>
      <c r="GT495" s="1"/>
      <c r="GU495" s="1"/>
      <c r="GV495" s="1"/>
      <c r="GW495" s="1"/>
      <c r="GX495" s="1"/>
      <c r="HM495" s="1"/>
      <c r="HN495" s="1"/>
    </row>
    <row r="496" spans="1:222">
      <c r="A496" s="11"/>
      <c r="B496" s="1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2"/>
      <c r="AN496" s="2"/>
      <c r="AQ496" s="2"/>
      <c r="AR496" s="2"/>
      <c r="AU496" s="2"/>
      <c r="AV496" s="2"/>
      <c r="BA496" s="2"/>
      <c r="BB496" s="2"/>
      <c r="BE496" s="2"/>
      <c r="BF496" s="2"/>
      <c r="BI496" s="2"/>
      <c r="BJ496" s="2"/>
      <c r="BO496" s="1"/>
      <c r="BP496" s="1"/>
      <c r="BQ496" s="1"/>
      <c r="BR496" s="1"/>
      <c r="BS496" s="1"/>
      <c r="BT496" s="1"/>
      <c r="BU496" s="1"/>
      <c r="BV496" s="1"/>
      <c r="BW496" s="1"/>
      <c r="BX496" s="1"/>
      <c r="BY496" s="1"/>
      <c r="BZ496" s="1"/>
      <c r="CA496" s="1"/>
      <c r="CB496" s="1"/>
      <c r="CC496" s="1"/>
      <c r="CD496" s="1"/>
      <c r="CE496" s="1"/>
      <c r="CF496" s="1"/>
      <c r="CG496" s="1"/>
      <c r="CH496" s="1"/>
      <c r="CI496" s="1"/>
      <c r="CJ496" s="1"/>
      <c r="CK496" s="1"/>
      <c r="CL496" s="1"/>
      <c r="CM496" s="1"/>
      <c r="CN496" s="1"/>
      <c r="CO496" s="1"/>
      <c r="CP496" s="1"/>
      <c r="CQ496" s="1"/>
      <c r="CR496" s="1"/>
      <c r="CS496" s="1"/>
      <c r="CT496" s="1"/>
      <c r="CU496" s="1"/>
      <c r="CV496" s="1"/>
      <c r="CW496" s="1"/>
      <c r="CX496" s="1"/>
      <c r="CY496" s="1"/>
      <c r="CZ496" s="1"/>
      <c r="DA496" s="1"/>
      <c r="DB496" s="1"/>
      <c r="DC496" s="1"/>
      <c r="DD496" s="1"/>
      <c r="DE496" s="1"/>
      <c r="DF496" s="1"/>
      <c r="DG496" s="1"/>
      <c r="DH496" s="1"/>
      <c r="DI496" s="1"/>
      <c r="DJ496" s="1"/>
      <c r="DK496" s="1"/>
      <c r="DL496" s="1"/>
      <c r="DM496" s="1"/>
      <c r="DN496" s="1"/>
      <c r="DO496" s="1"/>
      <c r="DP496" s="1"/>
      <c r="DQ496" s="1"/>
      <c r="DR496" s="1"/>
      <c r="DS496" s="1"/>
      <c r="DT496" s="1"/>
      <c r="DU496" s="1"/>
      <c r="DV496" s="1"/>
      <c r="DW496" s="1"/>
      <c r="DX496" s="1"/>
      <c r="DY496" s="1"/>
      <c r="DZ496" s="1"/>
      <c r="EA496" s="1"/>
      <c r="EB496" s="1"/>
      <c r="EC496" s="1"/>
      <c r="ED496" s="1"/>
      <c r="EE496" s="1"/>
      <c r="EF496" s="1"/>
      <c r="EG496" s="1"/>
      <c r="EH496" s="1"/>
      <c r="EI496" s="1"/>
      <c r="EJ496" s="1"/>
      <c r="EK496" s="1"/>
      <c r="EL496" s="1"/>
      <c r="EM496" s="1"/>
      <c r="EN496" s="1"/>
      <c r="EO496" s="1"/>
      <c r="EP496" s="1"/>
      <c r="EQ496" s="1"/>
      <c r="ER496" s="1"/>
      <c r="ES496" s="1"/>
      <c r="ET496" s="1"/>
      <c r="EU496" s="1"/>
      <c r="EV496" s="1"/>
      <c r="EW496" s="1"/>
      <c r="EX496" s="1"/>
      <c r="EY496" s="1"/>
      <c r="EZ496" s="1"/>
      <c r="FA496" s="1"/>
      <c r="FB496" s="1"/>
      <c r="FC496" s="1"/>
      <c r="FD496" s="1"/>
      <c r="FE496" s="1"/>
      <c r="FF496" s="1"/>
      <c r="FI496" s="2"/>
      <c r="FJ496" s="2"/>
      <c r="FO496" s="2"/>
      <c r="FP496" s="2"/>
      <c r="FS496" s="2"/>
      <c r="FT496" s="2"/>
      <c r="FU496" s="2"/>
      <c r="FV496" s="2"/>
      <c r="FW496" s="2"/>
      <c r="FX496" s="2"/>
      <c r="FY496" s="2"/>
      <c r="FZ496" s="2"/>
      <c r="GQ496" s="1"/>
      <c r="GR496" s="1"/>
      <c r="GS496" s="1"/>
      <c r="GT496" s="1"/>
      <c r="GU496" s="1"/>
      <c r="GV496" s="1"/>
      <c r="GW496" s="1"/>
      <c r="GX496" s="1"/>
      <c r="HM496" s="1"/>
      <c r="HN496" s="1"/>
    </row>
    <row r="497" spans="1:222">
      <c r="A497" s="11"/>
      <c r="B497" s="1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2"/>
      <c r="AN497" s="2"/>
      <c r="AQ497" s="2"/>
      <c r="AR497" s="2"/>
      <c r="AU497" s="2"/>
      <c r="AV497" s="2"/>
      <c r="BA497" s="2"/>
      <c r="BB497" s="2"/>
      <c r="BE497" s="2"/>
      <c r="BF497" s="2"/>
      <c r="BI497" s="2"/>
      <c r="BJ497" s="2"/>
      <c r="BO497" s="1"/>
      <c r="BP497" s="1"/>
      <c r="BQ497" s="1"/>
      <c r="BR497" s="1"/>
      <c r="BS497" s="1"/>
      <c r="BT497" s="1"/>
      <c r="BU497" s="1"/>
      <c r="BV497" s="1"/>
      <c r="BW497" s="1"/>
      <c r="BX497" s="1"/>
      <c r="BY497" s="1"/>
      <c r="BZ497" s="1"/>
      <c r="CA497" s="1"/>
      <c r="CB497" s="1"/>
      <c r="CC497" s="1"/>
      <c r="CD497" s="1"/>
      <c r="CE497" s="1"/>
      <c r="CF497" s="1"/>
      <c r="CG497" s="1"/>
      <c r="CH497" s="1"/>
      <c r="CI497" s="1"/>
      <c r="CJ497" s="1"/>
      <c r="CK497" s="1"/>
      <c r="CL497" s="1"/>
      <c r="CM497" s="1"/>
      <c r="CN497" s="1"/>
      <c r="CO497" s="1"/>
      <c r="CP497" s="1"/>
      <c r="CQ497" s="1"/>
      <c r="CR497" s="1"/>
      <c r="CS497" s="1"/>
      <c r="CT497" s="1"/>
      <c r="CU497" s="1"/>
      <c r="CV497" s="1"/>
      <c r="CW497" s="1"/>
      <c r="CX497" s="1"/>
      <c r="CY497" s="1"/>
      <c r="CZ497" s="1"/>
      <c r="DA497" s="1"/>
      <c r="DB497" s="1"/>
      <c r="DC497" s="1"/>
      <c r="DD497" s="1"/>
      <c r="DE497" s="1"/>
      <c r="DF497" s="1"/>
      <c r="DG497" s="1"/>
      <c r="DH497" s="1"/>
      <c r="DI497" s="1"/>
      <c r="DJ497" s="1"/>
      <c r="DK497" s="1"/>
      <c r="DL497" s="1"/>
      <c r="DM497" s="1"/>
      <c r="DN497" s="1"/>
      <c r="DO497" s="1"/>
      <c r="DP497" s="1"/>
      <c r="DQ497" s="1"/>
      <c r="DR497" s="1"/>
      <c r="DS497" s="1"/>
      <c r="DT497" s="1"/>
      <c r="DU497" s="1"/>
      <c r="DV497" s="1"/>
      <c r="DW497" s="1"/>
      <c r="DX497" s="1"/>
      <c r="DY497" s="1"/>
      <c r="DZ497" s="1"/>
      <c r="EA497" s="1"/>
      <c r="EB497" s="1"/>
      <c r="EC497" s="1"/>
      <c r="ED497" s="1"/>
      <c r="EE497" s="1"/>
      <c r="EF497" s="1"/>
      <c r="EG497" s="1"/>
      <c r="EH497" s="1"/>
      <c r="EI497" s="1"/>
      <c r="EJ497" s="1"/>
      <c r="EK497" s="1"/>
      <c r="EL497" s="1"/>
      <c r="EM497" s="1"/>
      <c r="EN497" s="1"/>
      <c r="EO497" s="1"/>
      <c r="EP497" s="1"/>
      <c r="EQ497" s="1"/>
      <c r="ER497" s="1"/>
      <c r="ES497" s="1"/>
      <c r="ET497" s="1"/>
      <c r="EU497" s="1"/>
      <c r="EV497" s="1"/>
      <c r="EW497" s="1"/>
      <c r="EX497" s="1"/>
      <c r="EY497" s="1"/>
      <c r="EZ497" s="1"/>
      <c r="FA497" s="1"/>
      <c r="FB497" s="1"/>
      <c r="FC497" s="1"/>
      <c r="FD497" s="1"/>
      <c r="FE497" s="1"/>
      <c r="FF497" s="1"/>
      <c r="FI497" s="2"/>
      <c r="FJ497" s="2"/>
      <c r="FO497" s="2"/>
      <c r="FP497" s="2"/>
      <c r="FS497" s="2"/>
      <c r="FT497" s="2"/>
      <c r="FU497" s="2"/>
      <c r="FV497" s="2"/>
      <c r="FW497" s="2"/>
      <c r="FX497" s="2"/>
      <c r="FY497" s="2"/>
      <c r="FZ497" s="2"/>
      <c r="GQ497" s="1"/>
      <c r="GR497" s="1"/>
      <c r="GS497" s="1"/>
      <c r="GT497" s="1"/>
      <c r="GU497" s="1"/>
      <c r="GV497" s="1"/>
      <c r="GW497" s="1"/>
      <c r="GX497" s="1"/>
      <c r="HM497" s="1"/>
      <c r="HN497" s="1"/>
    </row>
    <row r="498" spans="1:222">
      <c r="A498" s="11"/>
      <c r="B498" s="1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2"/>
      <c r="AN498" s="2"/>
      <c r="AQ498" s="2"/>
      <c r="AR498" s="2"/>
      <c r="AU498" s="2"/>
      <c r="AV498" s="2"/>
      <c r="BA498" s="2"/>
      <c r="BB498" s="2"/>
      <c r="BE498" s="2"/>
      <c r="BF498" s="2"/>
      <c r="BI498" s="2"/>
      <c r="BJ498" s="2"/>
      <c r="BO498" s="1"/>
      <c r="BP498" s="1"/>
      <c r="BQ498" s="1"/>
      <c r="BR498" s="1"/>
      <c r="BS498" s="1"/>
      <c r="BT498" s="1"/>
      <c r="BU498" s="1"/>
      <c r="BV498" s="1"/>
      <c r="BW498" s="1"/>
      <c r="BX498" s="1"/>
      <c r="BY498" s="1"/>
      <c r="BZ498" s="1"/>
      <c r="CA498" s="1"/>
      <c r="CB498" s="1"/>
      <c r="CC498" s="1"/>
      <c r="CD498" s="1"/>
      <c r="CE498" s="1"/>
      <c r="CF498" s="1"/>
      <c r="CG498" s="1"/>
      <c r="CH498" s="1"/>
      <c r="CI498" s="1"/>
      <c r="CJ498" s="1"/>
      <c r="CK498" s="1"/>
      <c r="CL498" s="1"/>
      <c r="CM498" s="1"/>
      <c r="CN498" s="1"/>
      <c r="CO498" s="1"/>
      <c r="CP498" s="1"/>
      <c r="CQ498" s="1"/>
      <c r="CR498" s="1"/>
      <c r="CS498" s="1"/>
      <c r="CT498" s="1"/>
      <c r="CU498" s="1"/>
      <c r="CV498" s="1"/>
      <c r="CW498" s="1"/>
      <c r="CX498" s="1"/>
      <c r="CY498" s="1"/>
      <c r="CZ498" s="1"/>
      <c r="DA498" s="1"/>
      <c r="DB498" s="1"/>
      <c r="DC498" s="1"/>
      <c r="DD498" s="1"/>
      <c r="DE498" s="1"/>
      <c r="DF498" s="1"/>
      <c r="DG498" s="1"/>
      <c r="DH498" s="1"/>
      <c r="DI498" s="1"/>
      <c r="DJ498" s="1"/>
      <c r="DK498" s="1"/>
      <c r="DL498" s="1"/>
      <c r="DM498" s="1"/>
      <c r="DN498" s="1"/>
      <c r="DO498" s="1"/>
      <c r="DP498" s="1"/>
      <c r="DQ498" s="1"/>
      <c r="DR498" s="1"/>
      <c r="DS498" s="1"/>
      <c r="DT498" s="1"/>
      <c r="DU498" s="1"/>
      <c r="DV498" s="1"/>
      <c r="DW498" s="1"/>
      <c r="DX498" s="1"/>
      <c r="DY498" s="1"/>
      <c r="DZ498" s="1"/>
      <c r="EA498" s="1"/>
      <c r="EB498" s="1"/>
      <c r="EC498" s="1"/>
      <c r="ED498" s="1"/>
      <c r="EE498" s="1"/>
      <c r="EF498" s="1"/>
      <c r="EG498" s="1"/>
      <c r="EH498" s="1"/>
      <c r="EI498" s="1"/>
      <c r="EJ498" s="1"/>
      <c r="EK498" s="1"/>
      <c r="EL498" s="1"/>
      <c r="EM498" s="1"/>
      <c r="EN498" s="1"/>
      <c r="EO498" s="1"/>
      <c r="EP498" s="1"/>
      <c r="EQ498" s="1"/>
      <c r="ER498" s="1"/>
      <c r="ES498" s="1"/>
      <c r="ET498" s="1"/>
      <c r="EU498" s="1"/>
      <c r="EV498" s="1"/>
      <c r="EW498" s="1"/>
      <c r="EX498" s="1"/>
      <c r="EY498" s="1"/>
      <c r="EZ498" s="1"/>
      <c r="FA498" s="1"/>
      <c r="FB498" s="1"/>
      <c r="FC498" s="1"/>
      <c r="FD498" s="1"/>
      <c r="FE498" s="1"/>
      <c r="FF498" s="1"/>
      <c r="FI498" s="2"/>
      <c r="FJ498" s="2"/>
      <c r="FO498" s="2"/>
      <c r="FP498" s="2"/>
      <c r="FS498" s="2"/>
      <c r="FT498" s="2"/>
      <c r="FU498" s="2"/>
      <c r="FV498" s="2"/>
      <c r="FW498" s="2"/>
      <c r="FX498" s="2"/>
      <c r="FY498" s="2"/>
      <c r="FZ498" s="2"/>
      <c r="GQ498" s="1"/>
      <c r="GR498" s="1"/>
      <c r="GS498" s="1"/>
      <c r="GT498" s="1"/>
      <c r="GU498" s="1"/>
      <c r="GV498" s="1"/>
      <c r="GW498" s="1"/>
      <c r="GX498" s="1"/>
      <c r="HM498" s="1"/>
      <c r="HN498" s="1"/>
    </row>
    <row r="499" spans="1:222">
      <c r="A499" s="11"/>
      <c r="B499" s="1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2"/>
      <c r="AN499" s="2"/>
      <c r="AQ499" s="2"/>
      <c r="AR499" s="2"/>
      <c r="AU499" s="2"/>
      <c r="AV499" s="2"/>
      <c r="BA499" s="2"/>
      <c r="BB499" s="2"/>
      <c r="BE499" s="2"/>
      <c r="BF499" s="2"/>
      <c r="BI499" s="2"/>
      <c r="BJ499" s="2"/>
      <c r="BO499" s="1"/>
      <c r="BP499" s="1"/>
      <c r="BQ499" s="1"/>
      <c r="BR499" s="1"/>
      <c r="BS499" s="1"/>
      <c r="BT499" s="1"/>
      <c r="BU499" s="1"/>
      <c r="BV499" s="1"/>
      <c r="BW499" s="1"/>
      <c r="BX499" s="1"/>
      <c r="BY499" s="1"/>
      <c r="BZ499" s="1"/>
      <c r="CA499" s="1"/>
      <c r="CB499" s="1"/>
      <c r="CC499" s="1"/>
      <c r="CD499" s="1"/>
      <c r="CE499" s="1"/>
      <c r="CF499" s="1"/>
      <c r="CG499" s="1"/>
      <c r="CH499" s="1"/>
      <c r="CI499" s="1"/>
      <c r="CJ499" s="1"/>
      <c r="CK499" s="1"/>
      <c r="CL499" s="1"/>
      <c r="CM499" s="1"/>
      <c r="CN499" s="1"/>
      <c r="CO499" s="1"/>
      <c r="CP499" s="1"/>
      <c r="CQ499" s="1"/>
      <c r="CR499" s="1"/>
      <c r="CS499" s="1"/>
      <c r="CT499" s="1"/>
      <c r="CU499" s="1"/>
      <c r="CV499" s="1"/>
      <c r="CW499" s="1"/>
      <c r="CX499" s="1"/>
      <c r="CY499" s="1"/>
      <c r="CZ499" s="1"/>
      <c r="DA499" s="1"/>
      <c r="DB499" s="1"/>
      <c r="DC499" s="1"/>
      <c r="DD499" s="1"/>
      <c r="DE499" s="1"/>
      <c r="DF499" s="1"/>
      <c r="DG499" s="1"/>
      <c r="DH499" s="1"/>
      <c r="DI499" s="1"/>
      <c r="DJ499" s="1"/>
      <c r="DK499" s="1"/>
      <c r="DL499" s="1"/>
      <c r="DM499" s="1"/>
      <c r="DN499" s="1"/>
      <c r="DO499" s="1"/>
      <c r="DP499" s="1"/>
      <c r="DQ499" s="1"/>
      <c r="DR499" s="1"/>
      <c r="DS499" s="1"/>
      <c r="DT499" s="1"/>
      <c r="DU499" s="1"/>
      <c r="DV499" s="1"/>
      <c r="DW499" s="1"/>
      <c r="DX499" s="1"/>
      <c r="DY499" s="1"/>
      <c r="DZ499" s="1"/>
      <c r="EA499" s="1"/>
      <c r="EB499" s="1"/>
      <c r="EC499" s="1"/>
      <c r="ED499" s="1"/>
      <c r="EE499" s="1"/>
      <c r="EF499" s="1"/>
      <c r="EG499" s="1"/>
      <c r="EH499" s="1"/>
      <c r="EI499" s="1"/>
      <c r="EJ499" s="1"/>
      <c r="EK499" s="1"/>
      <c r="EL499" s="1"/>
      <c r="EM499" s="1"/>
      <c r="EN499" s="1"/>
      <c r="EO499" s="1"/>
      <c r="EP499" s="1"/>
      <c r="EQ499" s="1"/>
      <c r="ER499" s="1"/>
      <c r="ES499" s="1"/>
      <c r="ET499" s="1"/>
      <c r="EU499" s="1"/>
      <c r="EV499" s="1"/>
      <c r="EW499" s="1"/>
      <c r="EX499" s="1"/>
      <c r="EY499" s="1"/>
      <c r="EZ499" s="1"/>
      <c r="FA499" s="1"/>
      <c r="FB499" s="1"/>
      <c r="FC499" s="1"/>
      <c r="FD499" s="1"/>
      <c r="FE499" s="1"/>
      <c r="FF499" s="1"/>
      <c r="FI499" s="2"/>
      <c r="FJ499" s="2"/>
      <c r="FO499" s="2"/>
      <c r="FP499" s="2"/>
      <c r="FS499" s="2"/>
      <c r="FT499" s="2"/>
      <c r="FU499" s="2"/>
      <c r="FV499" s="2"/>
      <c r="FW499" s="2"/>
      <c r="FX499" s="2"/>
      <c r="FY499" s="2"/>
      <c r="FZ499" s="2"/>
      <c r="GQ499" s="1"/>
      <c r="GR499" s="1"/>
      <c r="GS499" s="1"/>
      <c r="GT499" s="1"/>
      <c r="GU499" s="1"/>
      <c r="GV499" s="1"/>
      <c r="GW499" s="1"/>
      <c r="GX499" s="1"/>
      <c r="HM499" s="1"/>
      <c r="HN499" s="1"/>
    </row>
    <row r="500" spans="1:222">
      <c r="A500" s="11"/>
      <c r="B500" s="1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2"/>
      <c r="AN500" s="2"/>
      <c r="AQ500" s="2"/>
      <c r="AR500" s="2"/>
      <c r="AU500" s="2"/>
      <c r="AV500" s="2"/>
      <c r="BA500" s="2"/>
      <c r="BB500" s="2"/>
      <c r="BE500" s="2"/>
      <c r="BF500" s="2"/>
      <c r="BI500" s="2"/>
      <c r="BJ500" s="2"/>
      <c r="BO500" s="1"/>
      <c r="BP500" s="1"/>
      <c r="BQ500" s="1"/>
      <c r="BR500" s="1"/>
      <c r="BS500" s="1"/>
      <c r="BT500" s="1"/>
      <c r="BU500" s="1"/>
      <c r="BV500" s="1"/>
      <c r="BW500" s="1"/>
      <c r="BX500" s="1"/>
      <c r="BY500" s="1"/>
      <c r="BZ500" s="1"/>
      <c r="CA500" s="1"/>
      <c r="CB500" s="1"/>
      <c r="CC500" s="1"/>
      <c r="CD500" s="1"/>
      <c r="CE500" s="1"/>
      <c r="CF500" s="1"/>
      <c r="CG500" s="1"/>
      <c r="CH500" s="1"/>
      <c r="CI500" s="1"/>
      <c r="CJ500" s="1"/>
      <c r="CK500" s="1"/>
      <c r="CL500" s="1"/>
      <c r="CM500" s="1"/>
      <c r="CN500" s="1"/>
      <c r="CO500" s="1"/>
      <c r="CP500" s="1"/>
      <c r="CQ500" s="1"/>
      <c r="CR500" s="1"/>
      <c r="CS500" s="1"/>
      <c r="CT500" s="1"/>
      <c r="CU500" s="1"/>
      <c r="CV500" s="1"/>
      <c r="CW500" s="1"/>
      <c r="CX500" s="1"/>
      <c r="CY500" s="1"/>
      <c r="CZ500" s="1"/>
      <c r="DA500" s="1"/>
      <c r="DB500" s="1"/>
      <c r="DC500" s="1"/>
      <c r="DD500" s="1"/>
      <c r="DE500" s="1"/>
      <c r="DF500" s="1"/>
      <c r="DG500" s="1"/>
      <c r="DH500" s="1"/>
      <c r="DI500" s="1"/>
      <c r="DJ500" s="1"/>
      <c r="DK500" s="1"/>
      <c r="DL500" s="1"/>
      <c r="DM500" s="1"/>
      <c r="DN500" s="1"/>
      <c r="DO500" s="1"/>
      <c r="DP500" s="1"/>
      <c r="DQ500" s="1"/>
      <c r="DR500" s="1"/>
      <c r="DS500" s="1"/>
      <c r="DT500" s="1"/>
      <c r="DU500" s="1"/>
      <c r="DV500" s="1"/>
      <c r="DW500" s="1"/>
      <c r="DX500" s="1"/>
      <c r="DY500" s="1"/>
      <c r="DZ500" s="1"/>
      <c r="EA500" s="1"/>
      <c r="EB500" s="1"/>
      <c r="EC500" s="1"/>
      <c r="ED500" s="1"/>
      <c r="EE500" s="1"/>
      <c r="EF500" s="1"/>
      <c r="EG500" s="1"/>
      <c r="EH500" s="1"/>
      <c r="EI500" s="1"/>
      <c r="EJ500" s="1"/>
      <c r="EK500" s="1"/>
      <c r="EL500" s="1"/>
      <c r="EM500" s="1"/>
      <c r="EN500" s="1"/>
      <c r="EO500" s="1"/>
      <c r="EP500" s="1"/>
      <c r="EQ500" s="1"/>
      <c r="ER500" s="1"/>
      <c r="ES500" s="1"/>
      <c r="ET500" s="1"/>
      <c r="EU500" s="1"/>
      <c r="EV500" s="1"/>
      <c r="EW500" s="1"/>
      <c r="EX500" s="1"/>
      <c r="EY500" s="1"/>
      <c r="EZ500" s="1"/>
      <c r="FA500" s="1"/>
      <c r="FB500" s="1"/>
      <c r="FC500" s="1"/>
      <c r="FD500" s="1"/>
      <c r="FE500" s="1"/>
      <c r="FF500" s="1"/>
      <c r="FI500" s="2"/>
      <c r="FJ500" s="2"/>
      <c r="FO500" s="2"/>
      <c r="FP500" s="2"/>
      <c r="FS500" s="2"/>
      <c r="FT500" s="2"/>
      <c r="FU500" s="2"/>
      <c r="FV500" s="2"/>
      <c r="FW500" s="2"/>
      <c r="FX500" s="2"/>
      <c r="FY500" s="2"/>
      <c r="FZ500" s="2"/>
      <c r="GQ500" s="1"/>
      <c r="GR500" s="1"/>
      <c r="GS500" s="1"/>
      <c r="GT500" s="1"/>
      <c r="GU500" s="1"/>
      <c r="GV500" s="1"/>
      <c r="GW500" s="1"/>
      <c r="GX500" s="1"/>
      <c r="HM500" s="1"/>
      <c r="HN500" s="1"/>
    </row>
    <row r="501" spans="1:222">
      <c r="A501" s="11"/>
      <c r="B501" s="1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2"/>
      <c r="AN501" s="2"/>
      <c r="AQ501" s="2"/>
      <c r="AR501" s="2"/>
      <c r="AU501" s="2"/>
      <c r="AV501" s="2"/>
      <c r="BA501" s="2"/>
      <c r="BB501" s="2"/>
      <c r="BE501" s="2"/>
      <c r="BF501" s="2"/>
      <c r="BI501" s="2"/>
      <c r="BJ501" s="2"/>
      <c r="BO501" s="1"/>
      <c r="BP501" s="1"/>
      <c r="BQ501" s="1"/>
      <c r="BR501" s="1"/>
      <c r="BS501" s="1"/>
      <c r="BT501" s="1"/>
      <c r="BU501" s="1"/>
      <c r="BV501" s="1"/>
      <c r="BW501" s="1"/>
      <c r="BX501" s="1"/>
      <c r="BY501" s="1"/>
      <c r="BZ501" s="1"/>
      <c r="CA501" s="1"/>
      <c r="CB501" s="1"/>
      <c r="CC501" s="1"/>
      <c r="CD501" s="1"/>
      <c r="CE501" s="1"/>
      <c r="CF501" s="1"/>
      <c r="CG501" s="1"/>
      <c r="CH501" s="1"/>
      <c r="CI501" s="1"/>
      <c r="CJ501" s="1"/>
      <c r="CK501" s="1"/>
      <c r="CL501" s="1"/>
      <c r="CM501" s="1"/>
      <c r="CN501" s="1"/>
      <c r="CO501" s="1"/>
      <c r="CP501" s="1"/>
      <c r="CQ501" s="1"/>
      <c r="CR501" s="1"/>
      <c r="CS501" s="1"/>
      <c r="CT501" s="1"/>
      <c r="CU501" s="1"/>
      <c r="CV501" s="1"/>
      <c r="CW501" s="1"/>
      <c r="CX501" s="1"/>
      <c r="CY501" s="1"/>
      <c r="CZ501" s="1"/>
      <c r="DA501" s="1"/>
      <c r="DB501" s="1"/>
      <c r="DC501" s="1"/>
      <c r="DD501" s="1"/>
      <c r="DE501" s="1"/>
      <c r="DF501" s="1"/>
      <c r="DG501" s="1"/>
      <c r="DH501" s="1"/>
      <c r="DI501" s="1"/>
      <c r="DJ501" s="1"/>
      <c r="DK501" s="1"/>
      <c r="DL501" s="1"/>
      <c r="DM501" s="1"/>
      <c r="DN501" s="1"/>
      <c r="DO501" s="1"/>
      <c r="DP501" s="1"/>
      <c r="DQ501" s="1"/>
      <c r="DR501" s="1"/>
      <c r="DS501" s="1"/>
      <c r="DT501" s="1"/>
      <c r="DU501" s="1"/>
      <c r="DV501" s="1"/>
      <c r="DW501" s="1"/>
      <c r="DX501" s="1"/>
      <c r="DY501" s="1"/>
      <c r="DZ501" s="1"/>
      <c r="EA501" s="1"/>
      <c r="EB501" s="1"/>
      <c r="EC501" s="1"/>
      <c r="ED501" s="1"/>
      <c r="EE501" s="1"/>
      <c r="EF501" s="1"/>
      <c r="EG501" s="1"/>
      <c r="EH501" s="1"/>
      <c r="EI501" s="1"/>
      <c r="EJ501" s="1"/>
      <c r="EK501" s="1"/>
      <c r="EL501" s="1"/>
      <c r="EM501" s="1"/>
      <c r="EN501" s="1"/>
      <c r="EO501" s="1"/>
      <c r="EP501" s="1"/>
      <c r="EQ501" s="1"/>
      <c r="ER501" s="1"/>
      <c r="ES501" s="1"/>
      <c r="ET501" s="1"/>
      <c r="EU501" s="1"/>
      <c r="EV501" s="1"/>
      <c r="EW501" s="1"/>
      <c r="EX501" s="1"/>
      <c r="EY501" s="1"/>
      <c r="EZ501" s="1"/>
      <c r="FA501" s="1"/>
      <c r="FB501" s="1"/>
      <c r="FC501" s="1"/>
      <c r="FD501" s="1"/>
      <c r="FE501" s="1"/>
      <c r="FF501" s="1"/>
      <c r="FI501" s="2"/>
      <c r="FJ501" s="2"/>
      <c r="FO501" s="2"/>
      <c r="FP501" s="2"/>
      <c r="FS501" s="2"/>
      <c r="FT501" s="2"/>
      <c r="FU501" s="2"/>
      <c r="FV501" s="2"/>
      <c r="FW501" s="2"/>
      <c r="FX501" s="2"/>
      <c r="FY501" s="2"/>
      <c r="FZ501" s="2"/>
      <c r="GQ501" s="1"/>
      <c r="GR501" s="1"/>
      <c r="GS501" s="1"/>
      <c r="GT501" s="1"/>
      <c r="GU501" s="1"/>
      <c r="GV501" s="1"/>
      <c r="GW501" s="1"/>
      <c r="GX501" s="1"/>
      <c r="HM501" s="1"/>
      <c r="HN501" s="1"/>
    </row>
    <row r="502" spans="1:222">
      <c r="A502" s="11"/>
      <c r="B502" s="1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2"/>
      <c r="AN502" s="2"/>
      <c r="AQ502" s="2"/>
      <c r="AR502" s="2"/>
      <c r="AU502" s="2"/>
      <c r="AV502" s="2"/>
      <c r="BA502" s="2"/>
      <c r="BB502" s="2"/>
      <c r="BE502" s="2"/>
      <c r="BF502" s="2"/>
      <c r="BI502" s="2"/>
      <c r="BJ502" s="2"/>
      <c r="BO502" s="1"/>
      <c r="BP502" s="1"/>
      <c r="BQ502" s="1"/>
      <c r="BR502" s="1"/>
      <c r="BS502" s="1"/>
      <c r="BT502" s="1"/>
      <c r="BU502" s="1"/>
      <c r="BV502" s="1"/>
      <c r="BW502" s="1"/>
      <c r="BX502" s="1"/>
      <c r="BY502" s="1"/>
      <c r="BZ502" s="1"/>
      <c r="CA502" s="1"/>
      <c r="CB502" s="1"/>
      <c r="CC502" s="1"/>
      <c r="CD502" s="1"/>
      <c r="CE502" s="1"/>
      <c r="CF502" s="1"/>
      <c r="CG502" s="1"/>
      <c r="CH502" s="1"/>
      <c r="CI502" s="1"/>
      <c r="CJ502" s="1"/>
      <c r="CK502" s="1"/>
      <c r="CL502" s="1"/>
      <c r="CM502" s="1"/>
      <c r="CN502" s="1"/>
      <c r="CO502" s="1"/>
      <c r="CP502" s="1"/>
      <c r="CQ502" s="1"/>
      <c r="CR502" s="1"/>
      <c r="CS502" s="1"/>
      <c r="CT502" s="1"/>
      <c r="CU502" s="1"/>
      <c r="CV502" s="1"/>
      <c r="CW502" s="1"/>
      <c r="CX502" s="1"/>
      <c r="CY502" s="1"/>
      <c r="CZ502" s="1"/>
      <c r="DA502" s="1"/>
      <c r="DB502" s="1"/>
      <c r="DC502" s="1"/>
      <c r="DD502" s="1"/>
      <c r="DE502" s="1"/>
      <c r="DF502" s="1"/>
      <c r="DG502" s="1"/>
      <c r="DH502" s="1"/>
      <c r="DI502" s="1"/>
      <c r="DJ502" s="1"/>
      <c r="DK502" s="1"/>
      <c r="DL502" s="1"/>
      <c r="DM502" s="1"/>
      <c r="DN502" s="1"/>
      <c r="DO502" s="1"/>
      <c r="DP502" s="1"/>
      <c r="DQ502" s="1"/>
      <c r="DR502" s="1"/>
      <c r="DS502" s="1"/>
      <c r="DT502" s="1"/>
      <c r="DU502" s="1"/>
      <c r="DV502" s="1"/>
      <c r="DW502" s="1"/>
      <c r="DX502" s="1"/>
      <c r="DY502" s="1"/>
      <c r="DZ502" s="1"/>
      <c r="EA502" s="1"/>
      <c r="EB502" s="1"/>
      <c r="EC502" s="1"/>
      <c r="ED502" s="1"/>
      <c r="EE502" s="1"/>
      <c r="EF502" s="1"/>
      <c r="EG502" s="1"/>
      <c r="EH502" s="1"/>
      <c r="EI502" s="1"/>
      <c r="EJ502" s="1"/>
      <c r="EK502" s="1"/>
      <c r="EL502" s="1"/>
      <c r="EM502" s="1"/>
      <c r="EN502" s="1"/>
      <c r="EO502" s="1"/>
      <c r="EP502" s="1"/>
      <c r="EQ502" s="1"/>
      <c r="ER502" s="1"/>
      <c r="ES502" s="1"/>
      <c r="ET502" s="1"/>
      <c r="EU502" s="1"/>
      <c r="EV502" s="1"/>
      <c r="EW502" s="1"/>
      <c r="EX502" s="1"/>
      <c r="EY502" s="1"/>
      <c r="EZ502" s="1"/>
      <c r="FA502" s="1"/>
      <c r="FB502" s="1"/>
      <c r="FC502" s="1"/>
      <c r="FD502" s="1"/>
      <c r="FE502" s="1"/>
      <c r="FF502" s="1"/>
      <c r="FI502" s="2"/>
      <c r="FJ502" s="2"/>
      <c r="FO502" s="2"/>
      <c r="FP502" s="2"/>
      <c r="FS502" s="2"/>
      <c r="FT502" s="2"/>
      <c r="FU502" s="2"/>
      <c r="FV502" s="2"/>
      <c r="FW502" s="2"/>
      <c r="FX502" s="2"/>
      <c r="FY502" s="2"/>
      <c r="FZ502" s="2"/>
      <c r="GQ502" s="1"/>
      <c r="GR502" s="1"/>
      <c r="GS502" s="1"/>
      <c r="GT502" s="1"/>
      <c r="GU502" s="1"/>
      <c r="GV502" s="1"/>
      <c r="GW502" s="1"/>
      <c r="GX502" s="1"/>
      <c r="HM502" s="1"/>
      <c r="HN502" s="1"/>
    </row>
    <row r="503" spans="1:222">
      <c r="A503" s="11"/>
      <c r="B503" s="1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2"/>
      <c r="AN503" s="2"/>
      <c r="AQ503" s="2"/>
      <c r="AR503" s="2"/>
      <c r="AU503" s="2"/>
      <c r="AV503" s="2"/>
      <c r="BA503" s="2"/>
      <c r="BB503" s="2"/>
      <c r="BE503" s="2"/>
      <c r="BF503" s="2"/>
      <c r="BI503" s="2"/>
      <c r="BJ503" s="2"/>
      <c r="BO503" s="1"/>
      <c r="BP503" s="1"/>
      <c r="BQ503" s="1"/>
      <c r="BR503" s="1"/>
      <c r="BS503" s="1"/>
      <c r="BT503" s="1"/>
      <c r="BU503" s="1"/>
      <c r="BV503" s="1"/>
      <c r="BW503" s="1"/>
      <c r="BX503" s="1"/>
      <c r="BY503" s="1"/>
      <c r="BZ503" s="1"/>
      <c r="CA503" s="1"/>
      <c r="CB503" s="1"/>
      <c r="CC503" s="1"/>
      <c r="CD503" s="1"/>
      <c r="CE503" s="1"/>
      <c r="CF503" s="1"/>
      <c r="CG503" s="1"/>
      <c r="CH503" s="1"/>
      <c r="CI503" s="1"/>
      <c r="CJ503" s="1"/>
      <c r="CK503" s="1"/>
      <c r="CL503" s="1"/>
      <c r="CM503" s="1"/>
      <c r="CN503" s="1"/>
      <c r="CO503" s="1"/>
      <c r="CP503" s="1"/>
      <c r="CQ503" s="1"/>
      <c r="CR503" s="1"/>
      <c r="CS503" s="1"/>
      <c r="CT503" s="1"/>
      <c r="CU503" s="1"/>
      <c r="CV503" s="1"/>
      <c r="CW503" s="1"/>
      <c r="CX503" s="1"/>
      <c r="CY503" s="1"/>
      <c r="CZ503" s="1"/>
      <c r="DA503" s="1"/>
      <c r="DB503" s="1"/>
      <c r="DC503" s="1"/>
      <c r="DD503" s="1"/>
      <c r="DE503" s="1"/>
      <c r="DF503" s="1"/>
      <c r="DG503" s="1"/>
      <c r="DH503" s="1"/>
      <c r="DI503" s="1"/>
      <c r="DJ503" s="1"/>
      <c r="DK503" s="1"/>
      <c r="DL503" s="1"/>
      <c r="DM503" s="1"/>
      <c r="DN503" s="1"/>
      <c r="DO503" s="1"/>
      <c r="DP503" s="1"/>
      <c r="DQ503" s="1"/>
      <c r="DR503" s="1"/>
      <c r="DS503" s="1"/>
      <c r="DT503" s="1"/>
      <c r="DU503" s="1"/>
      <c r="DV503" s="1"/>
      <c r="DW503" s="1"/>
      <c r="DX503" s="1"/>
      <c r="DY503" s="1"/>
      <c r="DZ503" s="1"/>
      <c r="EA503" s="1"/>
      <c r="EB503" s="1"/>
      <c r="EC503" s="1"/>
      <c r="ED503" s="1"/>
      <c r="EE503" s="1"/>
      <c r="EF503" s="1"/>
      <c r="EG503" s="1"/>
      <c r="EH503" s="1"/>
      <c r="EI503" s="1"/>
      <c r="EJ503" s="1"/>
      <c r="EK503" s="1"/>
      <c r="EL503" s="1"/>
      <c r="EM503" s="1"/>
      <c r="EN503" s="1"/>
      <c r="EO503" s="1"/>
      <c r="EP503" s="1"/>
      <c r="EQ503" s="1"/>
      <c r="ER503" s="1"/>
      <c r="ES503" s="1"/>
      <c r="ET503" s="1"/>
      <c r="EU503" s="1"/>
      <c r="EV503" s="1"/>
      <c r="EW503" s="1"/>
      <c r="EX503" s="1"/>
      <c r="EY503" s="1"/>
      <c r="EZ503" s="1"/>
      <c r="FA503" s="1"/>
      <c r="FB503" s="1"/>
      <c r="FC503" s="1"/>
      <c r="FD503" s="1"/>
      <c r="FE503" s="1"/>
      <c r="FF503" s="1"/>
      <c r="FI503" s="2"/>
      <c r="FJ503" s="2"/>
      <c r="FO503" s="2"/>
      <c r="FP503" s="2"/>
      <c r="FS503" s="2"/>
      <c r="FT503" s="2"/>
      <c r="FU503" s="2"/>
      <c r="FV503" s="2"/>
      <c r="FW503" s="2"/>
      <c r="FX503" s="2"/>
      <c r="FY503" s="2"/>
      <c r="FZ503" s="2"/>
      <c r="GQ503" s="1"/>
      <c r="GR503" s="1"/>
      <c r="GS503" s="1"/>
      <c r="GT503" s="1"/>
      <c r="GU503" s="1"/>
      <c r="GV503" s="1"/>
      <c r="GW503" s="1"/>
      <c r="GX503" s="1"/>
      <c r="HM503" s="1"/>
      <c r="HN503" s="1"/>
    </row>
    <row r="504" spans="1:222">
      <c r="A504" s="11"/>
      <c r="B504" s="1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2"/>
      <c r="AN504" s="2"/>
      <c r="AQ504" s="2"/>
      <c r="AR504" s="2"/>
      <c r="AU504" s="2"/>
      <c r="AV504" s="2"/>
      <c r="BA504" s="2"/>
      <c r="BB504" s="2"/>
      <c r="BE504" s="2"/>
      <c r="BF504" s="2"/>
      <c r="BI504" s="2"/>
      <c r="BJ504" s="2"/>
      <c r="BO504" s="1"/>
      <c r="BP504" s="1"/>
      <c r="BQ504" s="1"/>
      <c r="BR504" s="1"/>
      <c r="BS504" s="1"/>
      <c r="BT504" s="1"/>
      <c r="BU504" s="1"/>
      <c r="BV504" s="1"/>
      <c r="BW504" s="1"/>
      <c r="BX504" s="1"/>
      <c r="BY504" s="1"/>
      <c r="BZ504" s="1"/>
      <c r="CA504" s="1"/>
      <c r="CB504" s="1"/>
      <c r="CC504" s="1"/>
      <c r="CD504" s="1"/>
      <c r="CE504" s="1"/>
      <c r="CF504" s="1"/>
      <c r="CG504" s="1"/>
      <c r="CH504" s="1"/>
      <c r="CI504" s="1"/>
      <c r="CJ504" s="1"/>
      <c r="CK504" s="1"/>
      <c r="CL504" s="1"/>
      <c r="CM504" s="1"/>
      <c r="CN504" s="1"/>
      <c r="CO504" s="1"/>
      <c r="CP504" s="1"/>
      <c r="CQ504" s="1"/>
      <c r="CR504" s="1"/>
      <c r="CS504" s="1"/>
      <c r="CT504" s="1"/>
      <c r="CU504" s="1"/>
      <c r="CV504" s="1"/>
      <c r="CW504" s="1"/>
      <c r="CX504" s="1"/>
      <c r="CY504" s="1"/>
      <c r="CZ504" s="1"/>
      <c r="DA504" s="1"/>
      <c r="DB504" s="1"/>
      <c r="DC504" s="1"/>
      <c r="DD504" s="1"/>
      <c r="DE504" s="1"/>
      <c r="DF504" s="1"/>
      <c r="DG504" s="1"/>
      <c r="DH504" s="1"/>
      <c r="DI504" s="1"/>
      <c r="DJ504" s="1"/>
      <c r="DK504" s="1"/>
      <c r="DL504" s="1"/>
      <c r="DM504" s="1"/>
      <c r="DN504" s="1"/>
      <c r="DO504" s="1"/>
      <c r="DP504" s="1"/>
      <c r="DQ504" s="1"/>
      <c r="DR504" s="1"/>
      <c r="DS504" s="1"/>
      <c r="DT504" s="1"/>
      <c r="DU504" s="1"/>
      <c r="DV504" s="1"/>
      <c r="DW504" s="1"/>
      <c r="DX504" s="1"/>
      <c r="DY504" s="1"/>
      <c r="DZ504" s="1"/>
      <c r="EA504" s="1"/>
      <c r="EB504" s="1"/>
      <c r="EC504" s="1"/>
      <c r="ED504" s="1"/>
      <c r="EE504" s="1"/>
      <c r="EF504" s="1"/>
      <c r="EG504" s="1"/>
      <c r="EH504" s="1"/>
      <c r="EI504" s="1"/>
      <c r="EJ504" s="1"/>
      <c r="EK504" s="1"/>
      <c r="EL504" s="1"/>
      <c r="EM504" s="1"/>
      <c r="EN504" s="1"/>
      <c r="EO504" s="1"/>
      <c r="EP504" s="1"/>
      <c r="EQ504" s="1"/>
      <c r="ER504" s="1"/>
      <c r="ES504" s="1"/>
      <c r="ET504" s="1"/>
      <c r="EU504" s="1"/>
      <c r="EV504" s="1"/>
      <c r="EW504" s="1"/>
      <c r="EX504" s="1"/>
      <c r="EY504" s="1"/>
      <c r="EZ504" s="1"/>
      <c r="FA504" s="1"/>
      <c r="FB504" s="1"/>
      <c r="FC504" s="1"/>
      <c r="FD504" s="1"/>
      <c r="FE504" s="1"/>
      <c r="FF504" s="1"/>
      <c r="FI504" s="2"/>
      <c r="FJ504" s="2"/>
      <c r="FO504" s="2"/>
      <c r="FP504" s="2"/>
      <c r="FS504" s="2"/>
      <c r="FT504" s="2"/>
      <c r="FU504" s="2"/>
      <c r="FV504" s="2"/>
      <c r="FW504" s="2"/>
      <c r="FX504" s="2"/>
      <c r="FY504" s="2"/>
      <c r="FZ504" s="2"/>
      <c r="GQ504" s="1"/>
      <c r="GR504" s="1"/>
      <c r="GS504" s="1"/>
      <c r="GT504" s="1"/>
      <c r="GU504" s="1"/>
      <c r="GV504" s="1"/>
      <c r="GW504" s="1"/>
      <c r="GX504" s="1"/>
      <c r="HM504" s="1"/>
      <c r="HN504" s="1"/>
    </row>
    <row r="505" spans="1:222">
      <c r="A505" s="11"/>
      <c r="B505" s="1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2"/>
      <c r="AN505" s="2"/>
      <c r="AQ505" s="2"/>
      <c r="AR505" s="2"/>
      <c r="AU505" s="2"/>
      <c r="AV505" s="2"/>
      <c r="BA505" s="2"/>
      <c r="BB505" s="2"/>
      <c r="BE505" s="2"/>
      <c r="BF505" s="2"/>
      <c r="BI505" s="2"/>
      <c r="BJ505" s="2"/>
      <c r="BO505" s="1"/>
      <c r="BP505" s="1"/>
      <c r="BQ505" s="1"/>
      <c r="BR505" s="1"/>
      <c r="BS505" s="1"/>
      <c r="BT505" s="1"/>
      <c r="BU505" s="1"/>
      <c r="BV505" s="1"/>
      <c r="BW505" s="1"/>
      <c r="BX505" s="1"/>
      <c r="BY505" s="1"/>
      <c r="BZ505" s="1"/>
      <c r="CA505" s="1"/>
      <c r="CB505" s="1"/>
      <c r="CC505" s="1"/>
      <c r="CD505" s="1"/>
      <c r="CE505" s="1"/>
      <c r="CF505" s="1"/>
      <c r="CG505" s="1"/>
      <c r="CH505" s="1"/>
      <c r="CI505" s="1"/>
      <c r="CJ505" s="1"/>
      <c r="CK505" s="1"/>
      <c r="CL505" s="1"/>
      <c r="CM505" s="1"/>
      <c r="CN505" s="1"/>
      <c r="CO505" s="1"/>
      <c r="CP505" s="1"/>
      <c r="CQ505" s="1"/>
      <c r="CR505" s="1"/>
      <c r="CS505" s="1"/>
      <c r="CT505" s="1"/>
      <c r="CU505" s="1"/>
      <c r="CV505" s="1"/>
      <c r="CW505" s="1"/>
      <c r="CX505" s="1"/>
      <c r="CY505" s="1"/>
      <c r="CZ505" s="1"/>
      <c r="DA505" s="1"/>
      <c r="DB505" s="1"/>
      <c r="DC505" s="1"/>
      <c r="DD505" s="1"/>
      <c r="DE505" s="1"/>
      <c r="DF505" s="1"/>
      <c r="DG505" s="1"/>
      <c r="DH505" s="1"/>
      <c r="DI505" s="1"/>
      <c r="DJ505" s="1"/>
      <c r="DK505" s="1"/>
      <c r="DL505" s="1"/>
      <c r="DM505" s="1"/>
      <c r="DN505" s="1"/>
      <c r="DO505" s="1"/>
      <c r="DP505" s="1"/>
      <c r="DQ505" s="1"/>
      <c r="DR505" s="1"/>
      <c r="DS505" s="1"/>
      <c r="DT505" s="1"/>
      <c r="DU505" s="1"/>
      <c r="DV505" s="1"/>
      <c r="DW505" s="1"/>
      <c r="DX505" s="1"/>
      <c r="DY505" s="1"/>
      <c r="DZ505" s="1"/>
      <c r="EA505" s="1"/>
      <c r="EB505" s="1"/>
      <c r="EC505" s="1"/>
      <c r="ED505" s="1"/>
      <c r="EE505" s="1"/>
      <c r="EF505" s="1"/>
      <c r="EG505" s="1"/>
      <c r="EH505" s="1"/>
      <c r="EI505" s="1"/>
      <c r="EJ505" s="1"/>
      <c r="EK505" s="1"/>
      <c r="EL505" s="1"/>
      <c r="EM505" s="1"/>
      <c r="EN505" s="1"/>
      <c r="EO505" s="1"/>
      <c r="EP505" s="1"/>
      <c r="EQ505" s="1"/>
      <c r="ER505" s="1"/>
      <c r="ES505" s="1"/>
      <c r="ET505" s="1"/>
      <c r="EU505" s="1"/>
      <c r="EV505" s="1"/>
      <c r="EW505" s="1"/>
      <c r="EX505" s="1"/>
      <c r="EY505" s="1"/>
      <c r="EZ505" s="1"/>
      <c r="FA505" s="1"/>
      <c r="FB505" s="1"/>
      <c r="FC505" s="1"/>
      <c r="FD505" s="1"/>
      <c r="FE505" s="1"/>
      <c r="FF505" s="1"/>
      <c r="FI505" s="2"/>
      <c r="FJ505" s="2"/>
      <c r="FO505" s="2"/>
      <c r="FP505" s="2"/>
      <c r="FS505" s="2"/>
      <c r="FT505" s="2"/>
      <c r="FU505" s="2"/>
      <c r="FV505" s="2"/>
      <c r="FW505" s="2"/>
      <c r="FX505" s="2"/>
      <c r="FY505" s="2"/>
      <c r="FZ505" s="2"/>
      <c r="GQ505" s="1"/>
      <c r="GR505" s="1"/>
      <c r="GS505" s="1"/>
      <c r="GT505" s="1"/>
      <c r="GU505" s="1"/>
      <c r="GV505" s="1"/>
      <c r="GW505" s="1"/>
      <c r="GX505" s="1"/>
      <c r="HM505" s="1"/>
      <c r="HN505" s="1"/>
    </row>
    <row r="506" spans="1:222">
      <c r="A506" s="11"/>
      <c r="B506" s="1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2"/>
      <c r="AN506" s="2"/>
      <c r="AQ506" s="2"/>
      <c r="AR506" s="2"/>
      <c r="AU506" s="2"/>
      <c r="AV506" s="2"/>
      <c r="BA506" s="2"/>
      <c r="BB506" s="2"/>
      <c r="BE506" s="2"/>
      <c r="BF506" s="2"/>
      <c r="BI506" s="2"/>
      <c r="BJ506" s="2"/>
      <c r="BO506" s="1"/>
      <c r="BP506" s="1"/>
      <c r="BQ506" s="1"/>
      <c r="BR506" s="1"/>
      <c r="BS506" s="1"/>
      <c r="BT506" s="1"/>
      <c r="BU506" s="1"/>
      <c r="BV506" s="1"/>
      <c r="BW506" s="1"/>
      <c r="BX506" s="1"/>
      <c r="BY506" s="1"/>
      <c r="BZ506" s="1"/>
      <c r="CA506" s="1"/>
      <c r="CB506" s="1"/>
      <c r="CC506" s="1"/>
      <c r="CD506" s="1"/>
      <c r="CE506" s="1"/>
      <c r="CF506" s="1"/>
      <c r="CG506" s="1"/>
      <c r="CH506" s="1"/>
      <c r="CI506" s="1"/>
      <c r="CJ506" s="1"/>
      <c r="CK506" s="1"/>
      <c r="CL506" s="1"/>
      <c r="CM506" s="1"/>
      <c r="CN506" s="1"/>
      <c r="CO506" s="1"/>
      <c r="CP506" s="1"/>
      <c r="CQ506" s="1"/>
      <c r="CR506" s="1"/>
      <c r="CS506" s="1"/>
      <c r="CT506" s="1"/>
      <c r="CU506" s="1"/>
      <c r="CV506" s="1"/>
      <c r="CW506" s="1"/>
      <c r="CX506" s="1"/>
      <c r="CY506" s="1"/>
      <c r="CZ506" s="1"/>
      <c r="DA506" s="1"/>
      <c r="DB506" s="1"/>
      <c r="DC506" s="1"/>
      <c r="DD506" s="1"/>
      <c r="DE506" s="1"/>
      <c r="DF506" s="1"/>
      <c r="DG506" s="1"/>
      <c r="DH506" s="1"/>
      <c r="DI506" s="1"/>
      <c r="DJ506" s="1"/>
      <c r="DK506" s="1"/>
      <c r="DL506" s="1"/>
      <c r="DM506" s="1"/>
      <c r="DN506" s="1"/>
      <c r="DO506" s="1"/>
      <c r="DP506" s="1"/>
      <c r="DQ506" s="1"/>
      <c r="DR506" s="1"/>
      <c r="DS506" s="1"/>
      <c r="DT506" s="1"/>
      <c r="DU506" s="1"/>
      <c r="DV506" s="1"/>
      <c r="DW506" s="1"/>
      <c r="DX506" s="1"/>
      <c r="DY506" s="1"/>
      <c r="DZ506" s="1"/>
      <c r="EA506" s="1"/>
      <c r="EB506" s="1"/>
      <c r="EC506" s="1"/>
      <c r="ED506" s="1"/>
      <c r="EE506" s="1"/>
      <c r="EF506" s="1"/>
      <c r="EG506" s="1"/>
      <c r="EH506" s="1"/>
      <c r="EI506" s="1"/>
      <c r="EJ506" s="1"/>
      <c r="EK506" s="1"/>
      <c r="EL506" s="1"/>
      <c r="EM506" s="1"/>
      <c r="EN506" s="1"/>
      <c r="EO506" s="1"/>
      <c r="EP506" s="1"/>
      <c r="EQ506" s="1"/>
      <c r="ER506" s="1"/>
      <c r="ES506" s="1"/>
      <c r="ET506" s="1"/>
      <c r="EU506" s="1"/>
      <c r="EV506" s="1"/>
      <c r="EW506" s="1"/>
      <c r="EX506" s="1"/>
      <c r="EY506" s="1"/>
      <c r="EZ506" s="1"/>
      <c r="FA506" s="1"/>
      <c r="FB506" s="1"/>
      <c r="FC506" s="1"/>
      <c r="FD506" s="1"/>
      <c r="FE506" s="1"/>
      <c r="FF506" s="1"/>
      <c r="FI506" s="2"/>
      <c r="FJ506" s="2"/>
      <c r="FO506" s="2"/>
      <c r="FP506" s="2"/>
      <c r="FS506" s="2"/>
      <c r="FT506" s="2"/>
      <c r="FU506" s="2"/>
      <c r="FV506" s="2"/>
      <c r="FW506" s="2"/>
      <c r="FX506" s="2"/>
      <c r="FY506" s="2"/>
      <c r="FZ506" s="2"/>
      <c r="GQ506" s="1"/>
      <c r="GR506" s="1"/>
      <c r="GS506" s="1"/>
      <c r="GT506" s="1"/>
      <c r="GU506" s="1"/>
      <c r="GV506" s="1"/>
      <c r="GW506" s="1"/>
      <c r="GX506" s="1"/>
      <c r="HM506" s="1"/>
      <c r="HN506" s="1"/>
    </row>
    <row r="507" spans="1:222">
      <c r="A507" s="11"/>
      <c r="B507" s="1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2"/>
      <c r="AN507" s="2"/>
      <c r="AQ507" s="2"/>
      <c r="AR507" s="2"/>
      <c r="AU507" s="2"/>
      <c r="AV507" s="2"/>
      <c r="BA507" s="2"/>
      <c r="BB507" s="2"/>
      <c r="BE507" s="2"/>
      <c r="BF507" s="2"/>
      <c r="BI507" s="2"/>
      <c r="BJ507" s="2"/>
      <c r="BO507" s="1"/>
      <c r="BP507" s="1"/>
      <c r="BQ507" s="1"/>
      <c r="BR507" s="1"/>
      <c r="BS507" s="1"/>
      <c r="BT507" s="1"/>
      <c r="BU507" s="1"/>
      <c r="BV507" s="1"/>
      <c r="BW507" s="1"/>
      <c r="BX507" s="1"/>
      <c r="BY507" s="1"/>
      <c r="BZ507" s="1"/>
      <c r="CA507" s="1"/>
      <c r="CB507" s="1"/>
      <c r="CC507" s="1"/>
      <c r="CD507" s="1"/>
      <c r="CE507" s="1"/>
      <c r="CF507" s="1"/>
      <c r="CG507" s="1"/>
      <c r="CH507" s="1"/>
      <c r="CI507" s="1"/>
      <c r="CJ507" s="1"/>
      <c r="CK507" s="1"/>
      <c r="CL507" s="1"/>
      <c r="CM507" s="1"/>
      <c r="CN507" s="1"/>
      <c r="CO507" s="1"/>
      <c r="CP507" s="1"/>
      <c r="CQ507" s="1"/>
      <c r="CR507" s="1"/>
      <c r="CS507" s="1"/>
      <c r="CT507" s="1"/>
      <c r="CU507" s="1"/>
      <c r="CV507" s="1"/>
      <c r="CW507" s="1"/>
      <c r="CX507" s="1"/>
      <c r="CY507" s="1"/>
      <c r="CZ507" s="1"/>
      <c r="DA507" s="1"/>
      <c r="DB507" s="1"/>
      <c r="DC507" s="1"/>
      <c r="DD507" s="1"/>
      <c r="DE507" s="1"/>
      <c r="DF507" s="1"/>
      <c r="DG507" s="1"/>
      <c r="DH507" s="1"/>
      <c r="DI507" s="1"/>
      <c r="DJ507" s="1"/>
      <c r="DK507" s="1"/>
      <c r="DL507" s="1"/>
      <c r="DM507" s="1"/>
      <c r="DN507" s="1"/>
      <c r="DO507" s="1"/>
      <c r="DP507" s="1"/>
      <c r="DQ507" s="1"/>
      <c r="DR507" s="1"/>
      <c r="DS507" s="1"/>
      <c r="DT507" s="1"/>
      <c r="DU507" s="1"/>
      <c r="DV507" s="1"/>
      <c r="DW507" s="1"/>
      <c r="DX507" s="1"/>
      <c r="DY507" s="1"/>
      <c r="DZ507" s="1"/>
      <c r="EA507" s="1"/>
      <c r="EB507" s="1"/>
      <c r="EC507" s="1"/>
      <c r="ED507" s="1"/>
      <c r="EE507" s="1"/>
      <c r="EF507" s="1"/>
      <c r="EG507" s="1"/>
      <c r="EH507" s="1"/>
      <c r="EI507" s="1"/>
      <c r="EJ507" s="1"/>
      <c r="EK507" s="1"/>
      <c r="EL507" s="1"/>
      <c r="EM507" s="1"/>
      <c r="EN507" s="1"/>
      <c r="EO507" s="1"/>
      <c r="EP507" s="1"/>
      <c r="EQ507" s="1"/>
      <c r="ER507" s="1"/>
      <c r="ES507" s="1"/>
      <c r="ET507" s="1"/>
      <c r="EU507" s="1"/>
      <c r="EV507" s="1"/>
      <c r="EW507" s="1"/>
      <c r="EX507" s="1"/>
      <c r="EY507" s="1"/>
      <c r="EZ507" s="1"/>
      <c r="FA507" s="1"/>
      <c r="FB507" s="1"/>
      <c r="FC507" s="1"/>
      <c r="FD507" s="1"/>
      <c r="FE507" s="1"/>
      <c r="FF507" s="1"/>
      <c r="FI507" s="2"/>
      <c r="FJ507" s="2"/>
      <c r="FO507" s="2"/>
      <c r="FP507" s="2"/>
      <c r="FS507" s="2"/>
      <c r="FT507" s="2"/>
      <c r="FU507" s="2"/>
      <c r="FV507" s="2"/>
      <c r="FW507" s="2"/>
      <c r="FX507" s="2"/>
      <c r="FY507" s="2"/>
      <c r="FZ507" s="2"/>
      <c r="GQ507" s="1"/>
      <c r="GR507" s="1"/>
      <c r="GS507" s="1"/>
      <c r="GT507" s="1"/>
      <c r="GU507" s="1"/>
      <c r="GV507" s="1"/>
      <c r="GW507" s="1"/>
      <c r="GX507" s="1"/>
      <c r="HM507" s="1"/>
      <c r="HN507" s="1"/>
    </row>
    <row r="508" spans="1:222">
      <c r="A508" s="11"/>
      <c r="B508" s="1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2"/>
      <c r="AN508" s="2"/>
      <c r="AQ508" s="2"/>
      <c r="AR508" s="2"/>
      <c r="AU508" s="2"/>
      <c r="AV508" s="2"/>
      <c r="BA508" s="2"/>
      <c r="BB508" s="2"/>
      <c r="BE508" s="2"/>
      <c r="BF508" s="2"/>
      <c r="BI508" s="2"/>
      <c r="BJ508" s="2"/>
      <c r="BO508" s="1"/>
      <c r="BP508" s="1"/>
      <c r="BQ508" s="1"/>
      <c r="BR508" s="1"/>
      <c r="BS508" s="1"/>
      <c r="BT508" s="1"/>
      <c r="BU508" s="1"/>
      <c r="BV508" s="1"/>
      <c r="BW508" s="1"/>
      <c r="BX508" s="1"/>
      <c r="BY508" s="1"/>
      <c r="BZ508" s="1"/>
      <c r="CA508" s="1"/>
      <c r="CB508" s="1"/>
      <c r="CC508" s="1"/>
      <c r="CD508" s="1"/>
      <c r="CE508" s="1"/>
      <c r="CF508" s="1"/>
      <c r="CG508" s="1"/>
      <c r="CH508" s="1"/>
      <c r="CI508" s="1"/>
      <c r="CJ508" s="1"/>
      <c r="CK508" s="1"/>
      <c r="CL508" s="1"/>
      <c r="CM508" s="1"/>
      <c r="CN508" s="1"/>
      <c r="CO508" s="1"/>
      <c r="CP508" s="1"/>
      <c r="CQ508" s="1"/>
      <c r="CR508" s="1"/>
      <c r="CS508" s="1"/>
      <c r="CT508" s="1"/>
      <c r="CU508" s="1"/>
      <c r="CV508" s="1"/>
      <c r="CW508" s="1"/>
      <c r="CX508" s="1"/>
      <c r="CY508" s="1"/>
      <c r="CZ508" s="1"/>
      <c r="DA508" s="1"/>
      <c r="DB508" s="1"/>
      <c r="DC508" s="1"/>
      <c r="DD508" s="1"/>
      <c r="DE508" s="1"/>
      <c r="DF508" s="1"/>
      <c r="DG508" s="1"/>
      <c r="DH508" s="1"/>
      <c r="DI508" s="1"/>
      <c r="DJ508" s="1"/>
      <c r="DK508" s="1"/>
      <c r="DL508" s="1"/>
      <c r="DM508" s="1"/>
      <c r="DN508" s="1"/>
      <c r="DO508" s="1"/>
      <c r="DP508" s="1"/>
      <c r="DQ508" s="1"/>
      <c r="DR508" s="1"/>
      <c r="DS508" s="1"/>
      <c r="DT508" s="1"/>
      <c r="DU508" s="1"/>
      <c r="DV508" s="1"/>
      <c r="DW508" s="1"/>
      <c r="DX508" s="1"/>
      <c r="DY508" s="1"/>
      <c r="DZ508" s="1"/>
      <c r="EA508" s="1"/>
      <c r="EB508" s="1"/>
      <c r="EC508" s="1"/>
      <c r="ED508" s="1"/>
      <c r="EE508" s="1"/>
      <c r="EF508" s="1"/>
      <c r="EG508" s="1"/>
      <c r="EH508" s="1"/>
      <c r="EI508" s="1"/>
      <c r="EJ508" s="1"/>
      <c r="EK508" s="1"/>
      <c r="EL508" s="1"/>
      <c r="EM508" s="1"/>
      <c r="EN508" s="1"/>
      <c r="EO508" s="1"/>
      <c r="EP508" s="1"/>
      <c r="EQ508" s="1"/>
      <c r="ER508" s="1"/>
      <c r="ES508" s="1"/>
      <c r="ET508" s="1"/>
      <c r="EU508" s="1"/>
      <c r="EV508" s="1"/>
      <c r="EW508" s="1"/>
      <c r="EX508" s="1"/>
      <c r="EY508" s="1"/>
      <c r="EZ508" s="1"/>
      <c r="FA508" s="1"/>
      <c r="FB508" s="1"/>
      <c r="FC508" s="1"/>
      <c r="FD508" s="1"/>
      <c r="FE508" s="1"/>
      <c r="FF508" s="1"/>
      <c r="FI508" s="2"/>
      <c r="FJ508" s="2"/>
      <c r="FO508" s="2"/>
      <c r="FP508" s="2"/>
      <c r="FS508" s="2"/>
      <c r="FT508" s="2"/>
      <c r="FU508" s="2"/>
      <c r="FV508" s="2"/>
      <c r="FW508" s="2"/>
      <c r="FX508" s="2"/>
      <c r="FY508" s="2"/>
      <c r="FZ508" s="2"/>
      <c r="GQ508" s="1"/>
      <c r="GR508" s="1"/>
      <c r="GS508" s="1"/>
      <c r="GT508" s="1"/>
      <c r="GU508" s="1"/>
      <c r="GV508" s="1"/>
      <c r="GW508" s="1"/>
      <c r="GX508" s="1"/>
      <c r="HM508" s="1"/>
      <c r="HN508" s="1"/>
    </row>
    <row r="509" spans="1:222">
      <c r="A509" s="11"/>
      <c r="B509" s="1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2"/>
      <c r="AN509" s="2"/>
      <c r="AQ509" s="2"/>
      <c r="AR509" s="2"/>
      <c r="AU509" s="2"/>
      <c r="AV509" s="2"/>
      <c r="BA509" s="2"/>
      <c r="BB509" s="2"/>
      <c r="BE509" s="2"/>
      <c r="BF509" s="2"/>
      <c r="BI509" s="2"/>
      <c r="BJ509" s="2"/>
      <c r="BO509" s="1"/>
      <c r="BP509" s="1"/>
      <c r="BQ509" s="1"/>
      <c r="BR509" s="1"/>
      <c r="BS509" s="1"/>
      <c r="BT509" s="1"/>
      <c r="BU509" s="1"/>
      <c r="BV509" s="1"/>
      <c r="BW509" s="1"/>
      <c r="BX509" s="1"/>
      <c r="BY509" s="1"/>
      <c r="BZ509" s="1"/>
      <c r="CA509" s="1"/>
      <c r="CB509" s="1"/>
      <c r="CC509" s="1"/>
      <c r="CD509" s="1"/>
      <c r="CE509" s="1"/>
      <c r="CF509" s="1"/>
      <c r="CG509" s="1"/>
      <c r="CH509" s="1"/>
      <c r="CI509" s="1"/>
      <c r="CJ509" s="1"/>
      <c r="CK509" s="1"/>
      <c r="CL509" s="1"/>
      <c r="CM509" s="1"/>
      <c r="CN509" s="1"/>
      <c r="CO509" s="1"/>
      <c r="CP509" s="1"/>
      <c r="CQ509" s="1"/>
      <c r="CR509" s="1"/>
      <c r="CS509" s="1"/>
      <c r="CT509" s="1"/>
      <c r="CU509" s="1"/>
      <c r="CV509" s="1"/>
      <c r="CW509" s="1"/>
      <c r="CX509" s="1"/>
      <c r="CY509" s="1"/>
      <c r="CZ509" s="1"/>
      <c r="DA509" s="1"/>
      <c r="DB509" s="1"/>
      <c r="DC509" s="1"/>
      <c r="DD509" s="1"/>
      <c r="DE509" s="1"/>
      <c r="DF509" s="1"/>
      <c r="DG509" s="1"/>
      <c r="DH509" s="1"/>
      <c r="DI509" s="1"/>
      <c r="DJ509" s="1"/>
      <c r="DK509" s="1"/>
      <c r="DL509" s="1"/>
      <c r="DM509" s="1"/>
      <c r="DN509" s="1"/>
      <c r="DO509" s="1"/>
      <c r="DP509" s="1"/>
      <c r="DQ509" s="1"/>
      <c r="DR509" s="1"/>
      <c r="DS509" s="1"/>
      <c r="DT509" s="1"/>
      <c r="DU509" s="1"/>
      <c r="DV509" s="1"/>
      <c r="DW509" s="1"/>
      <c r="DX509" s="1"/>
      <c r="DY509" s="1"/>
      <c r="DZ509" s="1"/>
      <c r="EA509" s="1"/>
      <c r="EB509" s="1"/>
      <c r="EC509" s="1"/>
      <c r="ED509" s="1"/>
      <c r="EE509" s="1"/>
      <c r="EF509" s="1"/>
      <c r="EG509" s="1"/>
      <c r="EH509" s="1"/>
      <c r="EI509" s="1"/>
      <c r="EJ509" s="1"/>
      <c r="EK509" s="1"/>
      <c r="EL509" s="1"/>
      <c r="EM509" s="1"/>
      <c r="EN509" s="1"/>
      <c r="EO509" s="1"/>
      <c r="EP509" s="1"/>
      <c r="EQ509" s="1"/>
      <c r="ER509" s="1"/>
      <c r="ES509" s="1"/>
      <c r="ET509" s="1"/>
      <c r="EU509" s="1"/>
      <c r="EV509" s="1"/>
      <c r="EW509" s="1"/>
      <c r="EX509" s="1"/>
      <c r="EY509" s="1"/>
      <c r="EZ509" s="1"/>
      <c r="FA509" s="1"/>
      <c r="FB509" s="1"/>
      <c r="FC509" s="1"/>
      <c r="FD509" s="1"/>
      <c r="FE509" s="1"/>
      <c r="FF509" s="1"/>
      <c r="FI509" s="2"/>
      <c r="FJ509" s="2"/>
      <c r="FO509" s="2"/>
      <c r="FP509" s="2"/>
      <c r="FS509" s="2"/>
      <c r="FT509" s="2"/>
      <c r="FU509" s="2"/>
      <c r="FV509" s="2"/>
      <c r="FW509" s="2"/>
      <c r="FX509" s="2"/>
      <c r="FY509" s="2"/>
      <c r="FZ509" s="2"/>
      <c r="GQ509" s="1"/>
      <c r="GR509" s="1"/>
      <c r="GS509" s="1"/>
      <c r="GT509" s="1"/>
      <c r="GU509" s="1"/>
      <c r="GV509" s="1"/>
      <c r="GW509" s="1"/>
      <c r="GX509" s="1"/>
      <c r="HM509" s="1"/>
      <c r="HN509" s="1"/>
    </row>
    <row r="510" spans="1:222">
      <c r="A510" s="11"/>
      <c r="B510" s="1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2"/>
      <c r="AN510" s="2"/>
      <c r="AQ510" s="2"/>
      <c r="AR510" s="2"/>
      <c r="AU510" s="2"/>
      <c r="AV510" s="2"/>
      <c r="BA510" s="2"/>
      <c r="BB510" s="2"/>
      <c r="BE510" s="2"/>
      <c r="BF510" s="2"/>
      <c r="BI510" s="2"/>
      <c r="BJ510" s="2"/>
      <c r="BO510" s="1"/>
      <c r="BP510" s="1"/>
      <c r="BQ510" s="1"/>
      <c r="BR510" s="1"/>
      <c r="BS510" s="1"/>
      <c r="BT510" s="1"/>
      <c r="BU510" s="1"/>
      <c r="BV510" s="1"/>
      <c r="BW510" s="1"/>
      <c r="BX510" s="1"/>
      <c r="BY510" s="1"/>
      <c r="BZ510" s="1"/>
      <c r="CA510" s="1"/>
      <c r="CB510" s="1"/>
      <c r="CC510" s="1"/>
      <c r="CD510" s="1"/>
      <c r="CE510" s="1"/>
      <c r="CF510" s="1"/>
      <c r="CG510" s="1"/>
      <c r="CH510" s="1"/>
      <c r="CI510" s="1"/>
      <c r="CJ510" s="1"/>
      <c r="CK510" s="1"/>
      <c r="CL510" s="1"/>
      <c r="CM510" s="1"/>
      <c r="CN510" s="1"/>
      <c r="CO510" s="1"/>
      <c r="CP510" s="1"/>
      <c r="CQ510" s="1"/>
      <c r="CR510" s="1"/>
      <c r="CS510" s="1"/>
      <c r="CT510" s="1"/>
      <c r="CU510" s="1"/>
      <c r="CV510" s="1"/>
      <c r="CW510" s="1"/>
      <c r="CX510" s="1"/>
      <c r="CY510" s="1"/>
      <c r="CZ510" s="1"/>
      <c r="DA510" s="1"/>
      <c r="DB510" s="1"/>
      <c r="DC510" s="1"/>
      <c r="DD510" s="1"/>
      <c r="DE510" s="1"/>
      <c r="DF510" s="1"/>
      <c r="DG510" s="1"/>
      <c r="DH510" s="1"/>
      <c r="DI510" s="1"/>
      <c r="DJ510" s="1"/>
      <c r="DK510" s="1"/>
      <c r="DL510" s="1"/>
      <c r="DM510" s="1"/>
      <c r="DN510" s="1"/>
      <c r="DO510" s="1"/>
      <c r="DP510" s="1"/>
      <c r="DQ510" s="1"/>
      <c r="DR510" s="1"/>
      <c r="DS510" s="1"/>
      <c r="DT510" s="1"/>
      <c r="DU510" s="1"/>
      <c r="DV510" s="1"/>
      <c r="DW510" s="1"/>
      <c r="DX510" s="1"/>
      <c r="DY510" s="1"/>
      <c r="DZ510" s="1"/>
      <c r="EA510" s="1"/>
      <c r="EB510" s="1"/>
      <c r="EC510" s="1"/>
      <c r="ED510" s="1"/>
      <c r="EE510" s="1"/>
      <c r="EF510" s="1"/>
      <c r="EG510" s="1"/>
      <c r="EH510" s="1"/>
      <c r="EI510" s="1"/>
      <c r="EJ510" s="1"/>
      <c r="EK510" s="1"/>
      <c r="EL510" s="1"/>
      <c r="EM510" s="1"/>
      <c r="EN510" s="1"/>
      <c r="EO510" s="1"/>
      <c r="EP510" s="1"/>
      <c r="EQ510" s="1"/>
      <c r="ER510" s="1"/>
      <c r="ES510" s="1"/>
      <c r="ET510" s="1"/>
      <c r="EU510" s="1"/>
      <c r="EV510" s="1"/>
      <c r="EW510" s="1"/>
      <c r="EX510" s="1"/>
      <c r="EY510" s="1"/>
      <c r="EZ510" s="1"/>
      <c r="FA510" s="1"/>
      <c r="FB510" s="1"/>
      <c r="FC510" s="1"/>
      <c r="FD510" s="1"/>
      <c r="FE510" s="1"/>
      <c r="FF510" s="1"/>
      <c r="FI510" s="2"/>
      <c r="FJ510" s="2"/>
      <c r="FO510" s="2"/>
      <c r="FP510" s="2"/>
      <c r="FS510" s="2"/>
      <c r="FT510" s="2"/>
      <c r="FU510" s="2"/>
      <c r="FV510" s="2"/>
      <c r="FW510" s="2"/>
      <c r="FX510" s="2"/>
      <c r="FY510" s="2"/>
      <c r="FZ510" s="2"/>
      <c r="GQ510" s="1"/>
      <c r="GR510" s="1"/>
      <c r="GS510" s="1"/>
      <c r="GT510" s="1"/>
      <c r="GU510" s="1"/>
      <c r="GV510" s="1"/>
      <c r="GW510" s="1"/>
      <c r="GX510" s="1"/>
      <c r="HM510" s="1"/>
      <c r="HN510" s="1"/>
    </row>
    <row r="511" spans="1:222">
      <c r="A511" s="11"/>
      <c r="B511" s="1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2"/>
      <c r="AN511" s="2"/>
      <c r="AQ511" s="2"/>
      <c r="AR511" s="2"/>
      <c r="AU511" s="2"/>
      <c r="AV511" s="2"/>
      <c r="BA511" s="2"/>
      <c r="BB511" s="2"/>
      <c r="BE511" s="2"/>
      <c r="BF511" s="2"/>
      <c r="BI511" s="2"/>
      <c r="BJ511" s="2"/>
      <c r="BO511" s="1"/>
      <c r="BP511" s="1"/>
      <c r="BQ511" s="1"/>
      <c r="BR511" s="1"/>
      <c r="BS511" s="1"/>
      <c r="BT511" s="1"/>
      <c r="BU511" s="1"/>
      <c r="BV511" s="1"/>
      <c r="BW511" s="1"/>
      <c r="BX511" s="1"/>
      <c r="BY511" s="1"/>
      <c r="BZ511" s="1"/>
      <c r="CA511" s="1"/>
      <c r="CB511" s="1"/>
      <c r="CC511" s="1"/>
      <c r="CD511" s="1"/>
      <c r="CE511" s="1"/>
      <c r="CF511" s="1"/>
      <c r="CG511" s="1"/>
      <c r="CH511" s="1"/>
      <c r="CI511" s="1"/>
      <c r="CJ511" s="1"/>
      <c r="CK511" s="1"/>
      <c r="CL511" s="1"/>
      <c r="CM511" s="1"/>
      <c r="CN511" s="1"/>
      <c r="CO511" s="1"/>
      <c r="CP511" s="1"/>
      <c r="CQ511" s="1"/>
      <c r="CR511" s="1"/>
      <c r="CS511" s="1"/>
      <c r="CT511" s="1"/>
      <c r="CU511" s="1"/>
      <c r="CV511" s="1"/>
      <c r="CW511" s="1"/>
      <c r="CX511" s="1"/>
      <c r="CY511" s="1"/>
      <c r="CZ511" s="1"/>
      <c r="DA511" s="1"/>
      <c r="DB511" s="1"/>
      <c r="DC511" s="1"/>
      <c r="DD511" s="1"/>
      <c r="DE511" s="1"/>
      <c r="DF511" s="1"/>
      <c r="DG511" s="1"/>
      <c r="DH511" s="1"/>
      <c r="DI511" s="1"/>
      <c r="DJ511" s="1"/>
      <c r="DK511" s="1"/>
      <c r="DL511" s="1"/>
      <c r="DM511" s="1"/>
      <c r="DN511" s="1"/>
      <c r="DO511" s="1"/>
      <c r="DP511" s="1"/>
      <c r="DQ511" s="1"/>
      <c r="DR511" s="1"/>
      <c r="DS511" s="1"/>
      <c r="DT511" s="1"/>
      <c r="DU511" s="1"/>
      <c r="DV511" s="1"/>
      <c r="DW511" s="1"/>
      <c r="DX511" s="1"/>
      <c r="DY511" s="1"/>
      <c r="DZ511" s="1"/>
      <c r="EA511" s="1"/>
      <c r="EB511" s="1"/>
      <c r="EC511" s="1"/>
      <c r="ED511" s="1"/>
      <c r="EE511" s="1"/>
      <c r="EF511" s="1"/>
      <c r="EG511" s="1"/>
      <c r="EH511" s="1"/>
      <c r="EI511" s="1"/>
      <c r="EJ511" s="1"/>
      <c r="EK511" s="1"/>
      <c r="EL511" s="1"/>
      <c r="EM511" s="1"/>
      <c r="EN511" s="1"/>
      <c r="EO511" s="1"/>
      <c r="EP511" s="1"/>
      <c r="EQ511" s="1"/>
      <c r="ER511" s="1"/>
      <c r="ES511" s="1"/>
      <c r="ET511" s="1"/>
      <c r="EU511" s="1"/>
      <c r="EV511" s="1"/>
      <c r="EW511" s="1"/>
      <c r="EX511" s="1"/>
      <c r="EY511" s="1"/>
      <c r="EZ511" s="1"/>
      <c r="FA511" s="1"/>
      <c r="FB511" s="1"/>
      <c r="FC511" s="1"/>
      <c r="FD511" s="1"/>
      <c r="FE511" s="1"/>
      <c r="FF511" s="1"/>
      <c r="FI511" s="2"/>
      <c r="FJ511" s="2"/>
      <c r="FO511" s="2"/>
      <c r="FP511" s="2"/>
      <c r="FS511" s="2"/>
      <c r="FT511" s="2"/>
      <c r="FU511" s="2"/>
      <c r="FV511" s="2"/>
      <c r="FW511" s="2"/>
      <c r="FX511" s="2"/>
      <c r="FY511" s="2"/>
      <c r="FZ511" s="2"/>
      <c r="GQ511" s="1"/>
      <c r="GR511" s="1"/>
      <c r="GS511" s="1"/>
      <c r="GT511" s="1"/>
      <c r="GU511" s="1"/>
      <c r="GV511" s="1"/>
      <c r="GW511" s="1"/>
      <c r="GX511" s="1"/>
      <c r="HM511" s="1"/>
      <c r="HN511" s="1"/>
    </row>
    <row r="512" spans="1:222">
      <c r="A512" s="11"/>
      <c r="B512" s="1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2"/>
      <c r="AN512" s="2"/>
      <c r="AQ512" s="2"/>
      <c r="AR512" s="2"/>
      <c r="AU512" s="2"/>
      <c r="AV512" s="2"/>
      <c r="BA512" s="2"/>
      <c r="BB512" s="2"/>
      <c r="BE512" s="2"/>
      <c r="BF512" s="2"/>
      <c r="BI512" s="2"/>
      <c r="BJ512" s="2"/>
      <c r="BO512" s="1"/>
      <c r="BP512" s="1"/>
      <c r="BQ512" s="1"/>
      <c r="BR512" s="1"/>
      <c r="BS512" s="1"/>
      <c r="BT512" s="1"/>
      <c r="BU512" s="1"/>
      <c r="BV512" s="1"/>
      <c r="BW512" s="1"/>
      <c r="BX512" s="1"/>
      <c r="BY512" s="1"/>
      <c r="BZ512" s="1"/>
      <c r="CA512" s="1"/>
      <c r="CB512" s="1"/>
      <c r="CC512" s="1"/>
      <c r="CD512" s="1"/>
      <c r="CE512" s="1"/>
      <c r="CF512" s="1"/>
      <c r="CG512" s="1"/>
      <c r="CH512" s="1"/>
      <c r="CI512" s="1"/>
      <c r="CJ512" s="1"/>
      <c r="CK512" s="1"/>
      <c r="CL512" s="1"/>
      <c r="CM512" s="1"/>
      <c r="CN512" s="1"/>
      <c r="CO512" s="1"/>
      <c r="CP512" s="1"/>
      <c r="CQ512" s="1"/>
      <c r="CR512" s="1"/>
      <c r="CS512" s="1"/>
      <c r="CT512" s="1"/>
      <c r="CU512" s="1"/>
      <c r="CV512" s="1"/>
      <c r="CW512" s="1"/>
      <c r="CX512" s="1"/>
      <c r="CY512" s="1"/>
      <c r="CZ512" s="1"/>
      <c r="DA512" s="1"/>
      <c r="DB512" s="1"/>
      <c r="DC512" s="1"/>
      <c r="DD512" s="1"/>
      <c r="DE512" s="1"/>
      <c r="DF512" s="1"/>
      <c r="DG512" s="1"/>
      <c r="DH512" s="1"/>
      <c r="DI512" s="1"/>
      <c r="DJ512" s="1"/>
      <c r="DK512" s="1"/>
      <c r="DL512" s="1"/>
      <c r="DM512" s="1"/>
      <c r="DN512" s="1"/>
      <c r="DO512" s="1"/>
      <c r="DP512" s="1"/>
      <c r="DQ512" s="1"/>
      <c r="DR512" s="1"/>
      <c r="DS512" s="1"/>
      <c r="DT512" s="1"/>
      <c r="DU512" s="1"/>
      <c r="DV512" s="1"/>
      <c r="DW512" s="1"/>
      <c r="DX512" s="1"/>
      <c r="DY512" s="1"/>
      <c r="DZ512" s="1"/>
      <c r="EA512" s="1"/>
      <c r="EB512" s="1"/>
      <c r="EC512" s="1"/>
      <c r="ED512" s="1"/>
      <c r="EE512" s="1"/>
      <c r="EF512" s="1"/>
      <c r="EG512" s="1"/>
      <c r="EH512" s="1"/>
      <c r="EI512" s="1"/>
      <c r="EJ512" s="1"/>
      <c r="EK512" s="1"/>
      <c r="EL512" s="1"/>
      <c r="EM512" s="1"/>
      <c r="EN512" s="1"/>
      <c r="EO512" s="1"/>
      <c r="EP512" s="1"/>
      <c r="EQ512" s="1"/>
      <c r="ER512" s="1"/>
      <c r="ES512" s="1"/>
      <c r="ET512" s="1"/>
      <c r="EU512" s="1"/>
      <c r="EV512" s="1"/>
      <c r="EW512" s="1"/>
      <c r="EX512" s="1"/>
      <c r="EY512" s="1"/>
      <c r="EZ512" s="1"/>
      <c r="FA512" s="1"/>
      <c r="FB512" s="1"/>
      <c r="FC512" s="1"/>
      <c r="FD512" s="1"/>
      <c r="FE512" s="1"/>
      <c r="FF512" s="1"/>
      <c r="FI512" s="2"/>
      <c r="FJ512" s="2"/>
      <c r="FO512" s="2"/>
      <c r="FP512" s="2"/>
      <c r="FS512" s="2"/>
      <c r="FT512" s="2"/>
      <c r="FU512" s="2"/>
      <c r="FV512" s="2"/>
      <c r="FW512" s="2"/>
      <c r="FX512" s="2"/>
      <c r="FY512" s="2"/>
      <c r="FZ512" s="2"/>
      <c r="GQ512" s="1"/>
      <c r="GR512" s="1"/>
      <c r="GS512" s="1"/>
      <c r="GT512" s="1"/>
      <c r="GU512" s="1"/>
      <c r="GV512" s="1"/>
      <c r="GW512" s="1"/>
      <c r="GX512" s="1"/>
      <c r="HM512" s="1"/>
      <c r="HN512" s="1"/>
    </row>
    <row r="513" spans="1:222">
      <c r="A513" s="11"/>
      <c r="B513" s="1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2"/>
      <c r="AN513" s="2"/>
      <c r="AQ513" s="2"/>
      <c r="AR513" s="2"/>
      <c r="AU513" s="2"/>
      <c r="AV513" s="2"/>
      <c r="BA513" s="2"/>
      <c r="BB513" s="2"/>
      <c r="BE513" s="2"/>
      <c r="BF513" s="2"/>
      <c r="BI513" s="2"/>
      <c r="BJ513" s="2"/>
      <c r="BO513" s="1"/>
      <c r="BP513" s="1"/>
      <c r="BQ513" s="1"/>
      <c r="BR513" s="1"/>
      <c r="BS513" s="1"/>
      <c r="BT513" s="1"/>
      <c r="BU513" s="1"/>
      <c r="BV513" s="1"/>
      <c r="BW513" s="1"/>
      <c r="BX513" s="1"/>
      <c r="BY513" s="1"/>
      <c r="BZ513" s="1"/>
      <c r="CA513" s="1"/>
      <c r="CB513" s="1"/>
      <c r="CC513" s="1"/>
      <c r="CD513" s="1"/>
      <c r="CE513" s="1"/>
      <c r="CF513" s="1"/>
      <c r="CG513" s="1"/>
      <c r="CH513" s="1"/>
      <c r="CI513" s="1"/>
      <c r="CJ513" s="1"/>
      <c r="CK513" s="1"/>
      <c r="CL513" s="1"/>
      <c r="CM513" s="1"/>
      <c r="CN513" s="1"/>
      <c r="CO513" s="1"/>
      <c r="CP513" s="1"/>
      <c r="CQ513" s="1"/>
      <c r="CR513" s="1"/>
      <c r="CS513" s="1"/>
      <c r="CT513" s="1"/>
      <c r="CU513" s="1"/>
      <c r="CV513" s="1"/>
      <c r="CW513" s="1"/>
      <c r="CX513" s="1"/>
      <c r="CY513" s="1"/>
      <c r="CZ513" s="1"/>
      <c r="DA513" s="1"/>
      <c r="DB513" s="1"/>
      <c r="DC513" s="1"/>
      <c r="DD513" s="1"/>
      <c r="DE513" s="1"/>
      <c r="DF513" s="1"/>
      <c r="DG513" s="1"/>
      <c r="DH513" s="1"/>
      <c r="DI513" s="1"/>
      <c r="DJ513" s="1"/>
      <c r="DK513" s="1"/>
      <c r="DL513" s="1"/>
      <c r="DM513" s="1"/>
      <c r="DN513" s="1"/>
      <c r="DO513" s="1"/>
      <c r="DP513" s="1"/>
      <c r="DQ513" s="1"/>
      <c r="DR513" s="1"/>
      <c r="DS513" s="1"/>
      <c r="DT513" s="1"/>
      <c r="DU513" s="1"/>
      <c r="DV513" s="1"/>
      <c r="DW513" s="1"/>
      <c r="DX513" s="1"/>
      <c r="DY513" s="1"/>
      <c r="DZ513" s="1"/>
      <c r="EA513" s="1"/>
      <c r="EB513" s="1"/>
      <c r="EC513" s="1"/>
      <c r="ED513" s="1"/>
      <c r="EE513" s="1"/>
      <c r="EF513" s="1"/>
      <c r="EG513" s="1"/>
      <c r="EH513" s="1"/>
      <c r="EI513" s="1"/>
      <c r="EJ513" s="1"/>
      <c r="EK513" s="1"/>
      <c r="EL513" s="1"/>
      <c r="EM513" s="1"/>
      <c r="EN513" s="1"/>
      <c r="EO513" s="1"/>
      <c r="EP513" s="1"/>
      <c r="EQ513" s="1"/>
      <c r="ER513" s="1"/>
      <c r="ES513" s="1"/>
      <c r="ET513" s="1"/>
      <c r="EU513" s="1"/>
      <c r="EV513" s="1"/>
      <c r="EW513" s="1"/>
      <c r="EX513" s="1"/>
      <c r="EY513" s="1"/>
      <c r="EZ513" s="1"/>
      <c r="FA513" s="1"/>
      <c r="FB513" s="1"/>
      <c r="FC513" s="1"/>
      <c r="FD513" s="1"/>
      <c r="FE513" s="1"/>
      <c r="FF513" s="1"/>
      <c r="FI513" s="2"/>
      <c r="FJ513" s="2"/>
      <c r="FO513" s="2"/>
      <c r="FP513" s="2"/>
      <c r="FS513" s="2"/>
      <c r="FT513" s="2"/>
      <c r="FU513" s="2"/>
      <c r="FV513" s="2"/>
      <c r="FW513" s="2"/>
      <c r="FX513" s="2"/>
      <c r="FY513" s="2"/>
      <c r="FZ513" s="2"/>
      <c r="GQ513" s="1"/>
      <c r="GR513" s="1"/>
      <c r="GS513" s="1"/>
      <c r="GT513" s="1"/>
      <c r="GU513" s="1"/>
      <c r="GV513" s="1"/>
      <c r="GW513" s="1"/>
      <c r="GX513" s="1"/>
      <c r="HM513" s="1"/>
      <c r="HN513" s="1"/>
    </row>
    <row r="514" spans="1:222">
      <c r="A514" s="11"/>
      <c r="B514" s="1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2"/>
      <c r="AN514" s="2"/>
      <c r="AQ514" s="2"/>
      <c r="AR514" s="2"/>
      <c r="AU514" s="2"/>
      <c r="AV514" s="2"/>
      <c r="BA514" s="2"/>
      <c r="BB514" s="2"/>
      <c r="BE514" s="2"/>
      <c r="BF514" s="2"/>
      <c r="BI514" s="2"/>
      <c r="BJ514" s="2"/>
      <c r="BO514" s="1"/>
      <c r="BP514" s="1"/>
      <c r="BQ514" s="1"/>
      <c r="BR514" s="1"/>
      <c r="BS514" s="1"/>
      <c r="BT514" s="1"/>
      <c r="BU514" s="1"/>
      <c r="BV514" s="1"/>
      <c r="BW514" s="1"/>
      <c r="BX514" s="1"/>
      <c r="BY514" s="1"/>
      <c r="BZ514" s="1"/>
      <c r="CA514" s="1"/>
      <c r="CB514" s="1"/>
      <c r="CC514" s="1"/>
      <c r="CD514" s="1"/>
      <c r="CE514" s="1"/>
      <c r="CF514" s="1"/>
      <c r="CG514" s="1"/>
      <c r="CH514" s="1"/>
      <c r="CI514" s="1"/>
      <c r="CJ514" s="1"/>
      <c r="CK514" s="1"/>
      <c r="CL514" s="1"/>
      <c r="CM514" s="1"/>
      <c r="CN514" s="1"/>
      <c r="CO514" s="1"/>
      <c r="CP514" s="1"/>
      <c r="CQ514" s="1"/>
      <c r="CR514" s="1"/>
      <c r="CS514" s="1"/>
      <c r="CT514" s="1"/>
      <c r="CU514" s="1"/>
      <c r="CV514" s="1"/>
      <c r="CW514" s="1"/>
      <c r="CX514" s="1"/>
      <c r="CY514" s="1"/>
      <c r="CZ514" s="1"/>
      <c r="DA514" s="1"/>
      <c r="DB514" s="1"/>
      <c r="DC514" s="1"/>
      <c r="DD514" s="1"/>
      <c r="DE514" s="1"/>
      <c r="DF514" s="1"/>
      <c r="DG514" s="1"/>
      <c r="DH514" s="1"/>
      <c r="DI514" s="1"/>
      <c r="DJ514" s="1"/>
      <c r="DK514" s="1"/>
      <c r="DL514" s="1"/>
      <c r="DM514" s="1"/>
      <c r="DN514" s="1"/>
      <c r="DO514" s="1"/>
      <c r="DP514" s="1"/>
      <c r="DQ514" s="1"/>
      <c r="DR514" s="1"/>
      <c r="DS514" s="1"/>
      <c r="DT514" s="1"/>
      <c r="DU514" s="1"/>
      <c r="DV514" s="1"/>
      <c r="DW514" s="1"/>
      <c r="DX514" s="1"/>
      <c r="DY514" s="1"/>
      <c r="DZ514" s="1"/>
      <c r="EA514" s="1"/>
      <c r="EB514" s="1"/>
      <c r="EC514" s="1"/>
      <c r="ED514" s="1"/>
      <c r="EE514" s="1"/>
      <c r="EF514" s="1"/>
      <c r="EG514" s="1"/>
      <c r="EH514" s="1"/>
      <c r="EI514" s="1"/>
      <c r="EJ514" s="1"/>
      <c r="EK514" s="1"/>
      <c r="EL514" s="1"/>
      <c r="EM514" s="1"/>
      <c r="EN514" s="1"/>
      <c r="EO514" s="1"/>
      <c r="EP514" s="1"/>
      <c r="EQ514" s="1"/>
      <c r="ER514" s="1"/>
      <c r="ES514" s="1"/>
      <c r="ET514" s="1"/>
      <c r="EU514" s="1"/>
      <c r="EV514" s="1"/>
      <c r="EW514" s="1"/>
      <c r="EX514" s="1"/>
      <c r="EY514" s="1"/>
      <c r="EZ514" s="1"/>
      <c r="FA514" s="1"/>
      <c r="FB514" s="1"/>
      <c r="FC514" s="1"/>
      <c r="FD514" s="1"/>
      <c r="FE514" s="1"/>
      <c r="FF514" s="1"/>
      <c r="FI514" s="2"/>
      <c r="FJ514" s="2"/>
      <c r="FO514" s="2"/>
      <c r="FP514" s="2"/>
      <c r="FS514" s="2"/>
      <c r="FT514" s="2"/>
      <c r="FU514" s="2"/>
      <c r="FV514" s="2"/>
      <c r="FW514" s="2"/>
      <c r="FX514" s="2"/>
      <c r="FY514" s="2"/>
      <c r="FZ514" s="2"/>
      <c r="GQ514" s="1"/>
      <c r="GR514" s="1"/>
      <c r="GS514" s="1"/>
      <c r="GT514" s="1"/>
      <c r="GU514" s="1"/>
      <c r="GV514" s="1"/>
      <c r="GW514" s="1"/>
      <c r="GX514" s="1"/>
      <c r="HM514" s="1"/>
      <c r="HN514" s="1"/>
    </row>
    <row r="515" spans="1:222">
      <c r="A515" s="11"/>
      <c r="B515" s="1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2"/>
      <c r="AN515" s="2"/>
      <c r="AQ515" s="2"/>
      <c r="AR515" s="2"/>
      <c r="AU515" s="2"/>
      <c r="AV515" s="2"/>
      <c r="BA515" s="2"/>
      <c r="BB515" s="2"/>
      <c r="BE515" s="2"/>
      <c r="BF515" s="2"/>
      <c r="BI515" s="2"/>
      <c r="BJ515" s="2"/>
      <c r="BO515" s="1"/>
      <c r="BP515" s="1"/>
      <c r="BQ515" s="1"/>
      <c r="BR515" s="1"/>
      <c r="BS515" s="1"/>
      <c r="BT515" s="1"/>
      <c r="BU515" s="1"/>
      <c r="BV515" s="1"/>
      <c r="BW515" s="1"/>
      <c r="BX515" s="1"/>
      <c r="BY515" s="1"/>
      <c r="BZ515" s="1"/>
      <c r="CA515" s="1"/>
      <c r="CB515" s="1"/>
      <c r="CC515" s="1"/>
      <c r="CD515" s="1"/>
      <c r="CE515" s="1"/>
      <c r="CF515" s="1"/>
      <c r="CG515" s="1"/>
      <c r="CH515" s="1"/>
      <c r="CI515" s="1"/>
      <c r="CJ515" s="1"/>
      <c r="CK515" s="1"/>
      <c r="CL515" s="1"/>
      <c r="CM515" s="1"/>
      <c r="CN515" s="1"/>
      <c r="CO515" s="1"/>
      <c r="CP515" s="1"/>
      <c r="CQ515" s="1"/>
      <c r="CR515" s="1"/>
      <c r="CS515" s="1"/>
      <c r="CT515" s="1"/>
      <c r="CU515" s="1"/>
      <c r="CV515" s="1"/>
      <c r="CW515" s="1"/>
      <c r="CX515" s="1"/>
      <c r="CY515" s="1"/>
      <c r="CZ515" s="1"/>
      <c r="DA515" s="1"/>
      <c r="DB515" s="1"/>
      <c r="DC515" s="1"/>
      <c r="DD515" s="1"/>
      <c r="DE515" s="1"/>
      <c r="DF515" s="1"/>
      <c r="DG515" s="1"/>
      <c r="DH515" s="1"/>
      <c r="DI515" s="1"/>
      <c r="DJ515" s="1"/>
      <c r="DK515" s="1"/>
      <c r="DL515" s="1"/>
      <c r="DM515" s="1"/>
      <c r="DN515" s="1"/>
      <c r="DO515" s="1"/>
      <c r="DP515" s="1"/>
      <c r="DQ515" s="1"/>
      <c r="DR515" s="1"/>
      <c r="DS515" s="1"/>
      <c r="DT515" s="1"/>
      <c r="DU515" s="1"/>
      <c r="DV515" s="1"/>
      <c r="DW515" s="1"/>
      <c r="DX515" s="1"/>
      <c r="DY515" s="1"/>
      <c r="DZ515" s="1"/>
      <c r="EA515" s="1"/>
      <c r="EB515" s="1"/>
      <c r="EC515" s="1"/>
      <c r="ED515" s="1"/>
      <c r="EE515" s="1"/>
      <c r="EF515" s="1"/>
      <c r="EG515" s="1"/>
      <c r="EH515" s="1"/>
      <c r="EI515" s="1"/>
      <c r="EJ515" s="1"/>
      <c r="EK515" s="1"/>
      <c r="EL515" s="1"/>
      <c r="EM515" s="1"/>
      <c r="EN515" s="1"/>
      <c r="EO515" s="1"/>
      <c r="EP515" s="1"/>
      <c r="EQ515" s="1"/>
      <c r="ER515" s="1"/>
      <c r="ES515" s="1"/>
      <c r="ET515" s="1"/>
      <c r="EU515" s="1"/>
      <c r="EV515" s="1"/>
      <c r="EW515" s="1"/>
      <c r="EX515" s="1"/>
      <c r="EY515" s="1"/>
      <c r="EZ515" s="1"/>
      <c r="FA515" s="1"/>
      <c r="FB515" s="1"/>
      <c r="FC515" s="1"/>
      <c r="FD515" s="1"/>
      <c r="FE515" s="1"/>
      <c r="FF515" s="1"/>
      <c r="FI515" s="2"/>
      <c r="FJ515" s="2"/>
      <c r="FO515" s="2"/>
      <c r="FP515" s="2"/>
      <c r="FS515" s="2"/>
      <c r="FT515" s="2"/>
      <c r="FU515" s="2"/>
      <c r="FV515" s="2"/>
      <c r="FW515" s="2"/>
      <c r="FX515" s="2"/>
      <c r="FY515" s="2"/>
      <c r="FZ515" s="2"/>
      <c r="GQ515" s="1"/>
      <c r="GR515" s="1"/>
      <c r="GS515" s="1"/>
      <c r="GT515" s="1"/>
      <c r="GU515" s="1"/>
      <c r="GV515" s="1"/>
      <c r="GW515" s="1"/>
      <c r="GX515" s="1"/>
      <c r="HM515" s="1"/>
      <c r="HN515" s="1"/>
    </row>
    <row r="516" spans="1:222">
      <c r="A516" s="11"/>
      <c r="B516" s="1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2"/>
      <c r="AN516" s="2"/>
      <c r="AQ516" s="2"/>
      <c r="AR516" s="2"/>
      <c r="AU516" s="2"/>
      <c r="AV516" s="2"/>
      <c r="BA516" s="2"/>
      <c r="BB516" s="2"/>
      <c r="BE516" s="2"/>
      <c r="BF516" s="2"/>
      <c r="BI516" s="2"/>
      <c r="BJ516" s="2"/>
      <c r="BO516" s="1"/>
      <c r="BP516" s="1"/>
      <c r="BQ516" s="1"/>
      <c r="BR516" s="1"/>
      <c r="BS516" s="1"/>
      <c r="BT516" s="1"/>
      <c r="BU516" s="1"/>
      <c r="BV516" s="1"/>
      <c r="BW516" s="1"/>
      <c r="BX516" s="1"/>
      <c r="BY516" s="1"/>
      <c r="BZ516" s="1"/>
      <c r="CA516" s="1"/>
      <c r="CB516" s="1"/>
      <c r="CC516" s="1"/>
      <c r="CD516" s="1"/>
      <c r="CE516" s="1"/>
      <c r="CF516" s="1"/>
      <c r="CG516" s="1"/>
      <c r="CH516" s="1"/>
      <c r="CI516" s="1"/>
      <c r="CJ516" s="1"/>
      <c r="CK516" s="1"/>
      <c r="CL516" s="1"/>
      <c r="CM516" s="1"/>
      <c r="CN516" s="1"/>
      <c r="CO516" s="1"/>
      <c r="CP516" s="1"/>
      <c r="CQ516" s="1"/>
      <c r="CR516" s="1"/>
      <c r="CS516" s="1"/>
      <c r="CT516" s="1"/>
      <c r="CU516" s="1"/>
      <c r="CV516" s="1"/>
      <c r="CW516" s="1"/>
      <c r="CX516" s="1"/>
      <c r="CY516" s="1"/>
      <c r="CZ516" s="1"/>
      <c r="DA516" s="1"/>
      <c r="DB516" s="1"/>
      <c r="DC516" s="1"/>
      <c r="DD516" s="1"/>
      <c r="DE516" s="1"/>
      <c r="DF516" s="1"/>
      <c r="DG516" s="1"/>
      <c r="DH516" s="1"/>
      <c r="DI516" s="1"/>
      <c r="DJ516" s="1"/>
      <c r="DK516" s="1"/>
      <c r="DL516" s="1"/>
      <c r="DM516" s="1"/>
      <c r="DN516" s="1"/>
      <c r="DO516" s="1"/>
      <c r="DP516" s="1"/>
      <c r="DQ516" s="1"/>
      <c r="DR516" s="1"/>
      <c r="DS516" s="1"/>
      <c r="DT516" s="1"/>
      <c r="DU516" s="1"/>
      <c r="DV516" s="1"/>
      <c r="DW516" s="1"/>
      <c r="DX516" s="1"/>
      <c r="DY516" s="1"/>
      <c r="DZ516" s="1"/>
      <c r="EA516" s="1"/>
      <c r="EB516" s="1"/>
      <c r="EC516" s="1"/>
      <c r="ED516" s="1"/>
      <c r="EE516" s="1"/>
      <c r="EF516" s="1"/>
      <c r="EG516" s="1"/>
      <c r="EH516" s="1"/>
      <c r="EI516" s="1"/>
      <c r="EJ516" s="1"/>
      <c r="EK516" s="1"/>
      <c r="EL516" s="1"/>
      <c r="EM516" s="1"/>
      <c r="EN516" s="1"/>
      <c r="EO516" s="1"/>
      <c r="EP516" s="1"/>
      <c r="EQ516" s="1"/>
      <c r="ER516" s="1"/>
      <c r="ES516" s="1"/>
      <c r="ET516" s="1"/>
      <c r="EU516" s="1"/>
      <c r="EV516" s="1"/>
      <c r="EW516" s="1"/>
      <c r="EX516" s="1"/>
      <c r="EY516" s="1"/>
      <c r="EZ516" s="1"/>
      <c r="FA516" s="1"/>
      <c r="FB516" s="1"/>
      <c r="FC516" s="1"/>
      <c r="FD516" s="1"/>
      <c r="FE516" s="1"/>
      <c r="FF516" s="1"/>
      <c r="FI516" s="2"/>
      <c r="FJ516" s="2"/>
      <c r="FO516" s="2"/>
      <c r="FP516" s="2"/>
      <c r="FS516" s="2"/>
      <c r="FT516" s="2"/>
      <c r="FU516" s="2"/>
      <c r="FV516" s="2"/>
      <c r="FW516" s="2"/>
      <c r="FX516" s="2"/>
      <c r="FY516" s="2"/>
      <c r="FZ516" s="2"/>
      <c r="GQ516" s="1"/>
      <c r="GR516" s="1"/>
      <c r="GS516" s="1"/>
      <c r="GT516" s="1"/>
      <c r="GU516" s="1"/>
      <c r="GV516" s="1"/>
      <c r="GW516" s="1"/>
      <c r="GX516" s="1"/>
      <c r="HM516" s="1"/>
      <c r="HN516" s="1"/>
    </row>
    <row r="517" spans="1:222">
      <c r="A517" s="11"/>
      <c r="B517" s="1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2"/>
      <c r="AN517" s="2"/>
      <c r="AQ517" s="2"/>
      <c r="AR517" s="2"/>
      <c r="AU517" s="2"/>
      <c r="AV517" s="2"/>
      <c r="BA517" s="2"/>
      <c r="BB517" s="2"/>
      <c r="BE517" s="2"/>
      <c r="BF517" s="2"/>
      <c r="BI517" s="2"/>
      <c r="BJ517" s="2"/>
      <c r="BO517" s="1"/>
      <c r="BP517" s="1"/>
      <c r="BQ517" s="1"/>
      <c r="BR517" s="1"/>
      <c r="BS517" s="1"/>
      <c r="BT517" s="1"/>
      <c r="BU517" s="1"/>
      <c r="BV517" s="1"/>
      <c r="BW517" s="1"/>
      <c r="BX517" s="1"/>
      <c r="BY517" s="1"/>
      <c r="BZ517" s="1"/>
      <c r="CA517" s="1"/>
      <c r="CB517" s="1"/>
      <c r="CC517" s="1"/>
      <c r="CD517" s="1"/>
      <c r="CE517" s="1"/>
      <c r="CF517" s="1"/>
      <c r="CG517" s="1"/>
      <c r="CH517" s="1"/>
      <c r="CI517" s="1"/>
      <c r="CJ517" s="1"/>
      <c r="CK517" s="1"/>
      <c r="CL517" s="1"/>
      <c r="CM517" s="1"/>
      <c r="CN517" s="1"/>
      <c r="CO517" s="1"/>
      <c r="CP517" s="1"/>
      <c r="CQ517" s="1"/>
      <c r="CR517" s="1"/>
      <c r="CS517" s="1"/>
      <c r="CT517" s="1"/>
      <c r="CU517" s="1"/>
      <c r="CV517" s="1"/>
      <c r="CW517" s="1"/>
      <c r="CX517" s="1"/>
      <c r="CY517" s="1"/>
      <c r="CZ517" s="1"/>
      <c r="DA517" s="1"/>
      <c r="DB517" s="1"/>
      <c r="DC517" s="1"/>
      <c r="DD517" s="1"/>
      <c r="DE517" s="1"/>
      <c r="DF517" s="1"/>
      <c r="DG517" s="1"/>
      <c r="DH517" s="1"/>
      <c r="DI517" s="1"/>
      <c r="DJ517" s="1"/>
      <c r="DK517" s="1"/>
      <c r="DL517" s="1"/>
      <c r="DM517" s="1"/>
      <c r="DN517" s="1"/>
      <c r="DO517" s="1"/>
      <c r="DP517" s="1"/>
      <c r="DQ517" s="1"/>
      <c r="DR517" s="1"/>
      <c r="DS517" s="1"/>
      <c r="DT517" s="1"/>
      <c r="DU517" s="1"/>
      <c r="DV517" s="1"/>
      <c r="DW517" s="1"/>
      <c r="DX517" s="1"/>
      <c r="DY517" s="1"/>
      <c r="DZ517" s="1"/>
      <c r="EA517" s="1"/>
      <c r="EB517" s="1"/>
      <c r="EC517" s="1"/>
      <c r="ED517" s="1"/>
      <c r="EE517" s="1"/>
      <c r="EF517" s="1"/>
      <c r="EG517" s="1"/>
      <c r="EH517" s="1"/>
      <c r="EI517" s="1"/>
      <c r="EJ517" s="1"/>
      <c r="EK517" s="1"/>
      <c r="EL517" s="1"/>
      <c r="EM517" s="1"/>
      <c r="EN517" s="1"/>
      <c r="EO517" s="1"/>
      <c r="EP517" s="1"/>
      <c r="EQ517" s="1"/>
      <c r="ER517" s="1"/>
      <c r="ES517" s="1"/>
      <c r="ET517" s="1"/>
      <c r="EU517" s="1"/>
      <c r="EV517" s="1"/>
      <c r="EW517" s="1"/>
      <c r="EX517" s="1"/>
      <c r="EY517" s="1"/>
      <c r="EZ517" s="1"/>
      <c r="FA517" s="1"/>
      <c r="FB517" s="1"/>
      <c r="FC517" s="1"/>
      <c r="FD517" s="1"/>
      <c r="FE517" s="1"/>
      <c r="FF517" s="1"/>
      <c r="FI517" s="2"/>
      <c r="FJ517" s="2"/>
      <c r="FO517" s="2"/>
      <c r="FP517" s="2"/>
      <c r="FS517" s="2"/>
      <c r="FT517" s="2"/>
      <c r="FU517" s="2"/>
      <c r="FV517" s="2"/>
      <c r="FW517" s="2"/>
      <c r="FX517" s="2"/>
      <c r="FY517" s="2"/>
      <c r="FZ517" s="2"/>
      <c r="GQ517" s="1"/>
      <c r="GR517" s="1"/>
      <c r="GS517" s="1"/>
      <c r="GT517" s="1"/>
      <c r="GU517" s="1"/>
      <c r="GV517" s="1"/>
      <c r="GW517" s="1"/>
      <c r="GX517" s="1"/>
      <c r="HM517" s="1"/>
      <c r="HN517" s="1"/>
    </row>
    <row r="518" spans="1:222">
      <c r="A518" s="11"/>
      <c r="B518" s="1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2"/>
      <c r="AN518" s="2"/>
      <c r="AQ518" s="2"/>
      <c r="AR518" s="2"/>
      <c r="AU518" s="2"/>
      <c r="AV518" s="2"/>
      <c r="BA518" s="2"/>
      <c r="BB518" s="2"/>
      <c r="BE518" s="2"/>
      <c r="BF518" s="2"/>
      <c r="BI518" s="2"/>
      <c r="BJ518" s="2"/>
      <c r="BO518" s="1"/>
      <c r="BP518" s="1"/>
      <c r="BQ518" s="1"/>
      <c r="BR518" s="1"/>
      <c r="BS518" s="1"/>
      <c r="BT518" s="1"/>
      <c r="BU518" s="1"/>
      <c r="BV518" s="1"/>
      <c r="BW518" s="1"/>
      <c r="BX518" s="1"/>
      <c r="BY518" s="1"/>
      <c r="BZ518" s="1"/>
      <c r="CA518" s="1"/>
      <c r="CB518" s="1"/>
      <c r="CC518" s="1"/>
      <c r="CD518" s="1"/>
      <c r="CE518" s="1"/>
      <c r="CF518" s="1"/>
      <c r="CG518" s="1"/>
      <c r="CH518" s="1"/>
      <c r="CI518" s="1"/>
      <c r="CJ518" s="1"/>
      <c r="CK518" s="1"/>
      <c r="CL518" s="1"/>
      <c r="CM518" s="1"/>
      <c r="CN518" s="1"/>
      <c r="CO518" s="1"/>
      <c r="CP518" s="1"/>
      <c r="CQ518" s="1"/>
      <c r="CR518" s="1"/>
      <c r="CS518" s="1"/>
      <c r="CT518" s="1"/>
      <c r="CU518" s="1"/>
      <c r="CV518" s="1"/>
      <c r="CW518" s="1"/>
      <c r="CX518" s="1"/>
      <c r="CY518" s="1"/>
      <c r="CZ518" s="1"/>
      <c r="DA518" s="1"/>
      <c r="DB518" s="1"/>
      <c r="DC518" s="1"/>
      <c r="DD518" s="1"/>
      <c r="DE518" s="1"/>
      <c r="DF518" s="1"/>
      <c r="DG518" s="1"/>
      <c r="DH518" s="1"/>
      <c r="DI518" s="1"/>
      <c r="DJ518" s="1"/>
      <c r="DK518" s="1"/>
      <c r="DL518" s="1"/>
      <c r="DM518" s="1"/>
      <c r="DN518" s="1"/>
      <c r="DO518" s="1"/>
      <c r="DP518" s="1"/>
      <c r="DQ518" s="1"/>
      <c r="DR518" s="1"/>
      <c r="DS518" s="1"/>
      <c r="DT518" s="1"/>
      <c r="DU518" s="1"/>
      <c r="DV518" s="1"/>
      <c r="DW518" s="1"/>
      <c r="DX518" s="1"/>
      <c r="DY518" s="1"/>
      <c r="DZ518" s="1"/>
      <c r="EA518" s="1"/>
      <c r="EB518" s="1"/>
      <c r="EC518" s="1"/>
      <c r="ED518" s="1"/>
      <c r="EE518" s="1"/>
      <c r="EF518" s="1"/>
      <c r="EG518" s="1"/>
      <c r="EH518" s="1"/>
      <c r="EI518" s="1"/>
      <c r="EJ518" s="1"/>
      <c r="EK518" s="1"/>
      <c r="EL518" s="1"/>
      <c r="EM518" s="1"/>
      <c r="EN518" s="1"/>
      <c r="EO518" s="1"/>
      <c r="EP518" s="1"/>
      <c r="EQ518" s="1"/>
      <c r="ER518" s="1"/>
      <c r="ES518" s="1"/>
      <c r="ET518" s="1"/>
      <c r="EU518" s="1"/>
      <c r="EV518" s="1"/>
      <c r="EW518" s="1"/>
      <c r="EX518" s="1"/>
      <c r="EY518" s="1"/>
      <c r="EZ518" s="1"/>
      <c r="FA518" s="1"/>
      <c r="FB518" s="1"/>
      <c r="FC518" s="1"/>
      <c r="FD518" s="1"/>
      <c r="FE518" s="1"/>
      <c r="FF518" s="1"/>
      <c r="FI518" s="2"/>
      <c r="FJ518" s="2"/>
      <c r="FO518" s="2"/>
      <c r="FP518" s="2"/>
      <c r="FS518" s="2"/>
      <c r="FT518" s="2"/>
      <c r="FU518" s="2"/>
      <c r="FV518" s="2"/>
      <c r="FW518" s="2"/>
      <c r="FX518" s="2"/>
      <c r="FY518" s="2"/>
      <c r="FZ518" s="2"/>
      <c r="GQ518" s="1"/>
      <c r="GR518" s="1"/>
      <c r="GS518" s="1"/>
      <c r="GT518" s="1"/>
      <c r="GU518" s="1"/>
      <c r="GV518" s="1"/>
      <c r="GW518" s="1"/>
      <c r="GX518" s="1"/>
      <c r="HM518" s="1"/>
      <c r="HN518" s="1"/>
    </row>
    <row r="519" spans="1:222">
      <c r="A519" s="11"/>
      <c r="B519" s="1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2"/>
      <c r="AN519" s="2"/>
      <c r="AQ519" s="2"/>
      <c r="AR519" s="2"/>
      <c r="AU519" s="2"/>
      <c r="AV519" s="2"/>
      <c r="BA519" s="2"/>
      <c r="BB519" s="2"/>
      <c r="BE519" s="2"/>
      <c r="BF519" s="2"/>
      <c r="BI519" s="2"/>
      <c r="BJ519" s="2"/>
      <c r="BO519" s="1"/>
      <c r="BP519" s="1"/>
      <c r="BQ519" s="1"/>
      <c r="BR519" s="1"/>
      <c r="BS519" s="1"/>
      <c r="BT519" s="1"/>
      <c r="BU519" s="1"/>
      <c r="BV519" s="1"/>
      <c r="BW519" s="1"/>
      <c r="BX519" s="1"/>
      <c r="BY519" s="1"/>
      <c r="BZ519" s="1"/>
      <c r="CA519" s="1"/>
      <c r="CB519" s="1"/>
      <c r="CC519" s="1"/>
      <c r="CD519" s="1"/>
      <c r="CE519" s="1"/>
      <c r="CF519" s="1"/>
      <c r="CG519" s="1"/>
      <c r="CH519" s="1"/>
      <c r="CI519" s="1"/>
      <c r="CJ519" s="1"/>
      <c r="CK519" s="1"/>
      <c r="CL519" s="1"/>
      <c r="CM519" s="1"/>
      <c r="CN519" s="1"/>
      <c r="CO519" s="1"/>
      <c r="CP519" s="1"/>
      <c r="CQ519" s="1"/>
      <c r="CR519" s="1"/>
      <c r="CS519" s="1"/>
      <c r="CT519" s="1"/>
      <c r="CU519" s="1"/>
      <c r="CV519" s="1"/>
      <c r="CW519" s="1"/>
      <c r="CX519" s="1"/>
      <c r="CY519" s="1"/>
      <c r="CZ519" s="1"/>
      <c r="DA519" s="1"/>
      <c r="DB519" s="1"/>
      <c r="DC519" s="1"/>
      <c r="DD519" s="1"/>
      <c r="DE519" s="1"/>
      <c r="DF519" s="1"/>
      <c r="DG519" s="1"/>
      <c r="DH519" s="1"/>
      <c r="DI519" s="1"/>
      <c r="DJ519" s="1"/>
      <c r="DK519" s="1"/>
      <c r="DL519" s="1"/>
      <c r="DM519" s="1"/>
      <c r="DN519" s="1"/>
      <c r="DO519" s="1"/>
      <c r="DP519" s="1"/>
      <c r="DQ519" s="1"/>
      <c r="DR519" s="1"/>
      <c r="DS519" s="1"/>
      <c r="DT519" s="1"/>
      <c r="DU519" s="1"/>
      <c r="DV519" s="1"/>
      <c r="DW519" s="1"/>
      <c r="DX519" s="1"/>
      <c r="DY519" s="1"/>
      <c r="DZ519" s="1"/>
      <c r="EA519" s="1"/>
      <c r="EB519" s="1"/>
      <c r="EC519" s="1"/>
      <c r="ED519" s="1"/>
      <c r="EE519" s="1"/>
      <c r="EF519" s="1"/>
      <c r="EG519" s="1"/>
      <c r="EH519" s="1"/>
      <c r="EI519" s="1"/>
      <c r="EJ519" s="1"/>
      <c r="EK519" s="1"/>
      <c r="EL519" s="1"/>
      <c r="EM519" s="1"/>
      <c r="EN519" s="1"/>
      <c r="EO519" s="1"/>
      <c r="EP519" s="1"/>
      <c r="EQ519" s="1"/>
      <c r="ER519" s="1"/>
      <c r="ES519" s="1"/>
      <c r="ET519" s="1"/>
      <c r="EU519" s="1"/>
      <c r="EV519" s="1"/>
      <c r="EW519" s="1"/>
      <c r="EX519" s="1"/>
      <c r="EY519" s="1"/>
      <c r="EZ519" s="1"/>
      <c r="FA519" s="1"/>
      <c r="FB519" s="1"/>
      <c r="FC519" s="1"/>
      <c r="FD519" s="1"/>
      <c r="FE519" s="1"/>
      <c r="FF519" s="1"/>
      <c r="FI519" s="2"/>
      <c r="FJ519" s="2"/>
      <c r="FO519" s="2"/>
      <c r="FP519" s="2"/>
      <c r="FS519" s="2"/>
      <c r="FT519" s="2"/>
      <c r="FU519" s="2"/>
      <c r="FV519" s="2"/>
      <c r="FW519" s="2"/>
      <c r="FX519" s="2"/>
      <c r="FY519" s="2"/>
      <c r="FZ519" s="2"/>
      <c r="GQ519" s="1"/>
      <c r="GR519" s="1"/>
      <c r="GS519" s="1"/>
      <c r="GT519" s="1"/>
      <c r="GU519" s="1"/>
      <c r="GV519" s="1"/>
      <c r="GW519" s="1"/>
      <c r="GX519" s="1"/>
      <c r="HM519" s="1"/>
      <c r="HN519" s="1"/>
    </row>
    <row r="520" spans="1:222">
      <c r="A520" s="11"/>
      <c r="B520" s="1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2"/>
      <c r="AN520" s="2"/>
      <c r="AQ520" s="2"/>
      <c r="AR520" s="2"/>
      <c r="AU520" s="2"/>
      <c r="AV520" s="2"/>
      <c r="BA520" s="2"/>
      <c r="BB520" s="2"/>
      <c r="BE520" s="2"/>
      <c r="BF520" s="2"/>
      <c r="BI520" s="2"/>
      <c r="BJ520" s="2"/>
      <c r="BO520" s="1"/>
      <c r="BP520" s="1"/>
      <c r="BQ520" s="1"/>
      <c r="BR520" s="1"/>
      <c r="BS520" s="1"/>
      <c r="BT520" s="1"/>
      <c r="BU520" s="1"/>
      <c r="BV520" s="1"/>
      <c r="BW520" s="1"/>
      <c r="BX520" s="1"/>
      <c r="BY520" s="1"/>
      <c r="BZ520" s="1"/>
      <c r="CA520" s="1"/>
      <c r="CB520" s="1"/>
      <c r="CC520" s="1"/>
      <c r="CD520" s="1"/>
      <c r="CE520" s="1"/>
      <c r="CF520" s="1"/>
      <c r="CG520" s="1"/>
      <c r="CH520" s="1"/>
      <c r="CI520" s="1"/>
      <c r="CJ520" s="1"/>
      <c r="CK520" s="1"/>
      <c r="CL520" s="1"/>
      <c r="CM520" s="1"/>
      <c r="CN520" s="1"/>
      <c r="CO520" s="1"/>
      <c r="CP520" s="1"/>
      <c r="CQ520" s="1"/>
      <c r="CR520" s="1"/>
      <c r="CS520" s="1"/>
      <c r="CT520" s="1"/>
      <c r="CU520" s="1"/>
      <c r="CV520" s="1"/>
      <c r="CW520" s="1"/>
      <c r="CX520" s="1"/>
      <c r="CY520" s="1"/>
      <c r="CZ520" s="1"/>
      <c r="DA520" s="1"/>
      <c r="DB520" s="1"/>
      <c r="DC520" s="1"/>
      <c r="DD520" s="1"/>
      <c r="DE520" s="1"/>
      <c r="DF520" s="1"/>
      <c r="DG520" s="1"/>
      <c r="DH520" s="1"/>
      <c r="DI520" s="1"/>
      <c r="DJ520" s="1"/>
      <c r="DK520" s="1"/>
      <c r="DL520" s="1"/>
      <c r="DM520" s="1"/>
      <c r="DN520" s="1"/>
      <c r="DO520" s="1"/>
      <c r="DP520" s="1"/>
      <c r="DQ520" s="1"/>
      <c r="DR520" s="1"/>
      <c r="DS520" s="1"/>
      <c r="DT520" s="1"/>
      <c r="DU520" s="1"/>
      <c r="DV520" s="1"/>
      <c r="DW520" s="1"/>
      <c r="DX520" s="1"/>
      <c r="DY520" s="1"/>
      <c r="DZ520" s="1"/>
      <c r="EA520" s="1"/>
      <c r="EB520" s="1"/>
      <c r="EC520" s="1"/>
      <c r="ED520" s="1"/>
      <c r="EE520" s="1"/>
      <c r="EF520" s="1"/>
      <c r="EG520" s="1"/>
      <c r="EH520" s="1"/>
      <c r="EI520" s="1"/>
      <c r="EJ520" s="1"/>
      <c r="EK520" s="1"/>
      <c r="EL520" s="1"/>
      <c r="EM520" s="1"/>
      <c r="EN520" s="1"/>
      <c r="EO520" s="1"/>
      <c r="EP520" s="1"/>
      <c r="EQ520" s="1"/>
      <c r="ER520" s="1"/>
      <c r="ES520" s="1"/>
      <c r="ET520" s="1"/>
      <c r="EU520" s="1"/>
      <c r="EV520" s="1"/>
      <c r="EW520" s="1"/>
      <c r="EX520" s="1"/>
      <c r="EY520" s="1"/>
      <c r="EZ520" s="1"/>
      <c r="FA520" s="1"/>
      <c r="FB520" s="1"/>
      <c r="FC520" s="1"/>
      <c r="FD520" s="1"/>
      <c r="FE520" s="1"/>
      <c r="FF520" s="1"/>
      <c r="FI520" s="2"/>
      <c r="FJ520" s="2"/>
      <c r="FO520" s="2"/>
      <c r="FP520" s="2"/>
      <c r="FS520" s="2"/>
      <c r="FT520" s="2"/>
      <c r="FU520" s="2"/>
      <c r="FV520" s="2"/>
      <c r="FW520" s="2"/>
      <c r="FX520" s="2"/>
      <c r="FY520" s="2"/>
      <c r="FZ520" s="2"/>
      <c r="GQ520" s="1"/>
      <c r="GR520" s="1"/>
      <c r="GS520" s="1"/>
      <c r="GT520" s="1"/>
      <c r="GU520" s="1"/>
      <c r="GV520" s="1"/>
      <c r="GW520" s="1"/>
      <c r="GX520" s="1"/>
      <c r="HM520" s="1"/>
      <c r="HN520" s="1"/>
    </row>
    <row r="521" spans="1:222">
      <c r="A521" s="11"/>
      <c r="B521" s="1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2"/>
      <c r="AN521" s="2"/>
      <c r="AQ521" s="2"/>
      <c r="AR521" s="2"/>
      <c r="AU521" s="2"/>
      <c r="AV521" s="2"/>
      <c r="BA521" s="2"/>
      <c r="BB521" s="2"/>
      <c r="BE521" s="2"/>
      <c r="BF521" s="2"/>
      <c r="BI521" s="2"/>
      <c r="BJ521" s="2"/>
      <c r="BO521" s="1"/>
      <c r="BP521" s="1"/>
      <c r="BQ521" s="1"/>
      <c r="BR521" s="1"/>
      <c r="BS521" s="1"/>
      <c r="BT521" s="1"/>
      <c r="BU521" s="1"/>
      <c r="BV521" s="1"/>
      <c r="BW521" s="1"/>
      <c r="BX521" s="1"/>
      <c r="BY521" s="1"/>
      <c r="BZ521" s="1"/>
      <c r="CA521" s="1"/>
      <c r="CB521" s="1"/>
      <c r="CC521" s="1"/>
      <c r="CD521" s="1"/>
      <c r="CE521" s="1"/>
      <c r="CF521" s="1"/>
      <c r="CG521" s="1"/>
      <c r="CH521" s="1"/>
      <c r="CI521" s="1"/>
      <c r="CJ521" s="1"/>
      <c r="CK521" s="1"/>
      <c r="CL521" s="1"/>
      <c r="CM521" s="1"/>
      <c r="CN521" s="1"/>
      <c r="CO521" s="1"/>
      <c r="CP521" s="1"/>
      <c r="CQ521" s="1"/>
      <c r="CR521" s="1"/>
      <c r="CS521" s="1"/>
      <c r="CT521" s="1"/>
      <c r="CU521" s="1"/>
      <c r="CV521" s="1"/>
      <c r="CW521" s="1"/>
      <c r="CX521" s="1"/>
      <c r="CY521" s="1"/>
      <c r="CZ521" s="1"/>
      <c r="DA521" s="1"/>
      <c r="DB521" s="1"/>
      <c r="DC521" s="1"/>
      <c r="DD521" s="1"/>
      <c r="DE521" s="1"/>
      <c r="DF521" s="1"/>
      <c r="DG521" s="1"/>
      <c r="DH521" s="1"/>
      <c r="DI521" s="1"/>
      <c r="DJ521" s="1"/>
      <c r="DK521" s="1"/>
      <c r="DL521" s="1"/>
      <c r="DM521" s="1"/>
      <c r="DN521" s="1"/>
      <c r="DO521" s="1"/>
      <c r="DP521" s="1"/>
      <c r="DQ521" s="1"/>
      <c r="DR521" s="1"/>
      <c r="DS521" s="1"/>
      <c r="DT521" s="1"/>
      <c r="DU521" s="1"/>
      <c r="DV521" s="1"/>
      <c r="DW521" s="1"/>
      <c r="DX521" s="1"/>
      <c r="DY521" s="1"/>
      <c r="DZ521" s="1"/>
      <c r="EA521" s="1"/>
      <c r="EB521" s="1"/>
      <c r="EC521" s="1"/>
      <c r="ED521" s="1"/>
      <c r="EE521" s="1"/>
      <c r="EF521" s="1"/>
      <c r="EG521" s="1"/>
      <c r="EH521" s="1"/>
      <c r="EI521" s="1"/>
      <c r="EJ521" s="1"/>
      <c r="EK521" s="1"/>
      <c r="EL521" s="1"/>
      <c r="EM521" s="1"/>
      <c r="EN521" s="1"/>
      <c r="EO521" s="1"/>
      <c r="EP521" s="1"/>
      <c r="EQ521" s="1"/>
      <c r="ER521" s="1"/>
      <c r="ES521" s="1"/>
      <c r="ET521" s="1"/>
      <c r="EU521" s="1"/>
      <c r="EV521" s="1"/>
      <c r="EW521" s="1"/>
      <c r="EX521" s="1"/>
      <c r="EY521" s="1"/>
      <c r="EZ521" s="1"/>
      <c r="FA521" s="1"/>
      <c r="FB521" s="1"/>
      <c r="FC521" s="1"/>
      <c r="FD521" s="1"/>
      <c r="FE521" s="1"/>
      <c r="FF521" s="1"/>
      <c r="FI521" s="2"/>
      <c r="FJ521" s="2"/>
      <c r="FO521" s="2"/>
      <c r="FP521" s="2"/>
      <c r="FS521" s="2"/>
      <c r="FT521" s="2"/>
      <c r="FU521" s="2"/>
      <c r="FV521" s="2"/>
      <c r="FW521" s="2"/>
      <c r="FX521" s="2"/>
      <c r="FY521" s="2"/>
      <c r="FZ521" s="2"/>
      <c r="GQ521" s="1"/>
      <c r="GR521" s="1"/>
      <c r="GS521" s="1"/>
      <c r="GT521" s="1"/>
      <c r="GU521" s="1"/>
      <c r="GV521" s="1"/>
      <c r="GW521" s="1"/>
      <c r="GX521" s="1"/>
      <c r="HM521" s="1"/>
      <c r="HN521" s="1"/>
    </row>
    <row r="522" spans="1:222">
      <c r="A522" s="11"/>
      <c r="B522" s="1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2"/>
      <c r="AN522" s="2"/>
      <c r="AQ522" s="2"/>
      <c r="AR522" s="2"/>
      <c r="AU522" s="2"/>
      <c r="AV522" s="2"/>
      <c r="BA522" s="2"/>
      <c r="BB522" s="2"/>
      <c r="BE522" s="2"/>
      <c r="BF522" s="2"/>
      <c r="BI522" s="2"/>
      <c r="BJ522" s="2"/>
      <c r="BO522" s="1"/>
      <c r="BP522" s="1"/>
      <c r="BQ522" s="1"/>
      <c r="BR522" s="1"/>
      <c r="BS522" s="1"/>
      <c r="BT522" s="1"/>
      <c r="BU522" s="1"/>
      <c r="BV522" s="1"/>
      <c r="BW522" s="1"/>
      <c r="BX522" s="1"/>
      <c r="BY522" s="1"/>
      <c r="BZ522" s="1"/>
      <c r="CA522" s="1"/>
      <c r="CB522" s="1"/>
      <c r="CC522" s="1"/>
      <c r="CD522" s="1"/>
      <c r="CE522" s="1"/>
      <c r="CF522" s="1"/>
      <c r="CG522" s="1"/>
      <c r="CH522" s="1"/>
      <c r="CI522" s="1"/>
      <c r="CJ522" s="1"/>
      <c r="CK522" s="1"/>
      <c r="CL522" s="1"/>
      <c r="CM522" s="1"/>
      <c r="CN522" s="1"/>
      <c r="CO522" s="1"/>
      <c r="CP522" s="1"/>
      <c r="CQ522" s="1"/>
      <c r="CR522" s="1"/>
      <c r="CS522" s="1"/>
      <c r="CT522" s="1"/>
      <c r="CU522" s="1"/>
      <c r="CV522" s="1"/>
      <c r="CW522" s="1"/>
      <c r="CX522" s="1"/>
      <c r="CY522" s="1"/>
      <c r="CZ522" s="1"/>
      <c r="DA522" s="1"/>
      <c r="DB522" s="1"/>
      <c r="DC522" s="1"/>
      <c r="DD522" s="1"/>
      <c r="DE522" s="1"/>
      <c r="DF522" s="1"/>
      <c r="DG522" s="1"/>
      <c r="DH522" s="1"/>
      <c r="DI522" s="1"/>
      <c r="DJ522" s="1"/>
      <c r="DK522" s="1"/>
      <c r="DL522" s="1"/>
      <c r="DM522" s="1"/>
      <c r="DN522" s="1"/>
      <c r="DO522" s="1"/>
      <c r="DP522" s="1"/>
      <c r="DQ522" s="1"/>
      <c r="DR522" s="1"/>
      <c r="DS522" s="1"/>
      <c r="DT522" s="1"/>
      <c r="DU522" s="1"/>
      <c r="DV522" s="1"/>
      <c r="DW522" s="1"/>
      <c r="DX522" s="1"/>
      <c r="DY522" s="1"/>
      <c r="DZ522" s="1"/>
      <c r="EA522" s="1"/>
      <c r="EB522" s="1"/>
      <c r="EC522" s="1"/>
      <c r="ED522" s="1"/>
      <c r="EE522" s="1"/>
      <c r="EF522" s="1"/>
      <c r="EG522" s="1"/>
      <c r="EH522" s="1"/>
      <c r="EI522" s="1"/>
      <c r="EJ522" s="1"/>
      <c r="EK522" s="1"/>
      <c r="EL522" s="1"/>
      <c r="EM522" s="1"/>
      <c r="EN522" s="1"/>
      <c r="EO522" s="1"/>
      <c r="EP522" s="1"/>
      <c r="EQ522" s="1"/>
      <c r="ER522" s="1"/>
      <c r="ES522" s="1"/>
      <c r="ET522" s="1"/>
      <c r="EU522" s="1"/>
      <c r="EV522" s="1"/>
      <c r="EW522" s="1"/>
      <c r="EX522" s="1"/>
      <c r="EY522" s="1"/>
      <c r="EZ522" s="1"/>
      <c r="FA522" s="1"/>
      <c r="FB522" s="1"/>
      <c r="FC522" s="1"/>
      <c r="FD522" s="1"/>
      <c r="FE522" s="1"/>
      <c r="FF522" s="1"/>
      <c r="FI522" s="2"/>
      <c r="FJ522" s="2"/>
      <c r="FO522" s="2"/>
      <c r="FP522" s="2"/>
      <c r="FS522" s="2"/>
      <c r="FT522" s="2"/>
      <c r="FU522" s="2"/>
      <c r="FV522" s="2"/>
      <c r="FW522" s="2"/>
      <c r="FX522" s="2"/>
      <c r="FY522" s="2"/>
      <c r="FZ522" s="2"/>
      <c r="GQ522" s="1"/>
      <c r="GR522" s="1"/>
      <c r="GS522" s="1"/>
      <c r="GT522" s="1"/>
      <c r="GU522" s="1"/>
      <c r="GV522" s="1"/>
      <c r="GW522" s="1"/>
      <c r="GX522" s="1"/>
      <c r="HM522" s="1"/>
      <c r="HN522" s="1"/>
    </row>
    <row r="523" spans="1:222">
      <c r="A523" s="11"/>
      <c r="B523" s="1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2"/>
      <c r="AN523" s="2"/>
      <c r="AQ523" s="2"/>
      <c r="AR523" s="2"/>
      <c r="AU523" s="2"/>
      <c r="AV523" s="2"/>
      <c r="BA523" s="2"/>
      <c r="BB523" s="2"/>
      <c r="BE523" s="2"/>
      <c r="BF523" s="2"/>
      <c r="BI523" s="2"/>
      <c r="BJ523" s="2"/>
      <c r="BO523" s="1"/>
      <c r="BP523" s="1"/>
      <c r="BQ523" s="1"/>
      <c r="BR523" s="1"/>
      <c r="BS523" s="1"/>
      <c r="BT523" s="1"/>
      <c r="BU523" s="1"/>
      <c r="BV523" s="1"/>
      <c r="BW523" s="1"/>
      <c r="BX523" s="1"/>
      <c r="BY523" s="1"/>
      <c r="BZ523" s="1"/>
      <c r="CA523" s="1"/>
      <c r="CB523" s="1"/>
      <c r="CC523" s="1"/>
      <c r="CD523" s="1"/>
      <c r="CE523" s="1"/>
      <c r="CF523" s="1"/>
      <c r="CG523" s="1"/>
      <c r="CH523" s="1"/>
      <c r="CI523" s="1"/>
      <c r="CJ523" s="1"/>
      <c r="CK523" s="1"/>
      <c r="CL523" s="1"/>
      <c r="CM523" s="1"/>
      <c r="CN523" s="1"/>
      <c r="CO523" s="1"/>
      <c r="CP523" s="1"/>
      <c r="CQ523" s="1"/>
      <c r="CR523" s="1"/>
      <c r="CS523" s="1"/>
      <c r="CT523" s="1"/>
      <c r="CU523" s="1"/>
      <c r="CV523" s="1"/>
      <c r="CW523" s="1"/>
      <c r="CX523" s="1"/>
      <c r="CY523" s="1"/>
      <c r="CZ523" s="1"/>
      <c r="DA523" s="1"/>
      <c r="DB523" s="1"/>
      <c r="DC523" s="1"/>
      <c r="DD523" s="1"/>
      <c r="DE523" s="1"/>
      <c r="DF523" s="1"/>
      <c r="DG523" s="1"/>
      <c r="DH523" s="1"/>
      <c r="DI523" s="1"/>
      <c r="DJ523" s="1"/>
      <c r="DK523" s="1"/>
      <c r="DL523" s="1"/>
      <c r="DM523" s="1"/>
      <c r="DN523" s="1"/>
      <c r="DO523" s="1"/>
      <c r="DP523" s="1"/>
      <c r="DQ523" s="1"/>
      <c r="DR523" s="1"/>
      <c r="DS523" s="1"/>
      <c r="DT523" s="1"/>
      <c r="DU523" s="1"/>
      <c r="DV523" s="1"/>
      <c r="DW523" s="1"/>
      <c r="DX523" s="1"/>
      <c r="DY523" s="1"/>
      <c r="DZ523" s="1"/>
      <c r="EA523" s="1"/>
      <c r="EB523" s="1"/>
      <c r="EC523" s="1"/>
      <c r="ED523" s="1"/>
      <c r="EE523" s="1"/>
      <c r="EF523" s="1"/>
      <c r="EG523" s="1"/>
      <c r="EH523" s="1"/>
      <c r="EI523" s="1"/>
      <c r="EJ523" s="1"/>
      <c r="EK523" s="1"/>
      <c r="EL523" s="1"/>
      <c r="EM523" s="1"/>
      <c r="EN523" s="1"/>
      <c r="EO523" s="1"/>
      <c r="EP523" s="1"/>
      <c r="EQ523" s="1"/>
      <c r="ER523" s="1"/>
      <c r="ES523" s="1"/>
      <c r="ET523" s="1"/>
      <c r="EU523" s="1"/>
      <c r="EV523" s="1"/>
      <c r="EW523" s="1"/>
      <c r="EX523" s="1"/>
      <c r="EY523" s="1"/>
      <c r="EZ523" s="1"/>
      <c r="FA523" s="1"/>
      <c r="FB523" s="1"/>
      <c r="FC523" s="1"/>
      <c r="FD523" s="1"/>
      <c r="FE523" s="1"/>
      <c r="FF523" s="1"/>
      <c r="FI523" s="2"/>
      <c r="FJ523" s="2"/>
      <c r="FO523" s="2"/>
      <c r="FP523" s="2"/>
      <c r="FS523" s="2"/>
      <c r="FT523" s="2"/>
      <c r="FU523" s="2"/>
      <c r="FV523" s="2"/>
      <c r="FW523" s="2"/>
      <c r="FX523" s="2"/>
      <c r="FY523" s="2"/>
      <c r="FZ523" s="2"/>
      <c r="GQ523" s="1"/>
      <c r="GR523" s="1"/>
      <c r="GS523" s="1"/>
      <c r="GT523" s="1"/>
      <c r="GU523" s="1"/>
      <c r="GV523" s="1"/>
      <c r="GW523" s="1"/>
      <c r="GX523" s="1"/>
      <c r="HM523" s="1"/>
      <c r="HN523" s="1"/>
    </row>
    <row r="524" spans="1:222">
      <c r="A524" s="11"/>
      <c r="B524" s="1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2"/>
      <c r="AN524" s="2"/>
      <c r="AQ524" s="2"/>
      <c r="AR524" s="2"/>
      <c r="AU524" s="2"/>
      <c r="AV524" s="2"/>
      <c r="BA524" s="2"/>
      <c r="BB524" s="2"/>
      <c r="BE524" s="2"/>
      <c r="BF524" s="2"/>
      <c r="BI524" s="2"/>
      <c r="BJ524" s="2"/>
      <c r="BO524" s="1"/>
      <c r="BP524" s="1"/>
      <c r="BQ524" s="1"/>
      <c r="BR524" s="1"/>
      <c r="BS524" s="1"/>
      <c r="BT524" s="1"/>
      <c r="BU524" s="1"/>
      <c r="BV524" s="1"/>
      <c r="BW524" s="1"/>
      <c r="BX524" s="1"/>
      <c r="BY524" s="1"/>
      <c r="BZ524" s="1"/>
      <c r="CA524" s="1"/>
      <c r="CB524" s="1"/>
      <c r="CC524" s="1"/>
      <c r="CD524" s="1"/>
      <c r="CE524" s="1"/>
      <c r="CF524" s="1"/>
      <c r="CG524" s="1"/>
      <c r="CH524" s="1"/>
      <c r="CI524" s="1"/>
      <c r="CJ524" s="1"/>
      <c r="CK524" s="1"/>
      <c r="CL524" s="1"/>
      <c r="CM524" s="1"/>
      <c r="CN524" s="1"/>
      <c r="CO524" s="1"/>
      <c r="CP524" s="1"/>
      <c r="CQ524" s="1"/>
      <c r="CR524" s="1"/>
      <c r="CS524" s="1"/>
      <c r="CT524" s="1"/>
      <c r="CU524" s="1"/>
      <c r="CV524" s="1"/>
      <c r="CW524" s="1"/>
      <c r="CX524" s="1"/>
      <c r="CY524" s="1"/>
      <c r="CZ524" s="1"/>
      <c r="DA524" s="1"/>
      <c r="DB524" s="1"/>
      <c r="DC524" s="1"/>
      <c r="DD524" s="1"/>
      <c r="DE524" s="1"/>
      <c r="DF524" s="1"/>
      <c r="DG524" s="1"/>
      <c r="DH524" s="1"/>
      <c r="DI524" s="1"/>
      <c r="DJ524" s="1"/>
      <c r="DK524" s="1"/>
      <c r="DL524" s="1"/>
      <c r="DM524" s="1"/>
      <c r="DN524" s="1"/>
      <c r="DO524" s="1"/>
      <c r="DP524" s="1"/>
      <c r="DQ524" s="1"/>
      <c r="DR524" s="1"/>
      <c r="DS524" s="1"/>
      <c r="DT524" s="1"/>
      <c r="DU524" s="1"/>
      <c r="DV524" s="1"/>
      <c r="DW524" s="1"/>
      <c r="DX524" s="1"/>
      <c r="DY524" s="1"/>
      <c r="DZ524" s="1"/>
      <c r="EA524" s="1"/>
      <c r="EB524" s="1"/>
      <c r="EC524" s="1"/>
      <c r="ED524" s="1"/>
      <c r="EE524" s="1"/>
      <c r="EF524" s="1"/>
      <c r="EG524" s="1"/>
      <c r="EH524" s="1"/>
      <c r="EI524" s="1"/>
      <c r="EJ524" s="1"/>
      <c r="EK524" s="1"/>
      <c r="EL524" s="1"/>
      <c r="EM524" s="1"/>
      <c r="EN524" s="1"/>
      <c r="EO524" s="1"/>
      <c r="EP524" s="1"/>
      <c r="EQ524" s="1"/>
      <c r="ER524" s="1"/>
      <c r="ES524" s="1"/>
      <c r="ET524" s="1"/>
      <c r="EU524" s="1"/>
      <c r="EV524" s="1"/>
      <c r="EW524" s="1"/>
      <c r="EX524" s="1"/>
      <c r="EY524" s="1"/>
      <c r="EZ524" s="1"/>
      <c r="FA524" s="1"/>
      <c r="FB524" s="1"/>
      <c r="FC524" s="1"/>
      <c r="FD524" s="1"/>
      <c r="FE524" s="1"/>
      <c r="FF524" s="1"/>
      <c r="FI524" s="2"/>
      <c r="FJ524" s="2"/>
      <c r="FO524" s="2"/>
      <c r="FP524" s="2"/>
      <c r="FS524" s="2"/>
      <c r="FT524" s="2"/>
      <c r="FU524" s="2"/>
      <c r="FV524" s="2"/>
      <c r="FW524" s="2"/>
      <c r="FX524" s="2"/>
      <c r="FY524" s="2"/>
      <c r="FZ524" s="2"/>
      <c r="GQ524" s="1"/>
      <c r="GR524" s="1"/>
      <c r="GS524" s="1"/>
      <c r="GT524" s="1"/>
      <c r="GU524" s="1"/>
      <c r="GV524" s="1"/>
      <c r="GW524" s="1"/>
      <c r="GX524" s="1"/>
      <c r="HM524" s="1"/>
      <c r="HN524" s="1"/>
    </row>
    <row r="525" spans="1:222">
      <c r="A525" s="11"/>
      <c r="B525" s="1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2"/>
      <c r="AN525" s="2"/>
      <c r="AQ525" s="2"/>
      <c r="AR525" s="2"/>
      <c r="AU525" s="2"/>
      <c r="AV525" s="2"/>
      <c r="BA525" s="2"/>
      <c r="BB525" s="2"/>
      <c r="BE525" s="2"/>
      <c r="BF525" s="2"/>
      <c r="BI525" s="2"/>
      <c r="BJ525" s="2"/>
      <c r="BO525" s="1"/>
      <c r="BP525" s="1"/>
      <c r="BQ525" s="1"/>
      <c r="BR525" s="1"/>
      <c r="BS525" s="1"/>
      <c r="BT525" s="1"/>
      <c r="BU525" s="1"/>
      <c r="BV525" s="1"/>
      <c r="BW525" s="1"/>
      <c r="BX525" s="1"/>
      <c r="BY525" s="1"/>
      <c r="BZ525" s="1"/>
      <c r="CA525" s="1"/>
      <c r="CB525" s="1"/>
      <c r="CC525" s="1"/>
      <c r="CD525" s="1"/>
      <c r="CE525" s="1"/>
      <c r="CF525" s="1"/>
      <c r="CG525" s="1"/>
      <c r="CH525" s="1"/>
      <c r="CI525" s="1"/>
      <c r="CJ525" s="1"/>
      <c r="CK525" s="1"/>
      <c r="CL525" s="1"/>
      <c r="CM525" s="1"/>
      <c r="CN525" s="1"/>
      <c r="CO525" s="1"/>
      <c r="CP525" s="1"/>
      <c r="CQ525" s="1"/>
      <c r="CR525" s="1"/>
      <c r="CS525" s="1"/>
      <c r="CT525" s="1"/>
      <c r="CU525" s="1"/>
      <c r="CV525" s="1"/>
      <c r="CW525" s="1"/>
      <c r="CX525" s="1"/>
      <c r="CY525" s="1"/>
      <c r="CZ525" s="1"/>
      <c r="DA525" s="1"/>
      <c r="DB525" s="1"/>
      <c r="DC525" s="1"/>
      <c r="DD525" s="1"/>
      <c r="DE525" s="1"/>
      <c r="DF525" s="1"/>
      <c r="DG525" s="1"/>
      <c r="DH525" s="1"/>
      <c r="DI525" s="1"/>
      <c r="DJ525" s="1"/>
      <c r="DK525" s="1"/>
      <c r="DL525" s="1"/>
      <c r="DM525" s="1"/>
      <c r="DN525" s="1"/>
      <c r="DO525" s="1"/>
      <c r="DP525" s="1"/>
      <c r="DQ525" s="1"/>
      <c r="DR525" s="1"/>
      <c r="DS525" s="1"/>
      <c r="DT525" s="1"/>
      <c r="DU525" s="1"/>
      <c r="DV525" s="1"/>
      <c r="DW525" s="1"/>
      <c r="DX525" s="1"/>
      <c r="DY525" s="1"/>
      <c r="DZ525" s="1"/>
      <c r="EA525" s="1"/>
      <c r="EB525" s="1"/>
      <c r="EC525" s="1"/>
      <c r="ED525" s="1"/>
      <c r="EE525" s="1"/>
      <c r="EF525" s="1"/>
      <c r="EG525" s="1"/>
      <c r="EH525" s="1"/>
      <c r="EI525" s="1"/>
      <c r="EJ525" s="1"/>
      <c r="EK525" s="1"/>
      <c r="EL525" s="1"/>
      <c r="EM525" s="1"/>
      <c r="EN525" s="1"/>
      <c r="EO525" s="1"/>
      <c r="EP525" s="1"/>
      <c r="EQ525" s="1"/>
      <c r="ER525" s="1"/>
      <c r="ES525" s="1"/>
      <c r="ET525" s="1"/>
      <c r="EU525" s="1"/>
      <c r="EV525" s="1"/>
      <c r="EW525" s="1"/>
      <c r="EX525" s="1"/>
      <c r="EY525" s="1"/>
      <c r="EZ525" s="1"/>
      <c r="FA525" s="1"/>
      <c r="FB525" s="1"/>
      <c r="FC525" s="1"/>
      <c r="FD525" s="1"/>
      <c r="FE525" s="1"/>
      <c r="FF525" s="1"/>
      <c r="FI525" s="2"/>
      <c r="FJ525" s="2"/>
      <c r="FO525" s="2"/>
      <c r="FP525" s="2"/>
      <c r="FS525" s="2"/>
      <c r="FT525" s="2"/>
      <c r="FU525" s="2"/>
      <c r="FV525" s="2"/>
      <c r="FW525" s="2"/>
      <c r="FX525" s="2"/>
      <c r="FY525" s="2"/>
      <c r="FZ525" s="2"/>
      <c r="GQ525" s="1"/>
      <c r="GR525" s="1"/>
      <c r="GS525" s="1"/>
      <c r="GT525" s="1"/>
      <c r="GU525" s="1"/>
      <c r="GV525" s="1"/>
      <c r="GW525" s="1"/>
      <c r="GX525" s="1"/>
      <c r="HM525" s="1"/>
      <c r="HN525" s="1"/>
    </row>
    <row r="526" spans="1:222">
      <c r="A526" s="11"/>
      <c r="B526" s="1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2"/>
      <c r="AN526" s="2"/>
      <c r="AQ526" s="2"/>
      <c r="AR526" s="2"/>
      <c r="AU526" s="2"/>
      <c r="AV526" s="2"/>
      <c r="BA526" s="2"/>
      <c r="BB526" s="2"/>
      <c r="BE526" s="2"/>
      <c r="BF526" s="2"/>
      <c r="BI526" s="2"/>
      <c r="BJ526" s="2"/>
      <c r="BO526" s="1"/>
      <c r="BP526" s="1"/>
      <c r="BQ526" s="1"/>
      <c r="BR526" s="1"/>
      <c r="BS526" s="1"/>
      <c r="BT526" s="1"/>
      <c r="BU526" s="1"/>
      <c r="BV526" s="1"/>
      <c r="BW526" s="1"/>
      <c r="BX526" s="1"/>
      <c r="BY526" s="1"/>
      <c r="BZ526" s="1"/>
      <c r="CA526" s="1"/>
      <c r="CB526" s="1"/>
      <c r="CC526" s="1"/>
      <c r="CD526" s="1"/>
      <c r="CE526" s="1"/>
      <c r="CF526" s="1"/>
      <c r="CG526" s="1"/>
      <c r="CH526" s="1"/>
      <c r="CI526" s="1"/>
      <c r="CJ526" s="1"/>
      <c r="CK526" s="1"/>
      <c r="CL526" s="1"/>
      <c r="CM526" s="1"/>
      <c r="CN526" s="1"/>
      <c r="CO526" s="1"/>
      <c r="CP526" s="1"/>
      <c r="CQ526" s="1"/>
      <c r="CR526" s="1"/>
      <c r="CS526" s="1"/>
      <c r="CT526" s="1"/>
      <c r="CU526" s="1"/>
      <c r="CV526" s="1"/>
      <c r="CW526" s="1"/>
      <c r="CX526" s="1"/>
      <c r="CY526" s="1"/>
      <c r="CZ526" s="1"/>
      <c r="DA526" s="1"/>
      <c r="DB526" s="1"/>
      <c r="DC526" s="1"/>
      <c r="DD526" s="1"/>
      <c r="DE526" s="1"/>
      <c r="DF526" s="1"/>
      <c r="DG526" s="1"/>
      <c r="DH526" s="1"/>
      <c r="DI526" s="1"/>
      <c r="DJ526" s="1"/>
      <c r="DK526" s="1"/>
      <c r="DL526" s="1"/>
      <c r="DM526" s="1"/>
      <c r="DN526" s="1"/>
      <c r="DO526" s="1"/>
      <c r="DP526" s="1"/>
      <c r="DQ526" s="1"/>
      <c r="DR526" s="1"/>
      <c r="DS526" s="1"/>
      <c r="DT526" s="1"/>
      <c r="DU526" s="1"/>
      <c r="DV526" s="1"/>
      <c r="DW526" s="1"/>
      <c r="DX526" s="1"/>
      <c r="DY526" s="1"/>
      <c r="DZ526" s="1"/>
      <c r="EA526" s="1"/>
      <c r="EB526" s="1"/>
      <c r="EC526" s="1"/>
      <c r="ED526" s="1"/>
      <c r="EE526" s="1"/>
      <c r="EF526" s="1"/>
      <c r="EG526" s="1"/>
      <c r="EH526" s="1"/>
      <c r="EI526" s="1"/>
      <c r="EJ526" s="1"/>
      <c r="EK526" s="1"/>
      <c r="EL526" s="1"/>
      <c r="EM526" s="1"/>
      <c r="EN526" s="1"/>
      <c r="EO526" s="1"/>
      <c r="EP526" s="1"/>
      <c r="EQ526" s="1"/>
      <c r="ER526" s="1"/>
      <c r="ES526" s="1"/>
      <c r="ET526" s="1"/>
      <c r="EU526" s="1"/>
      <c r="EV526" s="1"/>
      <c r="EW526" s="1"/>
      <c r="EX526" s="1"/>
      <c r="EY526" s="1"/>
      <c r="EZ526" s="1"/>
      <c r="FA526" s="1"/>
      <c r="FB526" s="1"/>
      <c r="FC526" s="1"/>
      <c r="FD526" s="1"/>
      <c r="FE526" s="1"/>
      <c r="FF526" s="1"/>
      <c r="FI526" s="2"/>
      <c r="FJ526" s="2"/>
      <c r="FO526" s="2"/>
      <c r="FP526" s="2"/>
      <c r="FS526" s="2"/>
      <c r="FT526" s="2"/>
      <c r="FU526" s="2"/>
      <c r="FV526" s="2"/>
      <c r="FW526" s="2"/>
      <c r="FX526" s="2"/>
      <c r="FY526" s="2"/>
      <c r="FZ526" s="2"/>
      <c r="GQ526" s="1"/>
      <c r="GR526" s="1"/>
      <c r="GS526" s="1"/>
      <c r="GT526" s="1"/>
      <c r="GU526" s="1"/>
      <c r="GV526" s="1"/>
      <c r="GW526" s="1"/>
      <c r="GX526" s="1"/>
      <c r="HM526" s="1"/>
      <c r="HN526" s="1"/>
    </row>
    <row r="527" spans="1:222">
      <c r="A527" s="11"/>
      <c r="B527" s="1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2"/>
      <c r="AN527" s="2"/>
      <c r="AQ527" s="2"/>
      <c r="AR527" s="2"/>
      <c r="AU527" s="2"/>
      <c r="AV527" s="2"/>
      <c r="BA527" s="2"/>
      <c r="BB527" s="2"/>
      <c r="BE527" s="2"/>
      <c r="BF527" s="2"/>
      <c r="BI527" s="2"/>
      <c r="BJ527" s="2"/>
      <c r="BO527" s="1"/>
      <c r="BP527" s="1"/>
      <c r="BQ527" s="1"/>
      <c r="BR527" s="1"/>
      <c r="BS527" s="1"/>
      <c r="BT527" s="1"/>
      <c r="BU527" s="1"/>
      <c r="BV527" s="1"/>
      <c r="BW527" s="1"/>
      <c r="BX527" s="1"/>
      <c r="BY527" s="1"/>
      <c r="BZ527" s="1"/>
      <c r="CA527" s="1"/>
      <c r="CB527" s="1"/>
      <c r="CC527" s="1"/>
      <c r="CD527" s="1"/>
      <c r="CE527" s="1"/>
      <c r="CF527" s="1"/>
      <c r="CG527" s="1"/>
      <c r="CH527" s="1"/>
      <c r="CI527" s="1"/>
      <c r="CJ527" s="1"/>
      <c r="CK527" s="1"/>
      <c r="CL527" s="1"/>
      <c r="CM527" s="1"/>
      <c r="CN527" s="1"/>
      <c r="CO527" s="1"/>
      <c r="CP527" s="1"/>
      <c r="CQ527" s="1"/>
      <c r="CR527" s="1"/>
      <c r="CS527" s="1"/>
      <c r="CT527" s="1"/>
      <c r="CU527" s="1"/>
      <c r="CV527" s="1"/>
      <c r="CW527" s="1"/>
      <c r="CX527" s="1"/>
      <c r="CY527" s="1"/>
      <c r="CZ527" s="1"/>
      <c r="DA527" s="1"/>
      <c r="DB527" s="1"/>
      <c r="DC527" s="1"/>
      <c r="DD527" s="1"/>
      <c r="DE527" s="1"/>
      <c r="DF527" s="1"/>
      <c r="DG527" s="1"/>
      <c r="DH527" s="1"/>
      <c r="DI527" s="1"/>
      <c r="DJ527" s="1"/>
      <c r="DK527" s="1"/>
      <c r="DL527" s="1"/>
      <c r="DM527" s="1"/>
      <c r="DN527" s="1"/>
      <c r="DO527" s="1"/>
      <c r="DP527" s="1"/>
      <c r="DQ527" s="1"/>
      <c r="DR527" s="1"/>
      <c r="DS527" s="1"/>
      <c r="DT527" s="1"/>
      <c r="DU527" s="1"/>
      <c r="DV527" s="1"/>
      <c r="DW527" s="1"/>
      <c r="DX527" s="1"/>
      <c r="DY527" s="1"/>
      <c r="DZ527" s="1"/>
      <c r="EA527" s="1"/>
      <c r="EB527" s="1"/>
      <c r="EC527" s="1"/>
      <c r="ED527" s="1"/>
      <c r="EE527" s="1"/>
      <c r="EF527" s="1"/>
      <c r="EG527" s="1"/>
      <c r="EH527" s="1"/>
      <c r="EI527" s="1"/>
      <c r="EJ527" s="1"/>
      <c r="EK527" s="1"/>
      <c r="EL527" s="1"/>
      <c r="EM527" s="1"/>
      <c r="EN527" s="1"/>
      <c r="EO527" s="1"/>
      <c r="EP527" s="1"/>
      <c r="EQ527" s="1"/>
      <c r="ER527" s="1"/>
      <c r="ES527" s="1"/>
      <c r="ET527" s="1"/>
      <c r="EU527" s="1"/>
      <c r="EV527" s="1"/>
      <c r="EW527" s="1"/>
      <c r="EX527" s="1"/>
      <c r="EY527" s="1"/>
      <c r="EZ527" s="1"/>
      <c r="FA527" s="1"/>
      <c r="FB527" s="1"/>
      <c r="FC527" s="1"/>
      <c r="FD527" s="1"/>
      <c r="FE527" s="1"/>
      <c r="FF527" s="1"/>
      <c r="FI527" s="2"/>
      <c r="FJ527" s="2"/>
      <c r="FO527" s="2"/>
      <c r="FP527" s="2"/>
      <c r="FS527" s="2"/>
      <c r="FT527" s="2"/>
      <c r="FU527" s="2"/>
      <c r="FV527" s="2"/>
      <c r="FW527" s="2"/>
      <c r="FX527" s="2"/>
      <c r="FY527" s="2"/>
      <c r="FZ527" s="2"/>
      <c r="GQ527" s="1"/>
      <c r="GR527" s="1"/>
      <c r="GS527" s="1"/>
      <c r="GT527" s="1"/>
      <c r="GU527" s="1"/>
      <c r="GV527" s="1"/>
      <c r="GW527" s="1"/>
      <c r="GX527" s="1"/>
      <c r="HM527" s="1"/>
      <c r="HN527" s="1"/>
    </row>
    <row r="528" spans="1:222">
      <c r="A528" s="11"/>
      <c r="B528" s="1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2"/>
      <c r="AN528" s="2"/>
      <c r="AQ528" s="2"/>
      <c r="AR528" s="2"/>
      <c r="AU528" s="2"/>
      <c r="AV528" s="2"/>
      <c r="BA528" s="2"/>
      <c r="BB528" s="2"/>
      <c r="BE528" s="2"/>
      <c r="BF528" s="2"/>
      <c r="BI528" s="2"/>
      <c r="BJ528" s="2"/>
      <c r="BO528" s="1"/>
      <c r="BP528" s="1"/>
      <c r="BQ528" s="1"/>
      <c r="BR528" s="1"/>
      <c r="BS528" s="1"/>
      <c r="BT528" s="1"/>
      <c r="BU528" s="1"/>
      <c r="BV528" s="1"/>
      <c r="BW528" s="1"/>
      <c r="BX528" s="1"/>
      <c r="BY528" s="1"/>
      <c r="BZ528" s="1"/>
      <c r="CA528" s="1"/>
      <c r="CB528" s="1"/>
      <c r="CC528" s="1"/>
      <c r="CD528" s="1"/>
      <c r="CE528" s="1"/>
      <c r="CF528" s="1"/>
      <c r="CG528" s="1"/>
      <c r="CH528" s="1"/>
      <c r="CI528" s="1"/>
      <c r="CJ528" s="1"/>
      <c r="CK528" s="1"/>
      <c r="CL528" s="1"/>
      <c r="CM528" s="1"/>
      <c r="CN528" s="1"/>
      <c r="CO528" s="1"/>
      <c r="CP528" s="1"/>
      <c r="CQ528" s="1"/>
      <c r="CR528" s="1"/>
      <c r="CS528" s="1"/>
      <c r="CT528" s="1"/>
      <c r="CU528" s="1"/>
      <c r="CV528" s="1"/>
      <c r="CW528" s="1"/>
      <c r="CX528" s="1"/>
      <c r="CY528" s="1"/>
      <c r="CZ528" s="1"/>
      <c r="DA528" s="1"/>
      <c r="DB528" s="1"/>
      <c r="DC528" s="1"/>
      <c r="DD528" s="1"/>
      <c r="DE528" s="1"/>
      <c r="DF528" s="1"/>
      <c r="DG528" s="1"/>
      <c r="DH528" s="1"/>
      <c r="DI528" s="1"/>
      <c r="DJ528" s="1"/>
      <c r="DK528" s="1"/>
      <c r="DL528" s="1"/>
      <c r="DM528" s="1"/>
      <c r="DN528" s="1"/>
      <c r="DO528" s="1"/>
      <c r="DP528" s="1"/>
      <c r="DQ528" s="1"/>
      <c r="DR528" s="1"/>
      <c r="DS528" s="1"/>
      <c r="DT528" s="1"/>
      <c r="DU528" s="1"/>
      <c r="DV528" s="1"/>
      <c r="DW528" s="1"/>
      <c r="DX528" s="1"/>
      <c r="DY528" s="1"/>
      <c r="DZ528" s="1"/>
      <c r="EA528" s="1"/>
      <c r="EB528" s="1"/>
      <c r="EC528" s="1"/>
      <c r="ED528" s="1"/>
      <c r="EE528" s="1"/>
      <c r="EF528" s="1"/>
      <c r="EG528" s="1"/>
      <c r="EH528" s="1"/>
      <c r="EI528" s="1"/>
      <c r="EJ528" s="1"/>
      <c r="EK528" s="1"/>
      <c r="EL528" s="1"/>
      <c r="EM528" s="1"/>
      <c r="EN528" s="1"/>
      <c r="EO528" s="1"/>
      <c r="EP528" s="1"/>
      <c r="EQ528" s="1"/>
      <c r="ER528" s="1"/>
      <c r="ES528" s="1"/>
      <c r="ET528" s="1"/>
      <c r="EU528" s="1"/>
      <c r="EV528" s="1"/>
      <c r="EW528" s="1"/>
      <c r="EX528" s="1"/>
      <c r="EY528" s="1"/>
      <c r="EZ528" s="1"/>
      <c r="FA528" s="1"/>
      <c r="FB528" s="1"/>
      <c r="FC528" s="1"/>
      <c r="FD528" s="1"/>
      <c r="FE528" s="1"/>
      <c r="FF528" s="1"/>
      <c r="FI528" s="2"/>
      <c r="FJ528" s="2"/>
      <c r="FO528" s="2"/>
      <c r="FP528" s="2"/>
      <c r="FS528" s="2"/>
      <c r="FT528" s="2"/>
      <c r="FU528" s="2"/>
      <c r="FV528" s="2"/>
      <c r="FW528" s="2"/>
      <c r="FX528" s="2"/>
      <c r="FY528" s="2"/>
      <c r="FZ528" s="2"/>
      <c r="GQ528" s="1"/>
      <c r="GR528" s="1"/>
      <c r="GS528" s="1"/>
      <c r="GT528" s="1"/>
      <c r="GU528" s="1"/>
      <c r="GV528" s="1"/>
      <c r="GW528" s="1"/>
      <c r="GX528" s="1"/>
      <c r="HM528" s="1"/>
      <c r="HN528" s="1"/>
    </row>
    <row r="529" spans="1:222">
      <c r="A529" s="11"/>
      <c r="B529" s="1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2"/>
      <c r="AN529" s="2"/>
      <c r="AQ529" s="2"/>
      <c r="AR529" s="2"/>
      <c r="AU529" s="2"/>
      <c r="AV529" s="2"/>
      <c r="BA529" s="2"/>
      <c r="BB529" s="2"/>
      <c r="BE529" s="2"/>
      <c r="BF529" s="2"/>
      <c r="BI529" s="2"/>
      <c r="BJ529" s="2"/>
      <c r="BO529" s="1"/>
      <c r="BP529" s="1"/>
      <c r="BQ529" s="1"/>
      <c r="BR529" s="1"/>
      <c r="BS529" s="1"/>
      <c r="BT529" s="1"/>
      <c r="BU529" s="1"/>
      <c r="BV529" s="1"/>
      <c r="BW529" s="1"/>
      <c r="BX529" s="1"/>
      <c r="BY529" s="1"/>
      <c r="BZ529" s="1"/>
      <c r="CA529" s="1"/>
      <c r="CB529" s="1"/>
      <c r="CC529" s="1"/>
      <c r="CD529" s="1"/>
      <c r="CE529" s="1"/>
      <c r="CF529" s="1"/>
      <c r="CG529" s="1"/>
      <c r="CH529" s="1"/>
      <c r="CI529" s="1"/>
      <c r="CJ529" s="1"/>
      <c r="CK529" s="1"/>
      <c r="CL529" s="1"/>
      <c r="CM529" s="1"/>
      <c r="CN529" s="1"/>
      <c r="CO529" s="1"/>
      <c r="CP529" s="1"/>
      <c r="CQ529" s="1"/>
      <c r="CR529" s="1"/>
      <c r="CS529" s="1"/>
      <c r="CT529" s="1"/>
      <c r="CU529" s="1"/>
      <c r="CV529" s="1"/>
      <c r="CW529" s="1"/>
      <c r="CX529" s="1"/>
      <c r="CY529" s="1"/>
      <c r="CZ529" s="1"/>
      <c r="DA529" s="1"/>
      <c r="DB529" s="1"/>
      <c r="DC529" s="1"/>
      <c r="DD529" s="1"/>
      <c r="DE529" s="1"/>
      <c r="DF529" s="1"/>
      <c r="DG529" s="1"/>
      <c r="DH529" s="1"/>
      <c r="DI529" s="1"/>
      <c r="DJ529" s="1"/>
      <c r="DK529" s="1"/>
      <c r="DL529" s="1"/>
      <c r="DM529" s="1"/>
      <c r="DN529" s="1"/>
      <c r="DO529" s="1"/>
      <c r="DP529" s="1"/>
      <c r="DQ529" s="1"/>
      <c r="DR529" s="1"/>
      <c r="DS529" s="1"/>
      <c r="DT529" s="1"/>
      <c r="DU529" s="1"/>
      <c r="DV529" s="1"/>
      <c r="DW529" s="1"/>
      <c r="DX529" s="1"/>
      <c r="DY529" s="1"/>
      <c r="DZ529" s="1"/>
      <c r="EA529" s="1"/>
      <c r="EB529" s="1"/>
      <c r="EC529" s="1"/>
      <c r="ED529" s="1"/>
      <c r="EE529" s="1"/>
      <c r="EF529" s="1"/>
      <c r="EG529" s="1"/>
      <c r="EH529" s="1"/>
      <c r="EI529" s="1"/>
      <c r="EJ529" s="1"/>
      <c r="EK529" s="1"/>
      <c r="EL529" s="1"/>
      <c r="EM529" s="1"/>
      <c r="EN529" s="1"/>
      <c r="EO529" s="1"/>
      <c r="EP529" s="1"/>
      <c r="EQ529" s="1"/>
      <c r="ER529" s="1"/>
      <c r="ES529" s="1"/>
      <c r="ET529" s="1"/>
      <c r="EU529" s="1"/>
      <c r="EV529" s="1"/>
      <c r="EW529" s="1"/>
      <c r="EX529" s="1"/>
      <c r="EY529" s="1"/>
      <c r="EZ529" s="1"/>
      <c r="FA529" s="1"/>
      <c r="FB529" s="1"/>
      <c r="FC529" s="1"/>
      <c r="FD529" s="1"/>
      <c r="FE529" s="1"/>
      <c r="FF529" s="1"/>
      <c r="FI529" s="2"/>
      <c r="FJ529" s="2"/>
      <c r="FO529" s="2"/>
      <c r="FP529" s="2"/>
      <c r="FS529" s="2"/>
      <c r="FT529" s="2"/>
      <c r="FU529" s="2"/>
      <c r="FV529" s="2"/>
      <c r="FW529" s="2"/>
      <c r="FX529" s="2"/>
      <c r="FY529" s="2"/>
      <c r="FZ529" s="2"/>
      <c r="GQ529" s="1"/>
      <c r="GR529" s="1"/>
      <c r="GS529" s="1"/>
      <c r="GT529" s="1"/>
      <c r="GU529" s="1"/>
      <c r="GV529" s="1"/>
      <c r="GW529" s="1"/>
      <c r="GX529" s="1"/>
      <c r="HM529" s="1"/>
      <c r="HN529" s="1"/>
    </row>
    <row r="530" spans="1:222">
      <c r="A530" s="11"/>
      <c r="B530" s="1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2"/>
      <c r="AN530" s="2"/>
      <c r="AQ530" s="2"/>
      <c r="AR530" s="2"/>
      <c r="AU530" s="2"/>
      <c r="AV530" s="2"/>
      <c r="BA530" s="2"/>
      <c r="BB530" s="2"/>
      <c r="BE530" s="2"/>
      <c r="BF530" s="2"/>
      <c r="BI530" s="2"/>
      <c r="BJ530" s="2"/>
      <c r="BO530" s="1"/>
      <c r="BP530" s="1"/>
      <c r="BQ530" s="1"/>
      <c r="BR530" s="1"/>
      <c r="BS530" s="1"/>
      <c r="BT530" s="1"/>
      <c r="BU530" s="1"/>
      <c r="BV530" s="1"/>
      <c r="BW530" s="1"/>
      <c r="BX530" s="1"/>
      <c r="BY530" s="1"/>
      <c r="BZ530" s="1"/>
      <c r="CA530" s="1"/>
      <c r="CB530" s="1"/>
      <c r="CC530" s="1"/>
      <c r="CD530" s="1"/>
      <c r="CE530" s="1"/>
      <c r="CF530" s="1"/>
      <c r="CG530" s="1"/>
      <c r="CH530" s="1"/>
      <c r="CI530" s="1"/>
      <c r="CJ530" s="1"/>
      <c r="CK530" s="1"/>
      <c r="CL530" s="1"/>
      <c r="CM530" s="1"/>
      <c r="CN530" s="1"/>
      <c r="CO530" s="1"/>
      <c r="CP530" s="1"/>
      <c r="CQ530" s="1"/>
      <c r="CR530" s="1"/>
      <c r="CS530" s="1"/>
      <c r="CT530" s="1"/>
      <c r="CU530" s="1"/>
      <c r="CV530" s="1"/>
      <c r="CW530" s="1"/>
      <c r="CX530" s="1"/>
      <c r="CY530" s="1"/>
      <c r="CZ530" s="1"/>
      <c r="DA530" s="1"/>
      <c r="DB530" s="1"/>
      <c r="DC530" s="1"/>
      <c r="DD530" s="1"/>
      <c r="DE530" s="1"/>
      <c r="DF530" s="1"/>
      <c r="DG530" s="1"/>
      <c r="DH530" s="1"/>
      <c r="DI530" s="1"/>
      <c r="DJ530" s="1"/>
      <c r="DK530" s="1"/>
      <c r="DL530" s="1"/>
      <c r="DM530" s="1"/>
      <c r="DN530" s="1"/>
      <c r="DO530" s="1"/>
      <c r="DP530" s="1"/>
      <c r="DQ530" s="1"/>
      <c r="DR530" s="1"/>
      <c r="DS530" s="1"/>
      <c r="DT530" s="1"/>
      <c r="DU530" s="1"/>
      <c r="DV530" s="1"/>
      <c r="DW530" s="1"/>
      <c r="DX530" s="1"/>
      <c r="DY530" s="1"/>
      <c r="DZ530" s="1"/>
      <c r="EA530" s="1"/>
      <c r="EB530" s="1"/>
      <c r="EC530" s="1"/>
      <c r="ED530" s="1"/>
      <c r="EE530" s="1"/>
      <c r="EF530" s="1"/>
      <c r="EG530" s="1"/>
      <c r="EH530" s="1"/>
      <c r="EI530" s="1"/>
      <c r="EJ530" s="1"/>
      <c r="EK530" s="1"/>
      <c r="EL530" s="1"/>
      <c r="EM530" s="1"/>
      <c r="EN530" s="1"/>
      <c r="EO530" s="1"/>
      <c r="EP530" s="1"/>
      <c r="EQ530" s="1"/>
      <c r="ER530" s="1"/>
      <c r="ES530" s="1"/>
      <c r="ET530" s="1"/>
      <c r="EU530" s="1"/>
      <c r="EV530" s="1"/>
      <c r="EW530" s="1"/>
      <c r="EX530" s="1"/>
      <c r="EY530" s="1"/>
      <c r="EZ530" s="1"/>
      <c r="FA530" s="1"/>
      <c r="FB530" s="1"/>
      <c r="FC530" s="1"/>
      <c r="FD530" s="1"/>
      <c r="FE530" s="1"/>
      <c r="FF530" s="1"/>
      <c r="FI530" s="2"/>
      <c r="FJ530" s="2"/>
      <c r="FO530" s="2"/>
      <c r="FP530" s="2"/>
      <c r="FS530" s="2"/>
      <c r="FT530" s="2"/>
      <c r="FU530" s="2"/>
      <c r="FV530" s="2"/>
      <c r="FW530" s="2"/>
      <c r="FX530" s="2"/>
      <c r="FY530" s="2"/>
      <c r="FZ530" s="2"/>
      <c r="GQ530" s="1"/>
      <c r="GR530" s="1"/>
      <c r="GS530" s="1"/>
      <c r="GT530" s="1"/>
      <c r="GU530" s="1"/>
      <c r="GV530" s="1"/>
      <c r="GW530" s="1"/>
      <c r="GX530" s="1"/>
      <c r="HM530" s="1"/>
      <c r="HN530" s="1"/>
    </row>
    <row r="531" spans="1:222">
      <c r="A531" s="11"/>
      <c r="B531" s="1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2"/>
      <c r="AN531" s="2"/>
      <c r="AQ531" s="2"/>
      <c r="AR531" s="2"/>
      <c r="AU531" s="2"/>
      <c r="AV531" s="2"/>
      <c r="BA531" s="2"/>
      <c r="BB531" s="2"/>
      <c r="BE531" s="2"/>
      <c r="BF531" s="2"/>
      <c r="BI531" s="2"/>
      <c r="BJ531" s="2"/>
      <c r="BO531" s="1"/>
      <c r="BP531" s="1"/>
      <c r="BQ531" s="1"/>
      <c r="BR531" s="1"/>
      <c r="BS531" s="1"/>
      <c r="BT531" s="1"/>
      <c r="BU531" s="1"/>
      <c r="BV531" s="1"/>
      <c r="BW531" s="1"/>
      <c r="BX531" s="1"/>
      <c r="BY531" s="1"/>
      <c r="BZ531" s="1"/>
      <c r="CA531" s="1"/>
      <c r="CB531" s="1"/>
      <c r="CC531" s="1"/>
      <c r="CD531" s="1"/>
      <c r="CE531" s="1"/>
      <c r="CF531" s="1"/>
      <c r="CG531" s="1"/>
      <c r="CH531" s="1"/>
      <c r="CI531" s="1"/>
      <c r="CJ531" s="1"/>
      <c r="CK531" s="1"/>
      <c r="CL531" s="1"/>
      <c r="CM531" s="1"/>
      <c r="CN531" s="1"/>
      <c r="CO531" s="1"/>
      <c r="CP531" s="1"/>
      <c r="CQ531" s="1"/>
      <c r="CR531" s="1"/>
      <c r="CS531" s="1"/>
      <c r="CT531" s="1"/>
      <c r="CU531" s="1"/>
      <c r="CV531" s="1"/>
      <c r="CW531" s="1"/>
      <c r="CX531" s="1"/>
      <c r="CY531" s="1"/>
      <c r="CZ531" s="1"/>
      <c r="DA531" s="1"/>
      <c r="DB531" s="1"/>
      <c r="DC531" s="1"/>
      <c r="DD531" s="1"/>
      <c r="DE531" s="1"/>
      <c r="DF531" s="1"/>
      <c r="DG531" s="1"/>
      <c r="DH531" s="1"/>
      <c r="DI531" s="1"/>
      <c r="DJ531" s="1"/>
      <c r="DK531" s="1"/>
      <c r="DL531" s="1"/>
      <c r="DM531" s="1"/>
      <c r="DN531" s="1"/>
      <c r="DO531" s="1"/>
      <c r="DP531" s="1"/>
      <c r="DQ531" s="1"/>
      <c r="DR531" s="1"/>
      <c r="DS531" s="1"/>
      <c r="DT531" s="1"/>
      <c r="DU531" s="1"/>
      <c r="DV531" s="1"/>
      <c r="DW531" s="1"/>
      <c r="DX531" s="1"/>
      <c r="DY531" s="1"/>
      <c r="DZ531" s="1"/>
      <c r="EA531" s="1"/>
      <c r="EB531" s="1"/>
      <c r="EC531" s="1"/>
      <c r="ED531" s="1"/>
      <c r="EE531" s="1"/>
      <c r="EF531" s="1"/>
      <c r="EG531" s="1"/>
      <c r="EH531" s="1"/>
      <c r="EI531" s="1"/>
      <c r="EJ531" s="1"/>
      <c r="EK531" s="1"/>
      <c r="EL531" s="1"/>
      <c r="EM531" s="1"/>
      <c r="EN531" s="1"/>
      <c r="EO531" s="1"/>
      <c r="EP531" s="1"/>
      <c r="EQ531" s="1"/>
      <c r="ER531" s="1"/>
      <c r="ES531" s="1"/>
      <c r="ET531" s="1"/>
      <c r="EU531" s="1"/>
      <c r="EV531" s="1"/>
      <c r="EW531" s="1"/>
      <c r="EX531" s="1"/>
      <c r="EY531" s="1"/>
      <c r="EZ531" s="1"/>
      <c r="FA531" s="1"/>
      <c r="FB531" s="1"/>
      <c r="FC531" s="1"/>
      <c r="FD531" s="1"/>
      <c r="FE531" s="1"/>
      <c r="FF531" s="1"/>
      <c r="FI531" s="2"/>
      <c r="FJ531" s="2"/>
      <c r="FO531" s="2"/>
      <c r="FP531" s="2"/>
      <c r="FS531" s="2"/>
      <c r="FT531" s="2"/>
      <c r="FU531" s="2"/>
      <c r="FV531" s="2"/>
      <c r="FW531" s="2"/>
      <c r="FX531" s="2"/>
      <c r="FY531" s="2"/>
      <c r="FZ531" s="2"/>
      <c r="GQ531" s="1"/>
      <c r="GR531" s="1"/>
      <c r="GS531" s="1"/>
      <c r="GT531" s="1"/>
      <c r="GU531" s="1"/>
      <c r="GV531" s="1"/>
      <c r="GW531" s="1"/>
      <c r="GX531" s="1"/>
      <c r="HM531" s="1"/>
      <c r="HN531" s="1"/>
    </row>
    <row r="532" spans="1:222">
      <c r="A532" s="11"/>
      <c r="B532" s="1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2"/>
      <c r="AN532" s="2"/>
      <c r="AQ532" s="2"/>
      <c r="AR532" s="2"/>
      <c r="AU532" s="2"/>
      <c r="AV532" s="2"/>
      <c r="BA532" s="2"/>
      <c r="BB532" s="2"/>
      <c r="BE532" s="2"/>
      <c r="BF532" s="2"/>
      <c r="BI532" s="2"/>
      <c r="BJ532" s="2"/>
      <c r="BO532" s="1"/>
      <c r="BP532" s="1"/>
      <c r="BQ532" s="1"/>
      <c r="BR532" s="1"/>
      <c r="BS532" s="1"/>
      <c r="BT532" s="1"/>
      <c r="BU532" s="1"/>
      <c r="BV532" s="1"/>
      <c r="BW532" s="1"/>
      <c r="BX532" s="1"/>
      <c r="BY532" s="1"/>
      <c r="BZ532" s="1"/>
      <c r="CA532" s="1"/>
      <c r="CB532" s="1"/>
      <c r="CC532" s="1"/>
      <c r="CD532" s="1"/>
      <c r="CE532" s="1"/>
      <c r="CF532" s="1"/>
      <c r="CG532" s="1"/>
      <c r="CH532" s="1"/>
      <c r="CI532" s="1"/>
      <c r="CJ532" s="1"/>
      <c r="CK532" s="1"/>
      <c r="CL532" s="1"/>
      <c r="CM532" s="1"/>
      <c r="CN532" s="1"/>
      <c r="CO532" s="1"/>
      <c r="CP532" s="1"/>
      <c r="CQ532" s="1"/>
      <c r="CR532" s="1"/>
      <c r="CS532" s="1"/>
      <c r="CT532" s="1"/>
      <c r="CU532" s="1"/>
      <c r="CV532" s="1"/>
      <c r="CW532" s="1"/>
      <c r="CX532" s="1"/>
      <c r="CY532" s="1"/>
      <c r="CZ532" s="1"/>
      <c r="DA532" s="1"/>
      <c r="DB532" s="1"/>
      <c r="DC532" s="1"/>
      <c r="DD532" s="1"/>
      <c r="DE532" s="1"/>
      <c r="DF532" s="1"/>
      <c r="DG532" s="1"/>
      <c r="DH532" s="1"/>
      <c r="DI532" s="1"/>
      <c r="DJ532" s="1"/>
      <c r="DK532" s="1"/>
      <c r="DL532" s="1"/>
      <c r="DM532" s="1"/>
      <c r="DN532" s="1"/>
      <c r="DO532" s="1"/>
      <c r="DP532" s="1"/>
      <c r="DQ532" s="1"/>
      <c r="DR532" s="1"/>
      <c r="DS532" s="1"/>
      <c r="DT532" s="1"/>
      <c r="DU532" s="1"/>
      <c r="DV532" s="1"/>
      <c r="DW532" s="1"/>
      <c r="DX532" s="1"/>
      <c r="DY532" s="1"/>
      <c r="DZ532" s="1"/>
      <c r="EA532" s="1"/>
      <c r="EB532" s="1"/>
      <c r="EC532" s="1"/>
      <c r="ED532" s="1"/>
      <c r="EE532" s="1"/>
      <c r="EF532" s="1"/>
      <c r="EG532" s="1"/>
      <c r="EH532" s="1"/>
      <c r="EI532" s="1"/>
      <c r="EJ532" s="1"/>
      <c r="EK532" s="1"/>
      <c r="EL532" s="1"/>
      <c r="EM532" s="1"/>
      <c r="EN532" s="1"/>
      <c r="EO532" s="1"/>
      <c r="EP532" s="1"/>
      <c r="EQ532" s="1"/>
      <c r="ER532" s="1"/>
      <c r="ES532" s="1"/>
      <c r="ET532" s="1"/>
      <c r="EU532" s="1"/>
      <c r="EV532" s="1"/>
      <c r="EW532" s="1"/>
      <c r="EX532" s="1"/>
      <c r="EY532" s="1"/>
      <c r="EZ532" s="1"/>
      <c r="FA532" s="1"/>
      <c r="FB532" s="1"/>
      <c r="FC532" s="1"/>
      <c r="FD532" s="1"/>
      <c r="FE532" s="1"/>
      <c r="FF532" s="1"/>
      <c r="FI532" s="2"/>
      <c r="FJ532" s="2"/>
      <c r="FO532" s="2"/>
      <c r="FP532" s="2"/>
      <c r="FS532" s="2"/>
      <c r="FT532" s="2"/>
      <c r="FU532" s="2"/>
      <c r="FV532" s="2"/>
      <c r="FW532" s="2"/>
      <c r="FX532" s="2"/>
      <c r="FY532" s="2"/>
      <c r="FZ532" s="2"/>
      <c r="GQ532" s="1"/>
      <c r="GR532" s="1"/>
      <c r="GS532" s="1"/>
      <c r="GT532" s="1"/>
      <c r="GU532" s="1"/>
      <c r="GV532" s="1"/>
      <c r="GW532" s="1"/>
      <c r="GX532" s="1"/>
      <c r="HM532" s="1"/>
      <c r="HN532" s="1"/>
    </row>
    <row r="533" spans="1:222">
      <c r="A533" s="11"/>
      <c r="B533" s="1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2"/>
      <c r="AN533" s="2"/>
      <c r="AQ533" s="2"/>
      <c r="AR533" s="2"/>
      <c r="AU533" s="2"/>
      <c r="AV533" s="2"/>
      <c r="BA533" s="2"/>
      <c r="BB533" s="2"/>
      <c r="BE533" s="2"/>
      <c r="BF533" s="2"/>
      <c r="BI533" s="2"/>
      <c r="BJ533" s="2"/>
      <c r="BO533" s="1"/>
      <c r="BP533" s="1"/>
      <c r="BQ533" s="1"/>
      <c r="BR533" s="1"/>
      <c r="BS533" s="1"/>
      <c r="BT533" s="1"/>
      <c r="BU533" s="1"/>
      <c r="BV533" s="1"/>
      <c r="BW533" s="1"/>
      <c r="BX533" s="1"/>
      <c r="BY533" s="1"/>
      <c r="BZ533" s="1"/>
      <c r="CA533" s="1"/>
      <c r="CB533" s="1"/>
      <c r="CC533" s="1"/>
      <c r="CD533" s="1"/>
      <c r="CE533" s="1"/>
      <c r="CF533" s="1"/>
      <c r="CG533" s="1"/>
      <c r="CH533" s="1"/>
      <c r="CI533" s="1"/>
      <c r="CJ533" s="1"/>
      <c r="CK533" s="1"/>
      <c r="CL533" s="1"/>
      <c r="CM533" s="1"/>
      <c r="CN533" s="1"/>
      <c r="CO533" s="1"/>
      <c r="CP533" s="1"/>
      <c r="CQ533" s="1"/>
      <c r="CR533" s="1"/>
      <c r="CS533" s="1"/>
      <c r="CT533" s="1"/>
      <c r="CU533" s="1"/>
      <c r="CV533" s="1"/>
      <c r="CW533" s="1"/>
      <c r="CX533" s="1"/>
      <c r="CY533" s="1"/>
      <c r="CZ533" s="1"/>
      <c r="DA533" s="1"/>
      <c r="DB533" s="1"/>
      <c r="DC533" s="1"/>
      <c r="DD533" s="1"/>
      <c r="DE533" s="1"/>
      <c r="DF533" s="1"/>
      <c r="DG533" s="1"/>
      <c r="DH533" s="1"/>
      <c r="DI533" s="1"/>
      <c r="DJ533" s="1"/>
      <c r="DK533" s="1"/>
      <c r="DL533" s="1"/>
      <c r="DM533" s="1"/>
      <c r="DN533" s="1"/>
      <c r="DO533" s="1"/>
      <c r="DP533" s="1"/>
      <c r="DQ533" s="1"/>
      <c r="DR533" s="1"/>
      <c r="DS533" s="1"/>
      <c r="DT533" s="1"/>
      <c r="DU533" s="1"/>
      <c r="DV533" s="1"/>
      <c r="DW533" s="1"/>
      <c r="DX533" s="1"/>
      <c r="DY533" s="1"/>
      <c r="DZ533" s="1"/>
      <c r="EA533" s="1"/>
      <c r="EB533" s="1"/>
      <c r="EC533" s="1"/>
      <c r="ED533" s="1"/>
      <c r="EE533" s="1"/>
      <c r="EF533" s="1"/>
      <c r="EG533" s="1"/>
      <c r="EH533" s="1"/>
      <c r="EI533" s="1"/>
      <c r="EJ533" s="1"/>
      <c r="EK533" s="1"/>
      <c r="EL533" s="1"/>
      <c r="EM533" s="1"/>
      <c r="EN533" s="1"/>
      <c r="EO533" s="1"/>
      <c r="EP533" s="1"/>
      <c r="EQ533" s="1"/>
      <c r="ER533" s="1"/>
      <c r="ES533" s="1"/>
      <c r="ET533" s="1"/>
      <c r="EU533" s="1"/>
      <c r="EV533" s="1"/>
      <c r="EW533" s="1"/>
      <c r="EX533" s="1"/>
      <c r="EY533" s="1"/>
      <c r="EZ533" s="1"/>
      <c r="FA533" s="1"/>
      <c r="FB533" s="1"/>
      <c r="FC533" s="1"/>
      <c r="FD533" s="1"/>
      <c r="FE533" s="1"/>
      <c r="FF533" s="1"/>
      <c r="FI533" s="2"/>
      <c r="FJ533" s="2"/>
      <c r="FO533" s="2"/>
      <c r="FP533" s="2"/>
      <c r="FS533" s="2"/>
      <c r="FT533" s="2"/>
      <c r="FU533" s="2"/>
      <c r="FV533" s="2"/>
      <c r="FW533" s="2"/>
      <c r="FX533" s="2"/>
      <c r="FY533" s="2"/>
      <c r="FZ533" s="2"/>
      <c r="GQ533" s="1"/>
      <c r="GR533" s="1"/>
      <c r="GS533" s="1"/>
      <c r="GT533" s="1"/>
      <c r="GU533" s="1"/>
      <c r="GV533" s="1"/>
      <c r="GW533" s="1"/>
      <c r="GX533" s="1"/>
      <c r="HM533" s="1"/>
      <c r="HN533" s="1"/>
    </row>
    <row r="534" spans="1:222">
      <c r="A534" s="11"/>
      <c r="B534" s="1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2"/>
      <c r="AN534" s="2"/>
      <c r="AQ534" s="2"/>
      <c r="AR534" s="2"/>
      <c r="AU534" s="2"/>
      <c r="AV534" s="2"/>
      <c r="BA534" s="2"/>
      <c r="BB534" s="2"/>
      <c r="BE534" s="2"/>
      <c r="BF534" s="2"/>
      <c r="BI534" s="2"/>
      <c r="BJ534" s="2"/>
      <c r="BO534" s="1"/>
      <c r="BP534" s="1"/>
      <c r="BQ534" s="1"/>
      <c r="BR534" s="1"/>
      <c r="BS534" s="1"/>
      <c r="BT534" s="1"/>
      <c r="BU534" s="1"/>
      <c r="BV534" s="1"/>
      <c r="BW534" s="1"/>
      <c r="BX534" s="1"/>
      <c r="BY534" s="1"/>
      <c r="BZ534" s="1"/>
      <c r="CA534" s="1"/>
      <c r="CB534" s="1"/>
      <c r="CC534" s="1"/>
      <c r="CD534" s="1"/>
      <c r="CE534" s="1"/>
      <c r="CF534" s="1"/>
      <c r="CG534" s="1"/>
      <c r="CH534" s="1"/>
      <c r="CI534" s="1"/>
      <c r="CJ534" s="1"/>
      <c r="CK534" s="1"/>
      <c r="CL534" s="1"/>
      <c r="CM534" s="1"/>
      <c r="CN534" s="1"/>
      <c r="CO534" s="1"/>
      <c r="CP534" s="1"/>
      <c r="CQ534" s="1"/>
      <c r="CR534" s="1"/>
      <c r="CS534" s="1"/>
      <c r="CT534" s="1"/>
      <c r="CU534" s="1"/>
      <c r="CV534" s="1"/>
      <c r="CW534" s="1"/>
      <c r="CX534" s="1"/>
      <c r="CY534" s="1"/>
      <c r="CZ534" s="1"/>
      <c r="DA534" s="1"/>
      <c r="DB534" s="1"/>
      <c r="DC534" s="1"/>
      <c r="DD534" s="1"/>
      <c r="DE534" s="1"/>
      <c r="DF534" s="1"/>
      <c r="DG534" s="1"/>
      <c r="DH534" s="1"/>
      <c r="DI534" s="1"/>
      <c r="DJ534" s="1"/>
      <c r="DK534" s="1"/>
      <c r="DL534" s="1"/>
      <c r="DM534" s="1"/>
      <c r="DN534" s="1"/>
      <c r="DO534" s="1"/>
      <c r="DP534" s="1"/>
      <c r="DQ534" s="1"/>
      <c r="DR534" s="1"/>
      <c r="DS534" s="1"/>
      <c r="DT534" s="1"/>
      <c r="DU534" s="1"/>
      <c r="DV534" s="1"/>
      <c r="DW534" s="1"/>
      <c r="DX534" s="1"/>
      <c r="DY534" s="1"/>
      <c r="DZ534" s="1"/>
      <c r="EA534" s="1"/>
      <c r="EB534" s="1"/>
      <c r="EC534" s="1"/>
      <c r="ED534" s="1"/>
      <c r="EE534" s="1"/>
      <c r="EF534" s="1"/>
      <c r="EG534" s="1"/>
      <c r="EH534" s="1"/>
      <c r="EI534" s="1"/>
      <c r="EJ534" s="1"/>
      <c r="EK534" s="1"/>
      <c r="EL534" s="1"/>
      <c r="EM534" s="1"/>
      <c r="EN534" s="1"/>
      <c r="EO534" s="1"/>
      <c r="EP534" s="1"/>
      <c r="EQ534" s="1"/>
      <c r="ER534" s="1"/>
      <c r="ES534" s="1"/>
      <c r="ET534" s="1"/>
      <c r="EU534" s="1"/>
      <c r="EV534" s="1"/>
      <c r="EW534" s="1"/>
      <c r="EX534" s="1"/>
      <c r="EY534" s="1"/>
      <c r="EZ534" s="1"/>
      <c r="FA534" s="1"/>
      <c r="FB534" s="1"/>
      <c r="FC534" s="1"/>
      <c r="FD534" s="1"/>
      <c r="FE534" s="1"/>
      <c r="FF534" s="1"/>
      <c r="FI534" s="2"/>
      <c r="FJ534" s="2"/>
      <c r="FO534" s="2"/>
      <c r="FP534" s="2"/>
      <c r="FS534" s="2"/>
      <c r="FT534" s="2"/>
      <c r="FU534" s="2"/>
      <c r="FV534" s="2"/>
      <c r="FW534" s="2"/>
      <c r="FX534" s="2"/>
      <c r="FY534" s="2"/>
      <c r="FZ534" s="2"/>
      <c r="GQ534" s="1"/>
      <c r="GR534" s="1"/>
      <c r="GS534" s="1"/>
      <c r="GT534" s="1"/>
      <c r="GU534" s="1"/>
      <c r="GV534" s="1"/>
      <c r="GW534" s="1"/>
      <c r="GX534" s="1"/>
      <c r="HM534" s="1"/>
      <c r="HN534" s="1"/>
    </row>
    <row r="535" spans="1:222">
      <c r="A535" s="11"/>
      <c r="B535" s="1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2"/>
      <c r="AN535" s="2"/>
      <c r="AQ535" s="2"/>
      <c r="AR535" s="2"/>
      <c r="AU535" s="2"/>
      <c r="AV535" s="2"/>
      <c r="BA535" s="2"/>
      <c r="BB535" s="2"/>
      <c r="BE535" s="2"/>
      <c r="BF535" s="2"/>
      <c r="BI535" s="2"/>
      <c r="BJ535" s="2"/>
      <c r="BO535" s="1"/>
      <c r="BP535" s="1"/>
      <c r="BQ535" s="1"/>
      <c r="BR535" s="1"/>
      <c r="BS535" s="1"/>
      <c r="BT535" s="1"/>
      <c r="BU535" s="1"/>
      <c r="BV535" s="1"/>
      <c r="BW535" s="1"/>
      <c r="BX535" s="1"/>
      <c r="BY535" s="1"/>
      <c r="BZ535" s="1"/>
      <c r="CA535" s="1"/>
      <c r="CB535" s="1"/>
      <c r="CC535" s="1"/>
      <c r="CD535" s="1"/>
      <c r="CE535" s="1"/>
      <c r="CF535" s="1"/>
      <c r="CG535" s="1"/>
      <c r="CH535" s="1"/>
      <c r="CI535" s="1"/>
      <c r="CJ535" s="1"/>
      <c r="CK535" s="1"/>
      <c r="CL535" s="1"/>
      <c r="CM535" s="1"/>
      <c r="CN535" s="1"/>
      <c r="CO535" s="1"/>
      <c r="CP535" s="1"/>
      <c r="CQ535" s="1"/>
      <c r="CR535" s="1"/>
      <c r="CS535" s="1"/>
      <c r="CT535" s="1"/>
      <c r="CU535" s="1"/>
      <c r="CV535" s="1"/>
      <c r="CW535" s="1"/>
      <c r="CX535" s="1"/>
      <c r="CY535" s="1"/>
      <c r="CZ535" s="1"/>
      <c r="DA535" s="1"/>
      <c r="DB535" s="1"/>
      <c r="DC535" s="1"/>
      <c r="DD535" s="1"/>
      <c r="DE535" s="1"/>
      <c r="DF535" s="1"/>
      <c r="DG535" s="1"/>
      <c r="DH535" s="1"/>
      <c r="DI535" s="1"/>
      <c r="DJ535" s="1"/>
      <c r="DK535" s="1"/>
      <c r="DL535" s="1"/>
      <c r="DM535" s="1"/>
      <c r="DN535" s="1"/>
      <c r="DO535" s="1"/>
      <c r="DP535" s="1"/>
      <c r="DQ535" s="1"/>
      <c r="DR535" s="1"/>
      <c r="DS535" s="1"/>
      <c r="DT535" s="1"/>
      <c r="DU535" s="1"/>
      <c r="DV535" s="1"/>
      <c r="DW535" s="1"/>
      <c r="DX535" s="1"/>
      <c r="DY535" s="1"/>
      <c r="DZ535" s="1"/>
      <c r="EA535" s="1"/>
      <c r="EB535" s="1"/>
      <c r="EC535" s="1"/>
      <c r="ED535" s="1"/>
      <c r="EE535" s="1"/>
      <c r="EF535" s="1"/>
      <c r="EG535" s="1"/>
      <c r="EH535" s="1"/>
      <c r="EI535" s="1"/>
      <c r="EJ535" s="1"/>
      <c r="EK535" s="1"/>
      <c r="EL535" s="1"/>
      <c r="EM535" s="1"/>
      <c r="EN535" s="1"/>
      <c r="EO535" s="1"/>
      <c r="EP535" s="1"/>
      <c r="EQ535" s="1"/>
      <c r="ER535" s="1"/>
      <c r="ES535" s="1"/>
      <c r="ET535" s="1"/>
      <c r="EU535" s="1"/>
      <c r="EV535" s="1"/>
      <c r="EW535" s="1"/>
      <c r="EX535" s="1"/>
      <c r="EY535" s="1"/>
      <c r="EZ535" s="1"/>
      <c r="FA535" s="1"/>
      <c r="FB535" s="1"/>
      <c r="FC535" s="1"/>
      <c r="FD535" s="1"/>
      <c r="FE535" s="1"/>
      <c r="FF535" s="1"/>
      <c r="FI535" s="2"/>
      <c r="FJ535" s="2"/>
      <c r="FO535" s="2"/>
      <c r="FP535" s="2"/>
      <c r="FS535" s="2"/>
      <c r="FT535" s="2"/>
      <c r="FU535" s="2"/>
      <c r="FV535" s="2"/>
      <c r="FW535" s="2"/>
      <c r="FX535" s="2"/>
      <c r="FY535" s="2"/>
      <c r="FZ535" s="2"/>
      <c r="GQ535" s="1"/>
      <c r="GR535" s="1"/>
      <c r="GS535" s="1"/>
      <c r="GT535" s="1"/>
      <c r="GU535" s="1"/>
      <c r="GV535" s="1"/>
      <c r="GW535" s="1"/>
      <c r="GX535" s="1"/>
      <c r="HM535" s="1"/>
      <c r="HN535" s="1"/>
    </row>
    <row r="536" spans="1:222">
      <c r="A536" s="11"/>
      <c r="B536" s="1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2"/>
      <c r="AN536" s="2"/>
      <c r="AQ536" s="2"/>
      <c r="AR536" s="2"/>
      <c r="AU536" s="2"/>
      <c r="AV536" s="2"/>
      <c r="BA536" s="2"/>
      <c r="BB536" s="2"/>
      <c r="BE536" s="2"/>
      <c r="BF536" s="2"/>
      <c r="BI536" s="2"/>
      <c r="BJ536" s="2"/>
      <c r="BO536" s="1"/>
      <c r="BP536" s="1"/>
      <c r="BQ536" s="1"/>
      <c r="BR536" s="1"/>
      <c r="BS536" s="1"/>
      <c r="BT536" s="1"/>
      <c r="BU536" s="1"/>
      <c r="BV536" s="1"/>
      <c r="BW536" s="1"/>
      <c r="BX536" s="1"/>
      <c r="BY536" s="1"/>
      <c r="BZ536" s="1"/>
      <c r="CA536" s="1"/>
      <c r="CB536" s="1"/>
      <c r="CC536" s="1"/>
      <c r="CD536" s="1"/>
      <c r="CE536" s="1"/>
      <c r="CF536" s="1"/>
      <c r="CG536" s="1"/>
      <c r="CH536" s="1"/>
      <c r="CI536" s="1"/>
      <c r="CJ536" s="1"/>
      <c r="CK536" s="1"/>
      <c r="CL536" s="1"/>
      <c r="CM536" s="1"/>
      <c r="CN536" s="1"/>
      <c r="CO536" s="1"/>
      <c r="CP536" s="1"/>
      <c r="CQ536" s="1"/>
      <c r="CR536" s="1"/>
      <c r="CS536" s="1"/>
      <c r="CT536" s="1"/>
      <c r="CU536" s="1"/>
      <c r="CV536" s="1"/>
      <c r="CW536" s="1"/>
      <c r="CX536" s="1"/>
      <c r="CY536" s="1"/>
      <c r="CZ536" s="1"/>
      <c r="DA536" s="1"/>
      <c r="DB536" s="1"/>
      <c r="DC536" s="1"/>
      <c r="DD536" s="1"/>
      <c r="DE536" s="1"/>
      <c r="DF536" s="1"/>
      <c r="DG536" s="1"/>
      <c r="DH536" s="1"/>
      <c r="DI536" s="1"/>
      <c r="DJ536" s="1"/>
      <c r="DK536" s="1"/>
      <c r="DL536" s="1"/>
      <c r="DM536" s="1"/>
      <c r="DN536" s="1"/>
      <c r="DO536" s="1"/>
      <c r="DP536" s="1"/>
      <c r="DQ536" s="1"/>
      <c r="DR536" s="1"/>
      <c r="DS536" s="1"/>
      <c r="DT536" s="1"/>
      <c r="DU536" s="1"/>
      <c r="DV536" s="1"/>
      <c r="DW536" s="1"/>
      <c r="DX536" s="1"/>
      <c r="DY536" s="1"/>
      <c r="DZ536" s="1"/>
      <c r="EA536" s="1"/>
      <c r="EB536" s="1"/>
      <c r="EC536" s="1"/>
      <c r="ED536" s="1"/>
      <c r="EE536" s="1"/>
      <c r="EF536" s="1"/>
      <c r="EG536" s="1"/>
      <c r="EH536" s="1"/>
      <c r="EI536" s="1"/>
      <c r="EJ536" s="1"/>
      <c r="EK536" s="1"/>
      <c r="EL536" s="1"/>
      <c r="EM536" s="1"/>
      <c r="EN536" s="1"/>
      <c r="EO536" s="1"/>
      <c r="EP536" s="1"/>
      <c r="EQ536" s="1"/>
      <c r="ER536" s="1"/>
      <c r="ES536" s="1"/>
      <c r="ET536" s="1"/>
      <c r="EU536" s="1"/>
      <c r="EV536" s="1"/>
      <c r="EW536" s="1"/>
      <c r="EX536" s="1"/>
      <c r="EY536" s="1"/>
      <c r="EZ536" s="1"/>
      <c r="FA536" s="1"/>
      <c r="FB536" s="1"/>
      <c r="FC536" s="1"/>
      <c r="FD536" s="1"/>
      <c r="FE536" s="1"/>
      <c r="FF536" s="1"/>
      <c r="FI536" s="2"/>
      <c r="FJ536" s="2"/>
      <c r="FO536" s="2"/>
      <c r="FP536" s="2"/>
      <c r="FS536" s="2"/>
      <c r="FT536" s="2"/>
      <c r="FU536" s="2"/>
      <c r="FV536" s="2"/>
      <c r="FW536" s="2"/>
      <c r="FX536" s="2"/>
      <c r="FY536" s="2"/>
      <c r="FZ536" s="2"/>
      <c r="GQ536" s="1"/>
      <c r="GR536" s="1"/>
      <c r="GS536" s="1"/>
      <c r="GT536" s="1"/>
      <c r="GU536" s="1"/>
      <c r="GV536" s="1"/>
      <c r="GW536" s="1"/>
      <c r="GX536" s="1"/>
      <c r="HM536" s="1"/>
      <c r="HN536" s="1"/>
    </row>
    <row r="537" spans="1:222">
      <c r="A537" s="11"/>
      <c r="B537" s="1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2"/>
      <c r="AN537" s="2"/>
      <c r="AQ537" s="2"/>
      <c r="AR537" s="2"/>
      <c r="AU537" s="2"/>
      <c r="AV537" s="2"/>
      <c r="BA537" s="2"/>
      <c r="BB537" s="2"/>
      <c r="BE537" s="2"/>
      <c r="BF537" s="2"/>
      <c r="BI537" s="2"/>
      <c r="BJ537" s="2"/>
      <c r="BO537" s="1"/>
      <c r="BP537" s="1"/>
      <c r="BQ537" s="1"/>
      <c r="BR537" s="1"/>
      <c r="BS537" s="1"/>
      <c r="BT537" s="1"/>
      <c r="BU537" s="1"/>
      <c r="BV537" s="1"/>
      <c r="BW537" s="1"/>
      <c r="BX537" s="1"/>
      <c r="BY537" s="1"/>
      <c r="BZ537" s="1"/>
      <c r="CA537" s="1"/>
      <c r="CB537" s="1"/>
      <c r="CC537" s="1"/>
      <c r="CD537" s="1"/>
      <c r="CE537" s="1"/>
      <c r="CF537" s="1"/>
      <c r="CG537" s="1"/>
      <c r="CH537" s="1"/>
      <c r="CI537" s="1"/>
      <c r="CJ537" s="1"/>
      <c r="CK537" s="1"/>
      <c r="CL537" s="1"/>
      <c r="CM537" s="1"/>
      <c r="CN537" s="1"/>
      <c r="CO537" s="1"/>
      <c r="CP537" s="1"/>
      <c r="CQ537" s="1"/>
      <c r="CR537" s="1"/>
      <c r="CS537" s="1"/>
      <c r="CT537" s="1"/>
      <c r="CU537" s="1"/>
      <c r="CV537" s="1"/>
      <c r="CW537" s="1"/>
      <c r="CX537" s="1"/>
      <c r="CY537" s="1"/>
      <c r="CZ537" s="1"/>
      <c r="DA537" s="1"/>
      <c r="DB537" s="1"/>
      <c r="DC537" s="1"/>
      <c r="DD537" s="1"/>
      <c r="DE537" s="1"/>
      <c r="DF537" s="1"/>
      <c r="DG537" s="1"/>
      <c r="DH537" s="1"/>
      <c r="DI537" s="1"/>
      <c r="DJ537" s="1"/>
      <c r="DK537" s="1"/>
      <c r="DL537" s="1"/>
      <c r="DM537" s="1"/>
      <c r="DN537" s="1"/>
      <c r="DO537" s="1"/>
      <c r="DP537" s="1"/>
      <c r="DQ537" s="1"/>
      <c r="DR537" s="1"/>
      <c r="DS537" s="1"/>
      <c r="DT537" s="1"/>
      <c r="DU537" s="1"/>
      <c r="DV537" s="1"/>
      <c r="DW537" s="1"/>
      <c r="DX537" s="1"/>
      <c r="DY537" s="1"/>
      <c r="DZ537" s="1"/>
      <c r="EA537" s="1"/>
      <c r="EB537" s="1"/>
      <c r="EC537" s="1"/>
      <c r="ED537" s="1"/>
      <c r="EE537" s="1"/>
      <c r="EF537" s="1"/>
      <c r="EG537" s="1"/>
      <c r="EH537" s="1"/>
      <c r="EI537" s="1"/>
      <c r="EJ537" s="1"/>
      <c r="EK537" s="1"/>
      <c r="EL537" s="1"/>
      <c r="EM537" s="1"/>
      <c r="EN537" s="1"/>
      <c r="EO537" s="1"/>
      <c r="EP537" s="1"/>
      <c r="EQ537" s="1"/>
      <c r="ER537" s="1"/>
      <c r="ES537" s="1"/>
      <c r="ET537" s="1"/>
      <c r="EU537" s="1"/>
      <c r="EV537" s="1"/>
      <c r="EW537" s="1"/>
      <c r="EX537" s="1"/>
      <c r="EY537" s="1"/>
      <c r="EZ537" s="1"/>
      <c r="FA537" s="1"/>
      <c r="FB537" s="1"/>
      <c r="FC537" s="1"/>
      <c r="FD537" s="1"/>
      <c r="FE537" s="1"/>
      <c r="FF537" s="1"/>
      <c r="FI537" s="2"/>
      <c r="FJ537" s="2"/>
      <c r="FO537" s="2"/>
      <c r="FP537" s="2"/>
      <c r="FS537" s="2"/>
      <c r="FT537" s="2"/>
      <c r="FU537" s="2"/>
      <c r="FV537" s="2"/>
      <c r="FW537" s="2"/>
      <c r="FX537" s="2"/>
      <c r="FY537" s="2"/>
      <c r="FZ537" s="2"/>
      <c r="GQ537" s="1"/>
      <c r="GR537" s="1"/>
      <c r="GS537" s="1"/>
      <c r="GT537" s="1"/>
      <c r="GU537" s="1"/>
      <c r="GV537" s="1"/>
      <c r="GW537" s="1"/>
      <c r="GX537" s="1"/>
      <c r="HM537" s="1"/>
      <c r="HN537" s="1"/>
    </row>
    <row r="538" spans="1:222">
      <c r="A538" s="11"/>
      <c r="B538" s="1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2"/>
      <c r="AN538" s="2"/>
      <c r="AQ538" s="2"/>
      <c r="AR538" s="2"/>
      <c r="AU538" s="2"/>
      <c r="AV538" s="2"/>
      <c r="BA538" s="2"/>
      <c r="BB538" s="2"/>
      <c r="BE538" s="2"/>
      <c r="BF538" s="2"/>
      <c r="BI538" s="2"/>
      <c r="BJ538" s="2"/>
      <c r="BO538" s="1"/>
      <c r="BP538" s="1"/>
      <c r="BQ538" s="1"/>
      <c r="BR538" s="1"/>
      <c r="BS538" s="1"/>
      <c r="BT538" s="1"/>
      <c r="BU538" s="1"/>
      <c r="BV538" s="1"/>
      <c r="BW538" s="1"/>
      <c r="BX538" s="1"/>
      <c r="BY538" s="1"/>
      <c r="BZ538" s="1"/>
      <c r="CA538" s="1"/>
      <c r="CB538" s="1"/>
      <c r="CC538" s="1"/>
      <c r="CD538" s="1"/>
      <c r="CE538" s="1"/>
      <c r="CF538" s="1"/>
      <c r="CG538" s="1"/>
      <c r="CH538" s="1"/>
      <c r="CI538" s="1"/>
      <c r="CJ538" s="1"/>
      <c r="CK538" s="1"/>
      <c r="CL538" s="1"/>
      <c r="CM538" s="1"/>
      <c r="CN538" s="1"/>
      <c r="CO538" s="1"/>
      <c r="CP538" s="1"/>
      <c r="CQ538" s="1"/>
      <c r="CR538" s="1"/>
      <c r="CS538" s="1"/>
      <c r="CT538" s="1"/>
      <c r="CU538" s="1"/>
      <c r="CV538" s="1"/>
      <c r="CW538" s="1"/>
      <c r="CX538" s="1"/>
      <c r="CY538" s="1"/>
      <c r="CZ538" s="1"/>
      <c r="DA538" s="1"/>
      <c r="DB538" s="1"/>
      <c r="DC538" s="1"/>
      <c r="DD538" s="1"/>
      <c r="DE538" s="1"/>
      <c r="DF538" s="1"/>
      <c r="DG538" s="1"/>
      <c r="DH538" s="1"/>
      <c r="DI538" s="1"/>
      <c r="DJ538" s="1"/>
      <c r="DK538" s="1"/>
      <c r="DL538" s="1"/>
      <c r="DM538" s="1"/>
      <c r="DN538" s="1"/>
      <c r="DO538" s="1"/>
      <c r="DP538" s="1"/>
      <c r="DQ538" s="1"/>
      <c r="DR538" s="1"/>
      <c r="DS538" s="1"/>
      <c r="DT538" s="1"/>
      <c r="DU538" s="1"/>
      <c r="DV538" s="1"/>
      <c r="DW538" s="1"/>
      <c r="DX538" s="1"/>
      <c r="DY538" s="1"/>
      <c r="DZ538" s="1"/>
      <c r="EA538" s="1"/>
      <c r="EB538" s="1"/>
      <c r="EC538" s="1"/>
      <c r="ED538" s="1"/>
      <c r="EE538" s="1"/>
      <c r="EF538" s="1"/>
      <c r="EG538" s="1"/>
      <c r="EH538" s="1"/>
      <c r="EI538" s="1"/>
      <c r="EJ538" s="1"/>
      <c r="EK538" s="1"/>
      <c r="EL538" s="1"/>
      <c r="EM538" s="1"/>
      <c r="EN538" s="1"/>
      <c r="EO538" s="1"/>
      <c r="EP538" s="1"/>
      <c r="EQ538" s="1"/>
      <c r="ER538" s="1"/>
      <c r="ES538" s="1"/>
      <c r="ET538" s="1"/>
      <c r="EU538" s="1"/>
      <c r="EV538" s="1"/>
      <c r="EW538" s="1"/>
      <c r="EX538" s="1"/>
      <c r="EY538" s="1"/>
      <c r="EZ538" s="1"/>
      <c r="FA538" s="1"/>
      <c r="FB538" s="1"/>
      <c r="FC538" s="1"/>
      <c r="FD538" s="1"/>
      <c r="FE538" s="1"/>
      <c r="FF538" s="1"/>
      <c r="FI538" s="2"/>
      <c r="FJ538" s="2"/>
      <c r="FO538" s="2"/>
      <c r="FP538" s="2"/>
      <c r="FS538" s="2"/>
      <c r="FT538" s="2"/>
      <c r="FU538" s="2"/>
      <c r="FV538" s="2"/>
      <c r="FW538" s="2"/>
      <c r="FX538" s="2"/>
      <c r="FY538" s="2"/>
      <c r="FZ538" s="2"/>
      <c r="GQ538" s="1"/>
      <c r="GR538" s="1"/>
      <c r="GS538" s="1"/>
      <c r="GT538" s="1"/>
      <c r="GU538" s="1"/>
      <c r="GV538" s="1"/>
      <c r="GW538" s="1"/>
      <c r="GX538" s="1"/>
      <c r="HM538" s="1"/>
      <c r="HN538" s="1"/>
    </row>
    <row r="539" spans="1:222">
      <c r="A539" s="11"/>
      <c r="B539" s="1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2"/>
      <c r="AN539" s="2"/>
      <c r="AQ539" s="2"/>
      <c r="AR539" s="2"/>
      <c r="AU539" s="2"/>
      <c r="AV539" s="2"/>
      <c r="BA539" s="2"/>
      <c r="BB539" s="2"/>
      <c r="BE539" s="2"/>
      <c r="BF539" s="2"/>
      <c r="BI539" s="2"/>
      <c r="BJ539" s="2"/>
      <c r="BO539" s="1"/>
      <c r="BP539" s="1"/>
      <c r="BQ539" s="1"/>
      <c r="BR539" s="1"/>
      <c r="BS539" s="1"/>
      <c r="BT539" s="1"/>
      <c r="BU539" s="1"/>
      <c r="BV539" s="1"/>
      <c r="BW539" s="1"/>
      <c r="BX539" s="1"/>
      <c r="BY539" s="1"/>
      <c r="BZ539" s="1"/>
      <c r="CA539" s="1"/>
      <c r="CB539" s="1"/>
      <c r="CC539" s="1"/>
      <c r="CD539" s="1"/>
      <c r="CE539" s="1"/>
      <c r="CF539" s="1"/>
      <c r="CG539" s="1"/>
      <c r="CH539" s="1"/>
      <c r="CI539" s="1"/>
      <c r="CJ539" s="1"/>
      <c r="CK539" s="1"/>
      <c r="CL539" s="1"/>
      <c r="CM539" s="1"/>
      <c r="CN539" s="1"/>
      <c r="CO539" s="1"/>
      <c r="CP539" s="1"/>
      <c r="CQ539" s="1"/>
      <c r="CR539" s="1"/>
      <c r="CS539" s="1"/>
      <c r="CT539" s="1"/>
      <c r="CU539" s="1"/>
      <c r="CV539" s="1"/>
      <c r="CW539" s="1"/>
      <c r="CX539" s="1"/>
      <c r="CY539" s="1"/>
      <c r="CZ539" s="1"/>
      <c r="DA539" s="1"/>
      <c r="DB539" s="1"/>
      <c r="DC539" s="1"/>
      <c r="DD539" s="1"/>
      <c r="DE539" s="1"/>
      <c r="DF539" s="1"/>
      <c r="DG539" s="1"/>
      <c r="DH539" s="1"/>
      <c r="DI539" s="1"/>
      <c r="DJ539" s="1"/>
      <c r="DK539" s="1"/>
      <c r="DL539" s="1"/>
      <c r="DM539" s="1"/>
      <c r="DN539" s="1"/>
      <c r="DO539" s="1"/>
      <c r="DP539" s="1"/>
      <c r="DQ539" s="1"/>
      <c r="DR539" s="1"/>
      <c r="DS539" s="1"/>
      <c r="DT539" s="1"/>
      <c r="DU539" s="1"/>
      <c r="DV539" s="1"/>
      <c r="DW539" s="1"/>
      <c r="DX539" s="1"/>
      <c r="DY539" s="1"/>
      <c r="DZ539" s="1"/>
      <c r="EA539" s="1"/>
      <c r="EB539" s="1"/>
      <c r="EC539" s="1"/>
      <c r="ED539" s="1"/>
      <c r="EE539" s="1"/>
      <c r="EF539" s="1"/>
      <c r="EG539" s="1"/>
      <c r="EH539" s="1"/>
      <c r="EI539" s="1"/>
      <c r="EJ539" s="1"/>
      <c r="EK539" s="1"/>
      <c r="EL539" s="1"/>
      <c r="EM539" s="1"/>
      <c r="EN539" s="1"/>
      <c r="EO539" s="1"/>
      <c r="EP539" s="1"/>
      <c r="EQ539" s="1"/>
      <c r="ER539" s="1"/>
      <c r="ES539" s="1"/>
      <c r="ET539" s="1"/>
      <c r="EU539" s="1"/>
      <c r="EV539" s="1"/>
      <c r="EW539" s="1"/>
      <c r="EX539" s="1"/>
      <c r="EY539" s="1"/>
      <c r="EZ539" s="1"/>
      <c r="FA539" s="1"/>
      <c r="FB539" s="1"/>
      <c r="FC539" s="1"/>
      <c r="FD539" s="1"/>
      <c r="FE539" s="1"/>
      <c r="FF539" s="1"/>
      <c r="FI539" s="2"/>
      <c r="FJ539" s="2"/>
      <c r="FO539" s="2"/>
      <c r="FP539" s="2"/>
      <c r="FS539" s="2"/>
      <c r="FT539" s="2"/>
      <c r="FU539" s="2"/>
      <c r="FV539" s="2"/>
      <c r="FW539" s="2"/>
      <c r="FX539" s="2"/>
      <c r="FY539" s="2"/>
      <c r="FZ539" s="2"/>
      <c r="GQ539" s="1"/>
      <c r="GR539" s="1"/>
      <c r="GS539" s="1"/>
      <c r="GT539" s="1"/>
      <c r="GU539" s="1"/>
      <c r="GV539" s="1"/>
      <c r="GW539" s="1"/>
      <c r="GX539" s="1"/>
      <c r="HM539" s="1"/>
      <c r="HN539" s="1"/>
    </row>
    <row r="540" spans="1:222">
      <c r="A540" s="11"/>
      <c r="B540" s="1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2"/>
      <c r="AN540" s="2"/>
      <c r="AQ540" s="2"/>
      <c r="AR540" s="2"/>
      <c r="AU540" s="2"/>
      <c r="AV540" s="2"/>
      <c r="BA540" s="2"/>
      <c r="BB540" s="2"/>
      <c r="BE540" s="2"/>
      <c r="BF540" s="2"/>
      <c r="BI540" s="2"/>
      <c r="BJ540" s="2"/>
      <c r="BO540" s="1"/>
      <c r="BP540" s="1"/>
      <c r="BQ540" s="1"/>
      <c r="BR540" s="1"/>
      <c r="BS540" s="1"/>
      <c r="BT540" s="1"/>
      <c r="BU540" s="1"/>
      <c r="BV540" s="1"/>
      <c r="BW540" s="1"/>
      <c r="BX540" s="1"/>
      <c r="BY540" s="1"/>
      <c r="BZ540" s="1"/>
      <c r="CA540" s="1"/>
      <c r="CB540" s="1"/>
      <c r="CC540" s="1"/>
      <c r="CD540" s="1"/>
      <c r="CE540" s="1"/>
      <c r="CF540" s="1"/>
      <c r="CG540" s="1"/>
      <c r="CH540" s="1"/>
      <c r="CI540" s="1"/>
      <c r="CJ540" s="1"/>
      <c r="CK540" s="1"/>
      <c r="CL540" s="1"/>
      <c r="CM540" s="1"/>
      <c r="CN540" s="1"/>
      <c r="CO540" s="1"/>
      <c r="CP540" s="1"/>
      <c r="CQ540" s="1"/>
      <c r="CR540" s="1"/>
      <c r="CS540" s="1"/>
      <c r="CT540" s="1"/>
      <c r="CU540" s="1"/>
      <c r="CV540" s="1"/>
      <c r="CW540" s="1"/>
      <c r="CX540" s="1"/>
      <c r="CY540" s="1"/>
      <c r="CZ540" s="1"/>
      <c r="DA540" s="1"/>
      <c r="DB540" s="1"/>
      <c r="DC540" s="1"/>
      <c r="DD540" s="1"/>
      <c r="DE540" s="1"/>
      <c r="DF540" s="1"/>
      <c r="DG540" s="1"/>
      <c r="DH540" s="1"/>
      <c r="DI540" s="1"/>
      <c r="DJ540" s="1"/>
      <c r="DK540" s="1"/>
      <c r="DL540" s="1"/>
      <c r="DM540" s="1"/>
      <c r="DN540" s="1"/>
      <c r="DO540" s="1"/>
      <c r="DP540" s="1"/>
      <c r="DQ540" s="1"/>
      <c r="DR540" s="1"/>
      <c r="DS540" s="1"/>
      <c r="DT540" s="1"/>
      <c r="DU540" s="1"/>
      <c r="DV540" s="1"/>
      <c r="DW540" s="1"/>
      <c r="DX540" s="1"/>
      <c r="DY540" s="1"/>
      <c r="DZ540" s="1"/>
      <c r="EA540" s="1"/>
      <c r="EB540" s="1"/>
      <c r="EC540" s="1"/>
      <c r="ED540" s="1"/>
      <c r="EE540" s="1"/>
      <c r="EF540" s="1"/>
      <c r="EG540" s="1"/>
      <c r="EH540" s="1"/>
      <c r="EI540" s="1"/>
      <c r="EJ540" s="1"/>
      <c r="EK540" s="1"/>
      <c r="EL540" s="1"/>
      <c r="EM540" s="1"/>
      <c r="EN540" s="1"/>
      <c r="EO540" s="1"/>
      <c r="EP540" s="1"/>
      <c r="EQ540" s="1"/>
      <c r="ER540" s="1"/>
      <c r="ES540" s="1"/>
      <c r="ET540" s="1"/>
      <c r="EU540" s="1"/>
      <c r="EV540" s="1"/>
      <c r="EW540" s="1"/>
      <c r="EX540" s="1"/>
      <c r="EY540" s="1"/>
      <c r="EZ540" s="1"/>
      <c r="FA540" s="1"/>
      <c r="FB540" s="1"/>
      <c r="FC540" s="1"/>
      <c r="FD540" s="1"/>
      <c r="FE540" s="1"/>
      <c r="FF540" s="1"/>
      <c r="FI540" s="2"/>
      <c r="FJ540" s="2"/>
      <c r="FO540" s="2"/>
      <c r="FP540" s="2"/>
      <c r="FS540" s="2"/>
      <c r="FT540" s="2"/>
      <c r="FU540" s="2"/>
      <c r="FV540" s="2"/>
      <c r="FW540" s="2"/>
      <c r="FX540" s="2"/>
      <c r="FY540" s="2"/>
      <c r="FZ540" s="2"/>
      <c r="GQ540" s="1"/>
      <c r="GR540" s="1"/>
      <c r="GS540" s="1"/>
      <c r="GT540" s="1"/>
      <c r="GU540" s="1"/>
      <c r="GV540" s="1"/>
      <c r="GW540" s="1"/>
      <c r="GX540" s="1"/>
      <c r="HM540" s="1"/>
      <c r="HN540" s="1"/>
    </row>
    <row r="541" spans="1:222">
      <c r="A541" s="11"/>
      <c r="B541" s="1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2"/>
      <c r="AN541" s="2"/>
      <c r="AQ541" s="2"/>
      <c r="AR541" s="2"/>
      <c r="AU541" s="2"/>
      <c r="AV541" s="2"/>
      <c r="BA541" s="2"/>
      <c r="BB541" s="2"/>
      <c r="BE541" s="2"/>
      <c r="BF541" s="2"/>
      <c r="BI541" s="2"/>
      <c r="BJ541" s="2"/>
      <c r="BO541" s="1"/>
      <c r="BP541" s="1"/>
      <c r="BQ541" s="1"/>
      <c r="BR541" s="1"/>
      <c r="BS541" s="1"/>
      <c r="BT541" s="1"/>
      <c r="BU541" s="1"/>
      <c r="BV541" s="1"/>
      <c r="BW541" s="1"/>
      <c r="BX541" s="1"/>
      <c r="BY541" s="1"/>
      <c r="BZ541" s="1"/>
      <c r="CA541" s="1"/>
      <c r="CB541" s="1"/>
      <c r="CC541" s="1"/>
      <c r="CD541" s="1"/>
      <c r="CE541" s="1"/>
      <c r="CF541" s="1"/>
      <c r="CG541" s="1"/>
      <c r="CH541" s="1"/>
      <c r="CI541" s="1"/>
      <c r="CJ541" s="1"/>
      <c r="CK541" s="1"/>
      <c r="CL541" s="1"/>
      <c r="CM541" s="1"/>
      <c r="CN541" s="1"/>
      <c r="CO541" s="1"/>
      <c r="CP541" s="1"/>
      <c r="CQ541" s="1"/>
      <c r="CR541" s="1"/>
      <c r="CS541" s="1"/>
      <c r="CT541" s="1"/>
      <c r="CU541" s="1"/>
      <c r="CV541" s="1"/>
      <c r="CW541" s="1"/>
      <c r="CX541" s="1"/>
      <c r="CY541" s="1"/>
      <c r="CZ541" s="1"/>
      <c r="DA541" s="1"/>
      <c r="DB541" s="1"/>
      <c r="DC541" s="1"/>
      <c r="DD541" s="1"/>
      <c r="DE541" s="1"/>
      <c r="DF541" s="1"/>
      <c r="DG541" s="1"/>
      <c r="DH541" s="1"/>
      <c r="DI541" s="1"/>
      <c r="DJ541" s="1"/>
      <c r="DK541" s="1"/>
      <c r="DL541" s="1"/>
      <c r="DM541" s="1"/>
      <c r="DN541" s="1"/>
      <c r="DO541" s="1"/>
      <c r="DP541" s="1"/>
      <c r="DQ541" s="1"/>
      <c r="DR541" s="1"/>
      <c r="DS541" s="1"/>
      <c r="DT541" s="1"/>
      <c r="DU541" s="1"/>
      <c r="DV541" s="1"/>
      <c r="DW541" s="1"/>
      <c r="DX541" s="1"/>
      <c r="DY541" s="1"/>
      <c r="DZ541" s="1"/>
      <c r="EA541" s="1"/>
      <c r="EB541" s="1"/>
      <c r="EC541" s="1"/>
      <c r="ED541" s="1"/>
      <c r="EE541" s="1"/>
      <c r="EF541" s="1"/>
      <c r="EG541" s="1"/>
      <c r="EH541" s="1"/>
      <c r="EI541" s="1"/>
      <c r="EJ541" s="1"/>
      <c r="EK541" s="1"/>
      <c r="EL541" s="1"/>
      <c r="EM541" s="1"/>
      <c r="EN541" s="1"/>
      <c r="EO541" s="1"/>
      <c r="EP541" s="1"/>
      <c r="EQ541" s="1"/>
      <c r="ER541" s="1"/>
      <c r="ES541" s="1"/>
      <c r="ET541" s="1"/>
      <c r="EU541" s="1"/>
      <c r="EV541" s="1"/>
      <c r="EW541" s="1"/>
      <c r="EX541" s="1"/>
      <c r="EY541" s="1"/>
      <c r="EZ541" s="1"/>
      <c r="FA541" s="1"/>
      <c r="FB541" s="1"/>
      <c r="FC541" s="1"/>
      <c r="FD541" s="1"/>
      <c r="FE541" s="1"/>
      <c r="FF541" s="1"/>
      <c r="FI541" s="2"/>
      <c r="FJ541" s="2"/>
      <c r="FO541" s="2"/>
      <c r="FP541" s="2"/>
      <c r="FS541" s="2"/>
      <c r="FT541" s="2"/>
      <c r="FU541" s="2"/>
      <c r="FV541" s="2"/>
      <c r="FW541" s="2"/>
      <c r="FX541" s="2"/>
      <c r="FY541" s="2"/>
      <c r="FZ541" s="2"/>
      <c r="GQ541" s="1"/>
      <c r="GR541" s="1"/>
      <c r="GS541" s="1"/>
      <c r="GT541" s="1"/>
      <c r="GU541" s="1"/>
      <c r="GV541" s="1"/>
      <c r="GW541" s="1"/>
      <c r="GX541" s="1"/>
      <c r="HM541" s="1"/>
      <c r="HN541" s="1"/>
    </row>
    <row r="542" spans="1:222">
      <c r="A542" s="11"/>
      <c r="B542" s="1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2"/>
      <c r="AN542" s="2"/>
      <c r="AQ542" s="2"/>
      <c r="AR542" s="2"/>
      <c r="AU542" s="2"/>
      <c r="AV542" s="2"/>
      <c r="BA542" s="2"/>
      <c r="BB542" s="2"/>
      <c r="BE542" s="2"/>
      <c r="BF542" s="2"/>
      <c r="BI542" s="2"/>
      <c r="BJ542" s="2"/>
      <c r="BO542" s="1"/>
      <c r="BP542" s="1"/>
      <c r="BQ542" s="1"/>
      <c r="BR542" s="1"/>
      <c r="BS542" s="1"/>
      <c r="BT542" s="1"/>
      <c r="BU542" s="1"/>
      <c r="BV542" s="1"/>
      <c r="BW542" s="1"/>
      <c r="BX542" s="1"/>
      <c r="BY542" s="1"/>
      <c r="BZ542" s="1"/>
      <c r="CA542" s="1"/>
      <c r="CB542" s="1"/>
      <c r="CC542" s="1"/>
      <c r="CD542" s="1"/>
      <c r="CE542" s="1"/>
      <c r="CF542" s="1"/>
      <c r="CG542" s="1"/>
      <c r="CH542" s="1"/>
      <c r="CI542" s="1"/>
      <c r="CJ542" s="1"/>
      <c r="CK542" s="1"/>
      <c r="CL542" s="1"/>
      <c r="CM542" s="1"/>
      <c r="CN542" s="1"/>
      <c r="CO542" s="1"/>
      <c r="CP542" s="1"/>
      <c r="CQ542" s="1"/>
      <c r="CR542" s="1"/>
      <c r="CS542" s="1"/>
      <c r="CT542" s="1"/>
      <c r="CU542" s="1"/>
      <c r="CV542" s="1"/>
      <c r="CW542" s="1"/>
      <c r="CX542" s="1"/>
      <c r="CY542" s="1"/>
      <c r="CZ542" s="1"/>
      <c r="DA542" s="1"/>
      <c r="DB542" s="1"/>
      <c r="DC542" s="1"/>
      <c r="DD542" s="1"/>
      <c r="DE542" s="1"/>
      <c r="DF542" s="1"/>
      <c r="DG542" s="1"/>
      <c r="DH542" s="1"/>
      <c r="DI542" s="1"/>
      <c r="DJ542" s="1"/>
      <c r="DK542" s="1"/>
      <c r="DL542" s="1"/>
      <c r="DM542" s="1"/>
      <c r="DN542" s="1"/>
      <c r="DO542" s="1"/>
      <c r="DP542" s="1"/>
      <c r="DQ542" s="1"/>
      <c r="DR542" s="1"/>
      <c r="DS542" s="1"/>
      <c r="DT542" s="1"/>
      <c r="DU542" s="1"/>
      <c r="DV542" s="1"/>
      <c r="DW542" s="1"/>
      <c r="DX542" s="1"/>
      <c r="DY542" s="1"/>
      <c r="DZ542" s="1"/>
      <c r="EA542" s="1"/>
      <c r="EB542" s="1"/>
      <c r="EC542" s="1"/>
      <c r="ED542" s="1"/>
      <c r="EE542" s="1"/>
      <c r="EF542" s="1"/>
      <c r="EG542" s="1"/>
      <c r="EH542" s="1"/>
      <c r="EI542" s="1"/>
      <c r="EJ542" s="1"/>
      <c r="EK542" s="1"/>
      <c r="EL542" s="1"/>
      <c r="EM542" s="1"/>
      <c r="EN542" s="1"/>
      <c r="EO542" s="1"/>
      <c r="EP542" s="1"/>
      <c r="EQ542" s="1"/>
      <c r="ER542" s="1"/>
      <c r="ES542" s="1"/>
      <c r="ET542" s="1"/>
      <c r="EU542" s="1"/>
      <c r="EV542" s="1"/>
      <c r="EW542" s="1"/>
      <c r="EX542" s="1"/>
      <c r="EY542" s="1"/>
      <c r="EZ542" s="1"/>
      <c r="FA542" s="1"/>
      <c r="FB542" s="1"/>
      <c r="FC542" s="1"/>
      <c r="FD542" s="1"/>
      <c r="FE542" s="1"/>
      <c r="FF542" s="1"/>
      <c r="FI542" s="2"/>
      <c r="FJ542" s="2"/>
      <c r="FO542" s="2"/>
      <c r="FP542" s="2"/>
      <c r="FS542" s="2"/>
      <c r="FT542" s="2"/>
      <c r="FU542" s="2"/>
      <c r="FV542" s="2"/>
      <c r="FW542" s="2"/>
      <c r="FX542" s="2"/>
      <c r="FY542" s="2"/>
      <c r="FZ542" s="2"/>
      <c r="GQ542" s="1"/>
      <c r="GR542" s="1"/>
      <c r="GS542" s="1"/>
      <c r="GT542" s="1"/>
      <c r="GU542" s="1"/>
      <c r="GV542" s="1"/>
      <c r="GW542" s="1"/>
      <c r="GX542" s="1"/>
      <c r="HM542" s="1"/>
      <c r="HN542" s="1"/>
    </row>
    <row r="543" spans="1:222">
      <c r="A543" s="11"/>
      <c r="B543" s="1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2"/>
      <c r="AN543" s="2"/>
      <c r="AQ543" s="2"/>
      <c r="AR543" s="2"/>
      <c r="AU543" s="2"/>
      <c r="AV543" s="2"/>
      <c r="BA543" s="2"/>
      <c r="BB543" s="2"/>
      <c r="BE543" s="2"/>
      <c r="BF543" s="2"/>
      <c r="BI543" s="2"/>
      <c r="BJ543" s="2"/>
      <c r="BO543" s="1"/>
      <c r="BP543" s="1"/>
      <c r="BQ543" s="1"/>
      <c r="BR543" s="1"/>
      <c r="BS543" s="1"/>
      <c r="BT543" s="1"/>
      <c r="BU543" s="1"/>
      <c r="BV543" s="1"/>
      <c r="BW543" s="1"/>
      <c r="BX543" s="1"/>
      <c r="BY543" s="1"/>
      <c r="BZ543" s="1"/>
      <c r="CA543" s="1"/>
      <c r="CB543" s="1"/>
      <c r="CC543" s="1"/>
      <c r="CD543" s="1"/>
      <c r="CE543" s="1"/>
      <c r="CF543" s="1"/>
      <c r="CG543" s="1"/>
      <c r="CH543" s="1"/>
      <c r="CI543" s="1"/>
      <c r="CJ543" s="1"/>
      <c r="CK543" s="1"/>
      <c r="CL543" s="1"/>
      <c r="CM543" s="1"/>
      <c r="CN543" s="1"/>
      <c r="CO543" s="1"/>
      <c r="CP543" s="1"/>
      <c r="CQ543" s="1"/>
      <c r="CR543" s="1"/>
      <c r="CS543" s="1"/>
      <c r="CT543" s="1"/>
      <c r="CU543" s="1"/>
      <c r="CV543" s="1"/>
      <c r="CW543" s="1"/>
      <c r="CX543" s="1"/>
      <c r="CY543" s="1"/>
      <c r="CZ543" s="1"/>
      <c r="DA543" s="1"/>
      <c r="DB543" s="1"/>
      <c r="DC543" s="1"/>
      <c r="DD543" s="1"/>
      <c r="DE543" s="1"/>
      <c r="DF543" s="1"/>
      <c r="DG543" s="1"/>
      <c r="DH543" s="1"/>
      <c r="DI543" s="1"/>
      <c r="DJ543" s="1"/>
      <c r="DK543" s="1"/>
      <c r="DL543" s="1"/>
      <c r="DM543" s="1"/>
      <c r="DN543" s="1"/>
      <c r="DO543" s="1"/>
      <c r="DP543" s="1"/>
      <c r="DQ543" s="1"/>
      <c r="DR543" s="1"/>
      <c r="DS543" s="1"/>
      <c r="DT543" s="1"/>
      <c r="DU543" s="1"/>
      <c r="DV543" s="1"/>
      <c r="DW543" s="1"/>
      <c r="DX543" s="1"/>
      <c r="DY543" s="1"/>
      <c r="DZ543" s="1"/>
      <c r="EA543" s="1"/>
      <c r="EB543" s="1"/>
      <c r="EC543" s="1"/>
      <c r="ED543" s="1"/>
      <c r="EE543" s="1"/>
      <c r="EF543" s="1"/>
      <c r="EG543" s="1"/>
      <c r="EH543" s="1"/>
      <c r="EI543" s="1"/>
      <c r="EJ543" s="1"/>
      <c r="EK543" s="1"/>
      <c r="EL543" s="1"/>
      <c r="EM543" s="1"/>
      <c r="EN543" s="1"/>
      <c r="EO543" s="1"/>
      <c r="EP543" s="1"/>
      <c r="EQ543" s="1"/>
      <c r="ER543" s="1"/>
      <c r="ES543" s="1"/>
      <c r="ET543" s="1"/>
      <c r="EU543" s="1"/>
      <c r="EV543" s="1"/>
      <c r="EW543" s="1"/>
      <c r="EX543" s="1"/>
      <c r="EY543" s="1"/>
      <c r="EZ543" s="1"/>
      <c r="FA543" s="1"/>
      <c r="FB543" s="1"/>
      <c r="FC543" s="1"/>
      <c r="FD543" s="1"/>
      <c r="FE543" s="1"/>
      <c r="FF543" s="1"/>
      <c r="FI543" s="2"/>
      <c r="FJ543" s="2"/>
      <c r="FO543" s="2"/>
      <c r="FP543" s="2"/>
      <c r="FS543" s="2"/>
      <c r="FT543" s="2"/>
      <c r="FU543" s="2"/>
      <c r="FV543" s="2"/>
      <c r="FW543" s="2"/>
      <c r="FX543" s="2"/>
      <c r="FY543" s="2"/>
      <c r="FZ543" s="2"/>
      <c r="GQ543" s="1"/>
      <c r="GR543" s="1"/>
      <c r="GS543" s="1"/>
      <c r="GT543" s="1"/>
      <c r="GU543" s="1"/>
      <c r="GV543" s="1"/>
      <c r="GW543" s="1"/>
      <c r="GX543" s="1"/>
      <c r="HM543" s="1"/>
      <c r="HN543" s="1"/>
    </row>
    <row r="544" spans="1:222">
      <c r="A544" s="11"/>
      <c r="B544" s="1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2"/>
      <c r="AN544" s="2"/>
      <c r="AQ544" s="2"/>
      <c r="AR544" s="2"/>
      <c r="AU544" s="2"/>
      <c r="AV544" s="2"/>
      <c r="BA544" s="2"/>
      <c r="BB544" s="2"/>
      <c r="BE544" s="2"/>
      <c r="BF544" s="2"/>
      <c r="BI544" s="2"/>
      <c r="BJ544" s="2"/>
      <c r="BO544" s="1"/>
      <c r="BP544" s="1"/>
      <c r="BQ544" s="1"/>
      <c r="BR544" s="1"/>
      <c r="BS544" s="1"/>
      <c r="BT544" s="1"/>
      <c r="BU544" s="1"/>
      <c r="BV544" s="1"/>
      <c r="BW544" s="1"/>
      <c r="BX544" s="1"/>
      <c r="BY544" s="1"/>
      <c r="BZ544" s="1"/>
      <c r="CA544" s="1"/>
      <c r="CB544" s="1"/>
      <c r="CC544" s="1"/>
      <c r="CD544" s="1"/>
      <c r="CE544" s="1"/>
      <c r="CF544" s="1"/>
      <c r="CG544" s="1"/>
      <c r="CH544" s="1"/>
      <c r="CI544" s="1"/>
      <c r="CJ544" s="1"/>
      <c r="CK544" s="1"/>
      <c r="CL544" s="1"/>
      <c r="CM544" s="1"/>
      <c r="CN544" s="1"/>
      <c r="CO544" s="1"/>
      <c r="CP544" s="1"/>
      <c r="CQ544" s="1"/>
      <c r="CR544" s="1"/>
      <c r="CS544" s="1"/>
      <c r="CT544" s="1"/>
      <c r="CU544" s="1"/>
      <c r="CV544" s="1"/>
      <c r="CW544" s="1"/>
      <c r="CX544" s="1"/>
      <c r="CY544" s="1"/>
      <c r="CZ544" s="1"/>
      <c r="DA544" s="1"/>
      <c r="DB544" s="1"/>
      <c r="DC544" s="1"/>
      <c r="DD544" s="1"/>
      <c r="DE544" s="1"/>
      <c r="DF544" s="1"/>
      <c r="DG544" s="1"/>
      <c r="DH544" s="1"/>
      <c r="DI544" s="1"/>
      <c r="DJ544" s="1"/>
      <c r="DK544" s="1"/>
      <c r="DL544" s="1"/>
      <c r="DM544" s="1"/>
      <c r="DN544" s="1"/>
      <c r="DO544" s="1"/>
      <c r="DP544" s="1"/>
      <c r="DQ544" s="1"/>
      <c r="DR544" s="1"/>
      <c r="DS544" s="1"/>
      <c r="DT544" s="1"/>
      <c r="DU544" s="1"/>
      <c r="DV544" s="1"/>
      <c r="DW544" s="1"/>
      <c r="DX544" s="1"/>
      <c r="DY544" s="1"/>
      <c r="DZ544" s="1"/>
      <c r="EA544" s="1"/>
      <c r="EB544" s="1"/>
      <c r="EC544" s="1"/>
      <c r="ED544" s="1"/>
      <c r="EE544" s="1"/>
      <c r="EF544" s="1"/>
      <c r="EG544" s="1"/>
      <c r="EH544" s="1"/>
      <c r="EI544" s="1"/>
      <c r="EJ544" s="1"/>
      <c r="EK544" s="1"/>
      <c r="EL544" s="1"/>
      <c r="EM544" s="1"/>
      <c r="EN544" s="1"/>
      <c r="EO544" s="1"/>
      <c r="EP544" s="1"/>
      <c r="EQ544" s="1"/>
      <c r="ER544" s="1"/>
      <c r="ES544" s="1"/>
      <c r="ET544" s="1"/>
      <c r="EU544" s="1"/>
      <c r="EV544" s="1"/>
      <c r="EW544" s="1"/>
      <c r="EX544" s="1"/>
      <c r="EY544" s="1"/>
      <c r="EZ544" s="1"/>
      <c r="FA544" s="1"/>
      <c r="FB544" s="1"/>
      <c r="FC544" s="1"/>
      <c r="FD544" s="1"/>
      <c r="FE544" s="1"/>
      <c r="FF544" s="1"/>
      <c r="FI544" s="2"/>
      <c r="FJ544" s="2"/>
      <c r="FO544" s="2"/>
      <c r="FP544" s="2"/>
      <c r="FS544" s="2"/>
      <c r="FT544" s="2"/>
      <c r="FU544" s="2"/>
      <c r="FV544" s="2"/>
      <c r="FW544" s="2"/>
      <c r="FX544" s="2"/>
      <c r="FY544" s="2"/>
      <c r="FZ544" s="2"/>
      <c r="GQ544" s="1"/>
      <c r="GR544" s="1"/>
      <c r="GS544" s="1"/>
      <c r="GT544" s="1"/>
      <c r="GU544" s="1"/>
      <c r="GV544" s="1"/>
      <c r="GW544" s="1"/>
      <c r="GX544" s="1"/>
      <c r="HM544" s="1"/>
      <c r="HN544" s="1"/>
    </row>
    <row r="545" spans="1:222">
      <c r="A545" s="11"/>
      <c r="B545" s="1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2"/>
      <c r="AN545" s="2"/>
      <c r="AQ545" s="2"/>
      <c r="AR545" s="2"/>
      <c r="AU545" s="2"/>
      <c r="AV545" s="2"/>
      <c r="BA545" s="2"/>
      <c r="BB545" s="2"/>
      <c r="BE545" s="2"/>
      <c r="BF545" s="2"/>
      <c r="BI545" s="2"/>
      <c r="BJ545" s="2"/>
      <c r="BO545" s="1"/>
      <c r="BP545" s="1"/>
      <c r="BQ545" s="1"/>
      <c r="BR545" s="1"/>
      <c r="BS545" s="1"/>
      <c r="BT545" s="1"/>
      <c r="BU545" s="1"/>
      <c r="BV545" s="1"/>
      <c r="BW545" s="1"/>
      <c r="BX545" s="1"/>
      <c r="BY545" s="1"/>
      <c r="BZ545" s="1"/>
      <c r="CA545" s="1"/>
      <c r="CB545" s="1"/>
      <c r="CC545" s="1"/>
      <c r="CD545" s="1"/>
      <c r="CE545" s="1"/>
      <c r="CF545" s="1"/>
      <c r="CG545" s="1"/>
      <c r="CH545" s="1"/>
      <c r="CI545" s="1"/>
      <c r="CJ545" s="1"/>
      <c r="CK545" s="1"/>
      <c r="CL545" s="1"/>
      <c r="CM545" s="1"/>
      <c r="CN545" s="1"/>
      <c r="CO545" s="1"/>
      <c r="CP545" s="1"/>
      <c r="CQ545" s="1"/>
      <c r="CR545" s="1"/>
      <c r="CS545" s="1"/>
      <c r="CT545" s="1"/>
      <c r="CU545" s="1"/>
      <c r="CV545" s="1"/>
      <c r="CW545" s="1"/>
      <c r="CX545" s="1"/>
      <c r="CY545" s="1"/>
      <c r="CZ545" s="1"/>
      <c r="DA545" s="1"/>
      <c r="DB545" s="1"/>
      <c r="DC545" s="1"/>
      <c r="DD545" s="1"/>
      <c r="DE545" s="1"/>
      <c r="DF545" s="1"/>
      <c r="DG545" s="1"/>
      <c r="DH545" s="1"/>
      <c r="DI545" s="1"/>
      <c r="DJ545" s="1"/>
      <c r="DK545" s="1"/>
      <c r="DL545" s="1"/>
      <c r="DM545" s="1"/>
      <c r="DN545" s="1"/>
      <c r="DO545" s="1"/>
      <c r="DP545" s="1"/>
      <c r="DQ545" s="1"/>
      <c r="DR545" s="1"/>
      <c r="DS545" s="1"/>
      <c r="DT545" s="1"/>
      <c r="DU545" s="1"/>
      <c r="DV545" s="1"/>
      <c r="DW545" s="1"/>
      <c r="DX545" s="1"/>
      <c r="DY545" s="1"/>
      <c r="DZ545" s="1"/>
      <c r="EA545" s="1"/>
      <c r="EB545" s="1"/>
      <c r="EC545" s="1"/>
      <c r="ED545" s="1"/>
      <c r="EE545" s="1"/>
      <c r="EF545" s="1"/>
      <c r="EG545" s="1"/>
      <c r="EH545" s="1"/>
      <c r="EI545" s="1"/>
      <c r="EJ545" s="1"/>
      <c r="EK545" s="1"/>
      <c r="EL545" s="1"/>
      <c r="EM545" s="1"/>
      <c r="EN545" s="1"/>
      <c r="EO545" s="1"/>
      <c r="EP545" s="1"/>
      <c r="EQ545" s="1"/>
      <c r="ER545" s="1"/>
      <c r="ES545" s="1"/>
      <c r="ET545" s="1"/>
      <c r="EU545" s="1"/>
      <c r="EV545" s="1"/>
      <c r="EW545" s="1"/>
      <c r="EX545" s="1"/>
      <c r="EY545" s="1"/>
      <c r="EZ545" s="1"/>
      <c r="FA545" s="1"/>
      <c r="FB545" s="1"/>
      <c r="FC545" s="1"/>
      <c r="FD545" s="1"/>
      <c r="FE545" s="1"/>
      <c r="FF545" s="1"/>
      <c r="FI545" s="2"/>
      <c r="FJ545" s="2"/>
      <c r="FO545" s="2"/>
      <c r="FP545" s="2"/>
      <c r="FS545" s="2"/>
      <c r="FT545" s="2"/>
      <c r="FU545" s="2"/>
      <c r="FV545" s="2"/>
      <c r="FW545" s="2"/>
      <c r="FX545" s="2"/>
      <c r="FY545" s="2"/>
      <c r="FZ545" s="2"/>
      <c r="GQ545" s="1"/>
      <c r="GR545" s="1"/>
      <c r="GS545" s="1"/>
      <c r="GT545" s="1"/>
      <c r="GU545" s="1"/>
      <c r="GV545" s="1"/>
      <c r="GW545" s="1"/>
      <c r="GX545" s="1"/>
      <c r="HM545" s="1"/>
      <c r="HN545" s="1"/>
    </row>
    <row r="546" spans="1:222">
      <c r="A546" s="11"/>
      <c r="B546" s="1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2"/>
      <c r="AN546" s="2"/>
      <c r="AQ546" s="2"/>
      <c r="AR546" s="2"/>
      <c r="AU546" s="2"/>
      <c r="AV546" s="2"/>
      <c r="BA546" s="2"/>
      <c r="BB546" s="2"/>
      <c r="BE546" s="2"/>
      <c r="BF546" s="2"/>
      <c r="BI546" s="2"/>
      <c r="BJ546" s="2"/>
      <c r="BO546" s="1"/>
      <c r="BP546" s="1"/>
      <c r="BQ546" s="1"/>
      <c r="BR546" s="1"/>
      <c r="BS546" s="1"/>
      <c r="BT546" s="1"/>
      <c r="BU546" s="1"/>
      <c r="BV546" s="1"/>
      <c r="BW546" s="1"/>
      <c r="BX546" s="1"/>
      <c r="BY546" s="1"/>
      <c r="BZ546" s="1"/>
      <c r="CA546" s="1"/>
      <c r="CB546" s="1"/>
      <c r="CC546" s="1"/>
      <c r="CD546" s="1"/>
      <c r="CE546" s="1"/>
      <c r="CF546" s="1"/>
      <c r="CG546" s="1"/>
      <c r="CH546" s="1"/>
      <c r="CI546" s="1"/>
      <c r="CJ546" s="1"/>
      <c r="CK546" s="1"/>
      <c r="CL546" s="1"/>
      <c r="CM546" s="1"/>
      <c r="CN546" s="1"/>
      <c r="CO546" s="1"/>
      <c r="CP546" s="1"/>
      <c r="CQ546" s="1"/>
      <c r="CR546" s="1"/>
      <c r="CS546" s="1"/>
      <c r="CT546" s="1"/>
      <c r="CU546" s="1"/>
      <c r="CV546" s="1"/>
      <c r="CW546" s="1"/>
      <c r="CX546" s="1"/>
      <c r="CY546" s="1"/>
      <c r="CZ546" s="1"/>
      <c r="DA546" s="1"/>
      <c r="DB546" s="1"/>
      <c r="DC546" s="1"/>
      <c r="DD546" s="1"/>
      <c r="DE546" s="1"/>
      <c r="DF546" s="1"/>
      <c r="DG546" s="1"/>
      <c r="DH546" s="1"/>
      <c r="DI546" s="1"/>
      <c r="DJ546" s="1"/>
      <c r="DK546" s="1"/>
      <c r="DL546" s="1"/>
      <c r="DM546" s="1"/>
      <c r="DN546" s="1"/>
      <c r="DO546" s="1"/>
      <c r="DP546" s="1"/>
      <c r="DQ546" s="1"/>
      <c r="DR546" s="1"/>
      <c r="DS546" s="1"/>
      <c r="DT546" s="1"/>
      <c r="DU546" s="1"/>
      <c r="DV546" s="1"/>
      <c r="DW546" s="1"/>
      <c r="DX546" s="1"/>
      <c r="DY546" s="1"/>
      <c r="DZ546" s="1"/>
      <c r="EA546" s="1"/>
      <c r="EB546" s="1"/>
      <c r="EC546" s="1"/>
      <c r="ED546" s="1"/>
      <c r="EE546" s="1"/>
      <c r="EF546" s="1"/>
      <c r="EG546" s="1"/>
      <c r="EH546" s="1"/>
      <c r="EI546" s="1"/>
      <c r="EJ546" s="1"/>
      <c r="EK546" s="1"/>
      <c r="EL546" s="1"/>
      <c r="EM546" s="1"/>
      <c r="EN546" s="1"/>
      <c r="EO546" s="1"/>
      <c r="EP546" s="1"/>
      <c r="EQ546" s="1"/>
      <c r="ER546" s="1"/>
      <c r="ES546" s="1"/>
      <c r="ET546" s="1"/>
      <c r="EU546" s="1"/>
      <c r="EV546" s="1"/>
      <c r="EW546" s="1"/>
      <c r="EX546" s="1"/>
      <c r="EY546" s="1"/>
      <c r="EZ546" s="1"/>
      <c r="FA546" s="1"/>
      <c r="FB546" s="1"/>
      <c r="FC546" s="1"/>
      <c r="FD546" s="1"/>
      <c r="FE546" s="1"/>
      <c r="FF546" s="1"/>
      <c r="FI546" s="2"/>
      <c r="FJ546" s="2"/>
      <c r="FO546" s="2"/>
      <c r="FP546" s="2"/>
      <c r="FS546" s="2"/>
      <c r="FT546" s="2"/>
      <c r="FU546" s="2"/>
      <c r="FV546" s="2"/>
      <c r="FW546" s="2"/>
      <c r="FX546" s="2"/>
      <c r="FY546" s="2"/>
      <c r="FZ546" s="2"/>
      <c r="GQ546" s="1"/>
      <c r="GR546" s="1"/>
      <c r="GS546" s="1"/>
      <c r="GT546" s="1"/>
      <c r="GU546" s="1"/>
      <c r="GV546" s="1"/>
      <c r="GW546" s="1"/>
      <c r="GX546" s="1"/>
      <c r="HM546" s="1"/>
      <c r="HN546" s="1"/>
    </row>
    <row r="547" spans="1:222">
      <c r="A547" s="11"/>
      <c r="B547" s="1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2"/>
      <c r="AN547" s="2"/>
      <c r="AQ547" s="2"/>
      <c r="AR547" s="2"/>
      <c r="AU547" s="2"/>
      <c r="AV547" s="2"/>
      <c r="BA547" s="2"/>
      <c r="BB547" s="2"/>
      <c r="BE547" s="2"/>
      <c r="BF547" s="2"/>
      <c r="BI547" s="2"/>
      <c r="BJ547" s="2"/>
      <c r="BO547" s="1"/>
      <c r="BP547" s="1"/>
      <c r="BQ547" s="1"/>
      <c r="BR547" s="1"/>
      <c r="BS547" s="1"/>
      <c r="BT547" s="1"/>
      <c r="BU547" s="1"/>
      <c r="BV547" s="1"/>
      <c r="BW547" s="1"/>
      <c r="BX547" s="1"/>
      <c r="BY547" s="1"/>
      <c r="BZ547" s="1"/>
      <c r="CA547" s="1"/>
      <c r="CB547" s="1"/>
      <c r="CC547" s="1"/>
      <c r="CD547" s="1"/>
      <c r="CE547" s="1"/>
      <c r="CF547" s="1"/>
      <c r="CG547" s="1"/>
      <c r="CH547" s="1"/>
      <c r="CI547" s="1"/>
      <c r="CJ547" s="1"/>
      <c r="CK547" s="1"/>
      <c r="CL547" s="1"/>
      <c r="CM547" s="1"/>
      <c r="CN547" s="1"/>
      <c r="CO547" s="1"/>
      <c r="CP547" s="1"/>
      <c r="CQ547" s="1"/>
      <c r="CR547" s="1"/>
      <c r="CS547" s="1"/>
      <c r="CT547" s="1"/>
      <c r="CU547" s="1"/>
      <c r="CV547" s="1"/>
      <c r="CW547" s="1"/>
      <c r="CX547" s="1"/>
      <c r="CY547" s="1"/>
      <c r="CZ547" s="1"/>
      <c r="DA547" s="1"/>
      <c r="DB547" s="1"/>
      <c r="DC547" s="1"/>
      <c r="DD547" s="1"/>
      <c r="DE547" s="1"/>
      <c r="DF547" s="1"/>
      <c r="DG547" s="1"/>
      <c r="DH547" s="1"/>
      <c r="DI547" s="1"/>
      <c r="DJ547" s="1"/>
      <c r="DK547" s="1"/>
      <c r="DL547" s="1"/>
      <c r="DM547" s="1"/>
      <c r="DN547" s="1"/>
      <c r="DO547" s="1"/>
      <c r="DP547" s="1"/>
      <c r="DQ547" s="1"/>
      <c r="DR547" s="1"/>
      <c r="DS547" s="1"/>
      <c r="DT547" s="1"/>
      <c r="DU547" s="1"/>
      <c r="DV547" s="1"/>
      <c r="DW547" s="1"/>
      <c r="DX547" s="1"/>
      <c r="DY547" s="1"/>
      <c r="DZ547" s="1"/>
      <c r="EA547" s="1"/>
      <c r="EB547" s="1"/>
      <c r="EC547" s="1"/>
      <c r="ED547" s="1"/>
      <c r="EE547" s="1"/>
      <c r="EF547" s="1"/>
      <c r="EG547" s="1"/>
      <c r="EH547" s="1"/>
      <c r="EI547" s="1"/>
      <c r="EJ547" s="1"/>
      <c r="EK547" s="1"/>
      <c r="EL547" s="1"/>
      <c r="EM547" s="1"/>
      <c r="EN547" s="1"/>
      <c r="EO547" s="1"/>
      <c r="EP547" s="1"/>
      <c r="EQ547" s="1"/>
      <c r="ER547" s="1"/>
      <c r="ES547" s="1"/>
      <c r="ET547" s="1"/>
      <c r="EU547" s="1"/>
      <c r="EV547" s="1"/>
      <c r="EW547" s="1"/>
      <c r="EX547" s="1"/>
      <c r="EY547" s="1"/>
      <c r="EZ547" s="1"/>
      <c r="FA547" s="1"/>
      <c r="FB547" s="1"/>
      <c r="FC547" s="1"/>
      <c r="FD547" s="1"/>
      <c r="FE547" s="1"/>
      <c r="FF547" s="1"/>
      <c r="FI547" s="2"/>
      <c r="FJ547" s="2"/>
      <c r="FO547" s="2"/>
      <c r="FP547" s="2"/>
      <c r="FS547" s="2"/>
      <c r="FT547" s="2"/>
      <c r="FU547" s="2"/>
      <c r="FV547" s="2"/>
      <c r="FW547" s="2"/>
      <c r="FX547" s="2"/>
      <c r="FY547" s="2"/>
      <c r="FZ547" s="2"/>
      <c r="GQ547" s="1"/>
      <c r="GR547" s="1"/>
      <c r="GS547" s="1"/>
      <c r="GT547" s="1"/>
      <c r="GU547" s="1"/>
      <c r="GV547" s="1"/>
      <c r="GW547" s="1"/>
      <c r="GX547" s="1"/>
      <c r="HM547" s="1"/>
      <c r="HN547" s="1"/>
    </row>
    <row r="548" spans="1:222">
      <c r="A548" s="11"/>
      <c r="B548" s="1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2"/>
      <c r="AN548" s="2"/>
      <c r="AQ548" s="2"/>
      <c r="AR548" s="2"/>
      <c r="AU548" s="2"/>
      <c r="AV548" s="2"/>
      <c r="BA548" s="2"/>
      <c r="BB548" s="2"/>
      <c r="BE548" s="2"/>
      <c r="BF548" s="2"/>
      <c r="BI548" s="2"/>
      <c r="BJ548" s="2"/>
      <c r="BO548" s="1"/>
      <c r="BP548" s="1"/>
      <c r="BQ548" s="1"/>
      <c r="BR548" s="1"/>
      <c r="BS548" s="1"/>
      <c r="BT548" s="1"/>
      <c r="BU548" s="1"/>
      <c r="BV548" s="1"/>
      <c r="BW548" s="1"/>
      <c r="BX548" s="1"/>
      <c r="BY548" s="1"/>
      <c r="BZ548" s="1"/>
      <c r="CA548" s="1"/>
      <c r="CB548" s="1"/>
      <c r="CC548" s="1"/>
      <c r="CD548" s="1"/>
      <c r="CE548" s="1"/>
      <c r="CF548" s="1"/>
      <c r="CG548" s="1"/>
      <c r="CH548" s="1"/>
      <c r="CI548" s="1"/>
      <c r="CJ548" s="1"/>
      <c r="CK548" s="1"/>
      <c r="CL548" s="1"/>
      <c r="CM548" s="1"/>
      <c r="CN548" s="1"/>
      <c r="CO548" s="1"/>
      <c r="CP548" s="1"/>
      <c r="CQ548" s="1"/>
      <c r="CR548" s="1"/>
      <c r="CS548" s="1"/>
      <c r="CT548" s="1"/>
      <c r="CU548" s="1"/>
      <c r="CV548" s="1"/>
      <c r="CW548" s="1"/>
      <c r="CX548" s="1"/>
      <c r="CY548" s="1"/>
      <c r="CZ548" s="1"/>
      <c r="DA548" s="1"/>
      <c r="DB548" s="1"/>
      <c r="DC548" s="1"/>
      <c r="DD548" s="1"/>
      <c r="DE548" s="1"/>
      <c r="DF548" s="1"/>
      <c r="DG548" s="1"/>
      <c r="DH548" s="1"/>
      <c r="DI548" s="1"/>
      <c r="DJ548" s="1"/>
      <c r="DK548" s="1"/>
      <c r="DL548" s="1"/>
      <c r="DM548" s="1"/>
      <c r="DN548" s="1"/>
      <c r="DO548" s="1"/>
      <c r="DP548" s="1"/>
      <c r="DQ548" s="1"/>
      <c r="DR548" s="1"/>
      <c r="DS548" s="1"/>
      <c r="DT548" s="1"/>
      <c r="DU548" s="1"/>
      <c r="DV548" s="1"/>
      <c r="DW548" s="1"/>
      <c r="DX548" s="1"/>
      <c r="DY548" s="1"/>
      <c r="DZ548" s="1"/>
      <c r="EA548" s="1"/>
      <c r="EB548" s="1"/>
      <c r="EC548" s="1"/>
      <c r="ED548" s="1"/>
      <c r="EE548" s="1"/>
      <c r="EF548" s="1"/>
      <c r="EG548" s="1"/>
      <c r="EH548" s="1"/>
      <c r="EI548" s="1"/>
      <c r="EJ548" s="1"/>
      <c r="EK548" s="1"/>
      <c r="EL548" s="1"/>
      <c r="EM548" s="1"/>
      <c r="EN548" s="1"/>
      <c r="EO548" s="1"/>
      <c r="EP548" s="1"/>
      <c r="EQ548" s="1"/>
      <c r="ER548" s="1"/>
      <c r="ES548" s="1"/>
      <c r="ET548" s="1"/>
      <c r="EU548" s="1"/>
      <c r="EV548" s="1"/>
      <c r="EW548" s="1"/>
      <c r="EX548" s="1"/>
      <c r="EY548" s="1"/>
      <c r="EZ548" s="1"/>
      <c r="FA548" s="1"/>
      <c r="FB548" s="1"/>
      <c r="FC548" s="1"/>
      <c r="FD548" s="1"/>
      <c r="FE548" s="1"/>
      <c r="FF548" s="1"/>
      <c r="FI548" s="2"/>
      <c r="FJ548" s="2"/>
      <c r="FO548" s="2"/>
      <c r="FP548" s="2"/>
      <c r="FS548" s="2"/>
      <c r="FT548" s="2"/>
      <c r="FU548" s="2"/>
      <c r="FV548" s="2"/>
      <c r="FW548" s="2"/>
      <c r="FX548" s="2"/>
      <c r="FY548" s="2"/>
      <c r="FZ548" s="2"/>
      <c r="GQ548" s="1"/>
      <c r="GR548" s="1"/>
      <c r="GS548" s="1"/>
      <c r="GT548" s="1"/>
      <c r="GU548" s="1"/>
      <c r="GV548" s="1"/>
      <c r="GW548" s="1"/>
      <c r="GX548" s="1"/>
      <c r="HM548" s="1"/>
      <c r="HN548" s="1"/>
    </row>
    <row r="549" spans="1:222">
      <c r="A549" s="11"/>
      <c r="B549" s="1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2"/>
      <c r="AN549" s="2"/>
      <c r="AQ549" s="2"/>
      <c r="AR549" s="2"/>
      <c r="AU549" s="2"/>
      <c r="AV549" s="2"/>
      <c r="BA549" s="2"/>
      <c r="BB549" s="2"/>
      <c r="BE549" s="2"/>
      <c r="BF549" s="2"/>
      <c r="BI549" s="2"/>
      <c r="BJ549" s="2"/>
      <c r="BO549" s="1"/>
      <c r="BP549" s="1"/>
      <c r="BQ549" s="1"/>
      <c r="BR549" s="1"/>
      <c r="BS549" s="1"/>
      <c r="BT549" s="1"/>
      <c r="BU549" s="1"/>
      <c r="BV549" s="1"/>
      <c r="BW549" s="1"/>
      <c r="BX549" s="1"/>
      <c r="BY549" s="1"/>
      <c r="BZ549" s="1"/>
      <c r="CA549" s="1"/>
      <c r="CB549" s="1"/>
      <c r="CC549" s="1"/>
      <c r="CD549" s="1"/>
      <c r="CE549" s="1"/>
      <c r="CF549" s="1"/>
      <c r="CG549" s="1"/>
      <c r="CH549" s="1"/>
      <c r="CI549" s="1"/>
      <c r="CJ549" s="1"/>
      <c r="CK549" s="1"/>
      <c r="CL549" s="1"/>
      <c r="CM549" s="1"/>
      <c r="CN549" s="1"/>
      <c r="CO549" s="1"/>
      <c r="CP549" s="1"/>
      <c r="CQ549" s="1"/>
      <c r="CR549" s="1"/>
      <c r="CS549" s="1"/>
      <c r="CT549" s="1"/>
      <c r="CU549" s="1"/>
      <c r="CV549" s="1"/>
      <c r="CW549" s="1"/>
      <c r="CX549" s="1"/>
      <c r="CY549" s="1"/>
      <c r="CZ549" s="1"/>
      <c r="DA549" s="1"/>
      <c r="DB549" s="1"/>
      <c r="DC549" s="1"/>
      <c r="DD549" s="1"/>
      <c r="DE549" s="1"/>
      <c r="DF549" s="1"/>
      <c r="DG549" s="1"/>
      <c r="DH549" s="1"/>
      <c r="DI549" s="1"/>
      <c r="DJ549" s="1"/>
      <c r="DK549" s="1"/>
      <c r="DL549" s="1"/>
      <c r="DM549" s="1"/>
      <c r="DN549" s="1"/>
      <c r="DO549" s="1"/>
      <c r="DP549" s="1"/>
      <c r="DQ549" s="1"/>
      <c r="DR549" s="1"/>
      <c r="DS549" s="1"/>
      <c r="DT549" s="1"/>
      <c r="DU549" s="1"/>
      <c r="DV549" s="1"/>
      <c r="DW549" s="1"/>
      <c r="DX549" s="1"/>
      <c r="DY549" s="1"/>
      <c r="DZ549" s="1"/>
      <c r="EA549" s="1"/>
      <c r="EB549" s="1"/>
      <c r="EC549" s="1"/>
      <c r="ED549" s="1"/>
      <c r="EE549" s="1"/>
      <c r="EF549" s="1"/>
      <c r="EG549" s="1"/>
      <c r="EH549" s="1"/>
      <c r="EI549" s="1"/>
      <c r="EJ549" s="1"/>
      <c r="EK549" s="1"/>
      <c r="EL549" s="1"/>
      <c r="EM549" s="1"/>
      <c r="EN549" s="1"/>
      <c r="EO549" s="1"/>
      <c r="EP549" s="1"/>
      <c r="EQ549" s="1"/>
      <c r="ER549" s="1"/>
      <c r="ES549" s="1"/>
      <c r="ET549" s="1"/>
      <c r="EU549" s="1"/>
      <c r="EV549" s="1"/>
      <c r="EW549" s="1"/>
      <c r="EX549" s="1"/>
      <c r="EY549" s="1"/>
      <c r="EZ549" s="1"/>
      <c r="FA549" s="1"/>
      <c r="FB549" s="1"/>
      <c r="FC549" s="1"/>
      <c r="FD549" s="1"/>
      <c r="FE549" s="1"/>
      <c r="FF549" s="1"/>
      <c r="FI549" s="2"/>
      <c r="FJ549" s="2"/>
      <c r="FO549" s="2"/>
      <c r="FP549" s="2"/>
      <c r="FS549" s="2"/>
      <c r="FT549" s="2"/>
      <c r="FU549" s="2"/>
      <c r="FV549" s="2"/>
      <c r="FW549" s="2"/>
      <c r="FX549" s="2"/>
      <c r="FY549" s="2"/>
      <c r="FZ549" s="2"/>
      <c r="GQ549" s="1"/>
      <c r="GR549" s="1"/>
      <c r="GS549" s="1"/>
      <c r="GT549" s="1"/>
      <c r="GU549" s="1"/>
      <c r="GV549" s="1"/>
      <c r="GW549" s="1"/>
      <c r="GX549" s="1"/>
      <c r="HM549" s="1"/>
      <c r="HN549" s="1"/>
    </row>
    <row r="550" spans="1:222">
      <c r="A550" s="11"/>
      <c r="B550" s="1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2"/>
      <c r="AN550" s="2"/>
      <c r="AQ550" s="2"/>
      <c r="AR550" s="2"/>
      <c r="AU550" s="2"/>
      <c r="AV550" s="2"/>
      <c r="BA550" s="2"/>
      <c r="BB550" s="2"/>
      <c r="BE550" s="2"/>
      <c r="BF550" s="2"/>
      <c r="BI550" s="2"/>
      <c r="BJ550" s="2"/>
      <c r="BO550" s="1"/>
      <c r="BP550" s="1"/>
      <c r="BQ550" s="1"/>
      <c r="BR550" s="1"/>
      <c r="BS550" s="1"/>
      <c r="BT550" s="1"/>
      <c r="BU550" s="1"/>
      <c r="BV550" s="1"/>
      <c r="BW550" s="1"/>
      <c r="BX550" s="1"/>
      <c r="BY550" s="1"/>
      <c r="BZ550" s="1"/>
      <c r="CA550" s="1"/>
      <c r="CB550" s="1"/>
      <c r="CC550" s="1"/>
      <c r="CD550" s="1"/>
      <c r="CE550" s="1"/>
      <c r="CF550" s="1"/>
      <c r="CG550" s="1"/>
      <c r="CH550" s="1"/>
      <c r="CI550" s="1"/>
      <c r="CJ550" s="1"/>
      <c r="CK550" s="1"/>
      <c r="CL550" s="1"/>
      <c r="CM550" s="1"/>
      <c r="CN550" s="1"/>
      <c r="CO550" s="1"/>
      <c r="CP550" s="1"/>
      <c r="CQ550" s="1"/>
      <c r="CR550" s="1"/>
      <c r="CS550" s="1"/>
      <c r="CT550" s="1"/>
      <c r="CU550" s="1"/>
      <c r="CV550" s="1"/>
      <c r="CW550" s="1"/>
      <c r="CX550" s="1"/>
      <c r="CY550" s="1"/>
      <c r="CZ550" s="1"/>
      <c r="DA550" s="1"/>
      <c r="DB550" s="1"/>
      <c r="DC550" s="1"/>
      <c r="DD550" s="1"/>
      <c r="DE550" s="1"/>
      <c r="DF550" s="1"/>
      <c r="DG550" s="1"/>
      <c r="DH550" s="1"/>
      <c r="DI550" s="1"/>
      <c r="DJ550" s="1"/>
      <c r="DK550" s="1"/>
      <c r="DL550" s="1"/>
      <c r="DM550" s="1"/>
      <c r="DN550" s="1"/>
      <c r="DO550" s="1"/>
      <c r="DP550" s="1"/>
      <c r="DQ550" s="1"/>
      <c r="DR550" s="1"/>
      <c r="DS550" s="1"/>
      <c r="DT550" s="1"/>
      <c r="DU550" s="1"/>
      <c r="DV550" s="1"/>
      <c r="DW550" s="1"/>
      <c r="DX550" s="1"/>
      <c r="DY550" s="1"/>
      <c r="DZ550" s="1"/>
      <c r="EA550" s="1"/>
      <c r="EB550" s="1"/>
      <c r="EC550" s="1"/>
      <c r="ED550" s="1"/>
      <c r="EE550" s="1"/>
      <c r="EF550" s="1"/>
      <c r="EG550" s="1"/>
      <c r="EH550" s="1"/>
      <c r="EI550" s="1"/>
      <c r="EJ550" s="1"/>
      <c r="EK550" s="1"/>
      <c r="EL550" s="1"/>
      <c r="EM550" s="1"/>
      <c r="EN550" s="1"/>
      <c r="EO550" s="1"/>
      <c r="EP550" s="1"/>
      <c r="EQ550" s="1"/>
      <c r="ER550" s="1"/>
      <c r="ES550" s="1"/>
      <c r="ET550" s="1"/>
      <c r="EU550" s="1"/>
      <c r="EV550" s="1"/>
      <c r="EW550" s="1"/>
      <c r="EX550" s="1"/>
      <c r="EY550" s="1"/>
      <c r="EZ550" s="1"/>
      <c r="FA550" s="1"/>
      <c r="FB550" s="1"/>
      <c r="FC550" s="1"/>
      <c r="FD550" s="1"/>
      <c r="FE550" s="1"/>
      <c r="FF550" s="1"/>
      <c r="FI550" s="2"/>
      <c r="FJ550" s="2"/>
      <c r="FO550" s="2"/>
      <c r="FP550" s="2"/>
      <c r="FS550" s="2"/>
      <c r="FT550" s="2"/>
      <c r="FU550" s="2"/>
      <c r="FV550" s="2"/>
      <c r="FW550" s="2"/>
      <c r="FX550" s="2"/>
      <c r="FY550" s="2"/>
      <c r="FZ550" s="2"/>
      <c r="GQ550" s="1"/>
      <c r="GR550" s="1"/>
      <c r="GS550" s="1"/>
      <c r="GT550" s="1"/>
      <c r="GU550" s="1"/>
      <c r="GV550" s="1"/>
      <c r="GW550" s="1"/>
      <c r="GX550" s="1"/>
      <c r="HM550" s="1"/>
      <c r="HN550" s="1"/>
    </row>
    <row r="551" spans="1:222">
      <c r="A551" s="11"/>
      <c r="B551" s="1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2"/>
      <c r="AN551" s="2"/>
      <c r="AQ551" s="2"/>
      <c r="AR551" s="2"/>
      <c r="AU551" s="2"/>
      <c r="AV551" s="2"/>
      <c r="BA551" s="2"/>
      <c r="BB551" s="2"/>
      <c r="BE551" s="2"/>
      <c r="BF551" s="2"/>
      <c r="BI551" s="2"/>
      <c r="BJ551" s="2"/>
      <c r="BO551" s="1"/>
      <c r="BP551" s="1"/>
      <c r="BQ551" s="1"/>
      <c r="BR551" s="1"/>
      <c r="BS551" s="1"/>
      <c r="BT551" s="1"/>
      <c r="BU551" s="1"/>
      <c r="BV551" s="1"/>
      <c r="BW551" s="1"/>
      <c r="BX551" s="1"/>
      <c r="BY551" s="1"/>
      <c r="BZ551" s="1"/>
      <c r="CA551" s="1"/>
      <c r="CB551" s="1"/>
      <c r="CC551" s="1"/>
      <c r="CD551" s="1"/>
      <c r="CE551" s="1"/>
      <c r="CF551" s="1"/>
      <c r="CG551" s="1"/>
      <c r="CH551" s="1"/>
      <c r="CI551" s="1"/>
      <c r="CJ551" s="1"/>
      <c r="CK551" s="1"/>
      <c r="CL551" s="1"/>
      <c r="CM551" s="1"/>
      <c r="CN551" s="1"/>
      <c r="CO551" s="1"/>
      <c r="CP551" s="1"/>
      <c r="CQ551" s="1"/>
      <c r="CR551" s="1"/>
      <c r="CS551" s="1"/>
      <c r="CT551" s="1"/>
      <c r="CU551" s="1"/>
      <c r="CV551" s="1"/>
      <c r="CW551" s="1"/>
      <c r="CX551" s="1"/>
      <c r="CY551" s="1"/>
      <c r="CZ551" s="1"/>
      <c r="DA551" s="1"/>
      <c r="DB551" s="1"/>
      <c r="DC551" s="1"/>
      <c r="DD551" s="1"/>
      <c r="DE551" s="1"/>
      <c r="DF551" s="1"/>
      <c r="DG551" s="1"/>
      <c r="DH551" s="1"/>
      <c r="DI551" s="1"/>
      <c r="DJ551" s="1"/>
      <c r="DK551" s="1"/>
      <c r="DL551" s="1"/>
      <c r="DM551" s="1"/>
      <c r="DN551" s="1"/>
      <c r="DO551" s="1"/>
      <c r="DP551" s="1"/>
      <c r="DQ551" s="1"/>
      <c r="DR551" s="1"/>
      <c r="DS551" s="1"/>
      <c r="DT551" s="1"/>
      <c r="DU551" s="1"/>
      <c r="DV551" s="1"/>
      <c r="DW551" s="1"/>
      <c r="DX551" s="1"/>
      <c r="DY551" s="1"/>
      <c r="DZ551" s="1"/>
      <c r="EA551" s="1"/>
      <c r="EB551" s="1"/>
      <c r="EC551" s="1"/>
      <c r="ED551" s="1"/>
      <c r="EE551" s="1"/>
      <c r="EF551" s="1"/>
      <c r="EG551" s="1"/>
      <c r="EH551" s="1"/>
      <c r="EI551" s="1"/>
      <c r="EJ551" s="1"/>
      <c r="EK551" s="1"/>
      <c r="EL551" s="1"/>
      <c r="EM551" s="1"/>
      <c r="EN551" s="1"/>
      <c r="EO551" s="1"/>
      <c r="EP551" s="1"/>
      <c r="EQ551" s="1"/>
      <c r="ER551" s="1"/>
      <c r="ES551" s="1"/>
      <c r="ET551" s="1"/>
      <c r="EU551" s="1"/>
      <c r="EV551" s="1"/>
      <c r="EW551" s="1"/>
      <c r="EX551" s="1"/>
      <c r="EY551" s="1"/>
      <c r="EZ551" s="1"/>
      <c r="FA551" s="1"/>
      <c r="FB551" s="1"/>
      <c r="FC551" s="1"/>
      <c r="FD551" s="1"/>
      <c r="FE551" s="1"/>
      <c r="FF551" s="1"/>
      <c r="FI551" s="2"/>
      <c r="FJ551" s="2"/>
      <c r="FO551" s="2"/>
      <c r="FP551" s="2"/>
      <c r="FS551" s="2"/>
      <c r="FT551" s="2"/>
      <c r="FU551" s="2"/>
      <c r="FV551" s="2"/>
      <c r="FW551" s="2"/>
      <c r="FX551" s="2"/>
      <c r="FY551" s="2"/>
      <c r="FZ551" s="2"/>
      <c r="GQ551" s="1"/>
      <c r="GR551" s="1"/>
      <c r="GS551" s="1"/>
      <c r="GT551" s="1"/>
      <c r="GU551" s="1"/>
      <c r="GV551" s="1"/>
      <c r="GW551" s="1"/>
      <c r="GX551" s="1"/>
      <c r="HM551" s="1"/>
      <c r="HN551" s="1"/>
    </row>
    <row r="552" spans="1:222">
      <c r="A552" s="11"/>
      <c r="B552" s="1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2"/>
      <c r="AN552" s="2"/>
      <c r="AQ552" s="2"/>
      <c r="AR552" s="2"/>
      <c r="AU552" s="2"/>
      <c r="AV552" s="2"/>
      <c r="BA552" s="2"/>
      <c r="BB552" s="2"/>
      <c r="BE552" s="2"/>
      <c r="BF552" s="2"/>
      <c r="BI552" s="2"/>
      <c r="BJ552" s="2"/>
      <c r="BO552" s="1"/>
      <c r="BP552" s="1"/>
      <c r="BQ552" s="1"/>
      <c r="BR552" s="1"/>
      <c r="BS552" s="1"/>
      <c r="BT552" s="1"/>
      <c r="BU552" s="1"/>
      <c r="BV552" s="1"/>
      <c r="BW552" s="1"/>
      <c r="BX552" s="1"/>
      <c r="BY552" s="1"/>
      <c r="BZ552" s="1"/>
      <c r="CA552" s="1"/>
      <c r="CB552" s="1"/>
      <c r="CC552" s="1"/>
      <c r="CD552" s="1"/>
      <c r="CE552" s="1"/>
      <c r="CF552" s="1"/>
      <c r="CG552" s="1"/>
      <c r="CH552" s="1"/>
      <c r="CI552" s="1"/>
      <c r="CJ552" s="1"/>
      <c r="CK552" s="1"/>
      <c r="CL552" s="1"/>
      <c r="CM552" s="1"/>
      <c r="CN552" s="1"/>
      <c r="CO552" s="1"/>
      <c r="CP552" s="1"/>
      <c r="CQ552" s="1"/>
      <c r="CR552" s="1"/>
      <c r="CS552" s="1"/>
      <c r="CT552" s="1"/>
      <c r="CU552" s="1"/>
      <c r="CV552" s="1"/>
      <c r="CW552" s="1"/>
      <c r="CX552" s="1"/>
      <c r="CY552" s="1"/>
      <c r="CZ552" s="1"/>
      <c r="DA552" s="1"/>
      <c r="DB552" s="1"/>
      <c r="DC552" s="1"/>
      <c r="DD552" s="1"/>
      <c r="DE552" s="1"/>
      <c r="DF552" s="1"/>
      <c r="DG552" s="1"/>
      <c r="DH552" s="1"/>
      <c r="DI552" s="1"/>
      <c r="DJ552" s="1"/>
      <c r="DK552" s="1"/>
      <c r="DL552" s="1"/>
      <c r="DM552" s="1"/>
      <c r="DN552" s="1"/>
      <c r="DO552" s="1"/>
      <c r="DP552" s="1"/>
      <c r="DQ552" s="1"/>
      <c r="DR552" s="1"/>
      <c r="DS552" s="1"/>
      <c r="DT552" s="1"/>
      <c r="DU552" s="1"/>
      <c r="DV552" s="1"/>
      <c r="DW552" s="1"/>
      <c r="DX552" s="1"/>
      <c r="DY552" s="1"/>
      <c r="DZ552" s="1"/>
      <c r="EA552" s="1"/>
      <c r="EB552" s="1"/>
      <c r="EC552" s="1"/>
      <c r="ED552" s="1"/>
      <c r="EE552" s="1"/>
      <c r="EF552" s="1"/>
      <c r="EG552" s="1"/>
      <c r="EH552" s="1"/>
      <c r="EI552" s="1"/>
      <c r="EJ552" s="1"/>
      <c r="EK552" s="1"/>
      <c r="EL552" s="1"/>
      <c r="EM552" s="1"/>
      <c r="EN552" s="1"/>
      <c r="EO552" s="1"/>
      <c r="EP552" s="1"/>
      <c r="EQ552" s="1"/>
      <c r="ER552" s="1"/>
      <c r="ES552" s="1"/>
      <c r="ET552" s="1"/>
      <c r="EU552" s="1"/>
      <c r="EV552" s="1"/>
      <c r="EW552" s="1"/>
      <c r="EX552" s="1"/>
      <c r="EY552" s="1"/>
      <c r="EZ552" s="1"/>
      <c r="FA552" s="1"/>
      <c r="FB552" s="1"/>
      <c r="FC552" s="1"/>
      <c r="FD552" s="1"/>
      <c r="FE552" s="1"/>
      <c r="FF552" s="1"/>
      <c r="FI552" s="2"/>
      <c r="FJ552" s="2"/>
      <c r="FO552" s="2"/>
      <c r="FP552" s="2"/>
      <c r="FS552" s="2"/>
      <c r="FT552" s="2"/>
      <c r="FU552" s="2"/>
      <c r="FV552" s="2"/>
      <c r="FW552" s="2"/>
      <c r="FX552" s="2"/>
      <c r="FY552" s="2"/>
      <c r="FZ552" s="2"/>
      <c r="GQ552" s="1"/>
      <c r="GR552" s="1"/>
      <c r="GS552" s="1"/>
      <c r="GT552" s="1"/>
      <c r="GU552" s="1"/>
      <c r="GV552" s="1"/>
      <c r="GW552" s="1"/>
      <c r="GX552" s="1"/>
      <c r="HM552" s="1"/>
      <c r="HN552" s="1"/>
    </row>
    <row r="553" spans="1:222">
      <c r="A553" s="11"/>
      <c r="B553" s="1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2"/>
      <c r="AN553" s="2"/>
      <c r="AQ553" s="2"/>
      <c r="AR553" s="2"/>
      <c r="AU553" s="2"/>
      <c r="AV553" s="2"/>
      <c r="BA553" s="2"/>
      <c r="BB553" s="2"/>
      <c r="BE553" s="2"/>
      <c r="BF553" s="2"/>
      <c r="BI553" s="2"/>
      <c r="BJ553" s="2"/>
      <c r="BO553" s="1"/>
      <c r="BP553" s="1"/>
      <c r="BQ553" s="1"/>
      <c r="BR553" s="1"/>
      <c r="BS553" s="1"/>
      <c r="BT553" s="1"/>
      <c r="BU553" s="1"/>
      <c r="BV553" s="1"/>
      <c r="BW553" s="1"/>
      <c r="BX553" s="1"/>
      <c r="BY553" s="1"/>
      <c r="BZ553" s="1"/>
      <c r="CA553" s="1"/>
      <c r="CB553" s="1"/>
      <c r="CC553" s="1"/>
      <c r="CD553" s="1"/>
      <c r="CE553" s="1"/>
      <c r="CF553" s="1"/>
      <c r="CG553" s="1"/>
      <c r="CH553" s="1"/>
      <c r="CI553" s="1"/>
      <c r="CJ553" s="1"/>
      <c r="CK553" s="1"/>
      <c r="CL553" s="1"/>
      <c r="CM553" s="1"/>
      <c r="CN553" s="1"/>
      <c r="CO553" s="1"/>
      <c r="CP553" s="1"/>
      <c r="CQ553" s="1"/>
      <c r="CR553" s="1"/>
      <c r="CS553" s="1"/>
      <c r="CT553" s="1"/>
      <c r="CU553" s="1"/>
      <c r="CV553" s="1"/>
      <c r="CW553" s="1"/>
      <c r="CX553" s="1"/>
      <c r="CY553" s="1"/>
      <c r="CZ553" s="1"/>
      <c r="DA553" s="1"/>
      <c r="DB553" s="1"/>
      <c r="DC553" s="1"/>
      <c r="DD553" s="1"/>
      <c r="DE553" s="1"/>
      <c r="DF553" s="1"/>
      <c r="DG553" s="1"/>
      <c r="DH553" s="1"/>
      <c r="DI553" s="1"/>
      <c r="DJ553" s="1"/>
      <c r="DK553" s="1"/>
      <c r="DL553" s="1"/>
      <c r="DM553" s="1"/>
      <c r="DN553" s="1"/>
      <c r="DO553" s="1"/>
      <c r="DP553" s="1"/>
      <c r="DQ553" s="1"/>
      <c r="DR553" s="1"/>
      <c r="DS553" s="1"/>
      <c r="DT553" s="1"/>
      <c r="DU553" s="1"/>
      <c r="DV553" s="1"/>
      <c r="DW553" s="1"/>
      <c r="DX553" s="1"/>
      <c r="DY553" s="1"/>
      <c r="DZ553" s="1"/>
      <c r="EA553" s="1"/>
      <c r="EB553" s="1"/>
      <c r="EC553" s="1"/>
      <c r="ED553" s="1"/>
      <c r="EE553" s="1"/>
      <c r="EF553" s="1"/>
      <c r="EG553" s="1"/>
      <c r="EH553" s="1"/>
      <c r="EI553" s="1"/>
      <c r="EJ553" s="1"/>
      <c r="EK553" s="1"/>
      <c r="EL553" s="1"/>
      <c r="EM553" s="1"/>
      <c r="EN553" s="1"/>
      <c r="EO553" s="1"/>
      <c r="EP553" s="1"/>
      <c r="EQ553" s="1"/>
      <c r="ER553" s="1"/>
      <c r="ES553" s="1"/>
      <c r="ET553" s="1"/>
      <c r="EU553" s="1"/>
      <c r="EV553" s="1"/>
      <c r="EW553" s="1"/>
      <c r="EX553" s="1"/>
      <c r="EY553" s="1"/>
      <c r="EZ553" s="1"/>
      <c r="FA553" s="1"/>
      <c r="FB553" s="1"/>
      <c r="FC553" s="1"/>
      <c r="FD553" s="1"/>
      <c r="FE553" s="1"/>
      <c r="FF553" s="1"/>
      <c r="FI553" s="2"/>
      <c r="FJ553" s="2"/>
      <c r="FO553" s="2"/>
      <c r="FP553" s="2"/>
      <c r="FS553" s="2"/>
      <c r="FT553" s="2"/>
      <c r="FU553" s="2"/>
      <c r="FV553" s="2"/>
      <c r="FW553" s="2"/>
      <c r="FX553" s="2"/>
      <c r="FY553" s="2"/>
      <c r="FZ553" s="2"/>
      <c r="GQ553" s="1"/>
      <c r="GR553" s="1"/>
      <c r="GS553" s="1"/>
      <c r="GT553" s="1"/>
      <c r="GU553" s="1"/>
      <c r="GV553" s="1"/>
      <c r="GW553" s="1"/>
      <c r="GX553" s="1"/>
      <c r="HM553" s="1"/>
      <c r="HN553" s="1"/>
    </row>
    <row r="554" spans="1:222">
      <c r="A554" s="11"/>
      <c r="B554" s="1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2"/>
      <c r="AN554" s="2"/>
      <c r="AQ554" s="2"/>
      <c r="AR554" s="2"/>
      <c r="AU554" s="2"/>
      <c r="AV554" s="2"/>
      <c r="BA554" s="2"/>
      <c r="BB554" s="2"/>
      <c r="BE554" s="2"/>
      <c r="BF554" s="2"/>
      <c r="BI554" s="2"/>
      <c r="BJ554" s="2"/>
      <c r="BO554" s="1"/>
      <c r="BP554" s="1"/>
      <c r="BQ554" s="1"/>
      <c r="BR554" s="1"/>
      <c r="BS554" s="1"/>
      <c r="BT554" s="1"/>
      <c r="BU554" s="1"/>
      <c r="BV554" s="1"/>
      <c r="BW554" s="1"/>
      <c r="BX554" s="1"/>
      <c r="BY554" s="1"/>
      <c r="BZ554" s="1"/>
      <c r="CA554" s="1"/>
      <c r="CB554" s="1"/>
      <c r="CC554" s="1"/>
      <c r="CD554" s="1"/>
      <c r="CE554" s="1"/>
      <c r="CF554" s="1"/>
      <c r="CG554" s="1"/>
      <c r="CH554" s="1"/>
      <c r="CI554" s="1"/>
      <c r="CJ554" s="1"/>
      <c r="CK554" s="1"/>
      <c r="CL554" s="1"/>
      <c r="CM554" s="1"/>
      <c r="CN554" s="1"/>
      <c r="CO554" s="1"/>
      <c r="CP554" s="1"/>
      <c r="CQ554" s="1"/>
      <c r="CR554" s="1"/>
      <c r="CS554" s="1"/>
      <c r="CT554" s="1"/>
      <c r="CU554" s="1"/>
      <c r="CV554" s="1"/>
      <c r="CW554" s="1"/>
      <c r="CX554" s="1"/>
      <c r="CY554" s="1"/>
      <c r="CZ554" s="1"/>
      <c r="DA554" s="1"/>
      <c r="DB554" s="1"/>
      <c r="DC554" s="1"/>
      <c r="DD554" s="1"/>
      <c r="DE554" s="1"/>
      <c r="DF554" s="1"/>
      <c r="DG554" s="1"/>
      <c r="DH554" s="1"/>
      <c r="DI554" s="1"/>
      <c r="DJ554" s="1"/>
      <c r="DK554" s="1"/>
      <c r="DL554" s="1"/>
      <c r="DM554" s="1"/>
      <c r="DN554" s="1"/>
      <c r="DO554" s="1"/>
      <c r="DP554" s="1"/>
      <c r="DQ554" s="1"/>
      <c r="DR554" s="1"/>
      <c r="DS554" s="1"/>
      <c r="DT554" s="1"/>
      <c r="DU554" s="1"/>
      <c r="DV554" s="1"/>
      <c r="DW554" s="1"/>
      <c r="DX554" s="1"/>
      <c r="DY554" s="1"/>
      <c r="DZ554" s="1"/>
      <c r="EA554" s="1"/>
      <c r="EB554" s="1"/>
      <c r="EC554" s="1"/>
      <c r="ED554" s="1"/>
      <c r="EE554" s="1"/>
      <c r="EF554" s="1"/>
      <c r="EG554" s="1"/>
      <c r="EH554" s="1"/>
      <c r="EI554" s="1"/>
      <c r="EJ554" s="1"/>
      <c r="EK554" s="1"/>
      <c r="EL554" s="1"/>
      <c r="EM554" s="1"/>
      <c r="EN554" s="1"/>
      <c r="EO554" s="1"/>
      <c r="EP554" s="1"/>
      <c r="EQ554" s="1"/>
      <c r="ER554" s="1"/>
      <c r="ES554" s="1"/>
      <c r="ET554" s="1"/>
      <c r="EU554" s="1"/>
      <c r="EV554" s="1"/>
      <c r="EW554" s="1"/>
      <c r="EX554" s="1"/>
      <c r="EY554" s="1"/>
      <c r="EZ554" s="1"/>
      <c r="FA554" s="1"/>
      <c r="FB554" s="1"/>
      <c r="FC554" s="1"/>
      <c r="FD554" s="1"/>
      <c r="FE554" s="1"/>
      <c r="FF554" s="1"/>
      <c r="FI554" s="2"/>
      <c r="FJ554" s="2"/>
      <c r="FO554" s="2"/>
      <c r="FP554" s="2"/>
      <c r="FS554" s="2"/>
      <c r="FT554" s="2"/>
      <c r="FU554" s="2"/>
      <c r="FV554" s="2"/>
      <c r="FW554" s="2"/>
      <c r="FX554" s="2"/>
      <c r="FY554" s="2"/>
      <c r="FZ554" s="2"/>
      <c r="GQ554" s="1"/>
      <c r="GR554" s="1"/>
      <c r="GS554" s="1"/>
      <c r="GT554" s="1"/>
      <c r="GU554" s="1"/>
      <c r="GV554" s="1"/>
      <c r="GW554" s="1"/>
      <c r="GX554" s="1"/>
      <c r="HM554" s="1"/>
      <c r="HN554" s="1"/>
    </row>
    <row r="555" spans="1:222">
      <c r="A555" s="11"/>
      <c r="B555" s="1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2"/>
      <c r="AN555" s="2"/>
      <c r="AQ555" s="2"/>
      <c r="AR555" s="2"/>
      <c r="AU555" s="2"/>
      <c r="AV555" s="2"/>
      <c r="BA555" s="2"/>
      <c r="BB555" s="2"/>
      <c r="BE555" s="2"/>
      <c r="BF555" s="2"/>
      <c r="BI555" s="2"/>
      <c r="BJ555" s="2"/>
      <c r="BO555" s="1"/>
      <c r="BP555" s="1"/>
      <c r="BQ555" s="1"/>
      <c r="BR555" s="1"/>
      <c r="BS555" s="1"/>
      <c r="BT555" s="1"/>
      <c r="BU555" s="1"/>
      <c r="BV555" s="1"/>
      <c r="BW555" s="1"/>
      <c r="BX555" s="1"/>
      <c r="BY555" s="1"/>
      <c r="BZ555" s="1"/>
      <c r="CA555" s="1"/>
      <c r="CB555" s="1"/>
      <c r="CC555" s="1"/>
      <c r="CD555" s="1"/>
      <c r="CE555" s="1"/>
      <c r="CF555" s="1"/>
      <c r="CG555" s="1"/>
      <c r="CH555" s="1"/>
      <c r="CI555" s="1"/>
      <c r="CJ555" s="1"/>
      <c r="CK555" s="1"/>
      <c r="CL555" s="1"/>
      <c r="CM555" s="1"/>
      <c r="CN555" s="1"/>
      <c r="CO555" s="1"/>
      <c r="CP555" s="1"/>
      <c r="CQ555" s="1"/>
      <c r="CR555" s="1"/>
      <c r="CS555" s="1"/>
      <c r="CT555" s="1"/>
      <c r="CU555" s="1"/>
      <c r="CV555" s="1"/>
      <c r="CW555" s="1"/>
      <c r="CX555" s="1"/>
      <c r="CY555" s="1"/>
      <c r="CZ555" s="1"/>
      <c r="DA555" s="1"/>
      <c r="DB555" s="1"/>
      <c r="DC555" s="1"/>
      <c r="DD555" s="1"/>
      <c r="DE555" s="1"/>
      <c r="DF555" s="1"/>
      <c r="DG555" s="1"/>
      <c r="DH555" s="1"/>
      <c r="DI555" s="1"/>
      <c r="DJ555" s="1"/>
      <c r="DK555" s="1"/>
      <c r="DL555" s="1"/>
      <c r="DM555" s="1"/>
      <c r="DN555" s="1"/>
      <c r="DO555" s="1"/>
      <c r="DP555" s="1"/>
      <c r="DQ555" s="1"/>
      <c r="DR555" s="1"/>
      <c r="DS555" s="1"/>
      <c r="DT555" s="1"/>
      <c r="DU555" s="1"/>
      <c r="DV555" s="1"/>
      <c r="DW555" s="1"/>
      <c r="DX555" s="1"/>
      <c r="DY555" s="1"/>
      <c r="DZ555" s="1"/>
      <c r="EA555" s="1"/>
      <c r="EB555" s="1"/>
      <c r="EC555" s="1"/>
      <c r="ED555" s="1"/>
      <c r="EE555" s="1"/>
      <c r="EF555" s="1"/>
      <c r="EG555" s="1"/>
      <c r="EH555" s="1"/>
      <c r="EI555" s="1"/>
      <c r="EJ555" s="1"/>
      <c r="EK555" s="1"/>
      <c r="EL555" s="1"/>
      <c r="EM555" s="1"/>
      <c r="EN555" s="1"/>
      <c r="EO555" s="1"/>
      <c r="EP555" s="1"/>
      <c r="EQ555" s="1"/>
      <c r="ER555" s="1"/>
      <c r="ES555" s="1"/>
      <c r="ET555" s="1"/>
      <c r="EU555" s="1"/>
      <c r="EV555" s="1"/>
      <c r="EW555" s="1"/>
      <c r="EX555" s="1"/>
      <c r="EY555" s="1"/>
      <c r="EZ555" s="1"/>
      <c r="FA555" s="1"/>
      <c r="FB555" s="1"/>
      <c r="FC555" s="1"/>
      <c r="FD555" s="1"/>
      <c r="FE555" s="1"/>
      <c r="FF555" s="1"/>
      <c r="FI555" s="2"/>
      <c r="FJ555" s="2"/>
      <c r="FO555" s="2"/>
      <c r="FP555" s="2"/>
      <c r="FS555" s="2"/>
      <c r="FT555" s="2"/>
      <c r="FU555" s="2"/>
      <c r="FV555" s="2"/>
      <c r="FW555" s="2"/>
      <c r="FX555" s="2"/>
      <c r="FY555" s="2"/>
      <c r="FZ555" s="2"/>
      <c r="GQ555" s="1"/>
      <c r="GR555" s="1"/>
      <c r="GS555" s="1"/>
      <c r="GT555" s="1"/>
      <c r="GU555" s="1"/>
      <c r="GV555" s="1"/>
      <c r="GW555" s="1"/>
      <c r="GX555" s="1"/>
      <c r="HM555" s="1"/>
      <c r="HN555" s="1"/>
    </row>
    <row r="556" spans="1:222">
      <c r="A556" s="11"/>
      <c r="B556" s="1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2"/>
      <c r="AN556" s="2"/>
      <c r="AQ556" s="2"/>
      <c r="AR556" s="2"/>
      <c r="AU556" s="2"/>
      <c r="AV556" s="2"/>
      <c r="BA556" s="2"/>
      <c r="BB556" s="2"/>
      <c r="BE556" s="2"/>
      <c r="BF556" s="2"/>
      <c r="BI556" s="2"/>
      <c r="BJ556" s="2"/>
      <c r="BO556" s="1"/>
      <c r="BP556" s="1"/>
      <c r="BQ556" s="1"/>
      <c r="BR556" s="1"/>
      <c r="BS556" s="1"/>
      <c r="BT556" s="1"/>
      <c r="BU556" s="1"/>
      <c r="BV556" s="1"/>
      <c r="BW556" s="1"/>
      <c r="BX556" s="1"/>
      <c r="BY556" s="1"/>
      <c r="BZ556" s="1"/>
      <c r="CA556" s="1"/>
      <c r="CB556" s="1"/>
      <c r="CC556" s="1"/>
      <c r="CD556" s="1"/>
      <c r="CE556" s="1"/>
      <c r="CF556" s="1"/>
      <c r="CG556" s="1"/>
      <c r="CH556" s="1"/>
      <c r="CI556" s="1"/>
      <c r="CJ556" s="1"/>
      <c r="CK556" s="1"/>
      <c r="CL556" s="1"/>
      <c r="CM556" s="1"/>
      <c r="CN556" s="1"/>
      <c r="CO556" s="1"/>
      <c r="CP556" s="1"/>
      <c r="CQ556" s="1"/>
      <c r="CR556" s="1"/>
      <c r="CS556" s="1"/>
      <c r="CT556" s="1"/>
      <c r="CU556" s="1"/>
      <c r="CV556" s="1"/>
      <c r="CW556" s="1"/>
      <c r="CX556" s="1"/>
      <c r="CY556" s="1"/>
      <c r="CZ556" s="1"/>
      <c r="DA556" s="1"/>
      <c r="DB556" s="1"/>
      <c r="DC556" s="1"/>
      <c r="DD556" s="1"/>
      <c r="DE556" s="1"/>
      <c r="DF556" s="1"/>
      <c r="DG556" s="1"/>
      <c r="DH556" s="1"/>
      <c r="DI556" s="1"/>
      <c r="DJ556" s="1"/>
      <c r="DK556" s="1"/>
      <c r="DL556" s="1"/>
      <c r="DM556" s="1"/>
      <c r="DN556" s="1"/>
      <c r="DO556" s="1"/>
      <c r="DP556" s="1"/>
      <c r="DQ556" s="1"/>
      <c r="DR556" s="1"/>
      <c r="DS556" s="1"/>
      <c r="DT556" s="1"/>
      <c r="DU556" s="1"/>
      <c r="DV556" s="1"/>
      <c r="DW556" s="1"/>
      <c r="DX556" s="1"/>
      <c r="DY556" s="1"/>
      <c r="DZ556" s="1"/>
      <c r="EA556" s="1"/>
      <c r="EB556" s="1"/>
      <c r="EC556" s="1"/>
      <c r="ED556" s="1"/>
      <c r="EE556" s="1"/>
      <c r="EF556" s="1"/>
      <c r="EG556" s="1"/>
      <c r="EH556" s="1"/>
      <c r="EI556" s="1"/>
      <c r="EJ556" s="1"/>
      <c r="EK556" s="1"/>
      <c r="EL556" s="1"/>
      <c r="EM556" s="1"/>
      <c r="EN556" s="1"/>
      <c r="EO556" s="1"/>
      <c r="EP556" s="1"/>
      <c r="EQ556" s="1"/>
      <c r="ER556" s="1"/>
      <c r="ES556" s="1"/>
      <c r="ET556" s="1"/>
      <c r="EU556" s="1"/>
      <c r="EV556" s="1"/>
      <c r="EW556" s="1"/>
      <c r="EX556" s="1"/>
      <c r="EY556" s="1"/>
      <c r="EZ556" s="1"/>
      <c r="FA556" s="1"/>
      <c r="FB556" s="1"/>
      <c r="FC556" s="1"/>
      <c r="FD556" s="1"/>
      <c r="FE556" s="1"/>
      <c r="FF556" s="1"/>
      <c r="FI556" s="2"/>
      <c r="FJ556" s="2"/>
      <c r="FO556" s="2"/>
      <c r="FP556" s="2"/>
      <c r="FS556" s="2"/>
      <c r="FT556" s="2"/>
      <c r="FU556" s="2"/>
      <c r="FV556" s="2"/>
      <c r="FW556" s="2"/>
      <c r="FX556" s="2"/>
      <c r="FY556" s="2"/>
      <c r="FZ556" s="2"/>
      <c r="GQ556" s="1"/>
      <c r="GR556" s="1"/>
      <c r="GS556" s="1"/>
      <c r="GT556" s="1"/>
      <c r="GU556" s="1"/>
      <c r="GV556" s="1"/>
      <c r="GW556" s="1"/>
      <c r="GX556" s="1"/>
      <c r="HM556" s="1"/>
      <c r="HN556" s="1"/>
    </row>
    <row r="557" spans="1:222">
      <c r="A557" s="11"/>
      <c r="B557" s="1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2"/>
      <c r="AN557" s="2"/>
      <c r="AQ557" s="2"/>
      <c r="AR557" s="2"/>
      <c r="AU557" s="2"/>
      <c r="AV557" s="2"/>
      <c r="BA557" s="2"/>
      <c r="BB557" s="2"/>
      <c r="BE557" s="2"/>
      <c r="BF557" s="2"/>
      <c r="BI557" s="2"/>
      <c r="BJ557" s="2"/>
      <c r="BO557" s="1"/>
      <c r="BP557" s="1"/>
      <c r="BQ557" s="1"/>
      <c r="BR557" s="1"/>
      <c r="BS557" s="1"/>
      <c r="BT557" s="1"/>
      <c r="BU557" s="1"/>
      <c r="BV557" s="1"/>
      <c r="BW557" s="1"/>
      <c r="BX557" s="1"/>
      <c r="BY557" s="1"/>
      <c r="BZ557" s="1"/>
      <c r="CA557" s="1"/>
      <c r="CB557" s="1"/>
      <c r="CC557" s="1"/>
      <c r="CD557" s="1"/>
      <c r="CE557" s="1"/>
      <c r="CF557" s="1"/>
      <c r="CG557" s="1"/>
      <c r="CH557" s="1"/>
      <c r="CI557" s="1"/>
      <c r="CJ557" s="1"/>
      <c r="CK557" s="1"/>
      <c r="CL557" s="1"/>
      <c r="CM557" s="1"/>
      <c r="CN557" s="1"/>
      <c r="CO557" s="1"/>
      <c r="CP557" s="1"/>
      <c r="CQ557" s="1"/>
      <c r="CR557" s="1"/>
      <c r="CS557" s="1"/>
      <c r="CT557" s="1"/>
      <c r="CU557" s="1"/>
      <c r="CV557" s="1"/>
      <c r="CW557" s="1"/>
      <c r="CX557" s="1"/>
      <c r="CY557" s="1"/>
      <c r="CZ557" s="1"/>
      <c r="DA557" s="1"/>
      <c r="DB557" s="1"/>
      <c r="DC557" s="1"/>
      <c r="DD557" s="1"/>
      <c r="DE557" s="1"/>
      <c r="DF557" s="1"/>
      <c r="DG557" s="1"/>
      <c r="DH557" s="1"/>
      <c r="DI557" s="1"/>
      <c r="DJ557" s="1"/>
      <c r="DK557" s="1"/>
      <c r="DL557" s="1"/>
      <c r="DM557" s="1"/>
      <c r="DN557" s="1"/>
      <c r="DO557" s="1"/>
      <c r="DP557" s="1"/>
      <c r="DQ557" s="1"/>
      <c r="DR557" s="1"/>
      <c r="DS557" s="1"/>
      <c r="DT557" s="1"/>
      <c r="DU557" s="1"/>
      <c r="DV557" s="1"/>
      <c r="DW557" s="1"/>
      <c r="DX557" s="1"/>
      <c r="DY557" s="1"/>
      <c r="DZ557" s="1"/>
      <c r="EA557" s="1"/>
      <c r="EB557" s="1"/>
      <c r="EC557" s="1"/>
      <c r="ED557" s="1"/>
      <c r="EE557" s="1"/>
      <c r="EF557" s="1"/>
      <c r="EG557" s="1"/>
      <c r="EH557" s="1"/>
      <c r="EI557" s="1"/>
      <c r="EJ557" s="1"/>
      <c r="EK557" s="1"/>
      <c r="EL557" s="1"/>
      <c r="EM557" s="1"/>
      <c r="EN557" s="1"/>
      <c r="EO557" s="1"/>
      <c r="EP557" s="1"/>
      <c r="EQ557" s="1"/>
      <c r="ER557" s="1"/>
      <c r="ES557" s="1"/>
      <c r="ET557" s="1"/>
      <c r="EU557" s="1"/>
      <c r="EV557" s="1"/>
      <c r="EW557" s="1"/>
      <c r="EX557" s="1"/>
      <c r="EY557" s="1"/>
      <c r="EZ557" s="1"/>
      <c r="FA557" s="1"/>
      <c r="FB557" s="1"/>
      <c r="FC557" s="1"/>
      <c r="FD557" s="1"/>
      <c r="FE557" s="1"/>
      <c r="FF557" s="1"/>
      <c r="FI557" s="2"/>
      <c r="FJ557" s="2"/>
      <c r="FO557" s="2"/>
      <c r="FP557" s="2"/>
      <c r="FS557" s="2"/>
      <c r="FT557" s="2"/>
      <c r="FU557" s="2"/>
      <c r="FV557" s="2"/>
      <c r="FW557" s="2"/>
      <c r="FX557" s="2"/>
      <c r="FY557" s="2"/>
      <c r="FZ557" s="2"/>
      <c r="GQ557" s="1"/>
      <c r="GR557" s="1"/>
      <c r="GS557" s="1"/>
      <c r="GT557" s="1"/>
      <c r="GU557" s="1"/>
      <c r="GV557" s="1"/>
      <c r="GW557" s="1"/>
      <c r="GX557" s="1"/>
      <c r="HM557" s="1"/>
      <c r="HN557" s="1"/>
    </row>
    <row r="558" spans="1:222">
      <c r="A558" s="11"/>
      <c r="B558" s="1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2"/>
      <c r="AN558" s="2"/>
      <c r="AQ558" s="2"/>
      <c r="AR558" s="2"/>
      <c r="AU558" s="2"/>
      <c r="AV558" s="2"/>
      <c r="BA558" s="2"/>
      <c r="BB558" s="2"/>
      <c r="BE558" s="2"/>
      <c r="BF558" s="2"/>
      <c r="BI558" s="2"/>
      <c r="BJ558" s="2"/>
      <c r="BO558" s="1"/>
      <c r="BP558" s="1"/>
      <c r="BQ558" s="1"/>
      <c r="BR558" s="1"/>
      <c r="BS558" s="1"/>
      <c r="BT558" s="1"/>
      <c r="BU558" s="1"/>
      <c r="BV558" s="1"/>
      <c r="BW558" s="1"/>
      <c r="BX558" s="1"/>
      <c r="BY558" s="1"/>
      <c r="BZ558" s="1"/>
      <c r="CA558" s="1"/>
      <c r="CB558" s="1"/>
      <c r="CC558" s="1"/>
      <c r="CD558" s="1"/>
      <c r="CE558" s="1"/>
      <c r="CF558" s="1"/>
      <c r="CG558" s="1"/>
      <c r="CH558" s="1"/>
      <c r="CI558" s="1"/>
      <c r="CJ558" s="1"/>
      <c r="CK558" s="1"/>
      <c r="CL558" s="1"/>
      <c r="CM558" s="1"/>
      <c r="CN558" s="1"/>
      <c r="CO558" s="1"/>
      <c r="CP558" s="1"/>
      <c r="CQ558" s="1"/>
      <c r="CR558" s="1"/>
      <c r="CS558" s="1"/>
      <c r="CT558" s="1"/>
      <c r="CU558" s="1"/>
      <c r="CV558" s="1"/>
      <c r="CW558" s="1"/>
      <c r="CX558" s="1"/>
      <c r="CY558" s="1"/>
      <c r="CZ558" s="1"/>
      <c r="DA558" s="1"/>
      <c r="DB558" s="1"/>
      <c r="DC558" s="1"/>
      <c r="DD558" s="1"/>
      <c r="DE558" s="1"/>
      <c r="DF558" s="1"/>
      <c r="DG558" s="1"/>
      <c r="DH558" s="1"/>
      <c r="DI558" s="1"/>
      <c r="DJ558" s="1"/>
      <c r="DK558" s="1"/>
      <c r="DL558" s="1"/>
      <c r="DM558" s="1"/>
      <c r="DN558" s="1"/>
      <c r="DO558" s="1"/>
      <c r="DP558" s="1"/>
      <c r="DQ558" s="1"/>
      <c r="DR558" s="1"/>
      <c r="DS558" s="1"/>
      <c r="DT558" s="1"/>
      <c r="DU558" s="1"/>
      <c r="DV558" s="1"/>
      <c r="DW558" s="1"/>
      <c r="DX558" s="1"/>
      <c r="DY558" s="1"/>
      <c r="DZ558" s="1"/>
      <c r="EA558" s="1"/>
      <c r="EB558" s="1"/>
      <c r="EC558" s="1"/>
      <c r="ED558" s="1"/>
      <c r="EE558" s="1"/>
      <c r="EF558" s="1"/>
      <c r="EG558" s="1"/>
      <c r="EH558" s="1"/>
      <c r="EI558" s="1"/>
      <c r="EJ558" s="1"/>
      <c r="EK558" s="1"/>
      <c r="EL558" s="1"/>
      <c r="EM558" s="1"/>
      <c r="EN558" s="1"/>
      <c r="EO558" s="1"/>
      <c r="EP558" s="1"/>
      <c r="EQ558" s="1"/>
      <c r="ER558" s="1"/>
      <c r="ES558" s="1"/>
      <c r="ET558" s="1"/>
      <c r="EU558" s="1"/>
      <c r="EV558" s="1"/>
      <c r="EW558" s="1"/>
      <c r="EX558" s="1"/>
      <c r="EY558" s="1"/>
      <c r="EZ558" s="1"/>
      <c r="FA558" s="1"/>
      <c r="FB558" s="1"/>
      <c r="FC558" s="1"/>
      <c r="FD558" s="1"/>
      <c r="FE558" s="1"/>
      <c r="FF558" s="1"/>
      <c r="FI558" s="2"/>
      <c r="FJ558" s="2"/>
      <c r="FO558" s="2"/>
      <c r="FP558" s="2"/>
      <c r="FS558" s="2"/>
      <c r="FT558" s="2"/>
      <c r="FU558" s="2"/>
      <c r="FV558" s="2"/>
      <c r="FW558" s="2"/>
      <c r="FX558" s="2"/>
      <c r="FY558" s="2"/>
      <c r="FZ558" s="2"/>
      <c r="GQ558" s="1"/>
      <c r="GR558" s="1"/>
      <c r="GS558" s="1"/>
      <c r="GT558" s="1"/>
      <c r="GU558" s="1"/>
      <c r="GV558" s="1"/>
      <c r="GW558" s="1"/>
      <c r="GX558" s="1"/>
      <c r="HM558" s="1"/>
      <c r="HN558" s="1"/>
    </row>
    <row r="559" spans="1:222">
      <c r="A559" s="11"/>
      <c r="B559" s="1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2"/>
      <c r="AN559" s="2"/>
      <c r="AQ559" s="2"/>
      <c r="AR559" s="2"/>
      <c r="AU559" s="2"/>
      <c r="AV559" s="2"/>
      <c r="BA559" s="2"/>
      <c r="BB559" s="2"/>
      <c r="BE559" s="2"/>
      <c r="BF559" s="2"/>
      <c r="BI559" s="2"/>
      <c r="BJ559" s="2"/>
      <c r="BO559" s="1"/>
      <c r="BP559" s="1"/>
      <c r="BQ559" s="1"/>
      <c r="BR559" s="1"/>
      <c r="BS559" s="1"/>
      <c r="BT559" s="1"/>
      <c r="BU559" s="1"/>
      <c r="BV559" s="1"/>
      <c r="BW559" s="1"/>
      <c r="BX559" s="1"/>
      <c r="BY559" s="1"/>
      <c r="BZ559" s="1"/>
      <c r="CA559" s="1"/>
      <c r="CB559" s="1"/>
      <c r="CC559" s="1"/>
      <c r="CD559" s="1"/>
      <c r="CE559" s="1"/>
      <c r="CF559" s="1"/>
      <c r="CG559" s="1"/>
      <c r="CH559" s="1"/>
      <c r="CI559" s="1"/>
      <c r="CJ559" s="1"/>
      <c r="CK559" s="1"/>
      <c r="CL559" s="1"/>
      <c r="CM559" s="1"/>
      <c r="CN559" s="1"/>
      <c r="CO559" s="1"/>
      <c r="CP559" s="1"/>
      <c r="CQ559" s="1"/>
      <c r="CR559" s="1"/>
      <c r="CS559" s="1"/>
      <c r="CT559" s="1"/>
      <c r="CU559" s="1"/>
      <c r="CV559" s="1"/>
      <c r="CW559" s="1"/>
      <c r="CX559" s="1"/>
      <c r="CY559" s="1"/>
      <c r="CZ559" s="1"/>
      <c r="DA559" s="1"/>
      <c r="DB559" s="1"/>
      <c r="DC559" s="1"/>
      <c r="DD559" s="1"/>
      <c r="DE559" s="1"/>
      <c r="DF559" s="1"/>
      <c r="DG559" s="1"/>
      <c r="DH559" s="1"/>
      <c r="DI559" s="1"/>
      <c r="DJ559" s="1"/>
      <c r="DK559" s="1"/>
      <c r="DL559" s="1"/>
      <c r="DM559" s="1"/>
      <c r="DN559" s="1"/>
      <c r="DO559" s="1"/>
      <c r="DP559" s="1"/>
      <c r="DQ559" s="1"/>
      <c r="DR559" s="1"/>
      <c r="DS559" s="1"/>
      <c r="DT559" s="1"/>
      <c r="DU559" s="1"/>
      <c r="DV559" s="1"/>
      <c r="DW559" s="1"/>
      <c r="DX559" s="1"/>
      <c r="DY559" s="1"/>
      <c r="DZ559" s="1"/>
      <c r="EA559" s="1"/>
      <c r="EB559" s="1"/>
      <c r="EC559" s="1"/>
      <c r="ED559" s="1"/>
      <c r="EE559" s="1"/>
      <c r="EF559" s="1"/>
      <c r="EG559" s="1"/>
      <c r="EH559" s="1"/>
      <c r="EI559" s="1"/>
      <c r="EJ559" s="1"/>
      <c r="EK559" s="1"/>
      <c r="EL559" s="1"/>
      <c r="EM559" s="1"/>
      <c r="EN559" s="1"/>
      <c r="EO559" s="1"/>
      <c r="EP559" s="1"/>
      <c r="EQ559" s="1"/>
      <c r="ER559" s="1"/>
      <c r="ES559" s="1"/>
      <c r="ET559" s="1"/>
      <c r="EU559" s="1"/>
      <c r="EV559" s="1"/>
      <c r="EW559" s="1"/>
      <c r="EX559" s="1"/>
      <c r="EY559" s="1"/>
      <c r="EZ559" s="1"/>
      <c r="FA559" s="1"/>
      <c r="FB559" s="1"/>
      <c r="FC559" s="1"/>
      <c r="FD559" s="1"/>
      <c r="FE559" s="1"/>
      <c r="FF559" s="1"/>
      <c r="FI559" s="2"/>
      <c r="FJ559" s="2"/>
      <c r="FO559" s="2"/>
      <c r="FP559" s="2"/>
      <c r="FS559" s="2"/>
      <c r="FT559" s="2"/>
      <c r="FU559" s="2"/>
      <c r="FV559" s="2"/>
      <c r="FW559" s="2"/>
      <c r="FX559" s="2"/>
      <c r="FY559" s="2"/>
      <c r="FZ559" s="2"/>
      <c r="GQ559" s="1"/>
      <c r="GR559" s="1"/>
      <c r="GS559" s="1"/>
      <c r="GT559" s="1"/>
      <c r="GU559" s="1"/>
      <c r="GV559" s="1"/>
      <c r="GW559" s="1"/>
      <c r="GX559" s="1"/>
      <c r="HM559" s="1"/>
      <c r="HN559" s="1"/>
    </row>
    <row r="560" spans="1:222">
      <c r="A560" s="11"/>
      <c r="B560" s="1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2"/>
      <c r="AN560" s="2"/>
      <c r="AQ560" s="2"/>
      <c r="AR560" s="2"/>
      <c r="AU560" s="2"/>
      <c r="AV560" s="2"/>
      <c r="BA560" s="2"/>
      <c r="BB560" s="2"/>
      <c r="BE560" s="2"/>
      <c r="BF560" s="2"/>
      <c r="BI560" s="2"/>
      <c r="BJ560" s="2"/>
      <c r="BO560" s="1"/>
      <c r="BP560" s="1"/>
      <c r="BQ560" s="1"/>
      <c r="BR560" s="1"/>
      <c r="BS560" s="1"/>
      <c r="BT560" s="1"/>
      <c r="BU560" s="1"/>
      <c r="BV560" s="1"/>
      <c r="BW560" s="1"/>
      <c r="BX560" s="1"/>
      <c r="BY560" s="1"/>
      <c r="BZ560" s="1"/>
      <c r="CA560" s="1"/>
      <c r="CB560" s="1"/>
      <c r="CC560" s="1"/>
      <c r="CD560" s="1"/>
      <c r="CE560" s="1"/>
      <c r="CF560" s="1"/>
      <c r="CG560" s="1"/>
      <c r="CH560" s="1"/>
      <c r="CI560" s="1"/>
      <c r="CJ560" s="1"/>
      <c r="CK560" s="1"/>
      <c r="CL560" s="1"/>
      <c r="CM560" s="1"/>
      <c r="CN560" s="1"/>
      <c r="CO560" s="1"/>
      <c r="CP560" s="1"/>
      <c r="CQ560" s="1"/>
      <c r="CR560" s="1"/>
      <c r="CS560" s="1"/>
      <c r="CT560" s="1"/>
      <c r="CU560" s="1"/>
      <c r="CV560" s="1"/>
      <c r="CW560" s="1"/>
      <c r="CX560" s="1"/>
      <c r="CY560" s="1"/>
      <c r="CZ560" s="1"/>
      <c r="DA560" s="1"/>
      <c r="DB560" s="1"/>
      <c r="DC560" s="1"/>
      <c r="DD560" s="1"/>
      <c r="DE560" s="1"/>
      <c r="DF560" s="1"/>
      <c r="DG560" s="1"/>
      <c r="DH560" s="1"/>
      <c r="DI560" s="1"/>
      <c r="DJ560" s="1"/>
      <c r="DK560" s="1"/>
      <c r="DL560" s="1"/>
      <c r="DM560" s="1"/>
      <c r="DN560" s="1"/>
      <c r="DO560" s="1"/>
      <c r="DP560" s="1"/>
      <c r="DQ560" s="1"/>
      <c r="DR560" s="1"/>
      <c r="DS560" s="1"/>
      <c r="DT560" s="1"/>
      <c r="DU560" s="1"/>
      <c r="DV560" s="1"/>
      <c r="DW560" s="1"/>
      <c r="DX560" s="1"/>
      <c r="DY560" s="1"/>
      <c r="DZ560" s="1"/>
      <c r="EA560" s="1"/>
      <c r="EB560" s="1"/>
      <c r="EC560" s="1"/>
      <c r="ED560" s="1"/>
      <c r="EE560" s="1"/>
      <c r="EF560" s="1"/>
      <c r="EG560" s="1"/>
      <c r="EH560" s="1"/>
      <c r="EI560" s="1"/>
      <c r="EJ560" s="1"/>
      <c r="EK560" s="1"/>
      <c r="EL560" s="1"/>
      <c r="EM560" s="1"/>
      <c r="EN560" s="1"/>
      <c r="EO560" s="1"/>
      <c r="EP560" s="1"/>
      <c r="EQ560" s="1"/>
      <c r="ER560" s="1"/>
      <c r="ES560" s="1"/>
      <c r="ET560" s="1"/>
      <c r="EU560" s="1"/>
      <c r="EV560" s="1"/>
      <c r="EW560" s="1"/>
      <c r="EX560" s="1"/>
      <c r="EY560" s="1"/>
      <c r="EZ560" s="1"/>
      <c r="FA560" s="1"/>
      <c r="FB560" s="1"/>
      <c r="FC560" s="1"/>
      <c r="FD560" s="1"/>
      <c r="FE560" s="1"/>
      <c r="FF560" s="1"/>
      <c r="FI560" s="2"/>
      <c r="FJ560" s="2"/>
      <c r="FO560" s="2"/>
      <c r="FP560" s="2"/>
      <c r="FS560" s="2"/>
      <c r="FT560" s="2"/>
      <c r="FU560" s="2"/>
      <c r="FV560" s="2"/>
      <c r="FW560" s="2"/>
      <c r="FX560" s="2"/>
      <c r="FY560" s="2"/>
      <c r="FZ560" s="2"/>
      <c r="GQ560" s="1"/>
      <c r="GR560" s="1"/>
      <c r="GS560" s="1"/>
      <c r="GT560" s="1"/>
      <c r="GU560" s="1"/>
      <c r="GV560" s="1"/>
      <c r="GW560" s="1"/>
      <c r="GX560" s="1"/>
      <c r="HM560" s="1"/>
      <c r="HN560" s="1"/>
    </row>
    <row r="561" spans="1:222">
      <c r="A561" s="11"/>
      <c r="B561" s="1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2"/>
      <c r="AN561" s="2"/>
      <c r="AQ561" s="2"/>
      <c r="AR561" s="2"/>
      <c r="AU561" s="2"/>
      <c r="AV561" s="2"/>
      <c r="BA561" s="2"/>
      <c r="BB561" s="2"/>
      <c r="BE561" s="2"/>
      <c r="BF561" s="2"/>
      <c r="BI561" s="2"/>
      <c r="BJ561" s="2"/>
      <c r="BO561" s="1"/>
      <c r="BP561" s="1"/>
      <c r="BQ561" s="1"/>
      <c r="BR561" s="1"/>
      <c r="BS561" s="1"/>
      <c r="BT561" s="1"/>
      <c r="BU561" s="1"/>
      <c r="BV561" s="1"/>
      <c r="BW561" s="1"/>
      <c r="BX561" s="1"/>
      <c r="BY561" s="1"/>
      <c r="BZ561" s="1"/>
      <c r="CA561" s="1"/>
      <c r="CB561" s="1"/>
      <c r="CC561" s="1"/>
      <c r="CD561" s="1"/>
      <c r="CE561" s="1"/>
      <c r="CF561" s="1"/>
      <c r="CG561" s="1"/>
      <c r="CH561" s="1"/>
      <c r="CI561" s="1"/>
      <c r="CJ561" s="1"/>
      <c r="CK561" s="1"/>
      <c r="CL561" s="1"/>
      <c r="CM561" s="1"/>
      <c r="CN561" s="1"/>
      <c r="CO561" s="1"/>
      <c r="CP561" s="1"/>
      <c r="CQ561" s="1"/>
      <c r="CR561" s="1"/>
      <c r="CS561" s="1"/>
      <c r="CT561" s="1"/>
      <c r="CU561" s="1"/>
      <c r="CV561" s="1"/>
      <c r="CW561" s="1"/>
      <c r="CX561" s="1"/>
      <c r="CY561" s="1"/>
      <c r="CZ561" s="1"/>
      <c r="DA561" s="1"/>
      <c r="DB561" s="1"/>
      <c r="DC561" s="1"/>
      <c r="DD561" s="1"/>
      <c r="DE561" s="1"/>
      <c r="DF561" s="1"/>
      <c r="DG561" s="1"/>
      <c r="DH561" s="1"/>
      <c r="DI561" s="1"/>
      <c r="DJ561" s="1"/>
      <c r="DK561" s="1"/>
      <c r="DL561" s="1"/>
      <c r="DM561" s="1"/>
      <c r="DN561" s="1"/>
      <c r="DO561" s="1"/>
      <c r="DP561" s="1"/>
      <c r="DQ561" s="1"/>
      <c r="DR561" s="1"/>
      <c r="DS561" s="1"/>
      <c r="DT561" s="1"/>
      <c r="DU561" s="1"/>
      <c r="DV561" s="1"/>
      <c r="DW561" s="1"/>
      <c r="DX561" s="1"/>
      <c r="DY561" s="1"/>
      <c r="DZ561" s="1"/>
      <c r="EA561" s="1"/>
      <c r="EB561" s="1"/>
      <c r="EC561" s="1"/>
      <c r="ED561" s="1"/>
      <c r="EE561" s="1"/>
      <c r="EF561" s="1"/>
      <c r="EG561" s="1"/>
      <c r="EH561" s="1"/>
      <c r="EI561" s="1"/>
      <c r="EJ561" s="1"/>
      <c r="EK561" s="1"/>
      <c r="EL561" s="1"/>
      <c r="EM561" s="1"/>
      <c r="EN561" s="1"/>
      <c r="EO561" s="1"/>
      <c r="EP561" s="1"/>
      <c r="EQ561" s="1"/>
      <c r="ER561" s="1"/>
      <c r="ES561" s="1"/>
      <c r="ET561" s="1"/>
      <c r="EU561" s="1"/>
      <c r="EV561" s="1"/>
      <c r="EW561" s="1"/>
      <c r="EX561" s="1"/>
      <c r="EY561" s="1"/>
      <c r="EZ561" s="1"/>
      <c r="FA561" s="1"/>
      <c r="FB561" s="1"/>
      <c r="FC561" s="1"/>
      <c r="FD561" s="1"/>
      <c r="FE561" s="1"/>
      <c r="FF561" s="1"/>
      <c r="FI561" s="2"/>
      <c r="FJ561" s="2"/>
      <c r="FO561" s="2"/>
      <c r="FP561" s="2"/>
      <c r="FS561" s="2"/>
      <c r="FT561" s="2"/>
      <c r="FU561" s="2"/>
      <c r="FV561" s="2"/>
      <c r="FW561" s="2"/>
      <c r="FX561" s="2"/>
      <c r="FY561" s="2"/>
      <c r="FZ561" s="2"/>
      <c r="GQ561" s="1"/>
      <c r="GR561" s="1"/>
      <c r="GS561" s="1"/>
      <c r="GT561" s="1"/>
      <c r="GU561" s="1"/>
      <c r="GV561" s="1"/>
      <c r="GW561" s="1"/>
      <c r="GX561" s="1"/>
      <c r="HM561" s="1"/>
      <c r="HN561" s="1"/>
    </row>
    <row r="562" spans="1:222">
      <c r="A562" s="11"/>
      <c r="B562" s="1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2"/>
      <c r="AN562" s="2"/>
      <c r="AQ562" s="2"/>
      <c r="AR562" s="2"/>
      <c r="AU562" s="2"/>
      <c r="AV562" s="2"/>
      <c r="BA562" s="2"/>
      <c r="BB562" s="2"/>
      <c r="BE562" s="2"/>
      <c r="BF562" s="2"/>
      <c r="BI562" s="2"/>
      <c r="BJ562" s="2"/>
      <c r="BO562" s="1"/>
      <c r="BP562" s="1"/>
      <c r="BQ562" s="1"/>
      <c r="BR562" s="1"/>
      <c r="BS562" s="1"/>
      <c r="BT562" s="1"/>
      <c r="BU562" s="1"/>
      <c r="BV562" s="1"/>
      <c r="BW562" s="1"/>
      <c r="BX562" s="1"/>
      <c r="BY562" s="1"/>
      <c r="BZ562" s="1"/>
      <c r="CA562" s="1"/>
      <c r="CB562" s="1"/>
      <c r="CC562" s="1"/>
      <c r="CD562" s="1"/>
      <c r="CE562" s="1"/>
      <c r="CF562" s="1"/>
      <c r="CG562" s="1"/>
      <c r="CH562" s="1"/>
      <c r="CI562" s="1"/>
      <c r="CJ562" s="1"/>
      <c r="CK562" s="1"/>
      <c r="CL562" s="1"/>
      <c r="CM562" s="1"/>
      <c r="CN562" s="1"/>
      <c r="CO562" s="1"/>
      <c r="CP562" s="1"/>
      <c r="CQ562" s="1"/>
      <c r="CR562" s="1"/>
      <c r="CS562" s="1"/>
      <c r="CT562" s="1"/>
      <c r="CU562" s="1"/>
      <c r="CV562" s="1"/>
      <c r="CW562" s="1"/>
      <c r="CX562" s="1"/>
      <c r="CY562" s="1"/>
      <c r="CZ562" s="1"/>
      <c r="DA562" s="1"/>
      <c r="DB562" s="1"/>
      <c r="DC562" s="1"/>
      <c r="DD562" s="1"/>
      <c r="DE562" s="1"/>
      <c r="DF562" s="1"/>
      <c r="DG562" s="1"/>
      <c r="DH562" s="1"/>
      <c r="DI562" s="1"/>
      <c r="DJ562" s="1"/>
      <c r="DK562" s="1"/>
      <c r="DL562" s="1"/>
      <c r="DM562" s="1"/>
      <c r="DN562" s="1"/>
      <c r="DO562" s="1"/>
      <c r="DP562" s="1"/>
      <c r="DQ562" s="1"/>
      <c r="DR562" s="1"/>
      <c r="DS562" s="1"/>
      <c r="DT562" s="1"/>
      <c r="DU562" s="1"/>
      <c r="DV562" s="1"/>
      <c r="DW562" s="1"/>
      <c r="DX562" s="1"/>
      <c r="DY562" s="1"/>
      <c r="DZ562" s="1"/>
      <c r="EA562" s="1"/>
      <c r="EB562" s="1"/>
      <c r="EC562" s="1"/>
      <c r="ED562" s="1"/>
      <c r="EE562" s="1"/>
      <c r="EF562" s="1"/>
      <c r="EG562" s="1"/>
      <c r="EH562" s="1"/>
      <c r="EI562" s="1"/>
      <c r="EJ562" s="1"/>
      <c r="EK562" s="1"/>
      <c r="EL562" s="1"/>
      <c r="EM562" s="1"/>
      <c r="EN562" s="1"/>
      <c r="EO562" s="1"/>
      <c r="EP562" s="1"/>
      <c r="EQ562" s="1"/>
      <c r="ER562" s="1"/>
      <c r="ES562" s="1"/>
      <c r="ET562" s="1"/>
      <c r="EU562" s="1"/>
      <c r="EV562" s="1"/>
      <c r="EW562" s="1"/>
      <c r="EX562" s="1"/>
      <c r="EY562" s="1"/>
      <c r="EZ562" s="1"/>
      <c r="FA562" s="1"/>
      <c r="FB562" s="1"/>
      <c r="FC562" s="1"/>
      <c r="FD562" s="1"/>
      <c r="FE562" s="1"/>
      <c r="FF562" s="1"/>
      <c r="FI562" s="2"/>
      <c r="FJ562" s="2"/>
      <c r="FO562" s="2"/>
      <c r="FP562" s="2"/>
      <c r="FS562" s="2"/>
      <c r="FT562" s="2"/>
      <c r="FU562" s="2"/>
      <c r="FV562" s="2"/>
      <c r="FW562" s="2"/>
      <c r="FX562" s="2"/>
      <c r="FY562" s="2"/>
      <c r="FZ562" s="2"/>
      <c r="GQ562" s="1"/>
      <c r="GR562" s="1"/>
      <c r="GS562" s="1"/>
      <c r="GT562" s="1"/>
      <c r="GU562" s="1"/>
      <c r="GV562" s="1"/>
      <c r="GW562" s="1"/>
      <c r="GX562" s="1"/>
      <c r="HM562" s="1"/>
      <c r="HN562" s="1"/>
    </row>
    <row r="563" spans="1:222">
      <c r="A563" s="11"/>
      <c r="B563" s="1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2"/>
      <c r="AN563" s="2"/>
      <c r="AQ563" s="2"/>
      <c r="AR563" s="2"/>
      <c r="AU563" s="2"/>
      <c r="AV563" s="2"/>
      <c r="BA563" s="2"/>
      <c r="BB563" s="2"/>
      <c r="BE563" s="2"/>
      <c r="BF563" s="2"/>
      <c r="BI563" s="2"/>
      <c r="BJ563" s="2"/>
      <c r="BO563" s="1"/>
      <c r="BP563" s="1"/>
      <c r="BQ563" s="1"/>
      <c r="BR563" s="1"/>
      <c r="BS563" s="1"/>
      <c r="BT563" s="1"/>
      <c r="BU563" s="1"/>
      <c r="BV563" s="1"/>
      <c r="BW563" s="1"/>
      <c r="BX563" s="1"/>
      <c r="BY563" s="1"/>
      <c r="BZ563" s="1"/>
      <c r="CA563" s="1"/>
      <c r="CB563" s="1"/>
      <c r="CC563" s="1"/>
      <c r="CD563" s="1"/>
      <c r="CE563" s="1"/>
      <c r="CF563" s="1"/>
      <c r="CG563" s="1"/>
      <c r="CH563" s="1"/>
      <c r="CI563" s="1"/>
      <c r="CJ563" s="1"/>
      <c r="CK563" s="1"/>
      <c r="CL563" s="1"/>
      <c r="CM563" s="1"/>
      <c r="CN563" s="1"/>
      <c r="CO563" s="1"/>
      <c r="CP563" s="1"/>
      <c r="CQ563" s="1"/>
      <c r="CR563" s="1"/>
      <c r="CS563" s="1"/>
      <c r="CT563" s="1"/>
      <c r="CU563" s="1"/>
      <c r="CV563" s="1"/>
      <c r="CW563" s="1"/>
      <c r="CX563" s="1"/>
      <c r="CY563" s="1"/>
      <c r="CZ563" s="1"/>
      <c r="DA563" s="1"/>
      <c r="DB563" s="1"/>
      <c r="DC563" s="1"/>
      <c r="DD563" s="1"/>
      <c r="DE563" s="1"/>
      <c r="DF563" s="1"/>
      <c r="DG563" s="1"/>
      <c r="DH563" s="1"/>
      <c r="DI563" s="1"/>
      <c r="DJ563" s="1"/>
      <c r="DK563" s="1"/>
      <c r="DL563" s="1"/>
      <c r="DM563" s="1"/>
      <c r="DN563" s="1"/>
      <c r="DO563" s="1"/>
      <c r="DP563" s="1"/>
      <c r="DQ563" s="1"/>
      <c r="DR563" s="1"/>
      <c r="DS563" s="1"/>
      <c r="DT563" s="1"/>
      <c r="DU563" s="1"/>
      <c r="DV563" s="1"/>
      <c r="DW563" s="1"/>
      <c r="DX563" s="1"/>
      <c r="DY563" s="1"/>
      <c r="DZ563" s="1"/>
      <c r="EA563" s="1"/>
      <c r="EB563" s="1"/>
      <c r="EC563" s="1"/>
      <c r="ED563" s="1"/>
      <c r="EE563" s="1"/>
      <c r="EF563" s="1"/>
      <c r="EG563" s="1"/>
      <c r="EH563" s="1"/>
      <c r="EI563" s="1"/>
      <c r="EJ563" s="1"/>
      <c r="EK563" s="1"/>
      <c r="EL563" s="1"/>
      <c r="EM563" s="1"/>
      <c r="EN563" s="1"/>
      <c r="EO563" s="1"/>
      <c r="EP563" s="1"/>
      <c r="EQ563" s="1"/>
      <c r="ER563" s="1"/>
      <c r="ES563" s="1"/>
      <c r="ET563" s="1"/>
      <c r="EU563" s="1"/>
      <c r="EV563" s="1"/>
      <c r="EW563" s="1"/>
      <c r="EX563" s="1"/>
      <c r="EY563" s="1"/>
      <c r="EZ563" s="1"/>
      <c r="FA563" s="1"/>
      <c r="FB563" s="1"/>
      <c r="FC563" s="1"/>
      <c r="FD563" s="1"/>
      <c r="FE563" s="1"/>
      <c r="FF563" s="1"/>
      <c r="FI563" s="2"/>
      <c r="FJ563" s="2"/>
      <c r="FO563" s="2"/>
      <c r="FP563" s="2"/>
      <c r="FS563" s="2"/>
      <c r="FT563" s="2"/>
      <c r="FU563" s="2"/>
      <c r="FV563" s="2"/>
      <c r="FW563" s="2"/>
      <c r="FX563" s="2"/>
      <c r="FY563" s="2"/>
      <c r="FZ563" s="2"/>
      <c r="GQ563" s="1"/>
      <c r="GR563" s="1"/>
      <c r="GS563" s="1"/>
      <c r="GT563" s="1"/>
      <c r="GU563" s="1"/>
      <c r="GV563" s="1"/>
      <c r="GW563" s="1"/>
      <c r="GX563" s="1"/>
      <c r="HM563" s="1"/>
      <c r="HN563" s="1"/>
    </row>
    <row r="564" spans="1:222">
      <c r="A564" s="11"/>
      <c r="B564" s="1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2"/>
      <c r="AN564" s="2"/>
      <c r="AQ564" s="2"/>
      <c r="AR564" s="2"/>
      <c r="AU564" s="2"/>
      <c r="AV564" s="2"/>
      <c r="BA564" s="2"/>
      <c r="BB564" s="2"/>
      <c r="BE564" s="2"/>
      <c r="BF564" s="2"/>
      <c r="BI564" s="2"/>
      <c r="BJ564" s="2"/>
      <c r="BO564" s="1"/>
      <c r="BP564" s="1"/>
      <c r="BQ564" s="1"/>
      <c r="BR564" s="1"/>
      <c r="BS564" s="1"/>
      <c r="BT564" s="1"/>
      <c r="BU564" s="1"/>
      <c r="BV564" s="1"/>
      <c r="BW564" s="1"/>
      <c r="BX564" s="1"/>
      <c r="BY564" s="1"/>
      <c r="BZ564" s="1"/>
      <c r="CA564" s="1"/>
      <c r="CB564" s="1"/>
      <c r="CC564" s="1"/>
      <c r="CD564" s="1"/>
      <c r="CE564" s="1"/>
      <c r="CF564" s="1"/>
      <c r="CG564" s="1"/>
      <c r="CH564" s="1"/>
      <c r="CI564" s="1"/>
      <c r="CJ564" s="1"/>
      <c r="CK564" s="1"/>
      <c r="CL564" s="1"/>
      <c r="CM564" s="1"/>
      <c r="CN564" s="1"/>
      <c r="CO564" s="1"/>
      <c r="CP564" s="1"/>
      <c r="CQ564" s="1"/>
      <c r="CR564" s="1"/>
      <c r="CS564" s="1"/>
      <c r="CT564" s="1"/>
      <c r="CU564" s="1"/>
      <c r="CV564" s="1"/>
      <c r="CW564" s="1"/>
      <c r="CX564" s="1"/>
      <c r="CY564" s="1"/>
      <c r="CZ564" s="1"/>
      <c r="DA564" s="1"/>
      <c r="DB564" s="1"/>
      <c r="DC564" s="1"/>
      <c r="DD564" s="1"/>
      <c r="DE564" s="1"/>
      <c r="DF564" s="1"/>
      <c r="DG564" s="1"/>
      <c r="DH564" s="1"/>
      <c r="DI564" s="1"/>
      <c r="DJ564" s="1"/>
      <c r="DK564" s="1"/>
      <c r="DL564" s="1"/>
      <c r="DM564" s="1"/>
      <c r="DN564" s="1"/>
      <c r="DO564" s="1"/>
      <c r="DP564" s="1"/>
      <c r="DQ564" s="1"/>
      <c r="DR564" s="1"/>
      <c r="DS564" s="1"/>
      <c r="DT564" s="1"/>
      <c r="DU564" s="1"/>
      <c r="DV564" s="1"/>
      <c r="DW564" s="1"/>
      <c r="DX564" s="1"/>
      <c r="DY564" s="1"/>
      <c r="DZ564" s="1"/>
      <c r="EA564" s="1"/>
      <c r="EB564" s="1"/>
      <c r="EC564" s="1"/>
      <c r="ED564" s="1"/>
      <c r="EE564" s="1"/>
      <c r="EF564" s="1"/>
      <c r="EG564" s="1"/>
      <c r="EH564" s="1"/>
      <c r="EI564" s="1"/>
      <c r="EJ564" s="1"/>
      <c r="EK564" s="1"/>
      <c r="EL564" s="1"/>
      <c r="EM564" s="1"/>
      <c r="EN564" s="1"/>
      <c r="EO564" s="1"/>
      <c r="EP564" s="1"/>
      <c r="EQ564" s="1"/>
      <c r="ER564" s="1"/>
      <c r="ES564" s="1"/>
      <c r="ET564" s="1"/>
      <c r="EU564" s="1"/>
      <c r="EV564" s="1"/>
      <c r="EW564" s="1"/>
      <c r="EX564" s="1"/>
      <c r="EY564" s="1"/>
      <c r="EZ564" s="1"/>
      <c r="FA564" s="1"/>
      <c r="FB564" s="1"/>
      <c r="FC564" s="1"/>
      <c r="FD564" s="1"/>
      <c r="FE564" s="1"/>
      <c r="FF564" s="1"/>
      <c r="FI564" s="2"/>
      <c r="FJ564" s="2"/>
      <c r="FO564" s="2"/>
      <c r="FP564" s="2"/>
      <c r="FS564" s="2"/>
      <c r="FT564" s="2"/>
      <c r="FU564" s="2"/>
      <c r="FV564" s="2"/>
      <c r="FW564" s="2"/>
      <c r="FX564" s="2"/>
      <c r="FY564" s="2"/>
      <c r="FZ564" s="2"/>
      <c r="GQ564" s="1"/>
      <c r="GR564" s="1"/>
      <c r="GS564" s="1"/>
      <c r="GT564" s="1"/>
      <c r="GU564" s="1"/>
      <c r="GV564" s="1"/>
      <c r="GW564" s="1"/>
      <c r="GX564" s="1"/>
      <c r="HM564" s="1"/>
      <c r="HN564" s="1"/>
    </row>
    <row r="565" spans="1:222">
      <c r="A565" s="11"/>
      <c r="B565" s="1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2"/>
      <c r="AN565" s="2"/>
      <c r="AQ565" s="2"/>
      <c r="AR565" s="2"/>
      <c r="AU565" s="2"/>
      <c r="AV565" s="2"/>
      <c r="BA565" s="2"/>
      <c r="BB565" s="2"/>
      <c r="BE565" s="2"/>
      <c r="BF565" s="2"/>
      <c r="BI565" s="2"/>
      <c r="BJ565" s="2"/>
      <c r="BO565" s="1"/>
      <c r="BP565" s="1"/>
      <c r="BQ565" s="1"/>
      <c r="BR565" s="1"/>
      <c r="BS565" s="1"/>
      <c r="BT565" s="1"/>
      <c r="BU565" s="1"/>
      <c r="BV565" s="1"/>
      <c r="BW565" s="1"/>
      <c r="BX565" s="1"/>
      <c r="BY565" s="1"/>
      <c r="BZ565" s="1"/>
      <c r="CA565" s="1"/>
      <c r="CB565" s="1"/>
      <c r="CC565" s="1"/>
      <c r="CD565" s="1"/>
      <c r="CE565" s="1"/>
      <c r="CF565" s="1"/>
      <c r="CG565" s="1"/>
      <c r="CH565" s="1"/>
      <c r="CI565" s="1"/>
      <c r="CJ565" s="1"/>
      <c r="CK565" s="1"/>
      <c r="CL565" s="1"/>
      <c r="CM565" s="1"/>
      <c r="CN565" s="1"/>
      <c r="CO565" s="1"/>
      <c r="CP565" s="1"/>
      <c r="CQ565" s="1"/>
      <c r="CR565" s="1"/>
      <c r="CS565" s="1"/>
      <c r="CT565" s="1"/>
      <c r="CU565" s="1"/>
      <c r="CV565" s="1"/>
      <c r="CW565" s="1"/>
      <c r="CX565" s="1"/>
      <c r="CY565" s="1"/>
      <c r="CZ565" s="1"/>
      <c r="DA565" s="1"/>
      <c r="DB565" s="1"/>
      <c r="DC565" s="1"/>
      <c r="DD565" s="1"/>
      <c r="DE565" s="1"/>
      <c r="DF565" s="1"/>
      <c r="DG565" s="1"/>
      <c r="DH565" s="1"/>
      <c r="DI565" s="1"/>
      <c r="DJ565" s="1"/>
      <c r="DK565" s="1"/>
      <c r="DL565" s="1"/>
      <c r="DM565" s="1"/>
      <c r="DN565" s="1"/>
      <c r="DO565" s="1"/>
      <c r="DP565" s="1"/>
      <c r="DQ565" s="1"/>
      <c r="DR565" s="1"/>
      <c r="DS565" s="1"/>
      <c r="DT565" s="1"/>
      <c r="DU565" s="1"/>
      <c r="DV565" s="1"/>
      <c r="DW565" s="1"/>
      <c r="DX565" s="1"/>
      <c r="DY565" s="1"/>
      <c r="DZ565" s="1"/>
      <c r="EA565" s="1"/>
      <c r="EB565" s="1"/>
      <c r="EC565" s="1"/>
      <c r="ED565" s="1"/>
      <c r="EE565" s="1"/>
      <c r="EF565" s="1"/>
      <c r="EG565" s="1"/>
      <c r="EH565" s="1"/>
      <c r="EI565" s="1"/>
      <c r="EJ565" s="1"/>
      <c r="EK565" s="1"/>
      <c r="EL565" s="1"/>
      <c r="EM565" s="1"/>
      <c r="EN565" s="1"/>
      <c r="EO565" s="1"/>
      <c r="EP565" s="1"/>
      <c r="EQ565" s="1"/>
      <c r="ER565" s="1"/>
      <c r="ES565" s="1"/>
      <c r="ET565" s="1"/>
      <c r="EU565" s="1"/>
      <c r="EV565" s="1"/>
      <c r="EW565" s="1"/>
      <c r="EX565" s="1"/>
      <c r="EY565" s="1"/>
      <c r="EZ565" s="1"/>
      <c r="FA565" s="1"/>
      <c r="FB565" s="1"/>
      <c r="FC565" s="1"/>
      <c r="FD565" s="1"/>
      <c r="FE565" s="1"/>
      <c r="FF565" s="1"/>
      <c r="FI565" s="2"/>
      <c r="FJ565" s="2"/>
      <c r="FO565" s="2"/>
      <c r="FP565" s="2"/>
      <c r="FS565" s="2"/>
      <c r="FT565" s="2"/>
      <c r="FU565" s="2"/>
      <c r="FV565" s="2"/>
      <c r="FW565" s="2"/>
      <c r="FX565" s="2"/>
      <c r="FY565" s="2"/>
      <c r="FZ565" s="2"/>
      <c r="GQ565" s="1"/>
      <c r="GR565" s="1"/>
      <c r="GS565" s="1"/>
      <c r="GT565" s="1"/>
      <c r="GU565" s="1"/>
      <c r="GV565" s="1"/>
      <c r="GW565" s="1"/>
      <c r="GX565" s="1"/>
      <c r="HM565" s="1"/>
      <c r="HN565" s="1"/>
    </row>
    <row r="566" spans="1:222">
      <c r="A566" s="11"/>
      <c r="B566" s="1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2"/>
      <c r="AN566" s="2"/>
      <c r="AQ566" s="2"/>
      <c r="AR566" s="2"/>
      <c r="AU566" s="2"/>
      <c r="AV566" s="2"/>
      <c r="BA566" s="2"/>
      <c r="BB566" s="2"/>
      <c r="BE566" s="2"/>
      <c r="BF566" s="2"/>
      <c r="BI566" s="2"/>
      <c r="BJ566" s="2"/>
      <c r="BO566" s="1"/>
      <c r="BP566" s="1"/>
      <c r="BQ566" s="1"/>
      <c r="BR566" s="1"/>
      <c r="BS566" s="1"/>
      <c r="BT566" s="1"/>
      <c r="BU566" s="1"/>
      <c r="BV566" s="1"/>
      <c r="BW566" s="1"/>
      <c r="BX566" s="1"/>
      <c r="BY566" s="1"/>
      <c r="BZ566" s="1"/>
      <c r="CA566" s="1"/>
      <c r="CB566" s="1"/>
      <c r="CC566" s="1"/>
      <c r="CD566" s="1"/>
      <c r="CE566" s="1"/>
      <c r="CF566" s="1"/>
      <c r="CG566" s="1"/>
      <c r="CH566" s="1"/>
      <c r="CI566" s="1"/>
      <c r="CJ566" s="1"/>
      <c r="CK566" s="1"/>
      <c r="CL566" s="1"/>
      <c r="CM566" s="1"/>
      <c r="CN566" s="1"/>
      <c r="CO566" s="1"/>
      <c r="CP566" s="1"/>
      <c r="CQ566" s="1"/>
      <c r="CR566" s="1"/>
      <c r="CS566" s="1"/>
      <c r="CT566" s="1"/>
      <c r="CU566" s="1"/>
      <c r="CV566" s="1"/>
      <c r="CW566" s="1"/>
      <c r="CX566" s="1"/>
      <c r="CY566" s="1"/>
      <c r="CZ566" s="1"/>
      <c r="DA566" s="1"/>
      <c r="DB566" s="1"/>
      <c r="DC566" s="1"/>
      <c r="DD566" s="1"/>
      <c r="DE566" s="1"/>
      <c r="DF566" s="1"/>
      <c r="DG566" s="1"/>
      <c r="DH566" s="1"/>
      <c r="DI566" s="1"/>
      <c r="DJ566" s="1"/>
      <c r="DK566" s="1"/>
      <c r="DL566" s="1"/>
      <c r="DM566" s="1"/>
      <c r="DN566" s="1"/>
      <c r="DO566" s="1"/>
      <c r="DP566" s="1"/>
      <c r="DQ566" s="1"/>
      <c r="DR566" s="1"/>
      <c r="DS566" s="1"/>
      <c r="DT566" s="1"/>
      <c r="DU566" s="1"/>
      <c r="DV566" s="1"/>
      <c r="DW566" s="1"/>
      <c r="DX566" s="1"/>
      <c r="DY566" s="1"/>
      <c r="DZ566" s="1"/>
      <c r="EA566" s="1"/>
      <c r="EB566" s="1"/>
      <c r="EC566" s="1"/>
      <c r="ED566" s="1"/>
      <c r="EE566" s="1"/>
      <c r="EF566" s="1"/>
      <c r="EG566" s="1"/>
      <c r="EH566" s="1"/>
      <c r="EI566" s="1"/>
      <c r="EJ566" s="1"/>
      <c r="EK566" s="1"/>
      <c r="EL566" s="1"/>
      <c r="EM566" s="1"/>
      <c r="EN566" s="1"/>
      <c r="EO566" s="1"/>
      <c r="EP566" s="1"/>
      <c r="EQ566" s="1"/>
      <c r="ER566" s="1"/>
      <c r="ES566" s="1"/>
      <c r="ET566" s="1"/>
      <c r="EU566" s="1"/>
      <c r="EV566" s="1"/>
      <c r="EW566" s="1"/>
      <c r="EX566" s="1"/>
      <c r="EY566" s="1"/>
      <c r="EZ566" s="1"/>
      <c r="FA566" s="1"/>
      <c r="FB566" s="1"/>
      <c r="FC566" s="1"/>
      <c r="FD566" s="1"/>
      <c r="FE566" s="1"/>
      <c r="FF566" s="1"/>
      <c r="FI566" s="2"/>
      <c r="FJ566" s="2"/>
      <c r="FO566" s="2"/>
      <c r="FP566" s="2"/>
      <c r="FS566" s="2"/>
      <c r="FT566" s="2"/>
      <c r="FU566" s="2"/>
      <c r="FV566" s="2"/>
      <c r="FW566" s="2"/>
      <c r="FX566" s="2"/>
      <c r="FY566" s="2"/>
      <c r="FZ566" s="2"/>
      <c r="GQ566" s="1"/>
      <c r="GR566" s="1"/>
      <c r="GS566" s="1"/>
      <c r="GT566" s="1"/>
      <c r="GU566" s="1"/>
      <c r="GV566" s="1"/>
      <c r="GW566" s="1"/>
      <c r="GX566" s="1"/>
      <c r="HM566" s="1"/>
      <c r="HN566" s="1"/>
    </row>
    <row r="567" spans="1:222">
      <c r="A567" s="11"/>
      <c r="B567" s="1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2"/>
      <c r="AN567" s="2"/>
      <c r="AQ567" s="2"/>
      <c r="AR567" s="2"/>
      <c r="AU567" s="2"/>
      <c r="AV567" s="2"/>
      <c r="BA567" s="2"/>
      <c r="BB567" s="2"/>
      <c r="BE567" s="2"/>
      <c r="BF567" s="2"/>
      <c r="BI567" s="2"/>
      <c r="BJ567" s="2"/>
      <c r="BO567" s="1"/>
      <c r="BP567" s="1"/>
      <c r="BQ567" s="1"/>
      <c r="BR567" s="1"/>
      <c r="BS567" s="1"/>
      <c r="BT567" s="1"/>
      <c r="BU567" s="1"/>
      <c r="BV567" s="1"/>
      <c r="BW567" s="1"/>
      <c r="BX567" s="1"/>
      <c r="BY567" s="1"/>
      <c r="BZ567" s="1"/>
      <c r="CA567" s="1"/>
      <c r="CB567" s="1"/>
      <c r="CC567" s="1"/>
      <c r="CD567" s="1"/>
      <c r="CE567" s="1"/>
      <c r="CF567" s="1"/>
      <c r="CG567" s="1"/>
      <c r="CH567" s="1"/>
      <c r="CI567" s="1"/>
      <c r="CJ567" s="1"/>
      <c r="CK567" s="1"/>
      <c r="CL567" s="1"/>
      <c r="CM567" s="1"/>
      <c r="CN567" s="1"/>
      <c r="CO567" s="1"/>
      <c r="CP567" s="1"/>
      <c r="CQ567" s="1"/>
      <c r="CR567" s="1"/>
      <c r="CS567" s="1"/>
      <c r="CT567" s="1"/>
      <c r="CU567" s="1"/>
      <c r="CV567" s="1"/>
      <c r="CW567" s="1"/>
      <c r="CX567" s="1"/>
      <c r="CY567" s="1"/>
      <c r="CZ567" s="1"/>
      <c r="DA567" s="1"/>
      <c r="DB567" s="1"/>
      <c r="DC567" s="1"/>
      <c r="DD567" s="1"/>
      <c r="DE567" s="1"/>
      <c r="DF567" s="1"/>
      <c r="DG567" s="1"/>
      <c r="DH567" s="1"/>
      <c r="DI567" s="1"/>
      <c r="DJ567" s="1"/>
      <c r="DK567" s="1"/>
      <c r="DL567" s="1"/>
      <c r="DM567" s="1"/>
      <c r="DN567" s="1"/>
      <c r="DO567" s="1"/>
      <c r="DP567" s="1"/>
      <c r="DQ567" s="1"/>
      <c r="DR567" s="1"/>
      <c r="DS567" s="1"/>
      <c r="DT567" s="1"/>
      <c r="DU567" s="1"/>
      <c r="DV567" s="1"/>
      <c r="DW567" s="1"/>
      <c r="DX567" s="1"/>
      <c r="DY567" s="1"/>
      <c r="DZ567" s="1"/>
      <c r="EA567" s="1"/>
      <c r="EB567" s="1"/>
      <c r="EC567" s="1"/>
      <c r="ED567" s="1"/>
      <c r="EE567" s="1"/>
      <c r="EF567" s="1"/>
      <c r="EG567" s="1"/>
      <c r="EH567" s="1"/>
      <c r="EI567" s="1"/>
      <c r="EJ567" s="1"/>
      <c r="EK567" s="1"/>
      <c r="EL567" s="1"/>
      <c r="EM567" s="1"/>
      <c r="EN567" s="1"/>
      <c r="EO567" s="1"/>
      <c r="EP567" s="1"/>
      <c r="EQ567" s="1"/>
      <c r="ER567" s="1"/>
      <c r="ES567" s="1"/>
      <c r="ET567" s="1"/>
      <c r="EU567" s="1"/>
      <c r="EV567" s="1"/>
      <c r="EW567" s="1"/>
      <c r="EX567" s="1"/>
      <c r="EY567" s="1"/>
      <c r="EZ567" s="1"/>
      <c r="FA567" s="1"/>
      <c r="FB567" s="1"/>
      <c r="FC567" s="1"/>
      <c r="FD567" s="1"/>
      <c r="FE567" s="1"/>
      <c r="FF567" s="1"/>
      <c r="FI567" s="2"/>
      <c r="FJ567" s="2"/>
      <c r="FO567" s="2"/>
      <c r="FP567" s="2"/>
      <c r="FS567" s="2"/>
      <c r="FT567" s="2"/>
      <c r="FU567" s="2"/>
      <c r="FV567" s="2"/>
      <c r="FW567" s="2"/>
      <c r="FX567" s="2"/>
      <c r="FY567" s="2"/>
      <c r="FZ567" s="2"/>
      <c r="GQ567" s="1"/>
      <c r="GR567" s="1"/>
      <c r="GS567" s="1"/>
      <c r="GT567" s="1"/>
      <c r="GU567" s="1"/>
      <c r="GV567" s="1"/>
      <c r="GW567" s="1"/>
      <c r="GX567" s="1"/>
      <c r="HM567" s="1"/>
      <c r="HN567" s="1"/>
    </row>
    <row r="568" spans="1:222">
      <c r="A568" s="11"/>
      <c r="B568" s="1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2"/>
      <c r="AN568" s="2"/>
      <c r="AQ568" s="2"/>
      <c r="AR568" s="2"/>
      <c r="AU568" s="2"/>
      <c r="AV568" s="2"/>
      <c r="BA568" s="2"/>
      <c r="BB568" s="2"/>
      <c r="BE568" s="2"/>
      <c r="BF568" s="2"/>
      <c r="BI568" s="2"/>
      <c r="BJ568" s="2"/>
      <c r="BO568" s="1"/>
      <c r="BP568" s="1"/>
      <c r="BQ568" s="1"/>
      <c r="BR568" s="1"/>
      <c r="BS568" s="1"/>
      <c r="BT568" s="1"/>
      <c r="BU568" s="1"/>
      <c r="BV568" s="1"/>
      <c r="BW568" s="1"/>
      <c r="BX568" s="1"/>
      <c r="BY568" s="1"/>
      <c r="BZ568" s="1"/>
      <c r="CA568" s="1"/>
      <c r="CB568" s="1"/>
      <c r="CC568" s="1"/>
      <c r="CD568" s="1"/>
      <c r="CE568" s="1"/>
      <c r="CF568" s="1"/>
      <c r="CG568" s="1"/>
      <c r="CH568" s="1"/>
      <c r="CI568" s="1"/>
      <c r="CJ568" s="1"/>
      <c r="CK568" s="1"/>
      <c r="CL568" s="1"/>
      <c r="CM568" s="1"/>
      <c r="CN568" s="1"/>
      <c r="CO568" s="1"/>
      <c r="CP568" s="1"/>
      <c r="CQ568" s="1"/>
      <c r="CR568" s="1"/>
      <c r="CS568" s="1"/>
      <c r="CT568" s="1"/>
      <c r="CU568" s="1"/>
      <c r="CV568" s="1"/>
      <c r="CW568" s="1"/>
      <c r="CX568" s="1"/>
      <c r="CY568" s="1"/>
      <c r="CZ568" s="1"/>
      <c r="DA568" s="1"/>
      <c r="DB568" s="1"/>
      <c r="DC568" s="1"/>
      <c r="DD568" s="1"/>
      <c r="DE568" s="1"/>
      <c r="DF568" s="1"/>
      <c r="DG568" s="1"/>
      <c r="DH568" s="1"/>
      <c r="DI568" s="1"/>
      <c r="DJ568" s="1"/>
      <c r="DK568" s="1"/>
      <c r="DL568" s="1"/>
      <c r="DM568" s="1"/>
      <c r="DN568" s="1"/>
      <c r="DO568" s="1"/>
      <c r="DP568" s="1"/>
      <c r="DQ568" s="1"/>
      <c r="DR568" s="1"/>
      <c r="DS568" s="1"/>
      <c r="DT568" s="1"/>
      <c r="DU568" s="1"/>
      <c r="DV568" s="1"/>
      <c r="DW568" s="1"/>
      <c r="DX568" s="1"/>
      <c r="DY568" s="1"/>
      <c r="DZ568" s="1"/>
      <c r="EA568" s="1"/>
      <c r="EB568" s="1"/>
      <c r="EC568" s="1"/>
      <c r="ED568" s="1"/>
      <c r="EE568" s="1"/>
      <c r="EF568" s="1"/>
      <c r="EG568" s="1"/>
      <c r="EH568" s="1"/>
      <c r="EI568" s="1"/>
      <c r="EJ568" s="1"/>
      <c r="EK568" s="1"/>
      <c r="EL568" s="1"/>
      <c r="EM568" s="1"/>
      <c r="EN568" s="1"/>
      <c r="EO568" s="1"/>
      <c r="EP568" s="1"/>
      <c r="EQ568" s="1"/>
      <c r="ER568" s="1"/>
      <c r="ES568" s="1"/>
      <c r="ET568" s="1"/>
      <c r="EU568" s="1"/>
      <c r="EV568" s="1"/>
      <c r="EW568" s="1"/>
      <c r="EX568" s="1"/>
      <c r="EY568" s="1"/>
      <c r="EZ568" s="1"/>
      <c r="FA568" s="1"/>
      <c r="FB568" s="1"/>
      <c r="FC568" s="1"/>
      <c r="FD568" s="1"/>
      <c r="FE568" s="1"/>
      <c r="FF568" s="1"/>
      <c r="FI568" s="2"/>
      <c r="FJ568" s="2"/>
      <c r="FO568" s="2"/>
      <c r="FP568" s="2"/>
      <c r="FS568" s="2"/>
      <c r="FT568" s="2"/>
      <c r="FU568" s="2"/>
      <c r="FV568" s="2"/>
      <c r="FW568" s="2"/>
      <c r="FX568" s="2"/>
      <c r="FY568" s="2"/>
      <c r="FZ568" s="2"/>
      <c r="GQ568" s="1"/>
      <c r="GR568" s="1"/>
      <c r="GS568" s="1"/>
      <c r="GT568" s="1"/>
      <c r="GU568" s="1"/>
      <c r="GV568" s="1"/>
      <c r="GW568" s="1"/>
      <c r="GX568" s="1"/>
      <c r="HM568" s="1"/>
      <c r="HN568" s="1"/>
    </row>
    <row r="569" spans="1:222">
      <c r="A569" s="11"/>
      <c r="B569" s="1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2"/>
      <c r="AN569" s="2"/>
      <c r="AQ569" s="2"/>
      <c r="AR569" s="2"/>
      <c r="AU569" s="2"/>
      <c r="AV569" s="2"/>
      <c r="BA569" s="2"/>
      <c r="BB569" s="2"/>
      <c r="BE569" s="2"/>
      <c r="BF569" s="2"/>
      <c r="BI569" s="2"/>
      <c r="BJ569" s="2"/>
      <c r="BO569" s="1"/>
      <c r="BP569" s="1"/>
      <c r="BQ569" s="1"/>
      <c r="BR569" s="1"/>
      <c r="BS569" s="1"/>
      <c r="BT569" s="1"/>
      <c r="BU569" s="1"/>
      <c r="BV569" s="1"/>
      <c r="BW569" s="1"/>
      <c r="BX569" s="1"/>
      <c r="BY569" s="1"/>
      <c r="BZ569" s="1"/>
      <c r="CA569" s="1"/>
      <c r="CB569" s="1"/>
      <c r="CC569" s="1"/>
      <c r="CD569" s="1"/>
      <c r="CE569" s="1"/>
      <c r="CF569" s="1"/>
      <c r="CG569" s="1"/>
      <c r="CH569" s="1"/>
      <c r="CI569" s="1"/>
      <c r="CJ569" s="1"/>
      <c r="CK569" s="1"/>
      <c r="CL569" s="1"/>
      <c r="CM569" s="1"/>
      <c r="CN569" s="1"/>
      <c r="CO569" s="1"/>
      <c r="CP569" s="1"/>
      <c r="CQ569" s="1"/>
      <c r="CR569" s="1"/>
      <c r="CS569" s="1"/>
      <c r="CT569" s="1"/>
      <c r="CU569" s="1"/>
      <c r="CV569" s="1"/>
      <c r="CW569" s="1"/>
      <c r="CX569" s="1"/>
      <c r="CY569" s="1"/>
      <c r="CZ569" s="1"/>
      <c r="DA569" s="1"/>
      <c r="DB569" s="1"/>
      <c r="DC569" s="1"/>
      <c r="DD569" s="1"/>
      <c r="DE569" s="1"/>
      <c r="DF569" s="1"/>
      <c r="DG569" s="1"/>
      <c r="DH569" s="1"/>
      <c r="DI569" s="1"/>
      <c r="DJ569" s="1"/>
      <c r="DK569" s="1"/>
      <c r="DL569" s="1"/>
      <c r="DM569" s="1"/>
      <c r="DN569" s="1"/>
      <c r="DO569" s="1"/>
      <c r="DP569" s="1"/>
      <c r="DQ569" s="1"/>
      <c r="DR569" s="1"/>
      <c r="DS569" s="1"/>
      <c r="DT569" s="1"/>
      <c r="DU569" s="1"/>
      <c r="DV569" s="1"/>
      <c r="DW569" s="1"/>
      <c r="DX569" s="1"/>
      <c r="DY569" s="1"/>
      <c r="DZ569" s="1"/>
      <c r="EA569" s="1"/>
      <c r="EB569" s="1"/>
      <c r="EC569" s="1"/>
      <c r="ED569" s="1"/>
      <c r="EE569" s="1"/>
      <c r="EF569" s="1"/>
      <c r="EG569" s="1"/>
      <c r="EH569" s="1"/>
      <c r="EI569" s="1"/>
      <c r="EJ569" s="1"/>
      <c r="EK569" s="1"/>
      <c r="EL569" s="1"/>
      <c r="EM569" s="1"/>
      <c r="EN569" s="1"/>
      <c r="EO569" s="1"/>
      <c r="EP569" s="1"/>
      <c r="EQ569" s="1"/>
      <c r="ER569" s="1"/>
      <c r="ES569" s="1"/>
      <c r="ET569" s="1"/>
      <c r="EU569" s="1"/>
      <c r="EV569" s="1"/>
      <c r="EW569" s="1"/>
      <c r="EX569" s="1"/>
      <c r="EY569" s="1"/>
      <c r="EZ569" s="1"/>
      <c r="FA569" s="1"/>
      <c r="FB569" s="1"/>
      <c r="FC569" s="1"/>
      <c r="FD569" s="1"/>
      <c r="FE569" s="1"/>
      <c r="FF569" s="1"/>
      <c r="FI569" s="2"/>
      <c r="FJ569" s="2"/>
      <c r="FO569" s="2"/>
      <c r="FP569" s="2"/>
      <c r="FS569" s="2"/>
      <c r="FT569" s="2"/>
      <c r="FU569" s="2"/>
      <c r="FV569" s="2"/>
      <c r="FW569" s="2"/>
      <c r="FX569" s="2"/>
      <c r="FY569" s="2"/>
      <c r="FZ569" s="2"/>
      <c r="GQ569" s="1"/>
      <c r="GR569" s="1"/>
      <c r="GS569" s="1"/>
      <c r="GT569" s="1"/>
      <c r="GU569" s="1"/>
      <c r="GV569" s="1"/>
      <c r="GW569" s="1"/>
      <c r="GX569" s="1"/>
      <c r="HM569" s="1"/>
      <c r="HN569" s="1"/>
    </row>
    <row r="570" spans="1:222">
      <c r="A570" s="11"/>
      <c r="B570" s="1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2"/>
      <c r="AN570" s="2"/>
      <c r="AQ570" s="2"/>
      <c r="AR570" s="2"/>
      <c r="AU570" s="2"/>
      <c r="AV570" s="2"/>
      <c r="BA570" s="2"/>
      <c r="BB570" s="2"/>
      <c r="BE570" s="2"/>
      <c r="BF570" s="2"/>
      <c r="BI570" s="2"/>
      <c r="BJ570" s="2"/>
      <c r="BO570" s="1"/>
      <c r="BP570" s="1"/>
      <c r="BQ570" s="1"/>
      <c r="BR570" s="1"/>
      <c r="BS570" s="1"/>
      <c r="BT570" s="1"/>
      <c r="BU570" s="1"/>
      <c r="BV570" s="1"/>
      <c r="BW570" s="1"/>
      <c r="BX570" s="1"/>
      <c r="BY570" s="1"/>
      <c r="BZ570" s="1"/>
      <c r="CA570" s="1"/>
      <c r="CB570" s="1"/>
      <c r="CC570" s="1"/>
      <c r="CD570" s="1"/>
      <c r="CE570" s="1"/>
      <c r="CF570" s="1"/>
      <c r="CG570" s="1"/>
      <c r="CH570" s="1"/>
      <c r="CI570" s="1"/>
      <c r="CJ570" s="1"/>
      <c r="CK570" s="1"/>
      <c r="CL570" s="1"/>
      <c r="CM570" s="1"/>
      <c r="CN570" s="1"/>
      <c r="CO570" s="1"/>
      <c r="CP570" s="1"/>
      <c r="CQ570" s="1"/>
      <c r="CR570" s="1"/>
      <c r="CS570" s="1"/>
      <c r="CT570" s="1"/>
      <c r="CU570" s="1"/>
      <c r="CV570" s="1"/>
      <c r="CW570" s="1"/>
      <c r="CX570" s="1"/>
      <c r="CY570" s="1"/>
      <c r="CZ570" s="1"/>
      <c r="DA570" s="1"/>
      <c r="DB570" s="1"/>
      <c r="DC570" s="1"/>
      <c r="DD570" s="1"/>
      <c r="DE570" s="1"/>
      <c r="DF570" s="1"/>
      <c r="DG570" s="1"/>
      <c r="DH570" s="1"/>
      <c r="DI570" s="1"/>
      <c r="DJ570" s="1"/>
      <c r="DK570" s="1"/>
      <c r="DL570" s="1"/>
      <c r="DM570" s="1"/>
      <c r="DN570" s="1"/>
      <c r="DO570" s="1"/>
      <c r="DP570" s="1"/>
      <c r="DQ570" s="1"/>
      <c r="DR570" s="1"/>
      <c r="DS570" s="1"/>
      <c r="DT570" s="1"/>
      <c r="DU570" s="1"/>
      <c r="DV570" s="1"/>
      <c r="DW570" s="1"/>
      <c r="DX570" s="1"/>
      <c r="DY570" s="1"/>
      <c r="DZ570" s="1"/>
      <c r="EA570" s="1"/>
      <c r="EB570" s="1"/>
      <c r="EC570" s="1"/>
      <c r="ED570" s="1"/>
      <c r="EE570" s="1"/>
      <c r="EF570" s="1"/>
      <c r="EG570" s="1"/>
      <c r="EH570" s="1"/>
      <c r="EI570" s="1"/>
      <c r="EJ570" s="1"/>
      <c r="EK570" s="1"/>
      <c r="EL570" s="1"/>
      <c r="EM570" s="1"/>
      <c r="EN570" s="1"/>
      <c r="EO570" s="1"/>
      <c r="EP570" s="1"/>
      <c r="EQ570" s="1"/>
      <c r="ER570" s="1"/>
      <c r="ES570" s="1"/>
      <c r="ET570" s="1"/>
      <c r="EU570" s="1"/>
      <c r="EV570" s="1"/>
      <c r="EW570" s="1"/>
      <c r="EX570" s="1"/>
      <c r="EY570" s="1"/>
      <c r="EZ570" s="1"/>
      <c r="FA570" s="1"/>
      <c r="FB570" s="1"/>
      <c r="FC570" s="1"/>
      <c r="FD570" s="1"/>
      <c r="FE570" s="1"/>
      <c r="FF570" s="1"/>
      <c r="FI570" s="2"/>
      <c r="FJ570" s="2"/>
      <c r="FO570" s="2"/>
      <c r="FP570" s="2"/>
      <c r="FS570" s="2"/>
      <c r="FT570" s="2"/>
      <c r="FU570" s="2"/>
      <c r="FV570" s="2"/>
      <c r="FW570" s="2"/>
      <c r="FX570" s="2"/>
      <c r="FY570" s="2"/>
      <c r="FZ570" s="2"/>
      <c r="GQ570" s="1"/>
      <c r="GR570" s="1"/>
      <c r="GS570" s="1"/>
      <c r="GT570" s="1"/>
      <c r="GU570" s="1"/>
      <c r="GV570" s="1"/>
      <c r="GW570" s="1"/>
      <c r="GX570" s="1"/>
      <c r="HM570" s="1"/>
      <c r="HN570" s="1"/>
    </row>
    <row r="571" spans="1:222">
      <c r="A571" s="11"/>
      <c r="B571" s="1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2"/>
      <c r="AN571" s="2"/>
      <c r="AQ571" s="2"/>
      <c r="AR571" s="2"/>
      <c r="AU571" s="2"/>
      <c r="AV571" s="2"/>
      <c r="BA571" s="2"/>
      <c r="BB571" s="2"/>
      <c r="BE571" s="2"/>
      <c r="BF571" s="2"/>
      <c r="BI571" s="2"/>
      <c r="BJ571" s="2"/>
      <c r="BO571" s="1"/>
      <c r="BP571" s="1"/>
      <c r="BQ571" s="1"/>
      <c r="BR571" s="1"/>
      <c r="BS571" s="1"/>
      <c r="BT571" s="1"/>
      <c r="BU571" s="1"/>
      <c r="BV571" s="1"/>
      <c r="BW571" s="1"/>
      <c r="BX571" s="1"/>
      <c r="BY571" s="1"/>
      <c r="BZ571" s="1"/>
      <c r="CA571" s="1"/>
      <c r="CB571" s="1"/>
      <c r="CC571" s="1"/>
      <c r="CD571" s="1"/>
      <c r="CE571" s="1"/>
      <c r="CF571" s="1"/>
      <c r="CG571" s="1"/>
      <c r="CH571" s="1"/>
      <c r="CI571" s="1"/>
      <c r="CJ571" s="1"/>
      <c r="CK571" s="1"/>
      <c r="CL571" s="1"/>
      <c r="CM571" s="1"/>
      <c r="CN571" s="1"/>
      <c r="CO571" s="1"/>
      <c r="CP571" s="1"/>
      <c r="CQ571" s="1"/>
      <c r="CR571" s="1"/>
      <c r="CS571" s="1"/>
      <c r="CT571" s="1"/>
      <c r="CU571" s="1"/>
      <c r="CV571" s="1"/>
      <c r="CW571" s="1"/>
      <c r="CX571" s="1"/>
      <c r="CY571" s="1"/>
      <c r="CZ571" s="1"/>
      <c r="DA571" s="1"/>
      <c r="DB571" s="1"/>
      <c r="DC571" s="1"/>
      <c r="DD571" s="1"/>
      <c r="DE571" s="1"/>
      <c r="DF571" s="1"/>
      <c r="DG571" s="1"/>
      <c r="DH571" s="1"/>
      <c r="DI571" s="1"/>
      <c r="DJ571" s="1"/>
      <c r="DK571" s="1"/>
      <c r="DL571" s="1"/>
      <c r="DM571" s="1"/>
      <c r="DN571" s="1"/>
      <c r="DO571" s="1"/>
      <c r="DP571" s="1"/>
      <c r="DQ571" s="1"/>
      <c r="DR571" s="1"/>
      <c r="DS571" s="1"/>
      <c r="DT571" s="1"/>
      <c r="DU571" s="1"/>
      <c r="DV571" s="1"/>
      <c r="DW571" s="1"/>
      <c r="DX571" s="1"/>
      <c r="DY571" s="1"/>
      <c r="DZ571" s="1"/>
      <c r="EA571" s="1"/>
      <c r="EB571" s="1"/>
      <c r="EC571" s="1"/>
      <c r="ED571" s="1"/>
      <c r="EE571" s="1"/>
      <c r="EF571" s="1"/>
      <c r="EG571" s="1"/>
      <c r="EH571" s="1"/>
      <c r="EI571" s="1"/>
      <c r="EJ571" s="1"/>
      <c r="EK571" s="1"/>
      <c r="EL571" s="1"/>
      <c r="EM571" s="1"/>
      <c r="EN571" s="1"/>
      <c r="EO571" s="1"/>
      <c r="EP571" s="1"/>
      <c r="EQ571" s="1"/>
      <c r="ER571" s="1"/>
      <c r="ES571" s="1"/>
      <c r="ET571" s="1"/>
      <c r="EU571" s="1"/>
      <c r="EV571" s="1"/>
      <c r="EW571" s="1"/>
      <c r="EX571" s="1"/>
      <c r="EY571" s="1"/>
      <c r="EZ571" s="1"/>
      <c r="FA571" s="1"/>
      <c r="FB571" s="1"/>
      <c r="FC571" s="1"/>
      <c r="FD571" s="1"/>
      <c r="FE571" s="1"/>
      <c r="FF571" s="1"/>
      <c r="FI571" s="2"/>
      <c r="FJ571" s="2"/>
      <c r="FO571" s="2"/>
      <c r="FP571" s="2"/>
      <c r="FS571" s="2"/>
      <c r="FT571" s="2"/>
      <c r="FU571" s="2"/>
      <c r="FV571" s="2"/>
      <c r="FW571" s="2"/>
      <c r="FX571" s="2"/>
      <c r="FY571" s="2"/>
      <c r="FZ571" s="2"/>
      <c r="GQ571" s="1"/>
      <c r="GR571" s="1"/>
      <c r="GS571" s="1"/>
      <c r="GT571" s="1"/>
      <c r="GU571" s="1"/>
      <c r="GV571" s="1"/>
      <c r="GW571" s="1"/>
      <c r="GX571" s="1"/>
      <c r="HM571" s="1"/>
      <c r="HN571" s="1"/>
    </row>
    <row r="572" spans="1:222">
      <c r="A572" s="11"/>
      <c r="B572" s="1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2"/>
      <c r="AN572" s="2"/>
      <c r="AQ572" s="2"/>
      <c r="AR572" s="2"/>
      <c r="AU572" s="2"/>
      <c r="AV572" s="2"/>
      <c r="BA572" s="2"/>
      <c r="BB572" s="2"/>
      <c r="BE572" s="2"/>
      <c r="BF572" s="2"/>
      <c r="BI572" s="2"/>
      <c r="BJ572" s="2"/>
      <c r="BO572" s="1"/>
      <c r="BP572" s="1"/>
      <c r="BQ572" s="1"/>
      <c r="BR572" s="1"/>
      <c r="BS572" s="1"/>
      <c r="BT572" s="1"/>
      <c r="BU572" s="1"/>
      <c r="BV572" s="1"/>
      <c r="BW572" s="1"/>
      <c r="BX572" s="1"/>
      <c r="BY572" s="1"/>
      <c r="BZ572" s="1"/>
      <c r="CA572" s="1"/>
      <c r="CB572" s="1"/>
      <c r="CC572" s="1"/>
      <c r="CD572" s="1"/>
      <c r="CE572" s="1"/>
      <c r="CF572" s="1"/>
      <c r="CG572" s="1"/>
      <c r="CH572" s="1"/>
      <c r="CI572" s="1"/>
      <c r="CJ572" s="1"/>
      <c r="CK572" s="1"/>
      <c r="CL572" s="1"/>
      <c r="CM572" s="1"/>
      <c r="CN572" s="1"/>
      <c r="CO572" s="1"/>
      <c r="CP572" s="1"/>
      <c r="CQ572" s="1"/>
      <c r="CR572" s="1"/>
      <c r="CS572" s="1"/>
      <c r="CT572" s="1"/>
      <c r="CU572" s="1"/>
      <c r="CV572" s="1"/>
      <c r="CW572" s="1"/>
      <c r="CX572" s="1"/>
      <c r="CY572" s="1"/>
      <c r="CZ572" s="1"/>
      <c r="DA572" s="1"/>
      <c r="DB572" s="1"/>
      <c r="DC572" s="1"/>
      <c r="DD572" s="1"/>
      <c r="DE572" s="1"/>
      <c r="DF572" s="1"/>
      <c r="DG572" s="1"/>
      <c r="DH572" s="1"/>
      <c r="DI572" s="1"/>
      <c r="DJ572" s="1"/>
      <c r="DK572" s="1"/>
      <c r="DL572" s="1"/>
      <c r="DM572" s="1"/>
      <c r="DN572" s="1"/>
      <c r="DO572" s="1"/>
      <c r="DP572" s="1"/>
      <c r="DQ572" s="1"/>
      <c r="DR572" s="1"/>
      <c r="DS572" s="1"/>
      <c r="DT572" s="1"/>
      <c r="DU572" s="1"/>
      <c r="DV572" s="1"/>
      <c r="DW572" s="1"/>
      <c r="DX572" s="1"/>
      <c r="DY572" s="1"/>
      <c r="DZ572" s="1"/>
      <c r="EA572" s="1"/>
      <c r="EB572" s="1"/>
      <c r="EC572" s="1"/>
      <c r="ED572" s="1"/>
      <c r="EE572" s="1"/>
      <c r="EF572" s="1"/>
      <c r="EG572" s="1"/>
      <c r="EH572" s="1"/>
      <c r="EI572" s="1"/>
      <c r="EJ572" s="1"/>
      <c r="EK572" s="1"/>
      <c r="EL572" s="1"/>
      <c r="EM572" s="1"/>
      <c r="EN572" s="1"/>
      <c r="EO572" s="1"/>
      <c r="EP572" s="1"/>
      <c r="EQ572" s="1"/>
      <c r="ER572" s="1"/>
      <c r="ES572" s="1"/>
      <c r="ET572" s="1"/>
      <c r="EU572" s="1"/>
      <c r="EV572" s="1"/>
      <c r="EW572" s="1"/>
      <c r="EX572" s="1"/>
      <c r="EY572" s="1"/>
      <c r="EZ572" s="1"/>
      <c r="FA572" s="1"/>
      <c r="FB572" s="1"/>
      <c r="FC572" s="1"/>
      <c r="FD572" s="1"/>
      <c r="FE572" s="1"/>
      <c r="FF572" s="1"/>
      <c r="FI572" s="2"/>
      <c r="FJ572" s="2"/>
      <c r="FO572" s="2"/>
      <c r="FP572" s="2"/>
      <c r="FS572" s="2"/>
      <c r="FT572" s="2"/>
      <c r="FU572" s="2"/>
      <c r="FV572" s="2"/>
      <c r="FW572" s="2"/>
      <c r="FX572" s="2"/>
      <c r="FY572" s="2"/>
      <c r="FZ572" s="2"/>
      <c r="GQ572" s="1"/>
      <c r="GR572" s="1"/>
      <c r="GS572" s="1"/>
      <c r="GT572" s="1"/>
      <c r="GU572" s="1"/>
      <c r="GV572" s="1"/>
      <c r="GW572" s="1"/>
      <c r="GX572" s="1"/>
      <c r="HM572" s="1"/>
      <c r="HN572" s="1"/>
    </row>
    <row r="573" spans="1:222">
      <c r="A573" s="11"/>
      <c r="B573" s="1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2"/>
      <c r="AN573" s="2"/>
      <c r="AQ573" s="2"/>
      <c r="AR573" s="2"/>
      <c r="AU573" s="2"/>
      <c r="AV573" s="2"/>
      <c r="BA573" s="2"/>
      <c r="BB573" s="2"/>
      <c r="BE573" s="2"/>
      <c r="BF573" s="2"/>
      <c r="BI573" s="2"/>
      <c r="BJ573" s="2"/>
      <c r="BO573" s="1"/>
      <c r="BP573" s="1"/>
      <c r="BQ573" s="1"/>
      <c r="BR573" s="1"/>
      <c r="BS573" s="1"/>
      <c r="BT573" s="1"/>
      <c r="BU573" s="1"/>
      <c r="BV573" s="1"/>
      <c r="BW573" s="1"/>
      <c r="BX573" s="1"/>
      <c r="BY573" s="1"/>
      <c r="BZ573" s="1"/>
      <c r="CA573" s="1"/>
      <c r="CB573" s="1"/>
      <c r="CC573" s="1"/>
      <c r="CD573" s="1"/>
      <c r="CE573" s="1"/>
      <c r="CF573" s="1"/>
      <c r="CG573" s="1"/>
      <c r="CH573" s="1"/>
      <c r="CI573" s="1"/>
      <c r="CJ573" s="1"/>
      <c r="CK573" s="1"/>
      <c r="CL573" s="1"/>
      <c r="CM573" s="1"/>
      <c r="CN573" s="1"/>
      <c r="CO573" s="1"/>
      <c r="CP573" s="1"/>
      <c r="CQ573" s="1"/>
      <c r="CR573" s="1"/>
      <c r="CS573" s="1"/>
      <c r="CT573" s="1"/>
      <c r="CU573" s="1"/>
      <c r="CV573" s="1"/>
      <c r="CW573" s="1"/>
      <c r="CX573" s="1"/>
      <c r="CY573" s="1"/>
      <c r="CZ573" s="1"/>
      <c r="DA573" s="1"/>
      <c r="DB573" s="1"/>
      <c r="DC573" s="1"/>
      <c r="DD573" s="1"/>
      <c r="DE573" s="1"/>
      <c r="DF573" s="1"/>
      <c r="DG573" s="1"/>
      <c r="DH573" s="1"/>
      <c r="DI573" s="1"/>
      <c r="DJ573" s="1"/>
      <c r="DK573" s="1"/>
      <c r="DL573" s="1"/>
      <c r="DM573" s="1"/>
      <c r="DN573" s="1"/>
      <c r="DO573" s="1"/>
      <c r="DP573" s="1"/>
      <c r="DQ573" s="1"/>
      <c r="DR573" s="1"/>
      <c r="DS573" s="1"/>
      <c r="DT573" s="1"/>
      <c r="DU573" s="1"/>
      <c r="DV573" s="1"/>
      <c r="DW573" s="1"/>
      <c r="DX573" s="1"/>
      <c r="DY573" s="1"/>
      <c r="DZ573" s="1"/>
      <c r="EA573" s="1"/>
      <c r="EB573" s="1"/>
      <c r="EC573" s="1"/>
      <c r="ED573" s="1"/>
      <c r="EE573" s="1"/>
      <c r="EF573" s="1"/>
      <c r="EG573" s="1"/>
      <c r="EH573" s="1"/>
      <c r="EI573" s="1"/>
      <c r="EJ573" s="1"/>
      <c r="EK573" s="1"/>
      <c r="EL573" s="1"/>
      <c r="EM573" s="1"/>
      <c r="EN573" s="1"/>
      <c r="EO573" s="1"/>
      <c r="EP573" s="1"/>
      <c r="EQ573" s="1"/>
      <c r="ER573" s="1"/>
      <c r="ES573" s="1"/>
      <c r="ET573" s="1"/>
      <c r="EU573" s="1"/>
      <c r="EV573" s="1"/>
      <c r="EW573" s="1"/>
      <c r="EX573" s="1"/>
      <c r="EY573" s="1"/>
      <c r="EZ573" s="1"/>
      <c r="FA573" s="1"/>
      <c r="FB573" s="1"/>
      <c r="FC573" s="1"/>
      <c r="FD573" s="1"/>
      <c r="FE573" s="1"/>
      <c r="FF573" s="1"/>
      <c r="FI573" s="2"/>
      <c r="FJ573" s="2"/>
      <c r="FO573" s="2"/>
      <c r="FP573" s="2"/>
      <c r="FS573" s="2"/>
      <c r="FT573" s="2"/>
      <c r="FU573" s="2"/>
      <c r="FV573" s="2"/>
      <c r="FW573" s="2"/>
      <c r="FX573" s="2"/>
      <c r="FY573" s="2"/>
      <c r="FZ573" s="2"/>
      <c r="GQ573" s="1"/>
      <c r="GR573" s="1"/>
      <c r="GS573" s="1"/>
      <c r="GT573" s="1"/>
      <c r="GU573" s="1"/>
      <c r="GV573" s="1"/>
      <c r="GW573" s="1"/>
      <c r="GX573" s="1"/>
      <c r="HM573" s="1"/>
      <c r="HN573" s="1"/>
    </row>
    <row r="574" spans="1:222">
      <c r="A574" s="11"/>
      <c r="B574" s="1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2"/>
      <c r="AN574" s="2"/>
      <c r="AQ574" s="2"/>
      <c r="AR574" s="2"/>
      <c r="AU574" s="2"/>
      <c r="AV574" s="2"/>
      <c r="BA574" s="2"/>
      <c r="BB574" s="2"/>
      <c r="BE574" s="2"/>
      <c r="BF574" s="2"/>
      <c r="BI574" s="2"/>
      <c r="BJ574" s="2"/>
      <c r="BO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c r="CS574" s="1"/>
      <c r="CT574" s="1"/>
      <c r="CU574" s="1"/>
      <c r="CV574" s="1"/>
      <c r="CW574" s="1"/>
      <c r="CX574" s="1"/>
      <c r="CY574" s="1"/>
      <c r="CZ574" s="1"/>
      <c r="DA574" s="1"/>
      <c r="DB574" s="1"/>
      <c r="DC574" s="1"/>
      <c r="DD574" s="1"/>
      <c r="DE574" s="1"/>
      <c r="DF574" s="1"/>
      <c r="DG574" s="1"/>
      <c r="DH574" s="1"/>
      <c r="DI574" s="1"/>
      <c r="DJ574" s="1"/>
      <c r="DK574" s="1"/>
      <c r="DL574" s="1"/>
      <c r="DM574" s="1"/>
      <c r="DN574" s="1"/>
      <c r="DO574" s="1"/>
      <c r="DP574" s="1"/>
      <c r="DQ574" s="1"/>
      <c r="DR574" s="1"/>
      <c r="DS574" s="1"/>
      <c r="DT574" s="1"/>
      <c r="DU574" s="1"/>
      <c r="DV574" s="1"/>
      <c r="DW574" s="1"/>
      <c r="DX574" s="1"/>
      <c r="DY574" s="1"/>
      <c r="DZ574" s="1"/>
      <c r="EA574" s="1"/>
      <c r="EB574" s="1"/>
      <c r="EC574" s="1"/>
      <c r="ED574" s="1"/>
      <c r="EE574" s="1"/>
      <c r="EF574" s="1"/>
      <c r="EG574" s="1"/>
      <c r="EH574" s="1"/>
      <c r="EI574" s="1"/>
      <c r="EJ574" s="1"/>
      <c r="EK574" s="1"/>
      <c r="EL574" s="1"/>
      <c r="EM574" s="1"/>
      <c r="EN574" s="1"/>
      <c r="EO574" s="1"/>
      <c r="EP574" s="1"/>
      <c r="EQ574" s="1"/>
      <c r="ER574" s="1"/>
      <c r="ES574" s="1"/>
      <c r="ET574" s="1"/>
      <c r="EU574" s="1"/>
      <c r="EV574" s="1"/>
      <c r="EW574" s="1"/>
      <c r="EX574" s="1"/>
      <c r="EY574" s="1"/>
      <c r="EZ574" s="1"/>
      <c r="FA574" s="1"/>
      <c r="FB574" s="1"/>
      <c r="FC574" s="1"/>
      <c r="FD574" s="1"/>
      <c r="FE574" s="1"/>
      <c r="FF574" s="1"/>
      <c r="FI574" s="2"/>
      <c r="FJ574" s="2"/>
      <c r="FO574" s="2"/>
      <c r="FP574" s="2"/>
      <c r="FS574" s="2"/>
      <c r="FT574" s="2"/>
      <c r="FU574" s="2"/>
      <c r="FV574" s="2"/>
      <c r="FW574" s="2"/>
      <c r="FX574" s="2"/>
      <c r="FY574" s="2"/>
      <c r="FZ574" s="2"/>
      <c r="GQ574" s="1"/>
      <c r="GR574" s="1"/>
      <c r="GS574" s="1"/>
      <c r="GT574" s="1"/>
      <c r="GU574" s="1"/>
      <c r="GV574" s="1"/>
      <c r="GW574" s="1"/>
      <c r="GX574" s="1"/>
      <c r="HM574" s="1"/>
      <c r="HN574" s="1"/>
    </row>
    <row r="575" spans="1:222">
      <c r="A575" s="11"/>
      <c r="B575" s="1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2"/>
      <c r="AN575" s="2"/>
      <c r="AQ575" s="2"/>
      <c r="AR575" s="2"/>
      <c r="AU575" s="2"/>
      <c r="AV575" s="2"/>
      <c r="BA575" s="2"/>
      <c r="BB575" s="2"/>
      <c r="BE575" s="2"/>
      <c r="BF575" s="2"/>
      <c r="BI575" s="2"/>
      <c r="BJ575" s="2"/>
      <c r="BO575" s="1"/>
      <c r="BP575" s="1"/>
      <c r="BQ575" s="1"/>
      <c r="BR575" s="1"/>
      <c r="BS575" s="1"/>
      <c r="BT575" s="1"/>
      <c r="BU575" s="1"/>
      <c r="BV575" s="1"/>
      <c r="BW575" s="1"/>
      <c r="BX575" s="1"/>
      <c r="BY575" s="1"/>
      <c r="BZ575" s="1"/>
      <c r="CA575" s="1"/>
      <c r="CB575" s="1"/>
      <c r="CC575" s="1"/>
      <c r="CD575" s="1"/>
      <c r="CE575" s="1"/>
      <c r="CF575" s="1"/>
      <c r="CG575" s="1"/>
      <c r="CH575" s="1"/>
      <c r="CI575" s="1"/>
      <c r="CJ575" s="1"/>
      <c r="CK575" s="1"/>
      <c r="CL575" s="1"/>
      <c r="CM575" s="1"/>
      <c r="CN575" s="1"/>
      <c r="CO575" s="1"/>
      <c r="CP575" s="1"/>
      <c r="CQ575" s="1"/>
      <c r="CR575" s="1"/>
      <c r="CS575" s="1"/>
      <c r="CT575" s="1"/>
      <c r="CU575" s="1"/>
      <c r="CV575" s="1"/>
      <c r="CW575" s="1"/>
      <c r="CX575" s="1"/>
      <c r="CY575" s="1"/>
      <c r="CZ575" s="1"/>
      <c r="DA575" s="1"/>
      <c r="DB575" s="1"/>
      <c r="DC575" s="1"/>
      <c r="DD575" s="1"/>
      <c r="DE575" s="1"/>
      <c r="DF575" s="1"/>
      <c r="DG575" s="1"/>
      <c r="DH575" s="1"/>
      <c r="DI575" s="1"/>
      <c r="DJ575" s="1"/>
      <c r="DK575" s="1"/>
      <c r="DL575" s="1"/>
      <c r="DM575" s="1"/>
      <c r="DN575" s="1"/>
      <c r="DO575" s="1"/>
      <c r="DP575" s="1"/>
      <c r="DQ575" s="1"/>
      <c r="DR575" s="1"/>
      <c r="DS575" s="1"/>
      <c r="DT575" s="1"/>
      <c r="DU575" s="1"/>
      <c r="DV575" s="1"/>
      <c r="DW575" s="1"/>
      <c r="DX575" s="1"/>
      <c r="DY575" s="1"/>
      <c r="DZ575" s="1"/>
      <c r="EA575" s="1"/>
      <c r="EB575" s="1"/>
      <c r="EC575" s="1"/>
      <c r="ED575" s="1"/>
      <c r="EE575" s="1"/>
      <c r="EF575" s="1"/>
      <c r="EG575" s="1"/>
      <c r="EH575" s="1"/>
      <c r="EI575" s="1"/>
      <c r="EJ575" s="1"/>
      <c r="EK575" s="1"/>
      <c r="EL575" s="1"/>
      <c r="EM575" s="1"/>
      <c r="EN575" s="1"/>
      <c r="EO575" s="1"/>
      <c r="EP575" s="1"/>
      <c r="EQ575" s="1"/>
      <c r="ER575" s="1"/>
      <c r="ES575" s="1"/>
      <c r="ET575" s="1"/>
      <c r="EU575" s="1"/>
      <c r="EV575" s="1"/>
      <c r="EW575" s="1"/>
      <c r="EX575" s="1"/>
      <c r="EY575" s="1"/>
      <c r="EZ575" s="1"/>
      <c r="FA575" s="1"/>
      <c r="FB575" s="1"/>
      <c r="FC575" s="1"/>
      <c r="FD575" s="1"/>
      <c r="FE575" s="1"/>
      <c r="FF575" s="1"/>
      <c r="FI575" s="2"/>
      <c r="FJ575" s="2"/>
      <c r="FO575" s="2"/>
      <c r="FP575" s="2"/>
      <c r="FS575" s="2"/>
      <c r="FT575" s="2"/>
      <c r="FU575" s="2"/>
      <c r="FV575" s="2"/>
      <c r="FW575" s="2"/>
      <c r="FX575" s="2"/>
      <c r="FY575" s="2"/>
      <c r="FZ575" s="2"/>
      <c r="GQ575" s="1"/>
      <c r="GR575" s="1"/>
      <c r="GS575" s="1"/>
      <c r="GT575" s="1"/>
      <c r="GU575" s="1"/>
      <c r="GV575" s="1"/>
      <c r="GW575" s="1"/>
      <c r="GX575" s="1"/>
      <c r="HM575" s="1"/>
      <c r="HN575" s="1"/>
    </row>
    <row r="576" spans="1:222">
      <c r="A576" s="11"/>
      <c r="B576" s="1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2"/>
      <c r="AN576" s="2"/>
      <c r="AQ576" s="2"/>
      <c r="AR576" s="2"/>
      <c r="AU576" s="2"/>
      <c r="AV576" s="2"/>
      <c r="BA576" s="2"/>
      <c r="BB576" s="2"/>
      <c r="BE576" s="2"/>
      <c r="BF576" s="2"/>
      <c r="BI576" s="2"/>
      <c r="BJ576" s="2"/>
      <c r="BO576" s="1"/>
      <c r="BP576" s="1"/>
      <c r="BQ576" s="1"/>
      <c r="BR576" s="1"/>
      <c r="BS576" s="1"/>
      <c r="BT576" s="1"/>
      <c r="BU576" s="1"/>
      <c r="BV576" s="1"/>
      <c r="BW576" s="1"/>
      <c r="BX576" s="1"/>
      <c r="BY576" s="1"/>
      <c r="BZ576" s="1"/>
      <c r="CA576" s="1"/>
      <c r="CB576" s="1"/>
      <c r="CC576" s="1"/>
      <c r="CD576" s="1"/>
      <c r="CE576" s="1"/>
      <c r="CF576" s="1"/>
      <c r="CG576" s="1"/>
      <c r="CH576" s="1"/>
      <c r="CI576" s="1"/>
      <c r="CJ576" s="1"/>
      <c r="CK576" s="1"/>
      <c r="CL576" s="1"/>
      <c r="CM576" s="1"/>
      <c r="CN576" s="1"/>
      <c r="CO576" s="1"/>
      <c r="CP576" s="1"/>
      <c r="CQ576" s="1"/>
      <c r="CR576" s="1"/>
      <c r="CS576" s="1"/>
      <c r="CT576" s="1"/>
      <c r="CU576" s="1"/>
      <c r="CV576" s="1"/>
      <c r="CW576" s="1"/>
      <c r="CX576" s="1"/>
      <c r="CY576" s="1"/>
      <c r="CZ576" s="1"/>
      <c r="DA576" s="1"/>
      <c r="DB576" s="1"/>
      <c r="DC576" s="1"/>
      <c r="DD576" s="1"/>
      <c r="DE576" s="1"/>
      <c r="DF576" s="1"/>
      <c r="DG576" s="1"/>
      <c r="DH576" s="1"/>
      <c r="DI576" s="1"/>
      <c r="DJ576" s="1"/>
      <c r="DK576" s="1"/>
      <c r="DL576" s="1"/>
      <c r="DM576" s="1"/>
      <c r="DN576" s="1"/>
      <c r="DO576" s="1"/>
      <c r="DP576" s="1"/>
      <c r="DQ576" s="1"/>
      <c r="DR576" s="1"/>
      <c r="DS576" s="1"/>
      <c r="DT576" s="1"/>
      <c r="DU576" s="1"/>
      <c r="DV576" s="1"/>
      <c r="DW576" s="1"/>
      <c r="DX576" s="1"/>
      <c r="DY576" s="1"/>
      <c r="DZ576" s="1"/>
      <c r="EA576" s="1"/>
      <c r="EB576" s="1"/>
      <c r="EC576" s="1"/>
      <c r="ED576" s="1"/>
      <c r="EE576" s="1"/>
      <c r="EF576" s="1"/>
      <c r="EG576" s="1"/>
      <c r="EH576" s="1"/>
      <c r="EI576" s="1"/>
      <c r="EJ576" s="1"/>
      <c r="EK576" s="1"/>
      <c r="EL576" s="1"/>
      <c r="EM576" s="1"/>
      <c r="EN576" s="1"/>
      <c r="EO576" s="1"/>
      <c r="EP576" s="1"/>
      <c r="EQ576" s="1"/>
      <c r="ER576" s="1"/>
      <c r="ES576" s="1"/>
      <c r="ET576" s="1"/>
      <c r="EU576" s="1"/>
      <c r="EV576" s="1"/>
      <c r="EW576" s="1"/>
      <c r="EX576" s="1"/>
      <c r="EY576" s="1"/>
      <c r="EZ576" s="1"/>
      <c r="FA576" s="1"/>
      <c r="FB576" s="1"/>
      <c r="FC576" s="1"/>
      <c r="FD576" s="1"/>
      <c r="FE576" s="1"/>
      <c r="FF576" s="1"/>
      <c r="FI576" s="2"/>
      <c r="FJ576" s="2"/>
      <c r="FO576" s="2"/>
      <c r="FP576" s="2"/>
      <c r="FS576" s="2"/>
      <c r="FT576" s="2"/>
      <c r="FU576" s="2"/>
      <c r="FV576" s="2"/>
      <c r="FW576" s="2"/>
      <c r="FX576" s="2"/>
      <c r="FY576" s="2"/>
      <c r="FZ576" s="2"/>
      <c r="GQ576" s="1"/>
      <c r="GR576" s="1"/>
      <c r="GS576" s="1"/>
      <c r="GT576" s="1"/>
      <c r="GU576" s="1"/>
      <c r="GV576" s="1"/>
      <c r="GW576" s="1"/>
      <c r="GX576" s="1"/>
      <c r="HM576" s="1"/>
      <c r="HN576" s="1"/>
    </row>
    <row r="577" spans="1:222">
      <c r="A577" s="11"/>
      <c r="B577" s="1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2"/>
      <c r="AN577" s="2"/>
      <c r="AQ577" s="2"/>
      <c r="AR577" s="2"/>
      <c r="AU577" s="2"/>
      <c r="AV577" s="2"/>
      <c r="BA577" s="2"/>
      <c r="BB577" s="2"/>
      <c r="BE577" s="2"/>
      <c r="BF577" s="2"/>
      <c r="BI577" s="2"/>
      <c r="BJ577" s="2"/>
      <c r="BO577" s="1"/>
      <c r="BP577" s="1"/>
      <c r="BQ577" s="1"/>
      <c r="BR577" s="1"/>
      <c r="BS577" s="1"/>
      <c r="BT577" s="1"/>
      <c r="BU577" s="1"/>
      <c r="BV577" s="1"/>
      <c r="BW577" s="1"/>
      <c r="BX577" s="1"/>
      <c r="BY577" s="1"/>
      <c r="BZ577" s="1"/>
      <c r="CA577" s="1"/>
      <c r="CB577" s="1"/>
      <c r="CC577" s="1"/>
      <c r="CD577" s="1"/>
      <c r="CE577" s="1"/>
      <c r="CF577" s="1"/>
      <c r="CG577" s="1"/>
      <c r="CH577" s="1"/>
      <c r="CI577" s="1"/>
      <c r="CJ577" s="1"/>
      <c r="CK577" s="1"/>
      <c r="CL577" s="1"/>
      <c r="CM577" s="1"/>
      <c r="CN577" s="1"/>
      <c r="CO577" s="1"/>
      <c r="CP577" s="1"/>
      <c r="CQ577" s="1"/>
      <c r="CR577" s="1"/>
      <c r="CS577" s="1"/>
      <c r="CT577" s="1"/>
      <c r="CU577" s="1"/>
      <c r="CV577" s="1"/>
      <c r="CW577" s="1"/>
      <c r="CX577" s="1"/>
      <c r="CY577" s="1"/>
      <c r="CZ577" s="1"/>
      <c r="DA577" s="1"/>
      <c r="DB577" s="1"/>
      <c r="DC577" s="1"/>
      <c r="DD577" s="1"/>
      <c r="DE577" s="1"/>
      <c r="DF577" s="1"/>
      <c r="DG577" s="1"/>
      <c r="DH577" s="1"/>
      <c r="DI577" s="1"/>
      <c r="DJ577" s="1"/>
      <c r="DK577" s="1"/>
      <c r="DL577" s="1"/>
      <c r="DM577" s="1"/>
      <c r="DN577" s="1"/>
      <c r="DO577" s="1"/>
      <c r="DP577" s="1"/>
      <c r="DQ577" s="1"/>
      <c r="DR577" s="1"/>
      <c r="DS577" s="1"/>
      <c r="DT577" s="1"/>
      <c r="DU577" s="1"/>
      <c r="DV577" s="1"/>
      <c r="DW577" s="1"/>
      <c r="DX577" s="1"/>
      <c r="DY577" s="1"/>
      <c r="DZ577" s="1"/>
      <c r="EA577" s="1"/>
      <c r="EB577" s="1"/>
      <c r="EC577" s="1"/>
      <c r="ED577" s="1"/>
      <c r="EE577" s="1"/>
      <c r="EF577" s="1"/>
      <c r="EG577" s="1"/>
      <c r="EH577" s="1"/>
      <c r="EI577" s="1"/>
      <c r="EJ577" s="1"/>
      <c r="EK577" s="1"/>
      <c r="EL577" s="1"/>
      <c r="EM577" s="1"/>
      <c r="EN577" s="1"/>
      <c r="EO577" s="1"/>
      <c r="EP577" s="1"/>
      <c r="EQ577" s="1"/>
      <c r="ER577" s="1"/>
      <c r="ES577" s="1"/>
      <c r="ET577" s="1"/>
      <c r="EU577" s="1"/>
      <c r="EV577" s="1"/>
      <c r="EW577" s="1"/>
      <c r="EX577" s="1"/>
      <c r="EY577" s="1"/>
      <c r="EZ577" s="1"/>
      <c r="FA577" s="1"/>
      <c r="FB577" s="1"/>
      <c r="FC577" s="1"/>
      <c r="FD577" s="1"/>
      <c r="FE577" s="1"/>
      <c r="FF577" s="1"/>
      <c r="FI577" s="2"/>
      <c r="FJ577" s="2"/>
      <c r="FO577" s="2"/>
      <c r="FP577" s="2"/>
      <c r="FS577" s="2"/>
      <c r="FT577" s="2"/>
      <c r="FU577" s="2"/>
      <c r="FV577" s="2"/>
      <c r="FW577" s="2"/>
      <c r="FX577" s="2"/>
      <c r="FY577" s="2"/>
      <c r="FZ577" s="2"/>
      <c r="GQ577" s="1"/>
      <c r="GR577" s="1"/>
      <c r="GS577" s="1"/>
      <c r="GT577" s="1"/>
      <c r="GU577" s="1"/>
      <c r="GV577" s="1"/>
      <c r="GW577" s="1"/>
      <c r="GX577" s="1"/>
      <c r="HM577" s="1"/>
      <c r="HN577" s="1"/>
    </row>
    <row r="578" spans="1:222">
      <c r="A578" s="11"/>
      <c r="B578" s="1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2"/>
      <c r="AN578" s="2"/>
      <c r="AQ578" s="2"/>
      <c r="AR578" s="2"/>
      <c r="AU578" s="2"/>
      <c r="AV578" s="2"/>
      <c r="BA578" s="2"/>
      <c r="BB578" s="2"/>
      <c r="BE578" s="2"/>
      <c r="BF578" s="2"/>
      <c r="BI578" s="2"/>
      <c r="BJ578" s="2"/>
      <c r="BO578" s="1"/>
      <c r="BP578" s="1"/>
      <c r="BQ578" s="1"/>
      <c r="BR578" s="1"/>
      <c r="BS578" s="1"/>
      <c r="BT578" s="1"/>
      <c r="BU578" s="1"/>
      <c r="BV578" s="1"/>
      <c r="BW578" s="1"/>
      <c r="BX578" s="1"/>
      <c r="BY578" s="1"/>
      <c r="BZ578" s="1"/>
      <c r="CA578" s="1"/>
      <c r="CB578" s="1"/>
      <c r="CC578" s="1"/>
      <c r="CD578" s="1"/>
      <c r="CE578" s="1"/>
      <c r="CF578" s="1"/>
      <c r="CG578" s="1"/>
      <c r="CH578" s="1"/>
      <c r="CI578" s="1"/>
      <c r="CJ578" s="1"/>
      <c r="CK578" s="1"/>
      <c r="CL578" s="1"/>
      <c r="CM578" s="1"/>
      <c r="CN578" s="1"/>
      <c r="CO578" s="1"/>
      <c r="CP578" s="1"/>
      <c r="CQ578" s="1"/>
      <c r="CR578" s="1"/>
      <c r="CS578" s="1"/>
      <c r="CT578" s="1"/>
      <c r="CU578" s="1"/>
      <c r="CV578" s="1"/>
      <c r="CW578" s="1"/>
      <c r="CX578" s="1"/>
      <c r="CY578" s="1"/>
      <c r="CZ578" s="1"/>
      <c r="DA578" s="1"/>
      <c r="DB578" s="1"/>
      <c r="DC578" s="1"/>
      <c r="DD578" s="1"/>
      <c r="DE578" s="1"/>
      <c r="DF578" s="1"/>
      <c r="DG578" s="1"/>
      <c r="DH578" s="1"/>
      <c r="DI578" s="1"/>
      <c r="DJ578" s="1"/>
      <c r="DK578" s="1"/>
      <c r="DL578" s="1"/>
      <c r="DM578" s="1"/>
      <c r="DN578" s="1"/>
      <c r="DO578" s="1"/>
      <c r="DP578" s="1"/>
      <c r="DQ578" s="1"/>
      <c r="DR578" s="1"/>
      <c r="DS578" s="1"/>
      <c r="DT578" s="1"/>
      <c r="DU578" s="1"/>
      <c r="DV578" s="1"/>
      <c r="DW578" s="1"/>
      <c r="DX578" s="1"/>
      <c r="DY578" s="1"/>
      <c r="DZ578" s="1"/>
      <c r="EA578" s="1"/>
      <c r="EB578" s="1"/>
      <c r="EC578" s="1"/>
      <c r="ED578" s="1"/>
      <c r="EE578" s="1"/>
      <c r="EF578" s="1"/>
      <c r="EG578" s="1"/>
      <c r="EH578" s="1"/>
      <c r="EI578" s="1"/>
      <c r="EJ578" s="1"/>
      <c r="EK578" s="1"/>
      <c r="EL578" s="1"/>
      <c r="EM578" s="1"/>
      <c r="EN578" s="1"/>
      <c r="EO578" s="1"/>
      <c r="EP578" s="1"/>
      <c r="EQ578" s="1"/>
      <c r="ER578" s="1"/>
      <c r="ES578" s="1"/>
      <c r="ET578" s="1"/>
      <c r="EU578" s="1"/>
      <c r="EV578" s="1"/>
      <c r="EW578" s="1"/>
      <c r="EX578" s="1"/>
      <c r="EY578" s="1"/>
      <c r="EZ578" s="1"/>
      <c r="FA578" s="1"/>
      <c r="FB578" s="1"/>
      <c r="FC578" s="1"/>
      <c r="FD578" s="1"/>
      <c r="FE578" s="1"/>
      <c r="FF578" s="1"/>
      <c r="FI578" s="2"/>
      <c r="FJ578" s="2"/>
      <c r="FO578" s="2"/>
      <c r="FP578" s="2"/>
      <c r="FS578" s="2"/>
      <c r="FT578" s="2"/>
      <c r="FU578" s="2"/>
      <c r="FV578" s="2"/>
      <c r="FW578" s="2"/>
      <c r="FX578" s="2"/>
      <c r="FY578" s="2"/>
      <c r="FZ578" s="2"/>
      <c r="GQ578" s="1"/>
      <c r="GR578" s="1"/>
      <c r="GS578" s="1"/>
      <c r="GT578" s="1"/>
      <c r="GU578" s="1"/>
      <c r="GV578" s="1"/>
      <c r="GW578" s="1"/>
      <c r="GX578" s="1"/>
      <c r="HM578" s="1"/>
      <c r="HN578" s="1"/>
    </row>
    <row r="579" spans="1:222">
      <c r="A579" s="11"/>
      <c r="B579" s="1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2"/>
      <c r="AN579" s="2"/>
      <c r="AQ579" s="2"/>
      <c r="AR579" s="2"/>
      <c r="AU579" s="2"/>
      <c r="AV579" s="2"/>
      <c r="BA579" s="2"/>
      <c r="BB579" s="2"/>
      <c r="BE579" s="2"/>
      <c r="BF579" s="2"/>
      <c r="BI579" s="2"/>
      <c r="BJ579" s="2"/>
      <c r="BO579" s="1"/>
      <c r="BP579" s="1"/>
      <c r="BQ579" s="1"/>
      <c r="BR579" s="1"/>
      <c r="BS579" s="1"/>
      <c r="BT579" s="1"/>
      <c r="BU579" s="1"/>
      <c r="BV579" s="1"/>
      <c r="BW579" s="1"/>
      <c r="BX579" s="1"/>
      <c r="BY579" s="1"/>
      <c r="BZ579" s="1"/>
      <c r="CA579" s="1"/>
      <c r="CB579" s="1"/>
      <c r="CC579" s="1"/>
      <c r="CD579" s="1"/>
      <c r="CE579" s="1"/>
      <c r="CF579" s="1"/>
      <c r="CG579" s="1"/>
      <c r="CH579" s="1"/>
      <c r="CI579" s="1"/>
      <c r="CJ579" s="1"/>
      <c r="CK579" s="1"/>
      <c r="CL579" s="1"/>
      <c r="CM579" s="1"/>
      <c r="CN579" s="1"/>
      <c r="CO579" s="1"/>
      <c r="CP579" s="1"/>
      <c r="CQ579" s="1"/>
      <c r="CR579" s="1"/>
      <c r="CS579" s="1"/>
      <c r="CT579" s="1"/>
      <c r="CU579" s="1"/>
      <c r="CV579" s="1"/>
      <c r="CW579" s="1"/>
      <c r="CX579" s="1"/>
      <c r="CY579" s="1"/>
      <c r="CZ579" s="1"/>
      <c r="DA579" s="1"/>
      <c r="DB579" s="1"/>
      <c r="DC579" s="1"/>
      <c r="DD579" s="1"/>
      <c r="DE579" s="1"/>
      <c r="DF579" s="1"/>
      <c r="DG579" s="1"/>
      <c r="DH579" s="1"/>
      <c r="DI579" s="1"/>
      <c r="DJ579" s="1"/>
      <c r="DK579" s="1"/>
      <c r="DL579" s="1"/>
      <c r="DM579" s="1"/>
      <c r="DN579" s="1"/>
      <c r="DO579" s="1"/>
      <c r="DP579" s="1"/>
      <c r="DQ579" s="1"/>
      <c r="DR579" s="1"/>
      <c r="DS579" s="1"/>
      <c r="DT579" s="1"/>
      <c r="DU579" s="1"/>
      <c r="DV579" s="1"/>
      <c r="DW579" s="1"/>
      <c r="DX579" s="1"/>
      <c r="DY579" s="1"/>
      <c r="DZ579" s="1"/>
      <c r="EA579" s="1"/>
      <c r="EB579" s="1"/>
      <c r="EC579" s="1"/>
      <c r="ED579" s="1"/>
      <c r="EE579" s="1"/>
      <c r="EF579" s="1"/>
      <c r="EG579" s="1"/>
      <c r="EH579" s="1"/>
      <c r="EI579" s="1"/>
      <c r="EJ579" s="1"/>
      <c r="EK579" s="1"/>
      <c r="EL579" s="1"/>
      <c r="EM579" s="1"/>
      <c r="EN579" s="1"/>
      <c r="EO579" s="1"/>
      <c r="EP579" s="1"/>
      <c r="EQ579" s="1"/>
      <c r="ER579" s="1"/>
      <c r="ES579" s="1"/>
      <c r="ET579" s="1"/>
      <c r="EU579" s="1"/>
      <c r="EV579" s="1"/>
      <c r="EW579" s="1"/>
      <c r="EX579" s="1"/>
      <c r="EY579" s="1"/>
      <c r="EZ579" s="1"/>
      <c r="FA579" s="1"/>
      <c r="FB579" s="1"/>
      <c r="FC579" s="1"/>
      <c r="FD579" s="1"/>
      <c r="FE579" s="1"/>
      <c r="FF579" s="1"/>
      <c r="FI579" s="2"/>
      <c r="FJ579" s="2"/>
      <c r="FO579" s="2"/>
      <c r="FP579" s="2"/>
      <c r="FS579" s="2"/>
      <c r="FT579" s="2"/>
      <c r="FU579" s="2"/>
      <c r="FV579" s="2"/>
      <c r="FW579" s="2"/>
      <c r="FX579" s="2"/>
      <c r="FY579" s="2"/>
      <c r="FZ579" s="2"/>
      <c r="GQ579" s="1"/>
      <c r="GR579" s="1"/>
      <c r="GS579" s="1"/>
      <c r="GT579" s="1"/>
      <c r="GU579" s="1"/>
      <c r="GV579" s="1"/>
      <c r="GW579" s="1"/>
      <c r="GX579" s="1"/>
      <c r="HM579" s="1"/>
      <c r="HN579" s="1"/>
    </row>
    <row r="580" spans="1:222">
      <c r="A580" s="11"/>
      <c r="B580" s="1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2"/>
      <c r="AN580" s="2"/>
      <c r="AQ580" s="2"/>
      <c r="AR580" s="2"/>
      <c r="AU580" s="2"/>
      <c r="AV580" s="2"/>
      <c r="BA580" s="2"/>
      <c r="BB580" s="2"/>
      <c r="BE580" s="2"/>
      <c r="BF580" s="2"/>
      <c r="BI580" s="2"/>
      <c r="BJ580" s="2"/>
      <c r="BO580" s="1"/>
      <c r="BP580" s="1"/>
      <c r="BQ580" s="1"/>
      <c r="BR580" s="1"/>
      <c r="BS580" s="1"/>
      <c r="BT580" s="1"/>
      <c r="BU580" s="1"/>
      <c r="BV580" s="1"/>
      <c r="BW580" s="1"/>
      <c r="BX580" s="1"/>
      <c r="BY580" s="1"/>
      <c r="BZ580" s="1"/>
      <c r="CA580" s="1"/>
      <c r="CB580" s="1"/>
      <c r="CC580" s="1"/>
      <c r="CD580" s="1"/>
      <c r="CE580" s="1"/>
      <c r="CF580" s="1"/>
      <c r="CG580" s="1"/>
      <c r="CH580" s="1"/>
      <c r="CI580" s="1"/>
      <c r="CJ580" s="1"/>
      <c r="CK580" s="1"/>
      <c r="CL580" s="1"/>
      <c r="CM580" s="1"/>
      <c r="CN580" s="1"/>
      <c r="CO580" s="1"/>
      <c r="CP580" s="1"/>
      <c r="CQ580" s="1"/>
      <c r="CR580" s="1"/>
      <c r="CS580" s="1"/>
      <c r="CT580" s="1"/>
      <c r="CU580" s="1"/>
      <c r="CV580" s="1"/>
      <c r="CW580" s="1"/>
      <c r="CX580" s="1"/>
      <c r="CY580" s="1"/>
      <c r="CZ580" s="1"/>
      <c r="DA580" s="1"/>
      <c r="DB580" s="1"/>
      <c r="DC580" s="1"/>
      <c r="DD580" s="1"/>
      <c r="DE580" s="1"/>
      <c r="DF580" s="1"/>
      <c r="DG580" s="1"/>
      <c r="DH580" s="1"/>
      <c r="DI580" s="1"/>
      <c r="DJ580" s="1"/>
      <c r="DK580" s="1"/>
      <c r="DL580" s="1"/>
      <c r="DM580" s="1"/>
      <c r="DN580" s="1"/>
      <c r="DO580" s="1"/>
      <c r="DP580" s="1"/>
      <c r="DQ580" s="1"/>
      <c r="DR580" s="1"/>
      <c r="DS580" s="1"/>
      <c r="DT580" s="1"/>
      <c r="DU580" s="1"/>
      <c r="DV580" s="1"/>
      <c r="DW580" s="1"/>
      <c r="DX580" s="1"/>
      <c r="DY580" s="1"/>
      <c r="DZ580" s="1"/>
      <c r="EA580" s="1"/>
      <c r="EB580" s="1"/>
      <c r="EC580" s="1"/>
      <c r="ED580" s="1"/>
      <c r="EE580" s="1"/>
      <c r="EF580" s="1"/>
      <c r="EG580" s="1"/>
      <c r="EH580" s="1"/>
      <c r="EI580" s="1"/>
      <c r="EJ580" s="1"/>
      <c r="EK580" s="1"/>
      <c r="EL580" s="1"/>
      <c r="EM580" s="1"/>
      <c r="EN580" s="1"/>
      <c r="EO580" s="1"/>
      <c r="EP580" s="1"/>
      <c r="EQ580" s="1"/>
      <c r="ER580" s="1"/>
      <c r="ES580" s="1"/>
      <c r="ET580" s="1"/>
      <c r="EU580" s="1"/>
      <c r="EV580" s="1"/>
      <c r="EW580" s="1"/>
      <c r="EX580" s="1"/>
      <c r="EY580" s="1"/>
      <c r="EZ580" s="1"/>
      <c r="FA580" s="1"/>
      <c r="FB580" s="1"/>
      <c r="FC580" s="1"/>
      <c r="FD580" s="1"/>
      <c r="FE580" s="1"/>
      <c r="FF580" s="1"/>
      <c r="FI580" s="2"/>
      <c r="FJ580" s="2"/>
      <c r="FO580" s="2"/>
      <c r="FP580" s="2"/>
      <c r="FS580" s="2"/>
      <c r="FT580" s="2"/>
      <c r="FU580" s="2"/>
      <c r="FV580" s="2"/>
      <c r="FW580" s="2"/>
      <c r="FX580" s="2"/>
      <c r="FY580" s="2"/>
      <c r="FZ580" s="2"/>
      <c r="GQ580" s="1"/>
      <c r="GR580" s="1"/>
      <c r="GS580" s="1"/>
      <c r="GT580" s="1"/>
      <c r="GU580" s="1"/>
      <c r="GV580" s="1"/>
      <c r="GW580" s="1"/>
      <c r="GX580" s="1"/>
      <c r="HM580" s="1"/>
      <c r="HN580" s="1"/>
    </row>
    <row r="581" spans="1:222">
      <c r="A581" s="11"/>
      <c r="B581" s="1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2"/>
      <c r="AN581" s="2"/>
      <c r="AQ581" s="2"/>
      <c r="AR581" s="2"/>
      <c r="AU581" s="2"/>
      <c r="AV581" s="2"/>
      <c r="BA581" s="2"/>
      <c r="BB581" s="2"/>
      <c r="BE581" s="2"/>
      <c r="BF581" s="2"/>
      <c r="BI581" s="2"/>
      <c r="BJ581" s="2"/>
      <c r="BO581" s="1"/>
      <c r="BP581" s="1"/>
      <c r="BQ581" s="1"/>
      <c r="BR581" s="1"/>
      <c r="BS581" s="1"/>
      <c r="BT581" s="1"/>
      <c r="BU581" s="1"/>
      <c r="BV581" s="1"/>
      <c r="BW581" s="1"/>
      <c r="BX581" s="1"/>
      <c r="BY581" s="1"/>
      <c r="BZ581" s="1"/>
      <c r="CA581" s="1"/>
      <c r="CB581" s="1"/>
      <c r="CC581" s="1"/>
      <c r="CD581" s="1"/>
      <c r="CE581" s="1"/>
      <c r="CF581" s="1"/>
      <c r="CG581" s="1"/>
      <c r="CH581" s="1"/>
      <c r="CI581" s="1"/>
      <c r="CJ581" s="1"/>
      <c r="CK581" s="1"/>
      <c r="CL581" s="1"/>
      <c r="CM581" s="1"/>
      <c r="CN581" s="1"/>
      <c r="CO581" s="1"/>
      <c r="CP581" s="1"/>
      <c r="CQ581" s="1"/>
      <c r="CR581" s="1"/>
      <c r="CS581" s="1"/>
      <c r="CT581" s="1"/>
      <c r="CU581" s="1"/>
      <c r="CV581" s="1"/>
      <c r="CW581" s="1"/>
      <c r="CX581" s="1"/>
      <c r="CY581" s="1"/>
      <c r="CZ581" s="1"/>
      <c r="DA581" s="1"/>
      <c r="DB581" s="1"/>
      <c r="DC581" s="1"/>
      <c r="DD581" s="1"/>
      <c r="DE581" s="1"/>
      <c r="DF581" s="1"/>
      <c r="DG581" s="1"/>
      <c r="DH581" s="1"/>
      <c r="DI581" s="1"/>
      <c r="DJ581" s="1"/>
      <c r="DK581" s="1"/>
      <c r="DL581" s="1"/>
      <c r="DM581" s="1"/>
      <c r="DN581" s="1"/>
      <c r="DO581" s="1"/>
      <c r="DP581" s="1"/>
      <c r="DQ581" s="1"/>
      <c r="DR581" s="1"/>
      <c r="DS581" s="1"/>
      <c r="DT581" s="1"/>
      <c r="DU581" s="1"/>
      <c r="DV581" s="1"/>
      <c r="DW581" s="1"/>
      <c r="DX581" s="1"/>
      <c r="DY581" s="1"/>
      <c r="DZ581" s="1"/>
      <c r="EA581" s="1"/>
      <c r="EB581" s="1"/>
      <c r="EC581" s="1"/>
      <c r="ED581" s="1"/>
      <c r="EE581" s="1"/>
      <c r="EF581" s="1"/>
      <c r="EG581" s="1"/>
      <c r="EH581" s="1"/>
      <c r="EI581" s="1"/>
      <c r="EJ581" s="1"/>
      <c r="EK581" s="1"/>
      <c r="EL581" s="1"/>
      <c r="EM581" s="1"/>
      <c r="EN581" s="1"/>
      <c r="EO581" s="1"/>
      <c r="EP581" s="1"/>
      <c r="EQ581" s="1"/>
      <c r="ER581" s="1"/>
      <c r="ES581" s="1"/>
      <c r="ET581" s="1"/>
      <c r="EU581" s="1"/>
      <c r="EV581" s="1"/>
      <c r="EW581" s="1"/>
      <c r="EX581" s="1"/>
      <c r="EY581" s="1"/>
      <c r="EZ581" s="1"/>
      <c r="FA581" s="1"/>
      <c r="FB581" s="1"/>
      <c r="FC581" s="1"/>
      <c r="FD581" s="1"/>
      <c r="FE581" s="1"/>
      <c r="FF581" s="1"/>
      <c r="FI581" s="2"/>
      <c r="FJ581" s="2"/>
      <c r="FO581" s="2"/>
      <c r="FP581" s="2"/>
      <c r="FS581" s="2"/>
      <c r="FT581" s="2"/>
      <c r="FU581" s="2"/>
      <c r="FV581" s="2"/>
      <c r="FW581" s="2"/>
      <c r="FX581" s="2"/>
      <c r="FY581" s="2"/>
      <c r="FZ581" s="2"/>
      <c r="GQ581" s="1"/>
      <c r="GR581" s="1"/>
      <c r="GS581" s="1"/>
      <c r="GT581" s="1"/>
      <c r="GU581" s="1"/>
      <c r="GV581" s="1"/>
      <c r="GW581" s="1"/>
      <c r="GX581" s="1"/>
      <c r="HM581" s="1"/>
      <c r="HN581" s="1"/>
    </row>
    <row r="582" spans="1:222">
      <c r="A582" s="11"/>
      <c r="B582" s="1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2"/>
      <c r="AN582" s="2"/>
      <c r="AQ582" s="2"/>
      <c r="AR582" s="2"/>
      <c r="AU582" s="2"/>
      <c r="AV582" s="2"/>
      <c r="BA582" s="2"/>
      <c r="BB582" s="2"/>
      <c r="BE582" s="2"/>
      <c r="BF582" s="2"/>
      <c r="BI582" s="2"/>
      <c r="BJ582" s="2"/>
      <c r="BO582" s="1"/>
      <c r="BP582" s="1"/>
      <c r="BQ582" s="1"/>
      <c r="BR582" s="1"/>
      <c r="BS582" s="1"/>
      <c r="BT582" s="1"/>
      <c r="BU582" s="1"/>
      <c r="BV582" s="1"/>
      <c r="BW582" s="1"/>
      <c r="BX582" s="1"/>
      <c r="BY582" s="1"/>
      <c r="BZ582" s="1"/>
      <c r="CA582" s="1"/>
      <c r="CB582" s="1"/>
      <c r="CC582" s="1"/>
      <c r="CD582" s="1"/>
      <c r="CE582" s="1"/>
      <c r="CF582" s="1"/>
      <c r="CG582" s="1"/>
      <c r="CH582" s="1"/>
      <c r="CI582" s="1"/>
      <c r="CJ582" s="1"/>
      <c r="CK582" s="1"/>
      <c r="CL582" s="1"/>
      <c r="CM582" s="1"/>
      <c r="CN582" s="1"/>
      <c r="CO582" s="1"/>
      <c r="CP582" s="1"/>
      <c r="CQ582" s="1"/>
      <c r="CR582" s="1"/>
      <c r="CS582" s="1"/>
      <c r="CT582" s="1"/>
      <c r="CU582" s="1"/>
      <c r="CV582" s="1"/>
      <c r="CW582" s="1"/>
      <c r="CX582" s="1"/>
      <c r="CY582" s="1"/>
      <c r="CZ582" s="1"/>
      <c r="DA582" s="1"/>
      <c r="DB582" s="1"/>
      <c r="DC582" s="1"/>
      <c r="DD582" s="1"/>
      <c r="DE582" s="1"/>
      <c r="DF582" s="1"/>
      <c r="DG582" s="1"/>
      <c r="DH582" s="1"/>
      <c r="DI582" s="1"/>
      <c r="DJ582" s="1"/>
      <c r="DK582" s="1"/>
      <c r="DL582" s="1"/>
      <c r="DM582" s="1"/>
      <c r="DN582" s="1"/>
      <c r="DO582" s="1"/>
      <c r="DP582" s="1"/>
      <c r="DQ582" s="1"/>
      <c r="DR582" s="1"/>
      <c r="DS582" s="1"/>
      <c r="DT582" s="1"/>
      <c r="DU582" s="1"/>
      <c r="DV582" s="1"/>
      <c r="DW582" s="1"/>
      <c r="DX582" s="1"/>
      <c r="DY582" s="1"/>
      <c r="DZ582" s="1"/>
      <c r="EA582" s="1"/>
      <c r="EB582" s="1"/>
      <c r="EC582" s="1"/>
      <c r="ED582" s="1"/>
      <c r="EE582" s="1"/>
      <c r="EF582" s="1"/>
      <c r="EG582" s="1"/>
      <c r="EH582" s="1"/>
      <c r="EI582" s="1"/>
      <c r="EJ582" s="1"/>
      <c r="EK582" s="1"/>
      <c r="EL582" s="1"/>
      <c r="EM582" s="1"/>
      <c r="EN582" s="1"/>
      <c r="EO582" s="1"/>
      <c r="EP582" s="1"/>
      <c r="EQ582" s="1"/>
      <c r="ER582" s="1"/>
      <c r="ES582" s="1"/>
      <c r="ET582" s="1"/>
      <c r="EU582" s="1"/>
      <c r="EV582" s="1"/>
      <c r="EW582" s="1"/>
      <c r="EX582" s="1"/>
      <c r="EY582" s="1"/>
      <c r="EZ582" s="1"/>
      <c r="FA582" s="1"/>
      <c r="FB582" s="1"/>
      <c r="FC582" s="1"/>
      <c r="FD582" s="1"/>
      <c r="FE582" s="1"/>
      <c r="FF582" s="1"/>
      <c r="FI582" s="2"/>
      <c r="FJ582" s="2"/>
      <c r="FO582" s="2"/>
      <c r="FP582" s="2"/>
      <c r="FS582" s="2"/>
      <c r="FT582" s="2"/>
      <c r="FU582" s="2"/>
      <c r="FV582" s="2"/>
      <c r="FW582" s="2"/>
      <c r="FX582" s="2"/>
      <c r="FY582" s="2"/>
      <c r="FZ582" s="2"/>
      <c r="GQ582" s="1"/>
      <c r="GR582" s="1"/>
      <c r="GS582" s="1"/>
      <c r="GT582" s="1"/>
      <c r="GU582" s="1"/>
      <c r="GV582" s="1"/>
      <c r="GW582" s="1"/>
      <c r="GX582" s="1"/>
      <c r="HM582" s="1"/>
      <c r="HN582" s="1"/>
    </row>
    <row r="583" spans="1:222">
      <c r="A583" s="11"/>
      <c r="B583" s="1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2"/>
      <c r="AN583" s="2"/>
      <c r="AQ583" s="2"/>
      <c r="AR583" s="2"/>
      <c r="AU583" s="2"/>
      <c r="AV583" s="2"/>
      <c r="BA583" s="2"/>
      <c r="BB583" s="2"/>
      <c r="BE583" s="2"/>
      <c r="BF583" s="2"/>
      <c r="BI583" s="2"/>
      <c r="BJ583" s="2"/>
      <c r="BO583" s="1"/>
      <c r="BP583" s="1"/>
      <c r="BQ583" s="1"/>
      <c r="BR583" s="1"/>
      <c r="BS583" s="1"/>
      <c r="BT583" s="1"/>
      <c r="BU583" s="1"/>
      <c r="BV583" s="1"/>
      <c r="BW583" s="1"/>
      <c r="BX583" s="1"/>
      <c r="BY583" s="1"/>
      <c r="BZ583" s="1"/>
      <c r="CA583" s="1"/>
      <c r="CB583" s="1"/>
      <c r="CC583" s="1"/>
      <c r="CD583" s="1"/>
      <c r="CE583" s="1"/>
      <c r="CF583" s="1"/>
      <c r="CG583" s="1"/>
      <c r="CH583" s="1"/>
      <c r="CI583" s="1"/>
      <c r="CJ583" s="1"/>
      <c r="CK583" s="1"/>
      <c r="CL583" s="1"/>
      <c r="CM583" s="1"/>
      <c r="CN583" s="1"/>
      <c r="CO583" s="1"/>
      <c r="CP583" s="1"/>
      <c r="CQ583" s="1"/>
      <c r="CR583" s="1"/>
      <c r="CS583" s="1"/>
      <c r="CT583" s="1"/>
      <c r="CU583" s="1"/>
      <c r="CV583" s="1"/>
      <c r="CW583" s="1"/>
      <c r="CX583" s="1"/>
      <c r="CY583" s="1"/>
      <c r="CZ583" s="1"/>
      <c r="DA583" s="1"/>
      <c r="DB583" s="1"/>
      <c r="DC583" s="1"/>
      <c r="DD583" s="1"/>
      <c r="DE583" s="1"/>
      <c r="DF583" s="1"/>
      <c r="DG583" s="1"/>
      <c r="DH583" s="1"/>
      <c r="DI583" s="1"/>
      <c r="DJ583" s="1"/>
      <c r="DK583" s="1"/>
      <c r="DL583" s="1"/>
      <c r="DM583" s="1"/>
      <c r="DN583" s="1"/>
      <c r="DO583" s="1"/>
      <c r="DP583" s="1"/>
      <c r="DQ583" s="1"/>
      <c r="DR583" s="1"/>
      <c r="DS583" s="1"/>
      <c r="DT583" s="1"/>
      <c r="DU583" s="1"/>
      <c r="DV583" s="1"/>
      <c r="DW583" s="1"/>
      <c r="DX583" s="1"/>
      <c r="DY583" s="1"/>
      <c r="DZ583" s="1"/>
      <c r="EA583" s="1"/>
      <c r="EB583" s="1"/>
      <c r="EC583" s="1"/>
      <c r="ED583" s="1"/>
      <c r="EE583" s="1"/>
      <c r="EF583" s="1"/>
      <c r="EG583" s="1"/>
      <c r="EH583" s="1"/>
      <c r="EI583" s="1"/>
      <c r="EJ583" s="1"/>
      <c r="EK583" s="1"/>
      <c r="EL583" s="1"/>
      <c r="EM583" s="1"/>
      <c r="EN583" s="1"/>
      <c r="EO583" s="1"/>
      <c r="EP583" s="1"/>
      <c r="EQ583" s="1"/>
      <c r="ER583" s="1"/>
      <c r="ES583" s="1"/>
      <c r="ET583" s="1"/>
      <c r="EU583" s="1"/>
      <c r="EV583" s="1"/>
      <c r="EW583" s="1"/>
      <c r="EX583" s="1"/>
      <c r="EY583" s="1"/>
      <c r="EZ583" s="1"/>
      <c r="FA583" s="1"/>
      <c r="FB583" s="1"/>
      <c r="FC583" s="1"/>
      <c r="FD583" s="1"/>
      <c r="FE583" s="1"/>
      <c r="FF583" s="1"/>
      <c r="FI583" s="2"/>
      <c r="FJ583" s="2"/>
      <c r="FO583" s="2"/>
      <c r="FP583" s="2"/>
      <c r="FS583" s="2"/>
      <c r="FT583" s="2"/>
      <c r="FU583" s="2"/>
      <c r="FV583" s="2"/>
      <c r="FW583" s="2"/>
      <c r="FX583" s="2"/>
      <c r="FY583" s="2"/>
      <c r="FZ583" s="2"/>
      <c r="GQ583" s="1"/>
      <c r="GR583" s="1"/>
      <c r="GS583" s="1"/>
      <c r="GT583" s="1"/>
      <c r="GU583" s="1"/>
      <c r="GV583" s="1"/>
      <c r="GW583" s="1"/>
      <c r="GX583" s="1"/>
      <c r="HM583" s="1"/>
      <c r="HN583" s="1"/>
    </row>
    <row r="584" spans="1:222">
      <c r="A584" s="11"/>
      <c r="B584" s="1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2"/>
      <c r="AN584" s="2"/>
      <c r="AQ584" s="2"/>
      <c r="AR584" s="2"/>
      <c r="AU584" s="2"/>
      <c r="AV584" s="2"/>
      <c r="BA584" s="2"/>
      <c r="BB584" s="2"/>
      <c r="BE584" s="2"/>
      <c r="BF584" s="2"/>
      <c r="BI584" s="2"/>
      <c r="BJ584" s="2"/>
      <c r="BO584" s="1"/>
      <c r="BP584" s="1"/>
      <c r="BQ584" s="1"/>
      <c r="BR584" s="1"/>
      <c r="BS584" s="1"/>
      <c r="BT584" s="1"/>
      <c r="BU584" s="1"/>
      <c r="BV584" s="1"/>
      <c r="BW584" s="1"/>
      <c r="BX584" s="1"/>
      <c r="BY584" s="1"/>
      <c r="BZ584" s="1"/>
      <c r="CA584" s="1"/>
      <c r="CB584" s="1"/>
      <c r="CC584" s="1"/>
      <c r="CD584" s="1"/>
      <c r="CE584" s="1"/>
      <c r="CF584" s="1"/>
      <c r="CG584" s="1"/>
      <c r="CH584" s="1"/>
      <c r="CI584" s="1"/>
      <c r="CJ584" s="1"/>
      <c r="CK584" s="1"/>
      <c r="CL584" s="1"/>
      <c r="CM584" s="1"/>
      <c r="CN584" s="1"/>
      <c r="CO584" s="1"/>
      <c r="CP584" s="1"/>
      <c r="CQ584" s="1"/>
      <c r="CR584" s="1"/>
      <c r="CS584" s="1"/>
      <c r="CT584" s="1"/>
      <c r="CU584" s="1"/>
      <c r="CV584" s="1"/>
      <c r="CW584" s="1"/>
      <c r="CX584" s="1"/>
      <c r="CY584" s="1"/>
      <c r="CZ584" s="1"/>
      <c r="DA584" s="1"/>
      <c r="DB584" s="1"/>
      <c r="DC584" s="1"/>
      <c r="DD584" s="1"/>
      <c r="DE584" s="1"/>
      <c r="DF584" s="1"/>
      <c r="DG584" s="1"/>
      <c r="DH584" s="1"/>
      <c r="DI584" s="1"/>
      <c r="DJ584" s="1"/>
      <c r="DK584" s="1"/>
      <c r="DL584" s="1"/>
      <c r="DM584" s="1"/>
      <c r="DN584" s="1"/>
      <c r="DO584" s="1"/>
      <c r="DP584" s="1"/>
      <c r="DQ584" s="1"/>
      <c r="DR584" s="1"/>
      <c r="DS584" s="1"/>
      <c r="DT584" s="1"/>
      <c r="DU584" s="1"/>
      <c r="DV584" s="1"/>
      <c r="DW584" s="1"/>
      <c r="DX584" s="1"/>
      <c r="DY584" s="1"/>
      <c r="DZ584" s="1"/>
      <c r="EA584" s="1"/>
      <c r="EB584" s="1"/>
      <c r="EC584" s="1"/>
      <c r="ED584" s="1"/>
      <c r="EE584" s="1"/>
      <c r="EF584" s="1"/>
      <c r="EG584" s="1"/>
      <c r="EH584" s="1"/>
      <c r="EI584" s="1"/>
      <c r="EJ584" s="1"/>
      <c r="EK584" s="1"/>
      <c r="EL584" s="1"/>
      <c r="EM584" s="1"/>
      <c r="EN584" s="1"/>
      <c r="EO584" s="1"/>
      <c r="EP584" s="1"/>
      <c r="EQ584" s="1"/>
      <c r="ER584" s="1"/>
      <c r="ES584" s="1"/>
      <c r="ET584" s="1"/>
      <c r="EU584" s="1"/>
      <c r="EV584" s="1"/>
      <c r="EW584" s="1"/>
      <c r="EX584" s="1"/>
      <c r="EY584" s="1"/>
      <c r="EZ584" s="1"/>
      <c r="FA584" s="1"/>
      <c r="FB584" s="1"/>
      <c r="FC584" s="1"/>
      <c r="FD584" s="1"/>
      <c r="FE584" s="1"/>
      <c r="FF584" s="1"/>
      <c r="FI584" s="2"/>
      <c r="FJ584" s="2"/>
      <c r="FO584" s="2"/>
      <c r="FP584" s="2"/>
      <c r="FS584" s="2"/>
      <c r="FT584" s="2"/>
      <c r="FU584" s="2"/>
      <c r="FV584" s="2"/>
      <c r="FW584" s="2"/>
      <c r="FX584" s="2"/>
      <c r="FY584" s="2"/>
      <c r="FZ584" s="2"/>
      <c r="GQ584" s="1"/>
      <c r="GR584" s="1"/>
      <c r="GS584" s="1"/>
      <c r="GT584" s="1"/>
      <c r="GU584" s="1"/>
      <c r="GV584" s="1"/>
      <c r="GW584" s="1"/>
      <c r="GX584" s="1"/>
      <c r="HM584" s="1"/>
      <c r="HN584" s="1"/>
    </row>
    <row r="585" spans="1:222">
      <c r="A585" s="11"/>
      <c r="B585" s="1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2"/>
      <c r="AN585" s="2"/>
      <c r="AQ585" s="2"/>
      <c r="AR585" s="2"/>
      <c r="AU585" s="2"/>
      <c r="AV585" s="2"/>
      <c r="BA585" s="2"/>
      <c r="BB585" s="2"/>
      <c r="BE585" s="2"/>
      <c r="BF585" s="2"/>
      <c r="BI585" s="2"/>
      <c r="BJ585" s="2"/>
      <c r="BO585" s="1"/>
      <c r="BP585" s="1"/>
      <c r="BQ585" s="1"/>
      <c r="BR585" s="1"/>
      <c r="BS585" s="1"/>
      <c r="BT585" s="1"/>
      <c r="BU585" s="1"/>
      <c r="BV585" s="1"/>
      <c r="BW585" s="1"/>
      <c r="BX585" s="1"/>
      <c r="BY585" s="1"/>
      <c r="BZ585" s="1"/>
      <c r="CA585" s="1"/>
      <c r="CB585" s="1"/>
      <c r="CC585" s="1"/>
      <c r="CD585" s="1"/>
      <c r="CE585" s="1"/>
      <c r="CF585" s="1"/>
      <c r="CG585" s="1"/>
      <c r="CH585" s="1"/>
      <c r="CI585" s="1"/>
      <c r="CJ585" s="1"/>
      <c r="CK585" s="1"/>
      <c r="CL585" s="1"/>
      <c r="CM585" s="1"/>
      <c r="CN585" s="1"/>
      <c r="CO585" s="1"/>
      <c r="CP585" s="1"/>
      <c r="CQ585" s="1"/>
      <c r="CR585" s="1"/>
      <c r="CS585" s="1"/>
      <c r="CT585" s="1"/>
      <c r="CU585" s="1"/>
      <c r="CV585" s="1"/>
      <c r="CW585" s="1"/>
      <c r="CX585" s="1"/>
      <c r="CY585" s="1"/>
      <c r="CZ585" s="1"/>
      <c r="DA585" s="1"/>
      <c r="DB585" s="1"/>
      <c r="DC585" s="1"/>
      <c r="DD585" s="1"/>
      <c r="DE585" s="1"/>
      <c r="DF585" s="1"/>
      <c r="DG585" s="1"/>
      <c r="DH585" s="1"/>
      <c r="DI585" s="1"/>
      <c r="DJ585" s="1"/>
      <c r="DK585" s="1"/>
      <c r="DL585" s="1"/>
      <c r="DM585" s="1"/>
      <c r="DN585" s="1"/>
      <c r="DO585" s="1"/>
      <c r="DP585" s="1"/>
      <c r="DQ585" s="1"/>
      <c r="DR585" s="1"/>
      <c r="DS585" s="1"/>
      <c r="DT585" s="1"/>
      <c r="DU585" s="1"/>
      <c r="DV585" s="1"/>
      <c r="DW585" s="1"/>
      <c r="DX585" s="1"/>
      <c r="DY585" s="1"/>
      <c r="DZ585" s="1"/>
      <c r="EA585" s="1"/>
      <c r="EB585" s="1"/>
      <c r="EC585" s="1"/>
      <c r="ED585" s="1"/>
      <c r="EE585" s="1"/>
      <c r="EF585" s="1"/>
      <c r="EG585" s="1"/>
      <c r="EH585" s="1"/>
      <c r="EI585" s="1"/>
      <c r="EJ585" s="1"/>
      <c r="EK585" s="1"/>
      <c r="EL585" s="1"/>
      <c r="EM585" s="1"/>
      <c r="EN585" s="1"/>
      <c r="EO585" s="1"/>
      <c r="EP585" s="1"/>
      <c r="EQ585" s="1"/>
      <c r="ER585" s="1"/>
      <c r="ES585" s="1"/>
      <c r="ET585" s="1"/>
      <c r="EU585" s="1"/>
      <c r="EV585" s="1"/>
      <c r="EW585" s="1"/>
      <c r="EX585" s="1"/>
      <c r="EY585" s="1"/>
      <c r="EZ585" s="1"/>
      <c r="FA585" s="1"/>
      <c r="FB585" s="1"/>
      <c r="FC585" s="1"/>
      <c r="FD585" s="1"/>
      <c r="FE585" s="1"/>
      <c r="FF585" s="1"/>
      <c r="FI585" s="2"/>
      <c r="FJ585" s="2"/>
      <c r="FO585" s="2"/>
      <c r="FP585" s="2"/>
      <c r="FS585" s="2"/>
      <c r="FT585" s="2"/>
      <c r="FU585" s="2"/>
      <c r="FV585" s="2"/>
      <c r="FW585" s="2"/>
      <c r="FX585" s="2"/>
      <c r="FY585" s="2"/>
      <c r="FZ585" s="2"/>
      <c r="GQ585" s="1"/>
      <c r="GR585" s="1"/>
      <c r="GS585" s="1"/>
      <c r="GT585" s="1"/>
      <c r="GU585" s="1"/>
      <c r="GV585" s="1"/>
      <c r="GW585" s="1"/>
      <c r="GX585" s="1"/>
      <c r="HM585" s="1"/>
      <c r="HN585" s="1"/>
    </row>
    <row r="586" spans="1:222">
      <c r="A586" s="11"/>
      <c r="B586" s="1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2"/>
      <c r="AN586" s="2"/>
      <c r="AQ586" s="2"/>
      <c r="AR586" s="2"/>
      <c r="AU586" s="2"/>
      <c r="AV586" s="2"/>
      <c r="BA586" s="2"/>
      <c r="BB586" s="2"/>
      <c r="BE586" s="2"/>
      <c r="BF586" s="2"/>
      <c r="BI586" s="2"/>
      <c r="BJ586" s="2"/>
      <c r="BO586" s="1"/>
      <c r="BP586" s="1"/>
      <c r="BQ586" s="1"/>
      <c r="BR586" s="1"/>
      <c r="BS586" s="1"/>
      <c r="BT586" s="1"/>
      <c r="BU586" s="1"/>
      <c r="BV586" s="1"/>
      <c r="BW586" s="1"/>
      <c r="BX586" s="1"/>
      <c r="BY586" s="1"/>
      <c r="BZ586" s="1"/>
      <c r="CA586" s="1"/>
      <c r="CB586" s="1"/>
      <c r="CC586" s="1"/>
      <c r="CD586" s="1"/>
      <c r="CE586" s="1"/>
      <c r="CF586" s="1"/>
      <c r="CG586" s="1"/>
      <c r="CH586" s="1"/>
      <c r="CI586" s="1"/>
      <c r="CJ586" s="1"/>
      <c r="CK586" s="1"/>
      <c r="CL586" s="1"/>
      <c r="CM586" s="1"/>
      <c r="CN586" s="1"/>
      <c r="CO586" s="1"/>
      <c r="CP586" s="1"/>
      <c r="CQ586" s="1"/>
      <c r="CR586" s="1"/>
      <c r="CS586" s="1"/>
      <c r="CT586" s="1"/>
      <c r="CU586" s="1"/>
      <c r="CV586" s="1"/>
      <c r="CW586" s="1"/>
      <c r="CX586" s="1"/>
      <c r="CY586" s="1"/>
      <c r="CZ586" s="1"/>
      <c r="DA586" s="1"/>
      <c r="DB586" s="1"/>
      <c r="DC586" s="1"/>
      <c r="DD586" s="1"/>
      <c r="DE586" s="1"/>
      <c r="DF586" s="1"/>
      <c r="DG586" s="1"/>
      <c r="DH586" s="1"/>
      <c r="DI586" s="1"/>
      <c r="DJ586" s="1"/>
      <c r="DK586" s="1"/>
      <c r="DL586" s="1"/>
      <c r="DM586" s="1"/>
      <c r="DN586" s="1"/>
      <c r="DO586" s="1"/>
      <c r="DP586" s="1"/>
      <c r="DQ586" s="1"/>
      <c r="DR586" s="1"/>
      <c r="DS586" s="1"/>
      <c r="DT586" s="1"/>
      <c r="DU586" s="1"/>
      <c r="DV586" s="1"/>
      <c r="DW586" s="1"/>
      <c r="DX586" s="1"/>
      <c r="DY586" s="1"/>
      <c r="DZ586" s="1"/>
      <c r="EA586" s="1"/>
      <c r="EB586" s="1"/>
      <c r="EC586" s="1"/>
      <c r="ED586" s="1"/>
      <c r="EE586" s="1"/>
      <c r="EF586" s="1"/>
      <c r="EG586" s="1"/>
      <c r="EH586" s="1"/>
      <c r="EI586" s="1"/>
      <c r="EJ586" s="1"/>
      <c r="EK586" s="1"/>
      <c r="EL586" s="1"/>
      <c r="EM586" s="1"/>
      <c r="EN586" s="1"/>
      <c r="EO586" s="1"/>
      <c r="EP586" s="1"/>
      <c r="EQ586" s="1"/>
      <c r="ER586" s="1"/>
      <c r="ES586" s="1"/>
      <c r="ET586" s="1"/>
      <c r="EU586" s="1"/>
      <c r="EV586" s="1"/>
      <c r="EW586" s="1"/>
      <c r="EX586" s="1"/>
      <c r="EY586" s="1"/>
      <c r="EZ586" s="1"/>
      <c r="FA586" s="1"/>
      <c r="FB586" s="1"/>
      <c r="FC586" s="1"/>
      <c r="FD586" s="1"/>
      <c r="FE586" s="1"/>
      <c r="FF586" s="1"/>
      <c r="FI586" s="2"/>
      <c r="FJ586" s="2"/>
      <c r="FO586" s="2"/>
      <c r="FP586" s="2"/>
      <c r="FS586" s="2"/>
      <c r="FT586" s="2"/>
      <c r="FU586" s="2"/>
      <c r="FV586" s="2"/>
      <c r="FW586" s="2"/>
      <c r="FX586" s="2"/>
      <c r="FY586" s="2"/>
      <c r="FZ586" s="2"/>
      <c r="GQ586" s="1"/>
      <c r="GR586" s="1"/>
      <c r="GS586" s="1"/>
      <c r="GT586" s="1"/>
      <c r="GU586" s="1"/>
      <c r="GV586" s="1"/>
      <c r="GW586" s="1"/>
      <c r="GX586" s="1"/>
      <c r="HM586" s="1"/>
      <c r="HN586" s="1"/>
    </row>
    <row r="587" spans="1:222">
      <c r="A587" s="11"/>
      <c r="B587" s="1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2"/>
      <c r="AN587" s="2"/>
      <c r="AQ587" s="2"/>
      <c r="AR587" s="2"/>
      <c r="AU587" s="2"/>
      <c r="AV587" s="2"/>
      <c r="BA587" s="2"/>
      <c r="BB587" s="2"/>
      <c r="BE587" s="2"/>
      <c r="BF587" s="2"/>
      <c r="BI587" s="2"/>
      <c r="BJ587" s="2"/>
      <c r="BO587" s="1"/>
      <c r="BP587" s="1"/>
      <c r="BQ587" s="1"/>
      <c r="BR587" s="1"/>
      <c r="BS587" s="1"/>
      <c r="BT587" s="1"/>
      <c r="BU587" s="1"/>
      <c r="BV587" s="1"/>
      <c r="BW587" s="1"/>
      <c r="BX587" s="1"/>
      <c r="BY587" s="1"/>
      <c r="BZ587" s="1"/>
      <c r="CA587" s="1"/>
      <c r="CB587" s="1"/>
      <c r="CC587" s="1"/>
      <c r="CD587" s="1"/>
      <c r="CE587" s="1"/>
      <c r="CF587" s="1"/>
      <c r="CG587" s="1"/>
      <c r="CH587" s="1"/>
      <c r="CI587" s="1"/>
      <c r="CJ587" s="1"/>
      <c r="CK587" s="1"/>
      <c r="CL587" s="1"/>
      <c r="CM587" s="1"/>
      <c r="CN587" s="1"/>
      <c r="CO587" s="1"/>
      <c r="CP587" s="1"/>
      <c r="CQ587" s="1"/>
      <c r="CR587" s="1"/>
      <c r="CS587" s="1"/>
      <c r="CT587" s="1"/>
      <c r="CU587" s="1"/>
      <c r="CV587" s="1"/>
      <c r="CW587" s="1"/>
      <c r="CX587" s="1"/>
      <c r="CY587" s="1"/>
      <c r="CZ587" s="1"/>
      <c r="DA587" s="1"/>
      <c r="DB587" s="1"/>
      <c r="DC587" s="1"/>
      <c r="DD587" s="1"/>
      <c r="DE587" s="1"/>
      <c r="DF587" s="1"/>
      <c r="DG587" s="1"/>
      <c r="DH587" s="1"/>
      <c r="DI587" s="1"/>
      <c r="DJ587" s="1"/>
      <c r="DK587" s="1"/>
      <c r="DL587" s="1"/>
      <c r="DM587" s="1"/>
      <c r="DN587" s="1"/>
      <c r="DO587" s="1"/>
      <c r="DP587" s="1"/>
      <c r="DQ587" s="1"/>
      <c r="DR587" s="1"/>
      <c r="DS587" s="1"/>
      <c r="DT587" s="1"/>
      <c r="DU587" s="1"/>
      <c r="DV587" s="1"/>
      <c r="DW587" s="1"/>
      <c r="DX587" s="1"/>
      <c r="DY587" s="1"/>
      <c r="DZ587" s="1"/>
      <c r="EA587" s="1"/>
      <c r="EB587" s="1"/>
      <c r="EC587" s="1"/>
      <c r="ED587" s="1"/>
      <c r="EE587" s="1"/>
      <c r="EF587" s="1"/>
      <c r="EG587" s="1"/>
      <c r="EH587" s="1"/>
      <c r="EI587" s="1"/>
      <c r="EJ587" s="1"/>
      <c r="EK587" s="1"/>
      <c r="EL587" s="1"/>
      <c r="EM587" s="1"/>
      <c r="EN587" s="1"/>
      <c r="EO587" s="1"/>
      <c r="EP587" s="1"/>
      <c r="EQ587" s="1"/>
      <c r="ER587" s="1"/>
      <c r="ES587" s="1"/>
      <c r="ET587" s="1"/>
      <c r="EU587" s="1"/>
      <c r="EV587" s="1"/>
      <c r="EW587" s="1"/>
      <c r="EX587" s="1"/>
      <c r="EY587" s="1"/>
      <c r="EZ587" s="1"/>
      <c r="FA587" s="1"/>
      <c r="FB587" s="1"/>
      <c r="FC587" s="1"/>
      <c r="FD587" s="1"/>
      <c r="FE587" s="1"/>
      <c r="FF587" s="1"/>
      <c r="FI587" s="2"/>
      <c r="FJ587" s="2"/>
      <c r="FO587" s="2"/>
      <c r="FP587" s="2"/>
      <c r="FS587" s="2"/>
      <c r="FT587" s="2"/>
      <c r="FU587" s="2"/>
      <c r="FV587" s="2"/>
      <c r="FW587" s="2"/>
      <c r="FX587" s="2"/>
      <c r="FY587" s="2"/>
      <c r="FZ587" s="2"/>
      <c r="GQ587" s="1"/>
      <c r="GR587" s="1"/>
      <c r="GS587" s="1"/>
      <c r="GT587" s="1"/>
      <c r="GU587" s="1"/>
      <c r="GV587" s="1"/>
      <c r="GW587" s="1"/>
      <c r="GX587" s="1"/>
      <c r="HM587" s="1"/>
      <c r="HN587" s="1"/>
    </row>
    <row r="588" spans="1:222">
      <c r="A588" s="11"/>
      <c r="B588" s="1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2"/>
      <c r="AN588" s="2"/>
      <c r="AQ588" s="2"/>
      <c r="AR588" s="2"/>
      <c r="AU588" s="2"/>
      <c r="AV588" s="2"/>
      <c r="BA588" s="2"/>
      <c r="BB588" s="2"/>
      <c r="BE588" s="2"/>
      <c r="BF588" s="2"/>
      <c r="BI588" s="2"/>
      <c r="BJ588" s="2"/>
      <c r="BO588" s="1"/>
      <c r="BP588" s="1"/>
      <c r="BQ588" s="1"/>
      <c r="BR588" s="1"/>
      <c r="BS588" s="1"/>
      <c r="BT588" s="1"/>
      <c r="BU588" s="1"/>
      <c r="BV588" s="1"/>
      <c r="BW588" s="1"/>
      <c r="BX588" s="1"/>
      <c r="BY588" s="1"/>
      <c r="BZ588" s="1"/>
      <c r="CA588" s="1"/>
      <c r="CB588" s="1"/>
      <c r="CC588" s="1"/>
      <c r="CD588" s="1"/>
      <c r="CE588" s="1"/>
      <c r="CF588" s="1"/>
      <c r="CG588" s="1"/>
      <c r="CH588" s="1"/>
      <c r="CI588" s="1"/>
      <c r="CJ588" s="1"/>
      <c r="CK588" s="1"/>
      <c r="CL588" s="1"/>
      <c r="CM588" s="1"/>
      <c r="CN588" s="1"/>
      <c r="CO588" s="1"/>
      <c r="CP588" s="1"/>
      <c r="CQ588" s="1"/>
      <c r="CR588" s="1"/>
      <c r="CS588" s="1"/>
      <c r="CT588" s="1"/>
      <c r="CU588" s="1"/>
      <c r="CV588" s="1"/>
      <c r="CW588" s="1"/>
      <c r="CX588" s="1"/>
      <c r="CY588" s="1"/>
      <c r="CZ588" s="1"/>
      <c r="DA588" s="1"/>
      <c r="DB588" s="1"/>
      <c r="DC588" s="1"/>
      <c r="DD588" s="1"/>
      <c r="DE588" s="1"/>
      <c r="DF588" s="1"/>
      <c r="DG588" s="1"/>
      <c r="DH588" s="1"/>
      <c r="DI588" s="1"/>
      <c r="DJ588" s="1"/>
      <c r="DK588" s="1"/>
      <c r="DL588" s="1"/>
      <c r="DM588" s="1"/>
      <c r="DN588" s="1"/>
      <c r="DO588" s="1"/>
      <c r="DP588" s="1"/>
      <c r="DQ588" s="1"/>
      <c r="DR588" s="1"/>
      <c r="DS588" s="1"/>
      <c r="DT588" s="1"/>
      <c r="DU588" s="1"/>
      <c r="DV588" s="1"/>
      <c r="DW588" s="1"/>
      <c r="DX588" s="1"/>
      <c r="DY588" s="1"/>
      <c r="DZ588" s="1"/>
      <c r="EA588" s="1"/>
      <c r="EB588" s="1"/>
      <c r="EC588" s="1"/>
      <c r="ED588" s="1"/>
      <c r="EE588" s="1"/>
      <c r="EF588" s="1"/>
      <c r="EG588" s="1"/>
      <c r="EH588" s="1"/>
      <c r="EI588" s="1"/>
      <c r="EJ588" s="1"/>
      <c r="EK588" s="1"/>
      <c r="EL588" s="1"/>
      <c r="EM588" s="1"/>
      <c r="EN588" s="1"/>
      <c r="EO588" s="1"/>
      <c r="EP588" s="1"/>
      <c r="EQ588" s="1"/>
      <c r="ER588" s="1"/>
      <c r="ES588" s="1"/>
      <c r="ET588" s="1"/>
      <c r="EU588" s="1"/>
      <c r="EV588" s="1"/>
      <c r="EW588" s="1"/>
      <c r="EX588" s="1"/>
      <c r="EY588" s="1"/>
      <c r="EZ588" s="1"/>
      <c r="FA588" s="1"/>
      <c r="FB588" s="1"/>
      <c r="FC588" s="1"/>
      <c r="FD588" s="1"/>
      <c r="FE588" s="1"/>
      <c r="FF588" s="1"/>
      <c r="FI588" s="2"/>
      <c r="FJ588" s="2"/>
      <c r="FO588" s="2"/>
      <c r="FP588" s="2"/>
      <c r="FS588" s="2"/>
      <c r="FT588" s="2"/>
      <c r="FU588" s="2"/>
      <c r="FV588" s="2"/>
      <c r="FW588" s="2"/>
      <c r="FX588" s="2"/>
      <c r="FY588" s="2"/>
      <c r="FZ588" s="2"/>
      <c r="GQ588" s="1"/>
      <c r="GR588" s="1"/>
      <c r="GS588" s="1"/>
      <c r="GT588" s="1"/>
      <c r="GU588" s="1"/>
      <c r="GV588" s="1"/>
      <c r="GW588" s="1"/>
      <c r="GX588" s="1"/>
      <c r="HM588" s="1"/>
      <c r="HN588" s="1"/>
    </row>
    <row r="589" spans="1:222">
      <c r="A589" s="11"/>
      <c r="B589" s="1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2"/>
      <c r="AN589" s="2"/>
      <c r="AQ589" s="2"/>
      <c r="AR589" s="2"/>
      <c r="AU589" s="2"/>
      <c r="AV589" s="2"/>
      <c r="BA589" s="2"/>
      <c r="BB589" s="2"/>
      <c r="BE589" s="2"/>
      <c r="BF589" s="2"/>
      <c r="BI589" s="2"/>
      <c r="BJ589" s="2"/>
      <c r="BO589" s="1"/>
      <c r="BP589" s="1"/>
      <c r="BQ589" s="1"/>
      <c r="BR589" s="1"/>
      <c r="BS589" s="1"/>
      <c r="BT589" s="1"/>
      <c r="BU589" s="1"/>
      <c r="BV589" s="1"/>
      <c r="BW589" s="1"/>
      <c r="BX589" s="1"/>
      <c r="BY589" s="1"/>
      <c r="BZ589" s="1"/>
      <c r="CA589" s="1"/>
      <c r="CB589" s="1"/>
      <c r="CC589" s="1"/>
      <c r="CD589" s="1"/>
      <c r="CE589" s="1"/>
      <c r="CF589" s="1"/>
      <c r="CG589" s="1"/>
      <c r="CH589" s="1"/>
      <c r="CI589" s="1"/>
      <c r="CJ589" s="1"/>
      <c r="CK589" s="1"/>
      <c r="CL589" s="1"/>
      <c r="CM589" s="1"/>
      <c r="CN589" s="1"/>
      <c r="CO589" s="1"/>
      <c r="CP589" s="1"/>
      <c r="CQ589" s="1"/>
      <c r="CR589" s="1"/>
      <c r="CS589" s="1"/>
      <c r="CT589" s="1"/>
      <c r="CU589" s="1"/>
      <c r="CV589" s="1"/>
      <c r="CW589" s="1"/>
      <c r="CX589" s="1"/>
      <c r="CY589" s="1"/>
      <c r="CZ589" s="1"/>
      <c r="DA589" s="1"/>
      <c r="DB589" s="1"/>
      <c r="DC589" s="1"/>
      <c r="DD589" s="1"/>
      <c r="DE589" s="1"/>
      <c r="DF589" s="1"/>
      <c r="DG589" s="1"/>
      <c r="DH589" s="1"/>
      <c r="DI589" s="1"/>
      <c r="DJ589" s="1"/>
      <c r="DK589" s="1"/>
      <c r="DL589" s="1"/>
      <c r="DM589" s="1"/>
      <c r="DN589" s="1"/>
      <c r="DO589" s="1"/>
      <c r="DP589" s="1"/>
      <c r="DQ589" s="1"/>
      <c r="DR589" s="1"/>
      <c r="DS589" s="1"/>
      <c r="DT589" s="1"/>
      <c r="DU589" s="1"/>
      <c r="DV589" s="1"/>
      <c r="DW589" s="1"/>
      <c r="DX589" s="1"/>
      <c r="DY589" s="1"/>
      <c r="DZ589" s="1"/>
      <c r="EA589" s="1"/>
      <c r="EB589" s="1"/>
      <c r="EC589" s="1"/>
      <c r="ED589" s="1"/>
      <c r="EE589" s="1"/>
      <c r="EF589" s="1"/>
      <c r="EG589" s="1"/>
      <c r="EH589" s="1"/>
      <c r="EI589" s="1"/>
      <c r="EJ589" s="1"/>
      <c r="EK589" s="1"/>
      <c r="EL589" s="1"/>
      <c r="EM589" s="1"/>
      <c r="EN589" s="1"/>
      <c r="EO589" s="1"/>
      <c r="EP589" s="1"/>
      <c r="EQ589" s="1"/>
      <c r="ER589" s="1"/>
      <c r="ES589" s="1"/>
      <c r="ET589" s="1"/>
      <c r="EU589" s="1"/>
      <c r="EV589" s="1"/>
      <c r="EW589" s="1"/>
      <c r="EX589" s="1"/>
      <c r="EY589" s="1"/>
      <c r="EZ589" s="1"/>
      <c r="FA589" s="1"/>
      <c r="FB589" s="1"/>
      <c r="FC589" s="1"/>
      <c r="FD589" s="1"/>
      <c r="FE589" s="1"/>
      <c r="FF589" s="1"/>
      <c r="FI589" s="2"/>
      <c r="FJ589" s="2"/>
      <c r="FO589" s="2"/>
      <c r="FP589" s="2"/>
      <c r="FS589" s="2"/>
      <c r="FT589" s="2"/>
      <c r="FU589" s="2"/>
      <c r="FV589" s="2"/>
      <c r="FW589" s="2"/>
      <c r="FX589" s="2"/>
      <c r="FY589" s="2"/>
      <c r="FZ589" s="2"/>
      <c r="GQ589" s="1"/>
      <c r="GR589" s="1"/>
      <c r="GS589" s="1"/>
      <c r="GT589" s="1"/>
      <c r="GU589" s="1"/>
      <c r="GV589" s="1"/>
      <c r="GW589" s="1"/>
      <c r="GX589" s="1"/>
      <c r="HM589" s="1"/>
      <c r="HN589" s="1"/>
    </row>
    <row r="590" spans="1:222">
      <c r="A590" s="11"/>
      <c r="B590" s="1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2"/>
      <c r="AN590" s="2"/>
      <c r="AQ590" s="2"/>
      <c r="AR590" s="2"/>
      <c r="AU590" s="2"/>
      <c r="AV590" s="2"/>
      <c r="BA590" s="2"/>
      <c r="BB590" s="2"/>
      <c r="BE590" s="2"/>
      <c r="BF590" s="2"/>
      <c r="BI590" s="2"/>
      <c r="BJ590" s="2"/>
      <c r="BO590" s="1"/>
      <c r="BP590" s="1"/>
      <c r="BQ590" s="1"/>
      <c r="BR590" s="1"/>
      <c r="BS590" s="1"/>
      <c r="BT590" s="1"/>
      <c r="BU590" s="1"/>
      <c r="BV590" s="1"/>
      <c r="BW590" s="1"/>
      <c r="BX590" s="1"/>
      <c r="BY590" s="1"/>
      <c r="BZ590" s="1"/>
      <c r="CA590" s="1"/>
      <c r="CB590" s="1"/>
      <c r="CC590" s="1"/>
      <c r="CD590" s="1"/>
      <c r="CE590" s="1"/>
      <c r="CF590" s="1"/>
      <c r="CG590" s="1"/>
      <c r="CH590" s="1"/>
      <c r="CI590" s="1"/>
      <c r="CJ590" s="1"/>
      <c r="CK590" s="1"/>
      <c r="CL590" s="1"/>
      <c r="CM590" s="1"/>
      <c r="CN590" s="1"/>
      <c r="CO590" s="1"/>
      <c r="CP590" s="1"/>
      <c r="CQ590" s="1"/>
      <c r="CR590" s="1"/>
      <c r="CS590" s="1"/>
      <c r="CT590" s="1"/>
      <c r="CU590" s="1"/>
      <c r="CV590" s="1"/>
      <c r="CW590" s="1"/>
      <c r="CX590" s="1"/>
      <c r="CY590" s="1"/>
      <c r="CZ590" s="1"/>
      <c r="DA590" s="1"/>
      <c r="DB590" s="1"/>
      <c r="DC590" s="1"/>
      <c r="DD590" s="1"/>
      <c r="DE590" s="1"/>
      <c r="DF590" s="1"/>
      <c r="DG590" s="1"/>
      <c r="DH590" s="1"/>
      <c r="DI590" s="1"/>
      <c r="DJ590" s="1"/>
      <c r="DK590" s="1"/>
      <c r="DL590" s="1"/>
      <c r="DM590" s="1"/>
      <c r="DN590" s="1"/>
      <c r="DO590" s="1"/>
      <c r="DP590" s="1"/>
      <c r="DQ590" s="1"/>
      <c r="DR590" s="1"/>
      <c r="DS590" s="1"/>
      <c r="DT590" s="1"/>
      <c r="DU590" s="1"/>
      <c r="DV590" s="1"/>
      <c r="DW590" s="1"/>
      <c r="DX590" s="1"/>
      <c r="DY590" s="1"/>
      <c r="DZ590" s="1"/>
      <c r="EA590" s="1"/>
      <c r="EB590" s="1"/>
      <c r="EC590" s="1"/>
      <c r="ED590" s="1"/>
      <c r="EE590" s="1"/>
      <c r="EF590" s="1"/>
      <c r="EG590" s="1"/>
      <c r="EH590" s="1"/>
      <c r="EI590" s="1"/>
      <c r="EJ590" s="1"/>
      <c r="EK590" s="1"/>
      <c r="EL590" s="1"/>
      <c r="EM590" s="1"/>
      <c r="EN590" s="1"/>
      <c r="EO590" s="1"/>
      <c r="EP590" s="1"/>
      <c r="EQ590" s="1"/>
      <c r="ER590" s="1"/>
      <c r="ES590" s="1"/>
      <c r="ET590" s="1"/>
      <c r="EU590" s="1"/>
      <c r="EV590" s="1"/>
      <c r="EW590" s="1"/>
      <c r="EX590" s="1"/>
      <c r="EY590" s="1"/>
      <c r="EZ590" s="1"/>
      <c r="FA590" s="1"/>
      <c r="FB590" s="1"/>
      <c r="FC590" s="1"/>
      <c r="FD590" s="1"/>
      <c r="FE590" s="1"/>
      <c r="FF590" s="1"/>
      <c r="FI590" s="2"/>
      <c r="FJ590" s="2"/>
      <c r="FO590" s="2"/>
      <c r="FP590" s="2"/>
      <c r="FS590" s="2"/>
      <c r="FT590" s="2"/>
      <c r="FU590" s="2"/>
      <c r="FV590" s="2"/>
      <c r="FW590" s="2"/>
      <c r="FX590" s="2"/>
      <c r="FY590" s="2"/>
      <c r="FZ590" s="2"/>
      <c r="GQ590" s="1"/>
      <c r="GR590" s="1"/>
      <c r="GS590" s="1"/>
      <c r="GT590" s="1"/>
      <c r="GU590" s="1"/>
      <c r="GV590" s="1"/>
      <c r="GW590" s="1"/>
      <c r="GX590" s="1"/>
      <c r="HM590" s="1"/>
      <c r="HN590" s="1"/>
    </row>
    <row r="591" spans="1:222">
      <c r="A591" s="11"/>
      <c r="B591" s="1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2"/>
      <c r="AN591" s="2"/>
      <c r="AQ591" s="2"/>
      <c r="AR591" s="2"/>
      <c r="AU591" s="2"/>
      <c r="AV591" s="2"/>
      <c r="BA591" s="2"/>
      <c r="BB591" s="2"/>
      <c r="BE591" s="2"/>
      <c r="BF591" s="2"/>
      <c r="BI591" s="2"/>
      <c r="BJ591" s="2"/>
      <c r="BO591" s="1"/>
      <c r="BP591" s="1"/>
      <c r="BQ591" s="1"/>
      <c r="BR591" s="1"/>
      <c r="BS591" s="1"/>
      <c r="BT591" s="1"/>
      <c r="BU591" s="1"/>
      <c r="BV591" s="1"/>
      <c r="BW591" s="1"/>
      <c r="BX591" s="1"/>
      <c r="BY591" s="1"/>
      <c r="BZ591" s="1"/>
      <c r="CA591" s="1"/>
      <c r="CB591" s="1"/>
      <c r="CC591" s="1"/>
      <c r="CD591" s="1"/>
      <c r="CE591" s="1"/>
      <c r="CF591" s="1"/>
      <c r="CG591" s="1"/>
      <c r="CH591" s="1"/>
      <c r="CI591" s="1"/>
      <c r="CJ591" s="1"/>
      <c r="CK591" s="1"/>
      <c r="CL591" s="1"/>
      <c r="CM591" s="1"/>
      <c r="CN591" s="1"/>
      <c r="CO591" s="1"/>
      <c r="CP591" s="1"/>
      <c r="CQ591" s="1"/>
      <c r="CR591" s="1"/>
      <c r="CS591" s="1"/>
      <c r="CT591" s="1"/>
      <c r="CU591" s="1"/>
      <c r="CV591" s="1"/>
      <c r="CW591" s="1"/>
      <c r="CX591" s="1"/>
      <c r="CY591" s="1"/>
      <c r="CZ591" s="1"/>
      <c r="DA591" s="1"/>
      <c r="DB591" s="1"/>
      <c r="DC591" s="1"/>
      <c r="DD591" s="1"/>
      <c r="DE591" s="1"/>
      <c r="DF591" s="1"/>
      <c r="DG591" s="1"/>
      <c r="DH591" s="1"/>
      <c r="DI591" s="1"/>
      <c r="DJ591" s="1"/>
      <c r="DK591" s="1"/>
      <c r="DL591" s="1"/>
      <c r="DM591" s="1"/>
      <c r="DN591" s="1"/>
      <c r="DO591" s="1"/>
      <c r="DP591" s="1"/>
      <c r="DQ591" s="1"/>
      <c r="DR591" s="1"/>
      <c r="DS591" s="1"/>
      <c r="DT591" s="1"/>
      <c r="DU591" s="1"/>
      <c r="DV591" s="1"/>
      <c r="DW591" s="1"/>
      <c r="DX591" s="1"/>
      <c r="DY591" s="1"/>
      <c r="DZ591" s="1"/>
      <c r="EA591" s="1"/>
      <c r="EB591" s="1"/>
      <c r="EC591" s="1"/>
      <c r="ED591" s="1"/>
      <c r="EE591" s="1"/>
      <c r="EF591" s="1"/>
      <c r="EG591" s="1"/>
      <c r="EH591" s="1"/>
      <c r="EI591" s="1"/>
      <c r="EJ591" s="1"/>
      <c r="EK591" s="1"/>
      <c r="EL591" s="1"/>
      <c r="EM591" s="1"/>
      <c r="EN591" s="1"/>
      <c r="EO591" s="1"/>
      <c r="EP591" s="1"/>
      <c r="EQ591" s="1"/>
      <c r="ER591" s="1"/>
      <c r="ES591" s="1"/>
      <c r="ET591" s="1"/>
      <c r="EU591" s="1"/>
      <c r="EV591" s="1"/>
      <c r="EW591" s="1"/>
      <c r="EX591" s="1"/>
      <c r="EY591" s="1"/>
      <c r="EZ591" s="1"/>
      <c r="FA591" s="1"/>
      <c r="FB591" s="1"/>
      <c r="FC591" s="1"/>
      <c r="FD591" s="1"/>
      <c r="FE591" s="1"/>
      <c r="FF591" s="1"/>
      <c r="FI591" s="2"/>
      <c r="FJ591" s="2"/>
      <c r="FO591" s="2"/>
      <c r="FP591" s="2"/>
      <c r="FS591" s="2"/>
      <c r="FT591" s="2"/>
      <c r="FU591" s="2"/>
      <c r="FV591" s="2"/>
      <c r="FW591" s="2"/>
      <c r="FX591" s="2"/>
      <c r="FY591" s="2"/>
      <c r="FZ591" s="2"/>
      <c r="GQ591" s="1"/>
      <c r="GR591" s="1"/>
      <c r="GS591" s="1"/>
      <c r="GT591" s="1"/>
      <c r="GU591" s="1"/>
      <c r="GV591" s="1"/>
      <c r="GW591" s="1"/>
      <c r="GX591" s="1"/>
      <c r="HM591" s="1"/>
      <c r="HN591" s="1"/>
    </row>
    <row r="592" spans="1:222">
      <c r="A592" s="11"/>
      <c r="B592" s="1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2"/>
      <c r="AN592" s="2"/>
      <c r="AQ592" s="2"/>
      <c r="AR592" s="2"/>
      <c r="AU592" s="2"/>
      <c r="AV592" s="2"/>
      <c r="BA592" s="2"/>
      <c r="BB592" s="2"/>
      <c r="BE592" s="2"/>
      <c r="BF592" s="2"/>
      <c r="BI592" s="2"/>
      <c r="BJ592" s="2"/>
      <c r="BO592" s="1"/>
      <c r="BP592" s="1"/>
      <c r="BQ592" s="1"/>
      <c r="BR592" s="1"/>
      <c r="BS592" s="1"/>
      <c r="BT592" s="1"/>
      <c r="BU592" s="1"/>
      <c r="BV592" s="1"/>
      <c r="BW592" s="1"/>
      <c r="BX592" s="1"/>
      <c r="BY592" s="1"/>
      <c r="BZ592" s="1"/>
      <c r="CA592" s="1"/>
      <c r="CB592" s="1"/>
      <c r="CC592" s="1"/>
      <c r="CD592" s="1"/>
      <c r="CE592" s="1"/>
      <c r="CF592" s="1"/>
      <c r="CG592" s="1"/>
      <c r="CH592" s="1"/>
      <c r="CI592" s="1"/>
      <c r="CJ592" s="1"/>
      <c r="CK592" s="1"/>
      <c r="CL592" s="1"/>
      <c r="CM592" s="1"/>
      <c r="CN592" s="1"/>
      <c r="CO592" s="1"/>
      <c r="CP592" s="1"/>
      <c r="CQ592" s="1"/>
      <c r="CR592" s="1"/>
      <c r="CS592" s="1"/>
      <c r="CT592" s="1"/>
      <c r="CU592" s="1"/>
      <c r="CV592" s="1"/>
      <c r="CW592" s="1"/>
      <c r="CX592" s="1"/>
      <c r="CY592" s="1"/>
      <c r="CZ592" s="1"/>
      <c r="DA592" s="1"/>
      <c r="DB592" s="1"/>
      <c r="DC592" s="1"/>
      <c r="DD592" s="1"/>
      <c r="DE592" s="1"/>
      <c r="DF592" s="1"/>
      <c r="DG592" s="1"/>
      <c r="DH592" s="1"/>
      <c r="DI592" s="1"/>
      <c r="DJ592" s="1"/>
      <c r="DK592" s="1"/>
      <c r="DL592" s="1"/>
      <c r="DM592" s="1"/>
      <c r="DN592" s="1"/>
      <c r="DO592" s="1"/>
      <c r="DP592" s="1"/>
      <c r="DQ592" s="1"/>
      <c r="DR592" s="1"/>
      <c r="DS592" s="1"/>
      <c r="DT592" s="1"/>
      <c r="DU592" s="1"/>
      <c r="DV592" s="1"/>
      <c r="DW592" s="1"/>
      <c r="DX592" s="1"/>
      <c r="DY592" s="1"/>
      <c r="DZ592" s="1"/>
      <c r="EA592" s="1"/>
      <c r="EB592" s="1"/>
      <c r="EC592" s="1"/>
      <c r="ED592" s="1"/>
      <c r="EE592" s="1"/>
      <c r="EF592" s="1"/>
      <c r="EG592" s="1"/>
      <c r="EH592" s="1"/>
      <c r="EI592" s="1"/>
      <c r="EJ592" s="1"/>
      <c r="EK592" s="1"/>
      <c r="EL592" s="1"/>
      <c r="EM592" s="1"/>
      <c r="EN592" s="1"/>
      <c r="EO592" s="1"/>
      <c r="EP592" s="1"/>
      <c r="EQ592" s="1"/>
      <c r="ER592" s="1"/>
      <c r="ES592" s="1"/>
      <c r="ET592" s="1"/>
      <c r="EU592" s="1"/>
      <c r="EV592" s="1"/>
      <c r="EW592" s="1"/>
      <c r="EX592" s="1"/>
      <c r="EY592" s="1"/>
      <c r="EZ592" s="1"/>
      <c r="FA592" s="1"/>
      <c r="FB592" s="1"/>
      <c r="FC592" s="1"/>
      <c r="FD592" s="1"/>
      <c r="FE592" s="1"/>
      <c r="FF592" s="1"/>
      <c r="FI592" s="2"/>
      <c r="FJ592" s="2"/>
      <c r="FO592" s="2"/>
      <c r="FP592" s="2"/>
      <c r="FS592" s="2"/>
      <c r="FT592" s="2"/>
      <c r="FU592" s="2"/>
      <c r="FV592" s="2"/>
      <c r="FW592" s="2"/>
      <c r="FX592" s="2"/>
      <c r="FY592" s="2"/>
      <c r="FZ592" s="2"/>
      <c r="GQ592" s="1"/>
      <c r="GR592" s="1"/>
      <c r="GS592" s="1"/>
      <c r="GT592" s="1"/>
      <c r="GU592" s="1"/>
      <c r="GV592" s="1"/>
      <c r="GW592" s="1"/>
      <c r="GX592" s="1"/>
      <c r="HM592" s="1"/>
      <c r="HN592" s="1"/>
    </row>
    <row r="593" spans="1:222">
      <c r="A593" s="11"/>
      <c r="B593" s="1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2"/>
      <c r="AN593" s="2"/>
      <c r="AQ593" s="2"/>
      <c r="AR593" s="2"/>
      <c r="AU593" s="2"/>
      <c r="AV593" s="2"/>
      <c r="BA593" s="2"/>
      <c r="BB593" s="2"/>
      <c r="BE593" s="2"/>
      <c r="BF593" s="2"/>
      <c r="BI593" s="2"/>
      <c r="BJ593" s="2"/>
      <c r="BO593" s="1"/>
      <c r="BP593" s="1"/>
      <c r="BQ593" s="1"/>
      <c r="BR593" s="1"/>
      <c r="BS593" s="1"/>
      <c r="BT593" s="1"/>
      <c r="BU593" s="1"/>
      <c r="BV593" s="1"/>
      <c r="BW593" s="1"/>
      <c r="BX593" s="1"/>
      <c r="BY593" s="1"/>
      <c r="BZ593" s="1"/>
      <c r="CA593" s="1"/>
      <c r="CB593" s="1"/>
      <c r="CC593" s="1"/>
      <c r="CD593" s="1"/>
      <c r="CE593" s="1"/>
      <c r="CF593" s="1"/>
      <c r="CG593" s="1"/>
      <c r="CH593" s="1"/>
      <c r="CI593" s="1"/>
      <c r="CJ593" s="1"/>
      <c r="CK593" s="1"/>
      <c r="CL593" s="1"/>
      <c r="CM593" s="1"/>
      <c r="CN593" s="1"/>
      <c r="CO593" s="1"/>
      <c r="CP593" s="1"/>
      <c r="CQ593" s="1"/>
      <c r="CR593" s="1"/>
      <c r="CS593" s="1"/>
      <c r="CT593" s="1"/>
      <c r="CU593" s="1"/>
      <c r="CV593" s="1"/>
      <c r="CW593" s="1"/>
      <c r="CX593" s="1"/>
      <c r="CY593" s="1"/>
      <c r="CZ593" s="1"/>
      <c r="DA593" s="1"/>
      <c r="DB593" s="1"/>
      <c r="DC593" s="1"/>
      <c r="DD593" s="1"/>
      <c r="DE593" s="1"/>
      <c r="DF593" s="1"/>
      <c r="DG593" s="1"/>
      <c r="DH593" s="1"/>
      <c r="DI593" s="1"/>
      <c r="DJ593" s="1"/>
      <c r="DK593" s="1"/>
      <c r="DL593" s="1"/>
      <c r="DM593" s="1"/>
      <c r="DN593" s="1"/>
      <c r="DO593" s="1"/>
      <c r="DP593" s="1"/>
      <c r="DQ593" s="1"/>
      <c r="DR593" s="1"/>
      <c r="DS593" s="1"/>
      <c r="DT593" s="1"/>
      <c r="DU593" s="1"/>
      <c r="DV593" s="1"/>
      <c r="DW593" s="1"/>
      <c r="DX593" s="1"/>
      <c r="DY593" s="1"/>
      <c r="DZ593" s="1"/>
      <c r="EA593" s="1"/>
      <c r="EB593" s="1"/>
      <c r="EC593" s="1"/>
      <c r="ED593" s="1"/>
      <c r="EE593" s="1"/>
      <c r="EF593" s="1"/>
      <c r="EG593" s="1"/>
      <c r="EH593" s="1"/>
      <c r="EI593" s="1"/>
      <c r="EJ593" s="1"/>
      <c r="EK593" s="1"/>
      <c r="EL593" s="1"/>
      <c r="EM593" s="1"/>
      <c r="EN593" s="1"/>
      <c r="EO593" s="1"/>
      <c r="EP593" s="1"/>
      <c r="EQ593" s="1"/>
      <c r="ER593" s="1"/>
      <c r="ES593" s="1"/>
      <c r="ET593" s="1"/>
      <c r="EU593" s="1"/>
      <c r="EV593" s="1"/>
      <c r="EW593" s="1"/>
      <c r="EX593" s="1"/>
      <c r="EY593" s="1"/>
      <c r="EZ593" s="1"/>
      <c r="FA593" s="1"/>
      <c r="FB593" s="1"/>
      <c r="FC593" s="1"/>
      <c r="FD593" s="1"/>
      <c r="FE593" s="1"/>
      <c r="FF593" s="1"/>
      <c r="FI593" s="2"/>
      <c r="FJ593" s="2"/>
      <c r="FO593" s="2"/>
      <c r="FP593" s="2"/>
      <c r="FS593" s="2"/>
      <c r="FT593" s="2"/>
      <c r="FU593" s="2"/>
      <c r="FV593" s="2"/>
      <c r="FW593" s="2"/>
      <c r="FX593" s="2"/>
      <c r="FY593" s="2"/>
      <c r="FZ593" s="2"/>
      <c r="GQ593" s="1"/>
      <c r="GR593" s="1"/>
      <c r="GS593" s="1"/>
      <c r="GT593" s="1"/>
      <c r="GU593" s="1"/>
      <c r="GV593" s="1"/>
      <c r="GW593" s="1"/>
      <c r="GX593" s="1"/>
      <c r="HM593" s="1"/>
      <c r="HN593" s="1"/>
    </row>
    <row r="594" spans="1:222">
      <c r="A594" s="11"/>
      <c r="B594" s="1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2"/>
      <c r="AN594" s="2"/>
      <c r="AQ594" s="2"/>
      <c r="AR594" s="2"/>
      <c r="AU594" s="2"/>
      <c r="AV594" s="2"/>
      <c r="BA594" s="2"/>
      <c r="BB594" s="2"/>
      <c r="BE594" s="2"/>
      <c r="BF594" s="2"/>
      <c r="BI594" s="2"/>
      <c r="BJ594" s="2"/>
      <c r="BO594" s="1"/>
      <c r="BP594" s="1"/>
      <c r="BQ594" s="1"/>
      <c r="BR594" s="1"/>
      <c r="BS594" s="1"/>
      <c r="BT594" s="1"/>
      <c r="BU594" s="1"/>
      <c r="BV594" s="1"/>
      <c r="BW594" s="1"/>
      <c r="BX594" s="1"/>
      <c r="BY594" s="1"/>
      <c r="BZ594" s="1"/>
      <c r="CA594" s="1"/>
      <c r="CB594" s="1"/>
      <c r="CC594" s="1"/>
      <c r="CD594" s="1"/>
      <c r="CE594" s="1"/>
      <c r="CF594" s="1"/>
      <c r="CG594" s="1"/>
      <c r="CH594" s="1"/>
      <c r="CI594" s="1"/>
      <c r="CJ594" s="1"/>
      <c r="CK594" s="1"/>
      <c r="CL594" s="1"/>
      <c r="CM594" s="1"/>
      <c r="CN594" s="1"/>
      <c r="CO594" s="1"/>
      <c r="CP594" s="1"/>
      <c r="CQ594" s="1"/>
      <c r="CR594" s="1"/>
      <c r="CS594" s="1"/>
      <c r="CT594" s="1"/>
      <c r="CU594" s="1"/>
      <c r="CV594" s="1"/>
      <c r="CW594" s="1"/>
      <c r="CX594" s="1"/>
      <c r="CY594" s="1"/>
      <c r="CZ594" s="1"/>
      <c r="DA594" s="1"/>
      <c r="DB594" s="1"/>
      <c r="DC594" s="1"/>
      <c r="DD594" s="1"/>
      <c r="DE594" s="1"/>
      <c r="DF594" s="1"/>
      <c r="DG594" s="1"/>
      <c r="DH594" s="1"/>
      <c r="DI594" s="1"/>
      <c r="DJ594" s="1"/>
      <c r="DK594" s="1"/>
      <c r="DL594" s="1"/>
      <c r="DM594" s="1"/>
      <c r="DN594" s="1"/>
      <c r="DO594" s="1"/>
      <c r="DP594" s="1"/>
      <c r="DQ594" s="1"/>
      <c r="DR594" s="1"/>
      <c r="DS594" s="1"/>
      <c r="DT594" s="1"/>
      <c r="DU594" s="1"/>
      <c r="DV594" s="1"/>
      <c r="DW594" s="1"/>
      <c r="DX594" s="1"/>
      <c r="DY594" s="1"/>
      <c r="DZ594" s="1"/>
      <c r="EA594" s="1"/>
      <c r="EB594" s="1"/>
      <c r="EC594" s="1"/>
      <c r="ED594" s="1"/>
      <c r="EE594" s="1"/>
      <c r="EF594" s="1"/>
      <c r="EG594" s="1"/>
      <c r="EH594" s="1"/>
      <c r="EI594" s="1"/>
      <c r="EJ594" s="1"/>
      <c r="EK594" s="1"/>
      <c r="EL594" s="1"/>
      <c r="EM594" s="1"/>
      <c r="EN594" s="1"/>
      <c r="EO594" s="1"/>
      <c r="EP594" s="1"/>
      <c r="EQ594" s="1"/>
      <c r="ER594" s="1"/>
      <c r="ES594" s="1"/>
      <c r="ET594" s="1"/>
      <c r="EU594" s="1"/>
      <c r="EV594" s="1"/>
      <c r="EW594" s="1"/>
      <c r="EX594" s="1"/>
      <c r="EY594" s="1"/>
      <c r="EZ594" s="1"/>
      <c r="FA594" s="1"/>
      <c r="FB594" s="1"/>
      <c r="FC594" s="1"/>
      <c r="FD594" s="1"/>
      <c r="FE594" s="1"/>
      <c r="FF594" s="1"/>
      <c r="FI594" s="2"/>
      <c r="FJ594" s="2"/>
      <c r="FO594" s="2"/>
      <c r="FP594" s="2"/>
      <c r="FS594" s="2"/>
      <c r="FT594" s="2"/>
      <c r="FU594" s="2"/>
      <c r="FV594" s="2"/>
      <c r="FW594" s="2"/>
      <c r="FX594" s="2"/>
      <c r="FY594" s="2"/>
      <c r="FZ594" s="2"/>
      <c r="GQ594" s="1"/>
      <c r="GR594" s="1"/>
      <c r="GS594" s="1"/>
      <c r="GT594" s="1"/>
      <c r="GU594" s="1"/>
      <c r="GV594" s="1"/>
      <c r="GW594" s="1"/>
      <c r="GX594" s="1"/>
      <c r="HM594" s="1"/>
      <c r="HN594" s="1"/>
    </row>
    <row r="595" spans="1:222">
      <c r="A595" s="11"/>
      <c r="B595" s="1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2"/>
      <c r="AN595" s="2"/>
      <c r="AQ595" s="2"/>
      <c r="AR595" s="2"/>
      <c r="AU595" s="2"/>
      <c r="AV595" s="2"/>
      <c r="BA595" s="2"/>
      <c r="BB595" s="2"/>
      <c r="BE595" s="2"/>
      <c r="BF595" s="2"/>
      <c r="BI595" s="2"/>
      <c r="BJ595" s="2"/>
      <c r="BO595" s="1"/>
      <c r="BP595" s="1"/>
      <c r="BQ595" s="1"/>
      <c r="BR595" s="1"/>
      <c r="BS595" s="1"/>
      <c r="BT595" s="1"/>
      <c r="BU595" s="1"/>
      <c r="BV595" s="1"/>
      <c r="BW595" s="1"/>
      <c r="BX595" s="1"/>
      <c r="BY595" s="1"/>
      <c r="BZ595" s="1"/>
      <c r="CA595" s="1"/>
      <c r="CB595" s="1"/>
      <c r="CC595" s="1"/>
      <c r="CD595" s="1"/>
      <c r="CE595" s="1"/>
      <c r="CF595" s="1"/>
      <c r="CG595" s="1"/>
      <c r="CH595" s="1"/>
      <c r="CI595" s="1"/>
      <c r="CJ595" s="1"/>
      <c r="CK595" s="1"/>
      <c r="CL595" s="1"/>
      <c r="CM595" s="1"/>
      <c r="CN595" s="1"/>
      <c r="CO595" s="1"/>
      <c r="CP595" s="1"/>
      <c r="CQ595" s="1"/>
      <c r="CR595" s="1"/>
      <c r="CS595" s="1"/>
      <c r="CT595" s="1"/>
      <c r="CU595" s="1"/>
      <c r="CV595" s="1"/>
      <c r="CW595" s="1"/>
      <c r="CX595" s="1"/>
      <c r="CY595" s="1"/>
      <c r="CZ595" s="1"/>
      <c r="DA595" s="1"/>
      <c r="DB595" s="1"/>
      <c r="DC595" s="1"/>
      <c r="DD595" s="1"/>
      <c r="DE595" s="1"/>
      <c r="DF595" s="1"/>
      <c r="DG595" s="1"/>
      <c r="DH595" s="1"/>
      <c r="DI595" s="1"/>
      <c r="DJ595" s="1"/>
      <c r="DK595" s="1"/>
      <c r="DL595" s="1"/>
      <c r="DM595" s="1"/>
      <c r="DN595" s="1"/>
      <c r="DO595" s="1"/>
      <c r="DP595" s="1"/>
      <c r="DQ595" s="1"/>
      <c r="DR595" s="1"/>
      <c r="DS595" s="1"/>
      <c r="DT595" s="1"/>
      <c r="DU595" s="1"/>
      <c r="DV595" s="1"/>
      <c r="DW595" s="1"/>
      <c r="DX595" s="1"/>
      <c r="DY595" s="1"/>
      <c r="DZ595" s="1"/>
      <c r="EA595" s="1"/>
      <c r="EB595" s="1"/>
      <c r="EC595" s="1"/>
      <c r="ED595" s="1"/>
      <c r="EE595" s="1"/>
      <c r="EF595" s="1"/>
      <c r="EG595" s="1"/>
      <c r="EH595" s="1"/>
      <c r="EI595" s="1"/>
      <c r="EJ595" s="1"/>
      <c r="EK595" s="1"/>
      <c r="EL595" s="1"/>
      <c r="EM595" s="1"/>
      <c r="EN595" s="1"/>
      <c r="EO595" s="1"/>
      <c r="EP595" s="1"/>
      <c r="EQ595" s="1"/>
      <c r="ER595" s="1"/>
      <c r="ES595" s="1"/>
      <c r="ET595" s="1"/>
      <c r="EU595" s="1"/>
      <c r="EV595" s="1"/>
      <c r="EW595" s="1"/>
      <c r="EX595" s="1"/>
      <c r="EY595" s="1"/>
      <c r="EZ595" s="1"/>
      <c r="FA595" s="1"/>
      <c r="FB595" s="1"/>
      <c r="FC595" s="1"/>
      <c r="FD595" s="1"/>
      <c r="FE595" s="1"/>
      <c r="FF595" s="1"/>
      <c r="FI595" s="2"/>
      <c r="FJ595" s="2"/>
      <c r="FO595" s="2"/>
      <c r="FP595" s="2"/>
      <c r="FS595" s="2"/>
      <c r="FT595" s="2"/>
      <c r="FU595" s="2"/>
      <c r="FV595" s="2"/>
      <c r="FW595" s="2"/>
      <c r="FX595" s="2"/>
      <c r="FY595" s="2"/>
      <c r="FZ595" s="2"/>
      <c r="GQ595" s="1"/>
      <c r="GR595" s="1"/>
      <c r="GS595" s="1"/>
      <c r="GT595" s="1"/>
      <c r="GU595" s="1"/>
      <c r="GV595" s="1"/>
      <c r="GW595" s="1"/>
      <c r="GX595" s="1"/>
      <c r="HM595" s="1"/>
      <c r="HN595" s="1"/>
    </row>
    <row r="596" spans="1:222">
      <c r="A596" s="11"/>
      <c r="B596" s="1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2"/>
      <c r="AN596" s="2"/>
      <c r="AQ596" s="2"/>
      <c r="AR596" s="2"/>
      <c r="AU596" s="2"/>
      <c r="AV596" s="2"/>
      <c r="BA596" s="2"/>
      <c r="BB596" s="2"/>
      <c r="BE596" s="2"/>
      <c r="BF596" s="2"/>
      <c r="BI596" s="2"/>
      <c r="BJ596" s="2"/>
      <c r="BO596" s="1"/>
      <c r="BP596" s="1"/>
      <c r="BQ596" s="1"/>
      <c r="BR596" s="1"/>
      <c r="BS596" s="1"/>
      <c r="BT596" s="1"/>
      <c r="BU596" s="1"/>
      <c r="BV596" s="1"/>
      <c r="BW596" s="1"/>
      <c r="BX596" s="1"/>
      <c r="BY596" s="1"/>
      <c r="BZ596" s="1"/>
      <c r="CA596" s="1"/>
      <c r="CB596" s="1"/>
      <c r="CC596" s="1"/>
      <c r="CD596" s="1"/>
      <c r="CE596" s="1"/>
      <c r="CF596" s="1"/>
      <c r="CG596" s="1"/>
      <c r="CH596" s="1"/>
      <c r="CI596" s="1"/>
      <c r="CJ596" s="1"/>
      <c r="CK596" s="1"/>
      <c r="CL596" s="1"/>
      <c r="CM596" s="1"/>
      <c r="CN596" s="1"/>
      <c r="CO596" s="1"/>
      <c r="CP596" s="1"/>
      <c r="CQ596" s="1"/>
      <c r="CR596" s="1"/>
      <c r="CS596" s="1"/>
      <c r="CT596" s="1"/>
      <c r="CU596" s="1"/>
      <c r="CV596" s="1"/>
      <c r="CW596" s="1"/>
      <c r="CX596" s="1"/>
      <c r="CY596" s="1"/>
      <c r="CZ596" s="1"/>
      <c r="DA596" s="1"/>
      <c r="DB596" s="1"/>
      <c r="DC596" s="1"/>
      <c r="DD596" s="1"/>
      <c r="DE596" s="1"/>
      <c r="DF596" s="1"/>
      <c r="DG596" s="1"/>
      <c r="DH596" s="1"/>
      <c r="DI596" s="1"/>
      <c r="DJ596" s="1"/>
      <c r="DK596" s="1"/>
      <c r="DL596" s="1"/>
      <c r="DM596" s="1"/>
      <c r="DN596" s="1"/>
      <c r="DO596" s="1"/>
      <c r="DP596" s="1"/>
      <c r="DQ596" s="1"/>
      <c r="DR596" s="1"/>
      <c r="DS596" s="1"/>
      <c r="DT596" s="1"/>
      <c r="DU596" s="1"/>
      <c r="DV596" s="1"/>
      <c r="DW596" s="1"/>
      <c r="DX596" s="1"/>
      <c r="DY596" s="1"/>
      <c r="DZ596" s="1"/>
      <c r="EA596" s="1"/>
      <c r="EB596" s="1"/>
      <c r="EC596" s="1"/>
      <c r="ED596" s="1"/>
      <c r="EE596" s="1"/>
      <c r="EF596" s="1"/>
      <c r="EG596" s="1"/>
      <c r="EH596" s="1"/>
      <c r="EI596" s="1"/>
      <c r="EJ596" s="1"/>
      <c r="EK596" s="1"/>
      <c r="EL596" s="1"/>
      <c r="EM596" s="1"/>
      <c r="EN596" s="1"/>
      <c r="EO596" s="1"/>
      <c r="EP596" s="1"/>
      <c r="EQ596" s="1"/>
      <c r="ER596" s="1"/>
      <c r="ES596" s="1"/>
      <c r="ET596" s="1"/>
      <c r="EU596" s="1"/>
      <c r="EV596" s="1"/>
      <c r="EW596" s="1"/>
      <c r="EX596" s="1"/>
      <c r="EY596" s="1"/>
      <c r="EZ596" s="1"/>
      <c r="FA596" s="1"/>
      <c r="FB596" s="1"/>
      <c r="FC596" s="1"/>
      <c r="FD596" s="1"/>
      <c r="FE596" s="1"/>
      <c r="FF596" s="1"/>
      <c r="FI596" s="2"/>
      <c r="FJ596" s="2"/>
      <c r="FO596" s="2"/>
      <c r="FP596" s="2"/>
      <c r="FS596" s="2"/>
      <c r="FT596" s="2"/>
      <c r="FU596" s="2"/>
      <c r="FV596" s="2"/>
      <c r="FW596" s="2"/>
      <c r="FX596" s="2"/>
      <c r="FY596" s="2"/>
      <c r="FZ596" s="2"/>
      <c r="GQ596" s="1"/>
      <c r="GR596" s="1"/>
      <c r="GS596" s="1"/>
      <c r="GT596" s="1"/>
      <c r="GU596" s="1"/>
      <c r="GV596" s="1"/>
      <c r="GW596" s="1"/>
      <c r="GX596" s="1"/>
      <c r="HM596" s="1"/>
      <c r="HN596" s="1"/>
    </row>
    <row r="597" spans="1:222">
      <c r="A597" s="11"/>
      <c r="B597" s="1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2"/>
      <c r="AN597" s="2"/>
      <c r="AQ597" s="2"/>
      <c r="AR597" s="2"/>
      <c r="AU597" s="2"/>
      <c r="AV597" s="2"/>
      <c r="BA597" s="2"/>
      <c r="BB597" s="2"/>
      <c r="BE597" s="2"/>
      <c r="BF597" s="2"/>
      <c r="BI597" s="2"/>
      <c r="BJ597" s="2"/>
      <c r="BO597" s="1"/>
      <c r="BP597" s="1"/>
      <c r="BQ597" s="1"/>
      <c r="BR597" s="1"/>
      <c r="BS597" s="1"/>
      <c r="BT597" s="1"/>
      <c r="BU597" s="1"/>
      <c r="BV597" s="1"/>
      <c r="BW597" s="1"/>
      <c r="BX597" s="1"/>
      <c r="BY597" s="1"/>
      <c r="BZ597" s="1"/>
      <c r="CA597" s="1"/>
      <c r="CB597" s="1"/>
      <c r="CC597" s="1"/>
      <c r="CD597" s="1"/>
      <c r="CE597" s="1"/>
      <c r="CF597" s="1"/>
      <c r="CG597" s="1"/>
      <c r="CH597" s="1"/>
      <c r="CI597" s="1"/>
      <c r="CJ597" s="1"/>
      <c r="CK597" s="1"/>
      <c r="CL597" s="1"/>
      <c r="CM597" s="1"/>
      <c r="CN597" s="1"/>
      <c r="CO597" s="1"/>
      <c r="CP597" s="1"/>
      <c r="CQ597" s="1"/>
      <c r="CR597" s="1"/>
      <c r="CS597" s="1"/>
      <c r="CT597" s="1"/>
      <c r="CU597" s="1"/>
      <c r="CV597" s="1"/>
      <c r="CW597" s="1"/>
      <c r="CX597" s="1"/>
      <c r="CY597" s="1"/>
      <c r="CZ597" s="1"/>
      <c r="DA597" s="1"/>
      <c r="DB597" s="1"/>
      <c r="DC597" s="1"/>
      <c r="DD597" s="1"/>
      <c r="DE597" s="1"/>
      <c r="DF597" s="1"/>
      <c r="DG597" s="1"/>
      <c r="DH597" s="1"/>
      <c r="DI597" s="1"/>
      <c r="DJ597" s="1"/>
      <c r="DK597" s="1"/>
      <c r="DL597" s="1"/>
      <c r="DM597" s="1"/>
      <c r="DN597" s="1"/>
      <c r="DO597" s="1"/>
      <c r="DP597" s="1"/>
      <c r="DQ597" s="1"/>
      <c r="DR597" s="1"/>
      <c r="DS597" s="1"/>
      <c r="DT597" s="1"/>
      <c r="DU597" s="1"/>
      <c r="DV597" s="1"/>
      <c r="DW597" s="1"/>
      <c r="DX597" s="1"/>
      <c r="DY597" s="1"/>
      <c r="DZ597" s="1"/>
      <c r="EA597" s="1"/>
      <c r="EB597" s="1"/>
      <c r="EC597" s="1"/>
      <c r="ED597" s="1"/>
      <c r="EE597" s="1"/>
      <c r="EF597" s="1"/>
      <c r="EG597" s="1"/>
      <c r="EH597" s="1"/>
      <c r="EI597" s="1"/>
      <c r="EJ597" s="1"/>
      <c r="EK597" s="1"/>
      <c r="EL597" s="1"/>
      <c r="EM597" s="1"/>
      <c r="EN597" s="1"/>
      <c r="EO597" s="1"/>
      <c r="EP597" s="1"/>
      <c r="EQ597" s="1"/>
      <c r="ER597" s="1"/>
      <c r="ES597" s="1"/>
      <c r="ET597" s="1"/>
      <c r="EU597" s="1"/>
      <c r="EV597" s="1"/>
      <c r="EW597" s="1"/>
      <c r="EX597" s="1"/>
      <c r="EY597" s="1"/>
      <c r="EZ597" s="1"/>
      <c r="FA597" s="1"/>
      <c r="FB597" s="1"/>
      <c r="FC597" s="1"/>
      <c r="FD597" s="1"/>
      <c r="FE597" s="1"/>
      <c r="FF597" s="1"/>
      <c r="FI597" s="2"/>
      <c r="FJ597" s="2"/>
      <c r="FO597" s="2"/>
      <c r="FP597" s="2"/>
      <c r="FS597" s="2"/>
      <c r="FT597" s="2"/>
      <c r="FU597" s="2"/>
      <c r="FV597" s="2"/>
      <c r="FW597" s="2"/>
      <c r="FX597" s="2"/>
      <c r="FY597" s="2"/>
      <c r="FZ597" s="2"/>
      <c r="GQ597" s="1"/>
      <c r="GR597" s="1"/>
      <c r="GS597" s="1"/>
      <c r="GT597" s="1"/>
      <c r="GU597" s="1"/>
      <c r="GV597" s="1"/>
      <c r="GW597" s="1"/>
      <c r="GX597" s="1"/>
      <c r="HM597" s="1"/>
      <c r="HN597" s="1"/>
    </row>
    <row r="598" spans="1:222">
      <c r="A598" s="11"/>
      <c r="B598" s="1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2"/>
      <c r="AN598" s="2"/>
      <c r="AQ598" s="2"/>
      <c r="AR598" s="2"/>
      <c r="AU598" s="2"/>
      <c r="AV598" s="2"/>
      <c r="BA598" s="2"/>
      <c r="BB598" s="2"/>
      <c r="BE598" s="2"/>
      <c r="BF598" s="2"/>
      <c r="BI598" s="2"/>
      <c r="BJ598" s="2"/>
      <c r="BO598" s="1"/>
      <c r="BP598" s="1"/>
      <c r="BQ598" s="1"/>
      <c r="BR598" s="1"/>
      <c r="BS598" s="1"/>
      <c r="BT598" s="1"/>
      <c r="BU598" s="1"/>
      <c r="BV598" s="1"/>
      <c r="BW598" s="1"/>
      <c r="BX598" s="1"/>
      <c r="BY598" s="1"/>
      <c r="BZ598" s="1"/>
      <c r="CA598" s="1"/>
      <c r="CB598" s="1"/>
      <c r="CC598" s="1"/>
      <c r="CD598" s="1"/>
      <c r="CE598" s="1"/>
      <c r="CF598" s="1"/>
      <c r="CG598" s="1"/>
      <c r="CH598" s="1"/>
      <c r="CI598" s="1"/>
      <c r="CJ598" s="1"/>
      <c r="CK598" s="1"/>
      <c r="CL598" s="1"/>
      <c r="CM598" s="1"/>
      <c r="CN598" s="1"/>
      <c r="CO598" s="1"/>
      <c r="CP598" s="1"/>
      <c r="CQ598" s="1"/>
      <c r="CR598" s="1"/>
      <c r="CS598" s="1"/>
      <c r="CT598" s="1"/>
      <c r="CU598" s="1"/>
      <c r="CV598" s="1"/>
      <c r="CW598" s="1"/>
      <c r="CX598" s="1"/>
      <c r="CY598" s="1"/>
      <c r="CZ598" s="1"/>
      <c r="DA598" s="1"/>
      <c r="DB598" s="1"/>
      <c r="DC598" s="1"/>
      <c r="DD598" s="1"/>
      <c r="DE598" s="1"/>
      <c r="DF598" s="1"/>
      <c r="DG598" s="1"/>
      <c r="DH598" s="1"/>
      <c r="DI598" s="1"/>
      <c r="DJ598" s="1"/>
      <c r="DK598" s="1"/>
      <c r="DL598" s="1"/>
      <c r="DM598" s="1"/>
      <c r="DN598" s="1"/>
      <c r="DO598" s="1"/>
      <c r="DP598" s="1"/>
      <c r="DQ598" s="1"/>
      <c r="DR598" s="1"/>
      <c r="DS598" s="1"/>
      <c r="DT598" s="1"/>
      <c r="DU598" s="1"/>
      <c r="DV598" s="1"/>
      <c r="DW598" s="1"/>
      <c r="DX598" s="1"/>
      <c r="DY598" s="1"/>
      <c r="DZ598" s="1"/>
      <c r="EA598" s="1"/>
      <c r="EB598" s="1"/>
      <c r="EC598" s="1"/>
      <c r="ED598" s="1"/>
      <c r="EE598" s="1"/>
      <c r="EF598" s="1"/>
      <c r="EG598" s="1"/>
      <c r="EH598" s="1"/>
      <c r="EI598" s="1"/>
      <c r="EJ598" s="1"/>
      <c r="EK598" s="1"/>
      <c r="EL598" s="1"/>
      <c r="EM598" s="1"/>
      <c r="EN598" s="1"/>
      <c r="EO598" s="1"/>
      <c r="EP598" s="1"/>
      <c r="EQ598" s="1"/>
      <c r="ER598" s="1"/>
      <c r="ES598" s="1"/>
      <c r="ET598" s="1"/>
      <c r="EU598" s="1"/>
      <c r="EV598" s="1"/>
      <c r="EW598" s="1"/>
      <c r="EX598" s="1"/>
      <c r="EY598" s="1"/>
      <c r="EZ598" s="1"/>
      <c r="FA598" s="1"/>
      <c r="FB598" s="1"/>
      <c r="FC598" s="1"/>
      <c r="FD598" s="1"/>
      <c r="FE598" s="1"/>
      <c r="FF598" s="1"/>
      <c r="FI598" s="2"/>
      <c r="FJ598" s="2"/>
      <c r="FO598" s="2"/>
      <c r="FP598" s="2"/>
      <c r="FS598" s="2"/>
      <c r="FT598" s="2"/>
      <c r="FU598" s="2"/>
      <c r="FV598" s="2"/>
      <c r="FW598" s="2"/>
      <c r="FX598" s="2"/>
      <c r="FY598" s="2"/>
      <c r="FZ598" s="2"/>
      <c r="GQ598" s="1"/>
      <c r="GR598" s="1"/>
      <c r="GS598" s="1"/>
      <c r="GT598" s="1"/>
      <c r="GU598" s="1"/>
      <c r="GV598" s="1"/>
      <c r="GW598" s="1"/>
      <c r="GX598" s="1"/>
      <c r="HM598" s="1"/>
      <c r="HN598" s="1"/>
    </row>
    <row r="599" spans="1:222">
      <c r="A599" s="11"/>
      <c r="B599" s="1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2"/>
      <c r="AN599" s="2"/>
      <c r="AQ599" s="2"/>
      <c r="AR599" s="2"/>
      <c r="AU599" s="2"/>
      <c r="AV599" s="2"/>
      <c r="BA599" s="2"/>
      <c r="BB599" s="2"/>
      <c r="BE599" s="2"/>
      <c r="BF599" s="2"/>
      <c r="BI599" s="2"/>
      <c r="BJ599" s="2"/>
      <c r="BO599" s="1"/>
      <c r="BP599" s="1"/>
      <c r="BQ599" s="1"/>
      <c r="BR599" s="1"/>
      <c r="BS599" s="1"/>
      <c r="BT599" s="1"/>
      <c r="BU599" s="1"/>
      <c r="BV599" s="1"/>
      <c r="BW599" s="1"/>
      <c r="BX599" s="1"/>
      <c r="BY599" s="1"/>
      <c r="BZ599" s="1"/>
      <c r="CA599" s="1"/>
      <c r="CB599" s="1"/>
      <c r="CC599" s="1"/>
      <c r="CD599" s="1"/>
      <c r="CE599" s="1"/>
      <c r="CF599" s="1"/>
      <c r="CG599" s="1"/>
      <c r="CH599" s="1"/>
      <c r="CI599" s="1"/>
      <c r="CJ599" s="1"/>
      <c r="CK599" s="1"/>
      <c r="CL599" s="1"/>
      <c r="CM599" s="1"/>
      <c r="CN599" s="1"/>
      <c r="CO599" s="1"/>
      <c r="CP599" s="1"/>
      <c r="CQ599" s="1"/>
      <c r="CR599" s="1"/>
      <c r="CS599" s="1"/>
      <c r="CT599" s="1"/>
      <c r="CU599" s="1"/>
      <c r="CV599" s="1"/>
      <c r="CW599" s="1"/>
      <c r="CX599" s="1"/>
      <c r="CY599" s="1"/>
      <c r="CZ599" s="1"/>
      <c r="DA599" s="1"/>
      <c r="DB599" s="1"/>
      <c r="DC599" s="1"/>
      <c r="DD599" s="1"/>
      <c r="DE599" s="1"/>
      <c r="DF599" s="1"/>
      <c r="DG599" s="1"/>
      <c r="DH599" s="1"/>
      <c r="DI599" s="1"/>
      <c r="DJ599" s="1"/>
      <c r="DK599" s="1"/>
      <c r="DL599" s="1"/>
      <c r="DM599" s="1"/>
      <c r="DN599" s="1"/>
      <c r="DO599" s="1"/>
      <c r="DP599" s="1"/>
      <c r="DQ599" s="1"/>
      <c r="DR599" s="1"/>
      <c r="DS599" s="1"/>
      <c r="DT599" s="1"/>
      <c r="DU599" s="1"/>
      <c r="DV599" s="1"/>
      <c r="DW599" s="1"/>
      <c r="DX599" s="1"/>
      <c r="DY599" s="1"/>
      <c r="DZ599" s="1"/>
      <c r="EA599" s="1"/>
      <c r="EB599" s="1"/>
      <c r="EC599" s="1"/>
      <c r="ED599" s="1"/>
      <c r="EE599" s="1"/>
      <c r="EF599" s="1"/>
      <c r="EG599" s="1"/>
      <c r="EH599" s="1"/>
      <c r="EI599" s="1"/>
      <c r="EJ599" s="1"/>
      <c r="EK599" s="1"/>
      <c r="EL599" s="1"/>
      <c r="EM599" s="1"/>
      <c r="EN599" s="1"/>
      <c r="EO599" s="1"/>
      <c r="EP599" s="1"/>
      <c r="EQ599" s="1"/>
      <c r="ER599" s="1"/>
      <c r="ES599" s="1"/>
      <c r="ET599" s="1"/>
      <c r="EU599" s="1"/>
      <c r="EV599" s="1"/>
      <c r="EW599" s="1"/>
      <c r="EX599" s="1"/>
      <c r="EY599" s="1"/>
      <c r="EZ599" s="1"/>
      <c r="FA599" s="1"/>
      <c r="FB599" s="1"/>
      <c r="FC599" s="1"/>
      <c r="FD599" s="1"/>
      <c r="FE599" s="1"/>
      <c r="FF599" s="1"/>
      <c r="FI599" s="2"/>
      <c r="FJ599" s="2"/>
      <c r="FO599" s="2"/>
      <c r="FP599" s="2"/>
      <c r="FS599" s="2"/>
      <c r="FT599" s="2"/>
      <c r="FU599" s="2"/>
      <c r="FV599" s="2"/>
      <c r="FW599" s="2"/>
      <c r="FX599" s="2"/>
      <c r="FY599" s="2"/>
      <c r="FZ599" s="2"/>
      <c r="GQ599" s="1"/>
      <c r="GR599" s="1"/>
      <c r="GS599" s="1"/>
      <c r="GT599" s="1"/>
      <c r="GU599" s="1"/>
      <c r="GV599" s="1"/>
      <c r="GW599" s="1"/>
      <c r="GX599" s="1"/>
      <c r="HM599" s="1"/>
      <c r="HN599" s="1"/>
    </row>
    <row r="600" spans="1:222">
      <c r="A600" s="11"/>
      <c r="B600" s="1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2"/>
      <c r="AN600" s="2"/>
      <c r="AQ600" s="2"/>
      <c r="AR600" s="2"/>
      <c r="AU600" s="2"/>
      <c r="AV600" s="2"/>
      <c r="BA600" s="2"/>
      <c r="BB600" s="2"/>
      <c r="BE600" s="2"/>
      <c r="BF600" s="2"/>
      <c r="BI600" s="2"/>
      <c r="BJ600" s="2"/>
      <c r="BO600" s="1"/>
      <c r="BP600" s="1"/>
      <c r="BQ600" s="1"/>
      <c r="BR600" s="1"/>
      <c r="BS600" s="1"/>
      <c r="BT600" s="1"/>
      <c r="BU600" s="1"/>
      <c r="BV600" s="1"/>
      <c r="BW600" s="1"/>
      <c r="BX600" s="1"/>
      <c r="BY600" s="1"/>
      <c r="BZ600" s="1"/>
      <c r="CA600" s="1"/>
      <c r="CB600" s="1"/>
      <c r="CC600" s="1"/>
      <c r="CD600" s="1"/>
      <c r="CE600" s="1"/>
      <c r="CF600" s="1"/>
      <c r="CG600" s="1"/>
      <c r="CH600" s="1"/>
      <c r="CI600" s="1"/>
      <c r="CJ600" s="1"/>
      <c r="CK600" s="1"/>
      <c r="CL600" s="1"/>
      <c r="CM600" s="1"/>
      <c r="CN600" s="1"/>
      <c r="CO600" s="1"/>
      <c r="CP600" s="1"/>
      <c r="CQ600" s="1"/>
      <c r="CR600" s="1"/>
      <c r="CS600" s="1"/>
      <c r="CT600" s="1"/>
      <c r="CU600" s="1"/>
      <c r="CV600" s="1"/>
      <c r="CW600" s="1"/>
      <c r="CX600" s="1"/>
      <c r="CY600" s="1"/>
      <c r="CZ600" s="1"/>
      <c r="DA600" s="1"/>
      <c r="DB600" s="1"/>
      <c r="DC600" s="1"/>
      <c r="DD600" s="1"/>
      <c r="DE600" s="1"/>
      <c r="DF600" s="1"/>
      <c r="DG600" s="1"/>
      <c r="DH600" s="1"/>
      <c r="DI600" s="1"/>
      <c r="DJ600" s="1"/>
      <c r="DK600" s="1"/>
      <c r="DL600" s="1"/>
      <c r="DM600" s="1"/>
      <c r="DN600" s="1"/>
      <c r="DO600" s="1"/>
      <c r="DP600" s="1"/>
      <c r="DQ600" s="1"/>
      <c r="DR600" s="1"/>
      <c r="DS600" s="1"/>
      <c r="DT600" s="1"/>
      <c r="DU600" s="1"/>
      <c r="DV600" s="1"/>
      <c r="DW600" s="1"/>
      <c r="DX600" s="1"/>
      <c r="DY600" s="1"/>
      <c r="DZ600" s="1"/>
      <c r="EA600" s="1"/>
      <c r="EB600" s="1"/>
      <c r="EC600" s="1"/>
      <c r="ED600" s="1"/>
      <c r="EE600" s="1"/>
      <c r="EF600" s="1"/>
      <c r="EG600" s="1"/>
      <c r="EH600" s="1"/>
      <c r="EI600" s="1"/>
      <c r="EJ600" s="1"/>
      <c r="EK600" s="1"/>
      <c r="EL600" s="1"/>
      <c r="EM600" s="1"/>
      <c r="EN600" s="1"/>
      <c r="EO600" s="1"/>
      <c r="EP600" s="1"/>
      <c r="EQ600" s="1"/>
      <c r="ER600" s="1"/>
      <c r="ES600" s="1"/>
      <c r="ET600" s="1"/>
      <c r="EU600" s="1"/>
      <c r="EV600" s="1"/>
      <c r="EW600" s="1"/>
      <c r="EX600" s="1"/>
      <c r="EY600" s="1"/>
      <c r="EZ600" s="1"/>
      <c r="FA600" s="1"/>
      <c r="FB600" s="1"/>
      <c r="FC600" s="1"/>
      <c r="FD600" s="1"/>
      <c r="FE600" s="1"/>
      <c r="FF600" s="1"/>
      <c r="FI600" s="2"/>
      <c r="FJ600" s="2"/>
      <c r="FO600" s="2"/>
      <c r="FP600" s="2"/>
      <c r="FS600" s="2"/>
      <c r="FT600" s="2"/>
      <c r="FU600" s="2"/>
      <c r="FV600" s="2"/>
      <c r="FW600" s="2"/>
      <c r="FX600" s="2"/>
      <c r="FY600" s="2"/>
      <c r="FZ600" s="2"/>
      <c r="GQ600" s="1"/>
      <c r="GR600" s="1"/>
      <c r="GS600" s="1"/>
      <c r="GT600" s="1"/>
      <c r="GU600" s="1"/>
      <c r="GV600" s="1"/>
      <c r="GW600" s="1"/>
      <c r="GX600" s="1"/>
      <c r="HM600" s="1"/>
      <c r="HN600" s="1"/>
    </row>
    <row r="601" spans="1:222">
      <c r="A601" s="11"/>
      <c r="B601" s="1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2"/>
      <c r="AN601" s="2"/>
      <c r="AQ601" s="2"/>
      <c r="AR601" s="2"/>
      <c r="AU601" s="2"/>
      <c r="AV601" s="2"/>
      <c r="BA601" s="2"/>
      <c r="BB601" s="2"/>
      <c r="BE601" s="2"/>
      <c r="BF601" s="2"/>
      <c r="BI601" s="2"/>
      <c r="BJ601" s="2"/>
      <c r="BO601" s="1"/>
      <c r="BP601" s="1"/>
      <c r="BQ601" s="1"/>
      <c r="BR601" s="1"/>
      <c r="BS601" s="1"/>
      <c r="BT601" s="1"/>
      <c r="BU601" s="1"/>
      <c r="BV601" s="1"/>
      <c r="BW601" s="1"/>
      <c r="BX601" s="1"/>
      <c r="BY601" s="1"/>
      <c r="BZ601" s="1"/>
      <c r="CA601" s="1"/>
      <c r="CB601" s="1"/>
      <c r="CC601" s="1"/>
      <c r="CD601" s="1"/>
      <c r="CE601" s="1"/>
      <c r="CF601" s="1"/>
      <c r="CG601" s="1"/>
      <c r="CH601" s="1"/>
      <c r="CI601" s="1"/>
      <c r="CJ601" s="1"/>
      <c r="CK601" s="1"/>
      <c r="CL601" s="1"/>
      <c r="CM601" s="1"/>
      <c r="CN601" s="1"/>
      <c r="CO601" s="1"/>
      <c r="CP601" s="1"/>
      <c r="CQ601" s="1"/>
      <c r="CR601" s="1"/>
      <c r="CS601" s="1"/>
      <c r="CT601" s="1"/>
      <c r="CU601" s="1"/>
      <c r="CV601" s="1"/>
      <c r="CW601" s="1"/>
      <c r="CX601" s="1"/>
      <c r="CY601" s="1"/>
      <c r="CZ601" s="1"/>
      <c r="DA601" s="1"/>
      <c r="DB601" s="1"/>
      <c r="DC601" s="1"/>
      <c r="DD601" s="1"/>
      <c r="DE601" s="1"/>
      <c r="DF601" s="1"/>
      <c r="DG601" s="1"/>
      <c r="DH601" s="1"/>
      <c r="DI601" s="1"/>
      <c r="DJ601" s="1"/>
      <c r="DK601" s="1"/>
      <c r="DL601" s="1"/>
      <c r="DM601" s="1"/>
      <c r="DN601" s="1"/>
      <c r="DO601" s="1"/>
      <c r="DP601" s="1"/>
      <c r="DQ601" s="1"/>
      <c r="DR601" s="1"/>
      <c r="DS601" s="1"/>
      <c r="DT601" s="1"/>
      <c r="DU601" s="1"/>
      <c r="DV601" s="1"/>
      <c r="DW601" s="1"/>
      <c r="DX601" s="1"/>
      <c r="DY601" s="1"/>
      <c r="DZ601" s="1"/>
      <c r="EA601" s="1"/>
      <c r="EB601" s="1"/>
      <c r="EC601" s="1"/>
      <c r="ED601" s="1"/>
      <c r="EE601" s="1"/>
      <c r="EF601" s="1"/>
      <c r="EG601" s="1"/>
      <c r="EH601" s="1"/>
      <c r="EI601" s="1"/>
      <c r="EJ601" s="1"/>
      <c r="EK601" s="1"/>
      <c r="EL601" s="1"/>
      <c r="EM601" s="1"/>
      <c r="EN601" s="1"/>
      <c r="EO601" s="1"/>
      <c r="EP601" s="1"/>
      <c r="EQ601" s="1"/>
      <c r="ER601" s="1"/>
      <c r="ES601" s="1"/>
      <c r="ET601" s="1"/>
      <c r="EU601" s="1"/>
      <c r="EV601" s="1"/>
      <c r="EW601" s="1"/>
      <c r="EX601" s="1"/>
      <c r="EY601" s="1"/>
      <c r="EZ601" s="1"/>
      <c r="FA601" s="1"/>
      <c r="FB601" s="1"/>
      <c r="FC601" s="1"/>
      <c r="FD601" s="1"/>
      <c r="FE601" s="1"/>
      <c r="FF601" s="1"/>
      <c r="FI601" s="2"/>
      <c r="FJ601" s="2"/>
      <c r="FO601" s="2"/>
      <c r="FP601" s="2"/>
      <c r="FS601" s="2"/>
      <c r="FT601" s="2"/>
      <c r="FU601" s="2"/>
      <c r="FV601" s="2"/>
      <c r="FW601" s="2"/>
      <c r="FX601" s="2"/>
      <c r="FY601" s="2"/>
      <c r="FZ601" s="2"/>
      <c r="GQ601" s="1"/>
      <c r="GR601" s="1"/>
      <c r="GS601" s="1"/>
      <c r="GT601" s="1"/>
      <c r="GU601" s="1"/>
      <c r="GV601" s="1"/>
      <c r="GW601" s="1"/>
      <c r="GX601" s="1"/>
      <c r="HM601" s="1"/>
      <c r="HN601" s="1"/>
    </row>
    <row r="602" spans="1:222">
      <c r="A602" s="11"/>
      <c r="B602" s="1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2"/>
      <c r="AN602" s="2"/>
      <c r="AQ602" s="2"/>
      <c r="AR602" s="2"/>
      <c r="AU602" s="2"/>
      <c r="AV602" s="2"/>
      <c r="BA602" s="2"/>
      <c r="BB602" s="2"/>
      <c r="BE602" s="2"/>
      <c r="BF602" s="2"/>
      <c r="BI602" s="2"/>
      <c r="BJ602" s="2"/>
      <c r="BO602" s="1"/>
      <c r="BP602" s="1"/>
      <c r="BQ602" s="1"/>
      <c r="BR602" s="1"/>
      <c r="BS602" s="1"/>
      <c r="BT602" s="1"/>
      <c r="BU602" s="1"/>
      <c r="BV602" s="1"/>
      <c r="BW602" s="1"/>
      <c r="BX602" s="1"/>
      <c r="BY602" s="1"/>
      <c r="BZ602" s="1"/>
      <c r="CA602" s="1"/>
      <c r="CB602" s="1"/>
      <c r="CC602" s="1"/>
      <c r="CD602" s="1"/>
      <c r="CE602" s="1"/>
      <c r="CF602" s="1"/>
      <c r="CG602" s="1"/>
      <c r="CH602" s="1"/>
      <c r="CI602" s="1"/>
      <c r="CJ602" s="1"/>
      <c r="CK602" s="1"/>
      <c r="CL602" s="1"/>
      <c r="CM602" s="1"/>
      <c r="CN602" s="1"/>
      <c r="CO602" s="1"/>
      <c r="CP602" s="1"/>
      <c r="CQ602" s="1"/>
      <c r="CR602" s="1"/>
      <c r="CS602" s="1"/>
      <c r="CT602" s="1"/>
      <c r="CU602" s="1"/>
      <c r="CV602" s="1"/>
      <c r="CW602" s="1"/>
      <c r="CX602" s="1"/>
      <c r="CY602" s="1"/>
      <c r="CZ602" s="1"/>
      <c r="DA602" s="1"/>
      <c r="DB602" s="1"/>
      <c r="DC602" s="1"/>
      <c r="DD602" s="1"/>
      <c r="DE602" s="1"/>
      <c r="DF602" s="1"/>
      <c r="DG602" s="1"/>
      <c r="DH602" s="1"/>
      <c r="DI602" s="1"/>
      <c r="DJ602" s="1"/>
      <c r="DK602" s="1"/>
      <c r="DL602" s="1"/>
      <c r="DM602" s="1"/>
      <c r="DN602" s="1"/>
      <c r="DO602" s="1"/>
      <c r="DP602" s="1"/>
      <c r="DQ602" s="1"/>
      <c r="DR602" s="1"/>
      <c r="DS602" s="1"/>
      <c r="DT602" s="1"/>
      <c r="DU602" s="1"/>
      <c r="DV602" s="1"/>
      <c r="DW602" s="1"/>
      <c r="DX602" s="1"/>
      <c r="DY602" s="1"/>
      <c r="DZ602" s="1"/>
      <c r="EA602" s="1"/>
      <c r="EB602" s="1"/>
      <c r="EC602" s="1"/>
      <c r="ED602" s="1"/>
      <c r="EE602" s="1"/>
      <c r="EF602" s="1"/>
      <c r="EG602" s="1"/>
      <c r="EH602" s="1"/>
      <c r="EI602" s="1"/>
      <c r="EJ602" s="1"/>
      <c r="EK602" s="1"/>
      <c r="EL602" s="1"/>
      <c r="EM602" s="1"/>
      <c r="EN602" s="1"/>
      <c r="EO602" s="1"/>
      <c r="EP602" s="1"/>
      <c r="EQ602" s="1"/>
      <c r="ER602" s="1"/>
      <c r="ES602" s="1"/>
      <c r="ET602" s="1"/>
      <c r="EU602" s="1"/>
      <c r="EV602" s="1"/>
      <c r="EW602" s="1"/>
      <c r="EX602" s="1"/>
      <c r="EY602" s="1"/>
      <c r="EZ602" s="1"/>
      <c r="FA602" s="1"/>
      <c r="FB602" s="1"/>
      <c r="FC602" s="1"/>
      <c r="FD602" s="1"/>
      <c r="FE602" s="1"/>
      <c r="FF602" s="1"/>
      <c r="FI602" s="2"/>
      <c r="FJ602" s="2"/>
      <c r="FO602" s="2"/>
      <c r="FP602" s="2"/>
      <c r="FS602" s="2"/>
      <c r="FT602" s="2"/>
      <c r="FU602" s="2"/>
      <c r="FV602" s="2"/>
      <c r="FW602" s="2"/>
      <c r="FX602" s="2"/>
      <c r="FY602" s="2"/>
      <c r="FZ602" s="2"/>
      <c r="GQ602" s="1"/>
      <c r="GR602" s="1"/>
      <c r="GS602" s="1"/>
      <c r="GT602" s="1"/>
      <c r="GU602" s="1"/>
      <c r="GV602" s="1"/>
      <c r="GW602" s="1"/>
      <c r="GX602" s="1"/>
      <c r="HM602" s="1"/>
      <c r="HN602" s="1"/>
    </row>
    <row r="603" spans="1:222">
      <c r="A603" s="11"/>
      <c r="B603" s="1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2"/>
      <c r="AN603" s="2"/>
      <c r="AQ603" s="2"/>
      <c r="AR603" s="2"/>
      <c r="AU603" s="2"/>
      <c r="AV603" s="2"/>
      <c r="BA603" s="2"/>
      <c r="BB603" s="2"/>
      <c r="BE603" s="2"/>
      <c r="BF603" s="2"/>
      <c r="BI603" s="2"/>
      <c r="BJ603" s="2"/>
      <c r="BO603" s="1"/>
      <c r="BP603" s="1"/>
      <c r="BQ603" s="1"/>
      <c r="BR603" s="1"/>
      <c r="BS603" s="1"/>
      <c r="BT603" s="1"/>
      <c r="BU603" s="1"/>
      <c r="BV603" s="1"/>
      <c r="BW603" s="1"/>
      <c r="BX603" s="1"/>
      <c r="BY603" s="1"/>
      <c r="BZ603" s="1"/>
      <c r="CA603" s="1"/>
      <c r="CB603" s="1"/>
      <c r="CC603" s="1"/>
      <c r="CD603" s="1"/>
      <c r="CE603" s="1"/>
      <c r="CF603" s="1"/>
      <c r="CG603" s="1"/>
      <c r="CH603" s="1"/>
      <c r="CI603" s="1"/>
      <c r="CJ603" s="1"/>
      <c r="CK603" s="1"/>
      <c r="CL603" s="1"/>
      <c r="CM603" s="1"/>
      <c r="CN603" s="1"/>
      <c r="CO603" s="1"/>
      <c r="CP603" s="1"/>
      <c r="CQ603" s="1"/>
      <c r="CR603" s="1"/>
      <c r="CS603" s="1"/>
      <c r="CT603" s="1"/>
      <c r="CU603" s="1"/>
      <c r="CV603" s="1"/>
      <c r="CW603" s="1"/>
      <c r="CX603" s="1"/>
      <c r="CY603" s="1"/>
      <c r="CZ603" s="1"/>
      <c r="DA603" s="1"/>
      <c r="DB603" s="1"/>
      <c r="DC603" s="1"/>
      <c r="DD603" s="1"/>
      <c r="DE603" s="1"/>
      <c r="DF603" s="1"/>
      <c r="DG603" s="1"/>
      <c r="DH603" s="1"/>
      <c r="DI603" s="1"/>
      <c r="DJ603" s="1"/>
      <c r="DK603" s="1"/>
      <c r="DL603" s="1"/>
      <c r="DM603" s="1"/>
      <c r="DN603" s="1"/>
      <c r="DO603" s="1"/>
      <c r="DP603" s="1"/>
      <c r="DQ603" s="1"/>
      <c r="DR603" s="1"/>
      <c r="DS603" s="1"/>
      <c r="DT603" s="1"/>
      <c r="DU603" s="1"/>
      <c r="DV603" s="1"/>
      <c r="DW603" s="1"/>
      <c r="DX603" s="1"/>
      <c r="DY603" s="1"/>
      <c r="DZ603" s="1"/>
      <c r="EA603" s="1"/>
      <c r="EB603" s="1"/>
      <c r="EC603" s="1"/>
      <c r="ED603" s="1"/>
      <c r="EE603" s="1"/>
      <c r="EF603" s="1"/>
      <c r="EG603" s="1"/>
      <c r="EH603" s="1"/>
      <c r="EI603" s="1"/>
      <c r="EJ603" s="1"/>
      <c r="EK603" s="1"/>
      <c r="EL603" s="1"/>
      <c r="EM603" s="1"/>
      <c r="EN603" s="1"/>
      <c r="EO603" s="1"/>
      <c r="EP603" s="1"/>
      <c r="EQ603" s="1"/>
      <c r="ER603" s="1"/>
      <c r="ES603" s="1"/>
      <c r="ET603" s="1"/>
      <c r="EU603" s="1"/>
      <c r="EV603" s="1"/>
      <c r="EW603" s="1"/>
      <c r="EX603" s="1"/>
      <c r="EY603" s="1"/>
      <c r="EZ603" s="1"/>
      <c r="FA603" s="1"/>
      <c r="FB603" s="1"/>
      <c r="FC603" s="1"/>
      <c r="FD603" s="1"/>
      <c r="FE603" s="1"/>
      <c r="FF603" s="1"/>
      <c r="FI603" s="2"/>
      <c r="FJ603" s="2"/>
      <c r="FO603" s="2"/>
      <c r="FP603" s="2"/>
      <c r="FS603" s="2"/>
      <c r="FT603" s="2"/>
      <c r="FU603" s="2"/>
      <c r="FV603" s="2"/>
      <c r="FW603" s="2"/>
      <c r="FX603" s="2"/>
      <c r="FY603" s="2"/>
      <c r="FZ603" s="2"/>
      <c r="GQ603" s="1"/>
      <c r="GR603" s="1"/>
      <c r="GS603" s="1"/>
      <c r="GT603" s="1"/>
      <c r="GU603" s="1"/>
      <c r="GV603" s="1"/>
      <c r="GW603" s="1"/>
      <c r="GX603" s="1"/>
      <c r="HM603" s="1"/>
      <c r="HN603" s="1"/>
    </row>
    <row r="604" spans="1:222">
      <c r="A604" s="11"/>
      <c r="B604" s="1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2"/>
      <c r="AN604" s="2"/>
      <c r="AQ604" s="2"/>
      <c r="AR604" s="2"/>
      <c r="AU604" s="2"/>
      <c r="AV604" s="2"/>
      <c r="BA604" s="2"/>
      <c r="BB604" s="2"/>
      <c r="BE604" s="2"/>
      <c r="BF604" s="2"/>
      <c r="BI604" s="2"/>
      <c r="BJ604" s="2"/>
      <c r="BO604" s="1"/>
      <c r="BP604" s="1"/>
      <c r="BQ604" s="1"/>
      <c r="BR604" s="1"/>
      <c r="BS604" s="1"/>
      <c r="BT604" s="1"/>
      <c r="BU604" s="1"/>
      <c r="BV604" s="1"/>
      <c r="BW604" s="1"/>
      <c r="BX604" s="1"/>
      <c r="BY604" s="1"/>
      <c r="BZ604" s="1"/>
      <c r="CA604" s="1"/>
      <c r="CB604" s="1"/>
      <c r="CC604" s="1"/>
      <c r="CD604" s="1"/>
      <c r="CE604" s="1"/>
      <c r="CF604" s="1"/>
      <c r="CG604" s="1"/>
      <c r="CH604" s="1"/>
      <c r="CI604" s="1"/>
      <c r="CJ604" s="1"/>
      <c r="CK604" s="1"/>
      <c r="CL604" s="1"/>
      <c r="CM604" s="1"/>
      <c r="CN604" s="1"/>
      <c r="CO604" s="1"/>
      <c r="CP604" s="1"/>
      <c r="CQ604" s="1"/>
      <c r="CR604" s="1"/>
      <c r="CS604" s="1"/>
      <c r="CT604" s="1"/>
      <c r="CU604" s="1"/>
      <c r="CV604" s="1"/>
      <c r="CW604" s="1"/>
      <c r="CX604" s="1"/>
      <c r="CY604" s="1"/>
      <c r="CZ604" s="1"/>
      <c r="DA604" s="1"/>
      <c r="DB604" s="1"/>
      <c r="DC604" s="1"/>
      <c r="DD604" s="1"/>
      <c r="DE604" s="1"/>
      <c r="DF604" s="1"/>
      <c r="DG604" s="1"/>
      <c r="DH604" s="1"/>
      <c r="DI604" s="1"/>
      <c r="DJ604" s="1"/>
      <c r="DK604" s="1"/>
      <c r="DL604" s="1"/>
      <c r="DM604" s="1"/>
      <c r="DN604" s="1"/>
      <c r="DO604" s="1"/>
      <c r="DP604" s="1"/>
      <c r="DQ604" s="1"/>
      <c r="DR604" s="1"/>
      <c r="DS604" s="1"/>
      <c r="DT604" s="1"/>
      <c r="DU604" s="1"/>
      <c r="DV604" s="1"/>
      <c r="DW604" s="1"/>
      <c r="DX604" s="1"/>
      <c r="DY604" s="1"/>
      <c r="DZ604" s="1"/>
      <c r="EA604" s="1"/>
      <c r="EB604" s="1"/>
      <c r="EC604" s="1"/>
      <c r="ED604" s="1"/>
      <c r="EE604" s="1"/>
      <c r="EF604" s="1"/>
      <c r="EG604" s="1"/>
      <c r="EH604" s="1"/>
      <c r="EI604" s="1"/>
      <c r="EJ604" s="1"/>
      <c r="EK604" s="1"/>
      <c r="EL604" s="1"/>
      <c r="EM604" s="1"/>
      <c r="EN604" s="1"/>
      <c r="EO604" s="1"/>
      <c r="EP604" s="1"/>
      <c r="EQ604" s="1"/>
      <c r="ER604" s="1"/>
      <c r="ES604" s="1"/>
      <c r="ET604" s="1"/>
      <c r="EU604" s="1"/>
      <c r="EV604" s="1"/>
      <c r="EW604" s="1"/>
      <c r="EX604" s="1"/>
      <c r="EY604" s="1"/>
      <c r="EZ604" s="1"/>
      <c r="FA604" s="1"/>
      <c r="FB604" s="1"/>
      <c r="FC604" s="1"/>
      <c r="FD604" s="1"/>
      <c r="FE604" s="1"/>
      <c r="FF604" s="1"/>
      <c r="FI604" s="2"/>
      <c r="FJ604" s="2"/>
      <c r="FO604" s="2"/>
      <c r="FP604" s="2"/>
      <c r="FS604" s="2"/>
      <c r="FT604" s="2"/>
      <c r="FU604" s="2"/>
      <c r="FV604" s="2"/>
      <c r="FW604" s="2"/>
      <c r="FX604" s="2"/>
      <c r="FY604" s="2"/>
      <c r="FZ604" s="2"/>
      <c r="GQ604" s="1"/>
      <c r="GR604" s="1"/>
      <c r="GS604" s="1"/>
      <c r="GT604" s="1"/>
      <c r="GU604" s="1"/>
      <c r="GV604" s="1"/>
      <c r="GW604" s="1"/>
      <c r="GX604" s="1"/>
      <c r="HM604" s="1"/>
      <c r="HN604" s="1"/>
    </row>
    <row r="605" spans="1:222">
      <c r="A605" s="11"/>
      <c r="B605" s="1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2"/>
      <c r="AN605" s="2"/>
      <c r="AQ605" s="2"/>
      <c r="AR605" s="2"/>
      <c r="AU605" s="2"/>
      <c r="AV605" s="2"/>
      <c r="BA605" s="2"/>
      <c r="BB605" s="2"/>
      <c r="BE605" s="2"/>
      <c r="BF605" s="2"/>
      <c r="BI605" s="2"/>
      <c r="BJ605" s="2"/>
      <c r="BO605" s="1"/>
      <c r="BP605" s="1"/>
      <c r="BQ605" s="1"/>
      <c r="BR605" s="1"/>
      <c r="BS605" s="1"/>
      <c r="BT605" s="1"/>
      <c r="BU605" s="1"/>
      <c r="BV605" s="1"/>
      <c r="BW605" s="1"/>
      <c r="BX605" s="1"/>
      <c r="BY605" s="1"/>
      <c r="BZ605" s="1"/>
      <c r="CA605" s="1"/>
      <c r="CB605" s="1"/>
      <c r="CC605" s="1"/>
      <c r="CD605" s="1"/>
      <c r="CE605" s="1"/>
      <c r="CF605" s="1"/>
      <c r="CG605" s="1"/>
      <c r="CH605" s="1"/>
      <c r="CI605" s="1"/>
      <c r="CJ605" s="1"/>
      <c r="CK605" s="1"/>
      <c r="CL605" s="1"/>
      <c r="CM605" s="1"/>
      <c r="CN605" s="1"/>
      <c r="CO605" s="1"/>
      <c r="CP605" s="1"/>
      <c r="CQ605" s="1"/>
      <c r="CR605" s="1"/>
      <c r="CS605" s="1"/>
      <c r="CT605" s="1"/>
      <c r="CU605" s="1"/>
      <c r="CV605" s="1"/>
      <c r="CW605" s="1"/>
      <c r="CX605" s="1"/>
      <c r="CY605" s="1"/>
      <c r="CZ605" s="1"/>
      <c r="DA605" s="1"/>
      <c r="DB605" s="1"/>
      <c r="DC605" s="1"/>
      <c r="DD605" s="1"/>
      <c r="DE605" s="1"/>
      <c r="DF605" s="1"/>
      <c r="DG605" s="1"/>
      <c r="DH605" s="1"/>
      <c r="DI605" s="1"/>
      <c r="DJ605" s="1"/>
      <c r="DK605" s="1"/>
      <c r="DL605" s="1"/>
      <c r="DM605" s="1"/>
      <c r="DN605" s="1"/>
      <c r="DO605" s="1"/>
      <c r="DP605" s="1"/>
      <c r="DQ605" s="1"/>
      <c r="DR605" s="1"/>
      <c r="DS605" s="1"/>
      <c r="DT605" s="1"/>
      <c r="DU605" s="1"/>
      <c r="DV605" s="1"/>
      <c r="DW605" s="1"/>
      <c r="DX605" s="1"/>
      <c r="DY605" s="1"/>
      <c r="DZ605" s="1"/>
      <c r="EA605" s="1"/>
      <c r="EB605" s="1"/>
      <c r="EC605" s="1"/>
      <c r="ED605" s="1"/>
      <c r="EE605" s="1"/>
      <c r="EF605" s="1"/>
      <c r="EG605" s="1"/>
      <c r="EH605" s="1"/>
      <c r="EI605" s="1"/>
      <c r="EJ605" s="1"/>
      <c r="EK605" s="1"/>
      <c r="EL605" s="1"/>
      <c r="EM605" s="1"/>
      <c r="EN605" s="1"/>
      <c r="EO605" s="1"/>
      <c r="EP605" s="1"/>
      <c r="EQ605" s="1"/>
      <c r="ER605" s="1"/>
      <c r="ES605" s="1"/>
      <c r="ET605" s="1"/>
      <c r="EU605" s="1"/>
      <c r="EV605" s="1"/>
      <c r="EW605" s="1"/>
      <c r="EX605" s="1"/>
      <c r="EY605" s="1"/>
      <c r="EZ605" s="1"/>
      <c r="FA605" s="1"/>
      <c r="FB605" s="1"/>
      <c r="FC605" s="1"/>
      <c r="FD605" s="1"/>
      <c r="FE605" s="1"/>
      <c r="FF605" s="1"/>
      <c r="FI605" s="2"/>
      <c r="FJ605" s="2"/>
      <c r="FO605" s="2"/>
      <c r="FP605" s="2"/>
      <c r="FS605" s="2"/>
      <c r="FT605" s="2"/>
      <c r="FU605" s="2"/>
      <c r="FV605" s="2"/>
      <c r="FW605" s="2"/>
      <c r="FX605" s="2"/>
      <c r="FY605" s="2"/>
      <c r="FZ605" s="2"/>
      <c r="GQ605" s="1"/>
      <c r="GR605" s="1"/>
      <c r="GS605" s="1"/>
      <c r="GT605" s="1"/>
      <c r="GU605" s="1"/>
      <c r="GV605" s="1"/>
      <c r="GW605" s="1"/>
      <c r="GX605" s="1"/>
      <c r="HM605" s="1"/>
      <c r="HN605" s="1"/>
    </row>
    <row r="606" spans="1:222">
      <c r="A606" s="11"/>
      <c r="B606" s="1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2"/>
      <c r="AN606" s="2"/>
      <c r="AQ606" s="2"/>
      <c r="AR606" s="2"/>
      <c r="AU606" s="2"/>
      <c r="AV606" s="2"/>
      <c r="BA606" s="2"/>
      <c r="BB606" s="2"/>
      <c r="BE606" s="2"/>
      <c r="BF606" s="2"/>
      <c r="BI606" s="2"/>
      <c r="BJ606" s="2"/>
      <c r="BO606" s="1"/>
      <c r="BP606" s="1"/>
      <c r="BQ606" s="1"/>
      <c r="BR606" s="1"/>
      <c r="BS606" s="1"/>
      <c r="BT606" s="1"/>
      <c r="BU606" s="1"/>
      <c r="BV606" s="1"/>
      <c r="BW606" s="1"/>
      <c r="BX606" s="1"/>
      <c r="BY606" s="1"/>
      <c r="BZ606" s="1"/>
      <c r="CA606" s="1"/>
      <c r="CB606" s="1"/>
      <c r="CC606" s="1"/>
      <c r="CD606" s="1"/>
      <c r="CE606" s="1"/>
      <c r="CF606" s="1"/>
      <c r="CG606" s="1"/>
      <c r="CH606" s="1"/>
      <c r="CI606" s="1"/>
      <c r="CJ606" s="1"/>
      <c r="CK606" s="1"/>
      <c r="CL606" s="1"/>
      <c r="CM606" s="1"/>
      <c r="CN606" s="1"/>
      <c r="CO606" s="1"/>
      <c r="CP606" s="1"/>
      <c r="CQ606" s="1"/>
      <c r="CR606" s="1"/>
      <c r="CS606" s="1"/>
      <c r="CT606" s="1"/>
      <c r="CU606" s="1"/>
      <c r="CV606" s="1"/>
      <c r="CW606" s="1"/>
      <c r="CX606" s="1"/>
      <c r="CY606" s="1"/>
      <c r="CZ606" s="1"/>
      <c r="DA606" s="1"/>
      <c r="DB606" s="1"/>
      <c r="DC606" s="1"/>
      <c r="DD606" s="1"/>
      <c r="DE606" s="1"/>
      <c r="DF606" s="1"/>
      <c r="DG606" s="1"/>
      <c r="DH606" s="1"/>
      <c r="DI606" s="1"/>
      <c r="DJ606" s="1"/>
      <c r="DK606" s="1"/>
      <c r="DL606" s="1"/>
      <c r="DM606" s="1"/>
      <c r="DN606" s="1"/>
      <c r="DO606" s="1"/>
      <c r="DP606" s="1"/>
      <c r="DQ606" s="1"/>
      <c r="DR606" s="1"/>
      <c r="DS606" s="1"/>
      <c r="DT606" s="1"/>
      <c r="DU606" s="1"/>
      <c r="DV606" s="1"/>
      <c r="DW606" s="1"/>
      <c r="DX606" s="1"/>
      <c r="DY606" s="1"/>
      <c r="DZ606" s="1"/>
      <c r="EA606" s="1"/>
      <c r="EB606" s="1"/>
      <c r="EC606" s="1"/>
      <c r="ED606" s="1"/>
      <c r="EE606" s="1"/>
      <c r="EF606" s="1"/>
      <c r="EG606" s="1"/>
      <c r="EH606" s="1"/>
      <c r="EI606" s="1"/>
      <c r="EJ606" s="1"/>
      <c r="EK606" s="1"/>
      <c r="EL606" s="1"/>
      <c r="EM606" s="1"/>
      <c r="EN606" s="1"/>
      <c r="EO606" s="1"/>
      <c r="EP606" s="1"/>
      <c r="EQ606" s="1"/>
      <c r="ER606" s="1"/>
      <c r="ES606" s="1"/>
      <c r="ET606" s="1"/>
      <c r="EU606" s="1"/>
      <c r="EV606" s="1"/>
      <c r="EW606" s="1"/>
      <c r="EX606" s="1"/>
      <c r="EY606" s="1"/>
      <c r="EZ606" s="1"/>
      <c r="FA606" s="1"/>
      <c r="FB606" s="1"/>
      <c r="FC606" s="1"/>
      <c r="FD606" s="1"/>
      <c r="FE606" s="1"/>
      <c r="FF606" s="1"/>
      <c r="FI606" s="2"/>
      <c r="FJ606" s="2"/>
      <c r="FO606" s="2"/>
      <c r="FP606" s="2"/>
      <c r="FS606" s="2"/>
      <c r="FT606" s="2"/>
      <c r="FU606" s="2"/>
      <c r="FV606" s="2"/>
      <c r="FW606" s="2"/>
      <c r="FX606" s="2"/>
      <c r="FY606" s="2"/>
      <c r="FZ606" s="2"/>
      <c r="GQ606" s="1"/>
      <c r="GR606" s="1"/>
      <c r="GS606" s="1"/>
      <c r="GT606" s="1"/>
      <c r="GU606" s="1"/>
      <c r="GV606" s="1"/>
      <c r="GW606" s="1"/>
      <c r="GX606" s="1"/>
      <c r="HM606" s="1"/>
      <c r="HN606" s="1"/>
    </row>
    <row r="607" spans="1:222">
      <c r="A607" s="11"/>
      <c r="B607" s="1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2"/>
      <c r="AN607" s="2"/>
      <c r="AQ607" s="2"/>
      <c r="AR607" s="2"/>
      <c r="AU607" s="2"/>
      <c r="AV607" s="2"/>
      <c r="BA607" s="2"/>
      <c r="BB607" s="2"/>
      <c r="BE607" s="2"/>
      <c r="BF607" s="2"/>
      <c r="BI607" s="2"/>
      <c r="BJ607" s="2"/>
      <c r="BO607" s="1"/>
      <c r="BP607" s="1"/>
      <c r="BQ607" s="1"/>
      <c r="BR607" s="1"/>
      <c r="BS607" s="1"/>
      <c r="BT607" s="1"/>
      <c r="BU607" s="1"/>
      <c r="BV607" s="1"/>
      <c r="BW607" s="1"/>
      <c r="BX607" s="1"/>
      <c r="BY607" s="1"/>
      <c r="BZ607" s="1"/>
      <c r="CA607" s="1"/>
      <c r="CB607" s="1"/>
      <c r="CC607" s="1"/>
      <c r="CD607" s="1"/>
      <c r="CE607" s="1"/>
      <c r="CF607" s="1"/>
      <c r="CG607" s="1"/>
      <c r="CH607" s="1"/>
      <c r="CI607" s="1"/>
      <c r="CJ607" s="1"/>
      <c r="CK607" s="1"/>
      <c r="CL607" s="1"/>
      <c r="CM607" s="1"/>
      <c r="CN607" s="1"/>
      <c r="CO607" s="1"/>
      <c r="CP607" s="1"/>
      <c r="CQ607" s="1"/>
      <c r="CR607" s="1"/>
      <c r="CS607" s="1"/>
      <c r="CT607" s="1"/>
      <c r="CU607" s="1"/>
      <c r="CV607" s="1"/>
      <c r="CW607" s="1"/>
      <c r="CX607" s="1"/>
      <c r="CY607" s="1"/>
      <c r="CZ607" s="1"/>
      <c r="DA607" s="1"/>
      <c r="DB607" s="1"/>
      <c r="DC607" s="1"/>
      <c r="DD607" s="1"/>
      <c r="DE607" s="1"/>
      <c r="DF607" s="1"/>
      <c r="DG607" s="1"/>
      <c r="DH607" s="1"/>
      <c r="DI607" s="1"/>
      <c r="DJ607" s="1"/>
      <c r="DK607" s="1"/>
      <c r="DL607" s="1"/>
      <c r="DM607" s="1"/>
      <c r="DN607" s="1"/>
      <c r="DO607" s="1"/>
      <c r="DP607" s="1"/>
      <c r="DQ607" s="1"/>
      <c r="DR607" s="1"/>
      <c r="DS607" s="1"/>
      <c r="DT607" s="1"/>
      <c r="DU607" s="1"/>
      <c r="DV607" s="1"/>
      <c r="DW607" s="1"/>
      <c r="DX607" s="1"/>
      <c r="DY607" s="1"/>
      <c r="DZ607" s="1"/>
      <c r="EA607" s="1"/>
      <c r="EB607" s="1"/>
      <c r="EC607" s="1"/>
      <c r="ED607" s="1"/>
      <c r="EE607" s="1"/>
      <c r="EF607" s="1"/>
      <c r="EG607" s="1"/>
      <c r="EH607" s="1"/>
      <c r="EI607" s="1"/>
      <c r="EJ607" s="1"/>
      <c r="EK607" s="1"/>
      <c r="EL607" s="1"/>
      <c r="EM607" s="1"/>
      <c r="EN607" s="1"/>
      <c r="EO607" s="1"/>
      <c r="EP607" s="1"/>
      <c r="EQ607" s="1"/>
      <c r="ER607" s="1"/>
      <c r="ES607" s="1"/>
      <c r="ET607" s="1"/>
      <c r="EU607" s="1"/>
      <c r="EV607" s="1"/>
      <c r="EW607" s="1"/>
      <c r="EX607" s="1"/>
      <c r="EY607" s="1"/>
      <c r="EZ607" s="1"/>
      <c r="FA607" s="1"/>
      <c r="FB607" s="1"/>
      <c r="FC607" s="1"/>
      <c r="FD607" s="1"/>
      <c r="FE607" s="1"/>
      <c r="FF607" s="1"/>
      <c r="FI607" s="2"/>
      <c r="FJ607" s="2"/>
      <c r="FO607" s="2"/>
      <c r="FP607" s="2"/>
      <c r="FS607" s="2"/>
      <c r="FT607" s="2"/>
      <c r="FU607" s="2"/>
      <c r="FV607" s="2"/>
      <c r="FW607" s="2"/>
      <c r="FX607" s="2"/>
      <c r="FY607" s="2"/>
      <c r="FZ607" s="2"/>
      <c r="GQ607" s="1"/>
      <c r="GR607" s="1"/>
      <c r="GS607" s="1"/>
      <c r="GT607" s="1"/>
      <c r="GU607" s="1"/>
      <c r="GV607" s="1"/>
      <c r="GW607" s="1"/>
      <c r="GX607" s="1"/>
      <c r="HM607" s="1"/>
      <c r="HN607" s="1"/>
    </row>
    <row r="608" spans="1:222">
      <c r="A608" s="11"/>
      <c r="B608" s="1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2"/>
      <c r="AN608" s="2"/>
      <c r="AQ608" s="2"/>
      <c r="AR608" s="2"/>
      <c r="AU608" s="2"/>
      <c r="AV608" s="2"/>
      <c r="BA608" s="2"/>
      <c r="BB608" s="2"/>
      <c r="BE608" s="2"/>
      <c r="BF608" s="2"/>
      <c r="BI608" s="2"/>
      <c r="BJ608" s="2"/>
      <c r="BO608" s="1"/>
      <c r="BP608" s="1"/>
      <c r="BQ608" s="1"/>
      <c r="BR608" s="1"/>
      <c r="BS608" s="1"/>
      <c r="BT608" s="1"/>
      <c r="BU608" s="1"/>
      <c r="BV608" s="1"/>
      <c r="BW608" s="1"/>
      <c r="BX608" s="1"/>
      <c r="BY608" s="1"/>
      <c r="BZ608" s="1"/>
      <c r="CA608" s="1"/>
      <c r="CB608" s="1"/>
      <c r="CC608" s="1"/>
      <c r="CD608" s="1"/>
      <c r="CE608" s="1"/>
      <c r="CF608" s="1"/>
      <c r="CG608" s="1"/>
      <c r="CH608" s="1"/>
      <c r="CI608" s="1"/>
      <c r="CJ608" s="1"/>
      <c r="CK608" s="1"/>
      <c r="CL608" s="1"/>
      <c r="CM608" s="1"/>
      <c r="CN608" s="1"/>
      <c r="CO608" s="1"/>
      <c r="CP608" s="1"/>
      <c r="CQ608" s="1"/>
      <c r="CR608" s="1"/>
      <c r="CS608" s="1"/>
      <c r="CT608" s="1"/>
      <c r="CU608" s="1"/>
      <c r="CV608" s="1"/>
      <c r="CW608" s="1"/>
      <c r="CX608" s="1"/>
      <c r="CY608" s="1"/>
      <c r="CZ608" s="1"/>
      <c r="DA608" s="1"/>
      <c r="DB608" s="1"/>
      <c r="DC608" s="1"/>
      <c r="DD608" s="1"/>
      <c r="DE608" s="1"/>
      <c r="DF608" s="1"/>
      <c r="DG608" s="1"/>
      <c r="DH608" s="1"/>
      <c r="DI608" s="1"/>
      <c r="DJ608" s="1"/>
      <c r="DK608" s="1"/>
      <c r="DL608" s="1"/>
      <c r="DM608" s="1"/>
      <c r="DN608" s="1"/>
      <c r="DO608" s="1"/>
      <c r="DP608" s="1"/>
      <c r="DQ608" s="1"/>
      <c r="DR608" s="1"/>
      <c r="DS608" s="1"/>
      <c r="DT608" s="1"/>
      <c r="DU608" s="1"/>
      <c r="DV608" s="1"/>
      <c r="DW608" s="1"/>
      <c r="DX608" s="1"/>
      <c r="DY608" s="1"/>
      <c r="DZ608" s="1"/>
      <c r="EA608" s="1"/>
      <c r="EB608" s="1"/>
      <c r="EC608" s="1"/>
      <c r="ED608" s="1"/>
      <c r="EE608" s="1"/>
      <c r="EF608" s="1"/>
      <c r="EG608" s="1"/>
      <c r="EH608" s="1"/>
      <c r="EI608" s="1"/>
      <c r="EJ608" s="1"/>
      <c r="EK608" s="1"/>
      <c r="EL608" s="1"/>
      <c r="EM608" s="1"/>
      <c r="EN608" s="1"/>
      <c r="EO608" s="1"/>
      <c r="EP608" s="1"/>
      <c r="EQ608" s="1"/>
      <c r="ER608" s="1"/>
      <c r="ES608" s="1"/>
      <c r="ET608" s="1"/>
      <c r="EU608" s="1"/>
      <c r="EV608" s="1"/>
      <c r="EW608" s="1"/>
      <c r="EX608" s="1"/>
      <c r="EY608" s="1"/>
      <c r="EZ608" s="1"/>
      <c r="FA608" s="1"/>
      <c r="FB608" s="1"/>
      <c r="FC608" s="1"/>
      <c r="FD608" s="1"/>
      <c r="FE608" s="1"/>
      <c r="FF608" s="1"/>
      <c r="FI608" s="2"/>
      <c r="FJ608" s="2"/>
      <c r="FO608" s="2"/>
      <c r="FP608" s="2"/>
      <c r="FS608" s="2"/>
      <c r="FT608" s="2"/>
      <c r="FU608" s="2"/>
      <c r="FV608" s="2"/>
      <c r="FW608" s="2"/>
      <c r="FX608" s="2"/>
      <c r="FY608" s="2"/>
      <c r="FZ608" s="2"/>
      <c r="GQ608" s="1"/>
      <c r="GR608" s="1"/>
      <c r="GS608" s="1"/>
      <c r="GT608" s="1"/>
      <c r="GU608" s="1"/>
      <c r="GV608" s="1"/>
      <c r="GW608" s="1"/>
      <c r="GX608" s="1"/>
      <c r="HM608" s="1"/>
      <c r="HN608" s="1"/>
    </row>
    <row r="609" spans="1:222">
      <c r="A609" s="11"/>
      <c r="B609" s="1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2"/>
      <c r="AN609" s="2"/>
      <c r="AQ609" s="2"/>
      <c r="AR609" s="2"/>
      <c r="AU609" s="2"/>
      <c r="AV609" s="2"/>
      <c r="BA609" s="2"/>
      <c r="BB609" s="2"/>
      <c r="BE609" s="2"/>
      <c r="BF609" s="2"/>
      <c r="BI609" s="2"/>
      <c r="BJ609" s="2"/>
      <c r="BO609" s="1"/>
      <c r="BP609" s="1"/>
      <c r="BQ609" s="1"/>
      <c r="BR609" s="1"/>
      <c r="BS609" s="1"/>
      <c r="BT609" s="1"/>
      <c r="BU609" s="1"/>
      <c r="BV609" s="1"/>
      <c r="BW609" s="1"/>
      <c r="BX609" s="1"/>
      <c r="BY609" s="1"/>
      <c r="BZ609" s="1"/>
      <c r="CA609" s="1"/>
      <c r="CB609" s="1"/>
      <c r="CC609" s="1"/>
      <c r="CD609" s="1"/>
      <c r="CE609" s="1"/>
      <c r="CF609" s="1"/>
      <c r="CG609" s="1"/>
      <c r="CH609" s="1"/>
      <c r="CI609" s="1"/>
      <c r="CJ609" s="1"/>
      <c r="CK609" s="1"/>
      <c r="CL609" s="1"/>
      <c r="CM609" s="1"/>
      <c r="CN609" s="1"/>
      <c r="CO609" s="1"/>
      <c r="CP609" s="1"/>
      <c r="CQ609" s="1"/>
      <c r="CR609" s="1"/>
      <c r="CS609" s="1"/>
      <c r="CT609" s="1"/>
      <c r="CU609" s="1"/>
      <c r="CV609" s="1"/>
      <c r="CW609" s="1"/>
      <c r="CX609" s="1"/>
      <c r="CY609" s="1"/>
      <c r="CZ609" s="1"/>
      <c r="DA609" s="1"/>
      <c r="DB609" s="1"/>
      <c r="DC609" s="1"/>
      <c r="DD609" s="1"/>
      <c r="DE609" s="1"/>
      <c r="DF609" s="1"/>
      <c r="DG609" s="1"/>
      <c r="DH609" s="1"/>
      <c r="DI609" s="1"/>
      <c r="DJ609" s="1"/>
      <c r="DK609" s="1"/>
      <c r="DL609" s="1"/>
      <c r="DM609" s="1"/>
      <c r="DN609" s="1"/>
      <c r="DO609" s="1"/>
      <c r="DP609" s="1"/>
      <c r="DQ609" s="1"/>
      <c r="DR609" s="1"/>
      <c r="DS609" s="1"/>
      <c r="DT609" s="1"/>
      <c r="DU609" s="1"/>
      <c r="DV609" s="1"/>
      <c r="DW609" s="1"/>
      <c r="DX609" s="1"/>
      <c r="DY609" s="1"/>
      <c r="DZ609" s="1"/>
      <c r="EA609" s="1"/>
      <c r="EB609" s="1"/>
      <c r="EC609" s="1"/>
      <c r="ED609" s="1"/>
      <c r="EE609" s="1"/>
      <c r="EF609" s="1"/>
      <c r="EG609" s="1"/>
      <c r="EH609" s="1"/>
      <c r="EI609" s="1"/>
      <c r="EJ609" s="1"/>
      <c r="EK609" s="1"/>
      <c r="EL609" s="1"/>
      <c r="EM609" s="1"/>
      <c r="EN609" s="1"/>
      <c r="EO609" s="1"/>
      <c r="EP609" s="1"/>
      <c r="EQ609" s="1"/>
      <c r="ER609" s="1"/>
      <c r="ES609" s="1"/>
      <c r="ET609" s="1"/>
      <c r="EU609" s="1"/>
      <c r="EV609" s="1"/>
      <c r="EW609" s="1"/>
      <c r="EX609" s="1"/>
      <c r="EY609" s="1"/>
      <c r="EZ609" s="1"/>
      <c r="FA609" s="1"/>
      <c r="FB609" s="1"/>
      <c r="FC609" s="1"/>
      <c r="FD609" s="1"/>
      <c r="FE609" s="1"/>
      <c r="FF609" s="1"/>
      <c r="FI609" s="2"/>
      <c r="FJ609" s="2"/>
      <c r="FO609" s="2"/>
      <c r="FP609" s="2"/>
      <c r="FS609" s="2"/>
      <c r="FT609" s="2"/>
      <c r="FU609" s="2"/>
      <c r="FV609" s="2"/>
      <c r="FW609" s="2"/>
      <c r="FX609" s="2"/>
      <c r="FY609" s="2"/>
      <c r="FZ609" s="2"/>
      <c r="GQ609" s="1"/>
      <c r="GR609" s="1"/>
      <c r="GS609" s="1"/>
      <c r="GT609" s="1"/>
      <c r="GU609" s="1"/>
      <c r="GV609" s="1"/>
      <c r="GW609" s="1"/>
      <c r="GX609" s="1"/>
      <c r="HM609" s="1"/>
      <c r="HN609" s="1"/>
    </row>
    <row r="610" spans="1:222">
      <c r="A610" s="11"/>
      <c r="B610" s="1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2"/>
      <c r="AN610" s="2"/>
      <c r="AQ610" s="2"/>
      <c r="AR610" s="2"/>
      <c r="AU610" s="2"/>
      <c r="AV610" s="2"/>
      <c r="BA610" s="2"/>
      <c r="BB610" s="2"/>
      <c r="BE610" s="2"/>
      <c r="BF610" s="2"/>
      <c r="BI610" s="2"/>
      <c r="BJ610" s="2"/>
      <c r="BO610" s="1"/>
      <c r="BP610" s="1"/>
      <c r="BQ610" s="1"/>
      <c r="BR610" s="1"/>
      <c r="BS610" s="1"/>
      <c r="BT610" s="1"/>
      <c r="BU610" s="1"/>
      <c r="BV610" s="1"/>
      <c r="BW610" s="1"/>
      <c r="BX610" s="1"/>
      <c r="BY610" s="1"/>
      <c r="BZ610" s="1"/>
      <c r="CA610" s="1"/>
      <c r="CB610" s="1"/>
      <c r="CC610" s="1"/>
      <c r="CD610" s="1"/>
      <c r="CE610" s="1"/>
      <c r="CF610" s="1"/>
      <c r="CG610" s="1"/>
      <c r="CH610" s="1"/>
      <c r="CI610" s="1"/>
      <c r="CJ610" s="1"/>
      <c r="CK610" s="1"/>
      <c r="CL610" s="1"/>
      <c r="CM610" s="1"/>
      <c r="CN610" s="1"/>
      <c r="CO610" s="1"/>
      <c r="CP610" s="1"/>
      <c r="CQ610" s="1"/>
      <c r="CR610" s="1"/>
      <c r="CS610" s="1"/>
      <c r="CT610" s="1"/>
      <c r="CU610" s="1"/>
      <c r="CV610" s="1"/>
      <c r="CW610" s="1"/>
      <c r="CX610" s="1"/>
      <c r="CY610" s="1"/>
      <c r="CZ610" s="1"/>
      <c r="DA610" s="1"/>
      <c r="DB610" s="1"/>
      <c r="DC610" s="1"/>
      <c r="DD610" s="1"/>
      <c r="DE610" s="1"/>
      <c r="DF610" s="1"/>
      <c r="DG610" s="1"/>
      <c r="DH610" s="1"/>
      <c r="DI610" s="1"/>
      <c r="DJ610" s="1"/>
      <c r="DK610" s="1"/>
      <c r="DL610" s="1"/>
      <c r="DM610" s="1"/>
      <c r="DN610" s="1"/>
      <c r="DO610" s="1"/>
      <c r="DP610" s="1"/>
      <c r="DQ610" s="1"/>
      <c r="DR610" s="1"/>
      <c r="DS610" s="1"/>
      <c r="DT610" s="1"/>
      <c r="DU610" s="1"/>
      <c r="DV610" s="1"/>
      <c r="DW610" s="1"/>
      <c r="DX610" s="1"/>
      <c r="DY610" s="1"/>
      <c r="DZ610" s="1"/>
      <c r="EA610" s="1"/>
      <c r="EB610" s="1"/>
      <c r="EC610" s="1"/>
      <c r="ED610" s="1"/>
      <c r="EE610" s="1"/>
      <c r="EF610" s="1"/>
      <c r="EG610" s="1"/>
      <c r="EH610" s="1"/>
      <c r="EI610" s="1"/>
      <c r="EJ610" s="1"/>
      <c r="EK610" s="1"/>
      <c r="EL610" s="1"/>
      <c r="EM610" s="1"/>
      <c r="EN610" s="1"/>
      <c r="EO610" s="1"/>
      <c r="EP610" s="1"/>
      <c r="EQ610" s="1"/>
      <c r="ER610" s="1"/>
      <c r="ES610" s="1"/>
      <c r="ET610" s="1"/>
      <c r="EU610" s="1"/>
      <c r="EV610" s="1"/>
      <c r="EW610" s="1"/>
      <c r="EX610" s="1"/>
      <c r="EY610" s="1"/>
      <c r="EZ610" s="1"/>
      <c r="FA610" s="1"/>
      <c r="FB610" s="1"/>
      <c r="FC610" s="1"/>
      <c r="FD610" s="1"/>
      <c r="FE610" s="1"/>
      <c r="FF610" s="1"/>
      <c r="FI610" s="2"/>
      <c r="FJ610" s="2"/>
      <c r="FO610" s="2"/>
      <c r="FP610" s="2"/>
      <c r="FS610" s="2"/>
      <c r="FT610" s="2"/>
      <c r="FU610" s="2"/>
      <c r="FV610" s="2"/>
      <c r="FW610" s="2"/>
      <c r="FX610" s="2"/>
      <c r="FY610" s="2"/>
      <c r="FZ610" s="2"/>
      <c r="GQ610" s="1"/>
      <c r="GR610" s="1"/>
      <c r="GS610" s="1"/>
      <c r="GT610" s="1"/>
      <c r="GU610" s="1"/>
      <c r="GV610" s="1"/>
      <c r="GW610" s="1"/>
      <c r="GX610" s="1"/>
      <c r="HM610" s="1"/>
      <c r="HN610" s="1"/>
    </row>
    <row r="611" spans="1:222">
      <c r="A611" s="11"/>
      <c r="B611" s="1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2"/>
      <c r="AN611" s="2"/>
      <c r="AQ611" s="2"/>
      <c r="AR611" s="2"/>
      <c r="AU611" s="2"/>
      <c r="AV611" s="2"/>
      <c r="BA611" s="2"/>
      <c r="BB611" s="2"/>
      <c r="BE611" s="2"/>
      <c r="BF611" s="2"/>
      <c r="BI611" s="2"/>
      <c r="BJ611" s="2"/>
      <c r="BO611" s="1"/>
      <c r="BP611" s="1"/>
      <c r="BQ611" s="1"/>
      <c r="BR611" s="1"/>
      <c r="BS611" s="1"/>
      <c r="BT611" s="1"/>
      <c r="BU611" s="1"/>
      <c r="BV611" s="1"/>
      <c r="BW611" s="1"/>
      <c r="BX611" s="1"/>
      <c r="BY611" s="1"/>
      <c r="BZ611" s="1"/>
      <c r="CA611" s="1"/>
      <c r="CB611" s="1"/>
      <c r="CC611" s="1"/>
      <c r="CD611" s="1"/>
      <c r="CE611" s="1"/>
      <c r="CF611" s="1"/>
      <c r="CG611" s="1"/>
      <c r="CH611" s="1"/>
      <c r="CI611" s="1"/>
      <c r="CJ611" s="1"/>
      <c r="CK611" s="1"/>
      <c r="CL611" s="1"/>
      <c r="CM611" s="1"/>
      <c r="CN611" s="1"/>
      <c r="CO611" s="1"/>
      <c r="CP611" s="1"/>
      <c r="CQ611" s="1"/>
      <c r="CR611" s="1"/>
      <c r="CS611" s="1"/>
      <c r="CT611" s="1"/>
      <c r="CU611" s="1"/>
      <c r="CV611" s="1"/>
      <c r="CW611" s="1"/>
      <c r="CX611" s="1"/>
      <c r="CY611" s="1"/>
      <c r="CZ611" s="1"/>
      <c r="DA611" s="1"/>
      <c r="DB611" s="1"/>
      <c r="DC611" s="1"/>
      <c r="DD611" s="1"/>
      <c r="DE611" s="1"/>
      <c r="DF611" s="1"/>
      <c r="DG611" s="1"/>
      <c r="DH611" s="1"/>
      <c r="DI611" s="1"/>
      <c r="DJ611" s="1"/>
      <c r="DK611" s="1"/>
      <c r="DL611" s="1"/>
      <c r="DM611" s="1"/>
      <c r="DN611" s="1"/>
      <c r="DO611" s="1"/>
      <c r="DP611" s="1"/>
      <c r="DQ611" s="1"/>
      <c r="DR611" s="1"/>
      <c r="DS611" s="1"/>
      <c r="DT611" s="1"/>
      <c r="DU611" s="1"/>
      <c r="DV611" s="1"/>
      <c r="DW611" s="1"/>
      <c r="DX611" s="1"/>
      <c r="DY611" s="1"/>
      <c r="DZ611" s="1"/>
      <c r="EA611" s="1"/>
      <c r="EB611" s="1"/>
      <c r="EC611" s="1"/>
      <c r="ED611" s="1"/>
      <c r="EE611" s="1"/>
      <c r="EF611" s="1"/>
      <c r="EG611" s="1"/>
      <c r="EH611" s="1"/>
      <c r="EI611" s="1"/>
      <c r="EJ611" s="1"/>
      <c r="EK611" s="1"/>
      <c r="EL611" s="1"/>
      <c r="EM611" s="1"/>
      <c r="EN611" s="1"/>
      <c r="EO611" s="1"/>
      <c r="EP611" s="1"/>
      <c r="EQ611" s="1"/>
      <c r="ER611" s="1"/>
      <c r="ES611" s="1"/>
      <c r="ET611" s="1"/>
      <c r="EU611" s="1"/>
      <c r="EV611" s="1"/>
      <c r="EW611" s="1"/>
      <c r="EX611" s="1"/>
      <c r="EY611" s="1"/>
      <c r="EZ611" s="1"/>
      <c r="FA611" s="1"/>
      <c r="FB611" s="1"/>
      <c r="FC611" s="1"/>
      <c r="FD611" s="1"/>
      <c r="FE611" s="1"/>
      <c r="FF611" s="1"/>
      <c r="FI611" s="2"/>
      <c r="FJ611" s="2"/>
      <c r="FO611" s="2"/>
      <c r="FP611" s="2"/>
      <c r="FS611" s="2"/>
      <c r="FT611" s="2"/>
      <c r="FU611" s="2"/>
      <c r="FV611" s="2"/>
      <c r="FW611" s="2"/>
      <c r="FX611" s="2"/>
      <c r="FY611" s="2"/>
      <c r="FZ611" s="2"/>
      <c r="GQ611" s="1"/>
      <c r="GR611" s="1"/>
      <c r="GS611" s="1"/>
      <c r="GT611" s="1"/>
      <c r="GU611" s="1"/>
      <c r="GV611" s="1"/>
      <c r="GW611" s="1"/>
      <c r="GX611" s="1"/>
      <c r="HM611" s="1"/>
      <c r="HN611" s="1"/>
    </row>
    <row r="612" spans="1:222">
      <c r="A612" s="11"/>
      <c r="B612" s="1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2"/>
      <c r="AN612" s="2"/>
      <c r="AQ612" s="2"/>
      <c r="AR612" s="2"/>
      <c r="AU612" s="2"/>
      <c r="AV612" s="2"/>
      <c r="BA612" s="2"/>
      <c r="BB612" s="2"/>
      <c r="BE612" s="2"/>
      <c r="BF612" s="2"/>
      <c r="BI612" s="2"/>
      <c r="BJ612" s="2"/>
      <c r="BO612" s="1"/>
      <c r="BP612" s="1"/>
      <c r="BQ612" s="1"/>
      <c r="BR612" s="1"/>
      <c r="BS612" s="1"/>
      <c r="BT612" s="1"/>
      <c r="BU612" s="1"/>
      <c r="BV612" s="1"/>
      <c r="BW612" s="1"/>
      <c r="BX612" s="1"/>
      <c r="BY612" s="1"/>
      <c r="BZ612" s="1"/>
      <c r="CA612" s="1"/>
      <c r="CB612" s="1"/>
      <c r="CC612" s="1"/>
      <c r="CD612" s="1"/>
      <c r="CE612" s="1"/>
      <c r="CF612" s="1"/>
      <c r="CG612" s="1"/>
      <c r="CH612" s="1"/>
      <c r="CI612" s="1"/>
      <c r="CJ612" s="1"/>
      <c r="CK612" s="1"/>
      <c r="CL612" s="1"/>
      <c r="CM612" s="1"/>
      <c r="CN612" s="1"/>
      <c r="CO612" s="1"/>
      <c r="CP612" s="1"/>
      <c r="CQ612" s="1"/>
      <c r="CR612" s="1"/>
      <c r="CS612" s="1"/>
      <c r="CT612" s="1"/>
      <c r="CU612" s="1"/>
      <c r="CV612" s="1"/>
      <c r="CW612" s="1"/>
      <c r="CX612" s="1"/>
      <c r="CY612" s="1"/>
      <c r="CZ612" s="1"/>
      <c r="DA612" s="1"/>
      <c r="DB612" s="1"/>
      <c r="DC612" s="1"/>
      <c r="DD612" s="1"/>
      <c r="DE612" s="1"/>
      <c r="DF612" s="1"/>
      <c r="DG612" s="1"/>
      <c r="DH612" s="1"/>
      <c r="DI612" s="1"/>
      <c r="DJ612" s="1"/>
      <c r="DK612" s="1"/>
      <c r="DL612" s="1"/>
      <c r="DM612" s="1"/>
      <c r="DN612" s="1"/>
      <c r="DO612" s="1"/>
      <c r="DP612" s="1"/>
      <c r="DQ612" s="1"/>
      <c r="DR612" s="1"/>
      <c r="DS612" s="1"/>
      <c r="DT612" s="1"/>
      <c r="DU612" s="1"/>
      <c r="DV612" s="1"/>
      <c r="DW612" s="1"/>
      <c r="DX612" s="1"/>
      <c r="DY612" s="1"/>
      <c r="DZ612" s="1"/>
      <c r="EA612" s="1"/>
      <c r="EB612" s="1"/>
      <c r="EC612" s="1"/>
      <c r="ED612" s="1"/>
      <c r="EE612" s="1"/>
      <c r="EF612" s="1"/>
      <c r="EG612" s="1"/>
      <c r="EH612" s="1"/>
      <c r="EI612" s="1"/>
      <c r="EJ612" s="1"/>
      <c r="EK612" s="1"/>
      <c r="EL612" s="1"/>
      <c r="EM612" s="1"/>
      <c r="EN612" s="1"/>
      <c r="EO612" s="1"/>
      <c r="EP612" s="1"/>
      <c r="EQ612" s="1"/>
      <c r="ER612" s="1"/>
      <c r="ES612" s="1"/>
      <c r="ET612" s="1"/>
      <c r="EU612" s="1"/>
      <c r="EV612" s="1"/>
      <c r="EW612" s="1"/>
      <c r="EX612" s="1"/>
      <c r="EY612" s="1"/>
      <c r="EZ612" s="1"/>
      <c r="FA612" s="1"/>
      <c r="FB612" s="1"/>
      <c r="FC612" s="1"/>
      <c r="FD612" s="1"/>
      <c r="FE612" s="1"/>
      <c r="FF612" s="1"/>
      <c r="FI612" s="2"/>
      <c r="FJ612" s="2"/>
      <c r="FO612" s="2"/>
      <c r="FP612" s="2"/>
      <c r="FS612" s="2"/>
      <c r="FT612" s="2"/>
      <c r="FU612" s="2"/>
      <c r="FV612" s="2"/>
      <c r="FW612" s="2"/>
      <c r="FX612" s="2"/>
      <c r="FY612" s="2"/>
      <c r="FZ612" s="2"/>
      <c r="GQ612" s="1"/>
      <c r="GR612" s="1"/>
      <c r="GS612" s="1"/>
      <c r="GT612" s="1"/>
      <c r="GU612" s="1"/>
      <c r="GV612" s="1"/>
      <c r="GW612" s="1"/>
      <c r="GX612" s="1"/>
      <c r="HM612" s="1"/>
      <c r="HN612" s="1"/>
    </row>
    <row r="613" spans="1:222">
      <c r="A613" s="11"/>
      <c r="B613" s="1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2"/>
      <c r="AN613" s="2"/>
      <c r="AQ613" s="2"/>
      <c r="AR613" s="2"/>
      <c r="AU613" s="2"/>
      <c r="AV613" s="2"/>
      <c r="BA613" s="2"/>
      <c r="BB613" s="2"/>
      <c r="BE613" s="2"/>
      <c r="BF613" s="2"/>
      <c r="BI613" s="2"/>
      <c r="BJ613" s="2"/>
      <c r="BO613" s="1"/>
      <c r="BP613" s="1"/>
      <c r="BQ613" s="1"/>
      <c r="BR613" s="1"/>
      <c r="BS613" s="1"/>
      <c r="BT613" s="1"/>
      <c r="BU613" s="1"/>
      <c r="BV613" s="1"/>
      <c r="BW613" s="1"/>
      <c r="BX613" s="1"/>
      <c r="BY613" s="1"/>
      <c r="BZ613" s="1"/>
      <c r="CA613" s="1"/>
      <c r="CB613" s="1"/>
      <c r="CC613" s="1"/>
      <c r="CD613" s="1"/>
      <c r="CE613" s="1"/>
      <c r="CF613" s="1"/>
      <c r="CG613" s="1"/>
      <c r="CH613" s="1"/>
      <c r="CI613" s="1"/>
      <c r="CJ613" s="1"/>
      <c r="CK613" s="1"/>
      <c r="CL613" s="1"/>
      <c r="CM613" s="1"/>
      <c r="CN613" s="1"/>
      <c r="CO613" s="1"/>
      <c r="CP613" s="1"/>
      <c r="CQ613" s="1"/>
      <c r="CR613" s="1"/>
      <c r="CS613" s="1"/>
      <c r="CT613" s="1"/>
      <c r="CU613" s="1"/>
      <c r="CV613" s="1"/>
      <c r="CW613" s="1"/>
      <c r="CX613" s="1"/>
      <c r="CY613" s="1"/>
      <c r="CZ613" s="1"/>
      <c r="DA613" s="1"/>
      <c r="DB613" s="1"/>
      <c r="DC613" s="1"/>
      <c r="DD613" s="1"/>
      <c r="DE613" s="1"/>
      <c r="DF613" s="1"/>
      <c r="DG613" s="1"/>
      <c r="DH613" s="1"/>
      <c r="DI613" s="1"/>
      <c r="DJ613" s="1"/>
      <c r="DK613" s="1"/>
      <c r="DL613" s="1"/>
      <c r="DM613" s="1"/>
      <c r="DN613" s="1"/>
      <c r="DO613" s="1"/>
      <c r="DP613" s="1"/>
      <c r="DQ613" s="1"/>
      <c r="DR613" s="1"/>
      <c r="DS613" s="1"/>
      <c r="DT613" s="1"/>
      <c r="DU613" s="1"/>
      <c r="DV613" s="1"/>
      <c r="DW613" s="1"/>
      <c r="DX613" s="1"/>
      <c r="DY613" s="1"/>
      <c r="DZ613" s="1"/>
      <c r="EA613" s="1"/>
      <c r="EB613" s="1"/>
      <c r="EC613" s="1"/>
      <c r="ED613" s="1"/>
      <c r="EE613" s="1"/>
      <c r="EF613" s="1"/>
      <c r="EG613" s="1"/>
      <c r="EH613" s="1"/>
      <c r="EI613" s="1"/>
      <c r="EJ613" s="1"/>
      <c r="EK613" s="1"/>
      <c r="EL613" s="1"/>
      <c r="EM613" s="1"/>
      <c r="EN613" s="1"/>
      <c r="EO613" s="1"/>
      <c r="EP613" s="1"/>
      <c r="EQ613" s="1"/>
      <c r="ER613" s="1"/>
      <c r="ES613" s="1"/>
      <c r="ET613" s="1"/>
      <c r="EU613" s="1"/>
      <c r="EV613" s="1"/>
      <c r="EW613" s="1"/>
      <c r="EX613" s="1"/>
      <c r="EY613" s="1"/>
      <c r="EZ613" s="1"/>
      <c r="FA613" s="1"/>
      <c r="FB613" s="1"/>
      <c r="FC613" s="1"/>
      <c r="FD613" s="1"/>
      <c r="FE613" s="1"/>
      <c r="FF613" s="1"/>
      <c r="FI613" s="2"/>
      <c r="FJ613" s="2"/>
      <c r="FO613" s="2"/>
      <c r="FP613" s="2"/>
      <c r="FS613" s="2"/>
      <c r="FT613" s="2"/>
      <c r="FU613" s="2"/>
      <c r="FV613" s="2"/>
      <c r="FW613" s="2"/>
      <c r="FX613" s="2"/>
      <c r="FY613" s="2"/>
      <c r="FZ613" s="2"/>
      <c r="GQ613" s="1"/>
      <c r="GR613" s="1"/>
      <c r="GS613" s="1"/>
      <c r="GT613" s="1"/>
      <c r="GU613" s="1"/>
      <c r="GV613" s="1"/>
      <c r="GW613" s="1"/>
      <c r="GX613" s="1"/>
      <c r="HM613" s="1"/>
      <c r="HN613" s="1"/>
    </row>
    <row r="614" spans="1:222">
      <c r="A614" s="11"/>
      <c r="B614" s="1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2"/>
      <c r="AN614" s="2"/>
      <c r="AQ614" s="2"/>
      <c r="AR614" s="2"/>
      <c r="AU614" s="2"/>
      <c r="AV614" s="2"/>
      <c r="BA614" s="2"/>
      <c r="BB614" s="2"/>
      <c r="BE614" s="2"/>
      <c r="BF614" s="2"/>
      <c r="BI614" s="2"/>
      <c r="BJ614" s="2"/>
      <c r="BO614" s="1"/>
      <c r="BP614" s="1"/>
      <c r="BQ614" s="1"/>
      <c r="BR614" s="1"/>
      <c r="BS614" s="1"/>
      <c r="BT614" s="1"/>
      <c r="BU614" s="1"/>
      <c r="BV614" s="1"/>
      <c r="BW614" s="1"/>
      <c r="BX614" s="1"/>
      <c r="BY614" s="1"/>
      <c r="BZ614" s="1"/>
      <c r="CA614" s="1"/>
      <c r="CB614" s="1"/>
      <c r="CC614" s="1"/>
      <c r="CD614" s="1"/>
      <c r="CE614" s="1"/>
      <c r="CF614" s="1"/>
      <c r="CG614" s="1"/>
      <c r="CH614" s="1"/>
      <c r="CI614" s="1"/>
      <c r="CJ614" s="1"/>
      <c r="CK614" s="1"/>
      <c r="CL614" s="1"/>
      <c r="CM614" s="1"/>
      <c r="CN614" s="1"/>
      <c r="CO614" s="1"/>
      <c r="CP614" s="1"/>
      <c r="CQ614" s="1"/>
      <c r="CR614" s="1"/>
      <c r="CS614" s="1"/>
      <c r="CT614" s="1"/>
      <c r="CU614" s="1"/>
      <c r="CV614" s="1"/>
      <c r="CW614" s="1"/>
      <c r="CX614" s="1"/>
      <c r="CY614" s="1"/>
      <c r="CZ614" s="1"/>
      <c r="DA614" s="1"/>
      <c r="DB614" s="1"/>
      <c r="DC614" s="1"/>
      <c r="DD614" s="1"/>
      <c r="DE614" s="1"/>
      <c r="DF614" s="1"/>
      <c r="DG614" s="1"/>
      <c r="DH614" s="1"/>
      <c r="DI614" s="1"/>
      <c r="DJ614" s="1"/>
      <c r="DK614" s="1"/>
      <c r="DL614" s="1"/>
      <c r="DM614" s="1"/>
      <c r="DN614" s="1"/>
      <c r="DO614" s="1"/>
      <c r="DP614" s="1"/>
      <c r="DQ614" s="1"/>
      <c r="DR614" s="1"/>
      <c r="DS614" s="1"/>
      <c r="DT614" s="1"/>
      <c r="DU614" s="1"/>
      <c r="DV614" s="1"/>
      <c r="DW614" s="1"/>
      <c r="DX614" s="1"/>
      <c r="DY614" s="1"/>
      <c r="DZ614" s="1"/>
      <c r="EA614" s="1"/>
      <c r="EB614" s="1"/>
      <c r="EC614" s="1"/>
      <c r="ED614" s="1"/>
      <c r="EE614" s="1"/>
      <c r="EF614" s="1"/>
      <c r="EG614" s="1"/>
      <c r="EH614" s="1"/>
      <c r="EI614" s="1"/>
      <c r="EJ614" s="1"/>
      <c r="EK614" s="1"/>
      <c r="EL614" s="1"/>
      <c r="EM614" s="1"/>
      <c r="EN614" s="1"/>
      <c r="EO614" s="1"/>
      <c r="EP614" s="1"/>
      <c r="EQ614" s="1"/>
      <c r="ER614" s="1"/>
      <c r="ES614" s="1"/>
      <c r="ET614" s="1"/>
      <c r="EU614" s="1"/>
      <c r="EV614" s="1"/>
      <c r="EW614" s="1"/>
      <c r="EX614" s="1"/>
      <c r="EY614" s="1"/>
      <c r="EZ614" s="1"/>
      <c r="FA614" s="1"/>
      <c r="FB614" s="1"/>
      <c r="FC614" s="1"/>
      <c r="FD614" s="1"/>
      <c r="FE614" s="1"/>
      <c r="FF614" s="1"/>
      <c r="FI614" s="2"/>
      <c r="FJ614" s="2"/>
      <c r="FO614" s="2"/>
      <c r="FP614" s="2"/>
      <c r="FS614" s="2"/>
      <c r="FT614" s="2"/>
      <c r="FU614" s="2"/>
      <c r="FV614" s="2"/>
      <c r="FW614" s="2"/>
      <c r="FX614" s="2"/>
      <c r="FY614" s="2"/>
      <c r="FZ614" s="2"/>
      <c r="GQ614" s="1"/>
      <c r="GR614" s="1"/>
      <c r="GS614" s="1"/>
      <c r="GT614" s="1"/>
      <c r="GU614" s="1"/>
      <c r="GV614" s="1"/>
      <c r="GW614" s="1"/>
      <c r="GX614" s="1"/>
      <c r="HM614" s="1"/>
      <c r="HN614" s="1"/>
    </row>
    <row r="615" spans="1:222">
      <c r="A615" s="11"/>
      <c r="B615" s="1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2"/>
      <c r="AN615" s="2"/>
      <c r="AQ615" s="2"/>
      <c r="AR615" s="2"/>
      <c r="AU615" s="2"/>
      <c r="AV615" s="2"/>
      <c r="BA615" s="2"/>
      <c r="BB615" s="2"/>
      <c r="BE615" s="2"/>
      <c r="BF615" s="2"/>
      <c r="BI615" s="2"/>
      <c r="BJ615" s="2"/>
      <c r="BO615" s="1"/>
      <c r="BP615" s="1"/>
      <c r="BQ615" s="1"/>
      <c r="BR615" s="1"/>
      <c r="BS615" s="1"/>
      <c r="BT615" s="1"/>
      <c r="BU615" s="1"/>
      <c r="BV615" s="1"/>
      <c r="BW615" s="1"/>
      <c r="BX615" s="1"/>
      <c r="BY615" s="1"/>
      <c r="BZ615" s="1"/>
      <c r="CA615" s="1"/>
      <c r="CB615" s="1"/>
      <c r="CC615" s="1"/>
      <c r="CD615" s="1"/>
      <c r="CE615" s="1"/>
      <c r="CF615" s="1"/>
      <c r="CG615" s="1"/>
      <c r="CH615" s="1"/>
      <c r="CI615" s="1"/>
      <c r="CJ615" s="1"/>
      <c r="CK615" s="1"/>
      <c r="CL615" s="1"/>
      <c r="CM615" s="1"/>
      <c r="CN615" s="1"/>
      <c r="CO615" s="1"/>
      <c r="CP615" s="1"/>
      <c r="CQ615" s="1"/>
      <c r="CR615" s="1"/>
      <c r="CS615" s="1"/>
      <c r="CT615" s="1"/>
      <c r="CU615" s="1"/>
      <c r="CV615" s="1"/>
      <c r="CW615" s="1"/>
      <c r="CX615" s="1"/>
      <c r="CY615" s="1"/>
      <c r="CZ615" s="1"/>
      <c r="DA615" s="1"/>
      <c r="DB615" s="1"/>
      <c r="DC615" s="1"/>
      <c r="DD615" s="1"/>
      <c r="DE615" s="1"/>
      <c r="DF615" s="1"/>
      <c r="DG615" s="1"/>
      <c r="DH615" s="1"/>
      <c r="DI615" s="1"/>
      <c r="DJ615" s="1"/>
      <c r="DK615" s="1"/>
      <c r="DL615" s="1"/>
      <c r="DM615" s="1"/>
      <c r="DN615" s="1"/>
      <c r="DO615" s="1"/>
      <c r="DP615" s="1"/>
      <c r="DQ615" s="1"/>
      <c r="DR615" s="1"/>
      <c r="DS615" s="1"/>
      <c r="DT615" s="1"/>
      <c r="DU615" s="1"/>
      <c r="DV615" s="1"/>
      <c r="DW615" s="1"/>
      <c r="DX615" s="1"/>
      <c r="DY615" s="1"/>
      <c r="DZ615" s="1"/>
      <c r="EA615" s="1"/>
      <c r="EB615" s="1"/>
      <c r="EC615" s="1"/>
      <c r="ED615" s="1"/>
      <c r="EE615" s="1"/>
      <c r="EF615" s="1"/>
      <c r="EG615" s="1"/>
      <c r="EH615" s="1"/>
      <c r="EI615" s="1"/>
      <c r="EJ615" s="1"/>
      <c r="EK615" s="1"/>
      <c r="EL615" s="1"/>
      <c r="EM615" s="1"/>
      <c r="EN615" s="1"/>
      <c r="EO615" s="1"/>
      <c r="EP615" s="1"/>
      <c r="EQ615" s="1"/>
      <c r="ER615" s="1"/>
      <c r="ES615" s="1"/>
      <c r="ET615" s="1"/>
      <c r="EU615" s="1"/>
      <c r="EV615" s="1"/>
      <c r="EW615" s="1"/>
      <c r="EX615" s="1"/>
      <c r="EY615" s="1"/>
      <c r="EZ615" s="1"/>
      <c r="FA615" s="1"/>
      <c r="FB615" s="1"/>
      <c r="FC615" s="1"/>
      <c r="FD615" s="1"/>
      <c r="FE615" s="1"/>
      <c r="FF615" s="1"/>
      <c r="FI615" s="2"/>
      <c r="FJ615" s="2"/>
      <c r="FO615" s="2"/>
      <c r="FP615" s="2"/>
      <c r="FS615" s="2"/>
      <c r="FT615" s="2"/>
      <c r="FU615" s="2"/>
      <c r="FV615" s="2"/>
      <c r="FW615" s="2"/>
      <c r="FX615" s="2"/>
      <c r="FY615" s="2"/>
      <c r="FZ615" s="2"/>
      <c r="GQ615" s="1"/>
      <c r="GR615" s="1"/>
      <c r="GS615" s="1"/>
      <c r="GT615" s="1"/>
      <c r="GU615" s="1"/>
      <c r="GV615" s="1"/>
      <c r="GW615" s="1"/>
      <c r="GX615" s="1"/>
      <c r="HM615" s="1"/>
      <c r="HN615" s="1"/>
    </row>
    <row r="616" spans="1:222">
      <c r="A616" s="11"/>
      <c r="B616" s="1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2"/>
      <c r="AN616" s="2"/>
      <c r="AQ616" s="2"/>
      <c r="AR616" s="2"/>
      <c r="AU616" s="2"/>
      <c r="AV616" s="2"/>
      <c r="BA616" s="2"/>
      <c r="BB616" s="2"/>
      <c r="BE616" s="2"/>
      <c r="BF616" s="2"/>
      <c r="BI616" s="2"/>
      <c r="BJ616" s="2"/>
      <c r="BO616" s="1"/>
      <c r="BP616" s="1"/>
      <c r="BQ616" s="1"/>
      <c r="BR616" s="1"/>
      <c r="BS616" s="1"/>
      <c r="BT616" s="1"/>
      <c r="BU616" s="1"/>
      <c r="BV616" s="1"/>
      <c r="BW616" s="1"/>
      <c r="BX616" s="1"/>
      <c r="BY616" s="1"/>
      <c r="BZ616" s="1"/>
      <c r="CA616" s="1"/>
      <c r="CB616" s="1"/>
      <c r="CC616" s="1"/>
      <c r="CD616" s="1"/>
      <c r="CE616" s="1"/>
      <c r="CF616" s="1"/>
      <c r="CG616" s="1"/>
      <c r="CH616" s="1"/>
      <c r="CI616" s="1"/>
      <c r="CJ616" s="1"/>
      <c r="CK616" s="1"/>
      <c r="CL616" s="1"/>
      <c r="CM616" s="1"/>
      <c r="CN616" s="1"/>
      <c r="CO616" s="1"/>
      <c r="CP616" s="1"/>
      <c r="CQ616" s="1"/>
      <c r="CR616" s="1"/>
      <c r="CS616" s="1"/>
      <c r="CT616" s="1"/>
      <c r="CU616" s="1"/>
      <c r="CV616" s="1"/>
      <c r="CW616" s="1"/>
      <c r="CX616" s="1"/>
      <c r="CY616" s="1"/>
      <c r="CZ616" s="1"/>
      <c r="DA616" s="1"/>
      <c r="DB616" s="1"/>
      <c r="DC616" s="1"/>
      <c r="DD616" s="1"/>
      <c r="DE616" s="1"/>
      <c r="DF616" s="1"/>
      <c r="DG616" s="1"/>
      <c r="DH616" s="1"/>
      <c r="DI616" s="1"/>
      <c r="DJ616" s="1"/>
      <c r="DK616" s="1"/>
      <c r="DL616" s="1"/>
      <c r="DM616" s="1"/>
      <c r="DN616" s="1"/>
      <c r="DO616" s="1"/>
      <c r="DP616" s="1"/>
      <c r="DQ616" s="1"/>
      <c r="DR616" s="1"/>
      <c r="DS616" s="1"/>
      <c r="DT616" s="1"/>
      <c r="DU616" s="1"/>
      <c r="DV616" s="1"/>
      <c r="DW616" s="1"/>
      <c r="DX616" s="1"/>
      <c r="DY616" s="1"/>
      <c r="DZ616" s="1"/>
      <c r="EA616" s="1"/>
      <c r="EB616" s="1"/>
      <c r="EC616" s="1"/>
      <c r="ED616" s="1"/>
      <c r="EE616" s="1"/>
      <c r="EF616" s="1"/>
      <c r="EG616" s="1"/>
      <c r="EH616" s="1"/>
      <c r="EI616" s="1"/>
      <c r="EJ616" s="1"/>
      <c r="EK616" s="1"/>
      <c r="EL616" s="1"/>
      <c r="EM616" s="1"/>
      <c r="EN616" s="1"/>
      <c r="EO616" s="1"/>
      <c r="EP616" s="1"/>
      <c r="EQ616" s="1"/>
      <c r="ER616" s="1"/>
      <c r="ES616" s="1"/>
      <c r="ET616" s="1"/>
      <c r="EU616" s="1"/>
      <c r="EV616" s="1"/>
      <c r="EW616" s="1"/>
      <c r="EX616" s="1"/>
      <c r="EY616" s="1"/>
      <c r="EZ616" s="1"/>
      <c r="FA616" s="1"/>
      <c r="FB616" s="1"/>
      <c r="FC616" s="1"/>
      <c r="FD616" s="1"/>
      <c r="FE616" s="1"/>
      <c r="FF616" s="1"/>
      <c r="FI616" s="2"/>
      <c r="FJ616" s="2"/>
      <c r="FO616" s="2"/>
      <c r="FP616" s="2"/>
      <c r="FS616" s="2"/>
      <c r="FT616" s="2"/>
      <c r="FU616" s="2"/>
      <c r="FV616" s="2"/>
      <c r="FW616" s="2"/>
      <c r="FX616" s="2"/>
      <c r="FY616" s="2"/>
      <c r="FZ616" s="2"/>
      <c r="GQ616" s="1"/>
      <c r="GR616" s="1"/>
      <c r="GS616" s="1"/>
      <c r="GT616" s="1"/>
      <c r="GU616" s="1"/>
      <c r="GV616" s="1"/>
      <c r="GW616" s="1"/>
      <c r="GX616" s="1"/>
      <c r="HM616" s="1"/>
      <c r="HN616" s="1"/>
    </row>
    <row r="617" spans="1:222">
      <c r="A617" s="11"/>
      <c r="B617" s="1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2"/>
      <c r="AN617" s="2"/>
      <c r="AQ617" s="2"/>
      <c r="AR617" s="2"/>
      <c r="AU617" s="2"/>
      <c r="AV617" s="2"/>
      <c r="BA617" s="2"/>
      <c r="BB617" s="2"/>
      <c r="BE617" s="2"/>
      <c r="BF617" s="2"/>
      <c r="BI617" s="2"/>
      <c r="BJ617" s="2"/>
      <c r="BO617" s="1"/>
      <c r="BP617" s="1"/>
      <c r="BQ617" s="1"/>
      <c r="BR617" s="1"/>
      <c r="BS617" s="1"/>
      <c r="BT617" s="1"/>
      <c r="BU617" s="1"/>
      <c r="BV617" s="1"/>
      <c r="BW617" s="1"/>
      <c r="BX617" s="1"/>
      <c r="BY617" s="1"/>
      <c r="BZ617" s="1"/>
      <c r="CA617" s="1"/>
      <c r="CB617" s="1"/>
      <c r="CC617" s="1"/>
      <c r="CD617" s="1"/>
      <c r="CE617" s="1"/>
      <c r="CF617" s="1"/>
      <c r="CG617" s="1"/>
      <c r="CH617" s="1"/>
      <c r="CI617" s="1"/>
      <c r="CJ617" s="1"/>
      <c r="CK617" s="1"/>
      <c r="CL617" s="1"/>
      <c r="CM617" s="1"/>
      <c r="CN617" s="1"/>
      <c r="CO617" s="1"/>
      <c r="CP617" s="1"/>
      <c r="CQ617" s="1"/>
      <c r="CR617" s="1"/>
      <c r="CS617" s="1"/>
      <c r="CT617" s="1"/>
      <c r="CU617" s="1"/>
      <c r="CV617" s="1"/>
      <c r="CW617" s="1"/>
      <c r="CX617" s="1"/>
      <c r="CY617" s="1"/>
      <c r="CZ617" s="1"/>
      <c r="DA617" s="1"/>
      <c r="DB617" s="1"/>
      <c r="DC617" s="1"/>
      <c r="DD617" s="1"/>
      <c r="DE617" s="1"/>
      <c r="DF617" s="1"/>
      <c r="DG617" s="1"/>
      <c r="DH617" s="1"/>
      <c r="DI617" s="1"/>
      <c r="DJ617" s="1"/>
      <c r="DK617" s="1"/>
      <c r="DL617" s="1"/>
      <c r="DM617" s="1"/>
      <c r="DN617" s="1"/>
      <c r="DO617" s="1"/>
      <c r="DP617" s="1"/>
      <c r="DQ617" s="1"/>
      <c r="DR617" s="1"/>
      <c r="DS617" s="1"/>
      <c r="DT617" s="1"/>
      <c r="DU617" s="1"/>
      <c r="DV617" s="1"/>
      <c r="DW617" s="1"/>
      <c r="DX617" s="1"/>
      <c r="DY617" s="1"/>
      <c r="DZ617" s="1"/>
      <c r="EA617" s="1"/>
      <c r="EB617" s="1"/>
      <c r="EC617" s="1"/>
      <c r="ED617" s="1"/>
      <c r="EE617" s="1"/>
      <c r="EF617" s="1"/>
      <c r="EG617" s="1"/>
      <c r="EH617" s="1"/>
      <c r="EI617" s="1"/>
      <c r="EJ617" s="1"/>
      <c r="EK617" s="1"/>
      <c r="EL617" s="1"/>
      <c r="EM617" s="1"/>
      <c r="EN617" s="1"/>
      <c r="EO617" s="1"/>
      <c r="EP617" s="1"/>
      <c r="EQ617" s="1"/>
      <c r="ER617" s="1"/>
      <c r="ES617" s="1"/>
      <c r="ET617" s="1"/>
      <c r="EU617" s="1"/>
      <c r="EV617" s="1"/>
      <c r="EW617" s="1"/>
      <c r="EX617" s="1"/>
      <c r="EY617" s="1"/>
      <c r="EZ617" s="1"/>
      <c r="FA617" s="1"/>
      <c r="FB617" s="1"/>
      <c r="FC617" s="1"/>
      <c r="FD617" s="1"/>
      <c r="FE617" s="1"/>
      <c r="FF617" s="1"/>
      <c r="FI617" s="2"/>
      <c r="FJ617" s="2"/>
      <c r="FO617" s="2"/>
      <c r="FP617" s="2"/>
      <c r="FS617" s="2"/>
      <c r="FT617" s="2"/>
      <c r="FU617" s="2"/>
      <c r="FV617" s="2"/>
      <c r="FW617" s="2"/>
      <c r="FX617" s="2"/>
      <c r="FY617" s="2"/>
      <c r="FZ617" s="2"/>
      <c r="GQ617" s="1"/>
      <c r="GR617" s="1"/>
      <c r="GS617" s="1"/>
      <c r="GT617" s="1"/>
      <c r="GU617" s="1"/>
      <c r="GV617" s="1"/>
      <c r="GW617" s="1"/>
      <c r="GX617" s="1"/>
      <c r="HM617" s="1"/>
      <c r="HN617" s="1"/>
    </row>
    <row r="618" spans="1:222">
      <c r="A618" s="11"/>
      <c r="B618" s="1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2"/>
      <c r="AN618" s="2"/>
      <c r="AQ618" s="2"/>
      <c r="AR618" s="2"/>
      <c r="AU618" s="2"/>
      <c r="AV618" s="2"/>
      <c r="BA618" s="2"/>
      <c r="BB618" s="2"/>
      <c r="BE618" s="2"/>
      <c r="BF618" s="2"/>
      <c r="BI618" s="2"/>
      <c r="BJ618" s="2"/>
      <c r="BO618" s="1"/>
      <c r="BP618" s="1"/>
      <c r="BQ618" s="1"/>
      <c r="BR618" s="1"/>
      <c r="BS618" s="1"/>
      <c r="BT618" s="1"/>
      <c r="BU618" s="1"/>
      <c r="BV618" s="1"/>
      <c r="BW618" s="1"/>
      <c r="BX618" s="1"/>
      <c r="BY618" s="1"/>
      <c r="BZ618" s="1"/>
      <c r="CA618" s="1"/>
      <c r="CB618" s="1"/>
      <c r="CC618" s="1"/>
      <c r="CD618" s="1"/>
      <c r="CE618" s="1"/>
      <c r="CF618" s="1"/>
      <c r="CG618" s="1"/>
      <c r="CH618" s="1"/>
      <c r="CI618" s="1"/>
      <c r="CJ618" s="1"/>
      <c r="CK618" s="1"/>
      <c r="CL618" s="1"/>
      <c r="CM618" s="1"/>
      <c r="CN618" s="1"/>
      <c r="CO618" s="1"/>
      <c r="CP618" s="1"/>
      <c r="CQ618" s="1"/>
      <c r="CR618" s="1"/>
      <c r="CS618" s="1"/>
      <c r="CT618" s="1"/>
      <c r="CU618" s="1"/>
      <c r="CV618" s="1"/>
      <c r="CW618" s="1"/>
      <c r="CX618" s="1"/>
      <c r="CY618" s="1"/>
      <c r="CZ618" s="1"/>
      <c r="DA618" s="1"/>
      <c r="DB618" s="1"/>
      <c r="DC618" s="1"/>
      <c r="DD618" s="1"/>
      <c r="DE618" s="1"/>
      <c r="DF618" s="1"/>
      <c r="DG618" s="1"/>
      <c r="DH618" s="1"/>
      <c r="DI618" s="1"/>
      <c r="DJ618" s="1"/>
      <c r="DK618" s="1"/>
      <c r="DL618" s="1"/>
      <c r="DM618" s="1"/>
      <c r="DN618" s="1"/>
      <c r="DO618" s="1"/>
      <c r="DP618" s="1"/>
      <c r="DQ618" s="1"/>
      <c r="DR618" s="1"/>
      <c r="DS618" s="1"/>
      <c r="DT618" s="1"/>
      <c r="DU618" s="1"/>
      <c r="DV618" s="1"/>
      <c r="DW618" s="1"/>
      <c r="DX618" s="1"/>
      <c r="DY618" s="1"/>
      <c r="DZ618" s="1"/>
      <c r="EA618" s="1"/>
      <c r="EB618" s="1"/>
      <c r="EC618" s="1"/>
      <c r="ED618" s="1"/>
      <c r="EE618" s="1"/>
      <c r="EF618" s="1"/>
      <c r="EG618" s="1"/>
      <c r="EH618" s="1"/>
      <c r="EI618" s="1"/>
      <c r="EJ618" s="1"/>
      <c r="EK618" s="1"/>
      <c r="EL618" s="1"/>
      <c r="EM618" s="1"/>
      <c r="EN618" s="1"/>
      <c r="EO618" s="1"/>
      <c r="EP618" s="1"/>
      <c r="EQ618" s="1"/>
      <c r="ER618" s="1"/>
      <c r="ES618" s="1"/>
      <c r="ET618" s="1"/>
      <c r="EU618" s="1"/>
      <c r="EV618" s="1"/>
      <c r="EW618" s="1"/>
      <c r="EX618" s="1"/>
      <c r="EY618" s="1"/>
      <c r="EZ618" s="1"/>
      <c r="FA618" s="1"/>
      <c r="FB618" s="1"/>
      <c r="FC618" s="1"/>
      <c r="FD618" s="1"/>
      <c r="FE618" s="1"/>
      <c r="FF618" s="1"/>
      <c r="FI618" s="2"/>
      <c r="FJ618" s="2"/>
      <c r="FO618" s="2"/>
      <c r="FP618" s="2"/>
      <c r="FS618" s="2"/>
      <c r="FT618" s="2"/>
      <c r="FU618" s="2"/>
      <c r="FV618" s="2"/>
      <c r="FW618" s="2"/>
      <c r="FX618" s="2"/>
      <c r="FY618" s="2"/>
      <c r="FZ618" s="2"/>
      <c r="GQ618" s="1"/>
      <c r="GR618" s="1"/>
      <c r="GS618" s="1"/>
      <c r="GT618" s="1"/>
      <c r="GU618" s="1"/>
      <c r="GV618" s="1"/>
      <c r="GW618" s="1"/>
      <c r="GX618" s="1"/>
      <c r="HM618" s="1"/>
      <c r="HN618" s="1"/>
    </row>
    <row r="619" spans="1:222">
      <c r="A619" s="11"/>
      <c r="B619" s="1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2"/>
      <c r="AN619" s="2"/>
      <c r="AQ619" s="2"/>
      <c r="AR619" s="2"/>
      <c r="AU619" s="2"/>
      <c r="AV619" s="2"/>
      <c r="BA619" s="2"/>
      <c r="BB619" s="2"/>
      <c r="BE619" s="2"/>
      <c r="BF619" s="2"/>
      <c r="BI619" s="2"/>
      <c r="BJ619" s="2"/>
      <c r="BO619" s="1"/>
      <c r="BP619" s="1"/>
      <c r="BQ619" s="1"/>
      <c r="BR619" s="1"/>
      <c r="BS619" s="1"/>
      <c r="BT619" s="1"/>
      <c r="BU619" s="1"/>
      <c r="BV619" s="1"/>
      <c r="BW619" s="1"/>
      <c r="BX619" s="1"/>
      <c r="BY619" s="1"/>
      <c r="BZ619" s="1"/>
      <c r="CA619" s="1"/>
      <c r="CB619" s="1"/>
      <c r="CC619" s="1"/>
      <c r="CD619" s="1"/>
      <c r="CE619" s="1"/>
      <c r="CF619" s="1"/>
      <c r="CG619" s="1"/>
      <c r="CH619" s="1"/>
      <c r="CI619" s="1"/>
      <c r="CJ619" s="1"/>
      <c r="CK619" s="1"/>
      <c r="CL619" s="1"/>
      <c r="CM619" s="1"/>
      <c r="CN619" s="1"/>
      <c r="CO619" s="1"/>
      <c r="CP619" s="1"/>
      <c r="CQ619" s="1"/>
      <c r="CR619" s="1"/>
      <c r="CS619" s="1"/>
      <c r="CT619" s="1"/>
      <c r="CU619" s="1"/>
      <c r="CV619" s="1"/>
      <c r="CW619" s="1"/>
      <c r="CX619" s="1"/>
      <c r="CY619" s="1"/>
      <c r="CZ619" s="1"/>
      <c r="DA619" s="1"/>
      <c r="DB619" s="1"/>
      <c r="DC619" s="1"/>
      <c r="DD619" s="1"/>
      <c r="DE619" s="1"/>
      <c r="DF619" s="1"/>
      <c r="DG619" s="1"/>
      <c r="DH619" s="1"/>
      <c r="DI619" s="1"/>
      <c r="DJ619" s="1"/>
      <c r="DK619" s="1"/>
      <c r="DL619" s="1"/>
      <c r="DM619" s="1"/>
      <c r="DN619" s="1"/>
      <c r="DO619" s="1"/>
      <c r="DP619" s="1"/>
      <c r="DQ619" s="1"/>
      <c r="DR619" s="1"/>
      <c r="DS619" s="1"/>
      <c r="DT619" s="1"/>
      <c r="DU619" s="1"/>
      <c r="DV619" s="1"/>
      <c r="DW619" s="1"/>
      <c r="DX619" s="1"/>
      <c r="DY619" s="1"/>
      <c r="DZ619" s="1"/>
      <c r="EA619" s="1"/>
      <c r="EB619" s="1"/>
      <c r="EC619" s="1"/>
      <c r="ED619" s="1"/>
      <c r="EE619" s="1"/>
      <c r="EF619" s="1"/>
      <c r="EG619" s="1"/>
      <c r="EH619" s="1"/>
      <c r="EI619" s="1"/>
      <c r="EJ619" s="1"/>
      <c r="EK619" s="1"/>
      <c r="EL619" s="1"/>
      <c r="EM619" s="1"/>
      <c r="EN619" s="1"/>
      <c r="EO619" s="1"/>
      <c r="EP619" s="1"/>
      <c r="EQ619" s="1"/>
      <c r="ER619" s="1"/>
      <c r="ES619" s="1"/>
      <c r="ET619" s="1"/>
      <c r="EU619" s="1"/>
      <c r="EV619" s="1"/>
      <c r="EW619" s="1"/>
      <c r="EX619" s="1"/>
      <c r="EY619" s="1"/>
      <c r="EZ619" s="1"/>
      <c r="FA619" s="1"/>
      <c r="FB619" s="1"/>
      <c r="FC619" s="1"/>
      <c r="FD619" s="1"/>
      <c r="FE619" s="1"/>
      <c r="FF619" s="1"/>
      <c r="FI619" s="2"/>
      <c r="FJ619" s="2"/>
      <c r="FO619" s="2"/>
      <c r="FP619" s="2"/>
      <c r="FS619" s="2"/>
      <c r="FT619" s="2"/>
      <c r="FU619" s="2"/>
      <c r="FV619" s="2"/>
      <c r="FW619" s="2"/>
      <c r="FX619" s="2"/>
      <c r="FY619" s="2"/>
      <c r="FZ619" s="2"/>
      <c r="GQ619" s="1"/>
      <c r="GR619" s="1"/>
      <c r="GS619" s="1"/>
      <c r="GT619" s="1"/>
      <c r="GU619" s="1"/>
      <c r="GV619" s="1"/>
      <c r="GW619" s="1"/>
      <c r="GX619" s="1"/>
      <c r="HM619" s="1"/>
      <c r="HN619" s="1"/>
    </row>
    <row r="620" spans="1:222">
      <c r="A620" s="11"/>
      <c r="B620" s="1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2"/>
      <c r="AN620" s="2"/>
      <c r="AQ620" s="2"/>
      <c r="AR620" s="2"/>
      <c r="AU620" s="2"/>
      <c r="AV620" s="2"/>
      <c r="BA620" s="2"/>
      <c r="BB620" s="2"/>
      <c r="BE620" s="2"/>
      <c r="BF620" s="2"/>
      <c r="BI620" s="2"/>
      <c r="BJ620" s="2"/>
      <c r="BO620" s="1"/>
      <c r="BP620" s="1"/>
      <c r="BQ620" s="1"/>
      <c r="BR620" s="1"/>
      <c r="BS620" s="1"/>
      <c r="BT620" s="1"/>
      <c r="BU620" s="1"/>
      <c r="BV620" s="1"/>
      <c r="BW620" s="1"/>
      <c r="BX620" s="1"/>
      <c r="BY620" s="1"/>
      <c r="BZ620" s="1"/>
      <c r="CA620" s="1"/>
      <c r="CB620" s="1"/>
      <c r="CC620" s="1"/>
      <c r="CD620" s="1"/>
      <c r="CE620" s="1"/>
      <c r="CF620" s="1"/>
      <c r="CG620" s="1"/>
      <c r="CH620" s="1"/>
      <c r="CI620" s="1"/>
      <c r="CJ620" s="1"/>
      <c r="CK620" s="1"/>
      <c r="CL620" s="1"/>
      <c r="CM620" s="1"/>
      <c r="CN620" s="1"/>
      <c r="CO620" s="1"/>
      <c r="CP620" s="1"/>
      <c r="CQ620" s="1"/>
      <c r="CR620" s="1"/>
      <c r="CS620" s="1"/>
      <c r="CT620" s="1"/>
      <c r="CU620" s="1"/>
      <c r="CV620" s="1"/>
      <c r="CW620" s="1"/>
      <c r="CX620" s="1"/>
      <c r="CY620" s="1"/>
      <c r="CZ620" s="1"/>
      <c r="DA620" s="1"/>
      <c r="DB620" s="1"/>
      <c r="DC620" s="1"/>
      <c r="DD620" s="1"/>
      <c r="DE620" s="1"/>
      <c r="DF620" s="1"/>
      <c r="DG620" s="1"/>
      <c r="DH620" s="1"/>
      <c r="DI620" s="1"/>
      <c r="DJ620" s="1"/>
      <c r="DK620" s="1"/>
      <c r="DL620" s="1"/>
      <c r="DM620" s="1"/>
      <c r="DN620" s="1"/>
      <c r="DO620" s="1"/>
      <c r="DP620" s="1"/>
      <c r="DQ620" s="1"/>
      <c r="DR620" s="1"/>
      <c r="DS620" s="1"/>
      <c r="DT620" s="1"/>
      <c r="DU620" s="1"/>
      <c r="DV620" s="1"/>
      <c r="DW620" s="1"/>
      <c r="DX620" s="1"/>
      <c r="DY620" s="1"/>
      <c r="DZ620" s="1"/>
      <c r="EA620" s="1"/>
      <c r="EB620" s="1"/>
      <c r="EC620" s="1"/>
      <c r="ED620" s="1"/>
      <c r="EE620" s="1"/>
      <c r="EF620" s="1"/>
      <c r="EG620" s="1"/>
      <c r="EH620" s="1"/>
      <c r="EI620" s="1"/>
      <c r="EJ620" s="1"/>
      <c r="EK620" s="1"/>
      <c r="EL620" s="1"/>
      <c r="EM620" s="1"/>
      <c r="EN620" s="1"/>
      <c r="EO620" s="1"/>
      <c r="EP620" s="1"/>
      <c r="EQ620" s="1"/>
      <c r="ER620" s="1"/>
      <c r="ES620" s="1"/>
      <c r="ET620" s="1"/>
      <c r="EU620" s="1"/>
      <c r="EV620" s="1"/>
      <c r="EW620" s="1"/>
      <c r="EX620" s="1"/>
      <c r="EY620" s="1"/>
      <c r="EZ620" s="1"/>
      <c r="FA620" s="1"/>
      <c r="FB620" s="1"/>
      <c r="FC620" s="1"/>
      <c r="FD620" s="1"/>
      <c r="FE620" s="1"/>
      <c r="FF620" s="1"/>
      <c r="FI620" s="2"/>
      <c r="FJ620" s="2"/>
      <c r="FO620" s="2"/>
      <c r="FP620" s="2"/>
      <c r="FS620" s="2"/>
      <c r="FT620" s="2"/>
      <c r="FU620" s="2"/>
      <c r="FV620" s="2"/>
      <c r="FW620" s="2"/>
      <c r="FX620" s="2"/>
      <c r="FY620" s="2"/>
      <c r="FZ620" s="2"/>
      <c r="GQ620" s="1"/>
      <c r="GR620" s="1"/>
      <c r="GS620" s="1"/>
      <c r="GT620" s="1"/>
      <c r="GU620" s="1"/>
      <c r="GV620" s="1"/>
      <c r="GW620" s="1"/>
      <c r="GX620" s="1"/>
      <c r="HM620" s="1"/>
      <c r="HN620" s="1"/>
    </row>
    <row r="621" spans="1:222">
      <c r="A621" s="11"/>
      <c r="B621" s="1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2"/>
      <c r="AN621" s="2"/>
      <c r="AQ621" s="2"/>
      <c r="AR621" s="2"/>
      <c r="AU621" s="2"/>
      <c r="AV621" s="2"/>
      <c r="BA621" s="2"/>
      <c r="BB621" s="2"/>
      <c r="BE621" s="2"/>
      <c r="BF621" s="2"/>
      <c r="BI621" s="2"/>
      <c r="BJ621" s="2"/>
      <c r="BO621" s="1"/>
      <c r="BP621" s="1"/>
      <c r="BQ621" s="1"/>
      <c r="BR621" s="1"/>
      <c r="BS621" s="1"/>
      <c r="BT621" s="1"/>
      <c r="BU621" s="1"/>
      <c r="BV621" s="1"/>
      <c r="BW621" s="1"/>
      <c r="BX621" s="1"/>
      <c r="BY621" s="1"/>
      <c r="BZ621" s="1"/>
      <c r="CA621" s="1"/>
      <c r="CB621" s="1"/>
      <c r="CC621" s="1"/>
      <c r="CD621" s="1"/>
      <c r="CE621" s="1"/>
      <c r="CF621" s="1"/>
      <c r="CG621" s="1"/>
      <c r="CH621" s="1"/>
      <c r="CI621" s="1"/>
      <c r="CJ621" s="1"/>
      <c r="CK621" s="1"/>
      <c r="CL621" s="1"/>
      <c r="CM621" s="1"/>
      <c r="CN621" s="1"/>
      <c r="CO621" s="1"/>
      <c r="CP621" s="1"/>
      <c r="CQ621" s="1"/>
      <c r="CR621" s="1"/>
      <c r="CS621" s="1"/>
      <c r="CT621" s="1"/>
      <c r="CU621" s="1"/>
      <c r="CV621" s="1"/>
      <c r="CW621" s="1"/>
      <c r="CX621" s="1"/>
      <c r="CY621" s="1"/>
      <c r="CZ621" s="1"/>
      <c r="DA621" s="1"/>
      <c r="DB621" s="1"/>
      <c r="DC621" s="1"/>
      <c r="DD621" s="1"/>
      <c r="DE621" s="1"/>
      <c r="DF621" s="1"/>
      <c r="DG621" s="1"/>
      <c r="DH621" s="1"/>
      <c r="DI621" s="1"/>
      <c r="DJ621" s="1"/>
      <c r="DK621" s="1"/>
      <c r="DL621" s="1"/>
      <c r="DM621" s="1"/>
      <c r="DN621" s="1"/>
      <c r="DO621" s="1"/>
      <c r="DP621" s="1"/>
      <c r="DQ621" s="1"/>
      <c r="DR621" s="1"/>
      <c r="DS621" s="1"/>
      <c r="DT621" s="1"/>
      <c r="DU621" s="1"/>
      <c r="DV621" s="1"/>
      <c r="DW621" s="1"/>
      <c r="DX621" s="1"/>
      <c r="DY621" s="1"/>
      <c r="DZ621" s="1"/>
      <c r="EA621" s="1"/>
      <c r="EB621" s="1"/>
      <c r="EC621" s="1"/>
      <c r="ED621" s="1"/>
      <c r="EE621" s="1"/>
      <c r="EF621" s="1"/>
      <c r="EG621" s="1"/>
      <c r="EH621" s="1"/>
      <c r="EI621" s="1"/>
      <c r="EJ621" s="1"/>
      <c r="EK621" s="1"/>
      <c r="EL621" s="1"/>
      <c r="EM621" s="1"/>
      <c r="EN621" s="1"/>
      <c r="EO621" s="1"/>
      <c r="EP621" s="1"/>
      <c r="EQ621" s="1"/>
      <c r="ER621" s="1"/>
      <c r="ES621" s="1"/>
      <c r="ET621" s="1"/>
      <c r="EU621" s="1"/>
      <c r="EV621" s="1"/>
      <c r="EW621" s="1"/>
      <c r="EX621" s="1"/>
      <c r="EY621" s="1"/>
      <c r="EZ621" s="1"/>
      <c r="FA621" s="1"/>
      <c r="FB621" s="1"/>
      <c r="FC621" s="1"/>
      <c r="FD621" s="1"/>
      <c r="FE621" s="1"/>
      <c r="FF621" s="1"/>
      <c r="FI621" s="2"/>
      <c r="FJ621" s="2"/>
      <c r="FO621" s="2"/>
      <c r="FP621" s="2"/>
      <c r="FS621" s="2"/>
      <c r="FT621" s="2"/>
      <c r="FU621" s="2"/>
      <c r="FV621" s="2"/>
      <c r="FW621" s="2"/>
      <c r="FX621" s="2"/>
      <c r="FY621" s="2"/>
      <c r="FZ621" s="2"/>
      <c r="GQ621" s="1"/>
      <c r="GR621" s="1"/>
      <c r="GS621" s="1"/>
      <c r="GT621" s="1"/>
      <c r="GU621" s="1"/>
      <c r="GV621" s="1"/>
      <c r="GW621" s="1"/>
      <c r="GX621" s="1"/>
      <c r="HM621" s="1"/>
      <c r="HN621" s="1"/>
    </row>
    <row r="622" spans="1:222">
      <c r="A622" s="11"/>
      <c r="B622" s="1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2"/>
      <c r="AN622" s="2"/>
      <c r="AQ622" s="2"/>
      <c r="AR622" s="2"/>
      <c r="AU622" s="2"/>
      <c r="AV622" s="2"/>
      <c r="BA622" s="2"/>
      <c r="BB622" s="2"/>
      <c r="BE622" s="2"/>
      <c r="BF622" s="2"/>
      <c r="BI622" s="2"/>
      <c r="BJ622" s="2"/>
      <c r="BO622" s="1"/>
      <c r="BP622" s="1"/>
      <c r="BQ622" s="1"/>
      <c r="BR622" s="1"/>
      <c r="BS622" s="1"/>
      <c r="BT622" s="1"/>
      <c r="BU622" s="1"/>
      <c r="BV622" s="1"/>
      <c r="BW622" s="1"/>
      <c r="BX622" s="1"/>
      <c r="BY622" s="1"/>
      <c r="BZ622" s="1"/>
      <c r="CA622" s="1"/>
      <c r="CB622" s="1"/>
      <c r="CC622" s="1"/>
      <c r="CD622" s="1"/>
      <c r="CE622" s="1"/>
      <c r="CF622" s="1"/>
      <c r="CG622" s="1"/>
      <c r="CH622" s="1"/>
      <c r="CI622" s="1"/>
      <c r="CJ622" s="1"/>
      <c r="CK622" s="1"/>
      <c r="CL622" s="1"/>
      <c r="CM622" s="1"/>
      <c r="CN622" s="1"/>
      <c r="CO622" s="1"/>
      <c r="CP622" s="1"/>
      <c r="CQ622" s="1"/>
      <c r="CR622" s="1"/>
      <c r="CS622" s="1"/>
      <c r="CT622" s="1"/>
      <c r="CU622" s="1"/>
      <c r="CV622" s="1"/>
      <c r="CW622" s="1"/>
      <c r="CX622" s="1"/>
      <c r="CY622" s="1"/>
      <c r="CZ622" s="1"/>
      <c r="DA622" s="1"/>
      <c r="DB622" s="1"/>
      <c r="DC622" s="1"/>
      <c r="DD622" s="1"/>
      <c r="DE622" s="1"/>
      <c r="DF622" s="1"/>
      <c r="DG622" s="1"/>
      <c r="DH622" s="1"/>
      <c r="DI622" s="1"/>
      <c r="DJ622" s="1"/>
      <c r="DK622" s="1"/>
      <c r="DL622" s="1"/>
      <c r="DM622" s="1"/>
      <c r="DN622" s="1"/>
      <c r="DO622" s="1"/>
      <c r="DP622" s="1"/>
      <c r="DQ622" s="1"/>
      <c r="DR622" s="1"/>
      <c r="DS622" s="1"/>
      <c r="DT622" s="1"/>
      <c r="DU622" s="1"/>
      <c r="DV622" s="1"/>
      <c r="DW622" s="1"/>
      <c r="DX622" s="1"/>
      <c r="DY622" s="1"/>
      <c r="DZ622" s="1"/>
      <c r="EA622" s="1"/>
      <c r="EB622" s="1"/>
      <c r="EC622" s="1"/>
      <c r="ED622" s="1"/>
      <c r="EE622" s="1"/>
      <c r="EF622" s="1"/>
      <c r="EG622" s="1"/>
      <c r="EH622" s="1"/>
      <c r="EI622" s="1"/>
      <c r="EJ622" s="1"/>
      <c r="EK622" s="1"/>
      <c r="EL622" s="1"/>
      <c r="EM622" s="1"/>
      <c r="EN622" s="1"/>
      <c r="EO622" s="1"/>
      <c r="EP622" s="1"/>
      <c r="EQ622" s="1"/>
      <c r="ER622" s="1"/>
      <c r="ES622" s="1"/>
      <c r="ET622" s="1"/>
      <c r="EU622" s="1"/>
      <c r="EV622" s="1"/>
      <c r="EW622" s="1"/>
      <c r="EX622" s="1"/>
      <c r="EY622" s="1"/>
      <c r="EZ622" s="1"/>
      <c r="FA622" s="1"/>
      <c r="FB622" s="1"/>
      <c r="FC622" s="1"/>
      <c r="FD622" s="1"/>
      <c r="FE622" s="1"/>
      <c r="FF622" s="1"/>
      <c r="FI622" s="2"/>
      <c r="FJ622" s="2"/>
      <c r="FO622" s="2"/>
      <c r="FP622" s="2"/>
      <c r="FS622" s="2"/>
      <c r="FT622" s="2"/>
      <c r="FU622" s="2"/>
      <c r="FV622" s="2"/>
      <c r="FW622" s="2"/>
      <c r="FX622" s="2"/>
      <c r="FY622" s="2"/>
      <c r="FZ622" s="2"/>
      <c r="GQ622" s="1"/>
      <c r="GR622" s="1"/>
      <c r="GS622" s="1"/>
      <c r="GT622" s="1"/>
      <c r="GU622" s="1"/>
      <c r="GV622" s="1"/>
      <c r="GW622" s="1"/>
      <c r="GX622" s="1"/>
      <c r="HM622" s="1"/>
      <c r="HN622" s="1"/>
    </row>
    <row r="623" spans="1:222">
      <c r="A623" s="11"/>
      <c r="B623" s="1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2"/>
      <c r="AN623" s="2"/>
      <c r="AQ623" s="2"/>
      <c r="AR623" s="2"/>
      <c r="AU623" s="2"/>
      <c r="AV623" s="2"/>
      <c r="BA623" s="2"/>
      <c r="BB623" s="2"/>
      <c r="BE623" s="2"/>
      <c r="BF623" s="2"/>
      <c r="BI623" s="2"/>
      <c r="BJ623" s="2"/>
      <c r="BO623" s="1"/>
      <c r="BP623" s="1"/>
      <c r="BQ623" s="1"/>
      <c r="BR623" s="1"/>
      <c r="BS623" s="1"/>
      <c r="BT623" s="1"/>
      <c r="BU623" s="1"/>
      <c r="BV623" s="1"/>
      <c r="BW623" s="1"/>
      <c r="BX623" s="1"/>
      <c r="BY623" s="1"/>
      <c r="BZ623" s="1"/>
      <c r="CA623" s="1"/>
      <c r="CB623" s="1"/>
      <c r="CC623" s="1"/>
      <c r="CD623" s="1"/>
      <c r="CE623" s="1"/>
      <c r="CF623" s="1"/>
      <c r="CG623" s="1"/>
      <c r="CH623" s="1"/>
      <c r="CI623" s="1"/>
      <c r="CJ623" s="1"/>
      <c r="CK623" s="1"/>
      <c r="CL623" s="1"/>
      <c r="CM623" s="1"/>
      <c r="CN623" s="1"/>
      <c r="CO623" s="1"/>
      <c r="CP623" s="1"/>
      <c r="CQ623" s="1"/>
      <c r="CR623" s="1"/>
      <c r="CS623" s="1"/>
      <c r="CT623" s="1"/>
      <c r="CU623" s="1"/>
      <c r="CV623" s="1"/>
      <c r="CW623" s="1"/>
      <c r="CX623" s="1"/>
      <c r="CY623" s="1"/>
      <c r="CZ623" s="1"/>
      <c r="DA623" s="1"/>
      <c r="DB623" s="1"/>
      <c r="DC623" s="1"/>
      <c r="DD623" s="1"/>
      <c r="DE623" s="1"/>
      <c r="DF623" s="1"/>
      <c r="DG623" s="1"/>
      <c r="DH623" s="1"/>
      <c r="DI623" s="1"/>
      <c r="DJ623" s="1"/>
      <c r="DK623" s="1"/>
      <c r="DL623" s="1"/>
      <c r="DM623" s="1"/>
      <c r="DN623" s="1"/>
      <c r="DO623" s="1"/>
      <c r="DP623" s="1"/>
      <c r="DQ623" s="1"/>
      <c r="DR623" s="1"/>
      <c r="DS623" s="1"/>
      <c r="DT623" s="1"/>
      <c r="DU623" s="1"/>
      <c r="DV623" s="1"/>
      <c r="DW623" s="1"/>
      <c r="DX623" s="1"/>
      <c r="DY623" s="1"/>
      <c r="DZ623" s="1"/>
      <c r="EA623" s="1"/>
      <c r="EB623" s="1"/>
      <c r="EC623" s="1"/>
      <c r="ED623" s="1"/>
      <c r="EE623" s="1"/>
      <c r="EF623" s="1"/>
      <c r="EG623" s="1"/>
      <c r="EH623" s="1"/>
      <c r="EI623" s="1"/>
      <c r="EJ623" s="1"/>
      <c r="EK623" s="1"/>
      <c r="EL623" s="1"/>
      <c r="EM623" s="1"/>
      <c r="EN623" s="1"/>
      <c r="EO623" s="1"/>
      <c r="EP623" s="1"/>
      <c r="EQ623" s="1"/>
      <c r="ER623" s="1"/>
      <c r="ES623" s="1"/>
      <c r="ET623" s="1"/>
      <c r="EU623" s="1"/>
      <c r="EV623" s="1"/>
      <c r="EW623" s="1"/>
      <c r="EX623" s="1"/>
      <c r="EY623" s="1"/>
      <c r="EZ623" s="1"/>
      <c r="FA623" s="1"/>
      <c r="FB623" s="1"/>
      <c r="FC623" s="1"/>
      <c r="FD623" s="1"/>
      <c r="FE623" s="1"/>
      <c r="FF623" s="1"/>
      <c r="FI623" s="2"/>
      <c r="FJ623" s="2"/>
      <c r="FO623" s="2"/>
      <c r="FP623" s="2"/>
      <c r="FS623" s="2"/>
      <c r="FT623" s="2"/>
      <c r="FU623" s="2"/>
      <c r="FV623" s="2"/>
      <c r="FW623" s="2"/>
      <c r="FX623" s="2"/>
      <c r="FY623" s="2"/>
      <c r="FZ623" s="2"/>
      <c r="GQ623" s="1"/>
      <c r="GR623" s="1"/>
      <c r="GS623" s="1"/>
      <c r="GT623" s="1"/>
      <c r="GU623" s="1"/>
      <c r="GV623" s="1"/>
      <c r="GW623" s="1"/>
      <c r="GX623" s="1"/>
      <c r="HM623" s="1"/>
      <c r="HN623" s="1"/>
    </row>
    <row r="624" spans="1:222">
      <c r="A624" s="11"/>
      <c r="B624" s="1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2"/>
      <c r="AN624" s="2"/>
      <c r="AQ624" s="2"/>
      <c r="AR624" s="2"/>
      <c r="AU624" s="2"/>
      <c r="AV624" s="2"/>
      <c r="BA624" s="2"/>
      <c r="BB624" s="2"/>
      <c r="BE624" s="2"/>
      <c r="BF624" s="2"/>
      <c r="BI624" s="2"/>
      <c r="BJ624" s="2"/>
      <c r="BO624" s="1"/>
      <c r="BP624" s="1"/>
      <c r="BQ624" s="1"/>
      <c r="BR624" s="1"/>
      <c r="BS624" s="1"/>
      <c r="BT624" s="1"/>
      <c r="BU624" s="1"/>
      <c r="BV624" s="1"/>
      <c r="BW624" s="1"/>
      <c r="BX624" s="1"/>
      <c r="BY624" s="1"/>
      <c r="BZ624" s="1"/>
      <c r="CA624" s="1"/>
      <c r="CB624" s="1"/>
      <c r="CC624" s="1"/>
      <c r="CD624" s="1"/>
      <c r="CE624" s="1"/>
      <c r="CF624" s="1"/>
      <c r="CG624" s="1"/>
      <c r="CH624" s="1"/>
      <c r="CI624" s="1"/>
      <c r="CJ624" s="1"/>
      <c r="CK624" s="1"/>
      <c r="CL624" s="1"/>
      <c r="CM624" s="1"/>
      <c r="CN624" s="1"/>
      <c r="CO624" s="1"/>
      <c r="CP624" s="1"/>
      <c r="CQ624" s="1"/>
      <c r="CR624" s="1"/>
      <c r="CS624" s="1"/>
      <c r="CT624" s="1"/>
      <c r="CU624" s="1"/>
      <c r="CV624" s="1"/>
      <c r="CW624" s="1"/>
      <c r="CX624" s="1"/>
      <c r="CY624" s="1"/>
      <c r="CZ624" s="1"/>
      <c r="DA624" s="1"/>
      <c r="DB624" s="1"/>
      <c r="DC624" s="1"/>
      <c r="DD624" s="1"/>
      <c r="DE624" s="1"/>
      <c r="DF624" s="1"/>
      <c r="DG624" s="1"/>
      <c r="DH624" s="1"/>
      <c r="DI624" s="1"/>
      <c r="DJ624" s="1"/>
      <c r="DK624" s="1"/>
      <c r="DL624" s="1"/>
      <c r="DM624" s="1"/>
      <c r="DN624" s="1"/>
      <c r="DO624" s="1"/>
      <c r="DP624" s="1"/>
      <c r="DQ624" s="1"/>
      <c r="DR624" s="1"/>
      <c r="DS624" s="1"/>
      <c r="DT624" s="1"/>
      <c r="DU624" s="1"/>
      <c r="DV624" s="1"/>
      <c r="DW624" s="1"/>
      <c r="DX624" s="1"/>
      <c r="DY624" s="1"/>
      <c r="DZ624" s="1"/>
      <c r="EA624" s="1"/>
      <c r="EB624" s="1"/>
      <c r="EC624" s="1"/>
      <c r="ED624" s="1"/>
      <c r="EE624" s="1"/>
      <c r="EF624" s="1"/>
      <c r="EG624" s="1"/>
      <c r="EH624" s="1"/>
      <c r="EI624" s="1"/>
      <c r="EJ624" s="1"/>
      <c r="EK624" s="1"/>
      <c r="EL624" s="1"/>
      <c r="EM624" s="1"/>
      <c r="EN624" s="1"/>
      <c r="EO624" s="1"/>
      <c r="EP624" s="1"/>
      <c r="EQ624" s="1"/>
      <c r="ER624" s="1"/>
      <c r="ES624" s="1"/>
      <c r="ET624" s="1"/>
      <c r="EU624" s="1"/>
      <c r="EV624" s="1"/>
      <c r="EW624" s="1"/>
      <c r="EX624" s="1"/>
      <c r="EY624" s="1"/>
      <c r="EZ624" s="1"/>
      <c r="FA624" s="1"/>
      <c r="FB624" s="1"/>
      <c r="FC624" s="1"/>
      <c r="FD624" s="1"/>
      <c r="FE624" s="1"/>
      <c r="FF624" s="1"/>
      <c r="FI624" s="2"/>
      <c r="FJ624" s="2"/>
      <c r="FO624" s="2"/>
      <c r="FP624" s="2"/>
      <c r="FS624" s="2"/>
      <c r="FT624" s="2"/>
      <c r="FU624" s="2"/>
      <c r="FV624" s="2"/>
      <c r="FW624" s="2"/>
      <c r="FX624" s="2"/>
      <c r="FY624" s="2"/>
      <c r="FZ624" s="2"/>
      <c r="GQ624" s="1"/>
      <c r="GR624" s="1"/>
      <c r="GS624" s="1"/>
      <c r="GT624" s="1"/>
      <c r="GU624" s="1"/>
      <c r="GV624" s="1"/>
      <c r="GW624" s="1"/>
      <c r="GX624" s="1"/>
      <c r="HM624" s="1"/>
      <c r="HN624" s="1"/>
    </row>
    <row r="625" spans="1:222">
      <c r="A625" s="11"/>
      <c r="B625" s="1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2"/>
      <c r="AN625" s="2"/>
      <c r="AQ625" s="2"/>
      <c r="AR625" s="2"/>
      <c r="AU625" s="2"/>
      <c r="AV625" s="2"/>
      <c r="BA625" s="2"/>
      <c r="BB625" s="2"/>
      <c r="BE625" s="2"/>
      <c r="BF625" s="2"/>
      <c r="BI625" s="2"/>
      <c r="BJ625" s="2"/>
      <c r="BO625" s="1"/>
      <c r="BP625" s="1"/>
      <c r="BQ625" s="1"/>
      <c r="BR625" s="1"/>
      <c r="BS625" s="1"/>
      <c r="BT625" s="1"/>
      <c r="BU625" s="1"/>
      <c r="BV625" s="1"/>
      <c r="BW625" s="1"/>
      <c r="BX625" s="1"/>
      <c r="BY625" s="1"/>
      <c r="BZ625" s="1"/>
      <c r="CA625" s="1"/>
      <c r="CB625" s="1"/>
      <c r="CC625" s="1"/>
      <c r="CD625" s="1"/>
      <c r="CE625" s="1"/>
      <c r="CF625" s="1"/>
      <c r="CG625" s="1"/>
      <c r="CH625" s="1"/>
      <c r="CI625" s="1"/>
      <c r="CJ625" s="1"/>
      <c r="CK625" s="1"/>
      <c r="CL625" s="1"/>
      <c r="CM625" s="1"/>
      <c r="CN625" s="1"/>
      <c r="CO625" s="1"/>
      <c r="CP625" s="1"/>
      <c r="CQ625" s="1"/>
      <c r="CR625" s="1"/>
      <c r="CS625" s="1"/>
      <c r="CT625" s="1"/>
      <c r="CU625" s="1"/>
      <c r="CV625" s="1"/>
      <c r="CW625" s="1"/>
      <c r="CX625" s="1"/>
      <c r="CY625" s="1"/>
      <c r="CZ625" s="1"/>
      <c r="DA625" s="1"/>
      <c r="DB625" s="1"/>
      <c r="DC625" s="1"/>
      <c r="DD625" s="1"/>
      <c r="DE625" s="1"/>
      <c r="DF625" s="1"/>
      <c r="DG625" s="1"/>
      <c r="DH625" s="1"/>
      <c r="DI625" s="1"/>
      <c r="DJ625" s="1"/>
      <c r="DK625" s="1"/>
      <c r="DL625" s="1"/>
      <c r="DM625" s="1"/>
      <c r="DN625" s="1"/>
      <c r="DO625" s="1"/>
      <c r="DP625" s="1"/>
      <c r="DQ625" s="1"/>
      <c r="DR625" s="1"/>
      <c r="DS625" s="1"/>
      <c r="DT625" s="1"/>
      <c r="DU625" s="1"/>
      <c r="DV625" s="1"/>
      <c r="DW625" s="1"/>
      <c r="DX625" s="1"/>
      <c r="DY625" s="1"/>
      <c r="DZ625" s="1"/>
      <c r="EA625" s="1"/>
      <c r="EB625" s="1"/>
      <c r="EC625" s="1"/>
      <c r="ED625" s="1"/>
      <c r="EE625" s="1"/>
      <c r="EF625" s="1"/>
      <c r="EG625" s="1"/>
      <c r="EH625" s="1"/>
      <c r="EI625" s="1"/>
      <c r="EJ625" s="1"/>
      <c r="EK625" s="1"/>
      <c r="EL625" s="1"/>
      <c r="EM625" s="1"/>
      <c r="EN625" s="1"/>
      <c r="EO625" s="1"/>
      <c r="EP625" s="1"/>
      <c r="EQ625" s="1"/>
      <c r="ER625" s="1"/>
      <c r="ES625" s="1"/>
      <c r="ET625" s="1"/>
      <c r="EU625" s="1"/>
      <c r="EV625" s="1"/>
      <c r="EW625" s="1"/>
      <c r="EX625" s="1"/>
      <c r="EY625" s="1"/>
      <c r="EZ625" s="1"/>
      <c r="FA625" s="1"/>
      <c r="FB625" s="1"/>
      <c r="FC625" s="1"/>
      <c r="FD625" s="1"/>
      <c r="FE625" s="1"/>
      <c r="FF625" s="1"/>
      <c r="FI625" s="2"/>
      <c r="FJ625" s="2"/>
      <c r="FO625" s="2"/>
      <c r="FP625" s="2"/>
      <c r="FS625" s="2"/>
      <c r="FT625" s="2"/>
      <c r="FU625" s="2"/>
      <c r="FV625" s="2"/>
      <c r="FW625" s="2"/>
      <c r="FX625" s="2"/>
      <c r="FY625" s="2"/>
      <c r="FZ625" s="2"/>
      <c r="GQ625" s="1"/>
      <c r="GR625" s="1"/>
      <c r="GS625" s="1"/>
      <c r="GT625" s="1"/>
      <c r="GU625" s="1"/>
      <c r="GV625" s="1"/>
      <c r="GW625" s="1"/>
      <c r="GX625" s="1"/>
      <c r="HM625" s="1"/>
      <c r="HN625" s="1"/>
    </row>
    <row r="626" spans="1:222">
      <c r="A626" s="11"/>
      <c r="B626" s="1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2"/>
      <c r="AN626" s="2"/>
      <c r="AQ626" s="2"/>
      <c r="AR626" s="2"/>
      <c r="AU626" s="2"/>
      <c r="AV626" s="2"/>
      <c r="BA626" s="2"/>
      <c r="BB626" s="2"/>
      <c r="BE626" s="2"/>
      <c r="BF626" s="2"/>
      <c r="BI626" s="2"/>
      <c r="BJ626" s="2"/>
      <c r="BO626" s="1"/>
      <c r="BP626" s="1"/>
      <c r="BQ626" s="1"/>
      <c r="BR626" s="1"/>
      <c r="BS626" s="1"/>
      <c r="BT626" s="1"/>
      <c r="BU626" s="1"/>
      <c r="BV626" s="1"/>
      <c r="BW626" s="1"/>
      <c r="BX626" s="1"/>
      <c r="BY626" s="1"/>
      <c r="BZ626" s="1"/>
      <c r="CA626" s="1"/>
      <c r="CB626" s="1"/>
      <c r="CC626" s="1"/>
      <c r="CD626" s="1"/>
      <c r="CE626" s="1"/>
      <c r="CF626" s="1"/>
      <c r="CG626" s="1"/>
      <c r="CH626" s="1"/>
      <c r="CI626" s="1"/>
      <c r="CJ626" s="1"/>
      <c r="CK626" s="1"/>
      <c r="CL626" s="1"/>
      <c r="CM626" s="1"/>
      <c r="CN626" s="1"/>
      <c r="CO626" s="1"/>
      <c r="CP626" s="1"/>
      <c r="CQ626" s="1"/>
      <c r="CR626" s="1"/>
      <c r="CS626" s="1"/>
      <c r="CT626" s="1"/>
      <c r="CU626" s="1"/>
      <c r="CV626" s="1"/>
      <c r="CW626" s="1"/>
      <c r="CX626" s="1"/>
      <c r="CY626" s="1"/>
      <c r="CZ626" s="1"/>
      <c r="DA626" s="1"/>
      <c r="DB626" s="1"/>
      <c r="DC626" s="1"/>
      <c r="DD626" s="1"/>
      <c r="DE626" s="1"/>
      <c r="DF626" s="1"/>
      <c r="DG626" s="1"/>
      <c r="DH626" s="1"/>
      <c r="DI626" s="1"/>
      <c r="DJ626" s="1"/>
      <c r="DK626" s="1"/>
      <c r="DL626" s="1"/>
      <c r="DM626" s="1"/>
      <c r="DN626" s="1"/>
      <c r="DO626" s="1"/>
      <c r="DP626" s="1"/>
      <c r="DQ626" s="1"/>
      <c r="DR626" s="1"/>
      <c r="DS626" s="1"/>
      <c r="DT626" s="1"/>
      <c r="DU626" s="1"/>
      <c r="DV626" s="1"/>
      <c r="DW626" s="1"/>
      <c r="DX626" s="1"/>
      <c r="DY626" s="1"/>
      <c r="DZ626" s="1"/>
      <c r="EA626" s="1"/>
      <c r="EB626" s="1"/>
      <c r="EC626" s="1"/>
      <c r="ED626" s="1"/>
      <c r="EE626" s="1"/>
      <c r="EF626" s="1"/>
      <c r="EG626" s="1"/>
      <c r="EH626" s="1"/>
      <c r="EI626" s="1"/>
      <c r="EJ626" s="1"/>
      <c r="EK626" s="1"/>
      <c r="EL626" s="1"/>
      <c r="EM626" s="1"/>
      <c r="EN626" s="1"/>
      <c r="EO626" s="1"/>
      <c r="EP626" s="1"/>
      <c r="EQ626" s="1"/>
      <c r="ER626" s="1"/>
      <c r="ES626" s="1"/>
      <c r="ET626" s="1"/>
      <c r="EU626" s="1"/>
      <c r="EV626" s="1"/>
      <c r="EW626" s="1"/>
      <c r="EX626" s="1"/>
      <c r="EY626" s="1"/>
      <c r="EZ626" s="1"/>
      <c r="FA626" s="1"/>
      <c r="FB626" s="1"/>
      <c r="FC626" s="1"/>
      <c r="FD626" s="1"/>
      <c r="FE626" s="1"/>
      <c r="FF626" s="1"/>
      <c r="FI626" s="2"/>
      <c r="FJ626" s="2"/>
      <c r="FO626" s="2"/>
      <c r="FP626" s="2"/>
      <c r="FS626" s="2"/>
      <c r="FT626" s="2"/>
      <c r="FU626" s="2"/>
      <c r="FV626" s="2"/>
      <c r="FW626" s="2"/>
      <c r="FX626" s="2"/>
      <c r="FY626" s="2"/>
      <c r="FZ626" s="2"/>
      <c r="GQ626" s="1"/>
      <c r="GR626" s="1"/>
      <c r="GS626" s="1"/>
      <c r="GT626" s="1"/>
      <c r="GU626" s="1"/>
      <c r="GV626" s="1"/>
      <c r="GW626" s="1"/>
      <c r="GX626" s="1"/>
      <c r="HM626" s="1"/>
      <c r="HN626" s="1"/>
    </row>
    <row r="627" spans="1:222">
      <c r="A627" s="11"/>
      <c r="B627" s="1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2"/>
      <c r="AN627" s="2"/>
      <c r="AQ627" s="2"/>
      <c r="AR627" s="2"/>
      <c r="AU627" s="2"/>
      <c r="AV627" s="2"/>
      <c r="BA627" s="2"/>
      <c r="BB627" s="2"/>
      <c r="BE627" s="2"/>
      <c r="BF627" s="2"/>
      <c r="BI627" s="2"/>
      <c r="BJ627" s="2"/>
      <c r="BO627" s="1"/>
      <c r="BP627" s="1"/>
      <c r="BQ627" s="1"/>
      <c r="BR627" s="1"/>
      <c r="BS627" s="1"/>
      <c r="BT627" s="1"/>
      <c r="BU627" s="1"/>
      <c r="BV627" s="1"/>
      <c r="BW627" s="1"/>
      <c r="BX627" s="1"/>
      <c r="BY627" s="1"/>
      <c r="BZ627" s="1"/>
      <c r="CA627" s="1"/>
      <c r="CB627" s="1"/>
      <c r="CC627" s="1"/>
      <c r="CD627" s="1"/>
      <c r="CE627" s="1"/>
      <c r="CF627" s="1"/>
      <c r="CG627" s="1"/>
      <c r="CH627" s="1"/>
      <c r="CI627" s="1"/>
      <c r="CJ627" s="1"/>
      <c r="CK627" s="1"/>
      <c r="CL627" s="1"/>
      <c r="CM627" s="1"/>
      <c r="CN627" s="1"/>
      <c r="CO627" s="1"/>
      <c r="CP627" s="1"/>
      <c r="CQ627" s="1"/>
      <c r="CR627" s="1"/>
      <c r="CS627" s="1"/>
      <c r="CT627" s="1"/>
      <c r="CU627" s="1"/>
      <c r="CV627" s="1"/>
      <c r="CW627" s="1"/>
      <c r="CX627" s="1"/>
      <c r="CY627" s="1"/>
      <c r="CZ627" s="1"/>
      <c r="DA627" s="1"/>
      <c r="DB627" s="1"/>
      <c r="DC627" s="1"/>
      <c r="DD627" s="1"/>
      <c r="DE627" s="1"/>
      <c r="DF627" s="1"/>
      <c r="DG627" s="1"/>
      <c r="DH627" s="1"/>
      <c r="DI627" s="1"/>
      <c r="DJ627" s="1"/>
      <c r="DK627" s="1"/>
      <c r="DL627" s="1"/>
      <c r="DM627" s="1"/>
      <c r="DN627" s="1"/>
      <c r="DO627" s="1"/>
      <c r="DP627" s="1"/>
      <c r="DQ627" s="1"/>
      <c r="DR627" s="1"/>
      <c r="DS627" s="1"/>
      <c r="DT627" s="1"/>
      <c r="DU627" s="1"/>
      <c r="DV627" s="1"/>
      <c r="DW627" s="1"/>
      <c r="DX627" s="1"/>
      <c r="DY627" s="1"/>
      <c r="DZ627" s="1"/>
      <c r="EA627" s="1"/>
      <c r="EB627" s="1"/>
      <c r="EC627" s="1"/>
      <c r="ED627" s="1"/>
      <c r="EE627" s="1"/>
      <c r="EF627" s="1"/>
      <c r="EG627" s="1"/>
      <c r="EH627" s="1"/>
      <c r="EI627" s="1"/>
      <c r="EJ627" s="1"/>
      <c r="EK627" s="1"/>
      <c r="EL627" s="1"/>
      <c r="EM627" s="1"/>
      <c r="EN627" s="1"/>
      <c r="EO627" s="1"/>
      <c r="EP627" s="1"/>
      <c r="EQ627" s="1"/>
      <c r="ER627" s="1"/>
      <c r="ES627" s="1"/>
      <c r="ET627" s="1"/>
      <c r="EU627" s="1"/>
      <c r="EV627" s="1"/>
      <c r="EW627" s="1"/>
      <c r="EX627" s="1"/>
      <c r="EY627" s="1"/>
      <c r="EZ627" s="1"/>
      <c r="FA627" s="1"/>
      <c r="FB627" s="1"/>
      <c r="FC627" s="1"/>
      <c r="FD627" s="1"/>
      <c r="FE627" s="1"/>
      <c r="FF627" s="1"/>
      <c r="FI627" s="2"/>
      <c r="FJ627" s="2"/>
      <c r="FO627" s="2"/>
      <c r="FP627" s="2"/>
      <c r="FS627" s="2"/>
      <c r="FT627" s="2"/>
      <c r="FU627" s="2"/>
      <c r="FV627" s="2"/>
      <c r="FW627" s="2"/>
      <c r="FX627" s="2"/>
      <c r="FY627" s="2"/>
      <c r="FZ627" s="2"/>
      <c r="GQ627" s="1"/>
      <c r="GR627" s="1"/>
      <c r="GS627" s="1"/>
      <c r="GT627" s="1"/>
      <c r="GU627" s="1"/>
      <c r="GV627" s="1"/>
      <c r="GW627" s="1"/>
      <c r="GX627" s="1"/>
      <c r="HM627" s="1"/>
      <c r="HN627" s="1"/>
    </row>
    <row r="628" spans="1:222">
      <c r="A628" s="11"/>
      <c r="B628" s="1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2"/>
      <c r="AN628" s="2"/>
      <c r="AQ628" s="2"/>
      <c r="AR628" s="2"/>
      <c r="AU628" s="2"/>
      <c r="AV628" s="2"/>
      <c r="BA628" s="2"/>
      <c r="BB628" s="2"/>
      <c r="BE628" s="2"/>
      <c r="BF628" s="2"/>
      <c r="BI628" s="2"/>
      <c r="BJ628" s="2"/>
      <c r="BO628" s="1"/>
      <c r="BP628" s="1"/>
      <c r="BQ628" s="1"/>
      <c r="BR628" s="1"/>
      <c r="BS628" s="1"/>
      <c r="BT628" s="1"/>
      <c r="BU628" s="1"/>
      <c r="BV628" s="1"/>
      <c r="BW628" s="1"/>
      <c r="BX628" s="1"/>
      <c r="BY628" s="1"/>
      <c r="BZ628" s="1"/>
      <c r="CA628" s="1"/>
      <c r="CB628" s="1"/>
      <c r="CC628" s="1"/>
      <c r="CD628" s="1"/>
      <c r="CE628" s="1"/>
      <c r="CF628" s="1"/>
      <c r="CG628" s="1"/>
      <c r="CH628" s="1"/>
      <c r="CI628" s="1"/>
      <c r="CJ628" s="1"/>
      <c r="CK628" s="1"/>
      <c r="CL628" s="1"/>
      <c r="CM628" s="1"/>
      <c r="CN628" s="1"/>
      <c r="CO628" s="1"/>
      <c r="CP628" s="1"/>
      <c r="CQ628" s="1"/>
      <c r="CR628" s="1"/>
      <c r="CS628" s="1"/>
      <c r="CT628" s="1"/>
      <c r="CU628" s="1"/>
      <c r="CV628" s="1"/>
      <c r="CW628" s="1"/>
      <c r="CX628" s="1"/>
      <c r="CY628" s="1"/>
      <c r="CZ628" s="1"/>
      <c r="DA628" s="1"/>
      <c r="DB628" s="1"/>
      <c r="DC628" s="1"/>
      <c r="DD628" s="1"/>
      <c r="DE628" s="1"/>
      <c r="DF628" s="1"/>
      <c r="DG628" s="1"/>
      <c r="DH628" s="1"/>
      <c r="DI628" s="1"/>
      <c r="DJ628" s="1"/>
      <c r="DK628" s="1"/>
      <c r="DL628" s="1"/>
      <c r="DM628" s="1"/>
      <c r="DN628" s="1"/>
      <c r="DO628" s="1"/>
      <c r="DP628" s="1"/>
      <c r="DQ628" s="1"/>
      <c r="DR628" s="1"/>
      <c r="DS628" s="1"/>
      <c r="DT628" s="1"/>
      <c r="DU628" s="1"/>
      <c r="DV628" s="1"/>
      <c r="DW628" s="1"/>
      <c r="DX628" s="1"/>
      <c r="DY628" s="1"/>
      <c r="DZ628" s="1"/>
      <c r="EA628" s="1"/>
      <c r="EB628" s="1"/>
      <c r="EC628" s="1"/>
      <c r="ED628" s="1"/>
      <c r="EE628" s="1"/>
      <c r="EF628" s="1"/>
      <c r="EG628" s="1"/>
      <c r="EH628" s="1"/>
      <c r="EI628" s="1"/>
      <c r="EJ628" s="1"/>
      <c r="EK628" s="1"/>
      <c r="EL628" s="1"/>
      <c r="EM628" s="1"/>
      <c r="EN628" s="1"/>
      <c r="EO628" s="1"/>
      <c r="EP628" s="1"/>
      <c r="EQ628" s="1"/>
      <c r="ER628" s="1"/>
      <c r="ES628" s="1"/>
      <c r="ET628" s="1"/>
      <c r="EU628" s="1"/>
      <c r="EV628" s="1"/>
      <c r="EW628" s="1"/>
      <c r="EX628" s="1"/>
      <c r="EY628" s="1"/>
      <c r="EZ628" s="1"/>
      <c r="FA628" s="1"/>
      <c r="FB628" s="1"/>
      <c r="FC628" s="1"/>
      <c r="FD628" s="1"/>
      <c r="FE628" s="1"/>
      <c r="FF628" s="1"/>
      <c r="FI628" s="2"/>
      <c r="FJ628" s="2"/>
      <c r="FO628" s="2"/>
      <c r="FP628" s="2"/>
      <c r="FS628" s="2"/>
      <c r="FT628" s="2"/>
      <c r="FU628" s="2"/>
      <c r="FV628" s="2"/>
      <c r="FW628" s="2"/>
      <c r="FX628" s="2"/>
      <c r="FY628" s="2"/>
      <c r="FZ628" s="2"/>
      <c r="GQ628" s="1"/>
      <c r="GR628" s="1"/>
      <c r="GS628" s="1"/>
      <c r="GT628" s="1"/>
      <c r="GU628" s="1"/>
      <c r="GV628" s="1"/>
      <c r="GW628" s="1"/>
      <c r="GX628" s="1"/>
      <c r="HM628" s="1"/>
      <c r="HN628" s="1"/>
    </row>
    <row r="629" spans="1:222">
      <c r="A629" s="11"/>
      <c r="B629" s="1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2"/>
      <c r="AN629" s="2"/>
      <c r="AQ629" s="2"/>
      <c r="AR629" s="2"/>
      <c r="AU629" s="2"/>
      <c r="AV629" s="2"/>
      <c r="BA629" s="2"/>
      <c r="BB629" s="2"/>
      <c r="BE629" s="2"/>
      <c r="BF629" s="2"/>
      <c r="BI629" s="2"/>
      <c r="BJ629" s="2"/>
      <c r="BO629" s="1"/>
      <c r="BP629" s="1"/>
      <c r="BQ629" s="1"/>
      <c r="BR629" s="1"/>
      <c r="BS629" s="1"/>
      <c r="BT629" s="1"/>
      <c r="BU629" s="1"/>
      <c r="BV629" s="1"/>
      <c r="BW629" s="1"/>
      <c r="BX629" s="1"/>
      <c r="BY629" s="1"/>
      <c r="BZ629" s="1"/>
      <c r="CA629" s="1"/>
      <c r="CB629" s="1"/>
      <c r="CC629" s="1"/>
      <c r="CD629" s="1"/>
      <c r="CE629" s="1"/>
      <c r="CF629" s="1"/>
      <c r="CG629" s="1"/>
      <c r="CH629" s="1"/>
      <c r="CI629" s="1"/>
      <c r="CJ629" s="1"/>
      <c r="CK629" s="1"/>
      <c r="CL629" s="1"/>
      <c r="CM629" s="1"/>
      <c r="CN629" s="1"/>
      <c r="CO629" s="1"/>
      <c r="CP629" s="1"/>
      <c r="CQ629" s="1"/>
      <c r="CR629" s="1"/>
      <c r="CS629" s="1"/>
      <c r="CT629" s="1"/>
      <c r="CU629" s="1"/>
      <c r="CV629" s="1"/>
      <c r="CW629" s="1"/>
      <c r="CX629" s="1"/>
      <c r="CY629" s="1"/>
      <c r="CZ629" s="1"/>
      <c r="DA629" s="1"/>
      <c r="DB629" s="1"/>
      <c r="DC629" s="1"/>
      <c r="DD629" s="1"/>
      <c r="DE629" s="1"/>
      <c r="DF629" s="1"/>
      <c r="DG629" s="1"/>
      <c r="DH629" s="1"/>
      <c r="DI629" s="1"/>
      <c r="DJ629" s="1"/>
      <c r="DK629" s="1"/>
      <c r="DL629" s="1"/>
      <c r="DM629" s="1"/>
      <c r="DN629" s="1"/>
      <c r="DO629" s="1"/>
      <c r="DP629" s="1"/>
      <c r="DQ629" s="1"/>
      <c r="DR629" s="1"/>
      <c r="DS629" s="1"/>
      <c r="DT629" s="1"/>
      <c r="DU629" s="1"/>
      <c r="DV629" s="1"/>
      <c r="DW629" s="1"/>
      <c r="DX629" s="1"/>
      <c r="DY629" s="1"/>
      <c r="DZ629" s="1"/>
      <c r="EA629" s="1"/>
      <c r="EB629" s="1"/>
      <c r="EC629" s="1"/>
      <c r="ED629" s="1"/>
      <c r="EE629" s="1"/>
      <c r="EF629" s="1"/>
      <c r="EG629" s="1"/>
      <c r="EH629" s="1"/>
      <c r="EI629" s="1"/>
      <c r="EJ629" s="1"/>
      <c r="EK629" s="1"/>
      <c r="EL629" s="1"/>
      <c r="EM629" s="1"/>
      <c r="EN629" s="1"/>
      <c r="EO629" s="1"/>
      <c r="EP629" s="1"/>
      <c r="EQ629" s="1"/>
      <c r="ER629" s="1"/>
      <c r="ES629" s="1"/>
      <c r="ET629" s="1"/>
      <c r="EU629" s="1"/>
      <c r="EV629" s="1"/>
      <c r="EW629" s="1"/>
      <c r="EX629" s="1"/>
      <c r="EY629" s="1"/>
      <c r="EZ629" s="1"/>
      <c r="FA629" s="1"/>
      <c r="FB629" s="1"/>
      <c r="FC629" s="1"/>
      <c r="FD629" s="1"/>
      <c r="FE629" s="1"/>
      <c r="FF629" s="1"/>
      <c r="FI629" s="2"/>
      <c r="FJ629" s="2"/>
      <c r="FO629" s="2"/>
      <c r="FP629" s="2"/>
      <c r="FS629" s="2"/>
      <c r="FT629" s="2"/>
      <c r="FU629" s="2"/>
      <c r="FV629" s="2"/>
      <c r="FW629" s="2"/>
      <c r="FX629" s="2"/>
      <c r="FY629" s="2"/>
      <c r="FZ629" s="2"/>
      <c r="GQ629" s="1"/>
      <c r="GR629" s="1"/>
      <c r="GS629" s="1"/>
      <c r="GT629" s="1"/>
      <c r="GU629" s="1"/>
      <c r="GV629" s="1"/>
      <c r="GW629" s="1"/>
      <c r="GX629" s="1"/>
      <c r="HM629" s="1"/>
      <c r="HN629" s="1"/>
    </row>
    <row r="630" spans="1:222">
      <c r="A630" s="11"/>
      <c r="B630" s="1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2"/>
      <c r="AN630" s="2"/>
      <c r="AQ630" s="2"/>
      <c r="AR630" s="2"/>
      <c r="AU630" s="2"/>
      <c r="AV630" s="2"/>
      <c r="BA630" s="2"/>
      <c r="BB630" s="2"/>
      <c r="BE630" s="2"/>
      <c r="BF630" s="2"/>
      <c r="BI630" s="2"/>
      <c r="BJ630" s="2"/>
      <c r="BO630" s="1"/>
      <c r="BP630" s="1"/>
      <c r="BQ630" s="1"/>
      <c r="BR630" s="1"/>
      <c r="BS630" s="1"/>
      <c r="BT630" s="1"/>
      <c r="BU630" s="1"/>
      <c r="BV630" s="1"/>
      <c r="BW630" s="1"/>
      <c r="BX630" s="1"/>
      <c r="BY630" s="1"/>
      <c r="BZ630" s="1"/>
      <c r="CA630" s="1"/>
      <c r="CB630" s="1"/>
      <c r="CC630" s="1"/>
      <c r="CD630" s="1"/>
      <c r="CE630" s="1"/>
      <c r="CF630" s="1"/>
      <c r="CG630" s="1"/>
      <c r="CH630" s="1"/>
      <c r="CI630" s="1"/>
      <c r="CJ630" s="1"/>
      <c r="CK630" s="1"/>
      <c r="CL630" s="1"/>
      <c r="CM630" s="1"/>
      <c r="CN630" s="1"/>
      <c r="CO630" s="1"/>
      <c r="CP630" s="1"/>
      <c r="CQ630" s="1"/>
      <c r="CR630" s="1"/>
      <c r="CS630" s="1"/>
      <c r="CT630" s="1"/>
      <c r="CU630" s="1"/>
      <c r="CV630" s="1"/>
      <c r="CW630" s="1"/>
      <c r="CX630" s="1"/>
      <c r="CY630" s="1"/>
      <c r="CZ630" s="1"/>
      <c r="DA630" s="1"/>
      <c r="DB630" s="1"/>
      <c r="DC630" s="1"/>
      <c r="DD630" s="1"/>
      <c r="DE630" s="1"/>
      <c r="DF630" s="1"/>
      <c r="DG630" s="1"/>
      <c r="DH630" s="1"/>
      <c r="DI630" s="1"/>
      <c r="DJ630" s="1"/>
      <c r="DK630" s="1"/>
      <c r="DL630" s="1"/>
      <c r="DM630" s="1"/>
      <c r="DN630" s="1"/>
      <c r="DO630" s="1"/>
      <c r="DP630" s="1"/>
      <c r="DQ630" s="1"/>
      <c r="DR630" s="1"/>
      <c r="DS630" s="1"/>
      <c r="DT630" s="1"/>
      <c r="DU630" s="1"/>
      <c r="DV630" s="1"/>
      <c r="DW630" s="1"/>
      <c r="DX630" s="1"/>
      <c r="DY630" s="1"/>
      <c r="DZ630" s="1"/>
      <c r="EA630" s="1"/>
      <c r="EB630" s="1"/>
      <c r="EC630" s="1"/>
      <c r="ED630" s="1"/>
      <c r="EE630" s="1"/>
      <c r="EF630" s="1"/>
      <c r="EG630" s="1"/>
      <c r="EH630" s="1"/>
      <c r="EI630" s="1"/>
      <c r="EJ630" s="1"/>
      <c r="EK630" s="1"/>
      <c r="EL630" s="1"/>
      <c r="EM630" s="1"/>
      <c r="EN630" s="1"/>
      <c r="EO630" s="1"/>
      <c r="EP630" s="1"/>
      <c r="EQ630" s="1"/>
      <c r="ER630" s="1"/>
      <c r="ES630" s="1"/>
      <c r="ET630" s="1"/>
      <c r="EU630" s="1"/>
      <c r="EV630" s="1"/>
      <c r="EW630" s="1"/>
      <c r="EX630" s="1"/>
      <c r="EY630" s="1"/>
      <c r="EZ630" s="1"/>
      <c r="FA630" s="1"/>
      <c r="FB630" s="1"/>
      <c r="FC630" s="1"/>
      <c r="FD630" s="1"/>
      <c r="FE630" s="1"/>
      <c r="FF630" s="1"/>
      <c r="FI630" s="2"/>
      <c r="FJ630" s="2"/>
      <c r="FO630" s="2"/>
      <c r="FP630" s="2"/>
      <c r="FS630" s="2"/>
      <c r="FT630" s="2"/>
      <c r="FU630" s="2"/>
      <c r="FV630" s="2"/>
      <c r="FW630" s="2"/>
      <c r="FX630" s="2"/>
      <c r="FY630" s="2"/>
      <c r="FZ630" s="2"/>
      <c r="GQ630" s="1"/>
      <c r="GR630" s="1"/>
      <c r="GS630" s="1"/>
      <c r="GT630" s="1"/>
      <c r="GU630" s="1"/>
      <c r="GV630" s="1"/>
      <c r="GW630" s="1"/>
      <c r="GX630" s="1"/>
      <c r="HM630" s="1"/>
      <c r="HN630" s="1"/>
    </row>
    <row r="631" spans="1:222">
      <c r="A631" s="11"/>
      <c r="B631" s="1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2"/>
      <c r="AN631" s="2"/>
      <c r="AQ631" s="2"/>
      <c r="AR631" s="2"/>
      <c r="AU631" s="2"/>
      <c r="AV631" s="2"/>
      <c r="BA631" s="2"/>
      <c r="BB631" s="2"/>
      <c r="BE631" s="2"/>
      <c r="BF631" s="2"/>
      <c r="BI631" s="2"/>
      <c r="BJ631" s="2"/>
      <c r="BO631" s="1"/>
      <c r="BP631" s="1"/>
      <c r="BQ631" s="1"/>
      <c r="BR631" s="1"/>
      <c r="BS631" s="1"/>
      <c r="BT631" s="1"/>
      <c r="BU631" s="1"/>
      <c r="BV631" s="1"/>
      <c r="BW631" s="1"/>
      <c r="BX631" s="1"/>
      <c r="BY631" s="1"/>
      <c r="BZ631" s="1"/>
      <c r="CA631" s="1"/>
      <c r="CB631" s="1"/>
      <c r="CC631" s="1"/>
      <c r="CD631" s="1"/>
      <c r="CE631" s="1"/>
      <c r="CF631" s="1"/>
      <c r="CG631" s="1"/>
      <c r="CH631" s="1"/>
      <c r="CI631" s="1"/>
      <c r="CJ631" s="1"/>
      <c r="CK631" s="1"/>
      <c r="CL631" s="1"/>
      <c r="CM631" s="1"/>
      <c r="CN631" s="1"/>
      <c r="CO631" s="1"/>
      <c r="CP631" s="1"/>
      <c r="CQ631" s="1"/>
      <c r="CR631" s="1"/>
      <c r="CS631" s="1"/>
      <c r="CT631" s="1"/>
      <c r="CU631" s="1"/>
      <c r="CV631" s="1"/>
      <c r="CW631" s="1"/>
      <c r="CX631" s="1"/>
      <c r="CY631" s="1"/>
      <c r="CZ631" s="1"/>
      <c r="DA631" s="1"/>
      <c r="DB631" s="1"/>
      <c r="DC631" s="1"/>
      <c r="DD631" s="1"/>
      <c r="DE631" s="1"/>
      <c r="DF631" s="1"/>
      <c r="DG631" s="1"/>
      <c r="DH631" s="1"/>
      <c r="DI631" s="1"/>
      <c r="DJ631" s="1"/>
      <c r="DK631" s="1"/>
      <c r="DL631" s="1"/>
      <c r="DM631" s="1"/>
      <c r="DN631" s="1"/>
      <c r="DO631" s="1"/>
      <c r="DP631" s="1"/>
      <c r="DQ631" s="1"/>
      <c r="DR631" s="1"/>
      <c r="DS631" s="1"/>
      <c r="DT631" s="1"/>
      <c r="DU631" s="1"/>
      <c r="DV631" s="1"/>
      <c r="DW631" s="1"/>
      <c r="DX631" s="1"/>
      <c r="DY631" s="1"/>
      <c r="DZ631" s="1"/>
      <c r="EA631" s="1"/>
      <c r="EB631" s="1"/>
      <c r="EC631" s="1"/>
      <c r="ED631" s="1"/>
      <c r="EE631" s="1"/>
      <c r="EF631" s="1"/>
      <c r="EG631" s="1"/>
      <c r="EH631" s="1"/>
      <c r="EI631" s="1"/>
      <c r="EJ631" s="1"/>
      <c r="EK631" s="1"/>
      <c r="EL631" s="1"/>
      <c r="EM631" s="1"/>
      <c r="EN631" s="1"/>
      <c r="EO631" s="1"/>
      <c r="EP631" s="1"/>
      <c r="EQ631" s="1"/>
      <c r="ER631" s="1"/>
      <c r="ES631" s="1"/>
      <c r="ET631" s="1"/>
      <c r="EU631" s="1"/>
      <c r="EV631" s="1"/>
      <c r="EW631" s="1"/>
      <c r="EX631" s="1"/>
      <c r="EY631" s="1"/>
      <c r="EZ631" s="1"/>
      <c r="FA631" s="1"/>
      <c r="FB631" s="1"/>
      <c r="FC631" s="1"/>
      <c r="FD631" s="1"/>
      <c r="FE631" s="1"/>
      <c r="FF631" s="1"/>
      <c r="FI631" s="2"/>
      <c r="FJ631" s="2"/>
      <c r="FO631" s="2"/>
      <c r="FP631" s="2"/>
      <c r="FS631" s="2"/>
      <c r="FT631" s="2"/>
      <c r="FU631" s="2"/>
      <c r="FV631" s="2"/>
      <c r="FW631" s="2"/>
      <c r="FX631" s="2"/>
      <c r="FY631" s="2"/>
      <c r="FZ631" s="2"/>
      <c r="GQ631" s="1"/>
      <c r="GR631" s="1"/>
      <c r="GS631" s="1"/>
      <c r="GT631" s="1"/>
      <c r="GU631" s="1"/>
      <c r="GV631" s="1"/>
      <c r="GW631" s="1"/>
      <c r="GX631" s="1"/>
      <c r="HM631" s="1"/>
      <c r="HN631" s="1"/>
    </row>
    <row r="632" spans="1:222">
      <c r="A632" s="11"/>
      <c r="B632" s="1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2"/>
      <c r="AN632" s="2"/>
      <c r="AQ632" s="2"/>
      <c r="AR632" s="2"/>
      <c r="AU632" s="2"/>
      <c r="AV632" s="2"/>
      <c r="BA632" s="2"/>
      <c r="BB632" s="2"/>
      <c r="BE632" s="2"/>
      <c r="BF632" s="2"/>
      <c r="BI632" s="2"/>
      <c r="BJ632" s="2"/>
      <c r="BO632" s="1"/>
      <c r="BP632" s="1"/>
      <c r="BQ632" s="1"/>
      <c r="BR632" s="1"/>
      <c r="BS632" s="1"/>
      <c r="BT632" s="1"/>
      <c r="BU632" s="1"/>
      <c r="BV632" s="1"/>
      <c r="BW632" s="1"/>
      <c r="BX632" s="1"/>
      <c r="BY632" s="1"/>
      <c r="BZ632" s="1"/>
      <c r="CA632" s="1"/>
      <c r="CB632" s="1"/>
      <c r="CC632" s="1"/>
      <c r="CD632" s="1"/>
      <c r="CE632" s="1"/>
      <c r="CF632" s="1"/>
      <c r="CG632" s="1"/>
      <c r="CH632" s="1"/>
      <c r="CI632" s="1"/>
      <c r="CJ632" s="1"/>
      <c r="CK632" s="1"/>
      <c r="CL632" s="1"/>
      <c r="CM632" s="1"/>
      <c r="CN632" s="1"/>
      <c r="CO632" s="1"/>
      <c r="CP632" s="1"/>
      <c r="CQ632" s="1"/>
      <c r="CR632" s="1"/>
      <c r="CS632" s="1"/>
      <c r="CT632" s="1"/>
      <c r="CU632" s="1"/>
      <c r="CV632" s="1"/>
      <c r="CW632" s="1"/>
      <c r="CX632" s="1"/>
      <c r="CY632" s="1"/>
      <c r="CZ632" s="1"/>
      <c r="DA632" s="1"/>
      <c r="DB632" s="1"/>
      <c r="DC632" s="1"/>
      <c r="DD632" s="1"/>
      <c r="DE632" s="1"/>
      <c r="DF632" s="1"/>
      <c r="DG632" s="1"/>
      <c r="DH632" s="1"/>
      <c r="DI632" s="1"/>
      <c r="DJ632" s="1"/>
      <c r="DK632" s="1"/>
      <c r="DL632" s="1"/>
      <c r="DM632" s="1"/>
      <c r="DN632" s="1"/>
      <c r="DO632" s="1"/>
      <c r="DP632" s="1"/>
      <c r="DQ632" s="1"/>
      <c r="DR632" s="1"/>
      <c r="DS632" s="1"/>
      <c r="DT632" s="1"/>
      <c r="DU632" s="1"/>
      <c r="DV632" s="1"/>
      <c r="DW632" s="1"/>
      <c r="DX632" s="1"/>
      <c r="DY632" s="1"/>
      <c r="DZ632" s="1"/>
      <c r="EA632" s="1"/>
      <c r="EB632" s="1"/>
      <c r="EC632" s="1"/>
      <c r="ED632" s="1"/>
      <c r="EE632" s="1"/>
      <c r="EF632" s="1"/>
      <c r="EG632" s="1"/>
      <c r="EH632" s="1"/>
      <c r="EI632" s="1"/>
      <c r="EJ632" s="1"/>
      <c r="EK632" s="1"/>
      <c r="EL632" s="1"/>
      <c r="EM632" s="1"/>
      <c r="EN632" s="1"/>
      <c r="EO632" s="1"/>
      <c r="EP632" s="1"/>
      <c r="EQ632" s="1"/>
      <c r="ER632" s="1"/>
      <c r="ES632" s="1"/>
      <c r="ET632" s="1"/>
      <c r="EU632" s="1"/>
      <c r="EV632" s="1"/>
      <c r="EW632" s="1"/>
      <c r="EX632" s="1"/>
      <c r="EY632" s="1"/>
      <c r="EZ632" s="1"/>
      <c r="FA632" s="1"/>
      <c r="FB632" s="1"/>
      <c r="FC632" s="1"/>
      <c r="FD632" s="1"/>
      <c r="FE632" s="1"/>
      <c r="FF632" s="1"/>
      <c r="FI632" s="2"/>
      <c r="FJ632" s="2"/>
      <c r="FO632" s="2"/>
      <c r="FP632" s="2"/>
      <c r="FS632" s="2"/>
      <c r="FT632" s="2"/>
      <c r="FU632" s="2"/>
      <c r="FV632" s="2"/>
      <c r="FW632" s="2"/>
      <c r="FX632" s="2"/>
      <c r="FY632" s="2"/>
      <c r="FZ632" s="2"/>
      <c r="GQ632" s="1"/>
      <c r="GR632" s="1"/>
      <c r="GS632" s="1"/>
      <c r="GT632" s="1"/>
      <c r="GU632" s="1"/>
      <c r="GV632" s="1"/>
      <c r="GW632" s="1"/>
      <c r="GX632" s="1"/>
      <c r="HM632" s="1"/>
      <c r="HN632" s="1"/>
    </row>
    <row r="633" spans="1:222">
      <c r="A633" s="11"/>
      <c r="B633" s="1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2"/>
      <c r="AN633" s="2"/>
      <c r="AQ633" s="2"/>
      <c r="AR633" s="2"/>
      <c r="AU633" s="2"/>
      <c r="AV633" s="2"/>
      <c r="BA633" s="2"/>
      <c r="BB633" s="2"/>
      <c r="BE633" s="2"/>
      <c r="BF633" s="2"/>
      <c r="BI633" s="2"/>
      <c r="BJ633" s="2"/>
      <c r="BO633" s="1"/>
      <c r="BP633" s="1"/>
      <c r="BQ633" s="1"/>
      <c r="BR633" s="1"/>
      <c r="BS633" s="1"/>
      <c r="BT633" s="1"/>
      <c r="BU633" s="1"/>
      <c r="BV633" s="1"/>
      <c r="BW633" s="1"/>
      <c r="BX633" s="1"/>
      <c r="BY633" s="1"/>
      <c r="BZ633" s="1"/>
      <c r="CA633" s="1"/>
      <c r="CB633" s="1"/>
      <c r="CC633" s="1"/>
      <c r="CD633" s="1"/>
      <c r="CE633" s="1"/>
      <c r="CF633" s="1"/>
      <c r="CG633" s="1"/>
      <c r="CH633" s="1"/>
      <c r="CI633" s="1"/>
      <c r="CJ633" s="1"/>
      <c r="CK633" s="1"/>
      <c r="CL633" s="1"/>
      <c r="CM633" s="1"/>
      <c r="CN633" s="1"/>
      <c r="CO633" s="1"/>
      <c r="CP633" s="1"/>
      <c r="CQ633" s="1"/>
      <c r="CR633" s="1"/>
      <c r="CS633" s="1"/>
      <c r="CT633" s="1"/>
      <c r="CU633" s="1"/>
      <c r="CV633" s="1"/>
      <c r="CW633" s="1"/>
      <c r="CX633" s="1"/>
      <c r="CY633" s="1"/>
      <c r="CZ633" s="1"/>
      <c r="DA633" s="1"/>
      <c r="DB633" s="1"/>
      <c r="DC633" s="1"/>
      <c r="DD633" s="1"/>
      <c r="DE633" s="1"/>
      <c r="DF633" s="1"/>
      <c r="DG633" s="1"/>
      <c r="DH633" s="1"/>
      <c r="DI633" s="1"/>
      <c r="DJ633" s="1"/>
      <c r="DK633" s="1"/>
      <c r="DL633" s="1"/>
      <c r="DM633" s="1"/>
      <c r="DN633" s="1"/>
      <c r="DO633" s="1"/>
      <c r="DP633" s="1"/>
      <c r="DQ633" s="1"/>
      <c r="DR633" s="1"/>
      <c r="DS633" s="1"/>
      <c r="DT633" s="1"/>
      <c r="DU633" s="1"/>
      <c r="DV633" s="1"/>
      <c r="DW633" s="1"/>
      <c r="DX633" s="1"/>
      <c r="DY633" s="1"/>
      <c r="DZ633" s="1"/>
      <c r="EA633" s="1"/>
      <c r="EB633" s="1"/>
      <c r="EC633" s="1"/>
      <c r="ED633" s="1"/>
      <c r="EE633" s="1"/>
      <c r="EF633" s="1"/>
      <c r="EG633" s="1"/>
      <c r="EH633" s="1"/>
      <c r="EI633" s="1"/>
      <c r="EJ633" s="1"/>
      <c r="EK633" s="1"/>
      <c r="EL633" s="1"/>
      <c r="EM633" s="1"/>
      <c r="EN633" s="1"/>
      <c r="EO633" s="1"/>
      <c r="EP633" s="1"/>
      <c r="EQ633" s="1"/>
      <c r="ER633" s="1"/>
      <c r="ES633" s="1"/>
      <c r="ET633" s="1"/>
      <c r="EU633" s="1"/>
      <c r="EV633" s="1"/>
      <c r="EW633" s="1"/>
      <c r="EX633" s="1"/>
      <c r="EY633" s="1"/>
      <c r="EZ633" s="1"/>
      <c r="FA633" s="1"/>
      <c r="FB633" s="1"/>
      <c r="FC633" s="1"/>
      <c r="FD633" s="1"/>
      <c r="FE633" s="1"/>
      <c r="FF633" s="1"/>
      <c r="FI633" s="2"/>
      <c r="FJ633" s="2"/>
      <c r="FO633" s="2"/>
      <c r="FP633" s="2"/>
      <c r="FS633" s="2"/>
      <c r="FT633" s="2"/>
      <c r="FU633" s="2"/>
      <c r="FV633" s="2"/>
      <c r="FW633" s="2"/>
      <c r="FX633" s="2"/>
      <c r="FY633" s="2"/>
      <c r="FZ633" s="2"/>
      <c r="GQ633" s="1"/>
      <c r="GR633" s="1"/>
      <c r="GS633" s="1"/>
      <c r="GT633" s="1"/>
      <c r="GU633" s="1"/>
      <c r="GV633" s="1"/>
      <c r="GW633" s="1"/>
      <c r="GX633" s="1"/>
      <c r="HM633" s="1"/>
      <c r="HN633" s="1"/>
    </row>
    <row r="634" spans="1:222">
      <c r="A634" s="11"/>
      <c r="B634" s="1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2"/>
      <c r="AN634" s="2"/>
      <c r="AQ634" s="2"/>
      <c r="AR634" s="2"/>
      <c r="AU634" s="2"/>
      <c r="AV634" s="2"/>
      <c r="BA634" s="2"/>
      <c r="BB634" s="2"/>
      <c r="BE634" s="2"/>
      <c r="BF634" s="2"/>
      <c r="BI634" s="2"/>
      <c r="BJ634" s="2"/>
      <c r="BO634" s="1"/>
      <c r="BP634" s="1"/>
      <c r="BQ634" s="1"/>
      <c r="BR634" s="1"/>
      <c r="BS634" s="1"/>
      <c r="BT634" s="1"/>
      <c r="BU634" s="1"/>
      <c r="BV634" s="1"/>
      <c r="BW634" s="1"/>
      <c r="BX634" s="1"/>
      <c r="BY634" s="1"/>
      <c r="BZ634" s="1"/>
      <c r="CA634" s="1"/>
      <c r="CB634" s="1"/>
      <c r="CC634" s="1"/>
      <c r="CD634" s="1"/>
      <c r="CE634" s="1"/>
      <c r="CF634" s="1"/>
      <c r="CG634" s="1"/>
      <c r="CH634" s="1"/>
      <c r="CI634" s="1"/>
      <c r="CJ634" s="1"/>
      <c r="CK634" s="1"/>
      <c r="CL634" s="1"/>
      <c r="CM634" s="1"/>
      <c r="CN634" s="1"/>
      <c r="CO634" s="1"/>
      <c r="CP634" s="1"/>
      <c r="CQ634" s="1"/>
      <c r="CR634" s="1"/>
      <c r="CS634" s="1"/>
      <c r="CT634" s="1"/>
      <c r="CU634" s="1"/>
      <c r="CV634" s="1"/>
      <c r="CW634" s="1"/>
      <c r="CX634" s="1"/>
      <c r="CY634" s="1"/>
      <c r="CZ634" s="1"/>
      <c r="DA634" s="1"/>
      <c r="DB634" s="1"/>
      <c r="DC634" s="1"/>
      <c r="DD634" s="1"/>
      <c r="DE634" s="1"/>
      <c r="DF634" s="1"/>
      <c r="DG634" s="1"/>
      <c r="DH634" s="1"/>
      <c r="DI634" s="1"/>
      <c r="DJ634" s="1"/>
      <c r="DK634" s="1"/>
      <c r="DL634" s="1"/>
      <c r="DM634" s="1"/>
      <c r="DN634" s="1"/>
      <c r="DO634" s="1"/>
      <c r="DP634" s="1"/>
      <c r="DQ634" s="1"/>
      <c r="DR634" s="1"/>
      <c r="DS634" s="1"/>
      <c r="DT634" s="1"/>
      <c r="DU634" s="1"/>
      <c r="DV634" s="1"/>
      <c r="DW634" s="1"/>
      <c r="DX634" s="1"/>
      <c r="DY634" s="1"/>
      <c r="DZ634" s="1"/>
      <c r="EA634" s="1"/>
      <c r="EB634" s="1"/>
      <c r="EC634" s="1"/>
      <c r="ED634" s="1"/>
      <c r="EE634" s="1"/>
      <c r="EF634" s="1"/>
      <c r="EG634" s="1"/>
      <c r="EH634" s="1"/>
      <c r="EI634" s="1"/>
      <c r="EJ634" s="1"/>
      <c r="EK634" s="1"/>
      <c r="EL634" s="1"/>
      <c r="EM634" s="1"/>
      <c r="EN634" s="1"/>
      <c r="EO634" s="1"/>
      <c r="EP634" s="1"/>
      <c r="EQ634" s="1"/>
      <c r="ER634" s="1"/>
      <c r="ES634" s="1"/>
      <c r="ET634" s="1"/>
      <c r="EU634" s="1"/>
      <c r="EV634" s="1"/>
      <c r="EW634" s="1"/>
      <c r="EX634" s="1"/>
      <c r="EY634" s="1"/>
      <c r="EZ634" s="1"/>
      <c r="FA634" s="1"/>
      <c r="FB634" s="1"/>
      <c r="FC634" s="1"/>
      <c r="FD634" s="1"/>
      <c r="FE634" s="1"/>
      <c r="FF634" s="1"/>
      <c r="FI634" s="2"/>
      <c r="FJ634" s="2"/>
      <c r="FO634" s="2"/>
      <c r="FP634" s="2"/>
      <c r="FS634" s="2"/>
      <c r="FT634" s="2"/>
      <c r="FU634" s="2"/>
      <c r="FV634" s="2"/>
      <c r="FW634" s="2"/>
      <c r="FX634" s="2"/>
      <c r="FY634" s="2"/>
      <c r="FZ634" s="2"/>
      <c r="GQ634" s="1"/>
      <c r="GR634" s="1"/>
      <c r="GS634" s="1"/>
      <c r="GT634" s="1"/>
      <c r="GU634" s="1"/>
      <c r="GV634" s="1"/>
      <c r="GW634" s="1"/>
      <c r="GX634" s="1"/>
      <c r="HM634" s="1"/>
      <c r="HN634" s="1"/>
    </row>
    <row r="635" spans="1:222">
      <c r="A635" s="11"/>
      <c r="B635" s="1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2"/>
      <c r="AN635" s="2"/>
      <c r="AQ635" s="2"/>
      <c r="AR635" s="2"/>
      <c r="AU635" s="2"/>
      <c r="AV635" s="2"/>
      <c r="BA635" s="2"/>
      <c r="BB635" s="2"/>
      <c r="BE635" s="2"/>
      <c r="BF635" s="2"/>
      <c r="BI635" s="2"/>
      <c r="BJ635" s="2"/>
      <c r="BO635" s="1"/>
      <c r="BP635" s="1"/>
      <c r="BQ635" s="1"/>
      <c r="BR635" s="1"/>
      <c r="BS635" s="1"/>
      <c r="BT635" s="1"/>
      <c r="BU635" s="1"/>
      <c r="BV635" s="1"/>
      <c r="BW635" s="1"/>
      <c r="BX635" s="1"/>
      <c r="BY635" s="1"/>
      <c r="BZ635" s="1"/>
      <c r="CA635" s="1"/>
      <c r="CB635" s="1"/>
      <c r="CC635" s="1"/>
      <c r="CD635" s="1"/>
      <c r="CE635" s="1"/>
      <c r="CF635" s="1"/>
      <c r="CG635" s="1"/>
      <c r="CH635" s="1"/>
      <c r="CI635" s="1"/>
      <c r="CJ635" s="1"/>
      <c r="CK635" s="1"/>
      <c r="CL635" s="1"/>
      <c r="CM635" s="1"/>
      <c r="CN635" s="1"/>
      <c r="CO635" s="1"/>
      <c r="CP635" s="1"/>
      <c r="CQ635" s="1"/>
      <c r="CR635" s="1"/>
      <c r="CS635" s="1"/>
      <c r="CT635" s="1"/>
      <c r="CU635" s="1"/>
      <c r="CV635" s="1"/>
      <c r="CW635" s="1"/>
      <c r="CX635" s="1"/>
      <c r="CY635" s="1"/>
      <c r="CZ635" s="1"/>
      <c r="DA635" s="1"/>
      <c r="DB635" s="1"/>
      <c r="DC635" s="1"/>
      <c r="DD635" s="1"/>
      <c r="DE635" s="1"/>
      <c r="DF635" s="1"/>
      <c r="DG635" s="1"/>
      <c r="DH635" s="1"/>
      <c r="DI635" s="1"/>
      <c r="DJ635" s="1"/>
      <c r="DK635" s="1"/>
      <c r="DL635" s="1"/>
      <c r="DM635" s="1"/>
      <c r="DN635" s="1"/>
      <c r="DO635" s="1"/>
      <c r="DP635" s="1"/>
      <c r="DQ635" s="1"/>
      <c r="DR635" s="1"/>
      <c r="DS635" s="1"/>
      <c r="DT635" s="1"/>
      <c r="DU635" s="1"/>
      <c r="DV635" s="1"/>
      <c r="DW635" s="1"/>
      <c r="DX635" s="1"/>
      <c r="DY635" s="1"/>
      <c r="DZ635" s="1"/>
      <c r="EA635" s="1"/>
      <c r="EB635" s="1"/>
      <c r="EC635" s="1"/>
      <c r="ED635" s="1"/>
      <c r="EE635" s="1"/>
      <c r="EF635" s="1"/>
      <c r="EG635" s="1"/>
      <c r="EH635" s="1"/>
      <c r="EI635" s="1"/>
      <c r="EJ635" s="1"/>
      <c r="EK635" s="1"/>
      <c r="EL635" s="1"/>
      <c r="EM635" s="1"/>
      <c r="EN635" s="1"/>
      <c r="EO635" s="1"/>
      <c r="EP635" s="1"/>
      <c r="EQ635" s="1"/>
      <c r="ER635" s="1"/>
      <c r="ES635" s="1"/>
      <c r="ET635" s="1"/>
      <c r="EU635" s="1"/>
      <c r="EV635" s="1"/>
      <c r="EW635" s="1"/>
      <c r="EX635" s="1"/>
      <c r="EY635" s="1"/>
      <c r="EZ635" s="1"/>
      <c r="FA635" s="1"/>
      <c r="FB635" s="1"/>
      <c r="FC635" s="1"/>
      <c r="FD635" s="1"/>
      <c r="FE635" s="1"/>
      <c r="FF635" s="1"/>
      <c r="FI635" s="2"/>
      <c r="FJ635" s="2"/>
      <c r="FO635" s="2"/>
      <c r="FP635" s="2"/>
      <c r="FS635" s="2"/>
      <c r="FT635" s="2"/>
      <c r="FU635" s="2"/>
      <c r="FV635" s="2"/>
      <c r="FW635" s="2"/>
      <c r="FX635" s="2"/>
      <c r="FY635" s="2"/>
      <c r="FZ635" s="2"/>
      <c r="GQ635" s="1"/>
      <c r="GR635" s="1"/>
      <c r="GS635" s="1"/>
      <c r="GT635" s="1"/>
      <c r="GU635" s="1"/>
      <c r="GV635" s="1"/>
      <c r="GW635" s="1"/>
      <c r="GX635" s="1"/>
      <c r="HM635" s="1"/>
      <c r="HN635" s="1"/>
    </row>
    <row r="636" spans="1:222">
      <c r="A636" s="11"/>
      <c r="B636" s="1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2"/>
      <c r="AN636" s="2"/>
      <c r="AQ636" s="2"/>
      <c r="AR636" s="2"/>
      <c r="AU636" s="2"/>
      <c r="AV636" s="2"/>
      <c r="BA636" s="2"/>
      <c r="BB636" s="2"/>
      <c r="BE636" s="2"/>
      <c r="BF636" s="2"/>
      <c r="BI636" s="2"/>
      <c r="BJ636" s="2"/>
      <c r="BO636" s="1"/>
      <c r="BP636" s="1"/>
      <c r="BQ636" s="1"/>
      <c r="BR636" s="1"/>
      <c r="BS636" s="1"/>
      <c r="BT636" s="1"/>
      <c r="BU636" s="1"/>
      <c r="BV636" s="1"/>
      <c r="BW636" s="1"/>
      <c r="BX636" s="1"/>
      <c r="BY636" s="1"/>
      <c r="BZ636" s="1"/>
      <c r="CA636" s="1"/>
      <c r="CB636" s="1"/>
      <c r="CC636" s="1"/>
      <c r="CD636" s="1"/>
      <c r="CE636" s="1"/>
      <c r="CF636" s="1"/>
      <c r="CG636" s="1"/>
      <c r="CH636" s="1"/>
      <c r="CI636" s="1"/>
      <c r="CJ636" s="1"/>
      <c r="CK636" s="1"/>
      <c r="CL636" s="1"/>
      <c r="CM636" s="1"/>
      <c r="CN636" s="1"/>
      <c r="CO636" s="1"/>
      <c r="CP636" s="1"/>
      <c r="CQ636" s="1"/>
      <c r="CR636" s="1"/>
      <c r="CS636" s="1"/>
      <c r="CT636" s="1"/>
      <c r="CU636" s="1"/>
      <c r="CV636" s="1"/>
      <c r="CW636" s="1"/>
      <c r="CX636" s="1"/>
      <c r="CY636" s="1"/>
      <c r="CZ636" s="1"/>
      <c r="DA636" s="1"/>
      <c r="DB636" s="1"/>
      <c r="DC636" s="1"/>
      <c r="DD636" s="1"/>
      <c r="DE636" s="1"/>
      <c r="DF636" s="1"/>
      <c r="DG636" s="1"/>
      <c r="DH636" s="1"/>
      <c r="DI636" s="1"/>
      <c r="DJ636" s="1"/>
      <c r="DK636" s="1"/>
      <c r="DL636" s="1"/>
      <c r="DM636" s="1"/>
      <c r="DN636" s="1"/>
      <c r="DO636" s="1"/>
      <c r="DP636" s="1"/>
      <c r="DQ636" s="1"/>
      <c r="DR636" s="1"/>
      <c r="DS636" s="1"/>
      <c r="DT636" s="1"/>
      <c r="DU636" s="1"/>
      <c r="DV636" s="1"/>
      <c r="DW636" s="1"/>
      <c r="DX636" s="1"/>
      <c r="DY636" s="1"/>
      <c r="DZ636" s="1"/>
      <c r="EA636" s="1"/>
      <c r="EB636" s="1"/>
      <c r="EC636" s="1"/>
      <c r="ED636" s="1"/>
      <c r="EE636" s="1"/>
      <c r="EF636" s="1"/>
      <c r="EG636" s="1"/>
      <c r="EH636" s="1"/>
      <c r="EI636" s="1"/>
      <c r="EJ636" s="1"/>
      <c r="EK636" s="1"/>
      <c r="EL636" s="1"/>
      <c r="EM636" s="1"/>
      <c r="EN636" s="1"/>
      <c r="EO636" s="1"/>
      <c r="EP636" s="1"/>
      <c r="EQ636" s="1"/>
      <c r="ER636" s="1"/>
      <c r="ES636" s="1"/>
      <c r="ET636" s="1"/>
      <c r="EU636" s="1"/>
      <c r="EV636" s="1"/>
      <c r="EW636" s="1"/>
      <c r="EX636" s="1"/>
      <c r="EY636" s="1"/>
      <c r="EZ636" s="1"/>
      <c r="FA636" s="1"/>
      <c r="FB636" s="1"/>
      <c r="FC636" s="1"/>
      <c r="FD636" s="1"/>
      <c r="FE636" s="1"/>
      <c r="FF636" s="1"/>
      <c r="FI636" s="2"/>
      <c r="FJ636" s="2"/>
      <c r="FO636" s="2"/>
      <c r="FP636" s="2"/>
      <c r="FS636" s="2"/>
      <c r="FT636" s="2"/>
      <c r="FU636" s="2"/>
      <c r="FV636" s="2"/>
      <c r="FW636" s="2"/>
      <c r="FX636" s="2"/>
      <c r="FY636" s="2"/>
      <c r="FZ636" s="2"/>
      <c r="GQ636" s="1"/>
      <c r="GR636" s="1"/>
      <c r="GS636" s="1"/>
      <c r="GT636" s="1"/>
      <c r="GU636" s="1"/>
      <c r="GV636" s="1"/>
      <c r="GW636" s="1"/>
      <c r="GX636" s="1"/>
      <c r="HM636" s="1"/>
      <c r="HN636" s="1"/>
    </row>
    <row r="637" spans="1:222">
      <c r="A637" s="11"/>
      <c r="B637" s="1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2"/>
      <c r="AN637" s="2"/>
      <c r="AQ637" s="2"/>
      <c r="AR637" s="2"/>
      <c r="AU637" s="2"/>
      <c r="AV637" s="2"/>
      <c r="BA637" s="2"/>
      <c r="BB637" s="2"/>
      <c r="BE637" s="2"/>
      <c r="BF637" s="2"/>
      <c r="BI637" s="2"/>
      <c r="BJ637" s="2"/>
      <c r="BO637" s="1"/>
      <c r="BP637" s="1"/>
      <c r="BQ637" s="1"/>
      <c r="BR637" s="1"/>
      <c r="BS637" s="1"/>
      <c r="BT637" s="1"/>
      <c r="BU637" s="1"/>
      <c r="BV637" s="1"/>
      <c r="BW637" s="1"/>
      <c r="BX637" s="1"/>
      <c r="BY637" s="1"/>
      <c r="BZ637" s="1"/>
      <c r="CA637" s="1"/>
      <c r="CB637" s="1"/>
      <c r="CC637" s="1"/>
      <c r="CD637" s="1"/>
      <c r="CE637" s="1"/>
      <c r="CF637" s="1"/>
      <c r="CG637" s="1"/>
      <c r="CH637" s="1"/>
      <c r="CI637" s="1"/>
      <c r="CJ637" s="1"/>
      <c r="CK637" s="1"/>
      <c r="CL637" s="1"/>
      <c r="CM637" s="1"/>
      <c r="CN637" s="1"/>
      <c r="CO637" s="1"/>
      <c r="CP637" s="1"/>
      <c r="CQ637" s="1"/>
      <c r="CR637" s="1"/>
      <c r="CS637" s="1"/>
      <c r="CT637" s="1"/>
      <c r="CU637" s="1"/>
      <c r="CV637" s="1"/>
      <c r="CW637" s="1"/>
      <c r="CX637" s="1"/>
      <c r="CY637" s="1"/>
      <c r="CZ637" s="1"/>
      <c r="DA637" s="1"/>
      <c r="DB637" s="1"/>
      <c r="DC637" s="1"/>
      <c r="DD637" s="1"/>
      <c r="DE637" s="1"/>
      <c r="DF637" s="1"/>
      <c r="DG637" s="1"/>
      <c r="DH637" s="1"/>
      <c r="DI637" s="1"/>
      <c r="DJ637" s="1"/>
      <c r="DK637" s="1"/>
      <c r="DL637" s="1"/>
      <c r="DM637" s="1"/>
      <c r="DN637" s="1"/>
      <c r="DO637" s="1"/>
      <c r="DP637" s="1"/>
      <c r="DQ637" s="1"/>
      <c r="DR637" s="1"/>
      <c r="DS637" s="1"/>
      <c r="DT637" s="1"/>
      <c r="DU637" s="1"/>
      <c r="DV637" s="1"/>
      <c r="DW637" s="1"/>
      <c r="DX637" s="1"/>
      <c r="DY637" s="1"/>
      <c r="DZ637" s="1"/>
      <c r="EA637" s="1"/>
      <c r="EB637" s="1"/>
      <c r="EC637" s="1"/>
      <c r="ED637" s="1"/>
      <c r="EE637" s="1"/>
      <c r="EF637" s="1"/>
      <c r="EG637" s="1"/>
      <c r="EH637" s="1"/>
      <c r="EI637" s="1"/>
      <c r="EJ637" s="1"/>
      <c r="EK637" s="1"/>
      <c r="EL637" s="1"/>
      <c r="EM637" s="1"/>
      <c r="EN637" s="1"/>
      <c r="EO637" s="1"/>
      <c r="EP637" s="1"/>
      <c r="EQ637" s="1"/>
      <c r="ER637" s="1"/>
      <c r="ES637" s="1"/>
      <c r="ET637" s="1"/>
      <c r="EU637" s="1"/>
      <c r="EV637" s="1"/>
      <c r="EW637" s="1"/>
      <c r="EX637" s="1"/>
      <c r="EY637" s="1"/>
      <c r="EZ637" s="1"/>
      <c r="FA637" s="1"/>
      <c r="FB637" s="1"/>
      <c r="FC637" s="1"/>
      <c r="FD637" s="1"/>
      <c r="FE637" s="1"/>
      <c r="FF637" s="1"/>
      <c r="FI637" s="2"/>
      <c r="FJ637" s="2"/>
      <c r="FO637" s="2"/>
      <c r="FP637" s="2"/>
      <c r="FS637" s="2"/>
      <c r="FT637" s="2"/>
      <c r="FU637" s="2"/>
      <c r="FV637" s="2"/>
      <c r="FW637" s="2"/>
      <c r="FX637" s="2"/>
      <c r="FY637" s="2"/>
      <c r="FZ637" s="2"/>
      <c r="GQ637" s="1"/>
      <c r="GR637" s="1"/>
      <c r="GS637" s="1"/>
      <c r="GT637" s="1"/>
      <c r="GU637" s="1"/>
      <c r="GV637" s="1"/>
      <c r="GW637" s="1"/>
      <c r="GX637" s="1"/>
      <c r="HM637" s="1"/>
      <c r="HN637" s="1"/>
    </row>
    <row r="638" spans="1:222">
      <c r="A638" s="11"/>
      <c r="B638" s="1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2"/>
      <c r="AN638" s="2"/>
      <c r="AQ638" s="2"/>
      <c r="AR638" s="2"/>
      <c r="AU638" s="2"/>
      <c r="AV638" s="2"/>
      <c r="BA638" s="2"/>
      <c r="BB638" s="2"/>
      <c r="BE638" s="2"/>
      <c r="BF638" s="2"/>
      <c r="BI638" s="2"/>
      <c r="BJ638" s="2"/>
      <c r="BO638" s="1"/>
      <c r="BP638" s="1"/>
      <c r="BQ638" s="1"/>
      <c r="BR638" s="1"/>
      <c r="BS638" s="1"/>
      <c r="BT638" s="1"/>
      <c r="BU638" s="1"/>
      <c r="BV638" s="1"/>
      <c r="BW638" s="1"/>
      <c r="BX638" s="1"/>
      <c r="BY638" s="1"/>
      <c r="BZ638" s="1"/>
      <c r="CA638" s="1"/>
      <c r="CB638" s="1"/>
      <c r="CC638" s="1"/>
      <c r="CD638" s="1"/>
      <c r="CE638" s="1"/>
      <c r="CF638" s="1"/>
      <c r="CG638" s="1"/>
      <c r="CH638" s="1"/>
      <c r="CI638" s="1"/>
      <c r="CJ638" s="1"/>
      <c r="CK638" s="1"/>
      <c r="CL638" s="1"/>
      <c r="CM638" s="1"/>
      <c r="CN638" s="1"/>
      <c r="CO638" s="1"/>
      <c r="CP638" s="1"/>
      <c r="CQ638" s="1"/>
      <c r="CR638" s="1"/>
      <c r="CS638" s="1"/>
      <c r="CT638" s="1"/>
      <c r="CU638" s="1"/>
      <c r="CV638" s="1"/>
      <c r="CW638" s="1"/>
      <c r="CX638" s="1"/>
      <c r="CY638" s="1"/>
      <c r="CZ638" s="1"/>
      <c r="DA638" s="1"/>
      <c r="DB638" s="1"/>
      <c r="DC638" s="1"/>
      <c r="DD638" s="1"/>
      <c r="DE638" s="1"/>
      <c r="DF638" s="1"/>
      <c r="DG638" s="1"/>
      <c r="DH638" s="1"/>
      <c r="DI638" s="1"/>
      <c r="DJ638" s="1"/>
      <c r="DK638" s="1"/>
      <c r="DL638" s="1"/>
      <c r="DM638" s="1"/>
      <c r="DN638" s="1"/>
      <c r="DO638" s="1"/>
      <c r="DP638" s="1"/>
      <c r="DQ638" s="1"/>
      <c r="DR638" s="1"/>
      <c r="DS638" s="1"/>
      <c r="DT638" s="1"/>
      <c r="DU638" s="1"/>
      <c r="DV638" s="1"/>
      <c r="DW638" s="1"/>
      <c r="DX638" s="1"/>
      <c r="DY638" s="1"/>
      <c r="DZ638" s="1"/>
      <c r="EA638" s="1"/>
      <c r="EB638" s="1"/>
      <c r="EC638" s="1"/>
      <c r="ED638" s="1"/>
      <c r="EE638" s="1"/>
      <c r="EF638" s="1"/>
      <c r="EG638" s="1"/>
      <c r="EH638" s="1"/>
      <c r="EI638" s="1"/>
      <c r="EJ638" s="1"/>
      <c r="EK638" s="1"/>
      <c r="EL638" s="1"/>
      <c r="EM638" s="1"/>
      <c r="EN638" s="1"/>
      <c r="EO638" s="1"/>
      <c r="EP638" s="1"/>
      <c r="EQ638" s="1"/>
      <c r="ER638" s="1"/>
      <c r="ES638" s="1"/>
      <c r="ET638" s="1"/>
      <c r="EU638" s="1"/>
      <c r="EV638" s="1"/>
      <c r="EW638" s="1"/>
      <c r="EX638" s="1"/>
      <c r="EY638" s="1"/>
      <c r="EZ638" s="1"/>
      <c r="FA638" s="1"/>
      <c r="FB638" s="1"/>
      <c r="FC638" s="1"/>
      <c r="FD638" s="1"/>
      <c r="FE638" s="1"/>
      <c r="FF638" s="1"/>
      <c r="FI638" s="2"/>
      <c r="FJ638" s="2"/>
      <c r="FO638" s="2"/>
      <c r="FP638" s="2"/>
      <c r="FS638" s="2"/>
      <c r="FT638" s="2"/>
      <c r="FU638" s="2"/>
      <c r="FV638" s="2"/>
      <c r="FW638" s="2"/>
      <c r="FX638" s="2"/>
      <c r="FY638" s="2"/>
      <c r="FZ638" s="2"/>
      <c r="GQ638" s="1"/>
      <c r="GR638" s="1"/>
      <c r="GS638" s="1"/>
      <c r="GT638" s="1"/>
      <c r="GU638" s="1"/>
      <c r="GV638" s="1"/>
      <c r="GW638" s="1"/>
      <c r="GX638" s="1"/>
      <c r="HM638" s="1"/>
      <c r="HN638" s="1"/>
    </row>
    <row r="639" spans="1:222">
      <c r="A639" s="11"/>
      <c r="B639" s="1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2"/>
      <c r="AN639" s="2"/>
      <c r="AQ639" s="2"/>
      <c r="AR639" s="2"/>
      <c r="AU639" s="2"/>
      <c r="AV639" s="2"/>
      <c r="BA639" s="2"/>
      <c r="BB639" s="2"/>
      <c r="BE639" s="2"/>
      <c r="BF639" s="2"/>
      <c r="BI639" s="2"/>
      <c r="BJ639" s="2"/>
      <c r="BO639" s="1"/>
      <c r="BP639" s="1"/>
      <c r="BQ639" s="1"/>
      <c r="BR639" s="1"/>
      <c r="BS639" s="1"/>
      <c r="BT639" s="1"/>
      <c r="BU639" s="1"/>
      <c r="BV639" s="1"/>
      <c r="BW639" s="1"/>
      <c r="BX639" s="1"/>
      <c r="BY639" s="1"/>
      <c r="BZ639" s="1"/>
      <c r="CA639" s="1"/>
      <c r="CB639" s="1"/>
      <c r="CC639" s="1"/>
      <c r="CD639" s="1"/>
      <c r="CE639" s="1"/>
      <c r="CF639" s="1"/>
      <c r="CG639" s="1"/>
      <c r="CH639" s="1"/>
      <c r="CI639" s="1"/>
      <c r="CJ639" s="1"/>
      <c r="CK639" s="1"/>
      <c r="CL639" s="1"/>
      <c r="CM639" s="1"/>
      <c r="CN639" s="1"/>
      <c r="CO639" s="1"/>
      <c r="CP639" s="1"/>
      <c r="CQ639" s="1"/>
      <c r="CR639" s="1"/>
      <c r="CS639" s="1"/>
      <c r="CT639" s="1"/>
      <c r="CU639" s="1"/>
      <c r="CV639" s="1"/>
      <c r="CW639" s="1"/>
      <c r="CX639" s="1"/>
      <c r="CY639" s="1"/>
      <c r="CZ639" s="1"/>
      <c r="DA639" s="1"/>
      <c r="DB639" s="1"/>
      <c r="DC639" s="1"/>
      <c r="DD639" s="1"/>
      <c r="DE639" s="1"/>
      <c r="DF639" s="1"/>
      <c r="DG639" s="1"/>
      <c r="DH639" s="1"/>
      <c r="DI639" s="1"/>
      <c r="DJ639" s="1"/>
      <c r="DK639" s="1"/>
      <c r="DL639" s="1"/>
      <c r="DM639" s="1"/>
      <c r="DN639" s="1"/>
      <c r="DO639" s="1"/>
      <c r="DP639" s="1"/>
      <c r="DQ639" s="1"/>
      <c r="DR639" s="1"/>
      <c r="DS639" s="1"/>
      <c r="DT639" s="1"/>
      <c r="DU639" s="1"/>
      <c r="DV639" s="1"/>
      <c r="DW639" s="1"/>
      <c r="DX639" s="1"/>
      <c r="DY639" s="1"/>
      <c r="DZ639" s="1"/>
      <c r="EA639" s="1"/>
      <c r="EB639" s="1"/>
      <c r="EC639" s="1"/>
      <c r="ED639" s="1"/>
      <c r="EE639" s="1"/>
      <c r="EF639" s="1"/>
      <c r="EG639" s="1"/>
      <c r="EH639" s="1"/>
      <c r="EI639" s="1"/>
      <c r="EJ639" s="1"/>
      <c r="EK639" s="1"/>
      <c r="EL639" s="1"/>
      <c r="EM639" s="1"/>
      <c r="EN639" s="1"/>
      <c r="EO639" s="1"/>
      <c r="EP639" s="1"/>
      <c r="EQ639" s="1"/>
      <c r="ER639" s="1"/>
      <c r="ES639" s="1"/>
      <c r="ET639" s="1"/>
      <c r="EU639" s="1"/>
      <c r="EV639" s="1"/>
      <c r="EW639" s="1"/>
      <c r="EX639" s="1"/>
      <c r="EY639" s="1"/>
      <c r="EZ639" s="1"/>
      <c r="FA639" s="1"/>
      <c r="FB639" s="1"/>
      <c r="FC639" s="1"/>
      <c r="FD639" s="1"/>
      <c r="FE639" s="1"/>
      <c r="FF639" s="1"/>
      <c r="FI639" s="2"/>
      <c r="FJ639" s="2"/>
      <c r="FO639" s="2"/>
      <c r="FP639" s="2"/>
      <c r="FS639" s="2"/>
      <c r="FT639" s="2"/>
      <c r="FU639" s="2"/>
      <c r="FV639" s="2"/>
      <c r="FW639" s="2"/>
      <c r="FX639" s="2"/>
      <c r="FY639" s="2"/>
      <c r="FZ639" s="2"/>
      <c r="GQ639" s="1"/>
      <c r="GR639" s="1"/>
      <c r="GS639" s="1"/>
      <c r="GT639" s="1"/>
      <c r="GU639" s="1"/>
      <c r="GV639" s="1"/>
      <c r="GW639" s="1"/>
      <c r="GX639" s="1"/>
      <c r="HM639" s="1"/>
      <c r="HN639" s="1"/>
    </row>
    <row r="640" spans="1:222">
      <c r="A640" s="11"/>
      <c r="B640" s="1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2"/>
      <c r="AN640" s="2"/>
      <c r="AQ640" s="2"/>
      <c r="AR640" s="2"/>
      <c r="AU640" s="2"/>
      <c r="AV640" s="2"/>
      <c r="BA640" s="2"/>
      <c r="BB640" s="2"/>
      <c r="BE640" s="2"/>
      <c r="BF640" s="2"/>
      <c r="BI640" s="2"/>
      <c r="BJ640" s="2"/>
      <c r="BO640" s="1"/>
      <c r="BP640" s="1"/>
      <c r="BQ640" s="1"/>
      <c r="BR640" s="1"/>
      <c r="BS640" s="1"/>
      <c r="BT640" s="1"/>
      <c r="BU640" s="1"/>
      <c r="BV640" s="1"/>
      <c r="BW640" s="1"/>
      <c r="BX640" s="1"/>
      <c r="BY640" s="1"/>
      <c r="BZ640" s="1"/>
      <c r="CA640" s="1"/>
      <c r="CB640" s="1"/>
      <c r="CC640" s="1"/>
      <c r="CD640" s="1"/>
      <c r="CE640" s="1"/>
      <c r="CF640" s="1"/>
      <c r="CG640" s="1"/>
      <c r="CH640" s="1"/>
      <c r="CI640" s="1"/>
      <c r="CJ640" s="1"/>
      <c r="CK640" s="1"/>
      <c r="CL640" s="1"/>
      <c r="CM640" s="1"/>
      <c r="CN640" s="1"/>
      <c r="CO640" s="1"/>
      <c r="CP640" s="1"/>
      <c r="CQ640" s="1"/>
      <c r="CR640" s="1"/>
      <c r="CS640" s="1"/>
      <c r="CT640" s="1"/>
      <c r="CU640" s="1"/>
      <c r="CV640" s="1"/>
      <c r="CW640" s="1"/>
      <c r="CX640" s="1"/>
      <c r="CY640" s="1"/>
      <c r="CZ640" s="1"/>
      <c r="DA640" s="1"/>
      <c r="DB640" s="1"/>
      <c r="DC640" s="1"/>
      <c r="DD640" s="1"/>
      <c r="DE640" s="1"/>
      <c r="DF640" s="1"/>
      <c r="DG640" s="1"/>
      <c r="DH640" s="1"/>
      <c r="DI640" s="1"/>
      <c r="DJ640" s="1"/>
      <c r="DK640" s="1"/>
      <c r="DL640" s="1"/>
      <c r="DM640" s="1"/>
      <c r="DN640" s="1"/>
      <c r="DO640" s="1"/>
      <c r="DP640" s="1"/>
      <c r="DQ640" s="1"/>
      <c r="DR640" s="1"/>
      <c r="DS640" s="1"/>
      <c r="DT640" s="1"/>
      <c r="DU640" s="1"/>
      <c r="DV640" s="1"/>
      <c r="DW640" s="1"/>
      <c r="DX640" s="1"/>
      <c r="DY640" s="1"/>
      <c r="DZ640" s="1"/>
      <c r="EA640" s="1"/>
      <c r="EB640" s="1"/>
      <c r="EC640" s="1"/>
      <c r="ED640" s="1"/>
      <c r="EE640" s="1"/>
      <c r="EF640" s="1"/>
      <c r="EG640" s="1"/>
      <c r="EH640" s="1"/>
      <c r="EI640" s="1"/>
      <c r="EJ640" s="1"/>
      <c r="EK640" s="1"/>
      <c r="EL640" s="1"/>
      <c r="EM640" s="1"/>
      <c r="EN640" s="1"/>
      <c r="EO640" s="1"/>
      <c r="EP640" s="1"/>
      <c r="EQ640" s="1"/>
      <c r="ER640" s="1"/>
      <c r="ES640" s="1"/>
      <c r="ET640" s="1"/>
      <c r="EU640" s="1"/>
      <c r="EV640" s="1"/>
      <c r="EW640" s="1"/>
      <c r="EX640" s="1"/>
      <c r="EY640" s="1"/>
      <c r="EZ640" s="1"/>
      <c r="FA640" s="1"/>
      <c r="FB640" s="1"/>
      <c r="FC640" s="1"/>
      <c r="FD640" s="1"/>
      <c r="FE640" s="1"/>
      <c r="FF640" s="1"/>
      <c r="FI640" s="2"/>
      <c r="FJ640" s="2"/>
      <c r="FO640" s="2"/>
      <c r="FP640" s="2"/>
      <c r="FS640" s="2"/>
      <c r="FT640" s="2"/>
      <c r="FU640" s="2"/>
      <c r="FV640" s="2"/>
      <c r="FW640" s="2"/>
      <c r="FX640" s="2"/>
      <c r="FY640" s="2"/>
      <c r="FZ640" s="2"/>
      <c r="GQ640" s="1"/>
      <c r="GR640" s="1"/>
      <c r="GS640" s="1"/>
      <c r="GT640" s="1"/>
      <c r="GU640" s="1"/>
      <c r="GV640" s="1"/>
      <c r="GW640" s="1"/>
      <c r="GX640" s="1"/>
      <c r="HM640" s="1"/>
      <c r="HN640" s="1"/>
    </row>
    <row r="641" spans="1:222">
      <c r="A641" s="11"/>
      <c r="B641" s="1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2"/>
      <c r="AN641" s="2"/>
      <c r="AQ641" s="2"/>
      <c r="AR641" s="2"/>
      <c r="AU641" s="2"/>
      <c r="AV641" s="2"/>
      <c r="BA641" s="2"/>
      <c r="BB641" s="2"/>
      <c r="BE641" s="2"/>
      <c r="BF641" s="2"/>
      <c r="BI641" s="2"/>
      <c r="BJ641" s="2"/>
      <c r="BO641" s="1"/>
      <c r="BP641" s="1"/>
      <c r="BQ641" s="1"/>
      <c r="BR641" s="1"/>
      <c r="BS641" s="1"/>
      <c r="BT641" s="1"/>
      <c r="BU641" s="1"/>
      <c r="BV641" s="1"/>
      <c r="BW641" s="1"/>
      <c r="BX641" s="1"/>
      <c r="BY641" s="1"/>
      <c r="BZ641" s="1"/>
      <c r="CA641" s="1"/>
      <c r="CB641" s="1"/>
      <c r="CC641" s="1"/>
      <c r="CD641" s="1"/>
      <c r="CE641" s="1"/>
      <c r="CF641" s="1"/>
      <c r="CG641" s="1"/>
      <c r="CH641" s="1"/>
      <c r="CI641" s="1"/>
      <c r="CJ641" s="1"/>
      <c r="CK641" s="1"/>
      <c r="CL641" s="1"/>
      <c r="CM641" s="1"/>
      <c r="CN641" s="1"/>
      <c r="CO641" s="1"/>
      <c r="CP641" s="1"/>
      <c r="CQ641" s="1"/>
      <c r="CR641" s="1"/>
      <c r="CS641" s="1"/>
      <c r="CT641" s="1"/>
      <c r="CU641" s="1"/>
      <c r="CV641" s="1"/>
      <c r="CW641" s="1"/>
      <c r="CX641" s="1"/>
      <c r="CY641" s="1"/>
      <c r="CZ641" s="1"/>
      <c r="DA641" s="1"/>
      <c r="DB641" s="1"/>
      <c r="DC641" s="1"/>
      <c r="DD641" s="1"/>
      <c r="DE641" s="1"/>
      <c r="DF641" s="1"/>
      <c r="DG641" s="1"/>
      <c r="DH641" s="1"/>
      <c r="DI641" s="1"/>
      <c r="DJ641" s="1"/>
      <c r="DK641" s="1"/>
      <c r="DL641" s="1"/>
      <c r="DM641" s="1"/>
      <c r="DN641" s="1"/>
      <c r="DO641" s="1"/>
      <c r="DP641" s="1"/>
      <c r="DQ641" s="1"/>
      <c r="DR641" s="1"/>
      <c r="DS641" s="1"/>
      <c r="DT641" s="1"/>
      <c r="DU641" s="1"/>
      <c r="DV641" s="1"/>
      <c r="DW641" s="1"/>
      <c r="DX641" s="1"/>
      <c r="DY641" s="1"/>
      <c r="DZ641" s="1"/>
      <c r="EA641" s="1"/>
      <c r="EB641" s="1"/>
      <c r="EC641" s="1"/>
      <c r="ED641" s="1"/>
      <c r="EE641" s="1"/>
      <c r="EF641" s="1"/>
      <c r="EG641" s="1"/>
      <c r="EH641" s="1"/>
      <c r="EI641" s="1"/>
      <c r="EJ641" s="1"/>
      <c r="EK641" s="1"/>
      <c r="EL641" s="1"/>
      <c r="EM641" s="1"/>
      <c r="EN641" s="1"/>
      <c r="EO641" s="1"/>
      <c r="EP641" s="1"/>
      <c r="EQ641" s="1"/>
      <c r="ER641" s="1"/>
      <c r="ES641" s="1"/>
      <c r="ET641" s="1"/>
      <c r="EU641" s="1"/>
      <c r="EV641" s="1"/>
      <c r="EW641" s="1"/>
      <c r="EX641" s="1"/>
      <c r="EY641" s="1"/>
      <c r="EZ641" s="1"/>
      <c r="FA641" s="1"/>
      <c r="FB641" s="1"/>
      <c r="FC641" s="1"/>
      <c r="FD641" s="1"/>
      <c r="FE641" s="1"/>
      <c r="FF641" s="1"/>
      <c r="FI641" s="2"/>
      <c r="FJ641" s="2"/>
      <c r="FO641" s="2"/>
      <c r="FP641" s="2"/>
      <c r="FS641" s="2"/>
      <c r="FT641" s="2"/>
      <c r="FU641" s="2"/>
      <c r="FV641" s="2"/>
      <c r="FW641" s="2"/>
      <c r="FX641" s="2"/>
      <c r="FY641" s="2"/>
      <c r="FZ641" s="2"/>
      <c r="GQ641" s="1"/>
      <c r="GR641" s="1"/>
      <c r="GS641" s="1"/>
      <c r="GT641" s="1"/>
      <c r="GU641" s="1"/>
      <c r="GV641" s="1"/>
      <c r="GW641" s="1"/>
      <c r="GX641" s="1"/>
      <c r="HM641" s="1"/>
      <c r="HN641" s="1"/>
    </row>
    <row r="642" spans="1:222">
      <c r="A642" s="11"/>
      <c r="B642" s="1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2"/>
      <c r="AN642" s="2"/>
      <c r="AQ642" s="2"/>
      <c r="AR642" s="2"/>
      <c r="AU642" s="2"/>
      <c r="AV642" s="2"/>
      <c r="BA642" s="2"/>
      <c r="BB642" s="2"/>
      <c r="BE642" s="2"/>
      <c r="BF642" s="2"/>
      <c r="BI642" s="2"/>
      <c r="BJ642" s="2"/>
      <c r="BO642" s="1"/>
      <c r="BP642" s="1"/>
      <c r="BQ642" s="1"/>
      <c r="BR642" s="1"/>
      <c r="BS642" s="1"/>
      <c r="BT642" s="1"/>
      <c r="BU642" s="1"/>
      <c r="BV642" s="1"/>
      <c r="BW642" s="1"/>
      <c r="BX642" s="1"/>
      <c r="BY642" s="1"/>
      <c r="BZ642" s="1"/>
      <c r="CA642" s="1"/>
      <c r="CB642" s="1"/>
      <c r="CC642" s="1"/>
      <c r="CD642" s="1"/>
      <c r="CE642" s="1"/>
      <c r="CF642" s="1"/>
      <c r="CG642" s="1"/>
      <c r="CH642" s="1"/>
      <c r="CI642" s="1"/>
      <c r="CJ642" s="1"/>
      <c r="CK642" s="1"/>
      <c r="CL642" s="1"/>
      <c r="CM642" s="1"/>
      <c r="CN642" s="1"/>
      <c r="CO642" s="1"/>
      <c r="CP642" s="1"/>
      <c r="CQ642" s="1"/>
      <c r="CR642" s="1"/>
      <c r="CS642" s="1"/>
      <c r="CT642" s="1"/>
      <c r="CU642" s="1"/>
      <c r="CV642" s="1"/>
      <c r="CW642" s="1"/>
      <c r="CX642" s="1"/>
      <c r="CY642" s="1"/>
      <c r="CZ642" s="1"/>
      <c r="DA642" s="1"/>
      <c r="DB642" s="1"/>
      <c r="DC642" s="1"/>
      <c r="DD642" s="1"/>
      <c r="DE642" s="1"/>
      <c r="DF642" s="1"/>
      <c r="DG642" s="1"/>
      <c r="DH642" s="1"/>
      <c r="DI642" s="1"/>
      <c r="DJ642" s="1"/>
      <c r="DK642" s="1"/>
      <c r="DL642" s="1"/>
      <c r="DM642" s="1"/>
      <c r="DN642" s="1"/>
      <c r="DO642" s="1"/>
      <c r="DP642" s="1"/>
      <c r="DQ642" s="1"/>
      <c r="DR642" s="1"/>
      <c r="DS642" s="1"/>
      <c r="DT642" s="1"/>
      <c r="DU642" s="1"/>
      <c r="DV642" s="1"/>
      <c r="DW642" s="1"/>
      <c r="DX642" s="1"/>
      <c r="DY642" s="1"/>
      <c r="DZ642" s="1"/>
      <c r="EA642" s="1"/>
      <c r="EB642" s="1"/>
      <c r="EC642" s="1"/>
      <c r="ED642" s="1"/>
      <c r="EE642" s="1"/>
      <c r="EF642" s="1"/>
      <c r="EG642" s="1"/>
      <c r="EH642" s="1"/>
      <c r="EI642" s="1"/>
      <c r="EJ642" s="1"/>
      <c r="EK642" s="1"/>
      <c r="EL642" s="1"/>
      <c r="EM642" s="1"/>
      <c r="EN642" s="1"/>
      <c r="EO642" s="1"/>
      <c r="EP642" s="1"/>
      <c r="EQ642" s="1"/>
      <c r="ER642" s="1"/>
      <c r="ES642" s="1"/>
      <c r="ET642" s="1"/>
      <c r="EU642" s="1"/>
      <c r="EV642" s="1"/>
      <c r="EW642" s="1"/>
      <c r="EX642" s="1"/>
      <c r="EY642" s="1"/>
      <c r="EZ642" s="1"/>
      <c r="FA642" s="1"/>
      <c r="FB642" s="1"/>
      <c r="FC642" s="1"/>
      <c r="FD642" s="1"/>
      <c r="FE642" s="1"/>
      <c r="FF642" s="1"/>
      <c r="FI642" s="2"/>
      <c r="FJ642" s="2"/>
      <c r="FO642" s="2"/>
      <c r="FP642" s="2"/>
      <c r="FS642" s="2"/>
      <c r="FT642" s="2"/>
      <c r="FU642" s="2"/>
      <c r="FV642" s="2"/>
      <c r="FW642" s="2"/>
      <c r="FX642" s="2"/>
      <c r="FY642" s="2"/>
      <c r="FZ642" s="2"/>
      <c r="GQ642" s="1"/>
      <c r="GR642" s="1"/>
      <c r="GS642" s="1"/>
      <c r="GT642" s="1"/>
      <c r="GU642" s="1"/>
      <c r="GV642" s="1"/>
      <c r="GW642" s="1"/>
      <c r="GX642" s="1"/>
      <c r="HM642" s="1"/>
      <c r="HN642" s="1"/>
    </row>
    <row r="643" spans="1:222">
      <c r="A643" s="11"/>
      <c r="B643" s="1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2"/>
      <c r="AN643" s="2"/>
      <c r="AQ643" s="2"/>
      <c r="AR643" s="2"/>
      <c r="AU643" s="2"/>
      <c r="AV643" s="2"/>
      <c r="BA643" s="2"/>
      <c r="BB643" s="2"/>
      <c r="BE643" s="2"/>
      <c r="BF643" s="2"/>
      <c r="BI643" s="2"/>
      <c r="BJ643" s="2"/>
      <c r="BO643" s="1"/>
      <c r="BP643" s="1"/>
      <c r="BQ643" s="1"/>
      <c r="BR643" s="1"/>
      <c r="BS643" s="1"/>
      <c r="BT643" s="1"/>
      <c r="BU643" s="1"/>
      <c r="BV643" s="1"/>
      <c r="BW643" s="1"/>
      <c r="BX643" s="1"/>
      <c r="BY643" s="1"/>
      <c r="BZ643" s="1"/>
      <c r="CA643" s="1"/>
      <c r="CB643" s="1"/>
      <c r="CC643" s="1"/>
      <c r="CD643" s="1"/>
      <c r="CE643" s="1"/>
      <c r="CF643" s="1"/>
      <c r="CG643" s="1"/>
      <c r="CH643" s="1"/>
      <c r="CI643" s="1"/>
      <c r="CJ643" s="1"/>
      <c r="CK643" s="1"/>
      <c r="CL643" s="1"/>
      <c r="CM643" s="1"/>
      <c r="CN643" s="1"/>
      <c r="CO643" s="1"/>
      <c r="CP643" s="1"/>
      <c r="CQ643" s="1"/>
      <c r="CR643" s="1"/>
      <c r="CS643" s="1"/>
      <c r="CT643" s="1"/>
      <c r="CU643" s="1"/>
      <c r="CV643" s="1"/>
      <c r="CW643" s="1"/>
      <c r="CX643" s="1"/>
      <c r="CY643" s="1"/>
      <c r="CZ643" s="1"/>
      <c r="DA643" s="1"/>
      <c r="DB643" s="1"/>
      <c r="DC643" s="1"/>
      <c r="DD643" s="1"/>
      <c r="DE643" s="1"/>
      <c r="DF643" s="1"/>
      <c r="DG643" s="1"/>
      <c r="DH643" s="1"/>
      <c r="DI643" s="1"/>
      <c r="DJ643" s="1"/>
      <c r="DK643" s="1"/>
      <c r="DL643" s="1"/>
      <c r="DM643" s="1"/>
      <c r="DN643" s="1"/>
      <c r="DO643" s="1"/>
      <c r="DP643" s="1"/>
      <c r="DQ643" s="1"/>
      <c r="DR643" s="1"/>
      <c r="DS643" s="1"/>
      <c r="DT643" s="1"/>
      <c r="DU643" s="1"/>
      <c r="DV643" s="1"/>
      <c r="DW643" s="1"/>
      <c r="DX643" s="1"/>
      <c r="DY643" s="1"/>
      <c r="DZ643" s="1"/>
      <c r="EA643" s="1"/>
      <c r="EB643" s="1"/>
      <c r="EC643" s="1"/>
      <c r="ED643" s="1"/>
      <c r="EE643" s="1"/>
      <c r="EF643" s="1"/>
      <c r="EG643" s="1"/>
      <c r="EH643" s="1"/>
      <c r="EI643" s="1"/>
      <c r="EJ643" s="1"/>
      <c r="EK643" s="1"/>
      <c r="EL643" s="1"/>
      <c r="EM643" s="1"/>
      <c r="EN643" s="1"/>
      <c r="EO643" s="1"/>
      <c r="EP643" s="1"/>
      <c r="EQ643" s="1"/>
      <c r="ER643" s="1"/>
      <c r="ES643" s="1"/>
      <c r="ET643" s="1"/>
      <c r="EU643" s="1"/>
      <c r="EV643" s="1"/>
      <c r="EW643" s="1"/>
      <c r="EX643" s="1"/>
      <c r="EY643" s="1"/>
      <c r="EZ643" s="1"/>
      <c r="FA643" s="1"/>
      <c r="FB643" s="1"/>
      <c r="FC643" s="1"/>
      <c r="FD643" s="1"/>
      <c r="FE643" s="1"/>
      <c r="FF643" s="1"/>
      <c r="FI643" s="2"/>
      <c r="FJ643" s="2"/>
      <c r="FO643" s="2"/>
      <c r="FP643" s="2"/>
      <c r="FS643" s="2"/>
      <c r="FT643" s="2"/>
      <c r="FU643" s="2"/>
      <c r="FV643" s="2"/>
      <c r="FW643" s="2"/>
      <c r="FX643" s="2"/>
      <c r="FY643" s="2"/>
      <c r="FZ643" s="2"/>
      <c r="GQ643" s="1"/>
      <c r="GR643" s="1"/>
      <c r="GS643" s="1"/>
      <c r="GT643" s="1"/>
      <c r="GU643" s="1"/>
      <c r="GV643" s="1"/>
      <c r="GW643" s="1"/>
      <c r="GX643" s="1"/>
      <c r="HM643" s="1"/>
      <c r="HN643" s="1"/>
    </row>
    <row r="644" spans="1:222">
      <c r="A644" s="11"/>
      <c r="B644" s="1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2"/>
      <c r="AN644" s="2"/>
      <c r="AQ644" s="2"/>
      <c r="AR644" s="2"/>
      <c r="AU644" s="2"/>
      <c r="AV644" s="2"/>
      <c r="BA644" s="2"/>
      <c r="BB644" s="2"/>
      <c r="BE644" s="2"/>
      <c r="BF644" s="2"/>
      <c r="BI644" s="2"/>
      <c r="BJ644" s="2"/>
      <c r="BO644" s="1"/>
      <c r="BP644" s="1"/>
      <c r="BQ644" s="1"/>
      <c r="BR644" s="1"/>
      <c r="BS644" s="1"/>
      <c r="BT644" s="1"/>
      <c r="BU644" s="1"/>
      <c r="BV644" s="1"/>
      <c r="BW644" s="1"/>
      <c r="BX644" s="1"/>
      <c r="BY644" s="1"/>
      <c r="BZ644" s="1"/>
      <c r="CA644" s="1"/>
      <c r="CB644" s="1"/>
      <c r="CC644" s="1"/>
      <c r="CD644" s="1"/>
      <c r="CE644" s="1"/>
      <c r="CF644" s="1"/>
      <c r="CG644" s="1"/>
      <c r="CH644" s="1"/>
      <c r="CI644" s="1"/>
      <c r="CJ644" s="1"/>
      <c r="CK644" s="1"/>
      <c r="CL644" s="1"/>
      <c r="CM644" s="1"/>
      <c r="CN644" s="1"/>
      <c r="CO644" s="1"/>
      <c r="CP644" s="1"/>
      <c r="CQ644" s="1"/>
      <c r="CR644" s="1"/>
      <c r="CS644" s="1"/>
      <c r="CT644" s="1"/>
      <c r="CU644" s="1"/>
      <c r="CV644" s="1"/>
      <c r="CW644" s="1"/>
      <c r="CX644" s="1"/>
      <c r="CY644" s="1"/>
      <c r="CZ644" s="1"/>
      <c r="DA644" s="1"/>
      <c r="DB644" s="1"/>
      <c r="DC644" s="1"/>
      <c r="DD644" s="1"/>
      <c r="DE644" s="1"/>
      <c r="DF644" s="1"/>
      <c r="DG644" s="1"/>
      <c r="DH644" s="1"/>
      <c r="DI644" s="1"/>
      <c r="DJ644" s="1"/>
      <c r="DK644" s="1"/>
      <c r="DL644" s="1"/>
      <c r="DM644" s="1"/>
      <c r="DN644" s="1"/>
      <c r="DO644" s="1"/>
      <c r="DP644" s="1"/>
      <c r="DQ644" s="1"/>
      <c r="DR644" s="1"/>
      <c r="DS644" s="1"/>
      <c r="DT644" s="1"/>
      <c r="DU644" s="1"/>
      <c r="DV644" s="1"/>
      <c r="DW644" s="1"/>
      <c r="DX644" s="1"/>
      <c r="DY644" s="1"/>
      <c r="DZ644" s="1"/>
      <c r="EA644" s="1"/>
      <c r="EB644" s="1"/>
      <c r="EC644" s="1"/>
      <c r="ED644" s="1"/>
      <c r="EE644" s="1"/>
      <c r="EF644" s="1"/>
      <c r="EG644" s="1"/>
      <c r="EH644" s="1"/>
      <c r="EI644" s="1"/>
      <c r="EJ644" s="1"/>
      <c r="EK644" s="1"/>
      <c r="EL644" s="1"/>
      <c r="EM644" s="1"/>
      <c r="EN644" s="1"/>
      <c r="EO644" s="1"/>
      <c r="EP644" s="1"/>
      <c r="EQ644" s="1"/>
      <c r="ER644" s="1"/>
      <c r="ES644" s="1"/>
      <c r="ET644" s="1"/>
      <c r="EU644" s="1"/>
      <c r="EV644" s="1"/>
      <c r="EW644" s="1"/>
      <c r="EX644" s="1"/>
      <c r="EY644" s="1"/>
      <c r="EZ644" s="1"/>
      <c r="FA644" s="1"/>
      <c r="FB644" s="1"/>
      <c r="FC644" s="1"/>
      <c r="FD644" s="1"/>
      <c r="FE644" s="1"/>
      <c r="FF644" s="1"/>
      <c r="FI644" s="2"/>
      <c r="FJ644" s="2"/>
      <c r="FO644" s="2"/>
      <c r="FP644" s="2"/>
      <c r="FS644" s="2"/>
      <c r="FT644" s="2"/>
      <c r="FU644" s="2"/>
      <c r="FV644" s="2"/>
      <c r="FW644" s="2"/>
      <c r="FX644" s="2"/>
      <c r="FY644" s="2"/>
      <c r="FZ644" s="2"/>
      <c r="GQ644" s="1"/>
      <c r="GR644" s="1"/>
      <c r="GS644" s="1"/>
      <c r="GT644" s="1"/>
      <c r="GU644" s="1"/>
      <c r="GV644" s="1"/>
      <c r="GW644" s="1"/>
      <c r="GX644" s="1"/>
      <c r="HM644" s="1"/>
      <c r="HN644" s="1"/>
    </row>
    <row r="645" spans="1:222">
      <c r="A645" s="11"/>
      <c r="B645" s="1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2"/>
      <c r="AN645" s="2"/>
      <c r="AQ645" s="2"/>
      <c r="AR645" s="2"/>
      <c r="AU645" s="2"/>
      <c r="AV645" s="2"/>
      <c r="BA645" s="2"/>
      <c r="BB645" s="2"/>
      <c r="BE645" s="2"/>
      <c r="BF645" s="2"/>
      <c r="BI645" s="2"/>
      <c r="BJ645" s="2"/>
      <c r="BO645" s="1"/>
      <c r="BP645" s="1"/>
      <c r="BQ645" s="1"/>
      <c r="BR645" s="1"/>
      <c r="BS645" s="1"/>
      <c r="BT645" s="1"/>
      <c r="BU645" s="1"/>
      <c r="BV645" s="1"/>
      <c r="BW645" s="1"/>
      <c r="BX645" s="1"/>
      <c r="BY645" s="1"/>
      <c r="BZ645" s="1"/>
      <c r="CA645" s="1"/>
      <c r="CB645" s="1"/>
      <c r="CC645" s="1"/>
      <c r="CD645" s="1"/>
      <c r="CE645" s="1"/>
      <c r="CF645" s="1"/>
      <c r="CG645" s="1"/>
      <c r="CH645" s="1"/>
      <c r="CI645" s="1"/>
      <c r="CJ645" s="1"/>
      <c r="CK645" s="1"/>
      <c r="CL645" s="1"/>
      <c r="CM645" s="1"/>
      <c r="CN645" s="1"/>
      <c r="CO645" s="1"/>
      <c r="CP645" s="1"/>
      <c r="CQ645" s="1"/>
      <c r="CR645" s="1"/>
      <c r="CS645" s="1"/>
      <c r="CT645" s="1"/>
      <c r="CU645" s="1"/>
      <c r="CV645" s="1"/>
      <c r="CW645" s="1"/>
      <c r="CX645" s="1"/>
      <c r="CY645" s="1"/>
      <c r="CZ645" s="1"/>
      <c r="DA645" s="1"/>
      <c r="DB645" s="1"/>
      <c r="DC645" s="1"/>
      <c r="DD645" s="1"/>
      <c r="DE645" s="1"/>
      <c r="DF645" s="1"/>
      <c r="DG645" s="1"/>
      <c r="DH645" s="1"/>
      <c r="DI645" s="1"/>
      <c r="DJ645" s="1"/>
      <c r="DK645" s="1"/>
      <c r="DL645" s="1"/>
      <c r="DM645" s="1"/>
      <c r="DN645" s="1"/>
      <c r="DO645" s="1"/>
      <c r="DP645" s="1"/>
      <c r="DQ645" s="1"/>
      <c r="DR645" s="1"/>
      <c r="DS645" s="1"/>
      <c r="DT645" s="1"/>
      <c r="DU645" s="1"/>
      <c r="DV645" s="1"/>
      <c r="DW645" s="1"/>
      <c r="DX645" s="1"/>
      <c r="DY645" s="1"/>
      <c r="DZ645" s="1"/>
      <c r="EA645" s="1"/>
      <c r="EB645" s="1"/>
      <c r="EC645" s="1"/>
      <c r="ED645" s="1"/>
      <c r="EE645" s="1"/>
      <c r="EF645" s="1"/>
      <c r="EG645" s="1"/>
      <c r="EH645" s="1"/>
      <c r="EI645" s="1"/>
      <c r="EJ645" s="1"/>
      <c r="EK645" s="1"/>
      <c r="EL645" s="1"/>
      <c r="EM645" s="1"/>
      <c r="EN645" s="1"/>
      <c r="EO645" s="1"/>
      <c r="EP645" s="1"/>
      <c r="EQ645" s="1"/>
      <c r="ER645" s="1"/>
      <c r="ES645" s="1"/>
      <c r="ET645" s="1"/>
      <c r="EU645" s="1"/>
      <c r="EV645" s="1"/>
      <c r="EW645" s="1"/>
      <c r="EX645" s="1"/>
      <c r="EY645" s="1"/>
      <c r="EZ645" s="1"/>
      <c r="FA645" s="1"/>
      <c r="FB645" s="1"/>
      <c r="FC645" s="1"/>
      <c r="FD645" s="1"/>
      <c r="FE645" s="1"/>
      <c r="FF645" s="1"/>
      <c r="FI645" s="2"/>
      <c r="FJ645" s="2"/>
      <c r="FO645" s="2"/>
      <c r="FP645" s="2"/>
      <c r="FS645" s="2"/>
      <c r="FT645" s="2"/>
      <c r="FU645" s="2"/>
      <c r="FV645" s="2"/>
      <c r="FW645" s="2"/>
      <c r="FX645" s="2"/>
      <c r="FY645" s="2"/>
      <c r="FZ645" s="2"/>
      <c r="GQ645" s="1"/>
      <c r="GR645" s="1"/>
      <c r="GS645" s="1"/>
      <c r="GT645" s="1"/>
      <c r="GU645" s="1"/>
      <c r="GV645" s="1"/>
      <c r="GW645" s="1"/>
      <c r="GX645" s="1"/>
      <c r="HM645" s="1"/>
      <c r="HN645" s="1"/>
    </row>
    <row r="646" spans="1:222">
      <c r="A646" s="11"/>
      <c r="B646" s="1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2"/>
      <c r="AN646" s="2"/>
      <c r="AQ646" s="2"/>
      <c r="AR646" s="2"/>
      <c r="AU646" s="2"/>
      <c r="AV646" s="2"/>
      <c r="BA646" s="2"/>
      <c r="BB646" s="2"/>
      <c r="BE646" s="2"/>
      <c r="BF646" s="2"/>
      <c r="BI646" s="2"/>
      <c r="BJ646" s="2"/>
      <c r="BO646" s="1"/>
      <c r="BP646" s="1"/>
      <c r="BQ646" s="1"/>
      <c r="BR646" s="1"/>
      <c r="BS646" s="1"/>
      <c r="BT646" s="1"/>
      <c r="BU646" s="1"/>
      <c r="BV646" s="1"/>
      <c r="BW646" s="1"/>
      <c r="BX646" s="1"/>
      <c r="BY646" s="1"/>
      <c r="BZ646" s="1"/>
      <c r="CA646" s="1"/>
      <c r="CB646" s="1"/>
      <c r="CC646" s="1"/>
      <c r="CD646" s="1"/>
      <c r="CE646" s="1"/>
      <c r="CF646" s="1"/>
      <c r="CG646" s="1"/>
      <c r="CH646" s="1"/>
      <c r="CI646" s="1"/>
      <c r="CJ646" s="1"/>
      <c r="CK646" s="1"/>
      <c r="CL646" s="1"/>
      <c r="CM646" s="1"/>
      <c r="CN646" s="1"/>
      <c r="CO646" s="1"/>
      <c r="CP646" s="1"/>
      <c r="CQ646" s="1"/>
      <c r="CR646" s="1"/>
      <c r="CS646" s="1"/>
      <c r="CT646" s="1"/>
      <c r="CU646" s="1"/>
      <c r="CV646" s="1"/>
      <c r="CW646" s="1"/>
      <c r="CX646" s="1"/>
      <c r="CY646" s="1"/>
      <c r="CZ646" s="1"/>
      <c r="DA646" s="1"/>
      <c r="DB646" s="1"/>
      <c r="DC646" s="1"/>
      <c r="DD646" s="1"/>
      <c r="DE646" s="1"/>
      <c r="DF646" s="1"/>
      <c r="DG646" s="1"/>
      <c r="DH646" s="1"/>
      <c r="DI646" s="1"/>
      <c r="DJ646" s="1"/>
      <c r="DK646" s="1"/>
      <c r="DL646" s="1"/>
      <c r="DM646" s="1"/>
      <c r="DN646" s="1"/>
      <c r="DO646" s="1"/>
      <c r="DP646" s="1"/>
      <c r="DQ646" s="1"/>
      <c r="DR646" s="1"/>
      <c r="DS646" s="1"/>
      <c r="DT646" s="1"/>
      <c r="DU646" s="1"/>
      <c r="DV646" s="1"/>
      <c r="DW646" s="1"/>
      <c r="DX646" s="1"/>
      <c r="DY646" s="1"/>
      <c r="DZ646" s="1"/>
      <c r="EA646" s="1"/>
      <c r="EB646" s="1"/>
      <c r="EC646" s="1"/>
      <c r="ED646" s="1"/>
      <c r="EE646" s="1"/>
      <c r="EF646" s="1"/>
      <c r="EG646" s="1"/>
      <c r="EH646" s="1"/>
      <c r="EI646" s="1"/>
      <c r="EJ646" s="1"/>
      <c r="EK646" s="1"/>
      <c r="EL646" s="1"/>
      <c r="EM646" s="1"/>
      <c r="EN646" s="1"/>
      <c r="EO646" s="1"/>
      <c r="EP646" s="1"/>
      <c r="EQ646" s="1"/>
      <c r="ER646" s="1"/>
      <c r="ES646" s="1"/>
      <c r="ET646" s="1"/>
      <c r="EU646" s="1"/>
      <c r="EV646" s="1"/>
      <c r="EW646" s="1"/>
      <c r="EX646" s="1"/>
      <c r="EY646" s="1"/>
      <c r="EZ646" s="1"/>
      <c r="FA646" s="1"/>
      <c r="FB646" s="1"/>
      <c r="FC646" s="1"/>
      <c r="FD646" s="1"/>
      <c r="FE646" s="1"/>
      <c r="FF646" s="1"/>
      <c r="FI646" s="2"/>
      <c r="FJ646" s="2"/>
      <c r="FO646" s="2"/>
      <c r="FP646" s="2"/>
      <c r="FS646" s="2"/>
      <c r="FT646" s="2"/>
      <c r="FU646" s="2"/>
      <c r="FV646" s="2"/>
      <c r="FW646" s="2"/>
      <c r="FX646" s="2"/>
      <c r="FY646" s="2"/>
      <c r="FZ646" s="2"/>
      <c r="GQ646" s="1"/>
      <c r="GR646" s="1"/>
      <c r="GS646" s="1"/>
      <c r="GT646" s="1"/>
      <c r="GU646" s="1"/>
      <c r="GV646" s="1"/>
      <c r="GW646" s="1"/>
      <c r="GX646" s="1"/>
      <c r="HM646" s="1"/>
      <c r="HN646" s="1"/>
    </row>
    <row r="647" spans="1:222">
      <c r="A647" s="11"/>
      <c r="B647" s="1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2"/>
      <c r="AN647" s="2"/>
      <c r="AQ647" s="2"/>
      <c r="AR647" s="2"/>
      <c r="AU647" s="2"/>
      <c r="AV647" s="2"/>
      <c r="BA647" s="2"/>
      <c r="BB647" s="2"/>
      <c r="BE647" s="2"/>
      <c r="BF647" s="2"/>
      <c r="BI647" s="2"/>
      <c r="BJ647" s="2"/>
      <c r="BO647" s="1"/>
      <c r="BP647" s="1"/>
      <c r="BQ647" s="1"/>
      <c r="BR647" s="1"/>
      <c r="BS647" s="1"/>
      <c r="BT647" s="1"/>
      <c r="BU647" s="1"/>
      <c r="BV647" s="1"/>
      <c r="BW647" s="1"/>
      <c r="BX647" s="1"/>
      <c r="BY647" s="1"/>
      <c r="BZ647" s="1"/>
      <c r="CA647" s="1"/>
      <c r="CB647" s="1"/>
      <c r="CC647" s="1"/>
      <c r="CD647" s="1"/>
      <c r="CE647" s="1"/>
      <c r="CF647" s="1"/>
      <c r="CG647" s="1"/>
      <c r="CH647" s="1"/>
      <c r="CI647" s="1"/>
      <c r="CJ647" s="1"/>
      <c r="CK647" s="1"/>
      <c r="CL647" s="1"/>
      <c r="CM647" s="1"/>
      <c r="CN647" s="1"/>
      <c r="CO647" s="1"/>
      <c r="CP647" s="1"/>
      <c r="CQ647" s="1"/>
      <c r="CR647" s="1"/>
      <c r="CS647" s="1"/>
      <c r="CT647" s="1"/>
      <c r="CU647" s="1"/>
      <c r="CV647" s="1"/>
      <c r="CW647" s="1"/>
      <c r="CX647" s="1"/>
      <c r="CY647" s="1"/>
      <c r="CZ647" s="1"/>
      <c r="DA647" s="1"/>
      <c r="DB647" s="1"/>
      <c r="DC647" s="1"/>
      <c r="DD647" s="1"/>
      <c r="DE647" s="1"/>
      <c r="DF647" s="1"/>
      <c r="DG647" s="1"/>
      <c r="DH647" s="1"/>
      <c r="DI647" s="1"/>
      <c r="DJ647" s="1"/>
      <c r="DK647" s="1"/>
      <c r="DL647" s="1"/>
      <c r="DM647" s="1"/>
      <c r="DN647" s="1"/>
      <c r="DO647" s="1"/>
      <c r="DP647" s="1"/>
      <c r="DQ647" s="1"/>
      <c r="DR647" s="1"/>
      <c r="DS647" s="1"/>
      <c r="DT647" s="1"/>
      <c r="DU647" s="1"/>
      <c r="DV647" s="1"/>
      <c r="DW647" s="1"/>
      <c r="DX647" s="1"/>
      <c r="DY647" s="1"/>
      <c r="DZ647" s="1"/>
      <c r="EA647" s="1"/>
      <c r="EB647" s="1"/>
      <c r="EC647" s="1"/>
      <c r="ED647" s="1"/>
      <c r="EE647" s="1"/>
      <c r="EF647" s="1"/>
      <c r="EG647" s="1"/>
      <c r="EH647" s="1"/>
      <c r="EI647" s="1"/>
      <c r="EJ647" s="1"/>
      <c r="EK647" s="1"/>
      <c r="EL647" s="1"/>
      <c r="EM647" s="1"/>
      <c r="EN647" s="1"/>
      <c r="EO647" s="1"/>
      <c r="EP647" s="1"/>
      <c r="EQ647" s="1"/>
      <c r="ER647" s="1"/>
      <c r="ES647" s="1"/>
      <c r="ET647" s="1"/>
      <c r="EU647" s="1"/>
      <c r="EV647" s="1"/>
      <c r="EW647" s="1"/>
      <c r="EX647" s="1"/>
      <c r="EY647" s="1"/>
      <c r="EZ647" s="1"/>
      <c r="FA647" s="1"/>
      <c r="FB647" s="1"/>
      <c r="FC647" s="1"/>
      <c r="FD647" s="1"/>
      <c r="FE647" s="1"/>
      <c r="FF647" s="1"/>
      <c r="FI647" s="2"/>
      <c r="FJ647" s="2"/>
      <c r="FO647" s="2"/>
      <c r="FP647" s="2"/>
      <c r="FS647" s="2"/>
      <c r="FT647" s="2"/>
      <c r="FU647" s="2"/>
      <c r="FV647" s="2"/>
      <c r="FW647" s="2"/>
      <c r="FX647" s="2"/>
      <c r="FY647" s="2"/>
      <c r="FZ647" s="2"/>
      <c r="GQ647" s="1"/>
      <c r="GR647" s="1"/>
      <c r="GS647" s="1"/>
      <c r="GT647" s="1"/>
      <c r="GU647" s="1"/>
      <c r="GV647" s="1"/>
      <c r="GW647" s="1"/>
      <c r="GX647" s="1"/>
      <c r="HM647" s="1"/>
      <c r="HN647" s="1"/>
    </row>
    <row r="648" spans="1:222">
      <c r="A648" s="11"/>
      <c r="B648" s="1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2"/>
      <c r="AN648" s="2"/>
      <c r="AQ648" s="2"/>
      <c r="AR648" s="2"/>
      <c r="AU648" s="2"/>
      <c r="AV648" s="2"/>
      <c r="BA648" s="2"/>
      <c r="BB648" s="2"/>
      <c r="BE648" s="2"/>
      <c r="BF648" s="2"/>
      <c r="BI648" s="2"/>
      <c r="BJ648" s="2"/>
      <c r="BO648" s="1"/>
      <c r="BP648" s="1"/>
      <c r="BQ648" s="1"/>
      <c r="BR648" s="1"/>
      <c r="BS648" s="1"/>
      <c r="BT648" s="1"/>
      <c r="BU648" s="1"/>
      <c r="BV648" s="1"/>
      <c r="BW648" s="1"/>
      <c r="BX648" s="1"/>
      <c r="BY648" s="1"/>
      <c r="BZ648" s="1"/>
      <c r="CA648" s="1"/>
      <c r="CB648" s="1"/>
      <c r="CC648" s="1"/>
      <c r="CD648" s="1"/>
      <c r="CE648" s="1"/>
      <c r="CF648" s="1"/>
      <c r="CG648" s="1"/>
      <c r="CH648" s="1"/>
      <c r="CI648" s="1"/>
      <c r="CJ648" s="1"/>
      <c r="CK648" s="1"/>
      <c r="CL648" s="1"/>
      <c r="CM648" s="1"/>
      <c r="CN648" s="1"/>
      <c r="CO648" s="1"/>
      <c r="CP648" s="1"/>
      <c r="CQ648" s="1"/>
      <c r="CR648" s="1"/>
      <c r="CS648" s="1"/>
      <c r="CT648" s="1"/>
      <c r="CU648" s="1"/>
      <c r="CV648" s="1"/>
      <c r="CW648" s="1"/>
      <c r="CX648" s="1"/>
      <c r="CY648" s="1"/>
      <c r="CZ648" s="1"/>
      <c r="DA648" s="1"/>
      <c r="DB648" s="1"/>
      <c r="DC648" s="1"/>
      <c r="DD648" s="1"/>
      <c r="DE648" s="1"/>
      <c r="DF648" s="1"/>
      <c r="DG648" s="1"/>
      <c r="DH648" s="1"/>
      <c r="DI648" s="1"/>
      <c r="DJ648" s="1"/>
      <c r="DK648" s="1"/>
      <c r="DL648" s="1"/>
      <c r="DM648" s="1"/>
      <c r="DN648" s="1"/>
      <c r="DO648" s="1"/>
      <c r="DP648" s="1"/>
      <c r="DQ648" s="1"/>
      <c r="DR648" s="1"/>
      <c r="DS648" s="1"/>
      <c r="DT648" s="1"/>
      <c r="DU648" s="1"/>
      <c r="DV648" s="1"/>
      <c r="DW648" s="1"/>
      <c r="DX648" s="1"/>
      <c r="DY648" s="1"/>
      <c r="DZ648" s="1"/>
      <c r="EA648" s="1"/>
      <c r="EB648" s="1"/>
      <c r="EC648" s="1"/>
      <c r="ED648" s="1"/>
      <c r="EE648" s="1"/>
      <c r="EF648" s="1"/>
      <c r="EG648" s="1"/>
      <c r="EH648" s="1"/>
      <c r="EI648" s="1"/>
      <c r="EJ648" s="1"/>
      <c r="EK648" s="1"/>
      <c r="EL648" s="1"/>
      <c r="EM648" s="1"/>
      <c r="EN648" s="1"/>
      <c r="EO648" s="1"/>
      <c r="EP648" s="1"/>
      <c r="EQ648" s="1"/>
      <c r="ER648" s="1"/>
      <c r="ES648" s="1"/>
      <c r="ET648" s="1"/>
      <c r="EU648" s="1"/>
      <c r="EV648" s="1"/>
      <c r="EW648" s="1"/>
      <c r="EX648" s="1"/>
      <c r="EY648" s="1"/>
      <c r="EZ648" s="1"/>
      <c r="FA648" s="1"/>
      <c r="FB648" s="1"/>
      <c r="FC648" s="1"/>
      <c r="FD648" s="1"/>
      <c r="FE648" s="1"/>
      <c r="FF648" s="1"/>
      <c r="FI648" s="2"/>
      <c r="FJ648" s="2"/>
      <c r="FO648" s="2"/>
      <c r="FP648" s="2"/>
      <c r="FS648" s="2"/>
      <c r="FT648" s="2"/>
      <c r="FU648" s="2"/>
      <c r="FV648" s="2"/>
      <c r="FW648" s="2"/>
      <c r="FX648" s="2"/>
      <c r="FY648" s="2"/>
      <c r="FZ648" s="2"/>
      <c r="GQ648" s="1"/>
      <c r="GR648" s="1"/>
      <c r="GS648" s="1"/>
      <c r="GT648" s="1"/>
      <c r="GU648" s="1"/>
      <c r="GV648" s="1"/>
      <c r="GW648" s="1"/>
      <c r="GX648" s="1"/>
      <c r="HM648" s="1"/>
      <c r="HN648" s="1"/>
    </row>
    <row r="649" spans="1:222">
      <c r="A649" s="11"/>
      <c r="B649" s="1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2"/>
      <c r="AN649" s="2"/>
      <c r="AQ649" s="2"/>
      <c r="AR649" s="2"/>
      <c r="AU649" s="2"/>
      <c r="AV649" s="2"/>
      <c r="BA649" s="2"/>
      <c r="BB649" s="2"/>
      <c r="BE649" s="2"/>
      <c r="BF649" s="2"/>
      <c r="BI649" s="2"/>
      <c r="BJ649" s="2"/>
      <c r="BO649" s="1"/>
      <c r="BP649" s="1"/>
      <c r="BQ649" s="1"/>
      <c r="BR649" s="1"/>
      <c r="BS649" s="1"/>
      <c r="BT649" s="1"/>
      <c r="BU649" s="1"/>
      <c r="BV649" s="1"/>
      <c r="BW649" s="1"/>
      <c r="BX649" s="1"/>
      <c r="BY649" s="1"/>
      <c r="BZ649" s="1"/>
      <c r="CA649" s="1"/>
      <c r="CB649" s="1"/>
      <c r="CC649" s="1"/>
      <c r="CD649" s="1"/>
      <c r="CE649" s="1"/>
      <c r="CF649" s="1"/>
      <c r="CG649" s="1"/>
      <c r="CH649" s="1"/>
      <c r="CI649" s="1"/>
      <c r="CJ649" s="1"/>
      <c r="CK649" s="1"/>
      <c r="CL649" s="1"/>
      <c r="CM649" s="1"/>
      <c r="CN649" s="1"/>
      <c r="CO649" s="1"/>
      <c r="CP649" s="1"/>
      <c r="CQ649" s="1"/>
      <c r="CR649" s="1"/>
      <c r="CS649" s="1"/>
      <c r="CT649" s="1"/>
      <c r="CU649" s="1"/>
      <c r="CV649" s="1"/>
      <c r="CW649" s="1"/>
      <c r="CX649" s="1"/>
      <c r="CY649" s="1"/>
      <c r="CZ649" s="1"/>
      <c r="DA649" s="1"/>
      <c r="DB649" s="1"/>
      <c r="DC649" s="1"/>
      <c r="DD649" s="1"/>
      <c r="DE649" s="1"/>
      <c r="DF649" s="1"/>
      <c r="DG649" s="1"/>
      <c r="DH649" s="1"/>
      <c r="DI649" s="1"/>
      <c r="DJ649" s="1"/>
      <c r="DK649" s="1"/>
      <c r="DL649" s="1"/>
      <c r="DM649" s="1"/>
      <c r="DN649" s="1"/>
      <c r="DO649" s="1"/>
      <c r="DP649" s="1"/>
      <c r="DQ649" s="1"/>
      <c r="DR649" s="1"/>
      <c r="DS649" s="1"/>
      <c r="DT649" s="1"/>
      <c r="DU649" s="1"/>
      <c r="DV649" s="1"/>
      <c r="DW649" s="1"/>
      <c r="DX649" s="1"/>
      <c r="DY649" s="1"/>
      <c r="DZ649" s="1"/>
      <c r="EA649" s="1"/>
      <c r="EB649" s="1"/>
      <c r="EC649" s="1"/>
      <c r="ED649" s="1"/>
      <c r="EE649" s="1"/>
      <c r="EF649" s="1"/>
      <c r="EG649" s="1"/>
      <c r="EH649" s="1"/>
      <c r="EI649" s="1"/>
      <c r="EJ649" s="1"/>
      <c r="EK649" s="1"/>
      <c r="EL649" s="1"/>
      <c r="EM649" s="1"/>
      <c r="EN649" s="1"/>
      <c r="EO649" s="1"/>
      <c r="EP649" s="1"/>
      <c r="EQ649" s="1"/>
      <c r="ER649" s="1"/>
      <c r="ES649" s="1"/>
      <c r="ET649" s="1"/>
      <c r="EU649" s="1"/>
      <c r="EV649" s="1"/>
      <c r="EW649" s="1"/>
      <c r="EX649" s="1"/>
      <c r="EY649" s="1"/>
      <c r="EZ649" s="1"/>
      <c r="FA649" s="1"/>
      <c r="FB649" s="1"/>
      <c r="FC649" s="1"/>
      <c r="FD649" s="1"/>
      <c r="FE649" s="1"/>
      <c r="FF649" s="1"/>
      <c r="FI649" s="2"/>
      <c r="FJ649" s="2"/>
      <c r="FO649" s="2"/>
      <c r="FP649" s="2"/>
      <c r="FS649" s="2"/>
      <c r="FT649" s="2"/>
      <c r="FU649" s="2"/>
      <c r="FV649" s="2"/>
      <c r="FW649" s="2"/>
      <c r="FX649" s="2"/>
      <c r="FY649" s="2"/>
      <c r="FZ649" s="2"/>
      <c r="GQ649" s="1"/>
      <c r="GR649" s="1"/>
      <c r="GS649" s="1"/>
      <c r="GT649" s="1"/>
      <c r="GU649" s="1"/>
      <c r="GV649" s="1"/>
      <c r="GW649" s="1"/>
      <c r="GX649" s="1"/>
      <c r="HM649" s="1"/>
      <c r="HN649" s="1"/>
    </row>
    <row r="650" spans="1:222">
      <c r="A650" s="11"/>
      <c r="B650" s="1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2"/>
      <c r="AN650" s="2"/>
      <c r="AQ650" s="2"/>
      <c r="AR650" s="2"/>
      <c r="AU650" s="2"/>
      <c r="AV650" s="2"/>
      <c r="BA650" s="2"/>
      <c r="BB650" s="2"/>
      <c r="BE650" s="2"/>
      <c r="BF650" s="2"/>
      <c r="BI650" s="2"/>
      <c r="BJ650" s="2"/>
      <c r="BO650" s="1"/>
      <c r="BP650" s="1"/>
      <c r="BQ650" s="1"/>
      <c r="BR650" s="1"/>
      <c r="BS650" s="1"/>
      <c r="BT650" s="1"/>
      <c r="BU650" s="1"/>
      <c r="BV650" s="1"/>
      <c r="BW650" s="1"/>
      <c r="BX650" s="1"/>
      <c r="BY650" s="1"/>
      <c r="BZ650" s="1"/>
      <c r="CA650" s="1"/>
      <c r="CB650" s="1"/>
      <c r="CC650" s="1"/>
      <c r="CD650" s="1"/>
      <c r="CE650" s="1"/>
      <c r="CF650" s="1"/>
      <c r="CG650" s="1"/>
      <c r="CH650" s="1"/>
      <c r="CI650" s="1"/>
      <c r="CJ650" s="1"/>
      <c r="CK650" s="1"/>
      <c r="CL650" s="1"/>
      <c r="CM650" s="1"/>
      <c r="CN650" s="1"/>
      <c r="CO650" s="1"/>
      <c r="CP650" s="1"/>
      <c r="CQ650" s="1"/>
      <c r="CR650" s="1"/>
      <c r="CS650" s="1"/>
      <c r="CT650" s="1"/>
      <c r="CU650" s="1"/>
      <c r="CV650" s="1"/>
      <c r="CW650" s="1"/>
      <c r="CX650" s="1"/>
      <c r="CY650" s="1"/>
      <c r="CZ650" s="1"/>
      <c r="DA650" s="1"/>
      <c r="DB650" s="1"/>
      <c r="DC650" s="1"/>
      <c r="DD650" s="1"/>
      <c r="DE650" s="1"/>
      <c r="DF650" s="1"/>
      <c r="DG650" s="1"/>
      <c r="DH650" s="1"/>
      <c r="DI650" s="1"/>
      <c r="DJ650" s="1"/>
      <c r="DK650" s="1"/>
      <c r="DL650" s="1"/>
      <c r="DM650" s="1"/>
      <c r="DN650" s="1"/>
      <c r="DO650" s="1"/>
      <c r="DP650" s="1"/>
      <c r="DQ650" s="1"/>
      <c r="DR650" s="1"/>
      <c r="DS650" s="1"/>
      <c r="DT650" s="1"/>
      <c r="DU650" s="1"/>
      <c r="DV650" s="1"/>
      <c r="DW650" s="1"/>
      <c r="DX650" s="1"/>
      <c r="DY650" s="1"/>
      <c r="DZ650" s="1"/>
      <c r="EA650" s="1"/>
      <c r="EB650" s="1"/>
      <c r="EC650" s="1"/>
      <c r="ED650" s="1"/>
      <c r="EE650" s="1"/>
      <c r="EF650" s="1"/>
      <c r="EG650" s="1"/>
      <c r="EH650" s="1"/>
      <c r="EI650" s="1"/>
      <c r="EJ650" s="1"/>
      <c r="EK650" s="1"/>
      <c r="EL650" s="1"/>
      <c r="EM650" s="1"/>
      <c r="EN650" s="1"/>
      <c r="EO650" s="1"/>
      <c r="EP650" s="1"/>
      <c r="EQ650" s="1"/>
      <c r="ER650" s="1"/>
      <c r="ES650" s="1"/>
      <c r="ET650" s="1"/>
      <c r="EU650" s="1"/>
      <c r="EV650" s="1"/>
      <c r="EW650" s="1"/>
      <c r="EX650" s="1"/>
      <c r="EY650" s="1"/>
      <c r="EZ650" s="1"/>
      <c r="FA650" s="1"/>
      <c r="FB650" s="1"/>
      <c r="FC650" s="1"/>
      <c r="FD650" s="1"/>
      <c r="FE650" s="1"/>
      <c r="FF650" s="1"/>
      <c r="FI650" s="2"/>
      <c r="FJ650" s="2"/>
      <c r="FO650" s="2"/>
      <c r="FP650" s="2"/>
      <c r="FS650" s="2"/>
      <c r="FT650" s="2"/>
      <c r="FU650" s="2"/>
      <c r="FV650" s="2"/>
      <c r="FW650" s="2"/>
      <c r="FX650" s="2"/>
      <c r="FY650" s="2"/>
      <c r="FZ650" s="2"/>
      <c r="GQ650" s="1"/>
      <c r="GR650" s="1"/>
      <c r="GS650" s="1"/>
      <c r="GT650" s="1"/>
      <c r="GU650" s="1"/>
      <c r="GV650" s="1"/>
      <c r="GW650" s="1"/>
      <c r="GX650" s="1"/>
      <c r="HM650" s="1"/>
      <c r="HN650" s="1"/>
    </row>
    <row r="651" spans="1:222">
      <c r="A651" s="11"/>
      <c r="B651" s="1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2"/>
      <c r="AN651" s="2"/>
      <c r="AQ651" s="2"/>
      <c r="AR651" s="2"/>
      <c r="AU651" s="2"/>
      <c r="AV651" s="2"/>
      <c r="BA651" s="2"/>
      <c r="BB651" s="2"/>
      <c r="BE651" s="2"/>
      <c r="BF651" s="2"/>
      <c r="BI651" s="2"/>
      <c r="BJ651" s="2"/>
      <c r="BO651" s="1"/>
      <c r="BP651" s="1"/>
      <c r="BQ651" s="1"/>
      <c r="BR651" s="1"/>
      <c r="BS651" s="1"/>
      <c r="BT651" s="1"/>
      <c r="BU651" s="1"/>
      <c r="BV651" s="1"/>
      <c r="BW651" s="1"/>
      <c r="BX651" s="1"/>
      <c r="BY651" s="1"/>
      <c r="BZ651" s="1"/>
      <c r="CA651" s="1"/>
      <c r="CB651" s="1"/>
      <c r="CC651" s="1"/>
      <c r="CD651" s="1"/>
      <c r="CE651" s="1"/>
      <c r="CF651" s="1"/>
      <c r="CG651" s="1"/>
      <c r="CH651" s="1"/>
      <c r="CI651" s="1"/>
      <c r="CJ651" s="1"/>
      <c r="CK651" s="1"/>
      <c r="CL651" s="1"/>
      <c r="CM651" s="1"/>
      <c r="CN651" s="1"/>
      <c r="CO651" s="1"/>
      <c r="CP651" s="1"/>
      <c r="CQ651" s="1"/>
      <c r="CR651" s="1"/>
      <c r="CS651" s="1"/>
      <c r="CT651" s="1"/>
      <c r="CU651" s="1"/>
      <c r="CV651" s="1"/>
      <c r="CW651" s="1"/>
      <c r="CX651" s="1"/>
      <c r="CY651" s="1"/>
      <c r="CZ651" s="1"/>
      <c r="DA651" s="1"/>
      <c r="DB651" s="1"/>
      <c r="DC651" s="1"/>
      <c r="DD651" s="1"/>
      <c r="DE651" s="1"/>
      <c r="DF651" s="1"/>
      <c r="DG651" s="1"/>
      <c r="DH651" s="1"/>
      <c r="DI651" s="1"/>
      <c r="DJ651" s="1"/>
      <c r="DK651" s="1"/>
      <c r="DL651" s="1"/>
      <c r="DM651" s="1"/>
      <c r="DN651" s="1"/>
      <c r="DO651" s="1"/>
      <c r="DP651" s="1"/>
      <c r="DQ651" s="1"/>
      <c r="DR651" s="1"/>
      <c r="DS651" s="1"/>
      <c r="DT651" s="1"/>
      <c r="DU651" s="1"/>
      <c r="DV651" s="1"/>
      <c r="DW651" s="1"/>
      <c r="DX651" s="1"/>
      <c r="DY651" s="1"/>
      <c r="DZ651" s="1"/>
      <c r="EA651" s="1"/>
      <c r="EB651" s="1"/>
      <c r="EC651" s="1"/>
      <c r="ED651" s="1"/>
      <c r="EE651" s="1"/>
      <c r="EF651" s="1"/>
      <c r="EG651" s="1"/>
      <c r="EH651" s="1"/>
      <c r="EI651" s="1"/>
      <c r="EJ651" s="1"/>
      <c r="EK651" s="1"/>
      <c r="EL651" s="1"/>
      <c r="EM651" s="1"/>
      <c r="EN651" s="1"/>
      <c r="EO651" s="1"/>
      <c r="EP651" s="1"/>
      <c r="EQ651" s="1"/>
      <c r="ER651" s="1"/>
      <c r="ES651" s="1"/>
      <c r="ET651" s="1"/>
      <c r="EU651" s="1"/>
      <c r="EV651" s="1"/>
      <c r="EW651" s="1"/>
      <c r="EX651" s="1"/>
      <c r="EY651" s="1"/>
      <c r="EZ651" s="1"/>
      <c r="FA651" s="1"/>
      <c r="FB651" s="1"/>
      <c r="FC651" s="1"/>
      <c r="FD651" s="1"/>
      <c r="FE651" s="1"/>
      <c r="FF651" s="1"/>
      <c r="FI651" s="2"/>
      <c r="FJ651" s="2"/>
      <c r="FO651" s="2"/>
      <c r="FP651" s="2"/>
      <c r="FS651" s="2"/>
      <c r="FT651" s="2"/>
      <c r="FU651" s="2"/>
      <c r="FV651" s="2"/>
      <c r="FW651" s="2"/>
      <c r="FX651" s="2"/>
      <c r="FY651" s="2"/>
      <c r="FZ651" s="2"/>
      <c r="GQ651" s="1"/>
      <c r="GR651" s="1"/>
      <c r="GS651" s="1"/>
      <c r="GT651" s="1"/>
      <c r="GU651" s="1"/>
      <c r="GV651" s="1"/>
      <c r="GW651" s="1"/>
      <c r="GX651" s="1"/>
      <c r="HM651" s="1"/>
      <c r="HN651" s="1"/>
    </row>
    <row r="652" spans="1:222">
      <c r="A652" s="11"/>
      <c r="B652" s="1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2"/>
      <c r="AN652" s="2"/>
      <c r="AQ652" s="2"/>
      <c r="AR652" s="2"/>
      <c r="AU652" s="2"/>
      <c r="AV652" s="2"/>
      <c r="BA652" s="2"/>
      <c r="BB652" s="2"/>
      <c r="BE652" s="2"/>
      <c r="BF652" s="2"/>
      <c r="BI652" s="2"/>
      <c r="BJ652" s="2"/>
      <c r="BO652" s="1"/>
      <c r="BP652" s="1"/>
      <c r="BQ652" s="1"/>
      <c r="BR652" s="1"/>
      <c r="BS652" s="1"/>
      <c r="BT652" s="1"/>
      <c r="BU652" s="1"/>
      <c r="BV652" s="1"/>
      <c r="BW652" s="1"/>
      <c r="BX652" s="1"/>
      <c r="BY652" s="1"/>
      <c r="BZ652" s="1"/>
      <c r="CA652" s="1"/>
      <c r="CB652" s="1"/>
      <c r="CC652" s="1"/>
      <c r="CD652" s="1"/>
      <c r="CE652" s="1"/>
      <c r="CF652" s="1"/>
      <c r="CG652" s="1"/>
      <c r="CH652" s="1"/>
      <c r="CI652" s="1"/>
      <c r="CJ652" s="1"/>
      <c r="CK652" s="1"/>
      <c r="CL652" s="1"/>
      <c r="CM652" s="1"/>
      <c r="CN652" s="1"/>
      <c r="CO652" s="1"/>
      <c r="CP652" s="1"/>
      <c r="CQ652" s="1"/>
      <c r="CR652" s="1"/>
      <c r="CS652" s="1"/>
      <c r="CT652" s="1"/>
      <c r="CU652" s="1"/>
      <c r="CV652" s="1"/>
      <c r="CW652" s="1"/>
      <c r="CX652" s="1"/>
      <c r="CY652" s="1"/>
      <c r="CZ652" s="1"/>
      <c r="DA652" s="1"/>
      <c r="DB652" s="1"/>
      <c r="DC652" s="1"/>
      <c r="DD652" s="1"/>
      <c r="DE652" s="1"/>
      <c r="DF652" s="1"/>
      <c r="DG652" s="1"/>
      <c r="DH652" s="1"/>
      <c r="DI652" s="1"/>
      <c r="DJ652" s="1"/>
      <c r="DK652" s="1"/>
      <c r="DL652" s="1"/>
      <c r="DM652" s="1"/>
      <c r="DN652" s="1"/>
      <c r="DO652" s="1"/>
      <c r="DP652" s="1"/>
      <c r="DQ652" s="1"/>
      <c r="DR652" s="1"/>
      <c r="DS652" s="1"/>
      <c r="DT652" s="1"/>
      <c r="DU652" s="1"/>
      <c r="DV652" s="1"/>
      <c r="DW652" s="1"/>
      <c r="DX652" s="1"/>
      <c r="DY652" s="1"/>
      <c r="DZ652" s="1"/>
      <c r="EA652" s="1"/>
      <c r="EB652" s="1"/>
      <c r="EC652" s="1"/>
      <c r="ED652" s="1"/>
      <c r="EE652" s="1"/>
      <c r="EF652" s="1"/>
      <c r="EG652" s="1"/>
      <c r="EH652" s="1"/>
      <c r="EI652" s="1"/>
      <c r="EJ652" s="1"/>
      <c r="EK652" s="1"/>
      <c r="EL652" s="1"/>
      <c r="EM652" s="1"/>
      <c r="EN652" s="1"/>
      <c r="EO652" s="1"/>
      <c r="EP652" s="1"/>
      <c r="EQ652" s="1"/>
      <c r="ER652" s="1"/>
      <c r="ES652" s="1"/>
      <c r="ET652" s="1"/>
      <c r="EU652" s="1"/>
      <c r="EV652" s="1"/>
      <c r="EW652" s="1"/>
      <c r="EX652" s="1"/>
      <c r="EY652" s="1"/>
      <c r="EZ652" s="1"/>
      <c r="FA652" s="1"/>
      <c r="FB652" s="1"/>
      <c r="FC652" s="1"/>
      <c r="FD652" s="1"/>
      <c r="FE652" s="1"/>
      <c r="FF652" s="1"/>
      <c r="FI652" s="2"/>
      <c r="FJ652" s="2"/>
      <c r="FO652" s="2"/>
      <c r="FP652" s="2"/>
      <c r="FS652" s="2"/>
      <c r="FT652" s="2"/>
      <c r="FU652" s="2"/>
      <c r="FV652" s="2"/>
      <c r="FW652" s="2"/>
      <c r="FX652" s="2"/>
      <c r="FY652" s="2"/>
      <c r="FZ652" s="2"/>
      <c r="GQ652" s="1"/>
      <c r="GR652" s="1"/>
      <c r="GS652" s="1"/>
      <c r="GT652" s="1"/>
      <c r="GU652" s="1"/>
      <c r="GV652" s="1"/>
      <c r="GW652" s="1"/>
      <c r="GX652" s="1"/>
      <c r="HM652" s="1"/>
      <c r="HN652" s="1"/>
    </row>
    <row r="653" spans="1:222">
      <c r="A653" s="11"/>
      <c r="B653" s="1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2"/>
      <c r="AN653" s="2"/>
      <c r="AQ653" s="2"/>
      <c r="AR653" s="2"/>
      <c r="AU653" s="2"/>
      <c r="AV653" s="2"/>
      <c r="BA653" s="2"/>
      <c r="BB653" s="2"/>
      <c r="BE653" s="2"/>
      <c r="BF653" s="2"/>
      <c r="BI653" s="2"/>
      <c r="BJ653" s="2"/>
      <c r="BO653" s="1"/>
      <c r="BP653" s="1"/>
      <c r="BQ653" s="1"/>
      <c r="BR653" s="1"/>
      <c r="BS653" s="1"/>
      <c r="BT653" s="1"/>
      <c r="BU653" s="1"/>
      <c r="BV653" s="1"/>
      <c r="BW653" s="1"/>
      <c r="BX653" s="1"/>
      <c r="BY653" s="1"/>
      <c r="BZ653" s="1"/>
      <c r="CA653" s="1"/>
      <c r="CB653" s="1"/>
      <c r="CC653" s="1"/>
      <c r="CD653" s="1"/>
      <c r="CE653" s="1"/>
      <c r="CF653" s="1"/>
      <c r="CG653" s="1"/>
      <c r="CH653" s="1"/>
      <c r="CI653" s="1"/>
      <c r="CJ653" s="1"/>
      <c r="CK653" s="1"/>
      <c r="CL653" s="1"/>
      <c r="CM653" s="1"/>
      <c r="CN653" s="1"/>
      <c r="CO653" s="1"/>
      <c r="CP653" s="1"/>
      <c r="CQ653" s="1"/>
      <c r="CR653" s="1"/>
      <c r="CS653" s="1"/>
      <c r="CT653" s="1"/>
      <c r="CU653" s="1"/>
      <c r="CV653" s="1"/>
      <c r="CW653" s="1"/>
      <c r="CX653" s="1"/>
      <c r="CY653" s="1"/>
      <c r="CZ653" s="1"/>
      <c r="DA653" s="1"/>
      <c r="DB653" s="1"/>
      <c r="DC653" s="1"/>
      <c r="DD653" s="1"/>
      <c r="DE653" s="1"/>
      <c r="DF653" s="1"/>
      <c r="DG653" s="1"/>
      <c r="DH653" s="1"/>
      <c r="DI653" s="1"/>
      <c r="DJ653" s="1"/>
      <c r="DK653" s="1"/>
      <c r="DL653" s="1"/>
      <c r="DM653" s="1"/>
      <c r="DN653" s="1"/>
      <c r="DO653" s="1"/>
      <c r="DP653" s="1"/>
      <c r="DQ653" s="1"/>
      <c r="DR653" s="1"/>
      <c r="DS653" s="1"/>
      <c r="DT653" s="1"/>
      <c r="DU653" s="1"/>
      <c r="DV653" s="1"/>
      <c r="DW653" s="1"/>
      <c r="DX653" s="1"/>
      <c r="DY653" s="1"/>
      <c r="DZ653" s="1"/>
      <c r="EA653" s="1"/>
      <c r="EB653" s="1"/>
      <c r="EC653" s="1"/>
      <c r="ED653" s="1"/>
      <c r="EE653" s="1"/>
      <c r="EF653" s="1"/>
      <c r="EG653" s="1"/>
      <c r="EH653" s="1"/>
      <c r="EI653" s="1"/>
      <c r="EJ653" s="1"/>
      <c r="EK653" s="1"/>
      <c r="EL653" s="1"/>
      <c r="EM653" s="1"/>
      <c r="EN653" s="1"/>
      <c r="EO653" s="1"/>
      <c r="EP653" s="1"/>
      <c r="EQ653" s="1"/>
      <c r="ER653" s="1"/>
      <c r="ES653" s="1"/>
      <c r="ET653" s="1"/>
      <c r="EU653" s="1"/>
      <c r="EV653" s="1"/>
      <c r="EW653" s="1"/>
      <c r="EX653" s="1"/>
      <c r="EY653" s="1"/>
      <c r="EZ653" s="1"/>
      <c r="FA653" s="1"/>
      <c r="FB653" s="1"/>
      <c r="FC653" s="1"/>
      <c r="FD653" s="1"/>
      <c r="FE653" s="1"/>
      <c r="FF653" s="1"/>
      <c r="FI653" s="2"/>
      <c r="FJ653" s="2"/>
      <c r="FO653" s="2"/>
      <c r="FP653" s="2"/>
      <c r="FS653" s="2"/>
      <c r="FT653" s="2"/>
      <c r="FU653" s="2"/>
      <c r="FV653" s="2"/>
      <c r="FW653" s="2"/>
      <c r="FX653" s="2"/>
      <c r="FY653" s="2"/>
      <c r="FZ653" s="2"/>
      <c r="GQ653" s="1"/>
      <c r="GR653" s="1"/>
      <c r="GS653" s="1"/>
      <c r="GT653" s="1"/>
      <c r="GU653" s="1"/>
      <c r="GV653" s="1"/>
      <c r="GW653" s="1"/>
      <c r="GX653" s="1"/>
      <c r="HM653" s="1"/>
      <c r="HN653" s="1"/>
    </row>
    <row r="654" spans="1:222">
      <c r="A654" s="11"/>
      <c r="B654" s="1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2"/>
      <c r="AN654" s="2"/>
      <c r="AQ654" s="2"/>
      <c r="AR654" s="2"/>
      <c r="AU654" s="2"/>
      <c r="AV654" s="2"/>
      <c r="BA654" s="2"/>
      <c r="BB654" s="2"/>
      <c r="BE654" s="2"/>
      <c r="BF654" s="2"/>
      <c r="BI654" s="2"/>
      <c r="BJ654" s="2"/>
      <c r="BO654" s="1"/>
      <c r="BP654" s="1"/>
      <c r="BQ654" s="1"/>
      <c r="BR654" s="1"/>
      <c r="BS654" s="1"/>
      <c r="BT654" s="1"/>
      <c r="BU654" s="1"/>
      <c r="BV654" s="1"/>
      <c r="BW654" s="1"/>
      <c r="BX654" s="1"/>
      <c r="BY654" s="1"/>
      <c r="BZ654" s="1"/>
      <c r="CA654" s="1"/>
      <c r="CB654" s="1"/>
      <c r="CC654" s="1"/>
      <c r="CD654" s="1"/>
      <c r="CE654" s="1"/>
      <c r="CF654" s="1"/>
      <c r="CG654" s="1"/>
      <c r="CH654" s="1"/>
      <c r="CI654" s="1"/>
      <c r="CJ654" s="1"/>
      <c r="CK654" s="1"/>
      <c r="CL654" s="1"/>
      <c r="CM654" s="1"/>
      <c r="CN654" s="1"/>
      <c r="CO654" s="1"/>
      <c r="CP654" s="1"/>
      <c r="CQ654" s="1"/>
      <c r="CR654" s="1"/>
      <c r="CS654" s="1"/>
      <c r="CT654" s="1"/>
      <c r="CU654" s="1"/>
      <c r="CV654" s="1"/>
      <c r="CW654" s="1"/>
      <c r="CX654" s="1"/>
      <c r="CY654" s="1"/>
      <c r="CZ654" s="1"/>
      <c r="DA654" s="1"/>
      <c r="DB654" s="1"/>
      <c r="DC654" s="1"/>
      <c r="DD654" s="1"/>
      <c r="DE654" s="1"/>
      <c r="DF654" s="1"/>
      <c r="DG654" s="1"/>
      <c r="DH654" s="1"/>
      <c r="DI654" s="1"/>
      <c r="DJ654" s="1"/>
      <c r="DK654" s="1"/>
      <c r="DL654" s="1"/>
      <c r="DM654" s="1"/>
      <c r="DN654" s="1"/>
      <c r="DO654" s="1"/>
      <c r="DP654" s="1"/>
      <c r="DQ654" s="1"/>
      <c r="DR654" s="1"/>
      <c r="DS654" s="1"/>
      <c r="DT654" s="1"/>
      <c r="DU654" s="1"/>
      <c r="DV654" s="1"/>
      <c r="DW654" s="1"/>
      <c r="DX654" s="1"/>
      <c r="DY654" s="1"/>
      <c r="DZ654" s="1"/>
      <c r="EA654" s="1"/>
      <c r="EB654" s="1"/>
      <c r="EC654" s="1"/>
      <c r="ED654" s="1"/>
      <c r="EE654" s="1"/>
      <c r="EF654" s="1"/>
      <c r="EG654" s="1"/>
      <c r="EH654" s="1"/>
      <c r="EI654" s="1"/>
      <c r="EJ654" s="1"/>
      <c r="EK654" s="1"/>
      <c r="EL654" s="1"/>
      <c r="EM654" s="1"/>
      <c r="EN654" s="1"/>
      <c r="EO654" s="1"/>
      <c r="EP654" s="1"/>
      <c r="EQ654" s="1"/>
      <c r="ER654" s="1"/>
      <c r="ES654" s="1"/>
      <c r="ET654" s="1"/>
      <c r="EU654" s="1"/>
      <c r="EV654" s="1"/>
      <c r="EW654" s="1"/>
      <c r="EX654" s="1"/>
      <c r="EY654" s="1"/>
      <c r="EZ654" s="1"/>
      <c r="FA654" s="1"/>
      <c r="FB654" s="1"/>
      <c r="FC654" s="1"/>
      <c r="FD654" s="1"/>
      <c r="FE654" s="1"/>
      <c r="FF654" s="1"/>
      <c r="FI654" s="2"/>
      <c r="FJ654" s="2"/>
      <c r="FO654" s="2"/>
      <c r="FP654" s="2"/>
      <c r="FS654" s="2"/>
      <c r="FT654" s="2"/>
      <c r="FU654" s="2"/>
      <c r="FV654" s="2"/>
      <c r="FW654" s="2"/>
      <c r="FX654" s="2"/>
      <c r="FY654" s="2"/>
      <c r="FZ654" s="2"/>
      <c r="GQ654" s="1"/>
      <c r="GR654" s="1"/>
      <c r="GS654" s="1"/>
      <c r="GT654" s="1"/>
      <c r="GU654" s="1"/>
      <c r="GV654" s="1"/>
      <c r="GW654" s="1"/>
      <c r="GX654" s="1"/>
      <c r="HM654" s="1"/>
      <c r="HN654" s="1"/>
    </row>
    <row r="655" spans="1:222">
      <c r="A655" s="11"/>
      <c r="B655" s="1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2"/>
      <c r="AN655" s="2"/>
      <c r="AQ655" s="2"/>
      <c r="AR655" s="2"/>
      <c r="AU655" s="2"/>
      <c r="AV655" s="2"/>
      <c r="BA655" s="2"/>
      <c r="BB655" s="2"/>
      <c r="BE655" s="2"/>
      <c r="BF655" s="2"/>
      <c r="BI655" s="2"/>
      <c r="BJ655" s="2"/>
      <c r="BO655" s="1"/>
      <c r="BP655" s="1"/>
      <c r="BQ655" s="1"/>
      <c r="BR655" s="1"/>
      <c r="BS655" s="1"/>
      <c r="BT655" s="1"/>
      <c r="BU655" s="1"/>
      <c r="BV655" s="1"/>
      <c r="BW655" s="1"/>
      <c r="BX655" s="1"/>
      <c r="BY655" s="1"/>
      <c r="BZ655" s="1"/>
      <c r="CA655" s="1"/>
      <c r="CB655" s="1"/>
      <c r="CC655" s="1"/>
      <c r="CD655" s="1"/>
      <c r="CE655" s="1"/>
      <c r="CF655" s="1"/>
      <c r="CG655" s="1"/>
      <c r="CH655" s="1"/>
      <c r="CI655" s="1"/>
      <c r="CJ655" s="1"/>
      <c r="CK655" s="1"/>
      <c r="CL655" s="1"/>
      <c r="CM655" s="1"/>
      <c r="CN655" s="1"/>
      <c r="CO655" s="1"/>
      <c r="CP655" s="1"/>
      <c r="CQ655" s="1"/>
      <c r="CR655" s="1"/>
      <c r="CS655" s="1"/>
      <c r="CT655" s="1"/>
      <c r="CU655" s="1"/>
      <c r="CV655" s="1"/>
      <c r="CW655" s="1"/>
      <c r="CX655" s="1"/>
      <c r="CY655" s="1"/>
      <c r="CZ655" s="1"/>
      <c r="DA655" s="1"/>
      <c r="DB655" s="1"/>
      <c r="DC655" s="1"/>
      <c r="DD655" s="1"/>
      <c r="DE655" s="1"/>
      <c r="DF655" s="1"/>
      <c r="DG655" s="1"/>
      <c r="DH655" s="1"/>
      <c r="DI655" s="1"/>
      <c r="DJ655" s="1"/>
      <c r="DK655" s="1"/>
      <c r="DL655" s="1"/>
      <c r="DM655" s="1"/>
      <c r="DN655" s="1"/>
      <c r="DO655" s="1"/>
      <c r="DP655" s="1"/>
      <c r="DQ655" s="1"/>
      <c r="DR655" s="1"/>
      <c r="DS655" s="1"/>
      <c r="DT655" s="1"/>
      <c r="DU655" s="1"/>
      <c r="DV655" s="1"/>
      <c r="DW655" s="1"/>
      <c r="DX655" s="1"/>
      <c r="DY655" s="1"/>
      <c r="DZ655" s="1"/>
      <c r="EA655" s="1"/>
      <c r="EB655" s="1"/>
      <c r="EC655" s="1"/>
      <c r="ED655" s="1"/>
      <c r="EE655" s="1"/>
      <c r="EF655" s="1"/>
      <c r="EG655" s="1"/>
      <c r="EH655" s="1"/>
      <c r="EI655" s="1"/>
      <c r="EJ655" s="1"/>
      <c r="EK655" s="1"/>
      <c r="EL655" s="1"/>
      <c r="EM655" s="1"/>
      <c r="EN655" s="1"/>
      <c r="EO655" s="1"/>
      <c r="EP655" s="1"/>
      <c r="EQ655" s="1"/>
      <c r="ER655" s="1"/>
      <c r="ES655" s="1"/>
      <c r="ET655" s="1"/>
      <c r="EU655" s="1"/>
      <c r="EV655" s="1"/>
      <c r="EW655" s="1"/>
      <c r="EX655" s="1"/>
      <c r="EY655" s="1"/>
      <c r="EZ655" s="1"/>
      <c r="FA655" s="1"/>
      <c r="FB655" s="1"/>
      <c r="FC655" s="1"/>
      <c r="FD655" s="1"/>
      <c r="FE655" s="1"/>
      <c r="FF655" s="1"/>
      <c r="FI655" s="2"/>
      <c r="FJ655" s="2"/>
      <c r="FO655" s="2"/>
      <c r="FP655" s="2"/>
      <c r="FS655" s="2"/>
      <c r="FT655" s="2"/>
      <c r="FU655" s="2"/>
      <c r="FV655" s="2"/>
      <c r="FW655" s="2"/>
      <c r="FX655" s="2"/>
      <c r="FY655" s="2"/>
      <c r="FZ655" s="2"/>
      <c r="GQ655" s="1"/>
      <c r="GR655" s="1"/>
      <c r="GS655" s="1"/>
      <c r="GT655" s="1"/>
      <c r="GU655" s="1"/>
      <c r="GV655" s="1"/>
      <c r="GW655" s="1"/>
      <c r="GX655" s="1"/>
      <c r="HM655" s="1"/>
      <c r="HN655" s="1"/>
    </row>
    <row r="656" spans="1:222">
      <c r="A656" s="11"/>
      <c r="B656" s="1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2"/>
      <c r="AN656" s="2"/>
      <c r="AQ656" s="2"/>
      <c r="AR656" s="2"/>
      <c r="AU656" s="2"/>
      <c r="AV656" s="2"/>
      <c r="BA656" s="2"/>
      <c r="BB656" s="2"/>
      <c r="BE656" s="2"/>
      <c r="BF656" s="2"/>
      <c r="BI656" s="2"/>
      <c r="BJ656" s="2"/>
      <c r="BO656" s="1"/>
      <c r="BP656" s="1"/>
      <c r="BQ656" s="1"/>
      <c r="BR656" s="1"/>
      <c r="BS656" s="1"/>
      <c r="BT656" s="1"/>
      <c r="BU656" s="1"/>
      <c r="BV656" s="1"/>
      <c r="BW656" s="1"/>
      <c r="BX656" s="1"/>
      <c r="BY656" s="1"/>
      <c r="BZ656" s="1"/>
      <c r="CA656" s="1"/>
      <c r="CB656" s="1"/>
      <c r="CC656" s="1"/>
      <c r="CD656" s="1"/>
      <c r="CE656" s="1"/>
      <c r="CF656" s="1"/>
      <c r="CG656" s="1"/>
      <c r="CH656" s="1"/>
      <c r="CI656" s="1"/>
      <c r="CJ656" s="1"/>
      <c r="CK656" s="1"/>
      <c r="CL656" s="1"/>
      <c r="CM656" s="1"/>
      <c r="CN656" s="1"/>
      <c r="CO656" s="1"/>
      <c r="CP656" s="1"/>
      <c r="CQ656" s="1"/>
      <c r="CR656" s="1"/>
      <c r="CS656" s="1"/>
      <c r="CT656" s="1"/>
      <c r="CU656" s="1"/>
      <c r="CV656" s="1"/>
      <c r="CW656" s="1"/>
      <c r="CX656" s="1"/>
      <c r="CY656" s="1"/>
      <c r="CZ656" s="1"/>
      <c r="DA656" s="1"/>
      <c r="DB656" s="1"/>
      <c r="DC656" s="1"/>
      <c r="DD656" s="1"/>
      <c r="DE656" s="1"/>
      <c r="DF656" s="1"/>
      <c r="DG656" s="1"/>
      <c r="DH656" s="1"/>
      <c r="DI656" s="1"/>
      <c r="DJ656" s="1"/>
      <c r="DK656" s="1"/>
      <c r="DL656" s="1"/>
      <c r="DM656" s="1"/>
      <c r="DN656" s="1"/>
      <c r="DO656" s="1"/>
      <c r="DP656" s="1"/>
      <c r="DQ656" s="1"/>
      <c r="DR656" s="1"/>
      <c r="DS656" s="1"/>
      <c r="DT656" s="1"/>
      <c r="DU656" s="1"/>
      <c r="DV656" s="1"/>
      <c r="DW656" s="1"/>
      <c r="DX656" s="1"/>
      <c r="DY656" s="1"/>
      <c r="DZ656" s="1"/>
      <c r="EA656" s="1"/>
      <c r="EB656" s="1"/>
      <c r="EC656" s="1"/>
      <c r="ED656" s="1"/>
      <c r="EE656" s="1"/>
      <c r="EF656" s="1"/>
      <c r="EG656" s="1"/>
      <c r="EH656" s="1"/>
      <c r="EI656" s="1"/>
      <c r="EJ656" s="1"/>
      <c r="EK656" s="1"/>
      <c r="EL656" s="1"/>
      <c r="EM656" s="1"/>
      <c r="EN656" s="1"/>
      <c r="EO656" s="1"/>
      <c r="EP656" s="1"/>
      <c r="EQ656" s="1"/>
      <c r="ER656" s="1"/>
      <c r="ES656" s="1"/>
      <c r="ET656" s="1"/>
      <c r="EU656" s="1"/>
      <c r="EV656" s="1"/>
      <c r="EW656" s="1"/>
      <c r="EX656" s="1"/>
      <c r="EY656" s="1"/>
      <c r="EZ656" s="1"/>
      <c r="FA656" s="1"/>
      <c r="FB656" s="1"/>
      <c r="FC656" s="1"/>
      <c r="FD656" s="1"/>
      <c r="FE656" s="1"/>
      <c r="FF656" s="1"/>
      <c r="FI656" s="2"/>
      <c r="FJ656" s="2"/>
      <c r="FO656" s="2"/>
      <c r="FP656" s="2"/>
      <c r="FS656" s="2"/>
      <c r="FT656" s="2"/>
      <c r="FU656" s="2"/>
      <c r="FV656" s="2"/>
      <c r="FW656" s="2"/>
      <c r="FX656" s="2"/>
      <c r="FY656" s="2"/>
      <c r="FZ656" s="2"/>
      <c r="GQ656" s="1"/>
      <c r="GR656" s="1"/>
      <c r="GS656" s="1"/>
      <c r="GT656" s="1"/>
      <c r="GU656" s="1"/>
      <c r="GV656" s="1"/>
      <c r="GW656" s="1"/>
      <c r="GX656" s="1"/>
      <c r="HM656" s="1"/>
      <c r="HN656" s="1"/>
    </row>
    <row r="657" spans="1:222">
      <c r="A657" s="11"/>
      <c r="B657" s="1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2"/>
      <c r="AN657" s="2"/>
      <c r="AQ657" s="2"/>
      <c r="AR657" s="2"/>
      <c r="AU657" s="2"/>
      <c r="AV657" s="2"/>
      <c r="BA657" s="2"/>
      <c r="BB657" s="2"/>
      <c r="BE657" s="2"/>
      <c r="BF657" s="2"/>
      <c r="BI657" s="2"/>
      <c r="BJ657" s="2"/>
      <c r="BO657" s="1"/>
      <c r="BP657" s="1"/>
      <c r="BQ657" s="1"/>
      <c r="BR657" s="1"/>
      <c r="BS657" s="1"/>
      <c r="BT657" s="1"/>
      <c r="BU657" s="1"/>
      <c r="BV657" s="1"/>
      <c r="BW657" s="1"/>
      <c r="BX657" s="1"/>
      <c r="BY657" s="1"/>
      <c r="BZ657" s="1"/>
      <c r="CA657" s="1"/>
      <c r="CB657" s="1"/>
      <c r="CC657" s="1"/>
      <c r="CD657" s="1"/>
      <c r="CE657" s="1"/>
      <c r="CF657" s="1"/>
      <c r="CG657" s="1"/>
      <c r="CH657" s="1"/>
      <c r="CI657" s="1"/>
      <c r="CJ657" s="1"/>
      <c r="CK657" s="1"/>
      <c r="CL657" s="1"/>
      <c r="CM657" s="1"/>
      <c r="CN657" s="1"/>
      <c r="CO657" s="1"/>
      <c r="CP657" s="1"/>
      <c r="CQ657" s="1"/>
      <c r="CR657" s="1"/>
      <c r="CS657" s="1"/>
      <c r="CT657" s="1"/>
      <c r="CU657" s="1"/>
      <c r="CV657" s="1"/>
      <c r="CW657" s="1"/>
      <c r="CX657" s="1"/>
      <c r="CY657" s="1"/>
      <c r="CZ657" s="1"/>
      <c r="DA657" s="1"/>
      <c r="DB657" s="1"/>
      <c r="DC657" s="1"/>
      <c r="DD657" s="1"/>
      <c r="DE657" s="1"/>
      <c r="DF657" s="1"/>
      <c r="DG657" s="1"/>
      <c r="DH657" s="1"/>
      <c r="DI657" s="1"/>
      <c r="DJ657" s="1"/>
      <c r="DK657" s="1"/>
      <c r="DL657" s="1"/>
      <c r="DM657" s="1"/>
      <c r="DN657" s="1"/>
      <c r="DO657" s="1"/>
      <c r="DP657" s="1"/>
      <c r="DQ657" s="1"/>
      <c r="DR657" s="1"/>
      <c r="DS657" s="1"/>
      <c r="DT657" s="1"/>
      <c r="DU657" s="1"/>
      <c r="DV657" s="1"/>
      <c r="DW657" s="1"/>
      <c r="DX657" s="1"/>
      <c r="DY657" s="1"/>
      <c r="DZ657" s="1"/>
      <c r="EA657" s="1"/>
      <c r="EB657" s="1"/>
      <c r="EC657" s="1"/>
      <c r="ED657" s="1"/>
      <c r="EE657" s="1"/>
      <c r="EF657" s="1"/>
      <c r="EG657" s="1"/>
      <c r="EH657" s="1"/>
      <c r="EI657" s="1"/>
      <c r="EJ657" s="1"/>
      <c r="EK657" s="1"/>
      <c r="EL657" s="1"/>
      <c r="EM657" s="1"/>
      <c r="EN657" s="1"/>
      <c r="EO657" s="1"/>
      <c r="EP657" s="1"/>
      <c r="EQ657" s="1"/>
      <c r="ER657" s="1"/>
      <c r="ES657" s="1"/>
      <c r="ET657" s="1"/>
      <c r="EU657" s="1"/>
      <c r="EV657" s="1"/>
      <c r="EW657" s="1"/>
      <c r="EX657" s="1"/>
      <c r="EY657" s="1"/>
      <c r="EZ657" s="1"/>
      <c r="FA657" s="1"/>
      <c r="FB657" s="1"/>
      <c r="FC657" s="1"/>
      <c r="FD657" s="1"/>
      <c r="FE657" s="1"/>
      <c r="FF657" s="1"/>
      <c r="FI657" s="2"/>
      <c r="FJ657" s="2"/>
      <c r="FO657" s="2"/>
      <c r="FP657" s="2"/>
      <c r="FS657" s="2"/>
      <c r="FT657" s="2"/>
      <c r="FU657" s="2"/>
      <c r="FV657" s="2"/>
      <c r="FW657" s="2"/>
      <c r="FX657" s="2"/>
      <c r="FY657" s="2"/>
      <c r="FZ657" s="2"/>
      <c r="GQ657" s="1"/>
      <c r="GR657" s="1"/>
      <c r="GS657" s="1"/>
      <c r="GT657" s="1"/>
      <c r="GU657" s="1"/>
      <c r="GV657" s="1"/>
      <c r="GW657" s="1"/>
      <c r="GX657" s="1"/>
      <c r="HM657" s="1"/>
      <c r="HN657" s="1"/>
    </row>
    <row r="658" spans="1:222">
      <c r="A658" s="11"/>
      <c r="B658" s="1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2"/>
      <c r="AN658" s="2"/>
      <c r="AQ658" s="2"/>
      <c r="AR658" s="2"/>
      <c r="AU658" s="2"/>
      <c r="AV658" s="2"/>
      <c r="BA658" s="2"/>
      <c r="BB658" s="2"/>
      <c r="BE658" s="2"/>
      <c r="BF658" s="2"/>
      <c r="BI658" s="2"/>
      <c r="BJ658" s="2"/>
      <c r="BO658" s="1"/>
      <c r="BP658" s="1"/>
      <c r="BQ658" s="1"/>
      <c r="BR658" s="1"/>
      <c r="BS658" s="1"/>
      <c r="BT658" s="1"/>
      <c r="BU658" s="1"/>
      <c r="BV658" s="1"/>
      <c r="BW658" s="1"/>
      <c r="BX658" s="1"/>
      <c r="BY658" s="1"/>
      <c r="BZ658" s="1"/>
      <c r="CA658" s="1"/>
      <c r="CB658" s="1"/>
      <c r="CC658" s="1"/>
      <c r="CD658" s="1"/>
      <c r="CE658" s="1"/>
      <c r="CF658" s="1"/>
      <c r="CG658" s="1"/>
      <c r="CH658" s="1"/>
      <c r="CI658" s="1"/>
      <c r="CJ658" s="1"/>
      <c r="CK658" s="1"/>
      <c r="CL658" s="1"/>
      <c r="CM658" s="1"/>
      <c r="CN658" s="1"/>
      <c r="CO658" s="1"/>
      <c r="CP658" s="1"/>
      <c r="CQ658" s="1"/>
      <c r="CR658" s="1"/>
      <c r="CS658" s="1"/>
      <c r="CT658" s="1"/>
      <c r="CU658" s="1"/>
      <c r="CV658" s="1"/>
      <c r="CW658" s="1"/>
      <c r="CX658" s="1"/>
      <c r="CY658" s="1"/>
      <c r="CZ658" s="1"/>
      <c r="DA658" s="1"/>
      <c r="DB658" s="1"/>
      <c r="DC658" s="1"/>
      <c r="DD658" s="1"/>
      <c r="DE658" s="1"/>
      <c r="DF658" s="1"/>
      <c r="DG658" s="1"/>
      <c r="DH658" s="1"/>
      <c r="DI658" s="1"/>
      <c r="DJ658" s="1"/>
      <c r="DK658" s="1"/>
      <c r="DL658" s="1"/>
      <c r="DM658" s="1"/>
      <c r="DN658" s="1"/>
      <c r="DO658" s="1"/>
      <c r="DP658" s="1"/>
      <c r="DQ658" s="1"/>
      <c r="DR658" s="1"/>
      <c r="DS658" s="1"/>
      <c r="DT658" s="1"/>
      <c r="DU658" s="1"/>
      <c r="DV658" s="1"/>
      <c r="DW658" s="1"/>
      <c r="DX658" s="1"/>
      <c r="DY658" s="1"/>
      <c r="DZ658" s="1"/>
      <c r="EA658" s="1"/>
      <c r="EB658" s="1"/>
      <c r="EC658" s="1"/>
      <c r="ED658" s="1"/>
      <c r="EE658" s="1"/>
      <c r="EF658" s="1"/>
      <c r="EG658" s="1"/>
      <c r="EH658" s="1"/>
      <c r="EI658" s="1"/>
      <c r="EJ658" s="1"/>
      <c r="EK658" s="1"/>
      <c r="EL658" s="1"/>
      <c r="EM658" s="1"/>
      <c r="EN658" s="1"/>
      <c r="EO658" s="1"/>
      <c r="EP658" s="1"/>
      <c r="EQ658" s="1"/>
      <c r="ER658" s="1"/>
      <c r="ES658" s="1"/>
      <c r="ET658" s="1"/>
      <c r="EU658" s="1"/>
      <c r="EV658" s="1"/>
      <c r="EW658" s="1"/>
      <c r="EX658" s="1"/>
      <c r="EY658" s="1"/>
      <c r="EZ658" s="1"/>
      <c r="FA658" s="1"/>
      <c r="FB658" s="1"/>
      <c r="FC658" s="1"/>
      <c r="FD658" s="1"/>
      <c r="FE658" s="1"/>
      <c r="FF658" s="1"/>
      <c r="FI658" s="2"/>
      <c r="FJ658" s="2"/>
      <c r="FO658" s="2"/>
      <c r="FP658" s="2"/>
      <c r="FS658" s="2"/>
      <c r="FT658" s="2"/>
      <c r="FU658" s="2"/>
      <c r="FV658" s="2"/>
      <c r="FW658" s="2"/>
      <c r="FX658" s="2"/>
      <c r="FY658" s="2"/>
      <c r="FZ658" s="2"/>
      <c r="GQ658" s="1"/>
      <c r="GR658" s="1"/>
      <c r="GS658" s="1"/>
      <c r="GT658" s="1"/>
      <c r="GU658" s="1"/>
      <c r="GV658" s="1"/>
      <c r="GW658" s="1"/>
      <c r="GX658" s="1"/>
      <c r="HM658" s="1"/>
      <c r="HN658" s="1"/>
    </row>
    <row r="659" spans="1:222">
      <c r="A659" s="11"/>
      <c r="B659" s="1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2"/>
      <c r="AN659" s="2"/>
      <c r="AQ659" s="2"/>
      <c r="AR659" s="2"/>
      <c r="AU659" s="2"/>
      <c r="AV659" s="2"/>
      <c r="BA659" s="2"/>
      <c r="BB659" s="2"/>
      <c r="BE659" s="2"/>
      <c r="BF659" s="2"/>
      <c r="BI659" s="2"/>
      <c r="BJ659" s="2"/>
      <c r="BO659" s="1"/>
      <c r="BP659" s="1"/>
      <c r="BQ659" s="1"/>
      <c r="BR659" s="1"/>
      <c r="BS659" s="1"/>
      <c r="BT659" s="1"/>
      <c r="BU659" s="1"/>
      <c r="BV659" s="1"/>
      <c r="BW659" s="1"/>
      <c r="BX659" s="1"/>
      <c r="BY659" s="1"/>
      <c r="BZ659" s="1"/>
      <c r="CA659" s="1"/>
      <c r="CB659" s="1"/>
      <c r="CC659" s="1"/>
      <c r="CD659" s="1"/>
      <c r="CE659" s="1"/>
      <c r="CF659" s="1"/>
      <c r="CG659" s="1"/>
      <c r="CH659" s="1"/>
      <c r="CI659" s="1"/>
      <c r="CJ659" s="1"/>
      <c r="CK659" s="1"/>
      <c r="CL659" s="1"/>
      <c r="CM659" s="1"/>
      <c r="CN659" s="1"/>
      <c r="CO659" s="1"/>
      <c r="CP659" s="1"/>
      <c r="CQ659" s="1"/>
      <c r="CR659" s="1"/>
      <c r="CS659" s="1"/>
      <c r="CT659" s="1"/>
      <c r="CU659" s="1"/>
      <c r="CV659" s="1"/>
      <c r="CW659" s="1"/>
      <c r="CX659" s="1"/>
      <c r="CY659" s="1"/>
      <c r="CZ659" s="1"/>
      <c r="DA659" s="1"/>
      <c r="DB659" s="1"/>
      <c r="DC659" s="1"/>
      <c r="DD659" s="1"/>
      <c r="DE659" s="1"/>
      <c r="DF659" s="1"/>
      <c r="DG659" s="1"/>
      <c r="DH659" s="1"/>
      <c r="DI659" s="1"/>
      <c r="DJ659" s="1"/>
      <c r="DK659" s="1"/>
      <c r="DL659" s="1"/>
      <c r="DM659" s="1"/>
      <c r="DN659" s="1"/>
      <c r="DO659" s="1"/>
      <c r="DP659" s="1"/>
      <c r="DQ659" s="1"/>
      <c r="DR659" s="1"/>
      <c r="DS659" s="1"/>
      <c r="DT659" s="1"/>
      <c r="DU659" s="1"/>
      <c r="DV659" s="1"/>
      <c r="DW659" s="1"/>
      <c r="DX659" s="1"/>
      <c r="DY659" s="1"/>
      <c r="DZ659" s="1"/>
      <c r="EA659" s="1"/>
      <c r="EB659" s="1"/>
      <c r="EC659" s="1"/>
      <c r="ED659" s="1"/>
      <c r="EE659" s="1"/>
      <c r="EF659" s="1"/>
      <c r="EG659" s="1"/>
      <c r="EH659" s="1"/>
      <c r="EI659" s="1"/>
      <c r="EJ659" s="1"/>
      <c r="EK659" s="1"/>
      <c r="EL659" s="1"/>
      <c r="EM659" s="1"/>
      <c r="EN659" s="1"/>
      <c r="EO659" s="1"/>
      <c r="EP659" s="1"/>
      <c r="EQ659" s="1"/>
      <c r="ER659" s="1"/>
      <c r="ES659" s="1"/>
      <c r="ET659" s="1"/>
      <c r="EU659" s="1"/>
      <c r="EV659" s="1"/>
      <c r="EW659" s="1"/>
      <c r="EX659" s="1"/>
      <c r="EY659" s="1"/>
      <c r="EZ659" s="1"/>
      <c r="FA659" s="1"/>
      <c r="FB659" s="1"/>
      <c r="FC659" s="1"/>
      <c r="FD659" s="1"/>
      <c r="FE659" s="1"/>
      <c r="FF659" s="1"/>
      <c r="FI659" s="2"/>
      <c r="FJ659" s="2"/>
      <c r="FO659" s="2"/>
      <c r="FP659" s="2"/>
      <c r="FS659" s="2"/>
      <c r="FT659" s="2"/>
      <c r="FU659" s="2"/>
      <c r="FV659" s="2"/>
      <c r="FW659" s="2"/>
      <c r="FX659" s="2"/>
      <c r="FY659" s="2"/>
      <c r="FZ659" s="2"/>
      <c r="GQ659" s="1"/>
      <c r="GR659" s="1"/>
      <c r="GS659" s="1"/>
      <c r="GT659" s="1"/>
      <c r="GU659" s="1"/>
      <c r="GV659" s="1"/>
      <c r="GW659" s="1"/>
      <c r="GX659" s="1"/>
      <c r="HM659" s="1"/>
      <c r="HN659" s="1"/>
    </row>
    <row r="660" spans="1:222">
      <c r="A660" s="11"/>
      <c r="B660" s="1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2"/>
      <c r="AN660" s="2"/>
      <c r="AQ660" s="2"/>
      <c r="AR660" s="2"/>
      <c r="AU660" s="2"/>
      <c r="AV660" s="2"/>
      <c r="BA660" s="2"/>
      <c r="BB660" s="2"/>
      <c r="BE660" s="2"/>
      <c r="BF660" s="2"/>
      <c r="BI660" s="2"/>
      <c r="BJ660" s="2"/>
      <c r="BO660" s="1"/>
      <c r="BP660" s="1"/>
      <c r="BQ660" s="1"/>
      <c r="BR660" s="1"/>
      <c r="BS660" s="1"/>
      <c r="BT660" s="1"/>
      <c r="BU660" s="1"/>
      <c r="BV660" s="1"/>
      <c r="BW660" s="1"/>
      <c r="BX660" s="1"/>
      <c r="BY660" s="1"/>
      <c r="BZ660" s="1"/>
      <c r="CA660" s="1"/>
      <c r="CB660" s="1"/>
      <c r="CC660" s="1"/>
      <c r="CD660" s="1"/>
      <c r="CE660" s="1"/>
      <c r="CF660" s="1"/>
      <c r="CG660" s="1"/>
      <c r="CH660" s="1"/>
      <c r="CI660" s="1"/>
      <c r="CJ660" s="1"/>
      <c r="CK660" s="1"/>
      <c r="CL660" s="1"/>
      <c r="CM660" s="1"/>
      <c r="CN660" s="1"/>
      <c r="CO660" s="1"/>
      <c r="CP660" s="1"/>
      <c r="CQ660" s="1"/>
      <c r="CR660" s="1"/>
      <c r="CS660" s="1"/>
      <c r="CT660" s="1"/>
      <c r="CU660" s="1"/>
      <c r="CV660" s="1"/>
      <c r="CW660" s="1"/>
      <c r="CX660" s="1"/>
      <c r="CY660" s="1"/>
      <c r="CZ660" s="1"/>
      <c r="DA660" s="1"/>
      <c r="DB660" s="1"/>
      <c r="DC660" s="1"/>
      <c r="DD660" s="1"/>
      <c r="DE660" s="1"/>
      <c r="DF660" s="1"/>
      <c r="DG660" s="1"/>
      <c r="DH660" s="1"/>
      <c r="DI660" s="1"/>
      <c r="DJ660" s="1"/>
      <c r="DK660" s="1"/>
      <c r="DL660" s="1"/>
      <c r="DM660" s="1"/>
      <c r="DN660" s="1"/>
      <c r="DO660" s="1"/>
      <c r="DP660" s="1"/>
      <c r="DQ660" s="1"/>
      <c r="DR660" s="1"/>
      <c r="DS660" s="1"/>
      <c r="DT660" s="1"/>
      <c r="DU660" s="1"/>
      <c r="DV660" s="1"/>
      <c r="DW660" s="1"/>
      <c r="DX660" s="1"/>
      <c r="DY660" s="1"/>
      <c r="DZ660" s="1"/>
      <c r="EA660" s="1"/>
      <c r="EB660" s="1"/>
      <c r="EC660" s="1"/>
      <c r="ED660" s="1"/>
      <c r="EE660" s="1"/>
      <c r="EF660" s="1"/>
      <c r="EG660" s="1"/>
      <c r="EH660" s="1"/>
      <c r="EI660" s="1"/>
      <c r="EJ660" s="1"/>
      <c r="EK660" s="1"/>
      <c r="EL660" s="1"/>
      <c r="EM660" s="1"/>
      <c r="EN660" s="1"/>
      <c r="EO660" s="1"/>
      <c r="EP660" s="1"/>
      <c r="EQ660" s="1"/>
      <c r="ER660" s="1"/>
      <c r="ES660" s="1"/>
      <c r="ET660" s="1"/>
      <c r="EU660" s="1"/>
      <c r="EV660" s="1"/>
      <c r="EW660" s="1"/>
      <c r="EX660" s="1"/>
      <c r="EY660" s="1"/>
      <c r="EZ660" s="1"/>
      <c r="FA660" s="1"/>
      <c r="FB660" s="1"/>
      <c r="FC660" s="1"/>
      <c r="FD660" s="1"/>
      <c r="FE660" s="1"/>
      <c r="FF660" s="1"/>
      <c r="FI660" s="2"/>
      <c r="FJ660" s="2"/>
      <c r="FO660" s="2"/>
      <c r="FP660" s="2"/>
      <c r="FS660" s="2"/>
      <c r="FT660" s="2"/>
      <c r="FU660" s="2"/>
      <c r="FV660" s="2"/>
      <c r="FW660" s="2"/>
      <c r="FX660" s="2"/>
      <c r="FY660" s="2"/>
      <c r="FZ660" s="2"/>
      <c r="GQ660" s="1"/>
      <c r="GR660" s="1"/>
      <c r="GS660" s="1"/>
      <c r="GT660" s="1"/>
      <c r="GU660" s="1"/>
      <c r="GV660" s="1"/>
      <c r="GW660" s="1"/>
      <c r="GX660" s="1"/>
      <c r="HM660" s="1"/>
      <c r="HN660" s="1"/>
    </row>
    <row r="661" spans="1:222">
      <c r="A661" s="11"/>
      <c r="B661" s="1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2"/>
      <c r="AN661" s="2"/>
      <c r="AQ661" s="2"/>
      <c r="AR661" s="2"/>
      <c r="AU661" s="2"/>
      <c r="AV661" s="2"/>
      <c r="BA661" s="2"/>
      <c r="BB661" s="2"/>
      <c r="BE661" s="2"/>
      <c r="BF661" s="2"/>
      <c r="BI661" s="2"/>
      <c r="BJ661" s="2"/>
      <c r="BO661" s="1"/>
      <c r="BP661" s="1"/>
      <c r="BQ661" s="1"/>
      <c r="BR661" s="1"/>
      <c r="BS661" s="1"/>
      <c r="BT661" s="1"/>
      <c r="BU661" s="1"/>
      <c r="BV661" s="1"/>
      <c r="BW661" s="1"/>
      <c r="BX661" s="1"/>
      <c r="BY661" s="1"/>
      <c r="BZ661" s="1"/>
      <c r="CA661" s="1"/>
      <c r="CB661" s="1"/>
      <c r="CC661" s="1"/>
      <c r="CD661" s="1"/>
      <c r="CE661" s="1"/>
      <c r="CF661" s="1"/>
      <c r="CG661" s="1"/>
      <c r="CH661" s="1"/>
      <c r="CI661" s="1"/>
      <c r="CJ661" s="1"/>
      <c r="CK661" s="1"/>
      <c r="CL661" s="1"/>
      <c r="CM661" s="1"/>
      <c r="CN661" s="1"/>
      <c r="CO661" s="1"/>
      <c r="CP661" s="1"/>
      <c r="CQ661" s="1"/>
      <c r="CR661" s="1"/>
      <c r="CS661" s="1"/>
      <c r="CT661" s="1"/>
      <c r="CU661" s="1"/>
      <c r="CV661" s="1"/>
      <c r="CW661" s="1"/>
      <c r="CX661" s="1"/>
      <c r="CY661" s="1"/>
      <c r="CZ661" s="1"/>
      <c r="DA661" s="1"/>
      <c r="DB661" s="1"/>
      <c r="DC661" s="1"/>
      <c r="DD661" s="1"/>
      <c r="DE661" s="1"/>
      <c r="DF661" s="1"/>
      <c r="DG661" s="1"/>
      <c r="DH661" s="1"/>
      <c r="DI661" s="1"/>
      <c r="DJ661" s="1"/>
      <c r="DK661" s="1"/>
      <c r="DL661" s="1"/>
      <c r="DM661" s="1"/>
      <c r="DN661" s="1"/>
      <c r="DO661" s="1"/>
      <c r="DP661" s="1"/>
      <c r="DQ661" s="1"/>
      <c r="DR661" s="1"/>
      <c r="DS661" s="1"/>
      <c r="DT661" s="1"/>
      <c r="DU661" s="1"/>
      <c r="DV661" s="1"/>
      <c r="DW661" s="1"/>
      <c r="DX661" s="1"/>
      <c r="DY661" s="1"/>
      <c r="DZ661" s="1"/>
      <c r="EA661" s="1"/>
      <c r="EB661" s="1"/>
      <c r="EC661" s="1"/>
      <c r="ED661" s="1"/>
      <c r="EE661" s="1"/>
      <c r="EF661" s="1"/>
      <c r="EG661" s="1"/>
      <c r="EH661" s="1"/>
      <c r="EI661" s="1"/>
      <c r="EJ661" s="1"/>
      <c r="EK661" s="1"/>
      <c r="EL661" s="1"/>
      <c r="EM661" s="1"/>
      <c r="EN661" s="1"/>
      <c r="EO661" s="1"/>
      <c r="EP661" s="1"/>
      <c r="EQ661" s="1"/>
      <c r="ER661" s="1"/>
      <c r="ES661" s="1"/>
      <c r="ET661" s="1"/>
      <c r="EU661" s="1"/>
      <c r="EV661" s="1"/>
      <c r="EW661" s="1"/>
      <c r="EX661" s="1"/>
      <c r="EY661" s="1"/>
      <c r="EZ661" s="1"/>
      <c r="FA661" s="1"/>
      <c r="FB661" s="1"/>
      <c r="FC661" s="1"/>
      <c r="FD661" s="1"/>
      <c r="FE661" s="1"/>
      <c r="FF661" s="1"/>
      <c r="FI661" s="2"/>
      <c r="FJ661" s="2"/>
      <c r="FO661" s="2"/>
      <c r="FP661" s="2"/>
      <c r="FS661" s="2"/>
      <c r="FT661" s="2"/>
      <c r="FU661" s="2"/>
      <c r="FV661" s="2"/>
      <c r="FW661" s="2"/>
      <c r="FX661" s="2"/>
      <c r="FY661" s="2"/>
      <c r="FZ661" s="2"/>
      <c r="GQ661" s="1"/>
      <c r="GR661" s="1"/>
      <c r="GS661" s="1"/>
      <c r="GT661" s="1"/>
      <c r="GU661" s="1"/>
      <c r="GV661" s="1"/>
      <c r="GW661" s="1"/>
      <c r="GX661" s="1"/>
      <c r="HM661" s="1"/>
      <c r="HN661" s="1"/>
    </row>
    <row r="662" spans="1:222">
      <c r="A662" s="11"/>
      <c r="B662" s="1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2"/>
      <c r="AN662" s="2"/>
      <c r="AQ662" s="2"/>
      <c r="AR662" s="2"/>
      <c r="AU662" s="2"/>
      <c r="AV662" s="2"/>
      <c r="BA662" s="2"/>
      <c r="BB662" s="2"/>
      <c r="BE662" s="2"/>
      <c r="BF662" s="2"/>
      <c r="BI662" s="2"/>
      <c r="BJ662" s="2"/>
      <c r="BO662" s="1"/>
      <c r="BP662" s="1"/>
      <c r="BQ662" s="1"/>
      <c r="BR662" s="1"/>
      <c r="BS662" s="1"/>
      <c r="BT662" s="1"/>
      <c r="BU662" s="1"/>
      <c r="BV662" s="1"/>
      <c r="BW662" s="1"/>
      <c r="BX662" s="1"/>
      <c r="BY662" s="1"/>
      <c r="BZ662" s="1"/>
      <c r="CA662" s="1"/>
      <c r="CB662" s="1"/>
      <c r="CC662" s="1"/>
      <c r="CD662" s="1"/>
      <c r="CE662" s="1"/>
      <c r="CF662" s="1"/>
      <c r="CG662" s="1"/>
      <c r="CH662" s="1"/>
      <c r="CI662" s="1"/>
      <c r="CJ662" s="1"/>
      <c r="CK662" s="1"/>
      <c r="CL662" s="1"/>
      <c r="CM662" s="1"/>
      <c r="CN662" s="1"/>
      <c r="CO662" s="1"/>
      <c r="CP662" s="1"/>
      <c r="CQ662" s="1"/>
      <c r="CR662" s="1"/>
      <c r="CS662" s="1"/>
      <c r="CT662" s="1"/>
      <c r="CU662" s="1"/>
      <c r="CV662" s="1"/>
      <c r="CW662" s="1"/>
      <c r="CX662" s="1"/>
      <c r="CY662" s="1"/>
      <c r="CZ662" s="1"/>
      <c r="DA662" s="1"/>
      <c r="DB662" s="1"/>
      <c r="DC662" s="1"/>
      <c r="DD662" s="1"/>
      <c r="DE662" s="1"/>
      <c r="DF662" s="1"/>
      <c r="DG662" s="1"/>
      <c r="DH662" s="1"/>
      <c r="DI662" s="1"/>
      <c r="DJ662" s="1"/>
      <c r="DK662" s="1"/>
      <c r="DL662" s="1"/>
      <c r="DM662" s="1"/>
      <c r="DN662" s="1"/>
      <c r="DO662" s="1"/>
      <c r="DP662" s="1"/>
      <c r="DQ662" s="1"/>
      <c r="DR662" s="1"/>
      <c r="DS662" s="1"/>
      <c r="DT662" s="1"/>
      <c r="DU662" s="1"/>
      <c r="DV662" s="1"/>
      <c r="DW662" s="1"/>
      <c r="DX662" s="1"/>
      <c r="DY662" s="1"/>
      <c r="DZ662" s="1"/>
      <c r="EA662" s="1"/>
      <c r="EB662" s="1"/>
      <c r="EC662" s="1"/>
      <c r="ED662" s="1"/>
      <c r="EE662" s="1"/>
      <c r="EF662" s="1"/>
      <c r="EG662" s="1"/>
      <c r="EH662" s="1"/>
      <c r="EI662" s="1"/>
      <c r="EJ662" s="1"/>
      <c r="EK662" s="1"/>
      <c r="EL662" s="1"/>
      <c r="EM662" s="1"/>
      <c r="EN662" s="1"/>
      <c r="EO662" s="1"/>
      <c r="EP662" s="1"/>
      <c r="EQ662" s="1"/>
      <c r="ER662" s="1"/>
      <c r="ES662" s="1"/>
      <c r="ET662" s="1"/>
      <c r="EU662" s="1"/>
      <c r="EV662" s="1"/>
      <c r="EW662" s="1"/>
      <c r="EX662" s="1"/>
      <c r="EY662" s="1"/>
      <c r="EZ662" s="1"/>
      <c r="FA662" s="1"/>
      <c r="FB662" s="1"/>
      <c r="FC662" s="1"/>
      <c r="FD662" s="1"/>
      <c r="FE662" s="1"/>
      <c r="FF662" s="1"/>
      <c r="FI662" s="2"/>
      <c r="FJ662" s="2"/>
      <c r="FO662" s="2"/>
      <c r="FP662" s="2"/>
      <c r="FS662" s="2"/>
      <c r="FT662" s="2"/>
      <c r="FU662" s="2"/>
      <c r="FV662" s="2"/>
      <c r="FW662" s="2"/>
      <c r="FX662" s="2"/>
      <c r="FY662" s="2"/>
      <c r="FZ662" s="2"/>
      <c r="GQ662" s="1"/>
      <c r="GR662" s="1"/>
      <c r="GS662" s="1"/>
      <c r="GT662" s="1"/>
      <c r="GU662" s="1"/>
      <c r="GV662" s="1"/>
      <c r="GW662" s="1"/>
      <c r="GX662" s="1"/>
      <c r="HM662" s="1"/>
      <c r="HN662" s="1"/>
    </row>
    <row r="663" spans="1:222">
      <c r="A663" s="11"/>
      <c r="B663" s="1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2"/>
      <c r="AN663" s="2"/>
      <c r="AQ663" s="2"/>
      <c r="AR663" s="2"/>
      <c r="AU663" s="2"/>
      <c r="AV663" s="2"/>
      <c r="BA663" s="2"/>
      <c r="BB663" s="2"/>
      <c r="BE663" s="2"/>
      <c r="BF663" s="2"/>
      <c r="BI663" s="2"/>
      <c r="BJ663" s="2"/>
      <c r="BO663" s="1"/>
      <c r="BP663" s="1"/>
      <c r="BQ663" s="1"/>
      <c r="BR663" s="1"/>
      <c r="BS663" s="1"/>
      <c r="BT663" s="1"/>
      <c r="BU663" s="1"/>
      <c r="BV663" s="1"/>
      <c r="BW663" s="1"/>
      <c r="BX663" s="1"/>
      <c r="BY663" s="1"/>
      <c r="BZ663" s="1"/>
      <c r="CA663" s="1"/>
      <c r="CB663" s="1"/>
      <c r="CC663" s="1"/>
      <c r="CD663" s="1"/>
      <c r="CE663" s="1"/>
      <c r="CF663" s="1"/>
      <c r="CG663" s="1"/>
      <c r="CH663" s="1"/>
      <c r="CI663" s="1"/>
      <c r="CJ663" s="1"/>
      <c r="CK663" s="1"/>
      <c r="CL663" s="1"/>
      <c r="CM663" s="1"/>
      <c r="CN663" s="1"/>
      <c r="CO663" s="1"/>
      <c r="CP663" s="1"/>
      <c r="CQ663" s="1"/>
      <c r="CR663" s="1"/>
      <c r="CS663" s="1"/>
      <c r="CT663" s="1"/>
      <c r="CU663" s="1"/>
      <c r="CV663" s="1"/>
      <c r="CW663" s="1"/>
      <c r="CX663" s="1"/>
      <c r="CY663" s="1"/>
      <c r="CZ663" s="1"/>
      <c r="DA663" s="1"/>
      <c r="DB663" s="1"/>
      <c r="DC663" s="1"/>
      <c r="DD663" s="1"/>
      <c r="DE663" s="1"/>
      <c r="DF663" s="1"/>
      <c r="DG663" s="1"/>
      <c r="DH663" s="1"/>
      <c r="DI663" s="1"/>
      <c r="DJ663" s="1"/>
      <c r="DK663" s="1"/>
      <c r="DL663" s="1"/>
      <c r="DM663" s="1"/>
      <c r="DN663" s="1"/>
      <c r="DO663" s="1"/>
      <c r="DP663" s="1"/>
      <c r="DQ663" s="1"/>
      <c r="DR663" s="1"/>
      <c r="DS663" s="1"/>
      <c r="DT663" s="1"/>
      <c r="DU663" s="1"/>
      <c r="DV663" s="1"/>
      <c r="DW663" s="1"/>
      <c r="DX663" s="1"/>
      <c r="DY663" s="1"/>
      <c r="DZ663" s="1"/>
      <c r="EA663" s="1"/>
      <c r="EB663" s="1"/>
      <c r="EC663" s="1"/>
      <c r="ED663" s="1"/>
      <c r="EE663" s="1"/>
      <c r="EF663" s="1"/>
      <c r="EG663" s="1"/>
      <c r="EH663" s="1"/>
      <c r="EI663" s="1"/>
      <c r="EJ663" s="1"/>
      <c r="EK663" s="1"/>
      <c r="EL663" s="1"/>
      <c r="EM663" s="1"/>
      <c r="EN663" s="1"/>
      <c r="EO663" s="1"/>
      <c r="EP663" s="1"/>
      <c r="EQ663" s="1"/>
      <c r="ER663" s="1"/>
      <c r="ES663" s="1"/>
      <c r="ET663" s="1"/>
      <c r="EU663" s="1"/>
      <c r="EV663" s="1"/>
      <c r="EW663" s="1"/>
      <c r="EX663" s="1"/>
      <c r="EY663" s="1"/>
      <c r="EZ663" s="1"/>
      <c r="FA663" s="1"/>
      <c r="FB663" s="1"/>
      <c r="FC663" s="1"/>
      <c r="FD663" s="1"/>
      <c r="FE663" s="1"/>
      <c r="FF663" s="1"/>
      <c r="FI663" s="2"/>
      <c r="FJ663" s="2"/>
      <c r="FO663" s="2"/>
      <c r="FP663" s="2"/>
      <c r="FS663" s="2"/>
      <c r="FT663" s="2"/>
      <c r="FU663" s="2"/>
      <c r="FV663" s="2"/>
      <c r="FW663" s="2"/>
      <c r="FX663" s="2"/>
      <c r="FY663" s="2"/>
      <c r="FZ663" s="2"/>
      <c r="GQ663" s="1"/>
      <c r="GR663" s="1"/>
      <c r="GS663" s="1"/>
      <c r="GT663" s="1"/>
      <c r="GU663" s="1"/>
      <c r="GV663" s="1"/>
      <c r="GW663" s="1"/>
      <c r="GX663" s="1"/>
      <c r="HM663" s="1"/>
      <c r="HN663" s="1"/>
    </row>
    <row r="664" spans="1:222">
      <c r="A664" s="11"/>
      <c r="B664" s="1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2"/>
      <c r="AN664" s="2"/>
      <c r="AQ664" s="2"/>
      <c r="AR664" s="2"/>
      <c r="AU664" s="2"/>
      <c r="AV664" s="2"/>
      <c r="BA664" s="2"/>
      <c r="BB664" s="2"/>
      <c r="BE664" s="2"/>
      <c r="BF664" s="2"/>
      <c r="BI664" s="2"/>
      <c r="BJ664" s="2"/>
      <c r="BO664" s="1"/>
      <c r="BP664" s="1"/>
      <c r="BQ664" s="1"/>
      <c r="BR664" s="1"/>
      <c r="BS664" s="1"/>
      <c r="BT664" s="1"/>
      <c r="BU664" s="1"/>
      <c r="BV664" s="1"/>
      <c r="BW664" s="1"/>
      <c r="BX664" s="1"/>
      <c r="BY664" s="1"/>
      <c r="BZ664" s="1"/>
      <c r="CA664" s="1"/>
      <c r="CB664" s="1"/>
      <c r="CC664" s="1"/>
      <c r="CD664" s="1"/>
      <c r="CE664" s="1"/>
      <c r="CF664" s="1"/>
      <c r="CG664" s="1"/>
      <c r="CH664" s="1"/>
      <c r="CI664" s="1"/>
      <c r="CJ664" s="1"/>
      <c r="CK664" s="1"/>
      <c r="CL664" s="1"/>
      <c r="CM664" s="1"/>
      <c r="CN664" s="1"/>
      <c r="CO664" s="1"/>
      <c r="CP664" s="1"/>
      <c r="CQ664" s="1"/>
      <c r="CR664" s="1"/>
      <c r="CS664" s="1"/>
      <c r="CT664" s="1"/>
      <c r="CU664" s="1"/>
      <c r="CV664" s="1"/>
      <c r="CW664" s="1"/>
      <c r="CX664" s="1"/>
      <c r="CY664" s="1"/>
      <c r="CZ664" s="1"/>
      <c r="DA664" s="1"/>
      <c r="DB664" s="1"/>
      <c r="DC664" s="1"/>
      <c r="DD664" s="1"/>
      <c r="DE664" s="1"/>
      <c r="DF664" s="1"/>
      <c r="DG664" s="1"/>
      <c r="DH664" s="1"/>
      <c r="DI664" s="1"/>
      <c r="DJ664" s="1"/>
      <c r="DK664" s="1"/>
      <c r="DL664" s="1"/>
      <c r="DM664" s="1"/>
      <c r="DN664" s="1"/>
      <c r="DO664" s="1"/>
      <c r="DP664" s="1"/>
      <c r="DQ664" s="1"/>
      <c r="DR664" s="1"/>
      <c r="DS664" s="1"/>
      <c r="DT664" s="1"/>
      <c r="DU664" s="1"/>
      <c r="DV664" s="1"/>
      <c r="DW664" s="1"/>
      <c r="DX664" s="1"/>
      <c r="DY664" s="1"/>
      <c r="DZ664" s="1"/>
      <c r="EA664" s="1"/>
      <c r="EB664" s="1"/>
      <c r="EC664" s="1"/>
      <c r="ED664" s="1"/>
      <c r="EE664" s="1"/>
      <c r="EF664" s="1"/>
      <c r="EG664" s="1"/>
      <c r="EH664" s="1"/>
      <c r="EI664" s="1"/>
      <c r="EJ664" s="1"/>
      <c r="EK664" s="1"/>
      <c r="EL664" s="1"/>
      <c r="EM664" s="1"/>
      <c r="EN664" s="1"/>
      <c r="EO664" s="1"/>
      <c r="EP664" s="1"/>
      <c r="EQ664" s="1"/>
      <c r="ER664" s="1"/>
      <c r="ES664" s="1"/>
      <c r="ET664" s="1"/>
      <c r="EU664" s="1"/>
      <c r="EV664" s="1"/>
      <c r="EW664" s="1"/>
      <c r="EX664" s="1"/>
      <c r="EY664" s="1"/>
      <c r="EZ664" s="1"/>
      <c r="FA664" s="1"/>
      <c r="FB664" s="1"/>
      <c r="FC664" s="1"/>
      <c r="FD664" s="1"/>
      <c r="FE664" s="1"/>
      <c r="FF664" s="1"/>
      <c r="FI664" s="2"/>
      <c r="FJ664" s="2"/>
      <c r="FO664" s="2"/>
      <c r="FP664" s="2"/>
      <c r="FS664" s="2"/>
      <c r="FT664" s="2"/>
      <c r="FU664" s="2"/>
      <c r="FV664" s="2"/>
      <c r="FW664" s="2"/>
      <c r="FX664" s="2"/>
      <c r="FY664" s="2"/>
      <c r="FZ664" s="2"/>
      <c r="GQ664" s="1"/>
      <c r="GR664" s="1"/>
      <c r="GS664" s="1"/>
      <c r="GT664" s="1"/>
      <c r="GU664" s="1"/>
      <c r="GV664" s="1"/>
      <c r="GW664" s="1"/>
      <c r="GX664" s="1"/>
      <c r="HM664" s="1"/>
      <c r="HN664" s="1"/>
    </row>
    <row r="665" spans="1:222">
      <c r="A665" s="11"/>
      <c r="B665" s="1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2"/>
      <c r="AN665" s="2"/>
      <c r="AQ665" s="2"/>
      <c r="AR665" s="2"/>
      <c r="AU665" s="2"/>
      <c r="AV665" s="2"/>
      <c r="BA665" s="2"/>
      <c r="BB665" s="2"/>
      <c r="BE665" s="2"/>
      <c r="BF665" s="2"/>
      <c r="BI665" s="2"/>
      <c r="BJ665" s="2"/>
      <c r="BO665" s="1"/>
      <c r="BP665" s="1"/>
      <c r="BQ665" s="1"/>
      <c r="BR665" s="1"/>
      <c r="BS665" s="1"/>
      <c r="BT665" s="1"/>
      <c r="BU665" s="1"/>
      <c r="BV665" s="1"/>
      <c r="BW665" s="1"/>
      <c r="BX665" s="1"/>
      <c r="BY665" s="1"/>
      <c r="BZ665" s="1"/>
      <c r="CA665" s="1"/>
      <c r="CB665" s="1"/>
      <c r="CC665" s="1"/>
      <c r="CD665" s="1"/>
      <c r="CE665" s="1"/>
      <c r="CF665" s="1"/>
      <c r="CG665" s="1"/>
      <c r="CH665" s="1"/>
      <c r="CI665" s="1"/>
      <c r="CJ665" s="1"/>
      <c r="CK665" s="1"/>
      <c r="CL665" s="1"/>
      <c r="CM665" s="1"/>
      <c r="CN665" s="1"/>
      <c r="CO665" s="1"/>
      <c r="CP665" s="1"/>
      <c r="CQ665" s="1"/>
      <c r="CR665" s="1"/>
      <c r="CS665" s="1"/>
      <c r="CT665" s="1"/>
      <c r="CU665" s="1"/>
      <c r="CV665" s="1"/>
      <c r="CW665" s="1"/>
      <c r="CX665" s="1"/>
      <c r="CY665" s="1"/>
      <c r="CZ665" s="1"/>
      <c r="DA665" s="1"/>
      <c r="DB665" s="1"/>
      <c r="DC665" s="1"/>
      <c r="DD665" s="1"/>
      <c r="DE665" s="1"/>
      <c r="DF665" s="1"/>
      <c r="DG665" s="1"/>
      <c r="DH665" s="1"/>
      <c r="DI665" s="1"/>
      <c r="DJ665" s="1"/>
      <c r="DK665" s="1"/>
      <c r="DL665" s="1"/>
      <c r="DM665" s="1"/>
      <c r="DN665" s="1"/>
      <c r="DO665" s="1"/>
      <c r="DP665" s="1"/>
      <c r="DQ665" s="1"/>
      <c r="DR665" s="1"/>
      <c r="DS665" s="1"/>
      <c r="DT665" s="1"/>
      <c r="DU665" s="1"/>
      <c r="DV665" s="1"/>
      <c r="DW665" s="1"/>
      <c r="DX665" s="1"/>
      <c r="DY665" s="1"/>
      <c r="DZ665" s="1"/>
      <c r="EA665" s="1"/>
      <c r="EB665" s="1"/>
      <c r="EC665" s="1"/>
      <c r="ED665" s="1"/>
      <c r="EE665" s="1"/>
      <c r="EF665" s="1"/>
      <c r="EG665" s="1"/>
      <c r="EH665" s="1"/>
      <c r="EI665" s="1"/>
      <c r="EJ665" s="1"/>
      <c r="EK665" s="1"/>
      <c r="EL665" s="1"/>
      <c r="EM665" s="1"/>
      <c r="EN665" s="1"/>
      <c r="EO665" s="1"/>
      <c r="EP665" s="1"/>
      <c r="EQ665" s="1"/>
      <c r="ER665" s="1"/>
      <c r="ES665" s="1"/>
      <c r="ET665" s="1"/>
      <c r="EU665" s="1"/>
      <c r="EV665" s="1"/>
      <c r="EW665" s="1"/>
      <c r="EX665" s="1"/>
      <c r="EY665" s="1"/>
      <c r="EZ665" s="1"/>
      <c r="FA665" s="1"/>
      <c r="FB665" s="1"/>
      <c r="FC665" s="1"/>
      <c r="FD665" s="1"/>
      <c r="FE665" s="1"/>
      <c r="FF665" s="1"/>
      <c r="FI665" s="2"/>
      <c r="FJ665" s="2"/>
      <c r="FO665" s="2"/>
      <c r="FP665" s="2"/>
      <c r="FS665" s="2"/>
      <c r="FT665" s="2"/>
      <c r="FU665" s="2"/>
      <c r="FV665" s="2"/>
      <c r="FW665" s="2"/>
      <c r="FX665" s="2"/>
      <c r="FY665" s="2"/>
      <c r="FZ665" s="2"/>
      <c r="GQ665" s="1"/>
      <c r="GR665" s="1"/>
      <c r="GS665" s="1"/>
      <c r="GT665" s="1"/>
      <c r="GU665" s="1"/>
      <c r="GV665" s="1"/>
      <c r="GW665" s="1"/>
      <c r="GX665" s="1"/>
      <c r="HM665" s="1"/>
      <c r="HN665" s="1"/>
    </row>
    <row r="666" spans="1:222">
      <c r="A666" s="11"/>
      <c r="B666" s="1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2"/>
      <c r="AN666" s="2"/>
      <c r="AQ666" s="2"/>
      <c r="AR666" s="2"/>
      <c r="AU666" s="2"/>
      <c r="AV666" s="2"/>
      <c r="BA666" s="2"/>
      <c r="BB666" s="2"/>
      <c r="BE666" s="2"/>
      <c r="BF666" s="2"/>
      <c r="BI666" s="2"/>
      <c r="BJ666" s="2"/>
      <c r="BO666" s="1"/>
      <c r="BP666" s="1"/>
      <c r="BQ666" s="1"/>
      <c r="BR666" s="1"/>
      <c r="BS666" s="1"/>
      <c r="BT666" s="1"/>
      <c r="BU666" s="1"/>
      <c r="BV666" s="1"/>
      <c r="BW666" s="1"/>
      <c r="BX666" s="1"/>
      <c r="BY666" s="1"/>
      <c r="BZ666" s="1"/>
      <c r="CA666" s="1"/>
      <c r="CB666" s="1"/>
      <c r="CC666" s="1"/>
      <c r="CD666" s="1"/>
      <c r="CE666" s="1"/>
      <c r="CF666" s="1"/>
      <c r="CG666" s="1"/>
      <c r="CH666" s="1"/>
      <c r="CI666" s="1"/>
      <c r="CJ666" s="1"/>
      <c r="CK666" s="1"/>
      <c r="CL666" s="1"/>
      <c r="CM666" s="1"/>
      <c r="CN666" s="1"/>
      <c r="CO666" s="1"/>
      <c r="CP666" s="1"/>
      <c r="CQ666" s="1"/>
      <c r="CR666" s="1"/>
      <c r="CS666" s="1"/>
      <c r="CT666" s="1"/>
      <c r="CU666" s="1"/>
      <c r="CV666" s="1"/>
      <c r="CW666" s="1"/>
      <c r="CX666" s="1"/>
      <c r="CY666" s="1"/>
      <c r="CZ666" s="1"/>
      <c r="DA666" s="1"/>
      <c r="DB666" s="1"/>
      <c r="DC666" s="1"/>
      <c r="DD666" s="1"/>
      <c r="DE666" s="1"/>
      <c r="DF666" s="1"/>
      <c r="DG666" s="1"/>
      <c r="DH666" s="1"/>
      <c r="DI666" s="1"/>
      <c r="DJ666" s="1"/>
      <c r="DK666" s="1"/>
      <c r="DL666" s="1"/>
      <c r="DM666" s="1"/>
      <c r="DN666" s="1"/>
      <c r="DO666" s="1"/>
      <c r="DP666" s="1"/>
      <c r="DQ666" s="1"/>
      <c r="DR666" s="1"/>
      <c r="DS666" s="1"/>
      <c r="DT666" s="1"/>
      <c r="DU666" s="1"/>
      <c r="DV666" s="1"/>
      <c r="DW666" s="1"/>
      <c r="DX666" s="1"/>
      <c r="DY666" s="1"/>
      <c r="DZ666" s="1"/>
      <c r="EA666" s="1"/>
      <c r="EB666" s="1"/>
      <c r="EC666" s="1"/>
      <c r="ED666" s="1"/>
      <c r="EE666" s="1"/>
      <c r="EF666" s="1"/>
      <c r="EG666" s="1"/>
      <c r="EH666" s="1"/>
      <c r="EI666" s="1"/>
      <c r="EJ666" s="1"/>
      <c r="EK666" s="1"/>
      <c r="EL666" s="1"/>
      <c r="EM666" s="1"/>
      <c r="EN666" s="1"/>
      <c r="EO666" s="1"/>
      <c r="EP666" s="1"/>
      <c r="EQ666" s="1"/>
      <c r="ER666" s="1"/>
      <c r="ES666" s="1"/>
      <c r="ET666" s="1"/>
      <c r="EU666" s="1"/>
      <c r="EV666" s="1"/>
      <c r="EW666" s="1"/>
      <c r="EX666" s="1"/>
      <c r="EY666" s="1"/>
      <c r="EZ666" s="1"/>
      <c r="FA666" s="1"/>
      <c r="FB666" s="1"/>
      <c r="FC666" s="1"/>
      <c r="FD666" s="1"/>
      <c r="FE666" s="1"/>
      <c r="FF666" s="1"/>
      <c r="FI666" s="2"/>
      <c r="FJ666" s="2"/>
      <c r="FO666" s="2"/>
      <c r="FP666" s="2"/>
      <c r="FS666" s="2"/>
      <c r="FT666" s="2"/>
      <c r="FU666" s="2"/>
      <c r="FV666" s="2"/>
      <c r="FW666" s="2"/>
      <c r="FX666" s="2"/>
      <c r="FY666" s="2"/>
      <c r="FZ666" s="2"/>
      <c r="GQ666" s="1"/>
      <c r="GR666" s="1"/>
      <c r="GS666" s="1"/>
      <c r="GT666" s="1"/>
      <c r="GU666" s="1"/>
      <c r="GV666" s="1"/>
      <c r="GW666" s="1"/>
      <c r="GX666" s="1"/>
      <c r="HM666" s="1"/>
      <c r="HN666" s="1"/>
    </row>
    <row r="667" spans="1:222">
      <c r="A667" s="11"/>
      <c r="B667" s="1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2"/>
      <c r="AN667" s="2"/>
      <c r="AQ667" s="2"/>
      <c r="AR667" s="2"/>
      <c r="AU667" s="2"/>
      <c r="AV667" s="2"/>
      <c r="BA667" s="2"/>
      <c r="BB667" s="2"/>
      <c r="BE667" s="2"/>
      <c r="BF667" s="2"/>
      <c r="BI667" s="2"/>
      <c r="BJ667" s="2"/>
      <c r="BO667" s="1"/>
      <c r="BP667" s="1"/>
      <c r="BQ667" s="1"/>
      <c r="BR667" s="1"/>
      <c r="BS667" s="1"/>
      <c r="BT667" s="1"/>
      <c r="BU667" s="1"/>
      <c r="BV667" s="1"/>
      <c r="BW667" s="1"/>
      <c r="BX667" s="1"/>
      <c r="BY667" s="1"/>
      <c r="BZ667" s="1"/>
      <c r="CA667" s="1"/>
      <c r="CB667" s="1"/>
      <c r="CC667" s="1"/>
      <c r="CD667" s="1"/>
      <c r="CE667" s="1"/>
      <c r="CF667" s="1"/>
      <c r="CG667" s="1"/>
      <c r="CH667" s="1"/>
      <c r="CI667" s="1"/>
      <c r="CJ667" s="1"/>
      <c r="CK667" s="1"/>
      <c r="CL667" s="1"/>
      <c r="CM667" s="1"/>
      <c r="CN667" s="1"/>
      <c r="CO667" s="1"/>
      <c r="CP667" s="1"/>
      <c r="CQ667" s="1"/>
      <c r="CR667" s="1"/>
      <c r="CS667" s="1"/>
      <c r="CT667" s="1"/>
      <c r="CU667" s="1"/>
      <c r="CV667" s="1"/>
      <c r="CW667" s="1"/>
      <c r="CX667" s="1"/>
      <c r="CY667" s="1"/>
      <c r="CZ667" s="1"/>
      <c r="DA667" s="1"/>
      <c r="DB667" s="1"/>
      <c r="DC667" s="1"/>
      <c r="DD667" s="1"/>
      <c r="DE667" s="1"/>
      <c r="DF667" s="1"/>
      <c r="DG667" s="1"/>
      <c r="DH667" s="1"/>
      <c r="DI667" s="1"/>
      <c r="DJ667" s="1"/>
      <c r="DK667" s="1"/>
      <c r="DL667" s="1"/>
      <c r="DM667" s="1"/>
      <c r="DN667" s="1"/>
      <c r="DO667" s="1"/>
      <c r="DP667" s="1"/>
      <c r="DQ667" s="1"/>
      <c r="DR667" s="1"/>
      <c r="DS667" s="1"/>
      <c r="DT667" s="1"/>
      <c r="DU667" s="1"/>
      <c r="DV667" s="1"/>
      <c r="DW667" s="1"/>
      <c r="DX667" s="1"/>
      <c r="DY667" s="1"/>
      <c r="DZ667" s="1"/>
      <c r="EA667" s="1"/>
      <c r="EB667" s="1"/>
      <c r="EC667" s="1"/>
      <c r="ED667" s="1"/>
      <c r="EE667" s="1"/>
      <c r="EF667" s="1"/>
      <c r="EG667" s="1"/>
      <c r="EH667" s="1"/>
      <c r="EI667" s="1"/>
      <c r="EJ667" s="1"/>
      <c r="EK667" s="1"/>
      <c r="EL667" s="1"/>
      <c r="EM667" s="1"/>
      <c r="EN667" s="1"/>
      <c r="EO667" s="1"/>
      <c r="EP667" s="1"/>
      <c r="EQ667" s="1"/>
      <c r="ER667" s="1"/>
      <c r="ES667" s="1"/>
      <c r="ET667" s="1"/>
      <c r="EU667" s="1"/>
      <c r="EV667" s="1"/>
      <c r="EW667" s="1"/>
      <c r="EX667" s="1"/>
      <c r="EY667" s="1"/>
      <c r="EZ667" s="1"/>
      <c r="FA667" s="1"/>
      <c r="FB667" s="1"/>
      <c r="FC667" s="1"/>
      <c r="FD667" s="1"/>
      <c r="FE667" s="1"/>
      <c r="FF667" s="1"/>
      <c r="FI667" s="2"/>
      <c r="FJ667" s="2"/>
      <c r="FO667" s="2"/>
      <c r="FP667" s="2"/>
      <c r="FS667" s="2"/>
      <c r="FT667" s="2"/>
      <c r="FU667" s="2"/>
      <c r="FV667" s="2"/>
      <c r="FW667" s="2"/>
      <c r="FX667" s="2"/>
      <c r="FY667" s="2"/>
      <c r="FZ667" s="2"/>
      <c r="GQ667" s="1"/>
      <c r="GR667" s="1"/>
      <c r="GS667" s="1"/>
      <c r="GT667" s="1"/>
      <c r="GU667" s="1"/>
      <c r="GV667" s="1"/>
      <c r="GW667" s="1"/>
      <c r="GX667" s="1"/>
      <c r="HM667" s="1"/>
      <c r="HN667" s="1"/>
    </row>
    <row r="668" spans="1:222">
      <c r="A668" s="11"/>
      <c r="B668" s="1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2"/>
      <c r="AN668" s="2"/>
      <c r="AQ668" s="2"/>
      <c r="AR668" s="2"/>
      <c r="AU668" s="2"/>
      <c r="AV668" s="2"/>
      <c r="BA668" s="2"/>
      <c r="BB668" s="2"/>
      <c r="BE668" s="2"/>
      <c r="BF668" s="2"/>
      <c r="BI668" s="2"/>
      <c r="BJ668" s="2"/>
      <c r="BO668" s="1"/>
      <c r="BP668" s="1"/>
      <c r="BQ668" s="1"/>
      <c r="BR668" s="1"/>
      <c r="BS668" s="1"/>
      <c r="BT668" s="1"/>
      <c r="BU668" s="1"/>
      <c r="BV668" s="1"/>
      <c r="BW668" s="1"/>
      <c r="BX668" s="1"/>
      <c r="BY668" s="1"/>
      <c r="BZ668" s="1"/>
      <c r="CA668" s="1"/>
      <c r="CB668" s="1"/>
      <c r="CC668" s="1"/>
      <c r="CD668" s="1"/>
      <c r="CE668" s="1"/>
      <c r="CF668" s="1"/>
      <c r="CG668" s="1"/>
      <c r="CH668" s="1"/>
      <c r="CI668" s="1"/>
      <c r="CJ668" s="1"/>
      <c r="CK668" s="1"/>
      <c r="CL668" s="1"/>
      <c r="CM668" s="1"/>
      <c r="CN668" s="1"/>
      <c r="CO668" s="1"/>
      <c r="CP668" s="1"/>
      <c r="CQ668" s="1"/>
      <c r="CR668" s="1"/>
      <c r="CS668" s="1"/>
      <c r="CT668" s="1"/>
      <c r="CU668" s="1"/>
      <c r="CV668" s="1"/>
      <c r="CW668" s="1"/>
      <c r="CX668" s="1"/>
      <c r="CY668" s="1"/>
      <c r="CZ668" s="1"/>
      <c r="DA668" s="1"/>
      <c r="DB668" s="1"/>
      <c r="DC668" s="1"/>
      <c r="DD668" s="1"/>
      <c r="DE668" s="1"/>
      <c r="DF668" s="1"/>
      <c r="DG668" s="1"/>
      <c r="DH668" s="1"/>
      <c r="DI668" s="1"/>
      <c r="DJ668" s="1"/>
      <c r="DK668" s="1"/>
      <c r="DL668" s="1"/>
      <c r="DM668" s="1"/>
      <c r="DN668" s="1"/>
      <c r="DO668" s="1"/>
      <c r="DP668" s="1"/>
      <c r="DQ668" s="1"/>
      <c r="DR668" s="1"/>
      <c r="DS668" s="1"/>
      <c r="DT668" s="1"/>
      <c r="DU668" s="1"/>
      <c r="DV668" s="1"/>
      <c r="DW668" s="1"/>
      <c r="DX668" s="1"/>
      <c r="DY668" s="1"/>
      <c r="DZ668" s="1"/>
      <c r="EA668" s="1"/>
      <c r="EB668" s="1"/>
      <c r="EC668" s="1"/>
      <c r="ED668" s="1"/>
      <c r="EE668" s="1"/>
      <c r="EF668" s="1"/>
      <c r="EG668" s="1"/>
      <c r="EH668" s="1"/>
      <c r="EI668" s="1"/>
      <c r="EJ668" s="1"/>
      <c r="EK668" s="1"/>
      <c r="EL668" s="1"/>
      <c r="EM668" s="1"/>
      <c r="EN668" s="1"/>
      <c r="EO668" s="1"/>
      <c r="EP668" s="1"/>
      <c r="EQ668" s="1"/>
      <c r="ER668" s="1"/>
      <c r="ES668" s="1"/>
      <c r="ET668" s="1"/>
      <c r="EU668" s="1"/>
      <c r="EV668" s="1"/>
      <c r="EW668" s="1"/>
      <c r="EX668" s="1"/>
      <c r="EY668" s="1"/>
      <c r="EZ668" s="1"/>
      <c r="FA668" s="1"/>
      <c r="FB668" s="1"/>
      <c r="FC668" s="1"/>
      <c r="FD668" s="1"/>
      <c r="FE668" s="1"/>
      <c r="FF668" s="1"/>
      <c r="FI668" s="2"/>
      <c r="FJ668" s="2"/>
      <c r="FO668" s="2"/>
      <c r="FP668" s="2"/>
      <c r="FS668" s="2"/>
      <c r="FT668" s="2"/>
      <c r="FU668" s="2"/>
      <c r="FV668" s="2"/>
      <c r="FW668" s="2"/>
      <c r="FX668" s="2"/>
      <c r="FY668" s="2"/>
      <c r="FZ668" s="2"/>
      <c r="GQ668" s="1"/>
      <c r="GR668" s="1"/>
      <c r="GS668" s="1"/>
      <c r="GT668" s="1"/>
      <c r="GU668" s="1"/>
      <c r="GV668" s="1"/>
      <c r="GW668" s="1"/>
      <c r="GX668" s="1"/>
      <c r="HM668" s="1"/>
      <c r="HN668" s="1"/>
    </row>
    <row r="669" spans="1:222">
      <c r="A669" s="11"/>
      <c r="B669" s="1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2"/>
      <c r="AN669" s="2"/>
      <c r="AQ669" s="2"/>
      <c r="AR669" s="2"/>
      <c r="AU669" s="2"/>
      <c r="AV669" s="2"/>
      <c r="BA669" s="2"/>
      <c r="BB669" s="2"/>
      <c r="BE669" s="2"/>
      <c r="BF669" s="2"/>
      <c r="BI669" s="2"/>
      <c r="BJ669" s="2"/>
      <c r="BO669" s="1"/>
      <c r="BP669" s="1"/>
      <c r="BQ669" s="1"/>
      <c r="BR669" s="1"/>
      <c r="BS669" s="1"/>
      <c r="BT669" s="1"/>
      <c r="BU669" s="1"/>
      <c r="BV669" s="1"/>
      <c r="BW669" s="1"/>
      <c r="BX669" s="1"/>
      <c r="BY669" s="1"/>
      <c r="BZ669" s="1"/>
      <c r="CA669" s="1"/>
      <c r="CB669" s="1"/>
      <c r="CC669" s="1"/>
      <c r="CD669" s="1"/>
      <c r="CE669" s="1"/>
      <c r="CF669" s="1"/>
      <c r="CG669" s="1"/>
      <c r="CH669" s="1"/>
      <c r="CI669" s="1"/>
      <c r="CJ669" s="1"/>
      <c r="CK669" s="1"/>
      <c r="CL669" s="1"/>
      <c r="CM669" s="1"/>
      <c r="CN669" s="1"/>
      <c r="CO669" s="1"/>
      <c r="CP669" s="1"/>
      <c r="CQ669" s="1"/>
      <c r="CR669" s="1"/>
      <c r="CS669" s="1"/>
      <c r="CT669" s="1"/>
      <c r="CU669" s="1"/>
      <c r="CV669" s="1"/>
      <c r="CW669" s="1"/>
      <c r="CX669" s="1"/>
      <c r="CY669" s="1"/>
      <c r="CZ669" s="1"/>
      <c r="DA669" s="1"/>
      <c r="DB669" s="1"/>
      <c r="DC669" s="1"/>
      <c r="DD669" s="1"/>
      <c r="DE669" s="1"/>
      <c r="DF669" s="1"/>
      <c r="DG669" s="1"/>
      <c r="DH669" s="1"/>
      <c r="DI669" s="1"/>
      <c r="DJ669" s="1"/>
      <c r="DK669" s="1"/>
      <c r="DL669" s="1"/>
      <c r="DM669" s="1"/>
      <c r="DN669" s="1"/>
      <c r="DO669" s="1"/>
      <c r="DP669" s="1"/>
      <c r="DQ669" s="1"/>
      <c r="DR669" s="1"/>
      <c r="DS669" s="1"/>
      <c r="DT669" s="1"/>
      <c r="DU669" s="1"/>
      <c r="DV669" s="1"/>
      <c r="DW669" s="1"/>
      <c r="DX669" s="1"/>
      <c r="DY669" s="1"/>
      <c r="DZ669" s="1"/>
      <c r="EA669" s="1"/>
      <c r="EB669" s="1"/>
      <c r="EC669" s="1"/>
      <c r="ED669" s="1"/>
      <c r="EE669" s="1"/>
      <c r="EF669" s="1"/>
      <c r="EG669" s="1"/>
      <c r="EH669" s="1"/>
      <c r="EI669" s="1"/>
      <c r="EJ669" s="1"/>
      <c r="EK669" s="1"/>
      <c r="EL669" s="1"/>
      <c r="EM669" s="1"/>
      <c r="EN669" s="1"/>
      <c r="EO669" s="1"/>
      <c r="EP669" s="1"/>
      <c r="EQ669" s="1"/>
      <c r="ER669" s="1"/>
      <c r="ES669" s="1"/>
      <c r="ET669" s="1"/>
      <c r="EU669" s="1"/>
      <c r="EV669" s="1"/>
      <c r="EW669" s="1"/>
      <c r="EX669" s="1"/>
      <c r="EY669" s="1"/>
      <c r="EZ669" s="1"/>
      <c r="FA669" s="1"/>
      <c r="FB669" s="1"/>
      <c r="FC669" s="1"/>
      <c r="FD669" s="1"/>
      <c r="FE669" s="1"/>
      <c r="FF669" s="1"/>
      <c r="FI669" s="2"/>
      <c r="FJ669" s="2"/>
      <c r="FO669" s="2"/>
      <c r="FP669" s="2"/>
      <c r="FS669" s="2"/>
      <c r="FT669" s="2"/>
      <c r="FU669" s="2"/>
      <c r="FV669" s="2"/>
      <c r="FW669" s="2"/>
      <c r="FX669" s="2"/>
      <c r="FY669" s="2"/>
      <c r="FZ669" s="2"/>
      <c r="GQ669" s="1"/>
      <c r="GR669" s="1"/>
      <c r="GS669" s="1"/>
      <c r="GT669" s="1"/>
      <c r="GU669" s="1"/>
      <c r="GV669" s="1"/>
      <c r="GW669" s="1"/>
      <c r="GX669" s="1"/>
      <c r="HM669" s="1"/>
      <c r="HN669" s="1"/>
    </row>
    <row r="670" spans="1:222">
      <c r="A670" s="11"/>
      <c r="B670" s="1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2"/>
      <c r="AN670" s="2"/>
      <c r="AQ670" s="2"/>
      <c r="AR670" s="2"/>
      <c r="AU670" s="2"/>
      <c r="AV670" s="2"/>
      <c r="BA670" s="2"/>
      <c r="BB670" s="2"/>
      <c r="BE670" s="2"/>
      <c r="BF670" s="2"/>
      <c r="BI670" s="2"/>
      <c r="BJ670" s="2"/>
      <c r="BO670" s="1"/>
      <c r="BP670" s="1"/>
      <c r="BQ670" s="1"/>
      <c r="BR670" s="1"/>
      <c r="BS670" s="1"/>
      <c r="BT670" s="1"/>
      <c r="BU670" s="1"/>
      <c r="BV670" s="1"/>
      <c r="BW670" s="1"/>
      <c r="BX670" s="1"/>
      <c r="BY670" s="1"/>
      <c r="BZ670" s="1"/>
      <c r="CA670" s="1"/>
      <c r="CB670" s="1"/>
      <c r="CC670" s="1"/>
      <c r="CD670" s="1"/>
      <c r="CE670" s="1"/>
      <c r="CF670" s="1"/>
      <c r="CG670" s="1"/>
      <c r="CH670" s="1"/>
      <c r="CI670" s="1"/>
      <c r="CJ670" s="1"/>
      <c r="CK670" s="1"/>
      <c r="CL670" s="1"/>
      <c r="CM670" s="1"/>
      <c r="CN670" s="1"/>
      <c r="CO670" s="1"/>
      <c r="CP670" s="1"/>
      <c r="CQ670" s="1"/>
      <c r="CR670" s="1"/>
      <c r="CS670" s="1"/>
      <c r="CT670" s="1"/>
      <c r="CU670" s="1"/>
      <c r="CV670" s="1"/>
      <c r="CW670" s="1"/>
      <c r="CX670" s="1"/>
      <c r="CY670" s="1"/>
      <c r="CZ670" s="1"/>
      <c r="DA670" s="1"/>
      <c r="DB670" s="1"/>
      <c r="DC670" s="1"/>
      <c r="DD670" s="1"/>
      <c r="DE670" s="1"/>
      <c r="DF670" s="1"/>
      <c r="DG670" s="1"/>
      <c r="DH670" s="1"/>
      <c r="DI670" s="1"/>
      <c r="DJ670" s="1"/>
      <c r="DK670" s="1"/>
      <c r="DL670" s="1"/>
      <c r="DM670" s="1"/>
      <c r="DN670" s="1"/>
      <c r="DO670" s="1"/>
      <c r="DP670" s="1"/>
      <c r="DQ670" s="1"/>
      <c r="DR670" s="1"/>
      <c r="DS670" s="1"/>
      <c r="DT670" s="1"/>
      <c r="DU670" s="1"/>
      <c r="DV670" s="1"/>
      <c r="DW670" s="1"/>
      <c r="DX670" s="1"/>
      <c r="DY670" s="1"/>
      <c r="DZ670" s="1"/>
      <c r="EA670" s="1"/>
      <c r="EB670" s="1"/>
      <c r="EC670" s="1"/>
      <c r="ED670" s="1"/>
      <c r="EE670" s="1"/>
      <c r="EF670" s="1"/>
      <c r="EG670" s="1"/>
      <c r="EH670" s="1"/>
      <c r="EI670" s="1"/>
      <c r="EJ670" s="1"/>
      <c r="EK670" s="1"/>
      <c r="EL670" s="1"/>
      <c r="EM670" s="1"/>
      <c r="EN670" s="1"/>
      <c r="EO670" s="1"/>
      <c r="EP670" s="1"/>
      <c r="EQ670" s="1"/>
      <c r="ER670" s="1"/>
      <c r="ES670" s="1"/>
      <c r="ET670" s="1"/>
      <c r="EU670" s="1"/>
      <c r="EV670" s="1"/>
      <c r="EW670" s="1"/>
      <c r="EX670" s="1"/>
      <c r="EY670" s="1"/>
      <c r="EZ670" s="1"/>
      <c r="FA670" s="1"/>
      <c r="FB670" s="1"/>
      <c r="FC670" s="1"/>
      <c r="FD670" s="1"/>
      <c r="FE670" s="1"/>
      <c r="FF670" s="1"/>
      <c r="FI670" s="2"/>
      <c r="FJ670" s="2"/>
      <c r="FO670" s="2"/>
      <c r="FP670" s="2"/>
      <c r="FS670" s="2"/>
      <c r="FT670" s="2"/>
      <c r="FU670" s="2"/>
      <c r="FV670" s="2"/>
      <c r="FW670" s="2"/>
      <c r="FX670" s="2"/>
      <c r="FY670" s="2"/>
      <c r="FZ670" s="2"/>
      <c r="GQ670" s="1"/>
      <c r="GR670" s="1"/>
      <c r="GS670" s="1"/>
      <c r="GT670" s="1"/>
      <c r="GU670" s="1"/>
      <c r="GV670" s="1"/>
      <c r="GW670" s="1"/>
      <c r="GX670" s="1"/>
      <c r="HM670" s="1"/>
      <c r="HN670" s="1"/>
    </row>
    <row r="671" spans="1:222">
      <c r="A671" s="11"/>
      <c r="B671" s="1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2"/>
      <c r="AN671" s="2"/>
      <c r="AQ671" s="2"/>
      <c r="AR671" s="2"/>
      <c r="AU671" s="2"/>
      <c r="AV671" s="2"/>
      <c r="BA671" s="2"/>
      <c r="BB671" s="2"/>
      <c r="BE671" s="2"/>
      <c r="BF671" s="2"/>
      <c r="BI671" s="2"/>
      <c r="BJ671" s="2"/>
      <c r="BO671" s="1"/>
      <c r="BP671" s="1"/>
      <c r="BQ671" s="1"/>
      <c r="BR671" s="1"/>
      <c r="BS671" s="1"/>
      <c r="BT671" s="1"/>
      <c r="BU671" s="1"/>
      <c r="BV671" s="1"/>
      <c r="BW671" s="1"/>
      <c r="BX671" s="1"/>
      <c r="BY671" s="1"/>
      <c r="BZ671" s="1"/>
      <c r="CA671" s="1"/>
      <c r="CB671" s="1"/>
      <c r="CC671" s="1"/>
      <c r="CD671" s="1"/>
      <c r="CE671" s="1"/>
      <c r="CF671" s="1"/>
      <c r="CG671" s="1"/>
      <c r="CH671" s="1"/>
      <c r="CI671" s="1"/>
      <c r="CJ671" s="1"/>
      <c r="CK671" s="1"/>
      <c r="CL671" s="1"/>
      <c r="CM671" s="1"/>
      <c r="CN671" s="1"/>
      <c r="CO671" s="1"/>
      <c r="CP671" s="1"/>
      <c r="CQ671" s="1"/>
      <c r="CR671" s="1"/>
      <c r="CS671" s="1"/>
      <c r="CT671" s="1"/>
      <c r="CU671" s="1"/>
      <c r="CV671" s="1"/>
      <c r="CW671" s="1"/>
      <c r="CX671" s="1"/>
      <c r="CY671" s="1"/>
      <c r="CZ671" s="1"/>
      <c r="DA671" s="1"/>
      <c r="DB671" s="1"/>
      <c r="DC671" s="1"/>
      <c r="DD671" s="1"/>
      <c r="DE671" s="1"/>
      <c r="DF671" s="1"/>
      <c r="DG671" s="1"/>
      <c r="DH671" s="1"/>
      <c r="DI671" s="1"/>
      <c r="DJ671" s="1"/>
      <c r="DK671" s="1"/>
      <c r="DL671" s="1"/>
      <c r="DM671" s="1"/>
      <c r="DN671" s="1"/>
      <c r="DO671" s="1"/>
      <c r="DP671" s="1"/>
      <c r="DQ671" s="1"/>
      <c r="DR671" s="1"/>
      <c r="DS671" s="1"/>
      <c r="DT671" s="1"/>
      <c r="DU671" s="1"/>
      <c r="DV671" s="1"/>
      <c r="DW671" s="1"/>
      <c r="DX671" s="1"/>
      <c r="DY671" s="1"/>
      <c r="DZ671" s="1"/>
      <c r="EA671" s="1"/>
      <c r="EB671" s="1"/>
      <c r="EC671" s="1"/>
      <c r="ED671" s="1"/>
      <c r="EE671" s="1"/>
      <c r="EF671" s="1"/>
      <c r="EG671" s="1"/>
      <c r="EH671" s="1"/>
      <c r="EI671" s="1"/>
      <c r="EJ671" s="1"/>
      <c r="EK671" s="1"/>
      <c r="EL671" s="1"/>
      <c r="EM671" s="1"/>
      <c r="EN671" s="1"/>
      <c r="EO671" s="1"/>
      <c r="EP671" s="1"/>
      <c r="EQ671" s="1"/>
      <c r="ER671" s="1"/>
      <c r="ES671" s="1"/>
      <c r="ET671" s="1"/>
      <c r="EU671" s="1"/>
      <c r="EV671" s="1"/>
      <c r="EW671" s="1"/>
      <c r="EX671" s="1"/>
      <c r="EY671" s="1"/>
      <c r="EZ671" s="1"/>
      <c r="FA671" s="1"/>
      <c r="FB671" s="1"/>
      <c r="FC671" s="1"/>
      <c r="FD671" s="1"/>
      <c r="FE671" s="1"/>
      <c r="FF671" s="1"/>
      <c r="FI671" s="2"/>
      <c r="FJ671" s="2"/>
      <c r="FO671" s="2"/>
      <c r="FP671" s="2"/>
      <c r="FS671" s="2"/>
      <c r="FT671" s="2"/>
      <c r="FU671" s="2"/>
      <c r="FV671" s="2"/>
      <c r="FW671" s="2"/>
      <c r="FX671" s="2"/>
      <c r="FY671" s="2"/>
      <c r="FZ671" s="2"/>
      <c r="GQ671" s="1"/>
      <c r="GR671" s="1"/>
      <c r="GS671" s="1"/>
      <c r="GT671" s="1"/>
      <c r="GU671" s="1"/>
      <c r="GV671" s="1"/>
      <c r="GW671" s="1"/>
      <c r="GX671" s="1"/>
      <c r="HM671" s="1"/>
      <c r="HN671" s="1"/>
    </row>
    <row r="672" spans="1:222">
      <c r="A672" s="11"/>
      <c r="B672" s="1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2"/>
      <c r="AN672" s="2"/>
      <c r="AQ672" s="2"/>
      <c r="AR672" s="2"/>
      <c r="AU672" s="2"/>
      <c r="AV672" s="2"/>
      <c r="BA672" s="2"/>
      <c r="BB672" s="2"/>
      <c r="BE672" s="2"/>
      <c r="BF672" s="2"/>
      <c r="BI672" s="2"/>
      <c r="BJ672" s="2"/>
      <c r="BO672" s="1"/>
      <c r="BP672" s="1"/>
      <c r="BQ672" s="1"/>
      <c r="BR672" s="1"/>
      <c r="BS672" s="1"/>
      <c r="BT672" s="1"/>
      <c r="BU672" s="1"/>
      <c r="BV672" s="1"/>
      <c r="BW672" s="1"/>
      <c r="BX672" s="1"/>
      <c r="BY672" s="1"/>
      <c r="BZ672" s="1"/>
      <c r="CA672" s="1"/>
      <c r="CB672" s="1"/>
      <c r="CC672" s="1"/>
      <c r="CD672" s="1"/>
      <c r="CE672" s="1"/>
      <c r="CF672" s="1"/>
      <c r="CG672" s="1"/>
      <c r="CH672" s="1"/>
      <c r="CI672" s="1"/>
      <c r="CJ672" s="1"/>
      <c r="CK672" s="1"/>
      <c r="CL672" s="1"/>
      <c r="CM672" s="1"/>
      <c r="CN672" s="1"/>
      <c r="CO672" s="1"/>
      <c r="CP672" s="1"/>
      <c r="CQ672" s="1"/>
      <c r="CR672" s="1"/>
      <c r="CS672" s="1"/>
      <c r="CT672" s="1"/>
      <c r="CU672" s="1"/>
      <c r="CV672" s="1"/>
      <c r="CW672" s="1"/>
      <c r="CX672" s="1"/>
      <c r="CY672" s="1"/>
      <c r="CZ672" s="1"/>
      <c r="DA672" s="1"/>
      <c r="DB672" s="1"/>
      <c r="DC672" s="1"/>
      <c r="DD672" s="1"/>
      <c r="DE672" s="1"/>
      <c r="DF672" s="1"/>
      <c r="DG672" s="1"/>
      <c r="DH672" s="1"/>
      <c r="DI672" s="1"/>
      <c r="DJ672" s="1"/>
      <c r="DK672" s="1"/>
      <c r="DL672" s="1"/>
      <c r="DM672" s="1"/>
      <c r="DN672" s="1"/>
      <c r="DO672" s="1"/>
      <c r="DP672" s="1"/>
      <c r="DQ672" s="1"/>
      <c r="DR672" s="1"/>
      <c r="DS672" s="1"/>
      <c r="DT672" s="1"/>
      <c r="DU672" s="1"/>
      <c r="DV672" s="1"/>
      <c r="DW672" s="1"/>
      <c r="DX672" s="1"/>
      <c r="DY672" s="1"/>
      <c r="DZ672" s="1"/>
      <c r="EA672" s="1"/>
      <c r="EB672" s="1"/>
      <c r="EC672" s="1"/>
      <c r="ED672" s="1"/>
      <c r="EE672" s="1"/>
      <c r="EF672" s="1"/>
      <c r="EG672" s="1"/>
      <c r="EH672" s="1"/>
      <c r="EI672" s="1"/>
      <c r="EJ672" s="1"/>
      <c r="EK672" s="1"/>
      <c r="EL672" s="1"/>
      <c r="EM672" s="1"/>
      <c r="EN672" s="1"/>
      <c r="EO672" s="1"/>
      <c r="EP672" s="1"/>
      <c r="EQ672" s="1"/>
      <c r="ER672" s="1"/>
      <c r="ES672" s="1"/>
      <c r="ET672" s="1"/>
      <c r="EU672" s="1"/>
      <c r="EV672" s="1"/>
      <c r="EW672" s="1"/>
      <c r="EX672" s="1"/>
      <c r="EY672" s="1"/>
      <c r="EZ672" s="1"/>
      <c r="FA672" s="1"/>
      <c r="FB672" s="1"/>
      <c r="FC672" s="1"/>
      <c r="FD672" s="1"/>
      <c r="FE672" s="1"/>
      <c r="FF672" s="1"/>
      <c r="FI672" s="2"/>
      <c r="FJ672" s="2"/>
      <c r="FO672" s="2"/>
      <c r="FP672" s="2"/>
      <c r="FS672" s="2"/>
      <c r="FT672" s="2"/>
      <c r="FU672" s="2"/>
      <c r="FV672" s="2"/>
      <c r="FW672" s="2"/>
      <c r="FX672" s="2"/>
      <c r="FY672" s="2"/>
      <c r="FZ672" s="2"/>
      <c r="GQ672" s="1"/>
      <c r="GR672" s="1"/>
      <c r="GS672" s="1"/>
      <c r="GT672" s="1"/>
      <c r="GU672" s="1"/>
      <c r="GV672" s="1"/>
      <c r="GW672" s="1"/>
      <c r="GX672" s="1"/>
      <c r="HM672" s="1"/>
      <c r="HN672" s="1"/>
    </row>
    <row r="673" spans="1:222">
      <c r="A673" s="11"/>
      <c r="B673" s="1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2"/>
      <c r="AN673" s="2"/>
      <c r="AQ673" s="2"/>
      <c r="AR673" s="2"/>
      <c r="AU673" s="2"/>
      <c r="AV673" s="2"/>
      <c r="BA673" s="2"/>
      <c r="BB673" s="2"/>
      <c r="BE673" s="2"/>
      <c r="BF673" s="2"/>
      <c r="BI673" s="2"/>
      <c r="BJ673" s="2"/>
      <c r="BO673" s="1"/>
      <c r="BP673" s="1"/>
      <c r="BQ673" s="1"/>
      <c r="BR673" s="1"/>
      <c r="BS673" s="1"/>
      <c r="BT673" s="1"/>
      <c r="BU673" s="1"/>
      <c r="BV673" s="1"/>
      <c r="BW673" s="1"/>
      <c r="BX673" s="1"/>
      <c r="BY673" s="1"/>
      <c r="BZ673" s="1"/>
      <c r="CA673" s="1"/>
      <c r="CB673" s="1"/>
      <c r="CC673" s="1"/>
      <c r="CD673" s="1"/>
      <c r="CE673" s="1"/>
      <c r="CF673" s="1"/>
      <c r="CG673" s="1"/>
      <c r="CH673" s="1"/>
      <c r="CI673" s="1"/>
      <c r="CJ673" s="1"/>
      <c r="CK673" s="1"/>
      <c r="CL673" s="1"/>
      <c r="CM673" s="1"/>
      <c r="CN673" s="1"/>
      <c r="CO673" s="1"/>
      <c r="CP673" s="1"/>
      <c r="CQ673" s="1"/>
      <c r="CR673" s="1"/>
      <c r="CS673" s="1"/>
      <c r="CT673" s="1"/>
      <c r="CU673" s="1"/>
      <c r="CV673" s="1"/>
      <c r="CW673" s="1"/>
      <c r="CX673" s="1"/>
      <c r="CY673" s="1"/>
      <c r="CZ673" s="1"/>
      <c r="DA673" s="1"/>
      <c r="DB673" s="1"/>
      <c r="DC673" s="1"/>
      <c r="DD673" s="1"/>
      <c r="DE673" s="1"/>
      <c r="DF673" s="1"/>
      <c r="DG673" s="1"/>
      <c r="DH673" s="1"/>
      <c r="DI673" s="1"/>
      <c r="DJ673" s="1"/>
      <c r="DK673" s="1"/>
      <c r="DL673" s="1"/>
      <c r="DM673" s="1"/>
      <c r="DN673" s="1"/>
      <c r="DO673" s="1"/>
      <c r="DP673" s="1"/>
      <c r="DQ673" s="1"/>
      <c r="DR673" s="1"/>
      <c r="DS673" s="1"/>
      <c r="DT673" s="1"/>
      <c r="DU673" s="1"/>
      <c r="DV673" s="1"/>
      <c r="DW673" s="1"/>
      <c r="DX673" s="1"/>
      <c r="DY673" s="1"/>
      <c r="DZ673" s="1"/>
      <c r="EA673" s="1"/>
      <c r="EB673" s="1"/>
      <c r="EC673" s="1"/>
      <c r="ED673" s="1"/>
      <c r="EE673" s="1"/>
      <c r="EF673" s="1"/>
      <c r="EG673" s="1"/>
      <c r="EH673" s="1"/>
      <c r="EI673" s="1"/>
      <c r="EJ673" s="1"/>
      <c r="EK673" s="1"/>
      <c r="EL673" s="1"/>
      <c r="EM673" s="1"/>
      <c r="EN673" s="1"/>
      <c r="EO673" s="1"/>
      <c r="EP673" s="1"/>
      <c r="EQ673" s="1"/>
      <c r="ER673" s="1"/>
      <c r="ES673" s="1"/>
      <c r="ET673" s="1"/>
      <c r="EU673" s="1"/>
      <c r="EV673" s="1"/>
      <c r="EW673" s="1"/>
      <c r="EX673" s="1"/>
      <c r="EY673" s="1"/>
      <c r="EZ673" s="1"/>
      <c r="FA673" s="1"/>
      <c r="FB673" s="1"/>
      <c r="FC673" s="1"/>
      <c r="FD673" s="1"/>
      <c r="FE673" s="1"/>
      <c r="FF673" s="1"/>
      <c r="FI673" s="2"/>
      <c r="FJ673" s="2"/>
      <c r="FO673" s="2"/>
      <c r="FP673" s="2"/>
      <c r="FS673" s="2"/>
      <c r="FT673" s="2"/>
      <c r="FU673" s="2"/>
      <c r="FV673" s="2"/>
      <c r="FW673" s="2"/>
      <c r="FX673" s="2"/>
      <c r="FY673" s="2"/>
      <c r="FZ673" s="2"/>
      <c r="GQ673" s="1"/>
      <c r="GR673" s="1"/>
      <c r="GS673" s="1"/>
      <c r="GT673" s="1"/>
      <c r="GU673" s="1"/>
      <c r="GV673" s="1"/>
      <c r="GW673" s="1"/>
      <c r="GX673" s="1"/>
      <c r="HM673" s="1"/>
      <c r="HN673" s="1"/>
    </row>
    <row r="674" spans="1:222">
      <c r="A674" s="11"/>
      <c r="B674" s="1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2"/>
      <c r="AN674" s="2"/>
      <c r="AQ674" s="2"/>
      <c r="AR674" s="2"/>
      <c r="AU674" s="2"/>
      <c r="AV674" s="2"/>
      <c r="BA674" s="2"/>
      <c r="BB674" s="2"/>
      <c r="BE674" s="2"/>
      <c r="BF674" s="2"/>
      <c r="BI674" s="2"/>
      <c r="BJ674" s="2"/>
      <c r="BO674" s="1"/>
      <c r="BP674" s="1"/>
      <c r="BQ674" s="1"/>
      <c r="BR674" s="1"/>
      <c r="BS674" s="1"/>
      <c r="BT674" s="1"/>
      <c r="BU674" s="1"/>
      <c r="BV674" s="1"/>
      <c r="BW674" s="1"/>
      <c r="BX674" s="1"/>
      <c r="BY674" s="1"/>
      <c r="BZ674" s="1"/>
      <c r="CA674" s="1"/>
      <c r="CB674" s="1"/>
      <c r="CC674" s="1"/>
      <c r="CD674" s="1"/>
      <c r="CE674" s="1"/>
      <c r="CF674" s="1"/>
      <c r="CG674" s="1"/>
      <c r="CH674" s="1"/>
      <c r="CI674" s="1"/>
      <c r="CJ674" s="1"/>
      <c r="CK674" s="1"/>
      <c r="CL674" s="1"/>
      <c r="CM674" s="1"/>
      <c r="CN674" s="1"/>
      <c r="CO674" s="1"/>
      <c r="CP674" s="1"/>
      <c r="CQ674" s="1"/>
      <c r="CR674" s="1"/>
      <c r="CS674" s="1"/>
      <c r="CT674" s="1"/>
      <c r="CU674" s="1"/>
      <c r="CV674" s="1"/>
      <c r="CW674" s="1"/>
      <c r="CX674" s="1"/>
      <c r="CY674" s="1"/>
      <c r="CZ674" s="1"/>
      <c r="DA674" s="1"/>
      <c r="DB674" s="1"/>
      <c r="DC674" s="1"/>
      <c r="DD674" s="1"/>
      <c r="DE674" s="1"/>
      <c r="DF674" s="1"/>
      <c r="DG674" s="1"/>
      <c r="DH674" s="1"/>
      <c r="DI674" s="1"/>
      <c r="DJ674" s="1"/>
      <c r="DK674" s="1"/>
      <c r="DL674" s="1"/>
      <c r="DM674" s="1"/>
      <c r="DN674" s="1"/>
      <c r="DO674" s="1"/>
      <c r="DP674" s="1"/>
      <c r="DQ674" s="1"/>
      <c r="DR674" s="1"/>
      <c r="DS674" s="1"/>
      <c r="DT674" s="1"/>
      <c r="DU674" s="1"/>
      <c r="DV674" s="1"/>
      <c r="DW674" s="1"/>
      <c r="DX674" s="1"/>
      <c r="DY674" s="1"/>
      <c r="DZ674" s="1"/>
      <c r="EA674" s="1"/>
      <c r="EB674" s="1"/>
      <c r="EC674" s="1"/>
      <c r="ED674" s="1"/>
      <c r="EE674" s="1"/>
      <c r="EF674" s="1"/>
      <c r="EG674" s="1"/>
      <c r="EH674" s="1"/>
      <c r="EI674" s="1"/>
      <c r="EJ674" s="1"/>
      <c r="EK674" s="1"/>
      <c r="EL674" s="1"/>
      <c r="EM674" s="1"/>
      <c r="EN674" s="1"/>
      <c r="EO674" s="1"/>
      <c r="EP674" s="1"/>
      <c r="EQ674" s="1"/>
      <c r="ER674" s="1"/>
      <c r="ES674" s="1"/>
      <c r="ET674" s="1"/>
      <c r="EU674" s="1"/>
      <c r="EV674" s="1"/>
      <c r="EW674" s="1"/>
      <c r="EX674" s="1"/>
      <c r="EY674" s="1"/>
      <c r="EZ674" s="1"/>
      <c r="FA674" s="1"/>
      <c r="FB674" s="1"/>
      <c r="FC674" s="1"/>
      <c r="FD674" s="1"/>
      <c r="FE674" s="1"/>
      <c r="FF674" s="1"/>
      <c r="FI674" s="2"/>
      <c r="FJ674" s="2"/>
      <c r="FO674" s="2"/>
      <c r="FP674" s="2"/>
      <c r="FS674" s="2"/>
      <c r="FT674" s="2"/>
      <c r="FU674" s="2"/>
      <c r="FV674" s="2"/>
      <c r="FW674" s="2"/>
      <c r="FX674" s="2"/>
      <c r="FY674" s="2"/>
      <c r="FZ674" s="2"/>
      <c r="GQ674" s="1"/>
      <c r="GR674" s="1"/>
      <c r="GS674" s="1"/>
      <c r="GT674" s="1"/>
      <c r="GU674" s="1"/>
      <c r="GV674" s="1"/>
      <c r="GW674" s="1"/>
      <c r="GX674" s="1"/>
      <c r="HM674" s="1"/>
      <c r="HN674" s="1"/>
    </row>
    <row r="675" spans="1:222">
      <c r="A675" s="11"/>
      <c r="B675" s="1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2"/>
      <c r="AN675" s="2"/>
      <c r="AQ675" s="2"/>
      <c r="AR675" s="2"/>
      <c r="AU675" s="2"/>
      <c r="AV675" s="2"/>
      <c r="BA675" s="2"/>
      <c r="BB675" s="2"/>
      <c r="BE675" s="2"/>
      <c r="BF675" s="2"/>
      <c r="BI675" s="2"/>
      <c r="BJ675" s="2"/>
      <c r="BO675" s="1"/>
      <c r="BP675" s="1"/>
      <c r="BQ675" s="1"/>
      <c r="BR675" s="1"/>
      <c r="BS675" s="1"/>
      <c r="BT675" s="1"/>
      <c r="BU675" s="1"/>
      <c r="BV675" s="1"/>
      <c r="BW675" s="1"/>
      <c r="BX675" s="1"/>
      <c r="BY675" s="1"/>
      <c r="BZ675" s="1"/>
      <c r="CA675" s="1"/>
      <c r="CB675" s="1"/>
      <c r="CC675" s="1"/>
      <c r="CD675" s="1"/>
      <c r="CE675" s="1"/>
      <c r="CF675" s="1"/>
      <c r="CG675" s="1"/>
      <c r="CH675" s="1"/>
      <c r="CI675" s="1"/>
      <c r="CJ675" s="1"/>
      <c r="CK675" s="1"/>
      <c r="CL675" s="1"/>
      <c r="CM675" s="1"/>
      <c r="CN675" s="1"/>
      <c r="CO675" s="1"/>
      <c r="CP675" s="1"/>
      <c r="CQ675" s="1"/>
      <c r="CR675" s="1"/>
      <c r="CS675" s="1"/>
      <c r="CT675" s="1"/>
      <c r="CU675" s="1"/>
      <c r="CV675" s="1"/>
      <c r="CW675" s="1"/>
      <c r="CX675" s="1"/>
      <c r="CY675" s="1"/>
      <c r="CZ675" s="1"/>
      <c r="DA675" s="1"/>
      <c r="DB675" s="1"/>
      <c r="DC675" s="1"/>
      <c r="DD675" s="1"/>
      <c r="DE675" s="1"/>
      <c r="DF675" s="1"/>
      <c r="DG675" s="1"/>
      <c r="DH675" s="1"/>
      <c r="DI675" s="1"/>
      <c r="DJ675" s="1"/>
      <c r="DK675" s="1"/>
      <c r="DL675" s="1"/>
      <c r="DM675" s="1"/>
      <c r="DN675" s="1"/>
      <c r="DO675" s="1"/>
      <c r="DP675" s="1"/>
      <c r="DQ675" s="1"/>
      <c r="DR675" s="1"/>
      <c r="DS675" s="1"/>
      <c r="DT675" s="1"/>
      <c r="DU675" s="1"/>
      <c r="DV675" s="1"/>
      <c r="DW675" s="1"/>
      <c r="DX675" s="1"/>
      <c r="DY675" s="1"/>
      <c r="DZ675" s="1"/>
      <c r="EA675" s="1"/>
      <c r="EB675" s="1"/>
      <c r="EC675" s="1"/>
      <c r="ED675" s="1"/>
      <c r="EE675" s="1"/>
      <c r="EF675" s="1"/>
      <c r="EG675" s="1"/>
      <c r="EH675" s="1"/>
      <c r="EI675" s="1"/>
      <c r="EJ675" s="1"/>
      <c r="EK675" s="1"/>
      <c r="EL675" s="1"/>
      <c r="EM675" s="1"/>
      <c r="EN675" s="1"/>
      <c r="EO675" s="1"/>
      <c r="EP675" s="1"/>
      <c r="EQ675" s="1"/>
      <c r="ER675" s="1"/>
      <c r="ES675" s="1"/>
      <c r="ET675" s="1"/>
      <c r="EU675" s="1"/>
      <c r="EV675" s="1"/>
      <c r="EW675" s="1"/>
      <c r="EX675" s="1"/>
      <c r="EY675" s="1"/>
      <c r="EZ675" s="1"/>
      <c r="FA675" s="1"/>
      <c r="FB675" s="1"/>
      <c r="FC675" s="1"/>
      <c r="FD675" s="1"/>
      <c r="FE675" s="1"/>
      <c r="FF675" s="1"/>
      <c r="FI675" s="2"/>
      <c r="FJ675" s="2"/>
      <c r="FO675" s="2"/>
      <c r="FP675" s="2"/>
      <c r="FS675" s="2"/>
      <c r="FT675" s="2"/>
      <c r="FU675" s="2"/>
      <c r="FV675" s="2"/>
      <c r="FW675" s="2"/>
      <c r="FX675" s="2"/>
      <c r="FY675" s="2"/>
      <c r="FZ675" s="2"/>
      <c r="GQ675" s="1"/>
      <c r="GR675" s="1"/>
      <c r="GS675" s="1"/>
      <c r="GT675" s="1"/>
      <c r="GU675" s="1"/>
      <c r="GV675" s="1"/>
      <c r="GW675" s="1"/>
      <c r="GX675" s="1"/>
      <c r="HM675" s="1"/>
      <c r="HN675" s="1"/>
    </row>
    <row r="676" spans="1:222">
      <c r="A676" s="11"/>
      <c r="B676" s="1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2"/>
      <c r="AN676" s="2"/>
      <c r="AQ676" s="2"/>
      <c r="AR676" s="2"/>
      <c r="AU676" s="2"/>
      <c r="AV676" s="2"/>
      <c r="BA676" s="2"/>
      <c r="BB676" s="2"/>
      <c r="BE676" s="2"/>
      <c r="BF676" s="2"/>
      <c r="BI676" s="2"/>
      <c r="BJ676" s="2"/>
      <c r="BO676" s="1"/>
      <c r="BP676" s="1"/>
      <c r="BQ676" s="1"/>
      <c r="BR676" s="1"/>
      <c r="BS676" s="1"/>
      <c r="BT676" s="1"/>
      <c r="BU676" s="1"/>
      <c r="BV676" s="1"/>
      <c r="BW676" s="1"/>
      <c r="BX676" s="1"/>
      <c r="BY676" s="1"/>
      <c r="BZ676" s="1"/>
      <c r="CA676" s="1"/>
      <c r="CB676" s="1"/>
      <c r="CC676" s="1"/>
      <c r="CD676" s="1"/>
      <c r="CE676" s="1"/>
      <c r="CF676" s="1"/>
      <c r="CG676" s="1"/>
      <c r="CH676" s="1"/>
      <c r="CI676" s="1"/>
      <c r="CJ676" s="1"/>
      <c r="CK676" s="1"/>
      <c r="CL676" s="1"/>
      <c r="CM676" s="1"/>
      <c r="CN676" s="1"/>
      <c r="CO676" s="1"/>
      <c r="CP676" s="1"/>
      <c r="CQ676" s="1"/>
      <c r="CR676" s="1"/>
      <c r="CS676" s="1"/>
      <c r="CT676" s="1"/>
      <c r="CU676" s="1"/>
      <c r="CV676" s="1"/>
      <c r="CW676" s="1"/>
      <c r="CX676" s="1"/>
      <c r="CY676" s="1"/>
      <c r="CZ676" s="1"/>
      <c r="DA676" s="1"/>
      <c r="DB676" s="1"/>
      <c r="DC676" s="1"/>
      <c r="DD676" s="1"/>
      <c r="DE676" s="1"/>
      <c r="DF676" s="1"/>
      <c r="DG676" s="1"/>
      <c r="DH676" s="1"/>
      <c r="DI676" s="1"/>
      <c r="DJ676" s="1"/>
      <c r="DK676" s="1"/>
      <c r="DL676" s="1"/>
      <c r="DM676" s="1"/>
      <c r="DN676" s="1"/>
      <c r="DO676" s="1"/>
      <c r="DP676" s="1"/>
      <c r="DQ676" s="1"/>
      <c r="DR676" s="1"/>
      <c r="DS676" s="1"/>
      <c r="DT676" s="1"/>
      <c r="DU676" s="1"/>
      <c r="DV676" s="1"/>
      <c r="DW676" s="1"/>
      <c r="DX676" s="1"/>
      <c r="DY676" s="1"/>
      <c r="DZ676" s="1"/>
      <c r="EA676" s="1"/>
      <c r="EB676" s="1"/>
      <c r="EC676" s="1"/>
      <c r="ED676" s="1"/>
      <c r="EE676" s="1"/>
      <c r="EF676" s="1"/>
      <c r="EG676" s="1"/>
      <c r="EH676" s="1"/>
      <c r="EI676" s="1"/>
      <c r="EJ676" s="1"/>
      <c r="EK676" s="1"/>
      <c r="EL676" s="1"/>
      <c r="EM676" s="1"/>
      <c r="EN676" s="1"/>
      <c r="EO676" s="1"/>
      <c r="EP676" s="1"/>
      <c r="EQ676" s="1"/>
      <c r="ER676" s="1"/>
      <c r="ES676" s="1"/>
      <c r="ET676" s="1"/>
      <c r="EU676" s="1"/>
      <c r="EV676" s="1"/>
      <c r="EW676" s="1"/>
      <c r="EX676" s="1"/>
      <c r="EY676" s="1"/>
      <c r="EZ676" s="1"/>
      <c r="FA676" s="1"/>
      <c r="FB676" s="1"/>
      <c r="FC676" s="1"/>
      <c r="FD676" s="1"/>
      <c r="FE676" s="1"/>
      <c r="FF676" s="1"/>
      <c r="FI676" s="2"/>
      <c r="FJ676" s="2"/>
      <c r="FO676" s="2"/>
      <c r="FP676" s="2"/>
      <c r="FS676" s="2"/>
      <c r="FT676" s="2"/>
      <c r="FU676" s="2"/>
      <c r="FV676" s="2"/>
      <c r="FW676" s="2"/>
      <c r="FX676" s="2"/>
      <c r="FY676" s="2"/>
      <c r="FZ676" s="2"/>
      <c r="GQ676" s="1"/>
      <c r="GR676" s="1"/>
      <c r="GS676" s="1"/>
      <c r="GT676" s="1"/>
      <c r="GU676" s="1"/>
      <c r="GV676" s="1"/>
      <c r="GW676" s="1"/>
      <c r="GX676" s="1"/>
      <c r="HM676" s="1"/>
      <c r="HN676" s="1"/>
    </row>
    <row r="677" spans="1:222">
      <c r="A677" s="11"/>
      <c r="B677" s="1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2"/>
      <c r="AN677" s="2"/>
      <c r="AQ677" s="2"/>
      <c r="AR677" s="2"/>
      <c r="AU677" s="2"/>
      <c r="AV677" s="2"/>
      <c r="BA677" s="2"/>
      <c r="BB677" s="2"/>
      <c r="BE677" s="2"/>
      <c r="BF677" s="2"/>
      <c r="BI677" s="2"/>
      <c r="BJ677" s="2"/>
      <c r="BO677" s="1"/>
      <c r="BP677" s="1"/>
      <c r="BQ677" s="1"/>
      <c r="BR677" s="1"/>
      <c r="BS677" s="1"/>
      <c r="BT677" s="1"/>
      <c r="BU677" s="1"/>
      <c r="BV677" s="1"/>
      <c r="BW677" s="1"/>
      <c r="BX677" s="1"/>
      <c r="BY677" s="1"/>
      <c r="BZ677" s="1"/>
      <c r="CA677" s="1"/>
      <c r="CB677" s="1"/>
      <c r="CC677" s="1"/>
      <c r="CD677" s="1"/>
      <c r="CE677" s="1"/>
      <c r="CF677" s="1"/>
      <c r="CG677" s="1"/>
      <c r="CH677" s="1"/>
      <c r="CI677" s="1"/>
      <c r="CJ677" s="1"/>
      <c r="CK677" s="1"/>
      <c r="CL677" s="1"/>
      <c r="CM677" s="1"/>
      <c r="CN677" s="1"/>
      <c r="CO677" s="1"/>
      <c r="CP677" s="1"/>
      <c r="CQ677" s="1"/>
      <c r="CR677" s="1"/>
      <c r="CS677" s="1"/>
      <c r="CT677" s="1"/>
      <c r="CU677" s="1"/>
      <c r="CV677" s="1"/>
      <c r="CW677" s="1"/>
      <c r="CX677" s="1"/>
      <c r="CY677" s="1"/>
      <c r="CZ677" s="1"/>
      <c r="DA677" s="1"/>
      <c r="DB677" s="1"/>
      <c r="DC677" s="1"/>
      <c r="DD677" s="1"/>
      <c r="DE677" s="1"/>
      <c r="DF677" s="1"/>
      <c r="DG677" s="1"/>
      <c r="DH677" s="1"/>
      <c r="DI677" s="1"/>
      <c r="DJ677" s="1"/>
      <c r="DK677" s="1"/>
      <c r="DL677" s="1"/>
      <c r="DM677" s="1"/>
      <c r="DN677" s="1"/>
      <c r="DO677" s="1"/>
      <c r="DP677" s="1"/>
      <c r="DQ677" s="1"/>
      <c r="DR677" s="1"/>
      <c r="DS677" s="1"/>
      <c r="DT677" s="1"/>
      <c r="DU677" s="1"/>
      <c r="DV677" s="1"/>
      <c r="DW677" s="1"/>
      <c r="DX677" s="1"/>
      <c r="DY677" s="1"/>
      <c r="DZ677" s="1"/>
      <c r="EA677" s="1"/>
      <c r="EB677" s="1"/>
      <c r="EC677" s="1"/>
      <c r="ED677" s="1"/>
      <c r="EE677" s="1"/>
      <c r="EF677" s="1"/>
      <c r="EG677" s="1"/>
      <c r="EH677" s="1"/>
      <c r="EI677" s="1"/>
      <c r="EJ677" s="1"/>
      <c r="EK677" s="1"/>
      <c r="EL677" s="1"/>
      <c r="EM677" s="1"/>
      <c r="EN677" s="1"/>
      <c r="EO677" s="1"/>
      <c r="EP677" s="1"/>
      <c r="EQ677" s="1"/>
      <c r="ER677" s="1"/>
      <c r="ES677" s="1"/>
      <c r="ET677" s="1"/>
      <c r="EU677" s="1"/>
      <c r="EV677" s="1"/>
      <c r="EW677" s="1"/>
      <c r="EX677" s="1"/>
      <c r="EY677" s="1"/>
      <c r="EZ677" s="1"/>
      <c r="FA677" s="1"/>
      <c r="FB677" s="1"/>
      <c r="FC677" s="1"/>
      <c r="FD677" s="1"/>
      <c r="FE677" s="1"/>
      <c r="FF677" s="1"/>
      <c r="FI677" s="2"/>
      <c r="FJ677" s="2"/>
      <c r="FO677" s="2"/>
      <c r="FP677" s="2"/>
      <c r="FS677" s="2"/>
      <c r="FT677" s="2"/>
      <c r="FU677" s="2"/>
      <c r="FV677" s="2"/>
      <c r="FW677" s="2"/>
      <c r="FX677" s="2"/>
      <c r="FY677" s="2"/>
      <c r="FZ677" s="2"/>
      <c r="GQ677" s="1"/>
      <c r="GR677" s="1"/>
      <c r="GS677" s="1"/>
      <c r="GT677" s="1"/>
      <c r="GU677" s="1"/>
      <c r="GV677" s="1"/>
      <c r="GW677" s="1"/>
      <c r="GX677" s="1"/>
      <c r="HM677" s="1"/>
      <c r="HN677" s="1"/>
    </row>
    <row r="678" spans="1:222">
      <c r="A678" s="11"/>
      <c r="B678" s="1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2"/>
      <c r="AN678" s="2"/>
      <c r="AQ678" s="2"/>
      <c r="AR678" s="2"/>
      <c r="AU678" s="2"/>
      <c r="AV678" s="2"/>
      <c r="BA678" s="2"/>
      <c r="BB678" s="2"/>
      <c r="BE678" s="2"/>
      <c r="BF678" s="2"/>
      <c r="BI678" s="2"/>
      <c r="BJ678" s="2"/>
      <c r="BO678" s="1"/>
      <c r="BP678" s="1"/>
      <c r="BQ678" s="1"/>
      <c r="BR678" s="1"/>
      <c r="BS678" s="1"/>
      <c r="BT678" s="1"/>
      <c r="BU678" s="1"/>
      <c r="BV678" s="1"/>
      <c r="BW678" s="1"/>
      <c r="BX678" s="1"/>
      <c r="BY678" s="1"/>
      <c r="BZ678" s="1"/>
      <c r="CA678" s="1"/>
      <c r="CB678" s="1"/>
      <c r="CC678" s="1"/>
      <c r="CD678" s="1"/>
      <c r="CE678" s="1"/>
      <c r="CF678" s="1"/>
      <c r="CG678" s="1"/>
      <c r="CH678" s="1"/>
      <c r="CI678" s="1"/>
      <c r="CJ678" s="1"/>
      <c r="CK678" s="1"/>
      <c r="CL678" s="1"/>
      <c r="CM678" s="1"/>
      <c r="CN678" s="1"/>
      <c r="CO678" s="1"/>
      <c r="CP678" s="1"/>
      <c r="CQ678" s="1"/>
      <c r="CR678" s="1"/>
      <c r="CS678" s="1"/>
      <c r="CT678" s="1"/>
      <c r="CU678" s="1"/>
      <c r="CV678" s="1"/>
      <c r="CW678" s="1"/>
      <c r="CX678" s="1"/>
      <c r="CY678" s="1"/>
      <c r="CZ678" s="1"/>
      <c r="DA678" s="1"/>
      <c r="DB678" s="1"/>
      <c r="DC678" s="1"/>
      <c r="DD678" s="1"/>
      <c r="DE678" s="1"/>
      <c r="DF678" s="1"/>
      <c r="DG678" s="1"/>
      <c r="DH678" s="1"/>
      <c r="DI678" s="1"/>
      <c r="DJ678" s="1"/>
      <c r="DK678" s="1"/>
      <c r="DL678" s="1"/>
      <c r="DM678" s="1"/>
      <c r="DN678" s="1"/>
      <c r="DO678" s="1"/>
      <c r="DP678" s="1"/>
      <c r="DQ678" s="1"/>
      <c r="DR678" s="1"/>
      <c r="DS678" s="1"/>
      <c r="DT678" s="1"/>
      <c r="DU678" s="1"/>
      <c r="DV678" s="1"/>
      <c r="DW678" s="1"/>
      <c r="DX678" s="1"/>
      <c r="DY678" s="1"/>
      <c r="DZ678" s="1"/>
      <c r="EA678" s="1"/>
      <c r="EB678" s="1"/>
      <c r="EC678" s="1"/>
      <c r="ED678" s="1"/>
      <c r="EE678" s="1"/>
      <c r="EF678" s="1"/>
      <c r="EG678" s="1"/>
      <c r="EH678" s="1"/>
      <c r="EI678" s="1"/>
      <c r="EJ678" s="1"/>
      <c r="EK678" s="1"/>
      <c r="EL678" s="1"/>
      <c r="EM678" s="1"/>
      <c r="EN678" s="1"/>
      <c r="EO678" s="1"/>
      <c r="EP678" s="1"/>
      <c r="EQ678" s="1"/>
      <c r="ER678" s="1"/>
      <c r="ES678" s="1"/>
      <c r="ET678" s="1"/>
      <c r="EU678" s="1"/>
      <c r="EV678" s="1"/>
      <c r="EW678" s="1"/>
      <c r="EX678" s="1"/>
      <c r="EY678" s="1"/>
      <c r="EZ678" s="1"/>
      <c r="FA678" s="1"/>
      <c r="FB678" s="1"/>
      <c r="FC678" s="1"/>
      <c r="FD678" s="1"/>
      <c r="FE678" s="1"/>
      <c r="FF678" s="1"/>
      <c r="FI678" s="2"/>
      <c r="FJ678" s="2"/>
      <c r="FO678" s="2"/>
      <c r="FP678" s="2"/>
      <c r="FS678" s="2"/>
      <c r="FT678" s="2"/>
      <c r="FU678" s="2"/>
      <c r="FV678" s="2"/>
      <c r="FW678" s="2"/>
      <c r="FX678" s="2"/>
      <c r="FY678" s="2"/>
      <c r="FZ678" s="2"/>
      <c r="GQ678" s="1"/>
      <c r="GR678" s="1"/>
      <c r="GS678" s="1"/>
      <c r="GT678" s="1"/>
      <c r="GU678" s="1"/>
      <c r="GV678" s="1"/>
      <c r="GW678" s="1"/>
      <c r="GX678" s="1"/>
      <c r="HM678" s="1"/>
      <c r="HN678" s="1"/>
    </row>
    <row r="679" spans="1:222">
      <c r="A679" s="11"/>
      <c r="B679" s="1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2"/>
      <c r="AN679" s="2"/>
      <c r="AQ679" s="2"/>
      <c r="AR679" s="2"/>
      <c r="AU679" s="2"/>
      <c r="AV679" s="2"/>
      <c r="BA679" s="2"/>
      <c r="BB679" s="2"/>
      <c r="BE679" s="2"/>
      <c r="BF679" s="2"/>
      <c r="BI679" s="2"/>
      <c r="BJ679" s="2"/>
      <c r="BO679" s="1"/>
      <c r="BP679" s="1"/>
      <c r="BQ679" s="1"/>
      <c r="BR679" s="1"/>
      <c r="BS679" s="1"/>
      <c r="BT679" s="1"/>
      <c r="BU679" s="1"/>
      <c r="BV679" s="1"/>
      <c r="BW679" s="1"/>
      <c r="BX679" s="1"/>
      <c r="BY679" s="1"/>
      <c r="BZ679" s="1"/>
      <c r="CA679" s="1"/>
      <c r="CB679" s="1"/>
      <c r="CC679" s="1"/>
      <c r="CD679" s="1"/>
      <c r="CE679" s="1"/>
      <c r="CF679" s="1"/>
      <c r="CG679" s="1"/>
      <c r="CH679" s="1"/>
      <c r="CI679" s="1"/>
      <c r="CJ679" s="1"/>
      <c r="CK679" s="1"/>
      <c r="CL679" s="1"/>
      <c r="CM679" s="1"/>
      <c r="CN679" s="1"/>
      <c r="CO679" s="1"/>
      <c r="CP679" s="1"/>
      <c r="CQ679" s="1"/>
      <c r="CR679" s="1"/>
      <c r="CS679" s="1"/>
      <c r="CT679" s="1"/>
      <c r="CU679" s="1"/>
      <c r="CV679" s="1"/>
      <c r="CW679" s="1"/>
      <c r="CX679" s="1"/>
      <c r="CY679" s="1"/>
      <c r="CZ679" s="1"/>
      <c r="DA679" s="1"/>
      <c r="DB679" s="1"/>
      <c r="DC679" s="1"/>
      <c r="DD679" s="1"/>
      <c r="DE679" s="1"/>
      <c r="DF679" s="1"/>
      <c r="DG679" s="1"/>
      <c r="DH679" s="1"/>
      <c r="DI679" s="1"/>
      <c r="DJ679" s="1"/>
      <c r="DK679" s="1"/>
      <c r="DL679" s="1"/>
      <c r="DM679" s="1"/>
      <c r="DN679" s="1"/>
      <c r="DO679" s="1"/>
      <c r="DP679" s="1"/>
      <c r="DQ679" s="1"/>
      <c r="DR679" s="1"/>
      <c r="DS679" s="1"/>
      <c r="DT679" s="1"/>
      <c r="DU679" s="1"/>
      <c r="DV679" s="1"/>
      <c r="DW679" s="1"/>
      <c r="DX679" s="1"/>
      <c r="DY679" s="1"/>
      <c r="DZ679" s="1"/>
      <c r="EA679" s="1"/>
      <c r="EB679" s="1"/>
      <c r="EC679" s="1"/>
      <c r="ED679" s="1"/>
      <c r="EE679" s="1"/>
      <c r="EF679" s="1"/>
      <c r="EG679" s="1"/>
      <c r="EH679" s="1"/>
      <c r="EI679" s="1"/>
      <c r="EJ679" s="1"/>
      <c r="EK679" s="1"/>
      <c r="EL679" s="1"/>
      <c r="EM679" s="1"/>
      <c r="EN679" s="1"/>
      <c r="EO679" s="1"/>
      <c r="EP679" s="1"/>
      <c r="EQ679" s="1"/>
      <c r="ER679" s="1"/>
      <c r="ES679" s="1"/>
      <c r="ET679" s="1"/>
      <c r="EU679" s="1"/>
      <c r="EV679" s="1"/>
      <c r="EW679" s="1"/>
      <c r="EX679" s="1"/>
      <c r="EY679" s="1"/>
      <c r="EZ679" s="1"/>
      <c r="FA679" s="1"/>
      <c r="FB679" s="1"/>
      <c r="FC679" s="1"/>
      <c r="FD679" s="1"/>
      <c r="FE679" s="1"/>
      <c r="FF679" s="1"/>
      <c r="FI679" s="2"/>
      <c r="FJ679" s="2"/>
      <c r="FO679" s="2"/>
      <c r="FP679" s="2"/>
      <c r="FS679" s="2"/>
      <c r="FT679" s="2"/>
      <c r="FU679" s="2"/>
      <c r="FV679" s="2"/>
      <c r="FW679" s="2"/>
      <c r="FX679" s="2"/>
      <c r="FY679" s="2"/>
      <c r="FZ679" s="2"/>
      <c r="GQ679" s="1"/>
      <c r="GR679" s="1"/>
      <c r="GS679" s="1"/>
      <c r="GT679" s="1"/>
      <c r="GU679" s="1"/>
      <c r="GV679" s="1"/>
      <c r="GW679" s="1"/>
      <c r="GX679" s="1"/>
      <c r="HM679" s="1"/>
      <c r="HN679" s="1"/>
    </row>
    <row r="680" spans="1:222">
      <c r="A680" s="11"/>
      <c r="B680" s="1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2"/>
      <c r="AN680" s="2"/>
      <c r="AQ680" s="2"/>
      <c r="AR680" s="2"/>
      <c r="AU680" s="2"/>
      <c r="AV680" s="2"/>
      <c r="BA680" s="2"/>
      <c r="BB680" s="2"/>
      <c r="BE680" s="2"/>
      <c r="BF680" s="2"/>
      <c r="BI680" s="2"/>
      <c r="BJ680" s="2"/>
      <c r="BO680" s="1"/>
      <c r="BP680" s="1"/>
      <c r="BQ680" s="1"/>
      <c r="BR680" s="1"/>
      <c r="BS680" s="1"/>
      <c r="BT680" s="1"/>
      <c r="BU680" s="1"/>
      <c r="BV680" s="1"/>
      <c r="BW680" s="1"/>
      <c r="BX680" s="1"/>
      <c r="BY680" s="1"/>
      <c r="BZ680" s="1"/>
      <c r="CA680" s="1"/>
      <c r="CB680" s="1"/>
      <c r="CC680" s="1"/>
      <c r="CD680" s="1"/>
      <c r="CE680" s="1"/>
      <c r="CF680" s="1"/>
      <c r="CG680" s="1"/>
      <c r="CH680" s="1"/>
      <c r="CI680" s="1"/>
      <c r="CJ680" s="1"/>
      <c r="CK680" s="1"/>
      <c r="CL680" s="1"/>
      <c r="CM680" s="1"/>
      <c r="CN680" s="1"/>
      <c r="CO680" s="1"/>
      <c r="CP680" s="1"/>
      <c r="CQ680" s="1"/>
      <c r="CR680" s="1"/>
      <c r="CS680" s="1"/>
      <c r="CT680" s="1"/>
      <c r="CU680" s="1"/>
      <c r="CV680" s="1"/>
      <c r="CW680" s="1"/>
      <c r="CX680" s="1"/>
      <c r="CY680" s="1"/>
      <c r="CZ680" s="1"/>
      <c r="DA680" s="1"/>
      <c r="DB680" s="1"/>
      <c r="DC680" s="1"/>
      <c r="DD680" s="1"/>
      <c r="DE680" s="1"/>
      <c r="DF680" s="1"/>
      <c r="DG680" s="1"/>
      <c r="DH680" s="1"/>
      <c r="DI680" s="1"/>
      <c r="DJ680" s="1"/>
      <c r="DK680" s="1"/>
      <c r="DL680" s="1"/>
      <c r="DM680" s="1"/>
      <c r="DN680" s="1"/>
      <c r="DO680" s="1"/>
      <c r="DP680" s="1"/>
      <c r="DQ680" s="1"/>
      <c r="DR680" s="1"/>
      <c r="DS680" s="1"/>
      <c r="DT680" s="1"/>
      <c r="DU680" s="1"/>
      <c r="DV680" s="1"/>
      <c r="DW680" s="1"/>
      <c r="DX680" s="1"/>
      <c r="DY680" s="1"/>
      <c r="DZ680" s="1"/>
      <c r="EA680" s="1"/>
      <c r="EB680" s="1"/>
      <c r="EC680" s="1"/>
      <c r="ED680" s="1"/>
      <c r="EE680" s="1"/>
      <c r="EF680" s="1"/>
      <c r="EG680" s="1"/>
      <c r="EH680" s="1"/>
      <c r="EI680" s="1"/>
      <c r="EJ680" s="1"/>
      <c r="EK680" s="1"/>
      <c r="EL680" s="1"/>
      <c r="EM680" s="1"/>
      <c r="EN680" s="1"/>
      <c r="EO680" s="1"/>
      <c r="EP680" s="1"/>
      <c r="EQ680" s="1"/>
      <c r="ER680" s="1"/>
      <c r="ES680" s="1"/>
      <c r="ET680" s="1"/>
      <c r="EU680" s="1"/>
      <c r="EV680" s="1"/>
      <c r="EW680" s="1"/>
      <c r="EX680" s="1"/>
      <c r="EY680" s="1"/>
      <c r="EZ680" s="1"/>
      <c r="FA680" s="1"/>
      <c r="FB680" s="1"/>
      <c r="FC680" s="1"/>
      <c r="FD680" s="1"/>
      <c r="FE680" s="1"/>
      <c r="FF680" s="1"/>
      <c r="FI680" s="2"/>
      <c r="FJ680" s="2"/>
      <c r="FO680" s="2"/>
      <c r="FP680" s="2"/>
      <c r="FS680" s="2"/>
      <c r="FT680" s="2"/>
      <c r="FU680" s="2"/>
      <c r="FV680" s="2"/>
      <c r="FW680" s="2"/>
      <c r="FX680" s="2"/>
      <c r="FY680" s="2"/>
      <c r="FZ680" s="2"/>
      <c r="GQ680" s="1"/>
      <c r="GR680" s="1"/>
      <c r="GS680" s="1"/>
      <c r="GT680" s="1"/>
      <c r="GU680" s="1"/>
      <c r="GV680" s="1"/>
      <c r="GW680" s="1"/>
      <c r="GX680" s="1"/>
      <c r="HM680" s="1"/>
      <c r="HN680" s="1"/>
    </row>
    <row r="681" spans="1:222">
      <c r="A681" s="11"/>
      <c r="B681" s="1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2"/>
      <c r="AN681" s="2"/>
      <c r="AQ681" s="2"/>
      <c r="AR681" s="2"/>
      <c r="AU681" s="2"/>
      <c r="AV681" s="2"/>
      <c r="BA681" s="2"/>
      <c r="BB681" s="2"/>
      <c r="BE681" s="2"/>
      <c r="BF681" s="2"/>
      <c r="BI681" s="2"/>
      <c r="BJ681" s="2"/>
      <c r="BO681" s="1"/>
      <c r="BP681" s="1"/>
      <c r="BQ681" s="1"/>
      <c r="BR681" s="1"/>
      <c r="BS681" s="1"/>
      <c r="BT681" s="1"/>
      <c r="BU681" s="1"/>
      <c r="BV681" s="1"/>
      <c r="BW681" s="1"/>
      <c r="BX681" s="1"/>
      <c r="BY681" s="1"/>
      <c r="BZ681" s="1"/>
      <c r="CA681" s="1"/>
      <c r="CB681" s="1"/>
      <c r="CC681" s="1"/>
      <c r="CD681" s="1"/>
      <c r="CE681" s="1"/>
      <c r="CF681" s="1"/>
      <c r="CG681" s="1"/>
      <c r="CH681" s="1"/>
      <c r="CI681" s="1"/>
      <c r="CJ681" s="1"/>
      <c r="CK681" s="1"/>
      <c r="CL681" s="1"/>
      <c r="CM681" s="1"/>
      <c r="CN681" s="1"/>
      <c r="CO681" s="1"/>
      <c r="CP681" s="1"/>
      <c r="CQ681" s="1"/>
      <c r="CR681" s="1"/>
      <c r="CS681" s="1"/>
      <c r="CT681" s="1"/>
      <c r="CU681" s="1"/>
      <c r="CV681" s="1"/>
      <c r="CW681" s="1"/>
      <c r="CX681" s="1"/>
      <c r="CY681" s="1"/>
      <c r="CZ681" s="1"/>
      <c r="DA681" s="1"/>
      <c r="DB681" s="1"/>
      <c r="DC681" s="1"/>
      <c r="DD681" s="1"/>
      <c r="DE681" s="1"/>
      <c r="DF681" s="1"/>
      <c r="DG681" s="1"/>
      <c r="DH681" s="1"/>
      <c r="DI681" s="1"/>
      <c r="DJ681" s="1"/>
      <c r="DK681" s="1"/>
      <c r="DL681" s="1"/>
      <c r="DM681" s="1"/>
      <c r="DN681" s="1"/>
      <c r="DO681" s="1"/>
      <c r="DP681" s="1"/>
      <c r="DQ681" s="1"/>
      <c r="DR681" s="1"/>
      <c r="DS681" s="1"/>
      <c r="DT681" s="1"/>
      <c r="DU681" s="1"/>
      <c r="DV681" s="1"/>
      <c r="DW681" s="1"/>
      <c r="DX681" s="1"/>
      <c r="DY681" s="1"/>
      <c r="DZ681" s="1"/>
      <c r="EA681" s="1"/>
      <c r="EB681" s="1"/>
      <c r="EC681" s="1"/>
      <c r="ED681" s="1"/>
      <c r="EE681" s="1"/>
      <c r="EF681" s="1"/>
      <c r="EG681" s="1"/>
      <c r="EH681" s="1"/>
      <c r="EI681" s="1"/>
      <c r="EJ681" s="1"/>
      <c r="EK681" s="1"/>
      <c r="EL681" s="1"/>
      <c r="EM681" s="1"/>
      <c r="EN681" s="1"/>
      <c r="EO681" s="1"/>
      <c r="EP681" s="1"/>
      <c r="EQ681" s="1"/>
      <c r="ER681" s="1"/>
      <c r="ES681" s="1"/>
      <c r="ET681" s="1"/>
      <c r="EU681" s="1"/>
      <c r="EV681" s="1"/>
      <c r="EW681" s="1"/>
      <c r="EX681" s="1"/>
      <c r="EY681" s="1"/>
      <c r="EZ681" s="1"/>
      <c r="FA681" s="1"/>
      <c r="FB681" s="1"/>
      <c r="FC681" s="1"/>
      <c r="FD681" s="1"/>
      <c r="FE681" s="1"/>
      <c r="FF681" s="1"/>
      <c r="FI681" s="2"/>
      <c r="FJ681" s="2"/>
      <c r="FO681" s="2"/>
      <c r="FP681" s="2"/>
      <c r="FS681" s="2"/>
      <c r="FT681" s="2"/>
      <c r="FU681" s="2"/>
      <c r="FV681" s="2"/>
      <c r="FW681" s="2"/>
      <c r="FX681" s="2"/>
      <c r="FY681" s="2"/>
      <c r="FZ681" s="2"/>
      <c r="GQ681" s="1"/>
      <c r="GR681" s="1"/>
      <c r="GS681" s="1"/>
      <c r="GT681" s="1"/>
      <c r="GU681" s="1"/>
      <c r="GV681" s="1"/>
      <c r="GW681" s="1"/>
      <c r="GX681" s="1"/>
      <c r="HM681" s="1"/>
      <c r="HN681" s="1"/>
    </row>
    <row r="682" spans="1:222">
      <c r="A682" s="11"/>
      <c r="B682" s="1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2"/>
      <c r="AN682" s="2"/>
      <c r="AQ682" s="2"/>
      <c r="AR682" s="2"/>
      <c r="AU682" s="2"/>
      <c r="AV682" s="2"/>
      <c r="BA682" s="2"/>
      <c r="BB682" s="2"/>
      <c r="BE682" s="2"/>
      <c r="BF682" s="2"/>
      <c r="BI682" s="2"/>
      <c r="BJ682" s="2"/>
      <c r="BO682" s="1"/>
      <c r="BP682" s="1"/>
      <c r="BQ682" s="1"/>
      <c r="BR682" s="1"/>
      <c r="BS682" s="1"/>
      <c r="BT682" s="1"/>
      <c r="BU682" s="1"/>
      <c r="BV682" s="1"/>
      <c r="BW682" s="1"/>
      <c r="BX682" s="1"/>
      <c r="BY682" s="1"/>
      <c r="BZ682" s="1"/>
      <c r="CA682" s="1"/>
      <c r="CB682" s="1"/>
      <c r="CC682" s="1"/>
      <c r="CD682" s="1"/>
      <c r="CE682" s="1"/>
      <c r="CF682" s="1"/>
      <c r="CG682" s="1"/>
      <c r="CH682" s="1"/>
      <c r="CI682" s="1"/>
      <c r="CJ682" s="1"/>
      <c r="CK682" s="1"/>
      <c r="CL682" s="1"/>
      <c r="CM682" s="1"/>
      <c r="CN682" s="1"/>
      <c r="CO682" s="1"/>
      <c r="CP682" s="1"/>
      <c r="CQ682" s="1"/>
      <c r="CR682" s="1"/>
      <c r="CS682" s="1"/>
      <c r="CT682" s="1"/>
      <c r="CU682" s="1"/>
      <c r="CV682" s="1"/>
      <c r="CW682" s="1"/>
      <c r="CX682" s="1"/>
      <c r="CY682" s="1"/>
      <c r="CZ682" s="1"/>
      <c r="DA682" s="1"/>
      <c r="DB682" s="1"/>
      <c r="DC682" s="1"/>
      <c r="DD682" s="1"/>
      <c r="DE682" s="1"/>
      <c r="DF682" s="1"/>
      <c r="DG682" s="1"/>
      <c r="DH682" s="1"/>
      <c r="DI682" s="1"/>
      <c r="DJ682" s="1"/>
      <c r="DK682" s="1"/>
      <c r="DL682" s="1"/>
      <c r="DM682" s="1"/>
      <c r="DN682" s="1"/>
      <c r="DO682" s="1"/>
      <c r="DP682" s="1"/>
      <c r="DQ682" s="1"/>
      <c r="DR682" s="1"/>
      <c r="DS682" s="1"/>
      <c r="DT682" s="1"/>
      <c r="DU682" s="1"/>
      <c r="DV682" s="1"/>
      <c r="DW682" s="1"/>
      <c r="DX682" s="1"/>
      <c r="DY682" s="1"/>
      <c r="DZ682" s="1"/>
      <c r="EA682" s="1"/>
      <c r="EB682" s="1"/>
      <c r="EC682" s="1"/>
      <c r="ED682" s="1"/>
      <c r="EE682" s="1"/>
      <c r="EF682" s="1"/>
      <c r="EG682" s="1"/>
      <c r="EH682" s="1"/>
      <c r="EI682" s="1"/>
      <c r="EJ682" s="1"/>
      <c r="EK682" s="1"/>
      <c r="EL682" s="1"/>
      <c r="EM682" s="1"/>
      <c r="EN682" s="1"/>
      <c r="EO682" s="1"/>
      <c r="EP682" s="1"/>
      <c r="EQ682" s="1"/>
      <c r="ER682" s="1"/>
      <c r="ES682" s="1"/>
      <c r="ET682" s="1"/>
      <c r="EU682" s="1"/>
      <c r="EV682" s="1"/>
      <c r="EW682" s="1"/>
      <c r="EX682" s="1"/>
      <c r="EY682" s="1"/>
      <c r="EZ682" s="1"/>
      <c r="FA682" s="1"/>
      <c r="FB682" s="1"/>
      <c r="FC682" s="1"/>
      <c r="FD682" s="1"/>
      <c r="FE682" s="1"/>
      <c r="FF682" s="1"/>
      <c r="FI682" s="2"/>
      <c r="FJ682" s="2"/>
      <c r="FO682" s="2"/>
      <c r="FP682" s="2"/>
      <c r="FS682" s="2"/>
      <c r="FT682" s="2"/>
      <c r="FU682" s="2"/>
      <c r="FV682" s="2"/>
      <c r="FW682" s="2"/>
      <c r="FX682" s="2"/>
      <c r="FY682" s="2"/>
      <c r="FZ682" s="2"/>
      <c r="GQ682" s="1"/>
      <c r="GR682" s="1"/>
      <c r="GS682" s="1"/>
      <c r="GT682" s="1"/>
      <c r="GU682" s="1"/>
      <c r="GV682" s="1"/>
      <c r="GW682" s="1"/>
      <c r="GX682" s="1"/>
      <c r="HM682" s="1"/>
      <c r="HN682" s="1"/>
    </row>
    <row r="683" spans="1:222">
      <c r="A683" s="11"/>
      <c r="B683" s="1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2"/>
      <c r="AN683" s="2"/>
      <c r="AQ683" s="2"/>
      <c r="AR683" s="2"/>
      <c r="AU683" s="2"/>
      <c r="AV683" s="2"/>
      <c r="BA683" s="2"/>
      <c r="BB683" s="2"/>
      <c r="BE683" s="2"/>
      <c r="BF683" s="2"/>
      <c r="BI683" s="2"/>
      <c r="BJ683" s="2"/>
      <c r="BO683" s="1"/>
      <c r="BP683" s="1"/>
      <c r="BQ683" s="1"/>
      <c r="BR683" s="1"/>
      <c r="BS683" s="1"/>
      <c r="BT683" s="1"/>
      <c r="BU683" s="1"/>
      <c r="BV683" s="1"/>
      <c r="BW683" s="1"/>
      <c r="BX683" s="1"/>
      <c r="BY683" s="1"/>
      <c r="BZ683" s="1"/>
      <c r="CA683" s="1"/>
      <c r="CB683" s="1"/>
      <c r="CC683" s="1"/>
      <c r="CD683" s="1"/>
      <c r="CE683" s="1"/>
      <c r="CF683" s="1"/>
      <c r="CG683" s="1"/>
      <c r="CH683" s="1"/>
      <c r="CI683" s="1"/>
      <c r="CJ683" s="1"/>
      <c r="CK683" s="1"/>
      <c r="CL683" s="1"/>
      <c r="CM683" s="1"/>
      <c r="CN683" s="1"/>
      <c r="CO683" s="1"/>
      <c r="CP683" s="1"/>
      <c r="CQ683" s="1"/>
      <c r="CR683" s="1"/>
      <c r="CS683" s="1"/>
      <c r="CT683" s="1"/>
      <c r="CU683" s="1"/>
      <c r="CV683" s="1"/>
      <c r="CW683" s="1"/>
      <c r="CX683" s="1"/>
      <c r="CY683" s="1"/>
      <c r="CZ683" s="1"/>
      <c r="DA683" s="1"/>
      <c r="DB683" s="1"/>
      <c r="DC683" s="1"/>
      <c r="DD683" s="1"/>
      <c r="DE683" s="1"/>
      <c r="DF683" s="1"/>
      <c r="DG683" s="1"/>
      <c r="DH683" s="1"/>
      <c r="DI683" s="1"/>
      <c r="DJ683" s="1"/>
      <c r="DK683" s="1"/>
      <c r="DL683" s="1"/>
      <c r="DM683" s="1"/>
      <c r="DN683" s="1"/>
      <c r="DO683" s="1"/>
      <c r="DP683" s="1"/>
      <c r="DQ683" s="1"/>
      <c r="DR683" s="1"/>
      <c r="DS683" s="1"/>
      <c r="DT683" s="1"/>
      <c r="DU683" s="1"/>
      <c r="DV683" s="1"/>
      <c r="DW683" s="1"/>
      <c r="DX683" s="1"/>
      <c r="DY683" s="1"/>
      <c r="DZ683" s="1"/>
      <c r="EA683" s="1"/>
      <c r="EB683" s="1"/>
      <c r="EC683" s="1"/>
      <c r="ED683" s="1"/>
      <c r="EE683" s="1"/>
      <c r="EF683" s="1"/>
      <c r="EG683" s="1"/>
      <c r="EH683" s="1"/>
      <c r="EI683" s="1"/>
      <c r="EJ683" s="1"/>
      <c r="EK683" s="1"/>
      <c r="EL683" s="1"/>
      <c r="EM683" s="1"/>
      <c r="EN683" s="1"/>
      <c r="EO683" s="1"/>
      <c r="EP683" s="1"/>
      <c r="EQ683" s="1"/>
      <c r="ER683" s="1"/>
      <c r="ES683" s="1"/>
      <c r="ET683" s="1"/>
      <c r="EU683" s="1"/>
      <c r="EV683" s="1"/>
      <c r="EW683" s="1"/>
      <c r="EX683" s="1"/>
      <c r="EY683" s="1"/>
      <c r="EZ683" s="1"/>
      <c r="FA683" s="1"/>
      <c r="FB683" s="1"/>
      <c r="FC683" s="1"/>
      <c r="FD683" s="1"/>
      <c r="FE683" s="1"/>
      <c r="FF683" s="1"/>
      <c r="FI683" s="2"/>
      <c r="FJ683" s="2"/>
      <c r="FO683" s="2"/>
      <c r="FP683" s="2"/>
      <c r="FS683" s="2"/>
      <c r="FT683" s="2"/>
      <c r="FU683" s="2"/>
      <c r="FV683" s="2"/>
      <c r="FW683" s="2"/>
      <c r="FX683" s="2"/>
      <c r="FY683" s="2"/>
      <c r="FZ683" s="2"/>
      <c r="GQ683" s="1"/>
      <c r="GR683" s="1"/>
      <c r="GS683" s="1"/>
      <c r="GT683" s="1"/>
      <c r="GU683" s="1"/>
      <c r="GV683" s="1"/>
      <c r="GW683" s="1"/>
      <c r="GX683" s="1"/>
      <c r="HM683" s="1"/>
      <c r="HN683" s="1"/>
    </row>
    <row r="684" spans="1:222">
      <c r="A684" s="11"/>
      <c r="B684" s="1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2"/>
      <c r="AN684" s="2"/>
      <c r="AQ684" s="2"/>
      <c r="AR684" s="2"/>
      <c r="AU684" s="2"/>
      <c r="AV684" s="2"/>
      <c r="BA684" s="2"/>
      <c r="BB684" s="2"/>
      <c r="BE684" s="2"/>
      <c r="BF684" s="2"/>
      <c r="BI684" s="2"/>
      <c r="BJ684" s="2"/>
      <c r="BO684" s="1"/>
      <c r="BP684" s="1"/>
      <c r="BQ684" s="1"/>
      <c r="BR684" s="1"/>
      <c r="BS684" s="1"/>
      <c r="BT684" s="1"/>
      <c r="BU684" s="1"/>
      <c r="BV684" s="1"/>
      <c r="BW684" s="1"/>
      <c r="BX684" s="1"/>
      <c r="BY684" s="1"/>
      <c r="BZ684" s="1"/>
      <c r="CA684" s="1"/>
      <c r="CB684" s="1"/>
      <c r="CC684" s="1"/>
      <c r="CD684" s="1"/>
      <c r="CE684" s="1"/>
      <c r="CF684" s="1"/>
      <c r="CG684" s="1"/>
      <c r="CH684" s="1"/>
      <c r="CI684" s="1"/>
      <c r="CJ684" s="1"/>
      <c r="CK684" s="1"/>
      <c r="CL684" s="1"/>
      <c r="CM684" s="1"/>
      <c r="CN684" s="1"/>
      <c r="CO684" s="1"/>
      <c r="CP684" s="1"/>
      <c r="CQ684" s="1"/>
      <c r="CR684" s="1"/>
      <c r="CS684" s="1"/>
      <c r="CT684" s="1"/>
      <c r="CU684" s="1"/>
      <c r="CV684" s="1"/>
      <c r="CW684" s="1"/>
      <c r="CX684" s="1"/>
      <c r="CY684" s="1"/>
      <c r="CZ684" s="1"/>
      <c r="DA684" s="1"/>
      <c r="DB684" s="1"/>
      <c r="DC684" s="1"/>
      <c r="DD684" s="1"/>
      <c r="DE684" s="1"/>
      <c r="DF684" s="1"/>
      <c r="DG684" s="1"/>
      <c r="DH684" s="1"/>
      <c r="DI684" s="1"/>
      <c r="DJ684" s="1"/>
      <c r="DK684" s="1"/>
      <c r="DL684" s="1"/>
      <c r="DM684" s="1"/>
      <c r="DN684" s="1"/>
      <c r="DO684" s="1"/>
      <c r="DP684" s="1"/>
      <c r="DQ684" s="1"/>
      <c r="DR684" s="1"/>
      <c r="DS684" s="1"/>
      <c r="DT684" s="1"/>
      <c r="DU684" s="1"/>
      <c r="DV684" s="1"/>
      <c r="DW684" s="1"/>
      <c r="DX684" s="1"/>
      <c r="DY684" s="1"/>
      <c r="DZ684" s="1"/>
      <c r="EA684" s="1"/>
      <c r="EB684" s="1"/>
      <c r="EC684" s="1"/>
      <c r="ED684" s="1"/>
      <c r="EE684" s="1"/>
      <c r="EF684" s="1"/>
      <c r="EG684" s="1"/>
      <c r="EH684" s="1"/>
      <c r="EI684" s="1"/>
      <c r="EJ684" s="1"/>
      <c r="EK684" s="1"/>
      <c r="EL684" s="1"/>
      <c r="EM684" s="1"/>
      <c r="EN684" s="1"/>
      <c r="EO684" s="1"/>
      <c r="EP684" s="1"/>
      <c r="EQ684" s="1"/>
      <c r="ER684" s="1"/>
      <c r="ES684" s="1"/>
      <c r="ET684" s="1"/>
      <c r="EU684" s="1"/>
      <c r="EV684" s="1"/>
      <c r="EW684" s="1"/>
      <c r="EX684" s="1"/>
      <c r="EY684" s="1"/>
      <c r="EZ684" s="1"/>
      <c r="FA684" s="1"/>
      <c r="FB684" s="1"/>
      <c r="FC684" s="1"/>
      <c r="FD684" s="1"/>
      <c r="FE684" s="1"/>
      <c r="FF684" s="1"/>
      <c r="FI684" s="2"/>
      <c r="FJ684" s="2"/>
      <c r="FO684" s="2"/>
      <c r="FP684" s="2"/>
      <c r="FS684" s="2"/>
      <c r="FT684" s="2"/>
      <c r="FU684" s="2"/>
      <c r="FV684" s="2"/>
      <c r="FW684" s="2"/>
      <c r="FX684" s="2"/>
      <c r="FY684" s="2"/>
      <c r="FZ684" s="2"/>
      <c r="GQ684" s="1"/>
      <c r="GR684" s="1"/>
      <c r="GS684" s="1"/>
      <c r="GT684" s="1"/>
      <c r="GU684" s="1"/>
      <c r="GV684" s="1"/>
      <c r="GW684" s="1"/>
      <c r="GX684" s="1"/>
      <c r="HM684" s="1"/>
      <c r="HN684" s="1"/>
    </row>
    <row r="685" spans="1:222">
      <c r="A685" s="11"/>
      <c r="B685" s="1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2"/>
      <c r="AN685" s="2"/>
      <c r="AQ685" s="2"/>
      <c r="AR685" s="2"/>
      <c r="AU685" s="2"/>
      <c r="AV685" s="2"/>
      <c r="BA685" s="2"/>
      <c r="BB685" s="2"/>
      <c r="BE685" s="2"/>
      <c r="BF685" s="2"/>
      <c r="BI685" s="2"/>
      <c r="BJ685" s="2"/>
      <c r="BO685" s="1"/>
      <c r="BP685" s="1"/>
      <c r="BQ685" s="1"/>
      <c r="BR685" s="1"/>
      <c r="BS685" s="1"/>
      <c r="BT685" s="1"/>
      <c r="BU685" s="1"/>
      <c r="BV685" s="1"/>
      <c r="BW685" s="1"/>
      <c r="BX685" s="1"/>
      <c r="BY685" s="1"/>
      <c r="BZ685" s="1"/>
      <c r="CA685" s="1"/>
      <c r="CB685" s="1"/>
      <c r="CC685" s="1"/>
      <c r="CD685" s="1"/>
      <c r="CE685" s="1"/>
      <c r="CF685" s="1"/>
      <c r="CG685" s="1"/>
      <c r="CH685" s="1"/>
      <c r="CI685" s="1"/>
      <c r="CJ685" s="1"/>
      <c r="CK685" s="1"/>
      <c r="CL685" s="1"/>
      <c r="CM685" s="1"/>
      <c r="CN685" s="1"/>
      <c r="CO685" s="1"/>
      <c r="CP685" s="1"/>
      <c r="CQ685" s="1"/>
      <c r="CR685" s="1"/>
      <c r="CS685" s="1"/>
      <c r="CT685" s="1"/>
      <c r="CU685" s="1"/>
      <c r="CV685" s="1"/>
      <c r="CW685" s="1"/>
      <c r="CX685" s="1"/>
      <c r="CY685" s="1"/>
      <c r="CZ685" s="1"/>
      <c r="DA685" s="1"/>
      <c r="DB685" s="1"/>
      <c r="DC685" s="1"/>
      <c r="DD685" s="1"/>
      <c r="DE685" s="1"/>
      <c r="DF685" s="1"/>
      <c r="DG685" s="1"/>
      <c r="DH685" s="1"/>
      <c r="DI685" s="1"/>
      <c r="DJ685" s="1"/>
      <c r="DK685" s="1"/>
      <c r="DL685" s="1"/>
      <c r="DM685" s="1"/>
      <c r="DN685" s="1"/>
      <c r="DO685" s="1"/>
      <c r="DP685" s="1"/>
      <c r="DQ685" s="1"/>
      <c r="DR685" s="1"/>
      <c r="DS685" s="1"/>
      <c r="DT685" s="1"/>
      <c r="DU685" s="1"/>
      <c r="DV685" s="1"/>
      <c r="DW685" s="1"/>
      <c r="DX685" s="1"/>
      <c r="DY685" s="1"/>
      <c r="DZ685" s="1"/>
      <c r="EA685" s="1"/>
      <c r="EB685" s="1"/>
      <c r="EC685" s="1"/>
      <c r="ED685" s="1"/>
      <c r="EE685" s="1"/>
      <c r="EF685" s="1"/>
      <c r="EG685" s="1"/>
      <c r="EH685" s="1"/>
      <c r="EI685" s="1"/>
      <c r="EJ685" s="1"/>
      <c r="EK685" s="1"/>
      <c r="EL685" s="1"/>
      <c r="EM685" s="1"/>
      <c r="EN685" s="1"/>
      <c r="EO685" s="1"/>
      <c r="EP685" s="1"/>
      <c r="EQ685" s="1"/>
      <c r="ER685" s="1"/>
      <c r="ES685" s="1"/>
      <c r="ET685" s="1"/>
      <c r="EU685" s="1"/>
      <c r="EV685" s="1"/>
      <c r="EW685" s="1"/>
      <c r="EX685" s="1"/>
      <c r="EY685" s="1"/>
      <c r="EZ685" s="1"/>
      <c r="FA685" s="1"/>
      <c r="FB685" s="1"/>
      <c r="FC685" s="1"/>
      <c r="FD685" s="1"/>
      <c r="FE685" s="1"/>
      <c r="FF685" s="1"/>
      <c r="FI685" s="2"/>
      <c r="FJ685" s="2"/>
      <c r="FO685" s="2"/>
      <c r="FP685" s="2"/>
      <c r="FS685" s="2"/>
      <c r="FT685" s="2"/>
      <c r="FU685" s="2"/>
      <c r="FV685" s="2"/>
      <c r="FW685" s="2"/>
      <c r="FX685" s="2"/>
      <c r="FY685" s="2"/>
      <c r="FZ685" s="2"/>
      <c r="GQ685" s="1"/>
      <c r="GR685" s="1"/>
      <c r="GS685" s="1"/>
      <c r="GT685" s="1"/>
      <c r="GU685" s="1"/>
      <c r="GV685" s="1"/>
      <c r="GW685" s="1"/>
      <c r="GX685" s="1"/>
      <c r="HM685" s="1"/>
      <c r="HN685" s="1"/>
    </row>
    <row r="686" spans="1:222">
      <c r="A686" s="11"/>
      <c r="B686" s="1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2"/>
      <c r="AN686" s="2"/>
      <c r="AQ686" s="2"/>
      <c r="AR686" s="2"/>
      <c r="AU686" s="2"/>
      <c r="AV686" s="2"/>
      <c r="BA686" s="2"/>
      <c r="BB686" s="2"/>
      <c r="BE686" s="2"/>
      <c r="BF686" s="2"/>
      <c r="BI686" s="2"/>
      <c r="BJ686" s="2"/>
      <c r="BO686" s="1"/>
      <c r="BP686" s="1"/>
      <c r="BQ686" s="1"/>
      <c r="BR686" s="1"/>
      <c r="BS686" s="1"/>
      <c r="BT686" s="1"/>
      <c r="BU686" s="1"/>
      <c r="BV686" s="1"/>
      <c r="BW686" s="1"/>
      <c r="BX686" s="1"/>
      <c r="BY686" s="1"/>
      <c r="BZ686" s="1"/>
      <c r="CA686" s="1"/>
      <c r="CB686" s="1"/>
      <c r="CC686" s="1"/>
      <c r="CD686" s="1"/>
      <c r="CE686" s="1"/>
      <c r="CF686" s="1"/>
      <c r="CG686" s="1"/>
      <c r="CH686" s="1"/>
      <c r="CI686" s="1"/>
      <c r="CJ686" s="1"/>
      <c r="CK686" s="1"/>
      <c r="CL686" s="1"/>
      <c r="CM686" s="1"/>
      <c r="CN686" s="1"/>
      <c r="CO686" s="1"/>
      <c r="CP686" s="1"/>
      <c r="CQ686" s="1"/>
      <c r="CR686" s="1"/>
      <c r="CS686" s="1"/>
      <c r="CT686" s="1"/>
      <c r="CU686" s="1"/>
      <c r="CV686" s="1"/>
      <c r="CW686" s="1"/>
      <c r="CX686" s="1"/>
      <c r="CY686" s="1"/>
      <c r="CZ686" s="1"/>
      <c r="DA686" s="1"/>
      <c r="DB686" s="1"/>
      <c r="DC686" s="1"/>
      <c r="DD686" s="1"/>
      <c r="DE686" s="1"/>
      <c r="DF686" s="1"/>
      <c r="DG686" s="1"/>
      <c r="DH686" s="1"/>
      <c r="DI686" s="1"/>
      <c r="DJ686" s="1"/>
      <c r="DK686" s="1"/>
      <c r="DL686" s="1"/>
      <c r="DM686" s="1"/>
      <c r="DN686" s="1"/>
      <c r="DO686" s="1"/>
      <c r="DP686" s="1"/>
      <c r="DQ686" s="1"/>
      <c r="DR686" s="1"/>
      <c r="DS686" s="1"/>
      <c r="DT686" s="1"/>
      <c r="DU686" s="1"/>
      <c r="DV686" s="1"/>
      <c r="DW686" s="1"/>
      <c r="DX686" s="1"/>
      <c r="DY686" s="1"/>
      <c r="DZ686" s="1"/>
      <c r="EA686" s="1"/>
      <c r="EB686" s="1"/>
      <c r="EC686" s="1"/>
      <c r="ED686" s="1"/>
      <c r="EE686" s="1"/>
      <c r="EF686" s="1"/>
      <c r="EG686" s="1"/>
      <c r="EH686" s="1"/>
      <c r="EI686" s="1"/>
      <c r="EJ686" s="1"/>
      <c r="EK686" s="1"/>
      <c r="EL686" s="1"/>
      <c r="EM686" s="1"/>
      <c r="EN686" s="1"/>
      <c r="EO686" s="1"/>
      <c r="EP686" s="1"/>
      <c r="EQ686" s="1"/>
      <c r="ER686" s="1"/>
      <c r="ES686" s="1"/>
      <c r="ET686" s="1"/>
      <c r="EU686" s="1"/>
      <c r="EV686" s="1"/>
      <c r="EW686" s="1"/>
      <c r="EX686" s="1"/>
      <c r="EY686" s="1"/>
      <c r="EZ686" s="1"/>
      <c r="FA686" s="1"/>
      <c r="FB686" s="1"/>
      <c r="FC686" s="1"/>
      <c r="FD686" s="1"/>
      <c r="FE686" s="1"/>
      <c r="FF686" s="1"/>
      <c r="FI686" s="2"/>
      <c r="FJ686" s="2"/>
      <c r="FO686" s="2"/>
      <c r="FP686" s="2"/>
      <c r="FS686" s="2"/>
      <c r="FT686" s="2"/>
      <c r="FU686" s="2"/>
      <c r="FV686" s="2"/>
      <c r="FW686" s="2"/>
      <c r="FX686" s="2"/>
      <c r="FY686" s="2"/>
      <c r="FZ686" s="2"/>
      <c r="GQ686" s="1"/>
      <c r="GR686" s="1"/>
      <c r="GS686" s="1"/>
      <c r="GT686" s="1"/>
      <c r="GU686" s="1"/>
      <c r="GV686" s="1"/>
      <c r="GW686" s="1"/>
      <c r="GX686" s="1"/>
      <c r="HM686" s="1"/>
      <c r="HN686" s="1"/>
    </row>
    <row r="687" spans="1:222">
      <c r="A687" s="11"/>
      <c r="B687" s="1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2"/>
      <c r="AN687" s="2"/>
      <c r="AQ687" s="2"/>
      <c r="AR687" s="2"/>
      <c r="AU687" s="2"/>
      <c r="AV687" s="2"/>
      <c r="BA687" s="2"/>
      <c r="BB687" s="2"/>
      <c r="BE687" s="2"/>
      <c r="BF687" s="2"/>
      <c r="BI687" s="2"/>
      <c r="BJ687" s="2"/>
      <c r="BO687" s="1"/>
      <c r="BP687" s="1"/>
      <c r="BQ687" s="1"/>
      <c r="BR687" s="1"/>
      <c r="BS687" s="1"/>
      <c r="BT687" s="1"/>
      <c r="BU687" s="1"/>
      <c r="BV687" s="1"/>
      <c r="BW687" s="1"/>
      <c r="BX687" s="1"/>
      <c r="BY687" s="1"/>
      <c r="BZ687" s="1"/>
      <c r="CA687" s="1"/>
      <c r="CB687" s="1"/>
      <c r="CC687" s="1"/>
      <c r="CD687" s="1"/>
      <c r="CE687" s="1"/>
      <c r="CF687" s="1"/>
      <c r="CG687" s="1"/>
      <c r="CH687" s="1"/>
      <c r="CI687" s="1"/>
      <c r="CJ687" s="1"/>
      <c r="CK687" s="1"/>
      <c r="CL687" s="1"/>
      <c r="CM687" s="1"/>
      <c r="CN687" s="1"/>
      <c r="CO687" s="1"/>
      <c r="CP687" s="1"/>
      <c r="CQ687" s="1"/>
      <c r="CR687" s="1"/>
      <c r="CS687" s="1"/>
      <c r="CT687" s="1"/>
      <c r="CU687" s="1"/>
      <c r="CV687" s="1"/>
      <c r="CW687" s="1"/>
      <c r="CX687" s="1"/>
      <c r="CY687" s="1"/>
      <c r="CZ687" s="1"/>
      <c r="DA687" s="1"/>
      <c r="DB687" s="1"/>
      <c r="DC687" s="1"/>
      <c r="DD687" s="1"/>
      <c r="DE687" s="1"/>
      <c r="DF687" s="1"/>
      <c r="DG687" s="1"/>
      <c r="DH687" s="1"/>
      <c r="DI687" s="1"/>
      <c r="DJ687" s="1"/>
      <c r="DK687" s="1"/>
      <c r="DL687" s="1"/>
      <c r="DM687" s="1"/>
      <c r="DN687" s="1"/>
      <c r="DO687" s="1"/>
      <c r="DP687" s="1"/>
      <c r="DQ687" s="1"/>
      <c r="DR687" s="1"/>
      <c r="DS687" s="1"/>
      <c r="DT687" s="1"/>
      <c r="DU687" s="1"/>
      <c r="DV687" s="1"/>
      <c r="DW687" s="1"/>
      <c r="DX687" s="1"/>
      <c r="DY687" s="1"/>
      <c r="DZ687" s="1"/>
      <c r="EA687" s="1"/>
      <c r="EB687" s="1"/>
      <c r="EC687" s="1"/>
      <c r="ED687" s="1"/>
      <c r="EE687" s="1"/>
      <c r="EF687" s="1"/>
      <c r="EG687" s="1"/>
      <c r="EH687" s="1"/>
      <c r="EI687" s="1"/>
      <c r="EJ687" s="1"/>
      <c r="EK687" s="1"/>
      <c r="EL687" s="1"/>
      <c r="EM687" s="1"/>
      <c r="EN687" s="1"/>
      <c r="EO687" s="1"/>
      <c r="EP687" s="1"/>
      <c r="EQ687" s="1"/>
      <c r="ER687" s="1"/>
      <c r="ES687" s="1"/>
      <c r="ET687" s="1"/>
      <c r="EU687" s="1"/>
      <c r="EV687" s="1"/>
      <c r="EW687" s="1"/>
      <c r="EX687" s="1"/>
      <c r="EY687" s="1"/>
      <c r="EZ687" s="1"/>
      <c r="FA687" s="1"/>
      <c r="FB687" s="1"/>
      <c r="FC687" s="1"/>
      <c r="FD687" s="1"/>
      <c r="FE687" s="1"/>
      <c r="FF687" s="1"/>
      <c r="FI687" s="2"/>
      <c r="FJ687" s="2"/>
      <c r="FO687" s="2"/>
      <c r="FP687" s="2"/>
      <c r="FS687" s="2"/>
      <c r="FT687" s="2"/>
      <c r="FU687" s="2"/>
      <c r="FV687" s="2"/>
      <c r="FW687" s="2"/>
      <c r="FX687" s="2"/>
      <c r="FY687" s="2"/>
      <c r="FZ687" s="2"/>
      <c r="GQ687" s="1"/>
      <c r="GR687" s="1"/>
      <c r="GS687" s="1"/>
      <c r="GT687" s="1"/>
      <c r="GU687" s="1"/>
      <c r="GV687" s="1"/>
      <c r="GW687" s="1"/>
      <c r="GX687" s="1"/>
      <c r="HM687" s="1"/>
      <c r="HN687" s="1"/>
    </row>
    <row r="688" spans="1:222">
      <c r="A688" s="11"/>
      <c r="B688" s="1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2"/>
      <c r="AN688" s="2"/>
      <c r="AQ688" s="2"/>
      <c r="AR688" s="2"/>
      <c r="AU688" s="2"/>
      <c r="AV688" s="2"/>
      <c r="BA688" s="2"/>
      <c r="BB688" s="2"/>
      <c r="BE688" s="2"/>
      <c r="BF688" s="2"/>
      <c r="BI688" s="2"/>
      <c r="BJ688" s="2"/>
      <c r="BO688" s="1"/>
      <c r="BP688" s="1"/>
      <c r="BQ688" s="1"/>
      <c r="BR688" s="1"/>
      <c r="BS688" s="1"/>
      <c r="BT688" s="1"/>
      <c r="BU688" s="1"/>
      <c r="BV688" s="1"/>
      <c r="BW688" s="1"/>
      <c r="BX688" s="1"/>
      <c r="BY688" s="1"/>
      <c r="BZ688" s="1"/>
      <c r="CA688" s="1"/>
      <c r="CB688" s="1"/>
      <c r="CC688" s="1"/>
      <c r="CD688" s="1"/>
      <c r="CE688" s="1"/>
      <c r="CF688" s="1"/>
      <c r="CG688" s="1"/>
      <c r="CH688" s="1"/>
      <c r="CI688" s="1"/>
      <c r="CJ688" s="1"/>
      <c r="CK688" s="1"/>
      <c r="CL688" s="1"/>
      <c r="CM688" s="1"/>
      <c r="CN688" s="1"/>
      <c r="CO688" s="1"/>
      <c r="CP688" s="1"/>
      <c r="CQ688" s="1"/>
      <c r="CR688" s="1"/>
      <c r="CS688" s="1"/>
      <c r="CT688" s="1"/>
      <c r="CU688" s="1"/>
      <c r="CV688" s="1"/>
      <c r="CW688" s="1"/>
      <c r="CX688" s="1"/>
      <c r="CY688" s="1"/>
      <c r="CZ688" s="1"/>
      <c r="DA688" s="1"/>
      <c r="DB688" s="1"/>
      <c r="DC688" s="1"/>
      <c r="DD688" s="1"/>
      <c r="DE688" s="1"/>
      <c r="DF688" s="1"/>
      <c r="DG688" s="1"/>
      <c r="DH688" s="1"/>
      <c r="DI688" s="1"/>
      <c r="DJ688" s="1"/>
      <c r="DK688" s="1"/>
      <c r="DL688" s="1"/>
      <c r="DM688" s="1"/>
      <c r="DN688" s="1"/>
      <c r="DO688" s="1"/>
      <c r="DP688" s="1"/>
      <c r="DQ688" s="1"/>
      <c r="DR688" s="1"/>
      <c r="DS688" s="1"/>
      <c r="DT688" s="1"/>
      <c r="DU688" s="1"/>
      <c r="DV688" s="1"/>
      <c r="DW688" s="1"/>
      <c r="DX688" s="1"/>
      <c r="DY688" s="1"/>
      <c r="DZ688" s="1"/>
      <c r="EA688" s="1"/>
      <c r="EB688" s="1"/>
      <c r="EC688" s="1"/>
      <c r="ED688" s="1"/>
      <c r="EE688" s="1"/>
      <c r="EF688" s="1"/>
      <c r="EG688" s="1"/>
      <c r="EH688" s="1"/>
      <c r="EI688" s="1"/>
      <c r="EJ688" s="1"/>
      <c r="EK688" s="1"/>
      <c r="EL688" s="1"/>
      <c r="EM688" s="1"/>
      <c r="EN688" s="1"/>
      <c r="EO688" s="1"/>
      <c r="EP688" s="1"/>
      <c r="EQ688" s="1"/>
      <c r="ER688" s="1"/>
      <c r="ES688" s="1"/>
      <c r="ET688" s="1"/>
      <c r="EU688" s="1"/>
      <c r="EV688" s="1"/>
      <c r="EW688" s="1"/>
      <c r="EX688" s="1"/>
      <c r="EY688" s="1"/>
      <c r="EZ688" s="1"/>
      <c r="FA688" s="1"/>
      <c r="FB688" s="1"/>
      <c r="FC688" s="1"/>
      <c r="FD688" s="1"/>
      <c r="FE688" s="1"/>
      <c r="FF688" s="1"/>
      <c r="FI688" s="2"/>
      <c r="FJ688" s="2"/>
      <c r="FO688" s="2"/>
      <c r="FP688" s="2"/>
      <c r="FS688" s="2"/>
      <c r="FT688" s="2"/>
      <c r="FU688" s="2"/>
      <c r="FV688" s="2"/>
      <c r="FW688" s="2"/>
      <c r="FX688" s="2"/>
      <c r="FY688" s="2"/>
      <c r="FZ688" s="2"/>
      <c r="GQ688" s="1"/>
      <c r="GR688" s="1"/>
      <c r="GS688" s="1"/>
      <c r="GT688" s="1"/>
      <c r="GU688" s="1"/>
      <c r="GV688" s="1"/>
      <c r="GW688" s="1"/>
      <c r="GX688" s="1"/>
      <c r="HM688" s="1"/>
      <c r="HN688" s="1"/>
    </row>
    <row r="689" spans="1:222">
      <c r="A689" s="11"/>
      <c r="B689" s="1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2"/>
      <c r="AN689" s="2"/>
      <c r="AQ689" s="2"/>
      <c r="AR689" s="2"/>
      <c r="AU689" s="2"/>
      <c r="AV689" s="2"/>
      <c r="BA689" s="2"/>
      <c r="BB689" s="2"/>
      <c r="BE689" s="2"/>
      <c r="BF689" s="2"/>
      <c r="BI689" s="2"/>
      <c r="BJ689" s="2"/>
      <c r="BO689" s="1"/>
      <c r="BP689" s="1"/>
      <c r="BQ689" s="1"/>
      <c r="BR689" s="1"/>
      <c r="BS689" s="1"/>
      <c r="BT689" s="1"/>
      <c r="BU689" s="1"/>
      <c r="BV689" s="1"/>
      <c r="BW689" s="1"/>
      <c r="BX689" s="1"/>
      <c r="BY689" s="1"/>
      <c r="BZ689" s="1"/>
      <c r="CA689" s="1"/>
      <c r="CB689" s="1"/>
      <c r="CC689" s="1"/>
      <c r="CD689" s="1"/>
      <c r="CE689" s="1"/>
      <c r="CF689" s="1"/>
      <c r="CG689" s="1"/>
      <c r="CH689" s="1"/>
      <c r="CI689" s="1"/>
      <c r="CJ689" s="1"/>
      <c r="CK689" s="1"/>
      <c r="CL689" s="1"/>
      <c r="CM689" s="1"/>
      <c r="CN689" s="1"/>
      <c r="CO689" s="1"/>
      <c r="CP689" s="1"/>
      <c r="CQ689" s="1"/>
      <c r="CR689" s="1"/>
      <c r="CS689" s="1"/>
      <c r="CT689" s="1"/>
      <c r="CU689" s="1"/>
      <c r="CV689" s="1"/>
      <c r="CW689" s="1"/>
      <c r="CX689" s="1"/>
      <c r="CY689" s="1"/>
      <c r="CZ689" s="1"/>
      <c r="DA689" s="1"/>
      <c r="DB689" s="1"/>
      <c r="DC689" s="1"/>
      <c r="DD689" s="1"/>
      <c r="DE689" s="1"/>
      <c r="DF689" s="1"/>
      <c r="DG689" s="1"/>
      <c r="DH689" s="1"/>
      <c r="DI689" s="1"/>
      <c r="DJ689" s="1"/>
      <c r="DK689" s="1"/>
      <c r="DL689" s="1"/>
      <c r="DM689" s="1"/>
      <c r="DN689" s="1"/>
      <c r="DO689" s="1"/>
      <c r="DP689" s="1"/>
      <c r="DQ689" s="1"/>
      <c r="DR689" s="1"/>
      <c r="DS689" s="1"/>
      <c r="DT689" s="1"/>
      <c r="DU689" s="1"/>
      <c r="DV689" s="1"/>
      <c r="DW689" s="1"/>
      <c r="DX689" s="1"/>
      <c r="DY689" s="1"/>
      <c r="DZ689" s="1"/>
      <c r="EA689" s="1"/>
      <c r="EB689" s="1"/>
      <c r="EC689" s="1"/>
      <c r="ED689" s="1"/>
      <c r="EE689" s="1"/>
      <c r="EF689" s="1"/>
      <c r="EG689" s="1"/>
      <c r="EH689" s="1"/>
      <c r="EI689" s="1"/>
      <c r="EJ689" s="1"/>
      <c r="EK689" s="1"/>
      <c r="EL689" s="1"/>
      <c r="EM689" s="1"/>
      <c r="EN689" s="1"/>
      <c r="EO689" s="1"/>
      <c r="EP689" s="1"/>
      <c r="EQ689" s="1"/>
      <c r="ER689" s="1"/>
      <c r="ES689" s="1"/>
      <c r="ET689" s="1"/>
      <c r="EU689" s="1"/>
      <c r="EV689" s="1"/>
      <c r="EW689" s="1"/>
      <c r="EX689" s="1"/>
      <c r="EY689" s="1"/>
      <c r="EZ689" s="1"/>
      <c r="FA689" s="1"/>
      <c r="FB689" s="1"/>
      <c r="FC689" s="1"/>
      <c r="FD689" s="1"/>
      <c r="FE689" s="1"/>
      <c r="FF689" s="1"/>
      <c r="FI689" s="2"/>
      <c r="FJ689" s="2"/>
      <c r="FO689" s="2"/>
      <c r="FP689" s="2"/>
      <c r="FS689" s="2"/>
      <c r="FT689" s="2"/>
      <c r="FU689" s="2"/>
      <c r="FV689" s="2"/>
      <c r="FW689" s="2"/>
      <c r="FX689" s="2"/>
      <c r="FY689" s="2"/>
      <c r="FZ689" s="2"/>
      <c r="GQ689" s="1"/>
      <c r="GR689" s="1"/>
      <c r="GS689" s="1"/>
      <c r="GT689" s="1"/>
      <c r="GU689" s="1"/>
      <c r="GV689" s="1"/>
      <c r="GW689" s="1"/>
      <c r="GX689" s="1"/>
      <c r="HM689" s="1"/>
      <c r="HN689" s="1"/>
    </row>
    <row r="690" spans="1:222">
      <c r="A690" s="11"/>
      <c r="B690" s="1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2"/>
      <c r="AN690" s="2"/>
      <c r="AQ690" s="2"/>
      <c r="AR690" s="2"/>
      <c r="AU690" s="2"/>
      <c r="AV690" s="2"/>
      <c r="BA690" s="2"/>
      <c r="BB690" s="2"/>
      <c r="BE690" s="2"/>
      <c r="BF690" s="2"/>
      <c r="BI690" s="2"/>
      <c r="BJ690" s="2"/>
      <c r="BO690" s="1"/>
      <c r="BP690" s="1"/>
      <c r="BQ690" s="1"/>
      <c r="BR690" s="1"/>
      <c r="BS690" s="1"/>
      <c r="BT690" s="1"/>
      <c r="BU690" s="1"/>
      <c r="BV690" s="1"/>
      <c r="BW690" s="1"/>
      <c r="BX690" s="1"/>
      <c r="BY690" s="1"/>
      <c r="BZ690" s="1"/>
      <c r="CA690" s="1"/>
      <c r="CB690" s="1"/>
      <c r="CC690" s="1"/>
      <c r="CD690" s="1"/>
      <c r="CE690" s="1"/>
      <c r="CF690" s="1"/>
      <c r="CG690" s="1"/>
      <c r="CH690" s="1"/>
      <c r="CI690" s="1"/>
      <c r="CJ690" s="1"/>
      <c r="CK690" s="1"/>
      <c r="CL690" s="1"/>
      <c r="CM690" s="1"/>
      <c r="CN690" s="1"/>
      <c r="CO690" s="1"/>
      <c r="CP690" s="1"/>
      <c r="CQ690" s="1"/>
      <c r="CR690" s="1"/>
      <c r="CS690" s="1"/>
      <c r="CT690" s="1"/>
      <c r="CU690" s="1"/>
      <c r="CV690" s="1"/>
      <c r="CW690" s="1"/>
      <c r="CX690" s="1"/>
      <c r="CY690" s="1"/>
      <c r="CZ690" s="1"/>
      <c r="DA690" s="1"/>
      <c r="DB690" s="1"/>
      <c r="DC690" s="1"/>
      <c r="DD690" s="1"/>
      <c r="DE690" s="1"/>
      <c r="DF690" s="1"/>
      <c r="DG690" s="1"/>
      <c r="DH690" s="1"/>
      <c r="DI690" s="1"/>
      <c r="DJ690" s="1"/>
      <c r="DK690" s="1"/>
      <c r="DL690" s="1"/>
      <c r="DM690" s="1"/>
      <c r="DN690" s="1"/>
      <c r="DO690" s="1"/>
      <c r="DP690" s="1"/>
      <c r="DQ690" s="1"/>
      <c r="DR690" s="1"/>
      <c r="DS690" s="1"/>
      <c r="DT690" s="1"/>
      <c r="DU690" s="1"/>
      <c r="DV690" s="1"/>
      <c r="DW690" s="1"/>
      <c r="DX690" s="1"/>
      <c r="DY690" s="1"/>
      <c r="DZ690" s="1"/>
      <c r="EA690" s="1"/>
      <c r="EB690" s="1"/>
      <c r="EC690" s="1"/>
      <c r="ED690" s="1"/>
      <c r="EE690" s="1"/>
      <c r="EF690" s="1"/>
      <c r="EG690" s="1"/>
      <c r="EH690" s="1"/>
      <c r="EI690" s="1"/>
      <c r="EJ690" s="1"/>
      <c r="EK690" s="1"/>
      <c r="EL690" s="1"/>
      <c r="EM690" s="1"/>
      <c r="EN690" s="1"/>
      <c r="EO690" s="1"/>
      <c r="EP690" s="1"/>
      <c r="EQ690" s="1"/>
      <c r="ER690" s="1"/>
      <c r="ES690" s="1"/>
      <c r="ET690" s="1"/>
      <c r="EU690" s="1"/>
      <c r="EV690" s="1"/>
      <c r="EW690" s="1"/>
      <c r="EX690" s="1"/>
      <c r="EY690" s="1"/>
      <c r="EZ690" s="1"/>
      <c r="FA690" s="1"/>
      <c r="FB690" s="1"/>
      <c r="FC690" s="1"/>
      <c r="FD690" s="1"/>
      <c r="FE690" s="1"/>
      <c r="FF690" s="1"/>
      <c r="FI690" s="2"/>
      <c r="FJ690" s="2"/>
      <c r="FO690" s="2"/>
      <c r="FP690" s="2"/>
      <c r="FS690" s="2"/>
      <c r="FT690" s="2"/>
      <c r="FU690" s="2"/>
      <c r="FV690" s="2"/>
      <c r="FW690" s="2"/>
      <c r="FX690" s="2"/>
      <c r="FY690" s="2"/>
      <c r="FZ690" s="2"/>
      <c r="GQ690" s="1"/>
      <c r="GR690" s="1"/>
      <c r="GS690" s="1"/>
      <c r="GT690" s="1"/>
      <c r="GU690" s="1"/>
      <c r="GV690" s="1"/>
      <c r="GW690" s="1"/>
      <c r="GX690" s="1"/>
      <c r="HM690" s="1"/>
      <c r="HN690" s="1"/>
    </row>
    <row r="691" spans="1:222">
      <c r="A691" s="11"/>
      <c r="B691" s="1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2"/>
      <c r="AN691" s="2"/>
      <c r="AQ691" s="2"/>
      <c r="AR691" s="2"/>
      <c r="AU691" s="2"/>
      <c r="AV691" s="2"/>
      <c r="BA691" s="2"/>
      <c r="BB691" s="2"/>
      <c r="BE691" s="2"/>
      <c r="BF691" s="2"/>
      <c r="BI691" s="2"/>
      <c r="BJ691" s="2"/>
      <c r="BO691" s="1"/>
      <c r="BP691" s="1"/>
      <c r="BQ691" s="1"/>
      <c r="BR691" s="1"/>
      <c r="BS691" s="1"/>
      <c r="BT691" s="1"/>
      <c r="BU691" s="1"/>
      <c r="BV691" s="1"/>
      <c r="BW691" s="1"/>
      <c r="BX691" s="1"/>
      <c r="BY691" s="1"/>
      <c r="BZ691" s="1"/>
      <c r="CA691" s="1"/>
      <c r="CB691" s="1"/>
      <c r="CC691" s="1"/>
      <c r="CD691" s="1"/>
      <c r="CE691" s="1"/>
      <c r="CF691" s="1"/>
      <c r="CG691" s="1"/>
      <c r="CH691" s="1"/>
      <c r="CI691" s="1"/>
      <c r="CJ691" s="1"/>
      <c r="CK691" s="1"/>
      <c r="CL691" s="1"/>
      <c r="CM691" s="1"/>
      <c r="CN691" s="1"/>
      <c r="CO691" s="1"/>
      <c r="CP691" s="1"/>
      <c r="CQ691" s="1"/>
      <c r="CR691" s="1"/>
      <c r="CS691" s="1"/>
      <c r="CT691" s="1"/>
      <c r="CU691" s="1"/>
      <c r="CV691" s="1"/>
      <c r="CW691" s="1"/>
      <c r="CX691" s="1"/>
      <c r="CY691" s="1"/>
      <c r="CZ691" s="1"/>
      <c r="DA691" s="1"/>
      <c r="DB691" s="1"/>
      <c r="DC691" s="1"/>
      <c r="DD691" s="1"/>
      <c r="DE691" s="1"/>
      <c r="DF691" s="1"/>
      <c r="DG691" s="1"/>
      <c r="DH691" s="1"/>
      <c r="DI691" s="1"/>
      <c r="DJ691" s="1"/>
      <c r="DK691" s="1"/>
      <c r="DL691" s="1"/>
      <c r="DM691" s="1"/>
      <c r="DN691" s="1"/>
      <c r="DO691" s="1"/>
      <c r="DP691" s="1"/>
      <c r="DQ691" s="1"/>
      <c r="DR691" s="1"/>
      <c r="DS691" s="1"/>
      <c r="DT691" s="1"/>
      <c r="DU691" s="1"/>
      <c r="DV691" s="1"/>
      <c r="DW691" s="1"/>
      <c r="DX691" s="1"/>
      <c r="DY691" s="1"/>
      <c r="DZ691" s="1"/>
      <c r="EA691" s="1"/>
      <c r="EB691" s="1"/>
      <c r="EC691" s="1"/>
      <c r="ED691" s="1"/>
      <c r="EE691" s="1"/>
      <c r="EF691" s="1"/>
      <c r="EG691" s="1"/>
      <c r="EH691" s="1"/>
      <c r="EI691" s="1"/>
      <c r="EJ691" s="1"/>
      <c r="EK691" s="1"/>
      <c r="EL691" s="1"/>
      <c r="EM691" s="1"/>
      <c r="EN691" s="1"/>
      <c r="EO691" s="1"/>
      <c r="EP691" s="1"/>
      <c r="EQ691" s="1"/>
      <c r="ER691" s="1"/>
      <c r="ES691" s="1"/>
      <c r="ET691" s="1"/>
      <c r="EU691" s="1"/>
      <c r="EV691" s="1"/>
      <c r="EW691" s="1"/>
      <c r="EX691" s="1"/>
      <c r="EY691" s="1"/>
      <c r="EZ691" s="1"/>
      <c r="FA691" s="1"/>
      <c r="FB691" s="1"/>
      <c r="FC691" s="1"/>
      <c r="FD691" s="1"/>
      <c r="FE691" s="1"/>
      <c r="FF691" s="1"/>
      <c r="FI691" s="2"/>
      <c r="FJ691" s="2"/>
      <c r="FO691" s="2"/>
      <c r="FP691" s="2"/>
      <c r="FS691" s="2"/>
      <c r="FT691" s="2"/>
      <c r="FU691" s="2"/>
      <c r="FV691" s="2"/>
      <c r="FW691" s="2"/>
      <c r="FX691" s="2"/>
      <c r="FY691" s="2"/>
      <c r="FZ691" s="2"/>
      <c r="GQ691" s="1"/>
      <c r="GR691" s="1"/>
      <c r="GS691" s="1"/>
      <c r="GT691" s="1"/>
      <c r="GU691" s="1"/>
      <c r="GV691" s="1"/>
      <c r="GW691" s="1"/>
      <c r="GX691" s="1"/>
      <c r="HM691" s="1"/>
      <c r="HN691" s="1"/>
    </row>
    <row r="692" spans="1:222">
      <c r="A692" s="11"/>
      <c r="B692" s="1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2"/>
      <c r="AN692" s="2"/>
      <c r="AQ692" s="2"/>
      <c r="AR692" s="2"/>
      <c r="AU692" s="2"/>
      <c r="AV692" s="2"/>
      <c r="BA692" s="2"/>
      <c r="BB692" s="2"/>
      <c r="BE692" s="2"/>
      <c r="BF692" s="2"/>
      <c r="BI692" s="2"/>
      <c r="BJ692" s="2"/>
      <c r="BO692" s="1"/>
      <c r="BP692" s="1"/>
      <c r="BQ692" s="1"/>
      <c r="BR692" s="1"/>
      <c r="BS692" s="1"/>
      <c r="BT692" s="1"/>
      <c r="BU692" s="1"/>
      <c r="BV692" s="1"/>
      <c r="BW692" s="1"/>
      <c r="BX692" s="1"/>
      <c r="BY692" s="1"/>
      <c r="BZ692" s="1"/>
      <c r="CA692" s="1"/>
      <c r="CB692" s="1"/>
      <c r="CC692" s="1"/>
      <c r="CD692" s="1"/>
      <c r="CE692" s="1"/>
      <c r="CF692" s="1"/>
      <c r="CG692" s="1"/>
      <c r="CH692" s="1"/>
      <c r="CI692" s="1"/>
      <c r="CJ692" s="1"/>
      <c r="CK692" s="1"/>
      <c r="CL692" s="1"/>
      <c r="CM692" s="1"/>
      <c r="CN692" s="1"/>
      <c r="CO692" s="1"/>
      <c r="CP692" s="1"/>
      <c r="CQ692" s="1"/>
      <c r="CR692" s="1"/>
      <c r="CS692" s="1"/>
      <c r="CT692" s="1"/>
      <c r="CU692" s="1"/>
      <c r="CV692" s="1"/>
      <c r="CW692" s="1"/>
      <c r="CX692" s="1"/>
      <c r="CY692" s="1"/>
      <c r="CZ692" s="1"/>
      <c r="DA692" s="1"/>
      <c r="DB692" s="1"/>
      <c r="DC692" s="1"/>
      <c r="DD692" s="1"/>
      <c r="DE692" s="1"/>
      <c r="DF692" s="1"/>
      <c r="DG692" s="1"/>
      <c r="DH692" s="1"/>
      <c r="DI692" s="1"/>
      <c r="DJ692" s="1"/>
      <c r="DK692" s="1"/>
      <c r="DL692" s="1"/>
      <c r="DM692" s="1"/>
      <c r="DN692" s="1"/>
      <c r="DO692" s="1"/>
      <c r="DP692" s="1"/>
      <c r="DQ692" s="1"/>
      <c r="DR692" s="1"/>
      <c r="DS692" s="1"/>
      <c r="DT692" s="1"/>
      <c r="DU692" s="1"/>
      <c r="DV692" s="1"/>
      <c r="DW692" s="1"/>
      <c r="DX692" s="1"/>
      <c r="DY692" s="1"/>
      <c r="DZ692" s="1"/>
      <c r="EA692" s="1"/>
      <c r="EB692" s="1"/>
      <c r="EC692" s="1"/>
      <c r="ED692" s="1"/>
      <c r="EE692" s="1"/>
      <c r="EF692" s="1"/>
      <c r="EG692" s="1"/>
      <c r="EH692" s="1"/>
      <c r="EI692" s="1"/>
      <c r="EJ692" s="1"/>
      <c r="EK692" s="1"/>
      <c r="EL692" s="1"/>
      <c r="EM692" s="1"/>
      <c r="EN692" s="1"/>
      <c r="EO692" s="1"/>
      <c r="EP692" s="1"/>
      <c r="EQ692" s="1"/>
      <c r="ER692" s="1"/>
      <c r="ES692" s="1"/>
      <c r="ET692" s="1"/>
      <c r="EU692" s="1"/>
      <c r="EV692" s="1"/>
      <c r="EW692" s="1"/>
      <c r="EX692" s="1"/>
      <c r="EY692" s="1"/>
      <c r="EZ692" s="1"/>
      <c r="FA692" s="1"/>
      <c r="FB692" s="1"/>
      <c r="FC692" s="1"/>
      <c r="FD692" s="1"/>
      <c r="FE692" s="1"/>
      <c r="FF692" s="1"/>
      <c r="FI692" s="2"/>
      <c r="FJ692" s="2"/>
      <c r="FO692" s="2"/>
      <c r="FP692" s="2"/>
      <c r="FS692" s="2"/>
      <c r="FT692" s="2"/>
      <c r="FU692" s="2"/>
      <c r="FV692" s="2"/>
      <c r="FW692" s="2"/>
      <c r="FX692" s="2"/>
      <c r="FY692" s="2"/>
      <c r="FZ692" s="2"/>
      <c r="GQ692" s="1"/>
      <c r="GR692" s="1"/>
      <c r="GS692" s="1"/>
      <c r="GT692" s="1"/>
      <c r="GU692" s="1"/>
      <c r="GV692" s="1"/>
      <c r="GW692" s="1"/>
      <c r="GX692" s="1"/>
      <c r="HM692" s="1"/>
      <c r="HN692" s="1"/>
    </row>
    <row r="693" spans="1:222">
      <c r="A693" s="11"/>
      <c r="B693" s="1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2"/>
      <c r="AN693" s="2"/>
      <c r="AQ693" s="2"/>
      <c r="AR693" s="2"/>
      <c r="AU693" s="2"/>
      <c r="AV693" s="2"/>
      <c r="BA693" s="2"/>
      <c r="BB693" s="2"/>
      <c r="BE693" s="2"/>
      <c r="BF693" s="2"/>
      <c r="BI693" s="2"/>
      <c r="BJ693" s="2"/>
      <c r="BO693" s="1"/>
      <c r="BP693" s="1"/>
      <c r="BQ693" s="1"/>
      <c r="BR693" s="1"/>
      <c r="BS693" s="1"/>
      <c r="BT693" s="1"/>
      <c r="BU693" s="1"/>
      <c r="BV693" s="1"/>
      <c r="BW693" s="1"/>
      <c r="BX693" s="1"/>
      <c r="BY693" s="1"/>
      <c r="BZ693" s="1"/>
      <c r="CA693" s="1"/>
      <c r="CB693" s="1"/>
      <c r="CC693" s="1"/>
      <c r="CD693" s="1"/>
      <c r="CE693" s="1"/>
      <c r="CF693" s="1"/>
      <c r="CG693" s="1"/>
      <c r="CH693" s="1"/>
      <c r="CI693" s="1"/>
      <c r="CJ693" s="1"/>
      <c r="CK693" s="1"/>
      <c r="CL693" s="1"/>
      <c r="CM693" s="1"/>
      <c r="CN693" s="1"/>
      <c r="CO693" s="1"/>
      <c r="CP693" s="1"/>
      <c r="CQ693" s="1"/>
      <c r="CR693" s="1"/>
      <c r="CS693" s="1"/>
      <c r="CT693" s="1"/>
      <c r="CU693" s="1"/>
      <c r="CV693" s="1"/>
      <c r="CW693" s="1"/>
      <c r="CX693" s="1"/>
      <c r="CY693" s="1"/>
      <c r="CZ693" s="1"/>
      <c r="DA693" s="1"/>
      <c r="DB693" s="1"/>
      <c r="DC693" s="1"/>
      <c r="DD693" s="1"/>
      <c r="DE693" s="1"/>
      <c r="DF693" s="1"/>
      <c r="DG693" s="1"/>
      <c r="DH693" s="1"/>
      <c r="DI693" s="1"/>
      <c r="DJ693" s="1"/>
      <c r="DK693" s="1"/>
      <c r="DL693" s="1"/>
      <c r="DM693" s="1"/>
      <c r="DN693" s="1"/>
      <c r="DO693" s="1"/>
      <c r="DP693" s="1"/>
      <c r="DQ693" s="1"/>
      <c r="DR693" s="1"/>
      <c r="DS693" s="1"/>
      <c r="DT693" s="1"/>
      <c r="DU693" s="1"/>
      <c r="DV693" s="1"/>
      <c r="DW693" s="1"/>
      <c r="DX693" s="1"/>
      <c r="DY693" s="1"/>
      <c r="DZ693" s="1"/>
      <c r="EA693" s="1"/>
      <c r="EB693" s="1"/>
      <c r="EC693" s="1"/>
      <c r="ED693" s="1"/>
      <c r="EE693" s="1"/>
      <c r="EF693" s="1"/>
      <c r="EG693" s="1"/>
      <c r="EH693" s="1"/>
      <c r="EI693" s="1"/>
      <c r="EJ693" s="1"/>
      <c r="EK693" s="1"/>
      <c r="EL693" s="1"/>
      <c r="EM693" s="1"/>
      <c r="EN693" s="1"/>
      <c r="EO693" s="1"/>
      <c r="EP693" s="1"/>
      <c r="EQ693" s="1"/>
      <c r="ER693" s="1"/>
      <c r="ES693" s="1"/>
      <c r="ET693" s="1"/>
      <c r="EU693" s="1"/>
      <c r="EV693" s="1"/>
      <c r="EW693" s="1"/>
      <c r="EX693" s="1"/>
      <c r="EY693" s="1"/>
      <c r="EZ693" s="1"/>
      <c r="FA693" s="1"/>
      <c r="FB693" s="1"/>
      <c r="FC693" s="1"/>
      <c r="FD693" s="1"/>
      <c r="FE693" s="1"/>
      <c r="FF693" s="1"/>
      <c r="FI693" s="2"/>
      <c r="FJ693" s="2"/>
      <c r="FO693" s="2"/>
      <c r="FP693" s="2"/>
      <c r="FS693" s="2"/>
      <c r="FT693" s="2"/>
      <c r="FU693" s="2"/>
      <c r="FV693" s="2"/>
      <c r="FW693" s="2"/>
      <c r="FX693" s="2"/>
      <c r="FY693" s="2"/>
      <c r="FZ693" s="2"/>
      <c r="GQ693" s="1"/>
      <c r="GR693" s="1"/>
      <c r="GS693" s="1"/>
      <c r="GT693" s="1"/>
      <c r="GU693" s="1"/>
      <c r="GV693" s="1"/>
      <c r="GW693" s="1"/>
      <c r="GX693" s="1"/>
      <c r="HM693" s="1"/>
      <c r="HN693" s="1"/>
    </row>
    <row r="694" spans="1:222">
      <c r="A694" s="11"/>
      <c r="B694" s="1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2"/>
      <c r="AN694" s="2"/>
      <c r="AQ694" s="2"/>
      <c r="AR694" s="2"/>
      <c r="AU694" s="2"/>
      <c r="AV694" s="2"/>
      <c r="BA694" s="2"/>
      <c r="BB694" s="2"/>
      <c r="BE694" s="2"/>
      <c r="BF694" s="2"/>
      <c r="BI694" s="2"/>
      <c r="BJ694" s="2"/>
      <c r="BO694" s="1"/>
      <c r="BP694" s="1"/>
      <c r="BQ694" s="1"/>
      <c r="BR694" s="1"/>
      <c r="BS694" s="1"/>
      <c r="BT694" s="1"/>
      <c r="BU694" s="1"/>
      <c r="BV694" s="1"/>
      <c r="BW694" s="1"/>
      <c r="BX694" s="1"/>
      <c r="BY694" s="1"/>
      <c r="BZ694" s="1"/>
      <c r="CA694" s="1"/>
      <c r="CB694" s="1"/>
      <c r="CC694" s="1"/>
      <c r="CD694" s="1"/>
      <c r="CE694" s="1"/>
      <c r="CF694" s="1"/>
      <c r="CG694" s="1"/>
      <c r="CH694" s="1"/>
      <c r="CI694" s="1"/>
      <c r="CJ694" s="1"/>
      <c r="CK694" s="1"/>
      <c r="CL694" s="1"/>
      <c r="CM694" s="1"/>
      <c r="CN694" s="1"/>
      <c r="CO694" s="1"/>
      <c r="CP694" s="1"/>
      <c r="CQ694" s="1"/>
      <c r="CR694" s="1"/>
      <c r="CS694" s="1"/>
      <c r="CT694" s="1"/>
      <c r="CU694" s="1"/>
      <c r="CV694" s="1"/>
      <c r="CW694" s="1"/>
      <c r="CX694" s="1"/>
      <c r="CY694" s="1"/>
      <c r="CZ694" s="1"/>
      <c r="DA694" s="1"/>
      <c r="DB694" s="1"/>
      <c r="DC694" s="1"/>
      <c r="DD694" s="1"/>
      <c r="DE694" s="1"/>
      <c r="DF694" s="1"/>
      <c r="DG694" s="1"/>
      <c r="DH694" s="1"/>
      <c r="DI694" s="1"/>
      <c r="DJ694" s="1"/>
      <c r="DK694" s="1"/>
      <c r="DL694" s="1"/>
      <c r="DM694" s="1"/>
      <c r="DN694" s="1"/>
      <c r="DO694" s="1"/>
      <c r="DP694" s="1"/>
      <c r="DQ694" s="1"/>
      <c r="DR694" s="1"/>
      <c r="DS694" s="1"/>
      <c r="DT694" s="1"/>
      <c r="DU694" s="1"/>
      <c r="DV694" s="1"/>
      <c r="DW694" s="1"/>
      <c r="DX694" s="1"/>
      <c r="DY694" s="1"/>
      <c r="DZ694" s="1"/>
      <c r="EA694" s="1"/>
      <c r="EB694" s="1"/>
      <c r="EC694" s="1"/>
      <c r="ED694" s="1"/>
      <c r="EE694" s="1"/>
      <c r="EF694" s="1"/>
      <c r="EG694" s="1"/>
      <c r="EH694" s="1"/>
      <c r="EI694" s="1"/>
      <c r="EJ694" s="1"/>
      <c r="EK694" s="1"/>
      <c r="EL694" s="1"/>
      <c r="EM694" s="1"/>
      <c r="EN694" s="1"/>
      <c r="EO694" s="1"/>
      <c r="EP694" s="1"/>
      <c r="EQ694" s="1"/>
      <c r="ER694" s="1"/>
      <c r="ES694" s="1"/>
      <c r="ET694" s="1"/>
      <c r="EU694" s="1"/>
      <c r="EV694" s="1"/>
      <c r="EW694" s="1"/>
      <c r="EX694" s="1"/>
      <c r="EY694" s="1"/>
      <c r="EZ694" s="1"/>
      <c r="FA694" s="1"/>
      <c r="FB694" s="1"/>
      <c r="FC694" s="1"/>
      <c r="FD694" s="1"/>
      <c r="FE694" s="1"/>
      <c r="FF694" s="1"/>
      <c r="FI694" s="2"/>
      <c r="FJ694" s="2"/>
      <c r="FO694" s="2"/>
      <c r="FP694" s="2"/>
      <c r="FS694" s="2"/>
      <c r="FT694" s="2"/>
      <c r="FU694" s="2"/>
      <c r="FV694" s="2"/>
      <c r="FW694" s="2"/>
      <c r="FX694" s="2"/>
      <c r="FY694" s="2"/>
      <c r="FZ694" s="2"/>
      <c r="GQ694" s="1"/>
      <c r="GR694" s="1"/>
      <c r="GS694" s="1"/>
      <c r="GT694" s="1"/>
      <c r="GU694" s="1"/>
      <c r="GV694" s="1"/>
      <c r="GW694" s="1"/>
      <c r="GX694" s="1"/>
      <c r="HM694" s="1"/>
      <c r="HN694" s="1"/>
    </row>
    <row r="695" spans="1:222">
      <c r="A695" s="11"/>
      <c r="B695" s="1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2"/>
      <c r="AN695" s="2"/>
      <c r="AQ695" s="2"/>
      <c r="AR695" s="2"/>
      <c r="AU695" s="2"/>
      <c r="AV695" s="2"/>
      <c r="BA695" s="2"/>
      <c r="BB695" s="2"/>
      <c r="BE695" s="2"/>
      <c r="BF695" s="2"/>
      <c r="BI695" s="2"/>
      <c r="BJ695" s="2"/>
      <c r="BO695" s="1"/>
      <c r="BP695" s="1"/>
      <c r="BQ695" s="1"/>
      <c r="BR695" s="1"/>
      <c r="BS695" s="1"/>
      <c r="BT695" s="1"/>
      <c r="BU695" s="1"/>
      <c r="BV695" s="1"/>
      <c r="BW695" s="1"/>
      <c r="BX695" s="1"/>
      <c r="BY695" s="1"/>
      <c r="BZ695" s="1"/>
      <c r="CA695" s="1"/>
      <c r="CB695" s="1"/>
      <c r="CC695" s="1"/>
      <c r="CD695" s="1"/>
      <c r="CE695" s="1"/>
      <c r="CF695" s="1"/>
      <c r="CG695" s="1"/>
      <c r="CH695" s="1"/>
      <c r="CI695" s="1"/>
      <c r="CJ695" s="1"/>
      <c r="CK695" s="1"/>
      <c r="CL695" s="1"/>
      <c r="CM695" s="1"/>
      <c r="CN695" s="1"/>
      <c r="CO695" s="1"/>
      <c r="CP695" s="1"/>
      <c r="CQ695" s="1"/>
      <c r="CR695" s="1"/>
      <c r="CS695" s="1"/>
      <c r="CT695" s="1"/>
      <c r="CU695" s="1"/>
      <c r="CV695" s="1"/>
      <c r="CW695" s="1"/>
      <c r="CX695" s="1"/>
      <c r="CY695" s="1"/>
      <c r="CZ695" s="1"/>
      <c r="DA695" s="1"/>
      <c r="DB695" s="1"/>
      <c r="DC695" s="1"/>
      <c r="DD695" s="1"/>
      <c r="DE695" s="1"/>
      <c r="DF695" s="1"/>
      <c r="DG695" s="1"/>
      <c r="DH695" s="1"/>
      <c r="DI695" s="1"/>
      <c r="DJ695" s="1"/>
      <c r="DK695" s="1"/>
      <c r="DL695" s="1"/>
      <c r="DM695" s="1"/>
      <c r="DN695" s="1"/>
      <c r="DO695" s="1"/>
      <c r="DP695" s="1"/>
      <c r="DQ695" s="1"/>
      <c r="DR695" s="1"/>
      <c r="DS695" s="1"/>
      <c r="DT695" s="1"/>
      <c r="DU695" s="1"/>
      <c r="DV695" s="1"/>
      <c r="DW695" s="1"/>
      <c r="DX695" s="1"/>
      <c r="DY695" s="1"/>
      <c r="DZ695" s="1"/>
      <c r="EA695" s="1"/>
      <c r="EB695" s="1"/>
      <c r="EC695" s="1"/>
      <c r="ED695" s="1"/>
      <c r="EE695" s="1"/>
      <c r="EF695" s="1"/>
      <c r="EG695" s="1"/>
      <c r="EH695" s="1"/>
      <c r="EI695" s="1"/>
      <c r="EJ695" s="1"/>
      <c r="EK695" s="1"/>
      <c r="EL695" s="1"/>
      <c r="EM695" s="1"/>
      <c r="EN695" s="1"/>
      <c r="EO695" s="1"/>
      <c r="EP695" s="1"/>
      <c r="EQ695" s="1"/>
      <c r="ER695" s="1"/>
      <c r="ES695" s="1"/>
      <c r="ET695" s="1"/>
      <c r="EU695" s="1"/>
      <c r="EV695" s="1"/>
      <c r="EW695" s="1"/>
      <c r="EX695" s="1"/>
      <c r="EY695" s="1"/>
      <c r="EZ695" s="1"/>
      <c r="FA695" s="1"/>
      <c r="FB695" s="1"/>
      <c r="FC695" s="1"/>
      <c r="FD695" s="1"/>
      <c r="FE695" s="1"/>
      <c r="FF695" s="1"/>
      <c r="FI695" s="2"/>
      <c r="FJ695" s="2"/>
      <c r="FO695" s="2"/>
      <c r="FP695" s="2"/>
      <c r="FS695" s="2"/>
      <c r="FT695" s="2"/>
      <c r="FU695" s="2"/>
      <c r="FV695" s="2"/>
      <c r="FW695" s="2"/>
      <c r="FX695" s="2"/>
      <c r="FY695" s="2"/>
      <c r="FZ695" s="2"/>
      <c r="GQ695" s="1"/>
      <c r="GR695" s="1"/>
      <c r="GS695" s="1"/>
      <c r="GT695" s="1"/>
      <c r="GU695" s="1"/>
      <c r="GV695" s="1"/>
      <c r="GW695" s="1"/>
      <c r="GX695" s="1"/>
      <c r="HM695" s="1"/>
      <c r="HN695" s="1"/>
    </row>
    <row r="696" spans="1:222">
      <c r="A696" s="11"/>
      <c r="B696" s="1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2"/>
      <c r="AN696" s="2"/>
      <c r="AQ696" s="2"/>
      <c r="AR696" s="2"/>
      <c r="AU696" s="2"/>
      <c r="AV696" s="2"/>
      <c r="BA696" s="2"/>
      <c r="BB696" s="2"/>
      <c r="BE696" s="2"/>
      <c r="BF696" s="2"/>
      <c r="BI696" s="2"/>
      <c r="BJ696" s="2"/>
      <c r="BO696" s="1"/>
      <c r="BP696" s="1"/>
      <c r="BQ696" s="1"/>
      <c r="BR696" s="1"/>
      <c r="BS696" s="1"/>
      <c r="BT696" s="1"/>
      <c r="BU696" s="1"/>
      <c r="BV696" s="1"/>
      <c r="BW696" s="1"/>
      <c r="BX696" s="1"/>
      <c r="BY696" s="1"/>
      <c r="BZ696" s="1"/>
      <c r="CA696" s="1"/>
      <c r="CB696" s="1"/>
      <c r="CC696" s="1"/>
      <c r="CD696" s="1"/>
      <c r="CE696" s="1"/>
      <c r="CF696" s="1"/>
      <c r="CG696" s="1"/>
      <c r="CH696" s="1"/>
      <c r="CI696" s="1"/>
      <c r="CJ696" s="1"/>
      <c r="CK696" s="1"/>
      <c r="CL696" s="1"/>
      <c r="CM696" s="1"/>
      <c r="CN696" s="1"/>
      <c r="CO696" s="1"/>
      <c r="CP696" s="1"/>
      <c r="CQ696" s="1"/>
      <c r="CR696" s="1"/>
      <c r="CS696" s="1"/>
      <c r="CT696" s="1"/>
      <c r="CU696" s="1"/>
      <c r="CV696" s="1"/>
      <c r="CW696" s="1"/>
      <c r="CX696" s="1"/>
      <c r="CY696" s="1"/>
      <c r="CZ696" s="1"/>
      <c r="DA696" s="1"/>
      <c r="DB696" s="1"/>
      <c r="DC696" s="1"/>
      <c r="DD696" s="1"/>
      <c r="DE696" s="1"/>
      <c r="DF696" s="1"/>
      <c r="DG696" s="1"/>
      <c r="DH696" s="1"/>
      <c r="DI696" s="1"/>
      <c r="DJ696" s="1"/>
      <c r="DK696" s="1"/>
      <c r="DL696" s="1"/>
      <c r="DM696" s="1"/>
      <c r="DN696" s="1"/>
      <c r="DO696" s="1"/>
      <c r="DP696" s="1"/>
      <c r="DQ696" s="1"/>
      <c r="DR696" s="1"/>
      <c r="DS696" s="1"/>
      <c r="DT696" s="1"/>
      <c r="DU696" s="1"/>
      <c r="DV696" s="1"/>
      <c r="DW696" s="1"/>
      <c r="DX696" s="1"/>
      <c r="DY696" s="1"/>
      <c r="DZ696" s="1"/>
      <c r="EA696" s="1"/>
      <c r="EB696" s="1"/>
      <c r="EC696" s="1"/>
      <c r="ED696" s="1"/>
      <c r="EE696" s="1"/>
      <c r="EF696" s="1"/>
      <c r="EG696" s="1"/>
      <c r="EH696" s="1"/>
      <c r="EI696" s="1"/>
      <c r="EJ696" s="1"/>
      <c r="EK696" s="1"/>
      <c r="EL696" s="1"/>
      <c r="EM696" s="1"/>
      <c r="EN696" s="1"/>
      <c r="EO696" s="1"/>
      <c r="EP696" s="1"/>
      <c r="EQ696" s="1"/>
      <c r="ER696" s="1"/>
      <c r="ES696" s="1"/>
      <c r="ET696" s="1"/>
      <c r="EU696" s="1"/>
      <c r="EV696" s="1"/>
      <c r="EW696" s="1"/>
      <c r="EX696" s="1"/>
      <c r="EY696" s="1"/>
      <c r="EZ696" s="1"/>
      <c r="FA696" s="1"/>
      <c r="FB696" s="1"/>
      <c r="FC696" s="1"/>
      <c r="FD696" s="1"/>
      <c r="FE696" s="1"/>
      <c r="FF696" s="1"/>
      <c r="FI696" s="2"/>
      <c r="FJ696" s="2"/>
      <c r="FO696" s="2"/>
      <c r="FP696" s="2"/>
      <c r="FS696" s="2"/>
      <c r="FT696" s="2"/>
      <c r="FU696" s="2"/>
      <c r="FV696" s="2"/>
      <c r="FW696" s="2"/>
      <c r="FX696" s="2"/>
      <c r="FY696" s="2"/>
      <c r="FZ696" s="2"/>
      <c r="GQ696" s="1"/>
      <c r="GR696" s="1"/>
      <c r="GS696" s="1"/>
      <c r="GT696" s="1"/>
      <c r="GU696" s="1"/>
      <c r="GV696" s="1"/>
      <c r="GW696" s="1"/>
      <c r="GX696" s="1"/>
      <c r="HM696" s="1"/>
      <c r="HN696" s="1"/>
    </row>
    <row r="697" spans="1:222">
      <c r="A697" s="11"/>
      <c r="B697" s="1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2"/>
      <c r="AN697" s="2"/>
      <c r="AQ697" s="2"/>
      <c r="AR697" s="2"/>
      <c r="AU697" s="2"/>
      <c r="AV697" s="2"/>
      <c r="BA697" s="2"/>
      <c r="BB697" s="2"/>
      <c r="BE697" s="2"/>
      <c r="BF697" s="2"/>
      <c r="BI697" s="2"/>
      <c r="BJ697" s="2"/>
      <c r="BO697" s="1"/>
      <c r="BP697" s="1"/>
      <c r="BQ697" s="1"/>
      <c r="BR697" s="1"/>
      <c r="BS697" s="1"/>
      <c r="BT697" s="1"/>
      <c r="BU697" s="1"/>
      <c r="BV697" s="1"/>
      <c r="BW697" s="1"/>
      <c r="BX697" s="1"/>
      <c r="BY697" s="1"/>
      <c r="BZ697" s="1"/>
      <c r="CA697" s="1"/>
      <c r="CB697" s="1"/>
      <c r="CC697" s="1"/>
      <c r="CD697" s="1"/>
      <c r="CE697" s="1"/>
      <c r="CF697" s="1"/>
      <c r="CG697" s="1"/>
      <c r="CH697" s="1"/>
      <c r="CI697" s="1"/>
      <c r="CJ697" s="1"/>
      <c r="CK697" s="1"/>
      <c r="CL697" s="1"/>
      <c r="CM697" s="1"/>
      <c r="CN697" s="1"/>
      <c r="CO697" s="1"/>
      <c r="CP697" s="1"/>
      <c r="CQ697" s="1"/>
      <c r="CR697" s="1"/>
      <c r="CS697" s="1"/>
      <c r="CT697" s="1"/>
      <c r="CU697" s="1"/>
      <c r="CV697" s="1"/>
      <c r="CW697" s="1"/>
      <c r="CX697" s="1"/>
      <c r="CY697" s="1"/>
      <c r="CZ697" s="1"/>
      <c r="DA697" s="1"/>
      <c r="DB697" s="1"/>
      <c r="DC697" s="1"/>
      <c r="DD697" s="1"/>
      <c r="DE697" s="1"/>
      <c r="DF697" s="1"/>
      <c r="DG697" s="1"/>
      <c r="DH697" s="1"/>
      <c r="DI697" s="1"/>
      <c r="DJ697" s="1"/>
      <c r="DK697" s="1"/>
      <c r="DL697" s="1"/>
      <c r="DM697" s="1"/>
      <c r="DN697" s="1"/>
      <c r="DO697" s="1"/>
      <c r="DP697" s="1"/>
      <c r="DQ697" s="1"/>
      <c r="DR697" s="1"/>
      <c r="DS697" s="1"/>
      <c r="DT697" s="1"/>
      <c r="DU697" s="1"/>
      <c r="DV697" s="1"/>
      <c r="DW697" s="1"/>
      <c r="DX697" s="1"/>
      <c r="DY697" s="1"/>
      <c r="DZ697" s="1"/>
      <c r="EA697" s="1"/>
      <c r="EB697" s="1"/>
      <c r="EC697" s="1"/>
      <c r="ED697" s="1"/>
      <c r="EE697" s="1"/>
      <c r="EF697" s="1"/>
      <c r="EG697" s="1"/>
      <c r="EH697" s="1"/>
      <c r="EI697" s="1"/>
      <c r="EJ697" s="1"/>
      <c r="EK697" s="1"/>
      <c r="EL697" s="1"/>
      <c r="EM697" s="1"/>
      <c r="EN697" s="1"/>
      <c r="EO697" s="1"/>
      <c r="EP697" s="1"/>
      <c r="EQ697" s="1"/>
      <c r="ER697" s="1"/>
      <c r="ES697" s="1"/>
      <c r="ET697" s="1"/>
      <c r="EU697" s="1"/>
      <c r="EV697" s="1"/>
      <c r="EW697" s="1"/>
      <c r="EX697" s="1"/>
      <c r="EY697" s="1"/>
      <c r="EZ697" s="1"/>
      <c r="FA697" s="1"/>
      <c r="FB697" s="1"/>
      <c r="FC697" s="1"/>
      <c r="FD697" s="1"/>
      <c r="FE697" s="1"/>
      <c r="FF697" s="1"/>
      <c r="FI697" s="2"/>
      <c r="FJ697" s="2"/>
      <c r="FO697" s="2"/>
      <c r="FP697" s="2"/>
      <c r="FS697" s="2"/>
      <c r="FT697" s="2"/>
      <c r="FU697" s="2"/>
      <c r="FV697" s="2"/>
      <c r="FW697" s="2"/>
      <c r="FX697" s="2"/>
      <c r="FY697" s="2"/>
      <c r="FZ697" s="2"/>
      <c r="GQ697" s="1"/>
      <c r="GR697" s="1"/>
      <c r="GS697" s="1"/>
      <c r="GT697" s="1"/>
      <c r="GU697" s="1"/>
      <c r="GV697" s="1"/>
      <c r="GW697" s="1"/>
      <c r="GX697" s="1"/>
      <c r="HM697" s="1"/>
      <c r="HN697" s="1"/>
    </row>
    <row r="698" spans="1:222">
      <c r="A698" s="11"/>
      <c r="B698" s="1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2"/>
      <c r="AN698" s="2"/>
      <c r="AQ698" s="2"/>
      <c r="AR698" s="2"/>
      <c r="AU698" s="2"/>
      <c r="AV698" s="2"/>
      <c r="BA698" s="2"/>
      <c r="BB698" s="2"/>
      <c r="BE698" s="2"/>
      <c r="BF698" s="2"/>
      <c r="BI698" s="2"/>
      <c r="BJ698" s="2"/>
      <c r="BO698" s="1"/>
      <c r="BP698" s="1"/>
      <c r="BQ698" s="1"/>
      <c r="BR698" s="1"/>
      <c r="BS698" s="1"/>
      <c r="BT698" s="1"/>
      <c r="BU698" s="1"/>
      <c r="BV698" s="1"/>
      <c r="BW698" s="1"/>
      <c r="BX698" s="1"/>
      <c r="BY698" s="1"/>
      <c r="BZ698" s="1"/>
      <c r="CA698" s="1"/>
      <c r="CB698" s="1"/>
      <c r="CC698" s="1"/>
      <c r="CD698" s="1"/>
      <c r="CE698" s="1"/>
      <c r="CF698" s="1"/>
      <c r="CG698" s="1"/>
      <c r="CH698" s="1"/>
      <c r="CI698" s="1"/>
      <c r="CJ698" s="1"/>
      <c r="CK698" s="1"/>
      <c r="CL698" s="1"/>
      <c r="CM698" s="1"/>
      <c r="CN698" s="1"/>
      <c r="CO698" s="1"/>
      <c r="CP698" s="1"/>
      <c r="CQ698" s="1"/>
      <c r="CR698" s="1"/>
      <c r="CS698" s="1"/>
      <c r="CT698" s="1"/>
      <c r="CU698" s="1"/>
      <c r="CV698" s="1"/>
      <c r="CW698" s="1"/>
      <c r="CX698" s="1"/>
      <c r="CY698" s="1"/>
      <c r="CZ698" s="1"/>
      <c r="DA698" s="1"/>
      <c r="DB698" s="1"/>
      <c r="DC698" s="1"/>
      <c r="DD698" s="1"/>
      <c r="DE698" s="1"/>
      <c r="DF698" s="1"/>
      <c r="DG698" s="1"/>
      <c r="DH698" s="1"/>
      <c r="DI698" s="1"/>
      <c r="DJ698" s="1"/>
      <c r="DK698" s="1"/>
      <c r="DL698" s="1"/>
      <c r="DM698" s="1"/>
      <c r="DN698" s="1"/>
      <c r="DO698" s="1"/>
      <c r="DP698" s="1"/>
      <c r="DQ698" s="1"/>
      <c r="DR698" s="1"/>
      <c r="DS698" s="1"/>
      <c r="DT698" s="1"/>
      <c r="DU698" s="1"/>
      <c r="DV698" s="1"/>
      <c r="DW698" s="1"/>
      <c r="DX698" s="1"/>
      <c r="DY698" s="1"/>
      <c r="DZ698" s="1"/>
      <c r="EA698" s="1"/>
      <c r="EB698" s="1"/>
      <c r="EC698" s="1"/>
      <c r="ED698" s="1"/>
      <c r="EE698" s="1"/>
      <c r="EF698" s="1"/>
      <c r="EG698" s="1"/>
      <c r="EH698" s="1"/>
      <c r="EI698" s="1"/>
      <c r="EJ698" s="1"/>
      <c r="EK698" s="1"/>
      <c r="EL698" s="1"/>
      <c r="EM698" s="1"/>
      <c r="EN698" s="1"/>
      <c r="EO698" s="1"/>
      <c r="EP698" s="1"/>
      <c r="EQ698" s="1"/>
      <c r="ER698" s="1"/>
      <c r="ES698" s="1"/>
      <c r="ET698" s="1"/>
      <c r="EU698" s="1"/>
      <c r="EV698" s="1"/>
      <c r="EW698" s="1"/>
      <c r="EX698" s="1"/>
      <c r="EY698" s="1"/>
      <c r="EZ698" s="1"/>
      <c r="FA698" s="1"/>
      <c r="FB698" s="1"/>
      <c r="FC698" s="1"/>
      <c r="FD698" s="1"/>
      <c r="FE698" s="1"/>
      <c r="FF698" s="1"/>
      <c r="FI698" s="2"/>
      <c r="FJ698" s="2"/>
      <c r="FO698" s="2"/>
      <c r="FP698" s="2"/>
      <c r="FS698" s="2"/>
      <c r="FT698" s="2"/>
      <c r="FU698" s="2"/>
      <c r="FV698" s="2"/>
      <c r="FW698" s="2"/>
      <c r="FX698" s="2"/>
      <c r="FY698" s="2"/>
      <c r="FZ698" s="2"/>
      <c r="GQ698" s="1"/>
      <c r="GR698" s="1"/>
      <c r="GS698" s="1"/>
      <c r="GT698" s="1"/>
      <c r="GU698" s="1"/>
      <c r="GV698" s="1"/>
      <c r="GW698" s="1"/>
      <c r="GX698" s="1"/>
      <c r="HM698" s="1"/>
      <c r="HN698" s="1"/>
    </row>
    <row r="699" spans="1:222">
      <c r="A699" s="11"/>
      <c r="B699" s="1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2"/>
      <c r="AN699" s="2"/>
      <c r="AQ699" s="2"/>
      <c r="AR699" s="2"/>
      <c r="AU699" s="2"/>
      <c r="AV699" s="2"/>
      <c r="BA699" s="2"/>
      <c r="BB699" s="2"/>
      <c r="BE699" s="2"/>
      <c r="BF699" s="2"/>
      <c r="BI699" s="2"/>
      <c r="BJ699" s="2"/>
      <c r="BO699" s="1"/>
      <c r="BP699" s="1"/>
      <c r="BQ699" s="1"/>
      <c r="BR699" s="1"/>
      <c r="BS699" s="1"/>
      <c r="BT699" s="1"/>
      <c r="BU699" s="1"/>
      <c r="BV699" s="1"/>
      <c r="BW699" s="1"/>
      <c r="BX699" s="1"/>
      <c r="BY699" s="1"/>
      <c r="BZ699" s="1"/>
      <c r="CA699" s="1"/>
      <c r="CB699" s="1"/>
      <c r="CC699" s="1"/>
      <c r="CD699" s="1"/>
      <c r="CE699" s="1"/>
      <c r="CF699" s="1"/>
      <c r="CG699" s="1"/>
      <c r="CH699" s="1"/>
      <c r="CI699" s="1"/>
      <c r="CJ699" s="1"/>
      <c r="CK699" s="1"/>
      <c r="CL699" s="1"/>
      <c r="CM699" s="1"/>
      <c r="CN699" s="1"/>
      <c r="CO699" s="1"/>
      <c r="CP699" s="1"/>
      <c r="CQ699" s="1"/>
      <c r="CR699" s="1"/>
      <c r="CS699" s="1"/>
      <c r="CT699" s="1"/>
      <c r="CU699" s="1"/>
      <c r="CV699" s="1"/>
      <c r="CW699" s="1"/>
      <c r="CX699" s="1"/>
      <c r="CY699" s="1"/>
      <c r="CZ699" s="1"/>
      <c r="DA699" s="1"/>
      <c r="DB699" s="1"/>
      <c r="DC699" s="1"/>
      <c r="DD699" s="1"/>
      <c r="DE699" s="1"/>
      <c r="DF699" s="1"/>
      <c r="DG699" s="1"/>
      <c r="DH699" s="1"/>
      <c r="DI699" s="1"/>
      <c r="DJ699" s="1"/>
      <c r="DK699" s="1"/>
      <c r="DL699" s="1"/>
      <c r="DM699" s="1"/>
      <c r="DN699" s="1"/>
      <c r="DO699" s="1"/>
      <c r="DP699" s="1"/>
      <c r="DQ699" s="1"/>
      <c r="DR699" s="1"/>
      <c r="DS699" s="1"/>
      <c r="DT699" s="1"/>
      <c r="DU699" s="1"/>
      <c r="DV699" s="1"/>
      <c r="DW699" s="1"/>
      <c r="DX699" s="1"/>
      <c r="DY699" s="1"/>
      <c r="DZ699" s="1"/>
      <c r="EA699" s="1"/>
      <c r="EB699" s="1"/>
      <c r="EC699" s="1"/>
      <c r="ED699" s="1"/>
      <c r="EE699" s="1"/>
      <c r="EF699" s="1"/>
      <c r="EG699" s="1"/>
      <c r="EH699" s="1"/>
      <c r="EI699" s="1"/>
      <c r="EJ699" s="1"/>
      <c r="EK699" s="1"/>
      <c r="EL699" s="1"/>
      <c r="EM699" s="1"/>
      <c r="EN699" s="1"/>
      <c r="EO699" s="1"/>
      <c r="EP699" s="1"/>
      <c r="EQ699" s="1"/>
      <c r="ER699" s="1"/>
      <c r="ES699" s="1"/>
      <c r="ET699" s="1"/>
      <c r="EU699" s="1"/>
      <c r="EV699" s="1"/>
      <c r="EW699" s="1"/>
      <c r="EX699" s="1"/>
      <c r="EY699" s="1"/>
      <c r="EZ699" s="1"/>
      <c r="FA699" s="1"/>
      <c r="FB699" s="1"/>
      <c r="FC699" s="1"/>
      <c r="FD699" s="1"/>
      <c r="FE699" s="1"/>
      <c r="FF699" s="1"/>
      <c r="FI699" s="2"/>
      <c r="FJ699" s="2"/>
      <c r="FO699" s="2"/>
      <c r="FP699" s="2"/>
      <c r="FS699" s="2"/>
      <c r="FT699" s="2"/>
      <c r="FU699" s="2"/>
      <c r="FV699" s="2"/>
      <c r="FW699" s="2"/>
      <c r="FX699" s="2"/>
      <c r="FY699" s="2"/>
      <c r="FZ699" s="2"/>
      <c r="GQ699" s="1"/>
      <c r="GR699" s="1"/>
      <c r="GS699" s="1"/>
      <c r="GT699" s="1"/>
      <c r="GU699" s="1"/>
      <c r="GV699" s="1"/>
      <c r="GW699" s="1"/>
      <c r="GX699" s="1"/>
      <c r="HM699" s="1"/>
      <c r="HN699" s="1"/>
    </row>
    <row r="700" spans="1:222">
      <c r="A700" s="11"/>
      <c r="B700" s="1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2"/>
      <c r="AN700" s="2"/>
      <c r="AQ700" s="2"/>
      <c r="AR700" s="2"/>
      <c r="AU700" s="2"/>
      <c r="AV700" s="2"/>
      <c r="BA700" s="2"/>
      <c r="BB700" s="2"/>
      <c r="BE700" s="2"/>
      <c r="BF700" s="2"/>
      <c r="BI700" s="2"/>
      <c r="BJ700" s="2"/>
      <c r="BO700" s="1"/>
      <c r="BP700" s="1"/>
      <c r="BQ700" s="1"/>
      <c r="BR700" s="1"/>
      <c r="BS700" s="1"/>
      <c r="BT700" s="1"/>
      <c r="BU700" s="1"/>
      <c r="BV700" s="1"/>
      <c r="BW700" s="1"/>
      <c r="BX700" s="1"/>
      <c r="BY700" s="1"/>
      <c r="BZ700" s="1"/>
      <c r="CA700" s="1"/>
      <c r="CB700" s="1"/>
      <c r="CC700" s="1"/>
      <c r="CD700" s="1"/>
      <c r="CE700" s="1"/>
      <c r="CF700" s="1"/>
      <c r="CG700" s="1"/>
      <c r="CH700" s="1"/>
      <c r="CI700" s="1"/>
      <c r="CJ700" s="1"/>
      <c r="CK700" s="1"/>
      <c r="CL700" s="1"/>
      <c r="CM700" s="1"/>
      <c r="CN700" s="1"/>
      <c r="CO700" s="1"/>
      <c r="CP700" s="1"/>
      <c r="CQ700" s="1"/>
      <c r="CR700" s="1"/>
      <c r="CS700" s="1"/>
      <c r="CT700" s="1"/>
      <c r="CU700" s="1"/>
      <c r="CV700" s="1"/>
      <c r="CW700" s="1"/>
      <c r="CX700" s="1"/>
      <c r="CY700" s="1"/>
      <c r="CZ700" s="1"/>
      <c r="DA700" s="1"/>
      <c r="DB700" s="1"/>
      <c r="DC700" s="1"/>
      <c r="DD700" s="1"/>
      <c r="DE700" s="1"/>
      <c r="DF700" s="1"/>
      <c r="DG700" s="1"/>
      <c r="DH700" s="1"/>
      <c r="DI700" s="1"/>
      <c r="DJ700" s="1"/>
      <c r="DK700" s="1"/>
      <c r="DL700" s="1"/>
      <c r="DM700" s="1"/>
      <c r="DN700" s="1"/>
      <c r="DO700" s="1"/>
      <c r="DP700" s="1"/>
      <c r="DQ700" s="1"/>
      <c r="DR700" s="1"/>
      <c r="DS700" s="1"/>
      <c r="DT700" s="1"/>
      <c r="DU700" s="1"/>
      <c r="DV700" s="1"/>
      <c r="DW700" s="1"/>
      <c r="DX700" s="1"/>
      <c r="DY700" s="1"/>
      <c r="DZ700" s="1"/>
      <c r="EA700" s="1"/>
      <c r="EB700" s="1"/>
      <c r="EC700" s="1"/>
      <c r="ED700" s="1"/>
      <c r="EE700" s="1"/>
      <c r="EF700" s="1"/>
      <c r="EG700" s="1"/>
      <c r="EH700" s="1"/>
      <c r="EI700" s="1"/>
      <c r="EJ700" s="1"/>
      <c r="EK700" s="1"/>
      <c r="EL700" s="1"/>
      <c r="EM700" s="1"/>
      <c r="EN700" s="1"/>
      <c r="EO700" s="1"/>
      <c r="EP700" s="1"/>
      <c r="EQ700" s="1"/>
      <c r="ER700" s="1"/>
      <c r="ES700" s="1"/>
      <c r="ET700" s="1"/>
      <c r="EU700" s="1"/>
      <c r="EV700" s="1"/>
      <c r="EW700" s="1"/>
      <c r="EX700" s="1"/>
      <c r="EY700" s="1"/>
      <c r="EZ700" s="1"/>
      <c r="FA700" s="1"/>
      <c r="FB700" s="1"/>
      <c r="FC700" s="1"/>
      <c r="FD700" s="1"/>
      <c r="FE700" s="1"/>
      <c r="FF700" s="1"/>
      <c r="FI700" s="2"/>
      <c r="FJ700" s="2"/>
      <c r="FO700" s="2"/>
      <c r="FP700" s="2"/>
      <c r="FS700" s="2"/>
      <c r="FT700" s="2"/>
      <c r="FU700" s="2"/>
      <c r="FV700" s="2"/>
      <c r="FW700" s="2"/>
      <c r="FX700" s="2"/>
      <c r="FY700" s="2"/>
      <c r="FZ700" s="2"/>
      <c r="GQ700" s="1"/>
      <c r="GR700" s="1"/>
      <c r="GS700" s="1"/>
      <c r="GT700" s="1"/>
      <c r="GU700" s="1"/>
      <c r="GV700" s="1"/>
      <c r="GW700" s="1"/>
      <c r="GX700" s="1"/>
      <c r="HM700" s="1"/>
      <c r="HN700" s="1"/>
    </row>
    <row r="701" spans="1:222">
      <c r="A701" s="11"/>
      <c r="B701" s="1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2"/>
      <c r="AN701" s="2"/>
      <c r="AQ701" s="2"/>
      <c r="AR701" s="2"/>
      <c r="AU701" s="2"/>
      <c r="AV701" s="2"/>
      <c r="BA701" s="2"/>
      <c r="BB701" s="2"/>
      <c r="BE701" s="2"/>
      <c r="BF701" s="2"/>
      <c r="BI701" s="2"/>
      <c r="BJ701" s="2"/>
      <c r="BO701" s="1"/>
      <c r="BP701" s="1"/>
      <c r="BQ701" s="1"/>
      <c r="BR701" s="1"/>
      <c r="BS701" s="1"/>
      <c r="BT701" s="1"/>
      <c r="BU701" s="1"/>
      <c r="BV701" s="1"/>
      <c r="BW701" s="1"/>
      <c r="BX701" s="1"/>
      <c r="BY701" s="1"/>
      <c r="BZ701" s="1"/>
      <c r="CA701" s="1"/>
      <c r="CB701" s="1"/>
      <c r="CC701" s="1"/>
      <c r="CD701" s="1"/>
      <c r="CE701" s="1"/>
      <c r="CF701" s="1"/>
      <c r="CG701" s="1"/>
      <c r="CH701" s="1"/>
      <c r="CI701" s="1"/>
      <c r="CJ701" s="1"/>
      <c r="CK701" s="1"/>
      <c r="CL701" s="1"/>
      <c r="CM701" s="1"/>
      <c r="CN701" s="1"/>
      <c r="CO701" s="1"/>
      <c r="CP701" s="1"/>
      <c r="CQ701" s="1"/>
      <c r="CR701" s="1"/>
      <c r="CS701" s="1"/>
      <c r="CT701" s="1"/>
      <c r="CU701" s="1"/>
      <c r="CV701" s="1"/>
      <c r="CW701" s="1"/>
      <c r="CX701" s="1"/>
      <c r="CY701" s="1"/>
      <c r="CZ701" s="1"/>
      <c r="DA701" s="1"/>
      <c r="DB701" s="1"/>
      <c r="DC701" s="1"/>
      <c r="DD701" s="1"/>
      <c r="DE701" s="1"/>
      <c r="DF701" s="1"/>
      <c r="DG701" s="1"/>
      <c r="DH701" s="1"/>
      <c r="DI701" s="1"/>
      <c r="DJ701" s="1"/>
      <c r="DK701" s="1"/>
      <c r="DL701" s="1"/>
      <c r="DM701" s="1"/>
      <c r="DN701" s="1"/>
      <c r="DO701" s="1"/>
      <c r="DP701" s="1"/>
      <c r="DQ701" s="1"/>
      <c r="DR701" s="1"/>
      <c r="DS701" s="1"/>
      <c r="DT701" s="1"/>
      <c r="DU701" s="1"/>
      <c r="DV701" s="1"/>
      <c r="DW701" s="1"/>
      <c r="DX701" s="1"/>
      <c r="DY701" s="1"/>
      <c r="DZ701" s="1"/>
      <c r="EA701" s="1"/>
      <c r="EB701" s="1"/>
      <c r="EC701" s="1"/>
      <c r="ED701" s="1"/>
      <c r="EE701" s="1"/>
      <c r="EF701" s="1"/>
      <c r="EG701" s="1"/>
      <c r="EH701" s="1"/>
      <c r="EI701" s="1"/>
      <c r="EJ701" s="1"/>
      <c r="EK701" s="1"/>
      <c r="EL701" s="1"/>
      <c r="EM701" s="1"/>
      <c r="EN701" s="1"/>
      <c r="EO701" s="1"/>
      <c r="EP701" s="1"/>
      <c r="EQ701" s="1"/>
      <c r="ER701" s="1"/>
      <c r="ES701" s="1"/>
      <c r="ET701" s="1"/>
      <c r="EU701" s="1"/>
      <c r="EV701" s="1"/>
      <c r="EW701" s="1"/>
      <c r="EX701" s="1"/>
      <c r="EY701" s="1"/>
      <c r="EZ701" s="1"/>
      <c r="FA701" s="1"/>
      <c r="FB701" s="1"/>
      <c r="FC701" s="1"/>
      <c r="FD701" s="1"/>
      <c r="FE701" s="1"/>
      <c r="FF701" s="1"/>
      <c r="FI701" s="2"/>
      <c r="FJ701" s="2"/>
      <c r="FO701" s="2"/>
      <c r="FP701" s="2"/>
      <c r="FS701" s="2"/>
      <c r="FT701" s="2"/>
      <c r="FU701" s="2"/>
      <c r="FV701" s="2"/>
      <c r="FW701" s="2"/>
      <c r="FX701" s="2"/>
      <c r="FY701" s="2"/>
      <c r="FZ701" s="2"/>
      <c r="GQ701" s="1"/>
      <c r="GR701" s="1"/>
      <c r="GS701" s="1"/>
      <c r="GT701" s="1"/>
      <c r="GU701" s="1"/>
      <c r="GV701" s="1"/>
      <c r="GW701" s="1"/>
      <c r="GX701" s="1"/>
      <c r="HM701" s="1"/>
      <c r="HN701" s="1"/>
    </row>
    <row r="702" spans="1:222">
      <c r="A702" s="11"/>
      <c r="B702" s="1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2"/>
      <c r="AN702" s="2"/>
      <c r="AQ702" s="2"/>
      <c r="AR702" s="2"/>
      <c r="AU702" s="2"/>
      <c r="AV702" s="2"/>
      <c r="BA702" s="2"/>
      <c r="BB702" s="2"/>
      <c r="BE702" s="2"/>
      <c r="BF702" s="2"/>
      <c r="BI702" s="2"/>
      <c r="BJ702" s="2"/>
      <c r="BO702" s="1"/>
      <c r="BP702" s="1"/>
      <c r="BQ702" s="1"/>
      <c r="BR702" s="1"/>
      <c r="BS702" s="1"/>
      <c r="BT702" s="1"/>
      <c r="BU702" s="1"/>
      <c r="BV702" s="1"/>
      <c r="BW702" s="1"/>
      <c r="BX702" s="1"/>
      <c r="BY702" s="1"/>
      <c r="BZ702" s="1"/>
      <c r="CA702" s="1"/>
      <c r="CB702" s="1"/>
      <c r="CC702" s="1"/>
      <c r="CD702" s="1"/>
      <c r="CE702" s="1"/>
      <c r="CF702" s="1"/>
      <c r="CG702" s="1"/>
      <c r="CH702" s="1"/>
      <c r="CI702" s="1"/>
      <c r="CJ702" s="1"/>
      <c r="CK702" s="1"/>
      <c r="CL702" s="1"/>
      <c r="CM702" s="1"/>
      <c r="CN702" s="1"/>
      <c r="CO702" s="1"/>
      <c r="CP702" s="1"/>
      <c r="CQ702" s="1"/>
      <c r="CR702" s="1"/>
      <c r="CS702" s="1"/>
      <c r="CT702" s="1"/>
      <c r="CU702" s="1"/>
      <c r="CV702" s="1"/>
      <c r="CW702" s="1"/>
      <c r="CX702" s="1"/>
      <c r="CY702" s="1"/>
      <c r="CZ702" s="1"/>
      <c r="DA702" s="1"/>
      <c r="DB702" s="1"/>
      <c r="DC702" s="1"/>
      <c r="DD702" s="1"/>
      <c r="DE702" s="1"/>
      <c r="DF702" s="1"/>
      <c r="DG702" s="1"/>
      <c r="DH702" s="1"/>
      <c r="DI702" s="1"/>
      <c r="DJ702" s="1"/>
      <c r="DK702" s="1"/>
      <c r="DL702" s="1"/>
      <c r="DM702" s="1"/>
      <c r="DN702" s="1"/>
      <c r="DO702" s="1"/>
      <c r="DP702" s="1"/>
      <c r="DQ702" s="1"/>
      <c r="DR702" s="1"/>
      <c r="DS702" s="1"/>
      <c r="DT702" s="1"/>
      <c r="DU702" s="1"/>
      <c r="DV702" s="1"/>
      <c r="DW702" s="1"/>
      <c r="DX702" s="1"/>
      <c r="DY702" s="1"/>
      <c r="DZ702" s="1"/>
      <c r="EA702" s="1"/>
      <c r="EB702" s="1"/>
      <c r="EC702" s="1"/>
      <c r="ED702" s="1"/>
      <c r="EE702" s="1"/>
      <c r="EF702" s="1"/>
      <c r="EG702" s="1"/>
      <c r="EH702" s="1"/>
      <c r="EI702" s="1"/>
      <c r="EJ702" s="1"/>
      <c r="EK702" s="1"/>
      <c r="EL702" s="1"/>
      <c r="EM702" s="1"/>
      <c r="EN702" s="1"/>
      <c r="EO702" s="1"/>
      <c r="EP702" s="1"/>
      <c r="EQ702" s="1"/>
      <c r="ER702" s="1"/>
      <c r="ES702" s="1"/>
      <c r="ET702" s="1"/>
      <c r="EU702" s="1"/>
      <c r="EV702" s="1"/>
      <c r="EW702" s="1"/>
      <c r="EX702" s="1"/>
      <c r="EY702" s="1"/>
      <c r="EZ702" s="1"/>
      <c r="FA702" s="1"/>
      <c r="FB702" s="1"/>
      <c r="FC702" s="1"/>
      <c r="FD702" s="1"/>
      <c r="FE702" s="1"/>
      <c r="FF702" s="1"/>
      <c r="FI702" s="2"/>
      <c r="FJ702" s="2"/>
      <c r="FO702" s="2"/>
      <c r="FP702" s="2"/>
      <c r="FS702" s="2"/>
      <c r="FT702" s="2"/>
      <c r="FU702" s="2"/>
      <c r="FV702" s="2"/>
      <c r="FW702" s="2"/>
      <c r="FX702" s="2"/>
      <c r="FY702" s="2"/>
      <c r="FZ702" s="2"/>
      <c r="GQ702" s="1"/>
      <c r="GR702" s="1"/>
      <c r="GS702" s="1"/>
      <c r="GT702" s="1"/>
      <c r="GU702" s="1"/>
      <c r="GV702" s="1"/>
      <c r="GW702" s="1"/>
      <c r="GX702" s="1"/>
      <c r="HM702" s="1"/>
      <c r="HN702" s="1"/>
    </row>
    <row r="703" spans="1:222">
      <c r="A703" s="11"/>
      <c r="B703" s="1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2"/>
      <c r="AN703" s="2"/>
      <c r="AQ703" s="2"/>
      <c r="AR703" s="2"/>
      <c r="AU703" s="2"/>
      <c r="AV703" s="2"/>
      <c r="BA703" s="2"/>
      <c r="BB703" s="2"/>
      <c r="BE703" s="2"/>
      <c r="BF703" s="2"/>
      <c r="BI703" s="2"/>
      <c r="BJ703" s="2"/>
      <c r="BO703" s="1"/>
      <c r="BP703" s="1"/>
      <c r="BQ703" s="1"/>
      <c r="BR703" s="1"/>
      <c r="BS703" s="1"/>
      <c r="BT703" s="1"/>
      <c r="BU703" s="1"/>
      <c r="BV703" s="1"/>
      <c r="BW703" s="1"/>
      <c r="BX703" s="1"/>
      <c r="BY703" s="1"/>
      <c r="BZ703" s="1"/>
      <c r="CA703" s="1"/>
      <c r="CB703" s="1"/>
      <c r="CC703" s="1"/>
      <c r="CD703" s="1"/>
      <c r="CE703" s="1"/>
      <c r="CF703" s="1"/>
      <c r="CG703" s="1"/>
      <c r="CH703" s="1"/>
      <c r="CI703" s="1"/>
      <c r="CJ703" s="1"/>
      <c r="CK703" s="1"/>
      <c r="CL703" s="1"/>
      <c r="CM703" s="1"/>
      <c r="CN703" s="1"/>
      <c r="CO703" s="1"/>
      <c r="CP703" s="1"/>
      <c r="CQ703" s="1"/>
      <c r="CR703" s="1"/>
      <c r="CS703" s="1"/>
      <c r="CT703" s="1"/>
      <c r="CU703" s="1"/>
      <c r="CV703" s="1"/>
      <c r="CW703" s="1"/>
      <c r="CX703" s="1"/>
      <c r="CY703" s="1"/>
      <c r="CZ703" s="1"/>
      <c r="DA703" s="1"/>
      <c r="DB703" s="1"/>
      <c r="DC703" s="1"/>
      <c r="DD703" s="1"/>
      <c r="DE703" s="1"/>
      <c r="DF703" s="1"/>
      <c r="DG703" s="1"/>
      <c r="DH703" s="1"/>
      <c r="DI703" s="1"/>
      <c r="DJ703" s="1"/>
      <c r="DK703" s="1"/>
      <c r="DL703" s="1"/>
      <c r="DM703" s="1"/>
      <c r="DN703" s="1"/>
      <c r="DO703" s="1"/>
      <c r="DP703" s="1"/>
      <c r="DQ703" s="1"/>
      <c r="DR703" s="1"/>
      <c r="DS703" s="1"/>
      <c r="DT703" s="1"/>
      <c r="DU703" s="1"/>
      <c r="DV703" s="1"/>
      <c r="DW703" s="1"/>
      <c r="DX703" s="1"/>
      <c r="DY703" s="1"/>
      <c r="DZ703" s="1"/>
      <c r="EA703" s="1"/>
      <c r="EB703" s="1"/>
      <c r="EC703" s="1"/>
      <c r="ED703" s="1"/>
      <c r="EE703" s="1"/>
      <c r="EF703" s="1"/>
      <c r="EG703" s="1"/>
      <c r="EH703" s="1"/>
      <c r="EI703" s="1"/>
      <c r="EJ703" s="1"/>
      <c r="EK703" s="1"/>
      <c r="EL703" s="1"/>
      <c r="EM703" s="1"/>
      <c r="EN703" s="1"/>
      <c r="EO703" s="1"/>
      <c r="EP703" s="1"/>
      <c r="EQ703" s="1"/>
      <c r="ER703" s="1"/>
      <c r="ES703" s="1"/>
      <c r="ET703" s="1"/>
      <c r="EU703" s="1"/>
      <c r="EV703" s="1"/>
      <c r="EW703" s="1"/>
      <c r="EX703" s="1"/>
      <c r="EY703" s="1"/>
      <c r="EZ703" s="1"/>
      <c r="FA703" s="1"/>
      <c r="FB703" s="1"/>
      <c r="FC703" s="1"/>
      <c r="FD703" s="1"/>
      <c r="FE703" s="1"/>
      <c r="FF703" s="1"/>
      <c r="FI703" s="2"/>
      <c r="FJ703" s="2"/>
      <c r="FO703" s="2"/>
      <c r="FP703" s="2"/>
      <c r="FS703" s="2"/>
      <c r="FT703" s="2"/>
      <c r="FU703" s="2"/>
      <c r="FV703" s="2"/>
      <c r="FW703" s="2"/>
      <c r="FX703" s="2"/>
      <c r="FY703" s="2"/>
      <c r="FZ703" s="2"/>
      <c r="GQ703" s="1"/>
      <c r="GR703" s="1"/>
      <c r="GS703" s="1"/>
      <c r="GT703" s="1"/>
      <c r="GU703" s="1"/>
      <c r="GV703" s="1"/>
      <c r="GW703" s="1"/>
      <c r="GX703" s="1"/>
      <c r="HM703" s="1"/>
      <c r="HN703" s="1"/>
    </row>
    <row r="704" spans="1:222">
      <c r="A704" s="11"/>
      <c r="B704" s="1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2"/>
      <c r="AN704" s="2"/>
      <c r="AQ704" s="2"/>
      <c r="AR704" s="2"/>
      <c r="AU704" s="2"/>
      <c r="AV704" s="2"/>
      <c r="BA704" s="2"/>
      <c r="BB704" s="2"/>
      <c r="BE704" s="2"/>
      <c r="BF704" s="2"/>
      <c r="BI704" s="2"/>
      <c r="BJ704" s="2"/>
      <c r="BO704" s="1"/>
      <c r="BP704" s="1"/>
      <c r="BQ704" s="1"/>
      <c r="BR704" s="1"/>
      <c r="BS704" s="1"/>
      <c r="BT704" s="1"/>
      <c r="BU704" s="1"/>
      <c r="BV704" s="1"/>
      <c r="BW704" s="1"/>
      <c r="BX704" s="1"/>
      <c r="BY704" s="1"/>
      <c r="BZ704" s="1"/>
      <c r="CA704" s="1"/>
      <c r="CB704" s="1"/>
      <c r="CC704" s="1"/>
      <c r="CD704" s="1"/>
      <c r="CE704" s="1"/>
      <c r="CF704" s="1"/>
      <c r="CG704" s="1"/>
      <c r="CH704" s="1"/>
      <c r="CI704" s="1"/>
      <c r="CJ704" s="1"/>
      <c r="CK704" s="1"/>
      <c r="CL704" s="1"/>
      <c r="CM704" s="1"/>
      <c r="CN704" s="1"/>
      <c r="CO704" s="1"/>
      <c r="CP704" s="1"/>
      <c r="CQ704" s="1"/>
      <c r="CR704" s="1"/>
      <c r="CS704" s="1"/>
      <c r="CT704" s="1"/>
      <c r="CU704" s="1"/>
      <c r="CV704" s="1"/>
      <c r="CW704" s="1"/>
      <c r="CX704" s="1"/>
      <c r="CY704" s="1"/>
      <c r="CZ704" s="1"/>
      <c r="DA704" s="1"/>
      <c r="DB704" s="1"/>
      <c r="DC704" s="1"/>
      <c r="DD704" s="1"/>
      <c r="DE704" s="1"/>
      <c r="DF704" s="1"/>
      <c r="DG704" s="1"/>
      <c r="DH704" s="1"/>
      <c r="DI704" s="1"/>
      <c r="DJ704" s="1"/>
      <c r="DK704" s="1"/>
      <c r="DL704" s="1"/>
      <c r="DM704" s="1"/>
      <c r="DN704" s="1"/>
      <c r="DO704" s="1"/>
      <c r="DP704" s="1"/>
      <c r="DQ704" s="1"/>
      <c r="DR704" s="1"/>
      <c r="DS704" s="1"/>
      <c r="DT704" s="1"/>
      <c r="DU704" s="1"/>
      <c r="DV704" s="1"/>
      <c r="DW704" s="1"/>
      <c r="DX704" s="1"/>
      <c r="DY704" s="1"/>
      <c r="DZ704" s="1"/>
      <c r="EA704" s="1"/>
      <c r="EB704" s="1"/>
      <c r="EC704" s="1"/>
      <c r="ED704" s="1"/>
      <c r="EE704" s="1"/>
      <c r="EF704" s="1"/>
      <c r="EG704" s="1"/>
      <c r="EH704" s="1"/>
      <c r="EI704" s="1"/>
      <c r="EJ704" s="1"/>
      <c r="EK704" s="1"/>
      <c r="EL704" s="1"/>
      <c r="EM704" s="1"/>
      <c r="EN704" s="1"/>
      <c r="EO704" s="1"/>
      <c r="EP704" s="1"/>
      <c r="EQ704" s="1"/>
      <c r="ER704" s="1"/>
      <c r="ES704" s="1"/>
      <c r="ET704" s="1"/>
      <c r="EU704" s="1"/>
      <c r="EV704" s="1"/>
      <c r="EW704" s="1"/>
      <c r="EX704" s="1"/>
      <c r="EY704" s="1"/>
      <c r="EZ704" s="1"/>
      <c r="FA704" s="1"/>
      <c r="FB704" s="1"/>
      <c r="FC704" s="1"/>
      <c r="FD704" s="1"/>
      <c r="FE704" s="1"/>
      <c r="FF704" s="1"/>
      <c r="FI704" s="2"/>
      <c r="FJ704" s="2"/>
      <c r="FO704" s="2"/>
      <c r="FP704" s="2"/>
      <c r="FS704" s="2"/>
      <c r="FT704" s="2"/>
      <c r="FU704" s="2"/>
      <c r="FV704" s="2"/>
      <c r="FW704" s="2"/>
      <c r="FX704" s="2"/>
      <c r="FY704" s="2"/>
      <c r="FZ704" s="2"/>
      <c r="GQ704" s="1"/>
      <c r="GR704" s="1"/>
      <c r="GS704" s="1"/>
      <c r="GT704" s="1"/>
      <c r="GU704" s="1"/>
      <c r="GV704" s="1"/>
      <c r="GW704" s="1"/>
      <c r="GX704" s="1"/>
      <c r="HM704" s="1"/>
      <c r="HN704" s="1"/>
    </row>
    <row r="705" spans="1:222">
      <c r="A705" s="11"/>
      <c r="B705" s="1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2"/>
      <c r="AN705" s="2"/>
      <c r="AQ705" s="2"/>
      <c r="AR705" s="2"/>
      <c r="AU705" s="2"/>
      <c r="AV705" s="2"/>
      <c r="BA705" s="2"/>
      <c r="BB705" s="2"/>
      <c r="BE705" s="2"/>
      <c r="BF705" s="2"/>
      <c r="BI705" s="2"/>
      <c r="BJ705" s="2"/>
      <c r="BO705" s="1"/>
      <c r="BP705" s="1"/>
      <c r="BQ705" s="1"/>
      <c r="BR705" s="1"/>
      <c r="BS705" s="1"/>
      <c r="BT705" s="1"/>
      <c r="BU705" s="1"/>
      <c r="BV705" s="1"/>
      <c r="BW705" s="1"/>
      <c r="BX705" s="1"/>
      <c r="BY705" s="1"/>
      <c r="BZ705" s="1"/>
      <c r="CA705" s="1"/>
      <c r="CB705" s="1"/>
      <c r="CC705" s="1"/>
      <c r="CD705" s="1"/>
      <c r="CE705" s="1"/>
      <c r="CF705" s="1"/>
      <c r="CG705" s="1"/>
      <c r="CH705" s="1"/>
      <c r="CI705" s="1"/>
      <c r="CJ705" s="1"/>
      <c r="CK705" s="1"/>
      <c r="CL705" s="1"/>
      <c r="CM705" s="1"/>
      <c r="CN705" s="1"/>
      <c r="CO705" s="1"/>
      <c r="CP705" s="1"/>
      <c r="CQ705" s="1"/>
      <c r="CR705" s="1"/>
      <c r="CS705" s="1"/>
      <c r="CT705" s="1"/>
      <c r="CU705" s="1"/>
      <c r="CV705" s="1"/>
      <c r="CW705" s="1"/>
      <c r="CX705" s="1"/>
      <c r="CY705" s="1"/>
      <c r="CZ705" s="1"/>
      <c r="DA705" s="1"/>
      <c r="DB705" s="1"/>
      <c r="DC705" s="1"/>
      <c r="DD705" s="1"/>
      <c r="DE705" s="1"/>
      <c r="DF705" s="1"/>
      <c r="DG705" s="1"/>
      <c r="DH705" s="1"/>
      <c r="DI705" s="1"/>
      <c r="DJ705" s="1"/>
      <c r="DK705" s="1"/>
      <c r="DL705" s="1"/>
      <c r="DM705" s="1"/>
      <c r="DN705" s="1"/>
      <c r="DO705" s="1"/>
      <c r="DP705" s="1"/>
      <c r="DQ705" s="1"/>
      <c r="DR705" s="1"/>
      <c r="DS705" s="1"/>
      <c r="DT705" s="1"/>
      <c r="DU705" s="1"/>
      <c r="DV705" s="1"/>
      <c r="DW705" s="1"/>
      <c r="DX705" s="1"/>
      <c r="DY705" s="1"/>
      <c r="DZ705" s="1"/>
      <c r="EA705" s="1"/>
      <c r="EB705" s="1"/>
      <c r="EC705" s="1"/>
      <c r="ED705" s="1"/>
      <c r="EE705" s="1"/>
      <c r="EF705" s="1"/>
      <c r="EG705" s="1"/>
      <c r="EH705" s="1"/>
      <c r="EI705" s="1"/>
      <c r="EJ705" s="1"/>
      <c r="EK705" s="1"/>
      <c r="EL705" s="1"/>
      <c r="EM705" s="1"/>
      <c r="EN705" s="1"/>
      <c r="EO705" s="1"/>
      <c r="EP705" s="1"/>
      <c r="EQ705" s="1"/>
      <c r="ER705" s="1"/>
      <c r="ES705" s="1"/>
      <c r="ET705" s="1"/>
      <c r="EU705" s="1"/>
      <c r="EV705" s="1"/>
      <c r="EW705" s="1"/>
      <c r="EX705" s="1"/>
      <c r="EY705" s="1"/>
      <c r="EZ705" s="1"/>
      <c r="FA705" s="1"/>
      <c r="FB705" s="1"/>
      <c r="FC705" s="1"/>
      <c r="FD705" s="1"/>
      <c r="FE705" s="1"/>
      <c r="FF705" s="1"/>
      <c r="FI705" s="2"/>
      <c r="FJ705" s="2"/>
      <c r="FO705" s="2"/>
      <c r="FP705" s="2"/>
      <c r="FS705" s="2"/>
      <c r="FT705" s="2"/>
      <c r="FU705" s="2"/>
      <c r="FV705" s="2"/>
      <c r="FW705" s="2"/>
      <c r="FX705" s="2"/>
      <c r="FY705" s="2"/>
      <c r="FZ705" s="2"/>
      <c r="GQ705" s="1"/>
      <c r="GR705" s="1"/>
      <c r="GS705" s="1"/>
      <c r="GT705" s="1"/>
      <c r="GU705" s="1"/>
      <c r="GV705" s="1"/>
      <c r="GW705" s="1"/>
      <c r="GX705" s="1"/>
      <c r="HM705" s="1"/>
      <c r="HN705" s="1"/>
    </row>
    <row r="706" spans="1:222">
      <c r="A706" s="11"/>
      <c r="B706" s="1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2"/>
      <c r="AN706" s="2"/>
      <c r="AQ706" s="2"/>
      <c r="AR706" s="2"/>
      <c r="AU706" s="2"/>
      <c r="AV706" s="2"/>
      <c r="BA706" s="2"/>
      <c r="BB706" s="2"/>
      <c r="BE706" s="2"/>
      <c r="BF706" s="2"/>
      <c r="BI706" s="2"/>
      <c r="BJ706" s="2"/>
      <c r="BO706" s="1"/>
      <c r="BP706" s="1"/>
      <c r="BQ706" s="1"/>
      <c r="BR706" s="1"/>
      <c r="BS706" s="1"/>
      <c r="BT706" s="1"/>
      <c r="BU706" s="1"/>
      <c r="BV706" s="1"/>
      <c r="BW706" s="1"/>
      <c r="BX706" s="1"/>
      <c r="BY706" s="1"/>
      <c r="BZ706" s="1"/>
      <c r="CA706" s="1"/>
      <c r="CB706" s="1"/>
      <c r="CC706" s="1"/>
      <c r="CD706" s="1"/>
      <c r="CE706" s="1"/>
      <c r="CF706" s="1"/>
      <c r="CG706" s="1"/>
      <c r="CH706" s="1"/>
      <c r="CI706" s="1"/>
      <c r="CJ706" s="1"/>
      <c r="CK706" s="1"/>
      <c r="CL706" s="1"/>
      <c r="CM706" s="1"/>
      <c r="CN706" s="1"/>
      <c r="CO706" s="1"/>
      <c r="CP706" s="1"/>
      <c r="CQ706" s="1"/>
      <c r="CR706" s="1"/>
      <c r="CS706" s="1"/>
      <c r="CT706" s="1"/>
      <c r="CU706" s="1"/>
      <c r="CV706" s="1"/>
      <c r="CW706" s="1"/>
      <c r="CX706" s="1"/>
      <c r="CY706" s="1"/>
      <c r="CZ706" s="1"/>
      <c r="DA706" s="1"/>
      <c r="DB706" s="1"/>
      <c r="DC706" s="1"/>
      <c r="DD706" s="1"/>
      <c r="DE706" s="1"/>
      <c r="DF706" s="1"/>
      <c r="DG706" s="1"/>
      <c r="DH706" s="1"/>
      <c r="DI706" s="1"/>
      <c r="DJ706" s="1"/>
      <c r="DK706" s="1"/>
      <c r="DL706" s="1"/>
      <c r="DM706" s="1"/>
      <c r="DN706" s="1"/>
      <c r="DO706" s="1"/>
      <c r="DP706" s="1"/>
      <c r="DQ706" s="1"/>
      <c r="DR706" s="1"/>
      <c r="DS706" s="1"/>
      <c r="DT706" s="1"/>
      <c r="DU706" s="1"/>
      <c r="DV706" s="1"/>
      <c r="DW706" s="1"/>
      <c r="DX706" s="1"/>
      <c r="DY706" s="1"/>
      <c r="DZ706" s="1"/>
      <c r="EA706" s="1"/>
      <c r="EB706" s="1"/>
      <c r="EC706" s="1"/>
      <c r="ED706" s="1"/>
      <c r="EE706" s="1"/>
      <c r="EF706" s="1"/>
      <c r="EG706" s="1"/>
      <c r="EH706" s="1"/>
      <c r="EI706" s="1"/>
      <c r="EJ706" s="1"/>
      <c r="EK706" s="1"/>
      <c r="EL706" s="1"/>
      <c r="EM706" s="1"/>
      <c r="EN706" s="1"/>
      <c r="EO706" s="1"/>
      <c r="EP706" s="1"/>
      <c r="EQ706" s="1"/>
      <c r="ER706" s="1"/>
      <c r="ES706" s="1"/>
      <c r="ET706" s="1"/>
      <c r="EU706" s="1"/>
      <c r="EV706" s="1"/>
      <c r="EW706" s="1"/>
      <c r="EX706" s="1"/>
      <c r="EY706" s="1"/>
      <c r="EZ706" s="1"/>
      <c r="FA706" s="1"/>
      <c r="FB706" s="1"/>
      <c r="FC706" s="1"/>
      <c r="FD706" s="1"/>
      <c r="FE706" s="1"/>
      <c r="FF706" s="1"/>
      <c r="FI706" s="2"/>
      <c r="FJ706" s="2"/>
      <c r="FO706" s="2"/>
      <c r="FP706" s="2"/>
      <c r="FS706" s="2"/>
      <c r="FT706" s="2"/>
      <c r="FU706" s="2"/>
      <c r="FV706" s="2"/>
      <c r="FW706" s="2"/>
      <c r="FX706" s="2"/>
      <c r="FY706" s="2"/>
      <c r="FZ706" s="2"/>
      <c r="GQ706" s="1"/>
      <c r="GR706" s="1"/>
      <c r="GS706" s="1"/>
      <c r="GT706" s="1"/>
      <c r="GU706" s="1"/>
      <c r="GV706" s="1"/>
      <c r="GW706" s="1"/>
      <c r="GX706" s="1"/>
      <c r="HM706" s="1"/>
      <c r="HN706" s="1"/>
    </row>
    <row r="707" spans="1:222">
      <c r="A707" s="11"/>
      <c r="B707" s="1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2"/>
      <c r="AN707" s="2"/>
      <c r="AQ707" s="2"/>
      <c r="AR707" s="2"/>
      <c r="AU707" s="2"/>
      <c r="AV707" s="2"/>
      <c r="BA707" s="2"/>
      <c r="BB707" s="2"/>
      <c r="BE707" s="2"/>
      <c r="BF707" s="2"/>
      <c r="BI707" s="2"/>
      <c r="BJ707" s="2"/>
      <c r="BO707" s="1"/>
      <c r="BP707" s="1"/>
      <c r="BQ707" s="1"/>
      <c r="BR707" s="1"/>
      <c r="BS707" s="1"/>
      <c r="BT707" s="1"/>
      <c r="BU707" s="1"/>
      <c r="BV707" s="1"/>
      <c r="BW707" s="1"/>
      <c r="BX707" s="1"/>
      <c r="BY707" s="1"/>
      <c r="BZ707" s="1"/>
      <c r="CA707" s="1"/>
      <c r="CB707" s="1"/>
      <c r="CC707" s="1"/>
      <c r="CD707" s="1"/>
      <c r="CE707" s="1"/>
      <c r="CF707" s="1"/>
      <c r="CG707" s="1"/>
      <c r="CH707" s="1"/>
      <c r="CI707" s="1"/>
      <c r="CJ707" s="1"/>
      <c r="CK707" s="1"/>
      <c r="CL707" s="1"/>
      <c r="CM707" s="1"/>
      <c r="CN707" s="1"/>
      <c r="CO707" s="1"/>
      <c r="CP707" s="1"/>
      <c r="CQ707" s="1"/>
      <c r="CR707" s="1"/>
      <c r="CS707" s="1"/>
      <c r="CT707" s="1"/>
      <c r="CU707" s="1"/>
      <c r="CV707" s="1"/>
      <c r="CW707" s="1"/>
      <c r="CX707" s="1"/>
      <c r="CY707" s="1"/>
      <c r="CZ707" s="1"/>
      <c r="DA707" s="1"/>
      <c r="DB707" s="1"/>
      <c r="DC707" s="1"/>
      <c r="DD707" s="1"/>
      <c r="DE707" s="1"/>
      <c r="DF707" s="1"/>
      <c r="DG707" s="1"/>
      <c r="DH707" s="1"/>
      <c r="DI707" s="1"/>
      <c r="DJ707" s="1"/>
      <c r="DK707" s="1"/>
      <c r="DL707" s="1"/>
      <c r="DM707" s="1"/>
      <c r="DN707" s="1"/>
      <c r="DO707" s="1"/>
      <c r="DP707" s="1"/>
      <c r="DQ707" s="1"/>
      <c r="DR707" s="1"/>
      <c r="DS707" s="1"/>
      <c r="DT707" s="1"/>
      <c r="DU707" s="1"/>
      <c r="DV707" s="1"/>
      <c r="DW707" s="1"/>
      <c r="DX707" s="1"/>
      <c r="DY707" s="1"/>
      <c r="DZ707" s="1"/>
      <c r="EA707" s="1"/>
      <c r="EB707" s="1"/>
      <c r="EC707" s="1"/>
      <c r="ED707" s="1"/>
      <c r="EE707" s="1"/>
      <c r="EF707" s="1"/>
      <c r="EG707" s="1"/>
      <c r="EH707" s="1"/>
      <c r="EI707" s="1"/>
      <c r="EJ707" s="1"/>
      <c r="EK707" s="1"/>
      <c r="EL707" s="1"/>
      <c r="EM707" s="1"/>
      <c r="EN707" s="1"/>
      <c r="EO707" s="1"/>
      <c r="EP707" s="1"/>
      <c r="EQ707" s="1"/>
      <c r="ER707" s="1"/>
      <c r="ES707" s="1"/>
      <c r="ET707" s="1"/>
      <c r="EU707" s="1"/>
      <c r="EV707" s="1"/>
      <c r="EW707" s="1"/>
      <c r="EX707" s="1"/>
      <c r="EY707" s="1"/>
      <c r="EZ707" s="1"/>
      <c r="FA707" s="1"/>
      <c r="FB707" s="1"/>
      <c r="FC707" s="1"/>
      <c r="FD707" s="1"/>
      <c r="FE707" s="1"/>
      <c r="FF707" s="1"/>
      <c r="FI707" s="2"/>
      <c r="FJ707" s="2"/>
      <c r="FO707" s="2"/>
      <c r="FP707" s="2"/>
      <c r="FS707" s="2"/>
      <c r="FT707" s="2"/>
      <c r="FU707" s="2"/>
      <c r="FV707" s="2"/>
      <c r="FW707" s="2"/>
      <c r="FX707" s="2"/>
      <c r="FY707" s="2"/>
      <c r="FZ707" s="2"/>
      <c r="GQ707" s="1"/>
      <c r="GR707" s="1"/>
      <c r="GS707" s="1"/>
      <c r="GT707" s="1"/>
      <c r="GU707" s="1"/>
      <c r="GV707" s="1"/>
      <c r="GW707" s="1"/>
      <c r="GX707" s="1"/>
      <c r="HM707" s="1"/>
      <c r="HN707" s="1"/>
    </row>
    <row r="708" spans="1:222">
      <c r="A708" s="11"/>
      <c r="B708" s="1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2"/>
      <c r="AN708" s="2"/>
      <c r="AQ708" s="2"/>
      <c r="AR708" s="2"/>
      <c r="AU708" s="2"/>
      <c r="AV708" s="2"/>
      <c r="BA708" s="2"/>
      <c r="BB708" s="2"/>
      <c r="BE708" s="2"/>
      <c r="BF708" s="2"/>
      <c r="BI708" s="2"/>
      <c r="BJ708" s="2"/>
      <c r="BO708" s="1"/>
      <c r="BP708" s="1"/>
      <c r="BQ708" s="1"/>
      <c r="BR708" s="1"/>
      <c r="BS708" s="1"/>
      <c r="BT708" s="1"/>
      <c r="BU708" s="1"/>
      <c r="BV708" s="1"/>
      <c r="BW708" s="1"/>
      <c r="BX708" s="1"/>
      <c r="BY708" s="1"/>
      <c r="BZ708" s="1"/>
      <c r="CA708" s="1"/>
      <c r="CB708" s="1"/>
      <c r="CC708" s="1"/>
      <c r="CD708" s="1"/>
      <c r="CE708" s="1"/>
      <c r="CF708" s="1"/>
      <c r="CG708" s="1"/>
      <c r="CH708" s="1"/>
      <c r="CI708" s="1"/>
      <c r="CJ708" s="1"/>
      <c r="CK708" s="1"/>
      <c r="CL708" s="1"/>
      <c r="CM708" s="1"/>
      <c r="CN708" s="1"/>
      <c r="CO708" s="1"/>
      <c r="CP708" s="1"/>
      <c r="CQ708" s="1"/>
      <c r="CR708" s="1"/>
      <c r="CS708" s="1"/>
      <c r="CT708" s="1"/>
      <c r="CU708" s="1"/>
      <c r="CV708" s="1"/>
      <c r="CW708" s="1"/>
      <c r="CX708" s="1"/>
      <c r="CY708" s="1"/>
      <c r="CZ708" s="1"/>
      <c r="DA708" s="1"/>
      <c r="DB708" s="1"/>
      <c r="DC708" s="1"/>
      <c r="DD708" s="1"/>
      <c r="DE708" s="1"/>
      <c r="DF708" s="1"/>
      <c r="DG708" s="1"/>
      <c r="DH708" s="1"/>
      <c r="DI708" s="1"/>
      <c r="DJ708" s="1"/>
      <c r="DK708" s="1"/>
      <c r="DL708" s="1"/>
      <c r="DM708" s="1"/>
      <c r="DN708" s="1"/>
      <c r="DO708" s="1"/>
      <c r="DP708" s="1"/>
      <c r="DQ708" s="1"/>
      <c r="DR708" s="1"/>
      <c r="DS708" s="1"/>
      <c r="DT708" s="1"/>
      <c r="DU708" s="1"/>
      <c r="DV708" s="1"/>
      <c r="DW708" s="1"/>
      <c r="DX708" s="1"/>
      <c r="DY708" s="1"/>
      <c r="DZ708" s="1"/>
      <c r="EA708" s="1"/>
      <c r="EB708" s="1"/>
      <c r="EC708" s="1"/>
      <c r="ED708" s="1"/>
      <c r="EE708" s="1"/>
      <c r="EF708" s="1"/>
      <c r="EG708" s="1"/>
      <c r="EH708" s="1"/>
      <c r="EI708" s="1"/>
      <c r="EJ708" s="1"/>
      <c r="EK708" s="1"/>
      <c r="EL708" s="1"/>
      <c r="EM708" s="1"/>
      <c r="EN708" s="1"/>
      <c r="EO708" s="1"/>
      <c r="EP708" s="1"/>
      <c r="EQ708" s="1"/>
      <c r="ER708" s="1"/>
      <c r="ES708" s="1"/>
      <c r="ET708" s="1"/>
      <c r="EU708" s="1"/>
      <c r="EV708" s="1"/>
      <c r="EW708" s="1"/>
      <c r="EX708" s="1"/>
      <c r="EY708" s="1"/>
      <c r="EZ708" s="1"/>
      <c r="FA708" s="1"/>
      <c r="FB708" s="1"/>
      <c r="FC708" s="1"/>
      <c r="FD708" s="1"/>
      <c r="FE708" s="1"/>
      <c r="FF708" s="1"/>
      <c r="FI708" s="2"/>
      <c r="FJ708" s="2"/>
      <c r="FO708" s="2"/>
      <c r="FP708" s="2"/>
      <c r="FS708" s="2"/>
      <c r="FT708" s="2"/>
      <c r="FU708" s="2"/>
      <c r="FV708" s="2"/>
      <c r="FW708" s="2"/>
      <c r="FX708" s="2"/>
      <c r="FY708" s="2"/>
      <c r="FZ708" s="2"/>
      <c r="GQ708" s="1"/>
      <c r="GR708" s="1"/>
      <c r="GS708" s="1"/>
      <c r="GT708" s="1"/>
      <c r="GU708" s="1"/>
      <c r="GV708" s="1"/>
      <c r="GW708" s="1"/>
      <c r="GX708" s="1"/>
      <c r="HM708" s="1"/>
      <c r="HN708" s="1"/>
    </row>
    <row r="709" spans="1:222">
      <c r="A709" s="11"/>
      <c r="B709" s="1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2"/>
      <c r="AN709" s="2"/>
      <c r="AQ709" s="2"/>
      <c r="AR709" s="2"/>
      <c r="AU709" s="2"/>
      <c r="AV709" s="2"/>
      <c r="BA709" s="2"/>
      <c r="BB709" s="2"/>
      <c r="BE709" s="2"/>
      <c r="BF709" s="2"/>
      <c r="BI709" s="2"/>
      <c r="BJ709" s="2"/>
      <c r="BO709" s="1"/>
      <c r="BP709" s="1"/>
      <c r="BQ709" s="1"/>
      <c r="BR709" s="1"/>
      <c r="BS709" s="1"/>
      <c r="BT709" s="1"/>
      <c r="BU709" s="1"/>
      <c r="BV709" s="1"/>
      <c r="BW709" s="1"/>
      <c r="BX709" s="1"/>
      <c r="BY709" s="1"/>
      <c r="BZ709" s="1"/>
      <c r="CA709" s="1"/>
      <c r="CB709" s="1"/>
      <c r="CC709" s="1"/>
      <c r="CD709" s="1"/>
      <c r="CE709" s="1"/>
      <c r="CF709" s="1"/>
      <c r="CG709" s="1"/>
      <c r="CH709" s="1"/>
      <c r="CI709" s="1"/>
      <c r="CJ709" s="1"/>
      <c r="CK709" s="1"/>
      <c r="CL709" s="1"/>
      <c r="CM709" s="1"/>
      <c r="CN709" s="1"/>
      <c r="CO709" s="1"/>
      <c r="CP709" s="1"/>
      <c r="CQ709" s="1"/>
      <c r="CR709" s="1"/>
      <c r="CS709" s="1"/>
      <c r="CT709" s="1"/>
      <c r="CU709" s="1"/>
      <c r="CV709" s="1"/>
      <c r="CW709" s="1"/>
      <c r="CX709" s="1"/>
      <c r="CY709" s="1"/>
      <c r="CZ709" s="1"/>
      <c r="DA709" s="1"/>
      <c r="DB709" s="1"/>
      <c r="DC709" s="1"/>
      <c r="DD709" s="1"/>
      <c r="DE709" s="1"/>
      <c r="DF709" s="1"/>
      <c r="DG709" s="1"/>
      <c r="DH709" s="1"/>
      <c r="DI709" s="1"/>
      <c r="DJ709" s="1"/>
      <c r="DK709" s="1"/>
      <c r="DL709" s="1"/>
      <c r="DM709" s="1"/>
      <c r="DN709" s="1"/>
      <c r="DO709" s="1"/>
      <c r="DP709" s="1"/>
      <c r="DQ709" s="1"/>
      <c r="DR709" s="1"/>
      <c r="DS709" s="1"/>
      <c r="DT709" s="1"/>
      <c r="DU709" s="1"/>
      <c r="DV709" s="1"/>
      <c r="DW709" s="1"/>
      <c r="DX709" s="1"/>
      <c r="DY709" s="1"/>
      <c r="DZ709" s="1"/>
      <c r="EA709" s="1"/>
      <c r="EB709" s="1"/>
      <c r="EC709" s="1"/>
      <c r="ED709" s="1"/>
      <c r="EE709" s="1"/>
      <c r="EF709" s="1"/>
      <c r="EG709" s="1"/>
      <c r="EH709" s="1"/>
      <c r="EI709" s="1"/>
      <c r="EJ709" s="1"/>
      <c r="EK709" s="1"/>
      <c r="EL709" s="1"/>
      <c r="EM709" s="1"/>
      <c r="EN709" s="1"/>
      <c r="EO709" s="1"/>
      <c r="EP709" s="1"/>
      <c r="EQ709" s="1"/>
      <c r="ER709" s="1"/>
      <c r="ES709" s="1"/>
      <c r="ET709" s="1"/>
      <c r="EU709" s="1"/>
      <c r="EV709" s="1"/>
      <c r="EW709" s="1"/>
      <c r="EX709" s="1"/>
      <c r="EY709" s="1"/>
      <c r="EZ709" s="1"/>
      <c r="FA709" s="1"/>
      <c r="FB709" s="1"/>
      <c r="FC709" s="1"/>
      <c r="FD709" s="1"/>
      <c r="FE709" s="1"/>
      <c r="FF709" s="1"/>
      <c r="FI709" s="2"/>
      <c r="FJ709" s="2"/>
      <c r="FO709" s="2"/>
      <c r="FP709" s="2"/>
      <c r="FS709" s="2"/>
      <c r="FT709" s="2"/>
      <c r="FU709" s="2"/>
      <c r="FV709" s="2"/>
      <c r="FW709" s="2"/>
      <c r="FX709" s="2"/>
      <c r="FY709" s="2"/>
      <c r="FZ709" s="2"/>
      <c r="GQ709" s="1"/>
      <c r="GR709" s="1"/>
      <c r="GS709" s="1"/>
      <c r="GT709" s="1"/>
      <c r="GU709" s="1"/>
      <c r="GV709" s="1"/>
      <c r="GW709" s="1"/>
      <c r="GX709" s="1"/>
      <c r="HM709" s="1"/>
      <c r="HN709" s="1"/>
    </row>
    <row r="710" spans="1:222">
      <c r="A710" s="11"/>
      <c r="B710" s="1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2"/>
      <c r="AN710" s="2"/>
      <c r="AQ710" s="2"/>
      <c r="AR710" s="2"/>
      <c r="AU710" s="2"/>
      <c r="AV710" s="2"/>
      <c r="BA710" s="2"/>
      <c r="BB710" s="2"/>
      <c r="BE710" s="2"/>
      <c r="BF710" s="2"/>
      <c r="BI710" s="2"/>
      <c r="BJ710" s="2"/>
      <c r="BO710" s="1"/>
      <c r="BP710" s="1"/>
      <c r="BQ710" s="1"/>
      <c r="BR710" s="1"/>
      <c r="BS710" s="1"/>
      <c r="BT710" s="1"/>
      <c r="BU710" s="1"/>
      <c r="BV710" s="1"/>
      <c r="BW710" s="1"/>
      <c r="BX710" s="1"/>
      <c r="BY710" s="1"/>
      <c r="BZ710" s="1"/>
      <c r="CA710" s="1"/>
      <c r="CB710" s="1"/>
      <c r="CC710" s="1"/>
      <c r="CD710" s="1"/>
      <c r="CE710" s="1"/>
      <c r="CF710" s="1"/>
      <c r="CG710" s="1"/>
      <c r="CH710" s="1"/>
      <c r="CI710" s="1"/>
      <c r="CJ710" s="1"/>
      <c r="CK710" s="1"/>
      <c r="CL710" s="1"/>
      <c r="CM710" s="1"/>
      <c r="CN710" s="1"/>
      <c r="CO710" s="1"/>
      <c r="CP710" s="1"/>
      <c r="CQ710" s="1"/>
      <c r="CR710" s="1"/>
      <c r="CS710" s="1"/>
      <c r="CT710" s="1"/>
      <c r="CU710" s="1"/>
      <c r="CV710" s="1"/>
      <c r="CW710" s="1"/>
      <c r="CX710" s="1"/>
      <c r="CY710" s="1"/>
      <c r="CZ710" s="1"/>
      <c r="DA710" s="1"/>
      <c r="DB710" s="1"/>
      <c r="DC710" s="1"/>
      <c r="DD710" s="1"/>
      <c r="DE710" s="1"/>
      <c r="DF710" s="1"/>
      <c r="DG710" s="1"/>
      <c r="DH710" s="1"/>
      <c r="DI710" s="1"/>
      <c r="DJ710" s="1"/>
      <c r="DK710" s="1"/>
      <c r="DL710" s="1"/>
      <c r="DM710" s="1"/>
      <c r="DN710" s="1"/>
      <c r="DO710" s="1"/>
      <c r="DP710" s="1"/>
      <c r="DQ710" s="1"/>
      <c r="DR710" s="1"/>
      <c r="DS710" s="1"/>
      <c r="DT710" s="1"/>
      <c r="DU710" s="1"/>
      <c r="DV710" s="1"/>
      <c r="DW710" s="1"/>
      <c r="DX710" s="1"/>
      <c r="DY710" s="1"/>
      <c r="DZ710" s="1"/>
      <c r="EA710" s="1"/>
      <c r="EB710" s="1"/>
      <c r="EC710" s="1"/>
      <c r="ED710" s="1"/>
      <c r="EE710" s="1"/>
      <c r="EF710" s="1"/>
      <c r="EG710" s="1"/>
      <c r="EH710" s="1"/>
      <c r="EI710" s="1"/>
      <c r="EJ710" s="1"/>
      <c r="EK710" s="1"/>
      <c r="EL710" s="1"/>
      <c r="EM710" s="1"/>
      <c r="EN710" s="1"/>
      <c r="EO710" s="1"/>
      <c r="EP710" s="1"/>
      <c r="EQ710" s="1"/>
      <c r="ER710" s="1"/>
      <c r="ES710" s="1"/>
      <c r="ET710" s="1"/>
      <c r="EU710" s="1"/>
      <c r="EV710" s="1"/>
      <c r="EW710" s="1"/>
      <c r="EX710" s="1"/>
      <c r="EY710" s="1"/>
      <c r="EZ710" s="1"/>
      <c r="FA710" s="1"/>
      <c r="FB710" s="1"/>
      <c r="FC710" s="1"/>
      <c r="FD710" s="1"/>
      <c r="FE710" s="1"/>
      <c r="FF710" s="1"/>
      <c r="FI710" s="2"/>
      <c r="FJ710" s="2"/>
      <c r="FO710" s="2"/>
      <c r="FP710" s="2"/>
      <c r="FS710" s="2"/>
      <c r="FT710" s="2"/>
      <c r="FU710" s="2"/>
      <c r="FV710" s="2"/>
      <c r="FW710" s="2"/>
      <c r="FX710" s="2"/>
      <c r="FY710" s="2"/>
      <c r="FZ710" s="2"/>
      <c r="GQ710" s="1"/>
      <c r="GR710" s="1"/>
      <c r="GS710" s="1"/>
      <c r="GT710" s="1"/>
      <c r="GU710" s="1"/>
      <c r="GV710" s="1"/>
      <c r="GW710" s="1"/>
      <c r="GX710" s="1"/>
      <c r="HM710" s="1"/>
      <c r="HN710" s="1"/>
    </row>
    <row r="711" spans="1:222">
      <c r="A711" s="11"/>
      <c r="B711" s="1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2"/>
      <c r="AN711" s="2"/>
      <c r="AQ711" s="2"/>
      <c r="AR711" s="2"/>
      <c r="AU711" s="2"/>
      <c r="AV711" s="2"/>
      <c r="BA711" s="2"/>
      <c r="BB711" s="2"/>
      <c r="BE711" s="2"/>
      <c r="BF711" s="2"/>
      <c r="BI711" s="2"/>
      <c r="BJ711" s="2"/>
      <c r="BO711" s="1"/>
      <c r="BP711" s="1"/>
      <c r="BQ711" s="1"/>
      <c r="BR711" s="1"/>
      <c r="BS711" s="1"/>
      <c r="BT711" s="1"/>
      <c r="BU711" s="1"/>
      <c r="BV711" s="1"/>
      <c r="BW711" s="1"/>
      <c r="BX711" s="1"/>
      <c r="BY711" s="1"/>
      <c r="BZ711" s="1"/>
      <c r="CA711" s="1"/>
      <c r="CB711" s="1"/>
      <c r="CC711" s="1"/>
      <c r="CD711" s="1"/>
      <c r="CE711" s="1"/>
      <c r="CF711" s="1"/>
      <c r="CG711" s="1"/>
      <c r="CH711" s="1"/>
      <c r="CI711" s="1"/>
      <c r="CJ711" s="1"/>
      <c r="CK711" s="1"/>
      <c r="CL711" s="1"/>
      <c r="CM711" s="1"/>
      <c r="CN711" s="1"/>
      <c r="CO711" s="1"/>
      <c r="CP711" s="1"/>
      <c r="CQ711" s="1"/>
      <c r="CR711" s="1"/>
      <c r="CS711" s="1"/>
      <c r="CT711" s="1"/>
      <c r="CU711" s="1"/>
      <c r="CV711" s="1"/>
      <c r="CW711" s="1"/>
      <c r="CX711" s="1"/>
      <c r="CY711" s="1"/>
      <c r="CZ711" s="1"/>
      <c r="DA711" s="1"/>
      <c r="DB711" s="1"/>
      <c r="DC711" s="1"/>
      <c r="DD711" s="1"/>
      <c r="DE711" s="1"/>
      <c r="DF711" s="1"/>
      <c r="DG711" s="1"/>
      <c r="DH711" s="1"/>
      <c r="DI711" s="1"/>
      <c r="DJ711" s="1"/>
      <c r="DK711" s="1"/>
      <c r="DL711" s="1"/>
      <c r="DM711" s="1"/>
      <c r="DN711" s="1"/>
      <c r="DO711" s="1"/>
      <c r="DP711" s="1"/>
      <c r="DQ711" s="1"/>
      <c r="DR711" s="1"/>
      <c r="DS711" s="1"/>
      <c r="DT711" s="1"/>
      <c r="DU711" s="1"/>
      <c r="DV711" s="1"/>
      <c r="DW711" s="1"/>
      <c r="DX711" s="1"/>
      <c r="DY711" s="1"/>
      <c r="DZ711" s="1"/>
      <c r="EA711" s="1"/>
      <c r="EB711" s="1"/>
      <c r="EC711" s="1"/>
      <c r="ED711" s="1"/>
      <c r="EE711" s="1"/>
      <c r="EF711" s="1"/>
      <c r="EG711" s="1"/>
      <c r="EH711" s="1"/>
      <c r="EI711" s="1"/>
      <c r="EJ711" s="1"/>
      <c r="EK711" s="1"/>
      <c r="EL711" s="1"/>
      <c r="EM711" s="1"/>
      <c r="EN711" s="1"/>
      <c r="EO711" s="1"/>
      <c r="EP711" s="1"/>
      <c r="EQ711" s="1"/>
      <c r="ER711" s="1"/>
      <c r="ES711" s="1"/>
      <c r="ET711" s="1"/>
      <c r="EU711" s="1"/>
      <c r="EV711" s="1"/>
      <c r="EW711" s="1"/>
      <c r="EX711" s="1"/>
      <c r="EY711" s="1"/>
      <c r="EZ711" s="1"/>
      <c r="FA711" s="1"/>
      <c r="FB711" s="1"/>
      <c r="FC711" s="1"/>
      <c r="FD711" s="1"/>
      <c r="FE711" s="1"/>
      <c r="FF711" s="1"/>
      <c r="FI711" s="2"/>
      <c r="FJ711" s="2"/>
      <c r="FO711" s="2"/>
      <c r="FP711" s="2"/>
      <c r="FS711" s="2"/>
      <c r="FT711" s="2"/>
      <c r="FU711" s="2"/>
      <c r="FV711" s="2"/>
      <c r="FW711" s="2"/>
      <c r="FX711" s="2"/>
      <c r="FY711" s="2"/>
      <c r="FZ711" s="2"/>
      <c r="GQ711" s="1"/>
      <c r="GR711" s="1"/>
      <c r="GS711" s="1"/>
      <c r="GT711" s="1"/>
      <c r="GU711" s="1"/>
      <c r="GV711" s="1"/>
      <c r="GW711" s="1"/>
      <c r="GX711" s="1"/>
      <c r="HM711" s="1"/>
      <c r="HN711" s="1"/>
    </row>
    <row r="712" spans="1:222">
      <c r="A712" s="11"/>
      <c r="B712" s="1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2"/>
      <c r="AN712" s="2"/>
      <c r="AQ712" s="2"/>
      <c r="AR712" s="2"/>
      <c r="AU712" s="2"/>
      <c r="AV712" s="2"/>
      <c r="BA712" s="2"/>
      <c r="BB712" s="2"/>
      <c r="BE712" s="2"/>
      <c r="BF712" s="2"/>
      <c r="BI712" s="2"/>
      <c r="BJ712" s="2"/>
      <c r="BO712" s="1"/>
      <c r="BP712" s="1"/>
      <c r="BQ712" s="1"/>
      <c r="BR712" s="1"/>
      <c r="BS712" s="1"/>
      <c r="BT712" s="1"/>
      <c r="BU712" s="1"/>
      <c r="BV712" s="1"/>
      <c r="BW712" s="1"/>
      <c r="BX712" s="1"/>
      <c r="BY712" s="1"/>
      <c r="BZ712" s="1"/>
      <c r="CA712" s="1"/>
      <c r="CB712" s="1"/>
      <c r="CC712" s="1"/>
      <c r="CD712" s="1"/>
      <c r="CE712" s="1"/>
      <c r="CF712" s="1"/>
      <c r="CG712" s="1"/>
      <c r="CH712" s="1"/>
      <c r="CI712" s="1"/>
      <c r="CJ712" s="1"/>
      <c r="CK712" s="1"/>
      <c r="CL712" s="1"/>
      <c r="CM712" s="1"/>
      <c r="CN712" s="1"/>
      <c r="CO712" s="1"/>
      <c r="CP712" s="1"/>
      <c r="CQ712" s="1"/>
      <c r="CR712" s="1"/>
      <c r="CS712" s="1"/>
      <c r="CT712" s="1"/>
      <c r="CU712" s="1"/>
      <c r="CV712" s="1"/>
      <c r="CW712" s="1"/>
      <c r="CX712" s="1"/>
      <c r="CY712" s="1"/>
      <c r="CZ712" s="1"/>
      <c r="DA712" s="1"/>
      <c r="DB712" s="1"/>
      <c r="DC712" s="1"/>
      <c r="DD712" s="1"/>
      <c r="DE712" s="1"/>
      <c r="DF712" s="1"/>
      <c r="DG712" s="1"/>
      <c r="DH712" s="1"/>
      <c r="DI712" s="1"/>
      <c r="DJ712" s="1"/>
      <c r="DK712" s="1"/>
      <c r="DL712" s="1"/>
      <c r="DM712" s="1"/>
      <c r="DN712" s="1"/>
      <c r="DO712" s="1"/>
      <c r="DP712" s="1"/>
      <c r="DQ712" s="1"/>
      <c r="DR712" s="1"/>
      <c r="DS712" s="1"/>
      <c r="DT712" s="1"/>
      <c r="DU712" s="1"/>
      <c r="DV712" s="1"/>
      <c r="DW712" s="1"/>
      <c r="DX712" s="1"/>
      <c r="DY712" s="1"/>
      <c r="DZ712" s="1"/>
      <c r="EA712" s="1"/>
      <c r="EB712" s="1"/>
      <c r="EC712" s="1"/>
      <c r="ED712" s="1"/>
      <c r="EE712" s="1"/>
      <c r="EF712" s="1"/>
      <c r="EG712" s="1"/>
      <c r="EH712" s="1"/>
      <c r="EI712" s="1"/>
      <c r="EJ712" s="1"/>
      <c r="EK712" s="1"/>
      <c r="EL712" s="1"/>
      <c r="EM712" s="1"/>
      <c r="EN712" s="1"/>
      <c r="EO712" s="1"/>
      <c r="EP712" s="1"/>
      <c r="EQ712" s="1"/>
      <c r="ER712" s="1"/>
      <c r="ES712" s="1"/>
      <c r="ET712" s="1"/>
      <c r="EU712" s="1"/>
      <c r="EV712" s="1"/>
      <c r="EW712" s="1"/>
      <c r="EX712" s="1"/>
      <c r="EY712" s="1"/>
      <c r="EZ712" s="1"/>
      <c r="FA712" s="1"/>
      <c r="FB712" s="1"/>
      <c r="FC712" s="1"/>
      <c r="FD712" s="1"/>
      <c r="FE712" s="1"/>
      <c r="FF712" s="1"/>
      <c r="FI712" s="2"/>
      <c r="FJ712" s="2"/>
      <c r="FO712" s="2"/>
      <c r="FP712" s="2"/>
      <c r="FS712" s="2"/>
      <c r="FT712" s="2"/>
      <c r="FU712" s="2"/>
      <c r="FV712" s="2"/>
      <c r="FW712" s="2"/>
      <c r="FX712" s="2"/>
      <c r="FY712" s="2"/>
      <c r="FZ712" s="2"/>
      <c r="GQ712" s="1"/>
      <c r="GR712" s="1"/>
      <c r="GS712" s="1"/>
      <c r="GT712" s="1"/>
      <c r="GU712" s="1"/>
      <c r="GV712" s="1"/>
      <c r="GW712" s="1"/>
      <c r="GX712" s="1"/>
      <c r="HM712" s="1"/>
      <c r="HN712" s="1"/>
    </row>
    <row r="713" spans="1:222">
      <c r="A713" s="11"/>
      <c r="B713" s="1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2"/>
      <c r="AN713" s="2"/>
      <c r="AQ713" s="2"/>
      <c r="AR713" s="2"/>
      <c r="AU713" s="2"/>
      <c r="AV713" s="2"/>
      <c r="BA713" s="2"/>
      <c r="BB713" s="2"/>
      <c r="BE713" s="2"/>
      <c r="BF713" s="2"/>
      <c r="BI713" s="2"/>
      <c r="BJ713" s="2"/>
      <c r="BO713" s="1"/>
      <c r="BP713" s="1"/>
      <c r="BQ713" s="1"/>
      <c r="BR713" s="1"/>
      <c r="BS713" s="1"/>
      <c r="BT713" s="1"/>
      <c r="BU713" s="1"/>
      <c r="BV713" s="1"/>
      <c r="BW713" s="1"/>
      <c r="BX713" s="1"/>
      <c r="BY713" s="1"/>
      <c r="BZ713" s="1"/>
      <c r="CA713" s="1"/>
      <c r="CB713" s="1"/>
      <c r="CC713" s="1"/>
      <c r="CD713" s="1"/>
      <c r="CE713" s="1"/>
      <c r="CF713" s="1"/>
      <c r="CG713" s="1"/>
      <c r="CH713" s="1"/>
      <c r="CI713" s="1"/>
      <c r="CJ713" s="1"/>
      <c r="CK713" s="1"/>
      <c r="CL713" s="1"/>
      <c r="CM713" s="1"/>
      <c r="CN713" s="1"/>
      <c r="CO713" s="1"/>
      <c r="CP713" s="1"/>
      <c r="CQ713" s="1"/>
      <c r="CR713" s="1"/>
      <c r="CS713" s="1"/>
      <c r="CT713" s="1"/>
      <c r="CU713" s="1"/>
      <c r="CV713" s="1"/>
      <c r="CW713" s="1"/>
      <c r="CX713" s="1"/>
      <c r="CY713" s="1"/>
      <c r="CZ713" s="1"/>
      <c r="DA713" s="1"/>
      <c r="DB713" s="1"/>
      <c r="DC713" s="1"/>
      <c r="DD713" s="1"/>
      <c r="DE713" s="1"/>
      <c r="DF713" s="1"/>
      <c r="DG713" s="1"/>
      <c r="DH713" s="1"/>
      <c r="DI713" s="1"/>
      <c r="DJ713" s="1"/>
      <c r="DK713" s="1"/>
      <c r="DL713" s="1"/>
      <c r="DM713" s="1"/>
      <c r="DN713" s="1"/>
      <c r="DO713" s="1"/>
      <c r="DP713" s="1"/>
      <c r="DQ713" s="1"/>
      <c r="DR713" s="1"/>
      <c r="DS713" s="1"/>
      <c r="DT713" s="1"/>
      <c r="DU713" s="1"/>
      <c r="DV713" s="1"/>
      <c r="DW713" s="1"/>
      <c r="DX713" s="1"/>
      <c r="DY713" s="1"/>
      <c r="DZ713" s="1"/>
      <c r="EA713" s="1"/>
      <c r="EB713" s="1"/>
      <c r="EC713" s="1"/>
      <c r="ED713" s="1"/>
      <c r="EE713" s="1"/>
      <c r="EF713" s="1"/>
      <c r="EG713" s="1"/>
      <c r="EH713" s="1"/>
      <c r="EI713" s="1"/>
      <c r="EJ713" s="1"/>
      <c r="EK713" s="1"/>
      <c r="EL713" s="1"/>
      <c r="EM713" s="1"/>
      <c r="EN713" s="1"/>
      <c r="EO713" s="1"/>
      <c r="EP713" s="1"/>
      <c r="EQ713" s="1"/>
      <c r="ER713" s="1"/>
      <c r="ES713" s="1"/>
      <c r="ET713" s="1"/>
      <c r="EU713" s="1"/>
      <c r="EV713" s="1"/>
      <c r="EW713" s="1"/>
      <c r="EX713" s="1"/>
      <c r="EY713" s="1"/>
      <c r="EZ713" s="1"/>
      <c r="FA713" s="1"/>
      <c r="FB713" s="1"/>
      <c r="FC713" s="1"/>
      <c r="FD713" s="1"/>
      <c r="FE713" s="1"/>
      <c r="FF713" s="1"/>
      <c r="FI713" s="2"/>
      <c r="FJ713" s="2"/>
      <c r="FO713" s="2"/>
      <c r="FP713" s="2"/>
      <c r="FS713" s="2"/>
      <c r="FT713" s="2"/>
      <c r="FU713" s="2"/>
      <c r="FV713" s="2"/>
      <c r="FW713" s="2"/>
      <c r="FX713" s="2"/>
      <c r="FY713" s="2"/>
      <c r="FZ713" s="2"/>
      <c r="GQ713" s="1"/>
      <c r="GR713" s="1"/>
      <c r="GS713" s="1"/>
      <c r="GT713" s="1"/>
      <c r="GU713" s="1"/>
      <c r="GV713" s="1"/>
      <c r="GW713" s="1"/>
      <c r="GX713" s="1"/>
      <c r="HM713" s="1"/>
      <c r="HN713" s="1"/>
    </row>
    <row r="714" spans="1:222">
      <c r="A714" s="11"/>
      <c r="B714" s="1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2"/>
      <c r="AN714" s="2"/>
      <c r="AQ714" s="2"/>
      <c r="AR714" s="2"/>
      <c r="AU714" s="2"/>
      <c r="AV714" s="2"/>
      <c r="BA714" s="2"/>
      <c r="BB714" s="2"/>
      <c r="BE714" s="2"/>
      <c r="BF714" s="2"/>
      <c r="BI714" s="2"/>
      <c r="BJ714" s="2"/>
      <c r="BO714" s="1"/>
      <c r="BP714" s="1"/>
      <c r="BQ714" s="1"/>
      <c r="BR714" s="1"/>
      <c r="BS714" s="1"/>
      <c r="BT714" s="1"/>
      <c r="BU714" s="1"/>
      <c r="BV714" s="1"/>
      <c r="BW714" s="1"/>
      <c r="BX714" s="1"/>
      <c r="BY714" s="1"/>
      <c r="BZ714" s="1"/>
      <c r="CA714" s="1"/>
      <c r="CB714" s="1"/>
      <c r="CC714" s="1"/>
      <c r="CD714" s="1"/>
      <c r="CE714" s="1"/>
      <c r="CF714" s="1"/>
      <c r="CG714" s="1"/>
      <c r="CH714" s="1"/>
      <c r="CI714" s="1"/>
      <c r="CJ714" s="1"/>
      <c r="CK714" s="1"/>
      <c r="CL714" s="1"/>
      <c r="CM714" s="1"/>
      <c r="CN714" s="1"/>
      <c r="CO714" s="1"/>
      <c r="CP714" s="1"/>
      <c r="CQ714" s="1"/>
      <c r="CR714" s="1"/>
      <c r="CS714" s="1"/>
      <c r="CT714" s="1"/>
      <c r="CU714" s="1"/>
      <c r="CV714" s="1"/>
      <c r="CW714" s="1"/>
      <c r="CX714" s="1"/>
      <c r="CY714" s="1"/>
      <c r="CZ714" s="1"/>
      <c r="DA714" s="1"/>
      <c r="DB714" s="1"/>
      <c r="DC714" s="1"/>
      <c r="DD714" s="1"/>
      <c r="DE714" s="1"/>
      <c r="DF714" s="1"/>
      <c r="DG714" s="1"/>
      <c r="DH714" s="1"/>
      <c r="DI714" s="1"/>
      <c r="DJ714" s="1"/>
      <c r="DK714" s="1"/>
      <c r="DL714" s="1"/>
      <c r="DM714" s="1"/>
      <c r="DN714" s="1"/>
      <c r="DO714" s="1"/>
      <c r="DP714" s="1"/>
      <c r="DQ714" s="1"/>
      <c r="DR714" s="1"/>
      <c r="DS714" s="1"/>
      <c r="DT714" s="1"/>
      <c r="DU714" s="1"/>
      <c r="DV714" s="1"/>
      <c r="DW714" s="1"/>
      <c r="DX714" s="1"/>
      <c r="DY714" s="1"/>
      <c r="DZ714" s="1"/>
      <c r="EA714" s="1"/>
      <c r="EB714" s="1"/>
      <c r="EC714" s="1"/>
      <c r="ED714" s="1"/>
      <c r="EE714" s="1"/>
      <c r="EF714" s="1"/>
      <c r="EG714" s="1"/>
      <c r="EH714" s="1"/>
      <c r="EI714" s="1"/>
      <c r="EJ714" s="1"/>
      <c r="EK714" s="1"/>
      <c r="EL714" s="1"/>
      <c r="EM714" s="1"/>
      <c r="EN714" s="1"/>
      <c r="EO714" s="1"/>
      <c r="EP714" s="1"/>
      <c r="EQ714" s="1"/>
      <c r="ER714" s="1"/>
      <c r="ES714" s="1"/>
      <c r="ET714" s="1"/>
      <c r="EU714" s="1"/>
      <c r="EV714" s="1"/>
      <c r="EW714" s="1"/>
      <c r="EX714" s="1"/>
      <c r="EY714" s="1"/>
      <c r="EZ714" s="1"/>
      <c r="FA714" s="1"/>
      <c r="FB714" s="1"/>
      <c r="FC714" s="1"/>
      <c r="FD714" s="1"/>
      <c r="FE714" s="1"/>
      <c r="FF714" s="1"/>
      <c r="FI714" s="2"/>
      <c r="FJ714" s="2"/>
      <c r="FO714" s="2"/>
      <c r="FP714" s="2"/>
      <c r="FS714" s="2"/>
      <c r="FT714" s="2"/>
      <c r="FU714" s="2"/>
      <c r="FV714" s="2"/>
      <c r="FW714" s="2"/>
      <c r="FX714" s="2"/>
      <c r="FY714" s="2"/>
      <c r="FZ714" s="2"/>
      <c r="GQ714" s="1"/>
      <c r="GR714" s="1"/>
      <c r="GS714" s="1"/>
      <c r="GT714" s="1"/>
      <c r="GU714" s="1"/>
      <c r="GV714" s="1"/>
      <c r="GW714" s="1"/>
      <c r="GX714" s="1"/>
      <c r="HM714" s="1"/>
      <c r="HN714" s="1"/>
    </row>
    <row r="715" spans="1:222">
      <c r="A715" s="11"/>
      <c r="B715" s="1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2"/>
      <c r="AN715" s="2"/>
      <c r="AQ715" s="2"/>
      <c r="AR715" s="2"/>
      <c r="AU715" s="2"/>
      <c r="AV715" s="2"/>
      <c r="BA715" s="2"/>
      <c r="BB715" s="2"/>
      <c r="BE715" s="2"/>
      <c r="BF715" s="2"/>
      <c r="BI715" s="2"/>
      <c r="BJ715" s="2"/>
      <c r="BO715" s="1"/>
      <c r="BP715" s="1"/>
      <c r="BQ715" s="1"/>
      <c r="BR715" s="1"/>
      <c r="BS715" s="1"/>
      <c r="BT715" s="1"/>
      <c r="BU715" s="1"/>
      <c r="BV715" s="1"/>
      <c r="BW715" s="1"/>
      <c r="BX715" s="1"/>
      <c r="BY715" s="1"/>
      <c r="BZ715" s="1"/>
      <c r="CA715" s="1"/>
      <c r="CB715" s="1"/>
      <c r="CC715" s="1"/>
      <c r="CD715" s="1"/>
      <c r="CE715" s="1"/>
      <c r="CF715" s="1"/>
      <c r="CG715" s="1"/>
      <c r="CH715" s="1"/>
      <c r="CI715" s="1"/>
      <c r="CJ715" s="1"/>
      <c r="CK715" s="1"/>
      <c r="CL715" s="1"/>
      <c r="CM715" s="1"/>
      <c r="CN715" s="1"/>
      <c r="CO715" s="1"/>
      <c r="CP715" s="1"/>
      <c r="CQ715" s="1"/>
      <c r="CR715" s="1"/>
      <c r="CS715" s="1"/>
      <c r="CT715" s="1"/>
      <c r="CU715" s="1"/>
      <c r="CV715" s="1"/>
      <c r="CW715" s="1"/>
      <c r="CX715" s="1"/>
      <c r="CY715" s="1"/>
      <c r="CZ715" s="1"/>
      <c r="DA715" s="1"/>
      <c r="DB715" s="1"/>
      <c r="DC715" s="1"/>
      <c r="DD715" s="1"/>
      <c r="DE715" s="1"/>
      <c r="DF715" s="1"/>
      <c r="DG715" s="1"/>
      <c r="DH715" s="1"/>
      <c r="DI715" s="1"/>
      <c r="DJ715" s="1"/>
      <c r="DK715" s="1"/>
      <c r="DL715" s="1"/>
      <c r="DM715" s="1"/>
      <c r="DN715" s="1"/>
      <c r="DO715" s="1"/>
      <c r="DP715" s="1"/>
      <c r="DQ715" s="1"/>
      <c r="DR715" s="1"/>
      <c r="DS715" s="1"/>
      <c r="DT715" s="1"/>
      <c r="DU715" s="1"/>
      <c r="DV715" s="1"/>
      <c r="DW715" s="1"/>
      <c r="DX715" s="1"/>
      <c r="DY715" s="1"/>
      <c r="DZ715" s="1"/>
      <c r="EA715" s="1"/>
      <c r="EB715" s="1"/>
      <c r="EC715" s="1"/>
      <c r="ED715" s="1"/>
      <c r="EE715" s="1"/>
      <c r="EF715" s="1"/>
      <c r="EG715" s="1"/>
      <c r="EH715" s="1"/>
      <c r="EI715" s="1"/>
      <c r="EJ715" s="1"/>
      <c r="EK715" s="1"/>
      <c r="EL715" s="1"/>
      <c r="EM715" s="1"/>
      <c r="EN715" s="1"/>
      <c r="EO715" s="1"/>
      <c r="EP715" s="1"/>
      <c r="EQ715" s="1"/>
      <c r="ER715" s="1"/>
      <c r="ES715" s="1"/>
      <c r="ET715" s="1"/>
      <c r="EU715" s="1"/>
      <c r="EV715" s="1"/>
      <c r="EW715" s="1"/>
      <c r="EX715" s="1"/>
      <c r="EY715" s="1"/>
      <c r="EZ715" s="1"/>
      <c r="FA715" s="1"/>
      <c r="FB715" s="1"/>
      <c r="FC715" s="1"/>
      <c r="FD715" s="1"/>
      <c r="FE715" s="1"/>
      <c r="FF715" s="1"/>
      <c r="FI715" s="2"/>
      <c r="FJ715" s="2"/>
      <c r="FO715" s="2"/>
      <c r="FP715" s="2"/>
      <c r="FS715" s="2"/>
      <c r="FT715" s="2"/>
      <c r="FU715" s="2"/>
      <c r="FV715" s="2"/>
      <c r="FW715" s="2"/>
      <c r="FX715" s="2"/>
      <c r="FY715" s="2"/>
      <c r="FZ715" s="2"/>
      <c r="GQ715" s="1"/>
      <c r="GR715" s="1"/>
      <c r="GS715" s="1"/>
      <c r="GT715" s="1"/>
      <c r="GU715" s="1"/>
      <c r="GV715" s="1"/>
      <c r="GW715" s="1"/>
      <c r="GX715" s="1"/>
      <c r="HM715" s="1"/>
      <c r="HN715" s="1"/>
    </row>
    <row r="716" spans="1:222">
      <c r="A716" s="11"/>
      <c r="B716" s="1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2"/>
      <c r="AN716" s="2"/>
      <c r="AQ716" s="2"/>
      <c r="AR716" s="2"/>
      <c r="AU716" s="2"/>
      <c r="AV716" s="2"/>
      <c r="BA716" s="2"/>
      <c r="BB716" s="2"/>
      <c r="BE716" s="2"/>
      <c r="BF716" s="2"/>
      <c r="BI716" s="2"/>
      <c r="BJ716" s="2"/>
      <c r="BO716" s="1"/>
      <c r="BP716" s="1"/>
      <c r="BQ716" s="1"/>
      <c r="BR716" s="1"/>
      <c r="BS716" s="1"/>
      <c r="BT716" s="1"/>
      <c r="BU716" s="1"/>
      <c r="BV716" s="1"/>
      <c r="BW716" s="1"/>
      <c r="BX716" s="1"/>
      <c r="BY716" s="1"/>
      <c r="BZ716" s="1"/>
      <c r="CA716" s="1"/>
      <c r="CB716" s="1"/>
      <c r="CC716" s="1"/>
      <c r="CD716" s="1"/>
      <c r="CE716" s="1"/>
      <c r="CF716" s="1"/>
      <c r="CG716" s="1"/>
      <c r="CH716" s="1"/>
      <c r="CI716" s="1"/>
      <c r="CJ716" s="1"/>
      <c r="CK716" s="1"/>
      <c r="CL716" s="1"/>
      <c r="CM716" s="1"/>
      <c r="CN716" s="1"/>
      <c r="CO716" s="1"/>
      <c r="CP716" s="1"/>
      <c r="CQ716" s="1"/>
      <c r="CR716" s="1"/>
      <c r="CS716" s="1"/>
      <c r="CT716" s="1"/>
      <c r="CU716" s="1"/>
      <c r="CV716" s="1"/>
      <c r="CW716" s="1"/>
      <c r="CX716" s="1"/>
      <c r="CY716" s="1"/>
      <c r="CZ716" s="1"/>
      <c r="DA716" s="1"/>
      <c r="DB716" s="1"/>
      <c r="DC716" s="1"/>
      <c r="DD716" s="1"/>
      <c r="DE716" s="1"/>
      <c r="DF716" s="1"/>
      <c r="DG716" s="1"/>
      <c r="DH716" s="1"/>
      <c r="DI716" s="1"/>
      <c r="DJ716" s="1"/>
      <c r="DK716" s="1"/>
      <c r="DL716" s="1"/>
      <c r="DM716" s="1"/>
      <c r="DN716" s="1"/>
      <c r="DO716" s="1"/>
      <c r="DP716" s="1"/>
      <c r="DQ716" s="1"/>
      <c r="DR716" s="1"/>
      <c r="DS716" s="1"/>
      <c r="DT716" s="1"/>
      <c r="DU716" s="1"/>
      <c r="DV716" s="1"/>
      <c r="DW716" s="1"/>
      <c r="DX716" s="1"/>
      <c r="DY716" s="1"/>
      <c r="DZ716" s="1"/>
      <c r="EA716" s="1"/>
      <c r="EB716" s="1"/>
      <c r="EC716" s="1"/>
      <c r="ED716" s="1"/>
      <c r="EE716" s="1"/>
      <c r="EF716" s="1"/>
      <c r="EG716" s="1"/>
      <c r="EH716" s="1"/>
      <c r="EI716" s="1"/>
      <c r="EJ716" s="1"/>
      <c r="EK716" s="1"/>
      <c r="EL716" s="1"/>
      <c r="EM716" s="1"/>
      <c r="EN716" s="1"/>
      <c r="EO716" s="1"/>
      <c r="EP716" s="1"/>
      <c r="EQ716" s="1"/>
      <c r="ER716" s="1"/>
      <c r="ES716" s="1"/>
      <c r="ET716" s="1"/>
      <c r="EU716" s="1"/>
      <c r="EV716" s="1"/>
      <c r="EW716" s="1"/>
      <c r="EX716" s="1"/>
      <c r="EY716" s="1"/>
      <c r="EZ716" s="1"/>
      <c r="FA716" s="1"/>
      <c r="FB716" s="1"/>
      <c r="FC716" s="1"/>
      <c r="FD716" s="1"/>
      <c r="FE716" s="1"/>
      <c r="FF716" s="1"/>
      <c r="FI716" s="2"/>
      <c r="FJ716" s="2"/>
      <c r="FO716" s="2"/>
      <c r="FP716" s="2"/>
      <c r="FS716" s="2"/>
      <c r="FT716" s="2"/>
      <c r="FU716" s="2"/>
      <c r="FV716" s="2"/>
      <c r="FW716" s="2"/>
      <c r="FX716" s="2"/>
      <c r="FY716" s="2"/>
      <c r="FZ716" s="2"/>
      <c r="GQ716" s="1"/>
      <c r="GR716" s="1"/>
      <c r="GS716" s="1"/>
      <c r="GT716" s="1"/>
      <c r="GU716" s="1"/>
      <c r="GV716" s="1"/>
      <c r="GW716" s="1"/>
      <c r="GX716" s="1"/>
      <c r="HM716" s="1"/>
      <c r="HN716" s="1"/>
    </row>
    <row r="717" spans="1:222">
      <c r="A717" s="11"/>
      <c r="B717" s="1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2"/>
      <c r="AN717" s="2"/>
      <c r="AQ717" s="2"/>
      <c r="AR717" s="2"/>
      <c r="AU717" s="2"/>
      <c r="AV717" s="2"/>
      <c r="BA717" s="2"/>
      <c r="BB717" s="2"/>
      <c r="BE717" s="2"/>
      <c r="BF717" s="2"/>
      <c r="BI717" s="2"/>
      <c r="BJ717" s="2"/>
      <c r="BO717" s="1"/>
      <c r="BP717" s="1"/>
      <c r="BQ717" s="1"/>
      <c r="BR717" s="1"/>
      <c r="BS717" s="1"/>
      <c r="BT717" s="1"/>
      <c r="BU717" s="1"/>
      <c r="BV717" s="1"/>
      <c r="BW717" s="1"/>
      <c r="BX717" s="1"/>
      <c r="BY717" s="1"/>
      <c r="BZ717" s="1"/>
      <c r="CA717" s="1"/>
      <c r="CB717" s="1"/>
      <c r="CC717" s="1"/>
      <c r="CD717" s="1"/>
      <c r="CE717" s="1"/>
      <c r="CF717" s="1"/>
      <c r="CG717" s="1"/>
      <c r="CH717" s="1"/>
      <c r="CI717" s="1"/>
      <c r="CJ717" s="1"/>
      <c r="CK717" s="1"/>
      <c r="CL717" s="1"/>
      <c r="CM717" s="1"/>
      <c r="CN717" s="1"/>
      <c r="CO717" s="1"/>
      <c r="CP717" s="1"/>
      <c r="CQ717" s="1"/>
      <c r="CR717" s="1"/>
      <c r="CS717" s="1"/>
      <c r="CT717" s="1"/>
      <c r="CU717" s="1"/>
      <c r="CV717" s="1"/>
      <c r="CW717" s="1"/>
      <c r="CX717" s="1"/>
      <c r="CY717" s="1"/>
      <c r="CZ717" s="1"/>
      <c r="DA717" s="1"/>
      <c r="DB717" s="1"/>
      <c r="DC717" s="1"/>
      <c r="DD717" s="1"/>
      <c r="DE717" s="1"/>
      <c r="DF717" s="1"/>
      <c r="DG717" s="1"/>
      <c r="DH717" s="1"/>
      <c r="DI717" s="1"/>
      <c r="DJ717" s="1"/>
      <c r="DK717" s="1"/>
      <c r="DL717" s="1"/>
      <c r="DM717" s="1"/>
      <c r="DN717" s="1"/>
      <c r="DO717" s="1"/>
      <c r="DP717" s="1"/>
      <c r="DQ717" s="1"/>
      <c r="DR717" s="1"/>
      <c r="DS717" s="1"/>
      <c r="DT717" s="1"/>
      <c r="DU717" s="1"/>
      <c r="DV717" s="1"/>
      <c r="DW717" s="1"/>
      <c r="DX717" s="1"/>
      <c r="DY717" s="1"/>
      <c r="DZ717" s="1"/>
      <c r="EA717" s="1"/>
      <c r="EB717" s="1"/>
      <c r="EC717" s="1"/>
      <c r="ED717" s="1"/>
      <c r="EE717" s="1"/>
      <c r="EF717" s="1"/>
      <c r="EG717" s="1"/>
      <c r="EH717" s="1"/>
      <c r="EI717" s="1"/>
      <c r="EJ717" s="1"/>
      <c r="EK717" s="1"/>
      <c r="EL717" s="1"/>
      <c r="EM717" s="1"/>
      <c r="EN717" s="1"/>
      <c r="EO717" s="1"/>
      <c r="EP717" s="1"/>
      <c r="EQ717" s="1"/>
      <c r="ER717" s="1"/>
      <c r="ES717" s="1"/>
      <c r="ET717" s="1"/>
      <c r="EU717" s="1"/>
      <c r="EV717" s="1"/>
      <c r="EW717" s="1"/>
      <c r="EX717" s="1"/>
      <c r="EY717" s="1"/>
      <c r="EZ717" s="1"/>
      <c r="FA717" s="1"/>
      <c r="FB717" s="1"/>
      <c r="FC717" s="1"/>
      <c r="FD717" s="1"/>
      <c r="FE717" s="1"/>
      <c r="FF717" s="1"/>
      <c r="FI717" s="2"/>
      <c r="FJ717" s="2"/>
      <c r="FO717" s="2"/>
      <c r="FP717" s="2"/>
      <c r="FS717" s="2"/>
      <c r="FT717" s="2"/>
      <c r="FU717" s="2"/>
      <c r="FV717" s="2"/>
      <c r="FW717" s="2"/>
      <c r="FX717" s="2"/>
      <c r="FY717" s="2"/>
      <c r="FZ717" s="2"/>
      <c r="GQ717" s="1"/>
      <c r="GR717" s="1"/>
      <c r="GS717" s="1"/>
      <c r="GT717" s="1"/>
      <c r="GU717" s="1"/>
      <c r="GV717" s="1"/>
      <c r="GW717" s="1"/>
      <c r="GX717" s="1"/>
      <c r="HM717" s="1"/>
      <c r="HN717" s="1"/>
    </row>
    <row r="718" spans="1:222">
      <c r="A718" s="11"/>
      <c r="B718" s="1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2"/>
      <c r="AN718" s="2"/>
      <c r="AQ718" s="2"/>
      <c r="AR718" s="2"/>
      <c r="AU718" s="2"/>
      <c r="AV718" s="2"/>
      <c r="BA718" s="2"/>
      <c r="BB718" s="2"/>
      <c r="BE718" s="2"/>
      <c r="BF718" s="2"/>
      <c r="BI718" s="2"/>
      <c r="BJ718" s="2"/>
      <c r="BO718" s="1"/>
      <c r="BP718" s="1"/>
      <c r="BQ718" s="1"/>
      <c r="BR718" s="1"/>
      <c r="BS718" s="1"/>
      <c r="BT718" s="1"/>
      <c r="BU718" s="1"/>
      <c r="BV718" s="1"/>
      <c r="BW718" s="1"/>
      <c r="BX718" s="1"/>
      <c r="BY718" s="1"/>
      <c r="BZ718" s="1"/>
      <c r="CA718" s="1"/>
      <c r="CB718" s="1"/>
      <c r="CC718" s="1"/>
      <c r="CD718" s="1"/>
      <c r="CE718" s="1"/>
      <c r="CF718" s="1"/>
      <c r="CG718" s="1"/>
      <c r="CH718" s="1"/>
      <c r="CI718" s="1"/>
      <c r="CJ718" s="1"/>
      <c r="CK718" s="1"/>
      <c r="CL718" s="1"/>
      <c r="CM718" s="1"/>
      <c r="CN718" s="1"/>
      <c r="CO718" s="1"/>
      <c r="CP718" s="1"/>
      <c r="CQ718" s="1"/>
      <c r="CR718" s="1"/>
      <c r="CS718" s="1"/>
      <c r="CT718" s="1"/>
      <c r="CU718" s="1"/>
      <c r="CV718" s="1"/>
      <c r="CW718" s="1"/>
      <c r="CX718" s="1"/>
      <c r="CY718" s="1"/>
      <c r="CZ718" s="1"/>
      <c r="DA718" s="1"/>
      <c r="DB718" s="1"/>
      <c r="DC718" s="1"/>
      <c r="DD718" s="1"/>
      <c r="DE718" s="1"/>
      <c r="DF718" s="1"/>
      <c r="DG718" s="1"/>
      <c r="DH718" s="1"/>
      <c r="DI718" s="1"/>
      <c r="DJ718" s="1"/>
      <c r="DK718" s="1"/>
      <c r="DL718" s="1"/>
      <c r="DM718" s="1"/>
      <c r="DN718" s="1"/>
      <c r="DO718" s="1"/>
      <c r="DP718" s="1"/>
      <c r="DQ718" s="1"/>
      <c r="DR718" s="1"/>
      <c r="DS718" s="1"/>
      <c r="DT718" s="1"/>
      <c r="DU718" s="1"/>
      <c r="DV718" s="1"/>
      <c r="DW718" s="1"/>
      <c r="DX718" s="1"/>
      <c r="DY718" s="1"/>
      <c r="DZ718" s="1"/>
      <c r="EA718" s="1"/>
      <c r="EB718" s="1"/>
      <c r="EC718" s="1"/>
      <c r="ED718" s="1"/>
      <c r="EE718" s="1"/>
      <c r="EF718" s="1"/>
      <c r="EG718" s="1"/>
      <c r="EH718" s="1"/>
      <c r="EI718" s="1"/>
      <c r="EJ718" s="1"/>
      <c r="EK718" s="1"/>
      <c r="EL718" s="1"/>
      <c r="EM718" s="1"/>
      <c r="EN718" s="1"/>
      <c r="EO718" s="1"/>
      <c r="EP718" s="1"/>
      <c r="EQ718" s="1"/>
      <c r="ER718" s="1"/>
      <c r="ES718" s="1"/>
      <c r="ET718" s="1"/>
      <c r="EU718" s="1"/>
      <c r="EV718" s="1"/>
      <c r="EW718" s="1"/>
      <c r="EX718" s="1"/>
      <c r="EY718" s="1"/>
      <c r="EZ718" s="1"/>
      <c r="FA718" s="1"/>
      <c r="FB718" s="1"/>
      <c r="FC718" s="1"/>
      <c r="FD718" s="1"/>
      <c r="FE718" s="1"/>
      <c r="FF718" s="1"/>
      <c r="FI718" s="2"/>
      <c r="FJ718" s="2"/>
      <c r="FO718" s="2"/>
      <c r="FP718" s="2"/>
      <c r="FS718" s="2"/>
      <c r="FT718" s="2"/>
      <c r="FU718" s="2"/>
      <c r="FV718" s="2"/>
      <c r="FW718" s="2"/>
      <c r="FX718" s="2"/>
      <c r="FY718" s="2"/>
      <c r="FZ718" s="2"/>
      <c r="GQ718" s="1"/>
      <c r="GR718" s="1"/>
      <c r="GS718" s="1"/>
      <c r="GT718" s="1"/>
      <c r="GU718" s="1"/>
      <c r="GV718" s="1"/>
      <c r="GW718" s="1"/>
      <c r="GX718" s="1"/>
      <c r="HM718" s="1"/>
      <c r="HN718" s="1"/>
    </row>
    <row r="719" spans="1:222">
      <c r="A719" s="11"/>
      <c r="B719" s="1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2"/>
      <c r="AN719" s="2"/>
      <c r="AQ719" s="2"/>
      <c r="AR719" s="2"/>
      <c r="AU719" s="2"/>
      <c r="AV719" s="2"/>
      <c r="BA719" s="2"/>
      <c r="BB719" s="2"/>
      <c r="BE719" s="2"/>
      <c r="BF719" s="2"/>
      <c r="BI719" s="2"/>
      <c r="BJ719" s="2"/>
      <c r="BO719" s="1"/>
      <c r="BP719" s="1"/>
      <c r="BQ719" s="1"/>
      <c r="BR719" s="1"/>
      <c r="BS719" s="1"/>
      <c r="BT719" s="1"/>
      <c r="BU719" s="1"/>
      <c r="BV719" s="1"/>
      <c r="BW719" s="1"/>
      <c r="BX719" s="1"/>
      <c r="BY719" s="1"/>
      <c r="BZ719" s="1"/>
      <c r="CA719" s="1"/>
      <c r="CB719" s="1"/>
      <c r="CC719" s="1"/>
      <c r="CD719" s="1"/>
      <c r="CE719" s="1"/>
      <c r="CF719" s="1"/>
      <c r="CG719" s="1"/>
      <c r="CH719" s="1"/>
      <c r="CI719" s="1"/>
      <c r="CJ719" s="1"/>
      <c r="CK719" s="1"/>
      <c r="CL719" s="1"/>
      <c r="CM719" s="1"/>
      <c r="CN719" s="1"/>
      <c r="CO719" s="1"/>
      <c r="CP719" s="1"/>
      <c r="CQ719" s="1"/>
      <c r="CR719" s="1"/>
      <c r="CS719" s="1"/>
      <c r="CT719" s="1"/>
      <c r="CU719" s="1"/>
      <c r="CV719" s="1"/>
      <c r="CW719" s="1"/>
      <c r="CX719" s="1"/>
      <c r="CY719" s="1"/>
      <c r="CZ719" s="1"/>
      <c r="DA719" s="1"/>
      <c r="DB719" s="1"/>
      <c r="DC719" s="1"/>
      <c r="DD719" s="1"/>
      <c r="DE719" s="1"/>
      <c r="DF719" s="1"/>
      <c r="DG719" s="1"/>
      <c r="DH719" s="1"/>
      <c r="DI719" s="1"/>
      <c r="DJ719" s="1"/>
      <c r="DK719" s="1"/>
      <c r="DL719" s="1"/>
      <c r="DM719" s="1"/>
      <c r="DN719" s="1"/>
      <c r="DO719" s="1"/>
      <c r="DP719" s="1"/>
      <c r="DQ719" s="1"/>
      <c r="DR719" s="1"/>
      <c r="DS719" s="1"/>
      <c r="DT719" s="1"/>
      <c r="DU719" s="1"/>
      <c r="DV719" s="1"/>
      <c r="DW719" s="1"/>
      <c r="DX719" s="1"/>
      <c r="DY719" s="1"/>
      <c r="DZ719" s="1"/>
      <c r="EA719" s="1"/>
      <c r="EB719" s="1"/>
      <c r="EC719" s="1"/>
      <c r="ED719" s="1"/>
      <c r="EE719" s="1"/>
      <c r="EF719" s="1"/>
      <c r="EG719" s="1"/>
      <c r="EH719" s="1"/>
      <c r="EI719" s="1"/>
      <c r="EJ719" s="1"/>
      <c r="EK719" s="1"/>
      <c r="EL719" s="1"/>
      <c r="EM719" s="1"/>
      <c r="EN719" s="1"/>
      <c r="EO719" s="1"/>
      <c r="EP719" s="1"/>
      <c r="EQ719" s="1"/>
      <c r="ER719" s="1"/>
      <c r="ES719" s="1"/>
      <c r="ET719" s="1"/>
      <c r="EU719" s="1"/>
      <c r="EV719" s="1"/>
      <c r="EW719" s="1"/>
      <c r="EX719" s="1"/>
      <c r="EY719" s="1"/>
      <c r="EZ719" s="1"/>
      <c r="FA719" s="1"/>
      <c r="FB719" s="1"/>
      <c r="FC719" s="1"/>
      <c r="FD719" s="1"/>
      <c r="FE719" s="1"/>
      <c r="FF719" s="1"/>
      <c r="FI719" s="2"/>
      <c r="FJ719" s="2"/>
      <c r="FO719" s="2"/>
      <c r="FP719" s="2"/>
      <c r="FS719" s="2"/>
      <c r="FT719" s="2"/>
      <c r="FU719" s="2"/>
      <c r="FV719" s="2"/>
      <c r="FW719" s="2"/>
      <c r="FX719" s="2"/>
      <c r="FY719" s="2"/>
      <c r="FZ719" s="2"/>
      <c r="GQ719" s="1"/>
      <c r="GR719" s="1"/>
      <c r="GS719" s="1"/>
      <c r="GT719" s="1"/>
      <c r="GU719" s="1"/>
      <c r="GV719" s="1"/>
      <c r="GW719" s="1"/>
      <c r="GX719" s="1"/>
      <c r="HM719" s="1"/>
      <c r="HN719" s="1"/>
    </row>
    <row r="720" spans="1:222">
      <c r="A720" s="11"/>
      <c r="B720" s="1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2"/>
      <c r="AN720" s="2"/>
      <c r="AQ720" s="2"/>
      <c r="AR720" s="2"/>
      <c r="AU720" s="2"/>
      <c r="AV720" s="2"/>
      <c r="BA720" s="2"/>
      <c r="BB720" s="2"/>
      <c r="BE720" s="2"/>
      <c r="BF720" s="2"/>
      <c r="BI720" s="2"/>
      <c r="BJ720" s="2"/>
      <c r="BO720" s="1"/>
      <c r="BP720" s="1"/>
      <c r="BQ720" s="1"/>
      <c r="BR720" s="1"/>
      <c r="BS720" s="1"/>
      <c r="BT720" s="1"/>
      <c r="BU720" s="1"/>
      <c r="BV720" s="1"/>
      <c r="BW720" s="1"/>
      <c r="BX720" s="1"/>
      <c r="BY720" s="1"/>
      <c r="BZ720" s="1"/>
      <c r="CA720" s="1"/>
      <c r="CB720" s="1"/>
      <c r="CC720" s="1"/>
      <c r="CD720" s="1"/>
      <c r="CE720" s="1"/>
      <c r="CF720" s="1"/>
      <c r="CG720" s="1"/>
      <c r="CH720" s="1"/>
      <c r="CI720" s="1"/>
      <c r="CJ720" s="1"/>
      <c r="CK720" s="1"/>
      <c r="CL720" s="1"/>
      <c r="CM720" s="1"/>
      <c r="CN720" s="1"/>
      <c r="CO720" s="1"/>
      <c r="CP720" s="1"/>
      <c r="CQ720" s="1"/>
      <c r="CR720" s="1"/>
      <c r="CS720" s="1"/>
      <c r="CT720" s="1"/>
      <c r="CU720" s="1"/>
      <c r="CV720" s="1"/>
      <c r="CW720" s="1"/>
      <c r="CX720" s="1"/>
      <c r="CY720" s="1"/>
      <c r="CZ720" s="1"/>
      <c r="DA720" s="1"/>
      <c r="DB720" s="1"/>
      <c r="DC720" s="1"/>
      <c r="DD720" s="1"/>
      <c r="DE720" s="1"/>
      <c r="DF720" s="1"/>
      <c r="DG720" s="1"/>
      <c r="DH720" s="1"/>
      <c r="DI720" s="1"/>
      <c r="DJ720" s="1"/>
      <c r="DK720" s="1"/>
      <c r="DL720" s="1"/>
      <c r="DM720" s="1"/>
      <c r="DN720" s="1"/>
      <c r="DO720" s="1"/>
      <c r="DP720" s="1"/>
      <c r="DQ720" s="1"/>
      <c r="DR720" s="1"/>
      <c r="DS720" s="1"/>
      <c r="DT720" s="1"/>
      <c r="DU720" s="1"/>
      <c r="DV720" s="1"/>
      <c r="DW720" s="1"/>
      <c r="DX720" s="1"/>
      <c r="DY720" s="1"/>
      <c r="DZ720" s="1"/>
      <c r="EA720" s="1"/>
      <c r="EB720" s="1"/>
      <c r="EC720" s="1"/>
      <c r="ED720" s="1"/>
      <c r="EE720" s="1"/>
      <c r="EF720" s="1"/>
      <c r="EG720" s="1"/>
      <c r="EH720" s="1"/>
      <c r="EI720" s="1"/>
      <c r="EJ720" s="1"/>
      <c r="EK720" s="1"/>
      <c r="EL720" s="1"/>
      <c r="EM720" s="1"/>
      <c r="EN720" s="1"/>
      <c r="EO720" s="1"/>
      <c r="EP720" s="1"/>
      <c r="EQ720" s="1"/>
      <c r="ER720" s="1"/>
      <c r="ES720" s="1"/>
      <c r="ET720" s="1"/>
      <c r="EU720" s="1"/>
      <c r="EV720" s="1"/>
      <c r="EW720" s="1"/>
      <c r="EX720" s="1"/>
      <c r="EY720" s="1"/>
      <c r="EZ720" s="1"/>
      <c r="FA720" s="1"/>
      <c r="FB720" s="1"/>
      <c r="FC720" s="1"/>
      <c r="FD720" s="1"/>
      <c r="FE720" s="1"/>
      <c r="FF720" s="1"/>
      <c r="FI720" s="2"/>
      <c r="FJ720" s="2"/>
      <c r="FO720" s="2"/>
      <c r="FP720" s="2"/>
      <c r="FS720" s="2"/>
      <c r="FT720" s="2"/>
      <c r="FU720" s="2"/>
      <c r="FV720" s="2"/>
      <c r="FW720" s="2"/>
      <c r="FX720" s="2"/>
      <c r="FY720" s="2"/>
      <c r="FZ720" s="2"/>
      <c r="GQ720" s="1"/>
      <c r="GR720" s="1"/>
      <c r="GS720" s="1"/>
      <c r="GT720" s="1"/>
      <c r="GU720" s="1"/>
      <c r="GV720" s="1"/>
      <c r="GW720" s="1"/>
      <c r="GX720" s="1"/>
      <c r="HM720" s="1"/>
      <c r="HN720" s="1"/>
    </row>
    <row r="721" spans="1:222">
      <c r="A721" s="11"/>
      <c r="B721" s="1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2"/>
      <c r="AN721" s="2"/>
      <c r="AQ721" s="2"/>
      <c r="AR721" s="2"/>
      <c r="AU721" s="2"/>
      <c r="AV721" s="2"/>
      <c r="BA721" s="2"/>
      <c r="BB721" s="2"/>
      <c r="BE721" s="2"/>
      <c r="BF721" s="2"/>
      <c r="BI721" s="2"/>
      <c r="BJ721" s="2"/>
      <c r="BO721" s="1"/>
      <c r="BP721" s="1"/>
      <c r="BQ721" s="1"/>
      <c r="BR721" s="1"/>
      <c r="BS721" s="1"/>
      <c r="BT721" s="1"/>
      <c r="BU721" s="1"/>
      <c r="BV721" s="1"/>
      <c r="BW721" s="1"/>
      <c r="BX721" s="1"/>
      <c r="BY721" s="1"/>
      <c r="BZ721" s="1"/>
      <c r="CA721" s="1"/>
      <c r="CB721" s="1"/>
      <c r="CC721" s="1"/>
      <c r="CD721" s="1"/>
      <c r="CE721" s="1"/>
      <c r="CF721" s="1"/>
      <c r="CG721" s="1"/>
      <c r="CH721" s="1"/>
      <c r="CI721" s="1"/>
      <c r="CJ721" s="1"/>
      <c r="CK721" s="1"/>
      <c r="CL721" s="1"/>
      <c r="CM721" s="1"/>
      <c r="CN721" s="1"/>
      <c r="CO721" s="1"/>
      <c r="CP721" s="1"/>
      <c r="CQ721" s="1"/>
      <c r="CR721" s="1"/>
      <c r="CS721" s="1"/>
      <c r="CT721" s="1"/>
      <c r="CU721" s="1"/>
      <c r="CV721" s="1"/>
      <c r="CW721" s="1"/>
      <c r="CX721" s="1"/>
      <c r="CY721" s="1"/>
      <c r="CZ721" s="1"/>
      <c r="DA721" s="1"/>
      <c r="DB721" s="1"/>
      <c r="DC721" s="1"/>
      <c r="DD721" s="1"/>
      <c r="DE721" s="1"/>
      <c r="DF721" s="1"/>
      <c r="DG721" s="1"/>
      <c r="DH721" s="1"/>
      <c r="DI721" s="1"/>
      <c r="DJ721" s="1"/>
      <c r="DK721" s="1"/>
      <c r="DL721" s="1"/>
      <c r="DM721" s="1"/>
      <c r="DN721" s="1"/>
      <c r="DO721" s="1"/>
      <c r="DP721" s="1"/>
      <c r="DQ721" s="1"/>
      <c r="DR721" s="1"/>
      <c r="DS721" s="1"/>
      <c r="DT721" s="1"/>
      <c r="DU721" s="1"/>
      <c r="DV721" s="1"/>
      <c r="DW721" s="1"/>
      <c r="DX721" s="1"/>
      <c r="DY721" s="1"/>
      <c r="DZ721" s="1"/>
      <c r="EA721" s="1"/>
      <c r="EB721" s="1"/>
      <c r="EC721" s="1"/>
      <c r="ED721" s="1"/>
      <c r="EE721" s="1"/>
      <c r="EF721" s="1"/>
      <c r="EG721" s="1"/>
      <c r="EH721" s="1"/>
      <c r="EI721" s="1"/>
      <c r="EJ721" s="1"/>
      <c r="EK721" s="1"/>
      <c r="EL721" s="1"/>
      <c r="EM721" s="1"/>
      <c r="EN721" s="1"/>
      <c r="EO721" s="1"/>
      <c r="EP721" s="1"/>
      <c r="EQ721" s="1"/>
      <c r="ER721" s="1"/>
      <c r="ES721" s="1"/>
      <c r="ET721" s="1"/>
      <c r="EU721" s="1"/>
      <c r="EV721" s="1"/>
      <c r="EW721" s="1"/>
      <c r="EX721" s="1"/>
      <c r="EY721" s="1"/>
      <c r="EZ721" s="1"/>
      <c r="FA721" s="1"/>
      <c r="FB721" s="1"/>
      <c r="FC721" s="1"/>
      <c r="FD721" s="1"/>
      <c r="FE721" s="1"/>
      <c r="FF721" s="1"/>
      <c r="FI721" s="2"/>
      <c r="FJ721" s="2"/>
      <c r="FO721" s="2"/>
      <c r="FP721" s="2"/>
      <c r="FS721" s="2"/>
      <c r="FT721" s="2"/>
      <c r="FU721" s="2"/>
      <c r="FV721" s="2"/>
      <c r="FW721" s="2"/>
      <c r="FX721" s="2"/>
      <c r="FY721" s="2"/>
      <c r="FZ721" s="2"/>
      <c r="GQ721" s="1"/>
      <c r="GR721" s="1"/>
      <c r="GS721" s="1"/>
      <c r="GT721" s="1"/>
      <c r="GU721" s="1"/>
      <c r="GV721" s="1"/>
      <c r="GW721" s="1"/>
      <c r="GX721" s="1"/>
      <c r="HM721" s="1"/>
      <c r="HN721" s="1"/>
    </row>
    <row r="722" spans="1:222">
      <c r="A722" s="11"/>
      <c r="B722" s="1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2"/>
      <c r="AN722" s="2"/>
      <c r="AQ722" s="2"/>
      <c r="AR722" s="2"/>
      <c r="AU722" s="2"/>
      <c r="AV722" s="2"/>
      <c r="BA722" s="2"/>
      <c r="BB722" s="2"/>
      <c r="BE722" s="2"/>
      <c r="BF722" s="2"/>
      <c r="BI722" s="2"/>
      <c r="BJ722" s="2"/>
      <c r="BO722" s="1"/>
      <c r="BP722" s="1"/>
      <c r="BQ722" s="1"/>
      <c r="BR722" s="1"/>
      <c r="BS722" s="1"/>
      <c r="BT722" s="1"/>
      <c r="BU722" s="1"/>
      <c r="BV722" s="1"/>
      <c r="BW722" s="1"/>
      <c r="BX722" s="1"/>
      <c r="BY722" s="1"/>
      <c r="BZ722" s="1"/>
      <c r="CA722" s="1"/>
      <c r="CB722" s="1"/>
      <c r="CC722" s="1"/>
      <c r="CD722" s="1"/>
      <c r="CE722" s="1"/>
      <c r="CF722" s="1"/>
      <c r="CG722" s="1"/>
      <c r="CH722" s="1"/>
      <c r="CI722" s="1"/>
      <c r="CJ722" s="1"/>
      <c r="CK722" s="1"/>
      <c r="CL722" s="1"/>
      <c r="CM722" s="1"/>
      <c r="CN722" s="1"/>
      <c r="CO722" s="1"/>
      <c r="CP722" s="1"/>
      <c r="CQ722" s="1"/>
      <c r="CR722" s="1"/>
      <c r="CS722" s="1"/>
      <c r="CT722" s="1"/>
      <c r="CU722" s="1"/>
      <c r="CV722" s="1"/>
      <c r="CW722" s="1"/>
      <c r="CX722" s="1"/>
      <c r="CY722" s="1"/>
      <c r="CZ722" s="1"/>
      <c r="DA722" s="1"/>
      <c r="DB722" s="1"/>
      <c r="DC722" s="1"/>
      <c r="DD722" s="1"/>
      <c r="DE722" s="1"/>
      <c r="DF722" s="1"/>
      <c r="DG722" s="1"/>
      <c r="DH722" s="1"/>
      <c r="DI722" s="1"/>
      <c r="DJ722" s="1"/>
      <c r="DK722" s="1"/>
      <c r="DL722" s="1"/>
      <c r="DM722" s="1"/>
      <c r="DN722" s="1"/>
      <c r="DO722" s="1"/>
      <c r="DP722" s="1"/>
      <c r="DQ722" s="1"/>
      <c r="DR722" s="1"/>
      <c r="DS722" s="1"/>
      <c r="DT722" s="1"/>
      <c r="DU722" s="1"/>
      <c r="DV722" s="1"/>
      <c r="DW722" s="1"/>
      <c r="DX722" s="1"/>
      <c r="DY722" s="1"/>
      <c r="DZ722" s="1"/>
      <c r="EA722" s="1"/>
      <c r="EB722" s="1"/>
      <c r="EC722" s="1"/>
      <c r="ED722" s="1"/>
      <c r="EE722" s="1"/>
      <c r="EF722" s="1"/>
      <c r="EG722" s="1"/>
      <c r="EH722" s="1"/>
      <c r="EI722" s="1"/>
      <c r="EJ722" s="1"/>
      <c r="EK722" s="1"/>
      <c r="EL722" s="1"/>
      <c r="EM722" s="1"/>
      <c r="EN722" s="1"/>
      <c r="EO722" s="1"/>
      <c r="EP722" s="1"/>
      <c r="EQ722" s="1"/>
      <c r="ER722" s="1"/>
      <c r="ES722" s="1"/>
      <c r="ET722" s="1"/>
      <c r="EU722" s="1"/>
      <c r="EV722" s="1"/>
      <c r="EW722" s="1"/>
      <c r="EX722" s="1"/>
      <c r="EY722" s="1"/>
      <c r="EZ722" s="1"/>
      <c r="FA722" s="1"/>
      <c r="FB722" s="1"/>
      <c r="FC722" s="1"/>
      <c r="FD722" s="1"/>
      <c r="FE722" s="1"/>
      <c r="FF722" s="1"/>
      <c r="FI722" s="2"/>
      <c r="FJ722" s="2"/>
      <c r="FO722" s="2"/>
      <c r="FP722" s="2"/>
      <c r="FS722" s="2"/>
      <c r="FT722" s="2"/>
      <c r="FU722" s="2"/>
      <c r="FV722" s="2"/>
      <c r="FW722" s="2"/>
      <c r="FX722" s="2"/>
      <c r="FY722" s="2"/>
      <c r="FZ722" s="2"/>
      <c r="GQ722" s="1"/>
      <c r="GR722" s="1"/>
      <c r="GS722" s="1"/>
      <c r="GT722" s="1"/>
      <c r="GU722" s="1"/>
      <c r="GV722" s="1"/>
      <c r="GW722" s="1"/>
      <c r="GX722" s="1"/>
      <c r="HM722" s="1"/>
      <c r="HN722" s="1"/>
    </row>
    <row r="723" spans="1:222">
      <c r="A723" s="11"/>
      <c r="B723" s="1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2"/>
      <c r="AN723" s="2"/>
      <c r="AQ723" s="2"/>
      <c r="AR723" s="2"/>
      <c r="AU723" s="2"/>
      <c r="AV723" s="2"/>
      <c r="BA723" s="2"/>
      <c r="BB723" s="2"/>
      <c r="BE723" s="2"/>
      <c r="BF723" s="2"/>
      <c r="BI723" s="2"/>
      <c r="BJ723" s="2"/>
      <c r="BO723" s="1"/>
      <c r="BP723" s="1"/>
      <c r="BQ723" s="1"/>
      <c r="BR723" s="1"/>
      <c r="BS723" s="1"/>
      <c r="BT723" s="1"/>
      <c r="BU723" s="1"/>
      <c r="BV723" s="1"/>
      <c r="BW723" s="1"/>
      <c r="BX723" s="1"/>
      <c r="BY723" s="1"/>
      <c r="BZ723" s="1"/>
      <c r="CA723" s="1"/>
      <c r="CB723" s="1"/>
      <c r="CC723" s="1"/>
      <c r="CD723" s="1"/>
      <c r="CE723" s="1"/>
      <c r="CF723" s="1"/>
      <c r="CG723" s="1"/>
      <c r="CH723" s="1"/>
      <c r="CI723" s="1"/>
      <c r="CJ723" s="1"/>
      <c r="CK723" s="1"/>
      <c r="CL723" s="1"/>
      <c r="CM723" s="1"/>
      <c r="CN723" s="1"/>
      <c r="CO723" s="1"/>
      <c r="CP723" s="1"/>
      <c r="CQ723" s="1"/>
      <c r="CR723" s="1"/>
      <c r="CS723" s="1"/>
      <c r="CT723" s="1"/>
      <c r="CU723" s="1"/>
      <c r="CV723" s="1"/>
      <c r="CW723" s="1"/>
      <c r="CX723" s="1"/>
      <c r="CY723" s="1"/>
      <c r="CZ723" s="1"/>
      <c r="DA723" s="1"/>
      <c r="DB723" s="1"/>
      <c r="DC723" s="1"/>
      <c r="DD723" s="1"/>
      <c r="DE723" s="1"/>
      <c r="DF723" s="1"/>
      <c r="DG723" s="1"/>
      <c r="DH723" s="1"/>
      <c r="DI723" s="1"/>
      <c r="DJ723" s="1"/>
      <c r="DK723" s="1"/>
      <c r="DL723" s="1"/>
      <c r="DM723" s="1"/>
      <c r="DN723" s="1"/>
      <c r="DO723" s="1"/>
      <c r="DP723" s="1"/>
      <c r="DQ723" s="1"/>
      <c r="DR723" s="1"/>
      <c r="DS723" s="1"/>
      <c r="DT723" s="1"/>
      <c r="DU723" s="1"/>
      <c r="DV723" s="1"/>
      <c r="DW723" s="1"/>
      <c r="DX723" s="1"/>
      <c r="DY723" s="1"/>
      <c r="DZ723" s="1"/>
      <c r="EA723" s="1"/>
      <c r="EB723" s="1"/>
      <c r="EC723" s="1"/>
      <c r="ED723" s="1"/>
      <c r="EE723" s="1"/>
      <c r="EF723" s="1"/>
      <c r="EG723" s="1"/>
      <c r="EH723" s="1"/>
      <c r="EI723" s="1"/>
      <c r="EJ723" s="1"/>
      <c r="EK723" s="1"/>
      <c r="EL723" s="1"/>
      <c r="EM723" s="1"/>
      <c r="EN723" s="1"/>
      <c r="EO723" s="1"/>
      <c r="EP723" s="1"/>
      <c r="EQ723" s="1"/>
      <c r="ER723" s="1"/>
      <c r="ES723" s="1"/>
      <c r="ET723" s="1"/>
      <c r="EU723" s="1"/>
      <c r="EV723" s="1"/>
      <c r="EW723" s="1"/>
      <c r="EX723" s="1"/>
      <c r="EY723" s="1"/>
      <c r="EZ723" s="1"/>
      <c r="FA723" s="1"/>
      <c r="FB723" s="1"/>
      <c r="FC723" s="1"/>
      <c r="FD723" s="1"/>
      <c r="FE723" s="1"/>
      <c r="FF723" s="1"/>
      <c r="FI723" s="2"/>
      <c r="FJ723" s="2"/>
      <c r="FO723" s="2"/>
      <c r="FP723" s="2"/>
      <c r="FS723" s="2"/>
      <c r="FT723" s="2"/>
      <c r="FU723" s="2"/>
      <c r="FV723" s="2"/>
      <c r="FW723" s="2"/>
      <c r="FX723" s="2"/>
      <c r="FY723" s="2"/>
      <c r="FZ723" s="2"/>
      <c r="GQ723" s="1"/>
      <c r="GR723" s="1"/>
      <c r="GS723" s="1"/>
      <c r="GT723" s="1"/>
      <c r="GU723" s="1"/>
      <c r="GV723" s="1"/>
      <c r="GW723" s="1"/>
      <c r="GX723" s="1"/>
      <c r="HM723" s="1"/>
      <c r="HN723" s="1"/>
    </row>
    <row r="724" spans="1:222">
      <c r="A724" s="11"/>
      <c r="B724" s="1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2"/>
      <c r="AN724" s="2"/>
      <c r="AQ724" s="2"/>
      <c r="AR724" s="2"/>
      <c r="AU724" s="2"/>
      <c r="AV724" s="2"/>
      <c r="BA724" s="2"/>
      <c r="BB724" s="2"/>
      <c r="BE724" s="2"/>
      <c r="BF724" s="2"/>
      <c r="BI724" s="2"/>
      <c r="BJ724" s="2"/>
      <c r="BO724" s="1"/>
      <c r="BP724" s="1"/>
      <c r="BQ724" s="1"/>
      <c r="BR724" s="1"/>
      <c r="BS724" s="1"/>
      <c r="BT724" s="1"/>
      <c r="BU724" s="1"/>
      <c r="BV724" s="1"/>
      <c r="BW724" s="1"/>
      <c r="BX724" s="1"/>
      <c r="BY724" s="1"/>
      <c r="BZ724" s="1"/>
      <c r="CA724" s="1"/>
      <c r="CB724" s="1"/>
      <c r="CC724" s="1"/>
      <c r="CD724" s="1"/>
      <c r="CE724" s="1"/>
      <c r="CF724" s="1"/>
      <c r="CG724" s="1"/>
      <c r="CH724" s="1"/>
      <c r="CI724" s="1"/>
      <c r="CJ724" s="1"/>
      <c r="CK724" s="1"/>
      <c r="CL724" s="1"/>
      <c r="CM724" s="1"/>
      <c r="CN724" s="1"/>
      <c r="CO724" s="1"/>
      <c r="CP724" s="1"/>
      <c r="CQ724" s="1"/>
      <c r="CR724" s="1"/>
      <c r="CS724" s="1"/>
      <c r="CT724" s="1"/>
      <c r="CU724" s="1"/>
      <c r="CV724" s="1"/>
      <c r="CW724" s="1"/>
      <c r="CX724" s="1"/>
      <c r="CY724" s="1"/>
      <c r="CZ724" s="1"/>
      <c r="DA724" s="1"/>
      <c r="DB724" s="1"/>
      <c r="DC724" s="1"/>
      <c r="DD724" s="1"/>
      <c r="DE724" s="1"/>
      <c r="DF724" s="1"/>
      <c r="DG724" s="1"/>
      <c r="DH724" s="1"/>
      <c r="DI724" s="1"/>
      <c r="DJ724" s="1"/>
      <c r="DK724" s="1"/>
      <c r="DL724" s="1"/>
      <c r="DM724" s="1"/>
      <c r="DN724" s="1"/>
      <c r="DO724" s="1"/>
      <c r="DP724" s="1"/>
      <c r="DQ724" s="1"/>
      <c r="DR724" s="1"/>
      <c r="DS724" s="1"/>
      <c r="DT724" s="1"/>
      <c r="DU724" s="1"/>
      <c r="DV724" s="1"/>
      <c r="DW724" s="1"/>
      <c r="DX724" s="1"/>
      <c r="DY724" s="1"/>
      <c r="DZ724" s="1"/>
      <c r="EA724" s="1"/>
      <c r="EB724" s="1"/>
      <c r="EC724" s="1"/>
      <c r="ED724" s="1"/>
      <c r="EE724" s="1"/>
      <c r="EF724" s="1"/>
      <c r="EG724" s="1"/>
      <c r="EH724" s="1"/>
      <c r="EI724" s="1"/>
      <c r="EJ724" s="1"/>
      <c r="EK724" s="1"/>
      <c r="EL724" s="1"/>
      <c r="EM724" s="1"/>
      <c r="EN724" s="1"/>
      <c r="EO724" s="1"/>
      <c r="EP724" s="1"/>
      <c r="EQ724" s="1"/>
      <c r="ER724" s="1"/>
      <c r="ES724" s="1"/>
      <c r="ET724" s="1"/>
      <c r="EU724" s="1"/>
      <c r="EV724" s="1"/>
      <c r="EW724" s="1"/>
      <c r="EX724" s="1"/>
      <c r="EY724" s="1"/>
      <c r="EZ724" s="1"/>
      <c r="FA724" s="1"/>
      <c r="FB724" s="1"/>
      <c r="FC724" s="1"/>
      <c r="FD724" s="1"/>
      <c r="FE724" s="1"/>
      <c r="FF724" s="1"/>
      <c r="FI724" s="2"/>
      <c r="FJ724" s="2"/>
      <c r="FO724" s="2"/>
      <c r="FP724" s="2"/>
      <c r="FS724" s="2"/>
      <c r="FT724" s="2"/>
      <c r="FU724" s="2"/>
      <c r="FV724" s="2"/>
      <c r="FW724" s="2"/>
      <c r="FX724" s="2"/>
      <c r="FY724" s="2"/>
      <c r="FZ724" s="2"/>
      <c r="GQ724" s="1"/>
      <c r="GR724" s="1"/>
      <c r="GS724" s="1"/>
      <c r="GT724" s="1"/>
      <c r="GU724" s="1"/>
      <c r="GV724" s="1"/>
      <c r="GW724" s="1"/>
      <c r="GX724" s="1"/>
      <c r="HM724" s="1"/>
      <c r="HN724" s="1"/>
    </row>
    <row r="725" spans="1:222">
      <c r="A725" s="11"/>
      <c r="B725" s="1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2"/>
      <c r="AN725" s="2"/>
      <c r="AQ725" s="2"/>
      <c r="AR725" s="2"/>
      <c r="AU725" s="2"/>
      <c r="AV725" s="2"/>
      <c r="BA725" s="2"/>
      <c r="BB725" s="2"/>
      <c r="BE725" s="2"/>
      <c r="BF725" s="2"/>
      <c r="BI725" s="2"/>
      <c r="BJ725" s="2"/>
      <c r="BO725" s="1"/>
      <c r="BP725" s="1"/>
      <c r="BQ725" s="1"/>
      <c r="BR725" s="1"/>
      <c r="BS725" s="1"/>
      <c r="BT725" s="1"/>
      <c r="BU725" s="1"/>
      <c r="BV725" s="1"/>
      <c r="BW725" s="1"/>
      <c r="BX725" s="1"/>
      <c r="BY725" s="1"/>
      <c r="BZ725" s="1"/>
      <c r="CA725" s="1"/>
      <c r="CB725" s="1"/>
      <c r="CC725" s="1"/>
      <c r="CD725" s="1"/>
      <c r="CE725" s="1"/>
      <c r="CF725" s="1"/>
      <c r="CG725" s="1"/>
      <c r="CH725" s="1"/>
      <c r="CI725" s="1"/>
      <c r="CJ725" s="1"/>
      <c r="CK725" s="1"/>
      <c r="CL725" s="1"/>
      <c r="CM725" s="1"/>
      <c r="CN725" s="1"/>
      <c r="CO725" s="1"/>
      <c r="CP725" s="1"/>
      <c r="CQ725" s="1"/>
      <c r="CR725" s="1"/>
      <c r="CS725" s="1"/>
      <c r="CT725" s="1"/>
      <c r="CU725" s="1"/>
      <c r="CV725" s="1"/>
      <c r="CW725" s="1"/>
      <c r="CX725" s="1"/>
      <c r="CY725" s="1"/>
      <c r="CZ725" s="1"/>
      <c r="DA725" s="1"/>
      <c r="DB725" s="1"/>
      <c r="DC725" s="1"/>
      <c r="DD725" s="1"/>
      <c r="DE725" s="1"/>
      <c r="DF725" s="1"/>
      <c r="DG725" s="1"/>
      <c r="DH725" s="1"/>
      <c r="DI725" s="1"/>
      <c r="DJ725" s="1"/>
      <c r="DK725" s="1"/>
      <c r="DL725" s="1"/>
      <c r="DM725" s="1"/>
      <c r="DN725" s="1"/>
      <c r="DO725" s="1"/>
      <c r="DP725" s="1"/>
      <c r="DQ725" s="1"/>
      <c r="DR725" s="1"/>
      <c r="DS725" s="1"/>
      <c r="DT725" s="1"/>
      <c r="DU725" s="1"/>
      <c r="DV725" s="1"/>
      <c r="DW725" s="1"/>
      <c r="DX725" s="1"/>
      <c r="DY725" s="1"/>
      <c r="DZ725" s="1"/>
      <c r="EA725" s="1"/>
      <c r="EB725" s="1"/>
      <c r="EC725" s="1"/>
      <c r="ED725" s="1"/>
      <c r="EE725" s="1"/>
      <c r="EF725" s="1"/>
      <c r="EG725" s="1"/>
      <c r="EH725" s="1"/>
      <c r="EI725" s="1"/>
      <c r="EJ725" s="1"/>
      <c r="EK725" s="1"/>
      <c r="EL725" s="1"/>
      <c r="EM725" s="1"/>
      <c r="EN725" s="1"/>
      <c r="EO725" s="1"/>
      <c r="EP725" s="1"/>
      <c r="EQ725" s="1"/>
      <c r="ER725" s="1"/>
      <c r="ES725" s="1"/>
      <c r="ET725" s="1"/>
      <c r="EU725" s="1"/>
      <c r="EV725" s="1"/>
      <c r="EW725" s="1"/>
      <c r="EX725" s="1"/>
      <c r="EY725" s="1"/>
      <c r="EZ725" s="1"/>
      <c r="FA725" s="1"/>
      <c r="FB725" s="1"/>
      <c r="FC725" s="1"/>
      <c r="FD725" s="1"/>
      <c r="FE725" s="1"/>
      <c r="FF725" s="1"/>
      <c r="FI725" s="2"/>
      <c r="FJ725" s="2"/>
      <c r="FO725" s="2"/>
      <c r="FP725" s="2"/>
      <c r="FS725" s="2"/>
      <c r="FT725" s="2"/>
      <c r="FU725" s="2"/>
      <c r="FV725" s="2"/>
      <c r="FW725" s="2"/>
      <c r="FX725" s="2"/>
      <c r="FY725" s="2"/>
      <c r="FZ725" s="2"/>
      <c r="GQ725" s="1"/>
      <c r="GR725" s="1"/>
      <c r="GS725" s="1"/>
      <c r="GT725" s="1"/>
      <c r="GU725" s="1"/>
      <c r="GV725" s="1"/>
      <c r="GW725" s="1"/>
      <c r="GX725" s="1"/>
      <c r="HM725" s="1"/>
      <c r="HN725" s="1"/>
    </row>
    <row r="726" spans="1:222">
      <c r="A726" s="11"/>
      <c r="B726" s="1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2"/>
      <c r="AN726" s="2"/>
      <c r="AQ726" s="2"/>
      <c r="AR726" s="2"/>
      <c r="AU726" s="2"/>
      <c r="AV726" s="2"/>
      <c r="BA726" s="2"/>
      <c r="BB726" s="2"/>
      <c r="BE726" s="2"/>
      <c r="BF726" s="2"/>
      <c r="BI726" s="2"/>
      <c r="BJ726" s="2"/>
      <c r="BO726" s="1"/>
      <c r="BP726" s="1"/>
      <c r="BQ726" s="1"/>
      <c r="BR726" s="1"/>
      <c r="BS726" s="1"/>
      <c r="BT726" s="1"/>
      <c r="BU726" s="1"/>
      <c r="BV726" s="1"/>
      <c r="BW726" s="1"/>
      <c r="BX726" s="1"/>
      <c r="BY726" s="1"/>
      <c r="BZ726" s="1"/>
      <c r="CA726" s="1"/>
      <c r="CB726" s="1"/>
      <c r="CC726" s="1"/>
      <c r="CD726" s="1"/>
      <c r="CE726" s="1"/>
      <c r="CF726" s="1"/>
      <c r="CG726" s="1"/>
      <c r="CH726" s="1"/>
      <c r="CI726" s="1"/>
      <c r="CJ726" s="1"/>
      <c r="CK726" s="1"/>
      <c r="CL726" s="1"/>
      <c r="CM726" s="1"/>
      <c r="CN726" s="1"/>
      <c r="CO726" s="1"/>
      <c r="CP726" s="1"/>
      <c r="CQ726" s="1"/>
      <c r="CR726" s="1"/>
      <c r="CS726" s="1"/>
      <c r="CT726" s="1"/>
      <c r="CU726" s="1"/>
      <c r="CV726" s="1"/>
      <c r="CW726" s="1"/>
      <c r="CX726" s="1"/>
      <c r="CY726" s="1"/>
      <c r="CZ726" s="1"/>
      <c r="DA726" s="1"/>
      <c r="DB726" s="1"/>
      <c r="DC726" s="1"/>
      <c r="DD726" s="1"/>
      <c r="DE726" s="1"/>
      <c r="DF726" s="1"/>
      <c r="DG726" s="1"/>
      <c r="DH726" s="1"/>
      <c r="DI726" s="1"/>
      <c r="DJ726" s="1"/>
      <c r="DK726" s="1"/>
      <c r="DL726" s="1"/>
      <c r="DM726" s="1"/>
      <c r="DN726" s="1"/>
      <c r="DO726" s="1"/>
      <c r="DP726" s="1"/>
      <c r="DQ726" s="1"/>
      <c r="DR726" s="1"/>
      <c r="DS726" s="1"/>
      <c r="DT726" s="1"/>
      <c r="DU726" s="1"/>
      <c r="DV726" s="1"/>
      <c r="DW726" s="1"/>
      <c r="DX726" s="1"/>
      <c r="DY726" s="1"/>
      <c r="DZ726" s="1"/>
      <c r="EA726" s="1"/>
      <c r="EB726" s="1"/>
      <c r="EC726" s="1"/>
      <c r="ED726" s="1"/>
      <c r="EE726" s="1"/>
      <c r="EF726" s="1"/>
      <c r="EG726" s="1"/>
      <c r="EH726" s="1"/>
      <c r="EI726" s="1"/>
      <c r="EJ726" s="1"/>
      <c r="EK726" s="1"/>
      <c r="EL726" s="1"/>
      <c r="EM726" s="1"/>
      <c r="EN726" s="1"/>
      <c r="EO726" s="1"/>
      <c r="EP726" s="1"/>
      <c r="EQ726" s="1"/>
      <c r="ER726" s="1"/>
      <c r="ES726" s="1"/>
      <c r="ET726" s="1"/>
      <c r="EU726" s="1"/>
      <c r="EV726" s="1"/>
      <c r="EW726" s="1"/>
      <c r="EX726" s="1"/>
      <c r="EY726" s="1"/>
      <c r="EZ726" s="1"/>
      <c r="FA726" s="1"/>
      <c r="FB726" s="1"/>
      <c r="FC726" s="1"/>
      <c r="FD726" s="1"/>
      <c r="FE726" s="1"/>
      <c r="FF726" s="1"/>
      <c r="FI726" s="2"/>
      <c r="FJ726" s="2"/>
      <c r="FO726" s="2"/>
      <c r="FP726" s="2"/>
      <c r="FS726" s="2"/>
      <c r="FT726" s="2"/>
      <c r="FU726" s="2"/>
      <c r="FV726" s="2"/>
      <c r="FW726" s="2"/>
      <c r="FX726" s="2"/>
      <c r="FY726" s="2"/>
      <c r="FZ726" s="2"/>
      <c r="GQ726" s="1"/>
      <c r="GR726" s="1"/>
      <c r="GS726" s="1"/>
      <c r="GT726" s="1"/>
      <c r="GU726" s="1"/>
      <c r="GV726" s="1"/>
      <c r="GW726" s="1"/>
      <c r="GX726" s="1"/>
      <c r="HM726" s="1"/>
      <c r="HN726" s="1"/>
    </row>
    <row r="727" spans="1:222">
      <c r="A727" s="11"/>
      <c r="B727" s="1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2"/>
      <c r="AN727" s="2"/>
      <c r="AQ727" s="2"/>
      <c r="AR727" s="2"/>
      <c r="AU727" s="2"/>
      <c r="AV727" s="2"/>
      <c r="BA727" s="2"/>
      <c r="BB727" s="2"/>
      <c r="BE727" s="2"/>
      <c r="BF727" s="2"/>
      <c r="BI727" s="2"/>
      <c r="BJ727" s="2"/>
      <c r="BO727" s="1"/>
      <c r="BP727" s="1"/>
      <c r="BQ727" s="1"/>
      <c r="BR727" s="1"/>
      <c r="BS727" s="1"/>
      <c r="BT727" s="1"/>
      <c r="BU727" s="1"/>
      <c r="BV727" s="1"/>
      <c r="BW727" s="1"/>
      <c r="BX727" s="1"/>
      <c r="BY727" s="1"/>
      <c r="BZ727" s="1"/>
      <c r="CA727" s="1"/>
      <c r="CB727" s="1"/>
      <c r="CC727" s="1"/>
      <c r="CD727" s="1"/>
      <c r="CE727" s="1"/>
      <c r="CF727" s="1"/>
      <c r="CG727" s="1"/>
      <c r="CH727" s="1"/>
      <c r="CI727" s="1"/>
      <c r="CJ727" s="1"/>
      <c r="CK727" s="1"/>
      <c r="CL727" s="1"/>
      <c r="CM727" s="1"/>
      <c r="CN727" s="1"/>
      <c r="CO727" s="1"/>
      <c r="CP727" s="1"/>
      <c r="CQ727" s="1"/>
      <c r="CR727" s="1"/>
      <c r="CS727" s="1"/>
      <c r="CT727" s="1"/>
      <c r="CU727" s="1"/>
      <c r="CV727" s="1"/>
      <c r="CW727" s="1"/>
      <c r="CX727" s="1"/>
      <c r="CY727" s="1"/>
      <c r="CZ727" s="1"/>
      <c r="DA727" s="1"/>
      <c r="DB727" s="1"/>
      <c r="DC727" s="1"/>
      <c r="DD727" s="1"/>
      <c r="DE727" s="1"/>
      <c r="DF727" s="1"/>
      <c r="DG727" s="1"/>
      <c r="DH727" s="1"/>
      <c r="DI727" s="1"/>
      <c r="DJ727" s="1"/>
      <c r="DK727" s="1"/>
      <c r="DL727" s="1"/>
      <c r="DM727" s="1"/>
      <c r="DN727" s="1"/>
      <c r="DO727" s="1"/>
      <c r="DP727" s="1"/>
      <c r="DQ727" s="1"/>
      <c r="DR727" s="1"/>
      <c r="DS727" s="1"/>
      <c r="DT727" s="1"/>
      <c r="DU727" s="1"/>
      <c r="DV727" s="1"/>
      <c r="DW727" s="1"/>
      <c r="DX727" s="1"/>
      <c r="DY727" s="1"/>
      <c r="DZ727" s="1"/>
      <c r="EA727" s="1"/>
      <c r="EB727" s="1"/>
      <c r="EC727" s="1"/>
      <c r="ED727" s="1"/>
      <c r="EE727" s="1"/>
      <c r="EF727" s="1"/>
      <c r="EG727" s="1"/>
      <c r="EH727" s="1"/>
      <c r="EI727" s="1"/>
      <c r="EJ727" s="1"/>
      <c r="EK727" s="1"/>
      <c r="EL727" s="1"/>
      <c r="EM727" s="1"/>
      <c r="EN727" s="1"/>
      <c r="EO727" s="1"/>
      <c r="EP727" s="1"/>
      <c r="EQ727" s="1"/>
      <c r="ER727" s="1"/>
      <c r="ES727" s="1"/>
      <c r="ET727" s="1"/>
      <c r="EU727" s="1"/>
      <c r="EV727" s="1"/>
      <c r="EW727" s="1"/>
      <c r="EX727" s="1"/>
      <c r="EY727" s="1"/>
      <c r="EZ727" s="1"/>
      <c r="FA727" s="1"/>
      <c r="FB727" s="1"/>
      <c r="FC727" s="1"/>
      <c r="FD727" s="1"/>
      <c r="FE727" s="1"/>
      <c r="FF727" s="1"/>
      <c r="FI727" s="2"/>
      <c r="FJ727" s="2"/>
      <c r="FO727" s="2"/>
      <c r="FP727" s="2"/>
      <c r="FS727" s="2"/>
      <c r="FT727" s="2"/>
      <c r="FU727" s="2"/>
      <c r="FV727" s="2"/>
      <c r="FW727" s="2"/>
      <c r="FX727" s="2"/>
      <c r="FY727" s="2"/>
      <c r="FZ727" s="2"/>
      <c r="GQ727" s="1"/>
      <c r="GR727" s="1"/>
      <c r="GS727" s="1"/>
      <c r="GT727" s="1"/>
      <c r="GU727" s="1"/>
      <c r="GV727" s="1"/>
      <c r="GW727" s="1"/>
      <c r="GX727" s="1"/>
      <c r="HM727" s="1"/>
      <c r="HN727" s="1"/>
    </row>
    <row r="728" spans="1:222">
      <c r="A728" s="11"/>
      <c r="B728" s="1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2"/>
      <c r="AN728" s="2"/>
      <c r="AQ728" s="2"/>
      <c r="AR728" s="2"/>
      <c r="AU728" s="2"/>
      <c r="AV728" s="2"/>
      <c r="BA728" s="2"/>
      <c r="BB728" s="2"/>
      <c r="BE728" s="2"/>
      <c r="BF728" s="2"/>
      <c r="BI728" s="2"/>
      <c r="BJ728" s="2"/>
      <c r="BO728" s="1"/>
      <c r="BP728" s="1"/>
      <c r="BQ728" s="1"/>
      <c r="BR728" s="1"/>
      <c r="BS728" s="1"/>
      <c r="BT728" s="1"/>
      <c r="BU728" s="1"/>
      <c r="BV728" s="1"/>
      <c r="BW728" s="1"/>
      <c r="BX728" s="1"/>
      <c r="BY728" s="1"/>
      <c r="BZ728" s="1"/>
      <c r="CA728" s="1"/>
      <c r="CB728" s="1"/>
      <c r="CC728" s="1"/>
      <c r="CD728" s="1"/>
      <c r="CE728" s="1"/>
      <c r="CF728" s="1"/>
      <c r="CG728" s="1"/>
      <c r="CH728" s="1"/>
      <c r="CI728" s="1"/>
      <c r="CJ728" s="1"/>
      <c r="CK728" s="1"/>
      <c r="CL728" s="1"/>
      <c r="CM728" s="1"/>
      <c r="CN728" s="1"/>
      <c r="CO728" s="1"/>
      <c r="CP728" s="1"/>
      <c r="CQ728" s="1"/>
      <c r="CR728" s="1"/>
      <c r="CS728" s="1"/>
      <c r="CT728" s="1"/>
      <c r="CU728" s="1"/>
      <c r="CV728" s="1"/>
      <c r="CW728" s="1"/>
      <c r="CX728" s="1"/>
      <c r="CY728" s="1"/>
      <c r="CZ728" s="1"/>
      <c r="DA728" s="1"/>
      <c r="DB728" s="1"/>
      <c r="DC728" s="1"/>
      <c r="DD728" s="1"/>
      <c r="DE728" s="1"/>
      <c r="DF728" s="1"/>
      <c r="DG728" s="1"/>
      <c r="DH728" s="1"/>
      <c r="DI728" s="1"/>
      <c r="DJ728" s="1"/>
      <c r="DK728" s="1"/>
      <c r="DL728" s="1"/>
      <c r="DM728" s="1"/>
      <c r="DN728" s="1"/>
      <c r="DO728" s="1"/>
      <c r="DP728" s="1"/>
      <c r="DQ728" s="1"/>
      <c r="DR728" s="1"/>
      <c r="DS728" s="1"/>
      <c r="DT728" s="1"/>
      <c r="DU728" s="1"/>
      <c r="DV728" s="1"/>
      <c r="DW728" s="1"/>
      <c r="DX728" s="1"/>
      <c r="DY728" s="1"/>
      <c r="DZ728" s="1"/>
      <c r="EA728" s="1"/>
      <c r="EB728" s="1"/>
      <c r="EC728" s="1"/>
      <c r="ED728" s="1"/>
      <c r="EE728" s="1"/>
      <c r="EF728" s="1"/>
      <c r="EG728" s="1"/>
      <c r="EH728" s="1"/>
      <c r="EI728" s="1"/>
      <c r="EJ728" s="1"/>
      <c r="EK728" s="1"/>
      <c r="EL728" s="1"/>
      <c r="EM728" s="1"/>
      <c r="EN728" s="1"/>
      <c r="EO728" s="1"/>
      <c r="EP728" s="1"/>
      <c r="EQ728" s="1"/>
      <c r="ER728" s="1"/>
      <c r="ES728" s="1"/>
      <c r="ET728" s="1"/>
      <c r="EU728" s="1"/>
      <c r="EV728" s="1"/>
      <c r="EW728" s="1"/>
      <c r="EX728" s="1"/>
      <c r="EY728" s="1"/>
      <c r="EZ728" s="1"/>
      <c r="FA728" s="1"/>
      <c r="FB728" s="1"/>
      <c r="FC728" s="1"/>
      <c r="FD728" s="1"/>
      <c r="FE728" s="1"/>
      <c r="FF728" s="1"/>
      <c r="FI728" s="2"/>
      <c r="FJ728" s="2"/>
      <c r="FO728" s="2"/>
      <c r="FP728" s="2"/>
      <c r="FS728" s="2"/>
      <c r="FT728" s="2"/>
      <c r="FU728" s="2"/>
      <c r="FV728" s="2"/>
      <c r="FW728" s="2"/>
      <c r="FX728" s="2"/>
      <c r="FY728" s="2"/>
      <c r="FZ728" s="2"/>
      <c r="GQ728" s="1"/>
      <c r="GR728" s="1"/>
      <c r="GS728" s="1"/>
      <c r="GT728" s="1"/>
      <c r="GU728" s="1"/>
      <c r="GV728" s="1"/>
      <c r="GW728" s="1"/>
      <c r="GX728" s="1"/>
      <c r="HM728" s="1"/>
      <c r="HN728" s="1"/>
    </row>
    <row r="729" spans="1:222">
      <c r="A729" s="11"/>
      <c r="B729" s="1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2"/>
      <c r="AN729" s="2"/>
      <c r="AQ729" s="2"/>
      <c r="AR729" s="2"/>
      <c r="AU729" s="2"/>
      <c r="AV729" s="2"/>
      <c r="BA729" s="2"/>
      <c r="BB729" s="2"/>
      <c r="BE729" s="2"/>
      <c r="BF729" s="2"/>
      <c r="BI729" s="2"/>
      <c r="BJ729" s="2"/>
      <c r="BO729" s="1"/>
      <c r="BP729" s="1"/>
      <c r="BQ729" s="1"/>
      <c r="BR729" s="1"/>
      <c r="BS729" s="1"/>
      <c r="BT729" s="1"/>
      <c r="BU729" s="1"/>
      <c r="BV729" s="1"/>
      <c r="BW729" s="1"/>
      <c r="BX729" s="1"/>
      <c r="BY729" s="1"/>
      <c r="BZ729" s="1"/>
      <c r="CA729" s="1"/>
      <c r="CB729" s="1"/>
      <c r="CC729" s="1"/>
      <c r="CD729" s="1"/>
      <c r="CE729" s="1"/>
      <c r="CF729" s="1"/>
      <c r="CG729" s="1"/>
      <c r="CH729" s="1"/>
      <c r="CI729" s="1"/>
      <c r="CJ729" s="1"/>
      <c r="CK729" s="1"/>
      <c r="CL729" s="1"/>
      <c r="CM729" s="1"/>
      <c r="CN729" s="1"/>
      <c r="CO729" s="1"/>
      <c r="CP729" s="1"/>
      <c r="CQ729" s="1"/>
      <c r="CR729" s="1"/>
      <c r="CS729" s="1"/>
      <c r="CT729" s="1"/>
      <c r="CU729" s="1"/>
      <c r="CV729" s="1"/>
      <c r="CW729" s="1"/>
      <c r="CX729" s="1"/>
      <c r="CY729" s="1"/>
      <c r="CZ729" s="1"/>
      <c r="DA729" s="1"/>
      <c r="DB729" s="1"/>
      <c r="DC729" s="1"/>
      <c r="DD729" s="1"/>
      <c r="DE729" s="1"/>
      <c r="DF729" s="1"/>
      <c r="DG729" s="1"/>
      <c r="DH729" s="1"/>
      <c r="DI729" s="1"/>
      <c r="DJ729" s="1"/>
      <c r="DK729" s="1"/>
      <c r="DL729" s="1"/>
      <c r="DM729" s="1"/>
      <c r="DN729" s="1"/>
      <c r="DO729" s="1"/>
      <c r="DP729" s="1"/>
      <c r="DQ729" s="1"/>
      <c r="DR729" s="1"/>
      <c r="DS729" s="1"/>
      <c r="DT729" s="1"/>
      <c r="DU729" s="1"/>
      <c r="DV729" s="1"/>
      <c r="DW729" s="1"/>
      <c r="DX729" s="1"/>
      <c r="DY729" s="1"/>
      <c r="DZ729" s="1"/>
      <c r="EA729" s="1"/>
      <c r="EB729" s="1"/>
      <c r="EC729" s="1"/>
      <c r="ED729" s="1"/>
      <c r="EE729" s="1"/>
      <c r="EF729" s="1"/>
      <c r="EG729" s="1"/>
      <c r="EH729" s="1"/>
      <c r="EI729" s="1"/>
      <c r="EJ729" s="1"/>
      <c r="EK729" s="1"/>
      <c r="EL729" s="1"/>
      <c r="EM729" s="1"/>
      <c r="EN729" s="1"/>
      <c r="EO729" s="1"/>
      <c r="EP729" s="1"/>
      <c r="EQ729" s="1"/>
      <c r="ER729" s="1"/>
      <c r="ES729" s="1"/>
      <c r="ET729" s="1"/>
      <c r="EU729" s="1"/>
      <c r="EV729" s="1"/>
      <c r="EW729" s="1"/>
      <c r="EX729" s="1"/>
      <c r="EY729" s="1"/>
      <c r="EZ729" s="1"/>
      <c r="FA729" s="1"/>
      <c r="FB729" s="1"/>
      <c r="FC729" s="1"/>
      <c r="FD729" s="1"/>
      <c r="FE729" s="1"/>
      <c r="FF729" s="1"/>
      <c r="FI729" s="2"/>
      <c r="FJ729" s="2"/>
      <c r="FO729" s="2"/>
      <c r="FP729" s="2"/>
      <c r="FS729" s="2"/>
      <c r="FT729" s="2"/>
      <c r="FU729" s="2"/>
      <c r="FV729" s="2"/>
      <c r="FW729" s="2"/>
      <c r="FX729" s="2"/>
      <c r="FY729" s="2"/>
      <c r="FZ729" s="2"/>
      <c r="GQ729" s="1"/>
      <c r="GR729" s="1"/>
      <c r="GS729" s="1"/>
      <c r="GT729" s="1"/>
      <c r="GU729" s="1"/>
      <c r="GV729" s="1"/>
      <c r="GW729" s="1"/>
      <c r="GX729" s="1"/>
      <c r="HM729" s="1"/>
      <c r="HN729" s="1"/>
    </row>
    <row r="730" spans="1:222">
      <c r="A730" s="11"/>
      <c r="B730" s="1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2"/>
      <c r="AN730" s="2"/>
      <c r="AQ730" s="2"/>
      <c r="AR730" s="2"/>
      <c r="AU730" s="2"/>
      <c r="AV730" s="2"/>
      <c r="BA730" s="2"/>
      <c r="BB730" s="2"/>
      <c r="BE730" s="2"/>
      <c r="BF730" s="2"/>
      <c r="BI730" s="2"/>
      <c r="BJ730" s="2"/>
      <c r="BO730" s="1"/>
      <c r="BP730" s="1"/>
      <c r="BQ730" s="1"/>
      <c r="BR730" s="1"/>
      <c r="BS730" s="1"/>
      <c r="BT730" s="1"/>
      <c r="BU730" s="1"/>
      <c r="BV730" s="1"/>
      <c r="BW730" s="1"/>
      <c r="BX730" s="1"/>
      <c r="BY730" s="1"/>
      <c r="BZ730" s="1"/>
      <c r="CA730" s="1"/>
      <c r="CB730" s="1"/>
      <c r="CC730" s="1"/>
      <c r="CD730" s="1"/>
      <c r="CE730" s="1"/>
      <c r="CF730" s="1"/>
      <c r="CG730" s="1"/>
      <c r="CH730" s="1"/>
      <c r="CI730" s="1"/>
      <c r="CJ730" s="1"/>
      <c r="CK730" s="1"/>
      <c r="CL730" s="1"/>
      <c r="CM730" s="1"/>
      <c r="CN730" s="1"/>
      <c r="CO730" s="1"/>
      <c r="CP730" s="1"/>
      <c r="CQ730" s="1"/>
      <c r="CR730" s="1"/>
      <c r="CS730" s="1"/>
      <c r="CT730" s="1"/>
      <c r="CU730" s="1"/>
      <c r="CV730" s="1"/>
      <c r="CW730" s="1"/>
      <c r="CX730" s="1"/>
      <c r="CY730" s="1"/>
      <c r="CZ730" s="1"/>
      <c r="DA730" s="1"/>
      <c r="DB730" s="1"/>
      <c r="DC730" s="1"/>
      <c r="DD730" s="1"/>
      <c r="DE730" s="1"/>
      <c r="DF730" s="1"/>
      <c r="DG730" s="1"/>
      <c r="DH730" s="1"/>
      <c r="DI730" s="1"/>
      <c r="DJ730" s="1"/>
      <c r="DK730" s="1"/>
      <c r="DL730" s="1"/>
      <c r="DM730" s="1"/>
      <c r="DN730" s="1"/>
      <c r="DO730" s="1"/>
      <c r="DP730" s="1"/>
      <c r="DQ730" s="1"/>
      <c r="DR730" s="1"/>
      <c r="DS730" s="1"/>
      <c r="DT730" s="1"/>
      <c r="DU730" s="1"/>
      <c r="DV730" s="1"/>
      <c r="DW730" s="1"/>
      <c r="DX730" s="1"/>
      <c r="DY730" s="1"/>
      <c r="DZ730" s="1"/>
      <c r="EA730" s="1"/>
      <c r="EB730" s="1"/>
      <c r="EC730" s="1"/>
      <c r="ED730" s="1"/>
      <c r="EE730" s="1"/>
      <c r="EF730" s="1"/>
      <c r="EG730" s="1"/>
      <c r="EH730" s="1"/>
      <c r="EI730" s="1"/>
      <c r="EJ730" s="1"/>
      <c r="EK730" s="1"/>
      <c r="EL730" s="1"/>
      <c r="EM730" s="1"/>
      <c r="EN730" s="1"/>
      <c r="EO730" s="1"/>
      <c r="EP730" s="1"/>
      <c r="EQ730" s="1"/>
      <c r="ER730" s="1"/>
      <c r="ES730" s="1"/>
      <c r="ET730" s="1"/>
      <c r="EU730" s="1"/>
      <c r="EV730" s="1"/>
      <c r="EW730" s="1"/>
      <c r="EX730" s="1"/>
      <c r="EY730" s="1"/>
      <c r="EZ730" s="1"/>
      <c r="FA730" s="1"/>
      <c r="FB730" s="1"/>
      <c r="FC730" s="1"/>
      <c r="FD730" s="1"/>
      <c r="FE730" s="1"/>
      <c r="FF730" s="1"/>
      <c r="FI730" s="2"/>
      <c r="FJ730" s="2"/>
      <c r="FO730" s="2"/>
      <c r="FP730" s="2"/>
      <c r="FS730" s="2"/>
      <c r="FT730" s="2"/>
      <c r="FU730" s="2"/>
      <c r="FV730" s="2"/>
      <c r="FW730" s="2"/>
      <c r="FX730" s="2"/>
      <c r="FY730" s="2"/>
      <c r="FZ730" s="2"/>
      <c r="GQ730" s="1"/>
      <c r="GR730" s="1"/>
      <c r="GS730" s="1"/>
      <c r="GT730" s="1"/>
      <c r="GU730" s="1"/>
      <c r="GV730" s="1"/>
      <c r="GW730" s="1"/>
      <c r="GX730" s="1"/>
      <c r="HM730" s="1"/>
      <c r="HN730" s="1"/>
    </row>
    <row r="731" spans="1:222">
      <c r="A731" s="11"/>
      <c r="B731" s="1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2"/>
      <c r="AN731" s="2"/>
      <c r="AQ731" s="2"/>
      <c r="AR731" s="2"/>
      <c r="AU731" s="2"/>
      <c r="AV731" s="2"/>
      <c r="BA731" s="2"/>
      <c r="BB731" s="2"/>
      <c r="BE731" s="2"/>
      <c r="BF731" s="2"/>
      <c r="BI731" s="2"/>
      <c r="BJ731" s="2"/>
      <c r="BO731" s="1"/>
      <c r="BP731" s="1"/>
      <c r="BQ731" s="1"/>
      <c r="BR731" s="1"/>
      <c r="BS731" s="1"/>
      <c r="BT731" s="1"/>
      <c r="BU731" s="1"/>
      <c r="BV731" s="1"/>
      <c r="BW731" s="1"/>
      <c r="BX731" s="1"/>
      <c r="BY731" s="1"/>
      <c r="BZ731" s="1"/>
      <c r="CA731" s="1"/>
      <c r="CB731" s="1"/>
      <c r="CC731" s="1"/>
      <c r="CD731" s="1"/>
      <c r="CE731" s="1"/>
      <c r="CF731" s="1"/>
      <c r="CG731" s="1"/>
      <c r="CH731" s="1"/>
      <c r="CI731" s="1"/>
      <c r="CJ731" s="1"/>
      <c r="CK731" s="1"/>
      <c r="CL731" s="1"/>
      <c r="CM731" s="1"/>
      <c r="CN731" s="1"/>
      <c r="CO731" s="1"/>
      <c r="CP731" s="1"/>
      <c r="CQ731" s="1"/>
      <c r="CR731" s="1"/>
      <c r="CS731" s="1"/>
      <c r="CT731" s="1"/>
      <c r="CU731" s="1"/>
      <c r="CV731" s="1"/>
      <c r="CW731" s="1"/>
      <c r="CX731" s="1"/>
      <c r="CY731" s="1"/>
      <c r="CZ731" s="1"/>
      <c r="DA731" s="1"/>
      <c r="DB731" s="1"/>
      <c r="DC731" s="1"/>
      <c r="DD731" s="1"/>
      <c r="DE731" s="1"/>
      <c r="DF731" s="1"/>
      <c r="DG731" s="1"/>
      <c r="DH731" s="1"/>
      <c r="DI731" s="1"/>
      <c r="DJ731" s="1"/>
      <c r="DK731" s="1"/>
      <c r="DL731" s="1"/>
      <c r="DM731" s="1"/>
      <c r="DN731" s="1"/>
      <c r="DO731" s="1"/>
      <c r="DP731" s="1"/>
      <c r="DQ731" s="1"/>
      <c r="DR731" s="1"/>
      <c r="DS731" s="1"/>
      <c r="DT731" s="1"/>
      <c r="DU731" s="1"/>
      <c r="DV731" s="1"/>
      <c r="DW731" s="1"/>
      <c r="DX731" s="1"/>
      <c r="DY731" s="1"/>
      <c r="DZ731" s="1"/>
      <c r="EA731" s="1"/>
      <c r="EB731" s="1"/>
      <c r="EC731" s="1"/>
      <c r="ED731" s="1"/>
      <c r="EE731" s="1"/>
      <c r="EF731" s="1"/>
      <c r="EG731" s="1"/>
      <c r="EH731" s="1"/>
      <c r="EI731" s="1"/>
      <c r="EJ731" s="1"/>
      <c r="EK731" s="1"/>
      <c r="EL731" s="1"/>
      <c r="EM731" s="1"/>
      <c r="EN731" s="1"/>
      <c r="EO731" s="1"/>
      <c r="EP731" s="1"/>
      <c r="EQ731" s="1"/>
      <c r="ER731" s="1"/>
      <c r="ES731" s="1"/>
      <c r="ET731" s="1"/>
      <c r="EU731" s="1"/>
      <c r="EV731" s="1"/>
      <c r="EW731" s="1"/>
      <c r="EX731" s="1"/>
      <c r="EY731" s="1"/>
      <c r="EZ731" s="1"/>
      <c r="FA731" s="1"/>
      <c r="FB731" s="1"/>
      <c r="FC731" s="1"/>
      <c r="FD731" s="1"/>
      <c r="FE731" s="1"/>
      <c r="FF731" s="1"/>
      <c r="FI731" s="2"/>
      <c r="FJ731" s="2"/>
      <c r="FO731" s="2"/>
      <c r="FP731" s="2"/>
      <c r="FS731" s="2"/>
      <c r="FT731" s="2"/>
      <c r="FU731" s="2"/>
      <c r="FV731" s="2"/>
      <c r="FW731" s="2"/>
      <c r="FX731" s="2"/>
      <c r="FY731" s="2"/>
      <c r="FZ731" s="2"/>
      <c r="GQ731" s="1"/>
      <c r="GR731" s="1"/>
      <c r="GS731" s="1"/>
      <c r="GT731" s="1"/>
      <c r="GU731" s="1"/>
      <c r="GV731" s="1"/>
      <c r="GW731" s="1"/>
      <c r="GX731" s="1"/>
      <c r="HM731" s="1"/>
      <c r="HN731" s="1"/>
    </row>
    <row r="732" spans="1:222">
      <c r="A732" s="11"/>
      <c r="B732" s="1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2"/>
      <c r="AN732" s="2"/>
      <c r="AQ732" s="2"/>
      <c r="AR732" s="2"/>
      <c r="AU732" s="2"/>
      <c r="AV732" s="2"/>
      <c r="BA732" s="2"/>
      <c r="BB732" s="2"/>
      <c r="BE732" s="2"/>
      <c r="BF732" s="2"/>
      <c r="BI732" s="2"/>
      <c r="BJ732" s="2"/>
      <c r="BO732" s="1"/>
      <c r="BP732" s="1"/>
      <c r="BQ732" s="1"/>
      <c r="BR732" s="1"/>
      <c r="BS732" s="1"/>
      <c r="BT732" s="1"/>
      <c r="BU732" s="1"/>
      <c r="BV732" s="1"/>
      <c r="BW732" s="1"/>
      <c r="BX732" s="1"/>
      <c r="BY732" s="1"/>
      <c r="BZ732" s="1"/>
      <c r="CA732" s="1"/>
      <c r="CB732" s="1"/>
      <c r="CC732" s="1"/>
      <c r="CD732" s="1"/>
      <c r="CE732" s="1"/>
      <c r="CF732" s="1"/>
      <c r="CG732" s="1"/>
      <c r="CH732" s="1"/>
      <c r="CI732" s="1"/>
      <c r="CJ732" s="1"/>
      <c r="CK732" s="1"/>
      <c r="CL732" s="1"/>
      <c r="CM732" s="1"/>
      <c r="CN732" s="1"/>
      <c r="CO732" s="1"/>
      <c r="CP732" s="1"/>
      <c r="CQ732" s="1"/>
      <c r="CR732" s="1"/>
      <c r="CS732" s="1"/>
      <c r="CT732" s="1"/>
      <c r="CU732" s="1"/>
      <c r="CV732" s="1"/>
      <c r="CW732" s="1"/>
      <c r="CX732" s="1"/>
      <c r="CY732" s="1"/>
      <c r="CZ732" s="1"/>
      <c r="DA732" s="1"/>
      <c r="DB732" s="1"/>
      <c r="DC732" s="1"/>
      <c r="DD732" s="1"/>
      <c r="DE732" s="1"/>
      <c r="DF732" s="1"/>
      <c r="DG732" s="1"/>
      <c r="DH732" s="1"/>
      <c r="DI732" s="1"/>
      <c r="DJ732" s="1"/>
      <c r="DK732" s="1"/>
      <c r="DL732" s="1"/>
      <c r="DM732" s="1"/>
      <c r="DN732" s="1"/>
      <c r="DO732" s="1"/>
      <c r="DP732" s="1"/>
      <c r="DQ732" s="1"/>
      <c r="DR732" s="1"/>
      <c r="DS732" s="1"/>
      <c r="DT732" s="1"/>
      <c r="DU732" s="1"/>
      <c r="DV732" s="1"/>
      <c r="DW732" s="1"/>
      <c r="DX732" s="1"/>
      <c r="DY732" s="1"/>
      <c r="DZ732" s="1"/>
      <c r="EA732" s="1"/>
      <c r="EB732" s="1"/>
      <c r="EC732" s="1"/>
      <c r="ED732" s="1"/>
      <c r="EE732" s="1"/>
      <c r="EF732" s="1"/>
      <c r="EG732" s="1"/>
      <c r="EH732" s="1"/>
      <c r="EI732" s="1"/>
      <c r="EJ732" s="1"/>
      <c r="EK732" s="1"/>
      <c r="EL732" s="1"/>
      <c r="EM732" s="1"/>
      <c r="EN732" s="1"/>
      <c r="EO732" s="1"/>
      <c r="EP732" s="1"/>
      <c r="EQ732" s="1"/>
      <c r="ER732" s="1"/>
      <c r="ES732" s="1"/>
      <c r="ET732" s="1"/>
      <c r="EU732" s="1"/>
      <c r="EV732" s="1"/>
      <c r="EW732" s="1"/>
      <c r="EX732" s="1"/>
      <c r="EY732" s="1"/>
      <c r="EZ732" s="1"/>
      <c r="FA732" s="1"/>
      <c r="FB732" s="1"/>
      <c r="FC732" s="1"/>
      <c r="FD732" s="1"/>
      <c r="FE732" s="1"/>
      <c r="FF732" s="1"/>
      <c r="FI732" s="2"/>
      <c r="FJ732" s="2"/>
      <c r="FO732" s="2"/>
      <c r="FP732" s="2"/>
      <c r="FS732" s="2"/>
      <c r="FT732" s="2"/>
      <c r="FU732" s="2"/>
      <c r="FV732" s="2"/>
      <c r="FW732" s="2"/>
      <c r="FX732" s="2"/>
      <c r="FY732" s="2"/>
      <c r="FZ732" s="2"/>
      <c r="GQ732" s="1"/>
      <c r="GR732" s="1"/>
      <c r="GS732" s="1"/>
      <c r="GT732" s="1"/>
      <c r="GU732" s="1"/>
      <c r="GV732" s="1"/>
      <c r="GW732" s="1"/>
      <c r="GX732" s="1"/>
      <c r="HM732" s="1"/>
      <c r="HN732" s="1"/>
    </row>
    <row r="733" spans="1:222">
      <c r="A733" s="11"/>
      <c r="B733" s="1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2"/>
      <c r="AN733" s="2"/>
      <c r="AQ733" s="2"/>
      <c r="AR733" s="2"/>
      <c r="AU733" s="2"/>
      <c r="AV733" s="2"/>
      <c r="BA733" s="2"/>
      <c r="BB733" s="2"/>
      <c r="BE733" s="2"/>
      <c r="BF733" s="2"/>
      <c r="BI733" s="2"/>
      <c r="BJ733" s="2"/>
      <c r="BO733" s="1"/>
      <c r="BP733" s="1"/>
      <c r="BQ733" s="1"/>
      <c r="BR733" s="1"/>
      <c r="BS733" s="1"/>
      <c r="BT733" s="1"/>
      <c r="BU733" s="1"/>
      <c r="BV733" s="1"/>
      <c r="BW733" s="1"/>
      <c r="BX733" s="1"/>
      <c r="BY733" s="1"/>
      <c r="BZ733" s="1"/>
      <c r="CA733" s="1"/>
      <c r="CB733" s="1"/>
      <c r="CC733" s="1"/>
      <c r="CD733" s="1"/>
      <c r="CE733" s="1"/>
      <c r="CF733" s="1"/>
      <c r="CG733" s="1"/>
      <c r="CH733" s="1"/>
      <c r="CI733" s="1"/>
      <c r="CJ733" s="1"/>
      <c r="CK733" s="1"/>
      <c r="CL733" s="1"/>
      <c r="CM733" s="1"/>
      <c r="CN733" s="1"/>
      <c r="CO733" s="1"/>
      <c r="CP733" s="1"/>
      <c r="CQ733" s="1"/>
      <c r="CR733" s="1"/>
      <c r="CS733" s="1"/>
      <c r="CT733" s="1"/>
      <c r="CU733" s="1"/>
      <c r="CV733" s="1"/>
      <c r="CW733" s="1"/>
      <c r="CX733" s="1"/>
      <c r="CY733" s="1"/>
      <c r="CZ733" s="1"/>
      <c r="DA733" s="1"/>
      <c r="DB733" s="1"/>
      <c r="DC733" s="1"/>
      <c r="DD733" s="1"/>
      <c r="DE733" s="1"/>
      <c r="DF733" s="1"/>
      <c r="DG733" s="1"/>
      <c r="DH733" s="1"/>
      <c r="DI733" s="1"/>
      <c r="DJ733" s="1"/>
      <c r="DK733" s="1"/>
      <c r="DL733" s="1"/>
      <c r="DM733" s="1"/>
      <c r="DN733" s="1"/>
      <c r="DO733" s="1"/>
      <c r="DP733" s="1"/>
      <c r="DQ733" s="1"/>
      <c r="DR733" s="1"/>
      <c r="DS733" s="1"/>
      <c r="DT733" s="1"/>
      <c r="DU733" s="1"/>
      <c r="DV733" s="1"/>
      <c r="DW733" s="1"/>
      <c r="DX733" s="1"/>
      <c r="DY733" s="1"/>
      <c r="DZ733" s="1"/>
      <c r="EA733" s="1"/>
      <c r="EB733" s="1"/>
      <c r="EC733" s="1"/>
      <c r="ED733" s="1"/>
      <c r="EE733" s="1"/>
      <c r="EF733" s="1"/>
      <c r="EG733" s="1"/>
      <c r="EH733" s="1"/>
      <c r="EI733" s="1"/>
      <c r="EJ733" s="1"/>
      <c r="EK733" s="1"/>
      <c r="EL733" s="1"/>
      <c r="EM733" s="1"/>
      <c r="EN733" s="1"/>
      <c r="EO733" s="1"/>
      <c r="EP733" s="1"/>
      <c r="EQ733" s="1"/>
      <c r="ER733" s="1"/>
      <c r="ES733" s="1"/>
      <c r="ET733" s="1"/>
      <c r="EU733" s="1"/>
      <c r="EV733" s="1"/>
      <c r="EW733" s="1"/>
      <c r="EX733" s="1"/>
      <c r="EY733" s="1"/>
      <c r="EZ733" s="1"/>
      <c r="FA733" s="1"/>
      <c r="FB733" s="1"/>
      <c r="FC733" s="1"/>
      <c r="FD733" s="1"/>
      <c r="FE733" s="1"/>
      <c r="FF733" s="1"/>
      <c r="FI733" s="2"/>
      <c r="FJ733" s="2"/>
      <c r="FO733" s="2"/>
      <c r="FP733" s="2"/>
      <c r="FS733" s="2"/>
      <c r="FT733" s="2"/>
      <c r="FU733" s="2"/>
      <c r="FV733" s="2"/>
      <c r="FW733" s="2"/>
      <c r="FX733" s="2"/>
      <c r="FY733" s="2"/>
      <c r="FZ733" s="2"/>
      <c r="GQ733" s="1"/>
      <c r="GR733" s="1"/>
      <c r="GS733" s="1"/>
      <c r="GT733" s="1"/>
      <c r="GU733" s="1"/>
      <c r="GV733" s="1"/>
      <c r="GW733" s="1"/>
      <c r="GX733" s="1"/>
      <c r="HM733" s="1"/>
      <c r="HN733" s="1"/>
    </row>
    <row r="734" spans="1:222">
      <c r="A734" s="11"/>
      <c r="B734" s="1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2"/>
      <c r="AN734" s="2"/>
      <c r="AQ734" s="2"/>
      <c r="AR734" s="2"/>
      <c r="AU734" s="2"/>
      <c r="AV734" s="2"/>
      <c r="BA734" s="2"/>
      <c r="BB734" s="2"/>
      <c r="BE734" s="2"/>
      <c r="BF734" s="2"/>
      <c r="BI734" s="2"/>
      <c r="BJ734" s="2"/>
      <c r="BO734" s="1"/>
      <c r="BP734" s="1"/>
      <c r="BQ734" s="1"/>
      <c r="BR734" s="1"/>
      <c r="BS734" s="1"/>
      <c r="BT734" s="1"/>
      <c r="BU734" s="1"/>
      <c r="BV734" s="1"/>
      <c r="BW734" s="1"/>
      <c r="BX734" s="1"/>
      <c r="BY734" s="1"/>
      <c r="BZ734" s="1"/>
      <c r="CA734" s="1"/>
      <c r="CB734" s="1"/>
      <c r="CC734" s="1"/>
      <c r="CD734" s="1"/>
      <c r="CE734" s="1"/>
      <c r="CF734" s="1"/>
      <c r="CG734" s="1"/>
      <c r="CH734" s="1"/>
      <c r="CI734" s="1"/>
      <c r="CJ734" s="1"/>
      <c r="CK734" s="1"/>
      <c r="CL734" s="1"/>
      <c r="CM734" s="1"/>
      <c r="CN734" s="1"/>
      <c r="CO734" s="1"/>
      <c r="CP734" s="1"/>
      <c r="CQ734" s="1"/>
      <c r="CR734" s="1"/>
      <c r="CS734" s="1"/>
      <c r="CT734" s="1"/>
      <c r="CU734" s="1"/>
      <c r="CV734" s="1"/>
      <c r="CW734" s="1"/>
      <c r="CX734" s="1"/>
      <c r="CY734" s="1"/>
      <c r="CZ734" s="1"/>
      <c r="DA734" s="1"/>
      <c r="DB734" s="1"/>
      <c r="DC734" s="1"/>
      <c r="DD734" s="1"/>
      <c r="DE734" s="1"/>
      <c r="DF734" s="1"/>
      <c r="DG734" s="1"/>
      <c r="DH734" s="1"/>
      <c r="DI734" s="1"/>
      <c r="DJ734" s="1"/>
      <c r="DK734" s="1"/>
      <c r="DL734" s="1"/>
      <c r="DM734" s="1"/>
      <c r="DN734" s="1"/>
      <c r="DO734" s="1"/>
      <c r="DP734" s="1"/>
      <c r="DQ734" s="1"/>
      <c r="DR734" s="1"/>
      <c r="DS734" s="1"/>
      <c r="DT734" s="1"/>
      <c r="DU734" s="1"/>
      <c r="DV734" s="1"/>
      <c r="DW734" s="1"/>
      <c r="DX734" s="1"/>
      <c r="DY734" s="1"/>
      <c r="DZ734" s="1"/>
      <c r="EA734" s="1"/>
      <c r="EB734" s="1"/>
      <c r="EC734" s="1"/>
      <c r="ED734" s="1"/>
      <c r="EE734" s="1"/>
      <c r="EF734" s="1"/>
      <c r="EG734" s="1"/>
      <c r="EH734" s="1"/>
      <c r="EI734" s="1"/>
      <c r="EJ734" s="1"/>
      <c r="EK734" s="1"/>
      <c r="EL734" s="1"/>
      <c r="EM734" s="1"/>
      <c r="EN734" s="1"/>
      <c r="EO734" s="1"/>
      <c r="EP734" s="1"/>
      <c r="EQ734" s="1"/>
      <c r="ER734" s="1"/>
      <c r="ES734" s="1"/>
      <c r="ET734" s="1"/>
      <c r="EU734" s="1"/>
      <c r="EV734" s="1"/>
      <c r="EW734" s="1"/>
      <c r="EX734" s="1"/>
      <c r="EY734" s="1"/>
      <c r="EZ734" s="1"/>
      <c r="FA734" s="1"/>
      <c r="FB734" s="1"/>
      <c r="FC734" s="1"/>
      <c r="FD734" s="1"/>
      <c r="FE734" s="1"/>
      <c r="FF734" s="1"/>
      <c r="FI734" s="2"/>
      <c r="FJ734" s="2"/>
      <c r="FO734" s="2"/>
      <c r="FP734" s="2"/>
      <c r="FS734" s="2"/>
      <c r="FT734" s="2"/>
      <c r="FU734" s="2"/>
      <c r="FV734" s="2"/>
      <c r="FW734" s="2"/>
      <c r="FX734" s="2"/>
      <c r="FY734" s="2"/>
      <c r="FZ734" s="2"/>
      <c r="GQ734" s="1"/>
      <c r="GR734" s="1"/>
      <c r="GS734" s="1"/>
      <c r="GT734" s="1"/>
      <c r="GU734" s="1"/>
      <c r="GV734" s="1"/>
      <c r="GW734" s="1"/>
      <c r="GX734" s="1"/>
      <c r="HM734" s="1"/>
      <c r="HN734" s="1"/>
    </row>
    <row r="735" spans="1:222">
      <c r="A735" s="11"/>
      <c r="B735" s="1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2"/>
      <c r="AN735" s="2"/>
      <c r="AQ735" s="2"/>
      <c r="AR735" s="2"/>
      <c r="AU735" s="2"/>
      <c r="AV735" s="2"/>
      <c r="BA735" s="2"/>
      <c r="BB735" s="2"/>
      <c r="BE735" s="2"/>
      <c r="BF735" s="2"/>
      <c r="BI735" s="2"/>
      <c r="BJ735" s="2"/>
      <c r="BO735" s="1"/>
      <c r="BP735" s="1"/>
      <c r="BQ735" s="1"/>
      <c r="BR735" s="1"/>
      <c r="BS735" s="1"/>
      <c r="BT735" s="1"/>
      <c r="BU735" s="1"/>
      <c r="BV735" s="1"/>
      <c r="BW735" s="1"/>
      <c r="BX735" s="1"/>
      <c r="BY735" s="1"/>
      <c r="BZ735" s="1"/>
      <c r="CA735" s="1"/>
      <c r="CB735" s="1"/>
      <c r="CC735" s="1"/>
      <c r="CD735" s="1"/>
      <c r="CE735" s="1"/>
      <c r="CF735" s="1"/>
      <c r="CG735" s="1"/>
      <c r="CH735" s="1"/>
      <c r="CI735" s="1"/>
      <c r="CJ735" s="1"/>
      <c r="CK735" s="1"/>
      <c r="CL735" s="1"/>
      <c r="CM735" s="1"/>
      <c r="CN735" s="1"/>
      <c r="CO735" s="1"/>
      <c r="CP735" s="1"/>
      <c r="CQ735" s="1"/>
      <c r="CR735" s="1"/>
      <c r="CS735" s="1"/>
      <c r="CT735" s="1"/>
      <c r="CU735" s="1"/>
      <c r="CV735" s="1"/>
      <c r="CW735" s="1"/>
      <c r="CX735" s="1"/>
      <c r="CY735" s="1"/>
      <c r="CZ735" s="1"/>
      <c r="DA735" s="1"/>
      <c r="DB735" s="1"/>
      <c r="DC735" s="1"/>
      <c r="DD735" s="1"/>
      <c r="DE735" s="1"/>
      <c r="DF735" s="1"/>
      <c r="DG735" s="1"/>
      <c r="DH735" s="1"/>
      <c r="DI735" s="1"/>
      <c r="DJ735" s="1"/>
      <c r="DK735" s="1"/>
      <c r="DL735" s="1"/>
      <c r="DM735" s="1"/>
      <c r="DN735" s="1"/>
      <c r="DO735" s="1"/>
      <c r="DP735" s="1"/>
      <c r="DQ735" s="1"/>
      <c r="DR735" s="1"/>
      <c r="DS735" s="1"/>
      <c r="DT735" s="1"/>
      <c r="DU735" s="1"/>
      <c r="DV735" s="1"/>
      <c r="DW735" s="1"/>
      <c r="DX735" s="1"/>
      <c r="DY735" s="1"/>
      <c r="DZ735" s="1"/>
      <c r="EA735" s="1"/>
      <c r="EB735" s="1"/>
      <c r="EC735" s="1"/>
      <c r="ED735" s="1"/>
      <c r="EE735" s="1"/>
      <c r="EF735" s="1"/>
      <c r="EG735" s="1"/>
      <c r="EH735" s="1"/>
      <c r="EI735" s="1"/>
      <c r="EJ735" s="1"/>
      <c r="EK735" s="1"/>
      <c r="EL735" s="1"/>
      <c r="EM735" s="1"/>
      <c r="EN735" s="1"/>
      <c r="EO735" s="1"/>
      <c r="EP735" s="1"/>
      <c r="EQ735" s="1"/>
      <c r="ER735" s="1"/>
      <c r="ES735" s="1"/>
      <c r="ET735" s="1"/>
      <c r="EU735" s="1"/>
      <c r="EV735" s="1"/>
      <c r="EW735" s="1"/>
      <c r="EX735" s="1"/>
      <c r="EY735" s="1"/>
      <c r="EZ735" s="1"/>
      <c r="FA735" s="1"/>
      <c r="FB735" s="1"/>
      <c r="FC735" s="1"/>
      <c r="FD735" s="1"/>
      <c r="FE735" s="1"/>
      <c r="FF735" s="1"/>
      <c r="FI735" s="2"/>
      <c r="FJ735" s="2"/>
      <c r="FO735" s="2"/>
      <c r="FP735" s="2"/>
      <c r="FS735" s="2"/>
      <c r="FT735" s="2"/>
      <c r="FU735" s="2"/>
      <c r="FV735" s="2"/>
      <c r="FW735" s="2"/>
      <c r="FX735" s="2"/>
      <c r="FY735" s="2"/>
      <c r="FZ735" s="2"/>
      <c r="GQ735" s="1"/>
      <c r="GR735" s="1"/>
      <c r="GS735" s="1"/>
      <c r="GT735" s="1"/>
      <c r="GU735" s="1"/>
      <c r="GV735" s="1"/>
      <c r="GW735" s="1"/>
      <c r="GX735" s="1"/>
      <c r="HM735" s="1"/>
      <c r="HN735" s="1"/>
    </row>
    <row r="736" spans="1:222">
      <c r="A736" s="11"/>
      <c r="B736" s="1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2"/>
      <c r="AN736" s="2"/>
      <c r="AQ736" s="2"/>
      <c r="AR736" s="2"/>
      <c r="AU736" s="2"/>
      <c r="AV736" s="2"/>
      <c r="BA736" s="2"/>
      <c r="BB736" s="2"/>
      <c r="BE736" s="2"/>
      <c r="BF736" s="2"/>
      <c r="BI736" s="2"/>
      <c r="BJ736" s="2"/>
      <c r="BO736" s="1"/>
      <c r="BP736" s="1"/>
      <c r="BQ736" s="1"/>
      <c r="BR736" s="1"/>
      <c r="BS736" s="1"/>
      <c r="BT736" s="1"/>
      <c r="BU736" s="1"/>
      <c r="BV736" s="1"/>
      <c r="BW736" s="1"/>
      <c r="BX736" s="1"/>
      <c r="BY736" s="1"/>
      <c r="BZ736" s="1"/>
      <c r="CA736" s="1"/>
      <c r="CB736" s="1"/>
      <c r="CC736" s="1"/>
      <c r="CD736" s="1"/>
      <c r="CE736" s="1"/>
      <c r="CF736" s="1"/>
      <c r="CG736" s="1"/>
      <c r="CH736" s="1"/>
      <c r="CI736" s="1"/>
      <c r="CJ736" s="1"/>
      <c r="CK736" s="1"/>
      <c r="CL736" s="1"/>
      <c r="CM736" s="1"/>
      <c r="CN736" s="1"/>
      <c r="CO736" s="1"/>
      <c r="CP736" s="1"/>
      <c r="CQ736" s="1"/>
      <c r="CR736" s="1"/>
      <c r="CS736" s="1"/>
      <c r="CT736" s="1"/>
      <c r="CU736" s="1"/>
      <c r="CV736" s="1"/>
      <c r="CW736" s="1"/>
      <c r="CX736" s="1"/>
      <c r="CY736" s="1"/>
      <c r="CZ736" s="1"/>
      <c r="DA736" s="1"/>
      <c r="DB736" s="1"/>
      <c r="DC736" s="1"/>
      <c r="DD736" s="1"/>
      <c r="DE736" s="1"/>
      <c r="DF736" s="1"/>
      <c r="DG736" s="1"/>
      <c r="DH736" s="1"/>
      <c r="DI736" s="1"/>
      <c r="DJ736" s="1"/>
      <c r="DK736" s="1"/>
      <c r="DL736" s="1"/>
      <c r="DM736" s="1"/>
      <c r="DN736" s="1"/>
      <c r="DO736" s="1"/>
      <c r="DP736" s="1"/>
      <c r="DQ736" s="1"/>
      <c r="DR736" s="1"/>
      <c r="DS736" s="1"/>
      <c r="DT736" s="1"/>
      <c r="DU736" s="1"/>
      <c r="DV736" s="1"/>
      <c r="DW736" s="1"/>
      <c r="DX736" s="1"/>
      <c r="DY736" s="1"/>
      <c r="DZ736" s="1"/>
      <c r="EA736" s="1"/>
      <c r="EB736" s="1"/>
      <c r="EC736" s="1"/>
      <c r="ED736" s="1"/>
      <c r="EE736" s="1"/>
      <c r="EF736" s="1"/>
      <c r="EG736" s="1"/>
      <c r="EH736" s="1"/>
      <c r="EI736" s="1"/>
      <c r="EJ736" s="1"/>
      <c r="EK736" s="1"/>
      <c r="EL736" s="1"/>
      <c r="EM736" s="1"/>
      <c r="EN736" s="1"/>
      <c r="EO736" s="1"/>
      <c r="EP736" s="1"/>
      <c r="EQ736" s="1"/>
      <c r="ER736" s="1"/>
      <c r="ES736" s="1"/>
      <c r="ET736" s="1"/>
      <c r="EU736" s="1"/>
      <c r="EV736" s="1"/>
      <c r="EW736" s="1"/>
      <c r="EX736" s="1"/>
      <c r="EY736" s="1"/>
      <c r="EZ736" s="1"/>
      <c r="FA736" s="1"/>
      <c r="FB736" s="1"/>
      <c r="FC736" s="1"/>
      <c r="FD736" s="1"/>
      <c r="FE736" s="1"/>
      <c r="FF736" s="1"/>
      <c r="FI736" s="2"/>
      <c r="FJ736" s="2"/>
      <c r="FO736" s="2"/>
      <c r="FP736" s="2"/>
      <c r="FS736" s="2"/>
      <c r="FT736" s="2"/>
      <c r="FU736" s="2"/>
      <c r="FV736" s="2"/>
      <c r="FW736" s="2"/>
      <c r="FX736" s="2"/>
      <c r="FY736" s="2"/>
      <c r="FZ736" s="2"/>
      <c r="GQ736" s="1"/>
      <c r="GR736" s="1"/>
      <c r="GS736" s="1"/>
      <c r="GT736" s="1"/>
      <c r="GU736" s="1"/>
      <c r="GV736" s="1"/>
      <c r="GW736" s="1"/>
      <c r="GX736" s="1"/>
      <c r="HM736" s="1"/>
      <c r="HN736" s="1"/>
    </row>
    <row r="737" spans="1:222">
      <c r="A737" s="11"/>
      <c r="B737" s="1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2"/>
      <c r="AN737" s="2"/>
      <c r="AQ737" s="2"/>
      <c r="AR737" s="2"/>
      <c r="AU737" s="2"/>
      <c r="AV737" s="2"/>
      <c r="BA737" s="2"/>
      <c r="BB737" s="2"/>
      <c r="BE737" s="2"/>
      <c r="BF737" s="2"/>
      <c r="BI737" s="2"/>
      <c r="BJ737" s="2"/>
      <c r="BO737" s="1"/>
      <c r="BP737" s="1"/>
      <c r="BQ737" s="1"/>
      <c r="BR737" s="1"/>
      <c r="BS737" s="1"/>
      <c r="BT737" s="1"/>
      <c r="BU737" s="1"/>
      <c r="BV737" s="1"/>
      <c r="BW737" s="1"/>
      <c r="BX737" s="1"/>
      <c r="BY737" s="1"/>
      <c r="BZ737" s="1"/>
      <c r="CA737" s="1"/>
      <c r="CB737" s="1"/>
      <c r="CC737" s="1"/>
      <c r="CD737" s="1"/>
      <c r="CE737" s="1"/>
      <c r="CF737" s="1"/>
      <c r="CG737" s="1"/>
      <c r="CH737" s="1"/>
      <c r="CI737" s="1"/>
      <c r="CJ737" s="1"/>
      <c r="CK737" s="1"/>
      <c r="CL737" s="1"/>
      <c r="CM737" s="1"/>
      <c r="CN737" s="1"/>
      <c r="CO737" s="1"/>
      <c r="CP737" s="1"/>
      <c r="CQ737" s="1"/>
      <c r="CR737" s="1"/>
      <c r="CS737" s="1"/>
      <c r="CT737" s="1"/>
      <c r="CU737" s="1"/>
      <c r="CV737" s="1"/>
      <c r="CW737" s="1"/>
      <c r="CX737" s="1"/>
      <c r="CY737" s="1"/>
      <c r="CZ737" s="1"/>
      <c r="DA737" s="1"/>
      <c r="DB737" s="1"/>
      <c r="DC737" s="1"/>
      <c r="DD737" s="1"/>
      <c r="DE737" s="1"/>
      <c r="DF737" s="1"/>
      <c r="DG737" s="1"/>
      <c r="DH737" s="1"/>
      <c r="DI737" s="1"/>
      <c r="DJ737" s="1"/>
      <c r="DK737" s="1"/>
      <c r="DL737" s="1"/>
      <c r="DM737" s="1"/>
      <c r="DN737" s="1"/>
      <c r="DO737" s="1"/>
      <c r="DP737" s="1"/>
      <c r="DQ737" s="1"/>
      <c r="DR737" s="1"/>
      <c r="DS737" s="1"/>
      <c r="DT737" s="1"/>
      <c r="DU737" s="1"/>
      <c r="DV737" s="1"/>
      <c r="DW737" s="1"/>
      <c r="DX737" s="1"/>
      <c r="DY737" s="1"/>
      <c r="DZ737" s="1"/>
      <c r="EA737" s="1"/>
      <c r="EB737" s="1"/>
      <c r="EC737" s="1"/>
      <c r="ED737" s="1"/>
      <c r="EE737" s="1"/>
      <c r="EF737" s="1"/>
      <c r="EG737" s="1"/>
      <c r="EH737" s="1"/>
      <c r="EI737" s="1"/>
      <c r="EJ737" s="1"/>
      <c r="EK737" s="1"/>
      <c r="EL737" s="1"/>
      <c r="EM737" s="1"/>
      <c r="EN737" s="1"/>
      <c r="EO737" s="1"/>
      <c r="EP737" s="1"/>
      <c r="EQ737" s="1"/>
      <c r="ER737" s="1"/>
      <c r="ES737" s="1"/>
      <c r="ET737" s="1"/>
      <c r="EU737" s="1"/>
      <c r="EV737" s="1"/>
      <c r="EW737" s="1"/>
      <c r="EX737" s="1"/>
      <c r="EY737" s="1"/>
      <c r="EZ737" s="1"/>
      <c r="FA737" s="1"/>
      <c r="FB737" s="1"/>
      <c r="FC737" s="1"/>
      <c r="FD737" s="1"/>
      <c r="FE737" s="1"/>
      <c r="FF737" s="1"/>
      <c r="FI737" s="2"/>
      <c r="FJ737" s="2"/>
      <c r="FO737" s="2"/>
      <c r="FP737" s="2"/>
      <c r="FS737" s="2"/>
      <c r="FT737" s="2"/>
      <c r="FU737" s="2"/>
      <c r="FV737" s="2"/>
      <c r="FW737" s="2"/>
      <c r="FX737" s="2"/>
      <c r="FY737" s="2"/>
      <c r="FZ737" s="2"/>
      <c r="GQ737" s="1"/>
      <c r="GR737" s="1"/>
      <c r="GS737" s="1"/>
      <c r="GT737" s="1"/>
      <c r="GU737" s="1"/>
      <c r="GV737" s="1"/>
      <c r="GW737" s="1"/>
      <c r="GX737" s="1"/>
      <c r="HM737" s="1"/>
      <c r="HN737" s="1"/>
    </row>
    <row r="738" spans="1:222">
      <c r="A738" s="11"/>
      <c r="B738" s="1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2"/>
      <c r="AN738" s="2"/>
      <c r="AQ738" s="2"/>
      <c r="AR738" s="2"/>
      <c r="AU738" s="2"/>
      <c r="AV738" s="2"/>
      <c r="BA738" s="2"/>
      <c r="BB738" s="2"/>
      <c r="BE738" s="2"/>
      <c r="BF738" s="2"/>
      <c r="BI738" s="2"/>
      <c r="BJ738" s="2"/>
      <c r="BO738" s="1"/>
      <c r="BP738" s="1"/>
      <c r="BQ738" s="1"/>
      <c r="BR738" s="1"/>
      <c r="BS738" s="1"/>
      <c r="BT738" s="1"/>
      <c r="BU738" s="1"/>
      <c r="BV738" s="1"/>
      <c r="BW738" s="1"/>
      <c r="BX738" s="1"/>
      <c r="BY738" s="1"/>
      <c r="BZ738" s="1"/>
      <c r="CA738" s="1"/>
      <c r="CB738" s="1"/>
      <c r="CC738" s="1"/>
      <c r="CD738" s="1"/>
      <c r="CE738" s="1"/>
      <c r="CF738" s="1"/>
      <c r="CG738" s="1"/>
      <c r="CH738" s="1"/>
      <c r="CI738" s="1"/>
      <c r="CJ738" s="1"/>
      <c r="CK738" s="1"/>
      <c r="CL738" s="1"/>
      <c r="CM738" s="1"/>
      <c r="CN738" s="1"/>
      <c r="CO738" s="1"/>
      <c r="CP738" s="1"/>
      <c r="CQ738" s="1"/>
      <c r="CR738" s="1"/>
      <c r="CS738" s="1"/>
      <c r="CT738" s="1"/>
      <c r="CU738" s="1"/>
      <c r="CV738" s="1"/>
      <c r="CW738" s="1"/>
      <c r="CX738" s="1"/>
      <c r="CY738" s="1"/>
      <c r="CZ738" s="1"/>
      <c r="DA738" s="1"/>
      <c r="DB738" s="1"/>
      <c r="DC738" s="1"/>
      <c r="DD738" s="1"/>
      <c r="DE738" s="1"/>
      <c r="DF738" s="1"/>
      <c r="DG738" s="1"/>
      <c r="DH738" s="1"/>
      <c r="DI738" s="1"/>
      <c r="DJ738" s="1"/>
      <c r="DK738" s="1"/>
      <c r="DL738" s="1"/>
      <c r="DM738" s="1"/>
      <c r="DN738" s="1"/>
      <c r="DO738" s="1"/>
      <c r="DP738" s="1"/>
      <c r="DQ738" s="1"/>
      <c r="DR738" s="1"/>
      <c r="DS738" s="1"/>
      <c r="DT738" s="1"/>
      <c r="DU738" s="1"/>
      <c r="DV738" s="1"/>
      <c r="DW738" s="1"/>
      <c r="DX738" s="1"/>
      <c r="DY738" s="1"/>
      <c r="DZ738" s="1"/>
      <c r="EA738" s="1"/>
      <c r="EB738" s="1"/>
      <c r="EC738" s="1"/>
      <c r="ED738" s="1"/>
      <c r="EE738" s="1"/>
      <c r="EF738" s="1"/>
      <c r="EG738" s="1"/>
      <c r="EH738" s="1"/>
      <c r="EI738" s="1"/>
      <c r="EJ738" s="1"/>
      <c r="EK738" s="1"/>
      <c r="EL738" s="1"/>
      <c r="EM738" s="1"/>
      <c r="EN738" s="1"/>
      <c r="EO738" s="1"/>
      <c r="EP738" s="1"/>
      <c r="EQ738" s="1"/>
      <c r="ER738" s="1"/>
      <c r="ES738" s="1"/>
      <c r="ET738" s="1"/>
      <c r="EU738" s="1"/>
      <c r="EV738" s="1"/>
      <c r="EW738" s="1"/>
      <c r="EX738" s="1"/>
      <c r="EY738" s="1"/>
      <c r="EZ738" s="1"/>
      <c r="FA738" s="1"/>
      <c r="FB738" s="1"/>
      <c r="FC738" s="1"/>
      <c r="FD738" s="1"/>
      <c r="FE738" s="1"/>
      <c r="FF738" s="1"/>
      <c r="FI738" s="2"/>
      <c r="FJ738" s="2"/>
      <c r="FO738" s="2"/>
      <c r="FP738" s="2"/>
      <c r="FS738" s="2"/>
      <c r="FT738" s="2"/>
      <c r="FU738" s="2"/>
      <c r="FV738" s="2"/>
      <c r="FW738" s="2"/>
      <c r="FX738" s="2"/>
      <c r="FY738" s="2"/>
      <c r="FZ738" s="2"/>
      <c r="GQ738" s="1"/>
      <c r="GR738" s="1"/>
      <c r="GS738" s="1"/>
      <c r="GT738" s="1"/>
      <c r="GU738" s="1"/>
      <c r="GV738" s="1"/>
      <c r="GW738" s="1"/>
      <c r="GX738" s="1"/>
      <c r="HM738" s="1"/>
      <c r="HN738" s="1"/>
    </row>
    <row r="739" spans="1:222">
      <c r="A739" s="11"/>
      <c r="B739" s="1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2"/>
      <c r="AN739" s="2"/>
      <c r="AQ739" s="2"/>
      <c r="AR739" s="2"/>
      <c r="AU739" s="2"/>
      <c r="AV739" s="2"/>
      <c r="BA739" s="2"/>
      <c r="BB739" s="2"/>
      <c r="BE739" s="2"/>
      <c r="BF739" s="2"/>
      <c r="BI739" s="2"/>
      <c r="BJ739" s="2"/>
      <c r="BO739" s="1"/>
      <c r="BP739" s="1"/>
      <c r="BQ739" s="1"/>
      <c r="BR739" s="1"/>
      <c r="BS739" s="1"/>
      <c r="BT739" s="1"/>
      <c r="BU739" s="1"/>
      <c r="BV739" s="1"/>
      <c r="BW739" s="1"/>
      <c r="BX739" s="1"/>
      <c r="BY739" s="1"/>
      <c r="BZ739" s="1"/>
      <c r="CA739" s="1"/>
      <c r="CB739" s="1"/>
      <c r="CC739" s="1"/>
      <c r="CD739" s="1"/>
      <c r="CE739" s="1"/>
      <c r="CF739" s="1"/>
      <c r="CG739" s="1"/>
      <c r="CH739" s="1"/>
      <c r="CI739" s="1"/>
      <c r="CJ739" s="1"/>
      <c r="CK739" s="1"/>
      <c r="CL739" s="1"/>
      <c r="CM739" s="1"/>
      <c r="CN739" s="1"/>
      <c r="CO739" s="1"/>
      <c r="CP739" s="1"/>
      <c r="CQ739" s="1"/>
      <c r="CR739" s="1"/>
      <c r="CS739" s="1"/>
      <c r="CT739" s="1"/>
      <c r="CU739" s="1"/>
      <c r="CV739" s="1"/>
      <c r="CW739" s="1"/>
      <c r="CX739" s="1"/>
      <c r="CY739" s="1"/>
      <c r="CZ739" s="1"/>
      <c r="DA739" s="1"/>
      <c r="DB739" s="1"/>
      <c r="DC739" s="1"/>
      <c r="DD739" s="1"/>
      <c r="DE739" s="1"/>
      <c r="DF739" s="1"/>
      <c r="DG739" s="1"/>
      <c r="DH739" s="1"/>
      <c r="DI739" s="1"/>
      <c r="DJ739" s="1"/>
      <c r="DK739" s="1"/>
      <c r="DL739" s="1"/>
      <c r="DM739" s="1"/>
      <c r="DN739" s="1"/>
      <c r="DO739" s="1"/>
      <c r="DP739" s="1"/>
      <c r="DQ739" s="1"/>
      <c r="DR739" s="1"/>
      <c r="DS739" s="1"/>
      <c r="DT739" s="1"/>
      <c r="DU739" s="1"/>
      <c r="DV739" s="1"/>
      <c r="DW739" s="1"/>
      <c r="DX739" s="1"/>
      <c r="DY739" s="1"/>
      <c r="DZ739" s="1"/>
      <c r="EA739" s="1"/>
      <c r="EB739" s="1"/>
      <c r="EC739" s="1"/>
      <c r="ED739" s="1"/>
      <c r="EE739" s="1"/>
      <c r="EF739" s="1"/>
      <c r="EG739" s="1"/>
      <c r="EH739" s="1"/>
      <c r="EI739" s="1"/>
      <c r="EJ739" s="1"/>
      <c r="EK739" s="1"/>
      <c r="EL739" s="1"/>
      <c r="EM739" s="1"/>
      <c r="EN739" s="1"/>
      <c r="EO739" s="1"/>
      <c r="EP739" s="1"/>
      <c r="EQ739" s="1"/>
      <c r="ER739" s="1"/>
      <c r="ES739" s="1"/>
      <c r="ET739" s="1"/>
      <c r="EU739" s="1"/>
      <c r="EV739" s="1"/>
      <c r="EW739" s="1"/>
      <c r="EX739" s="1"/>
      <c r="EY739" s="1"/>
      <c r="EZ739" s="1"/>
      <c r="FA739" s="1"/>
      <c r="FB739" s="1"/>
      <c r="FC739" s="1"/>
      <c r="FD739" s="1"/>
      <c r="FE739" s="1"/>
      <c r="FF739" s="1"/>
      <c r="FI739" s="2"/>
      <c r="FJ739" s="2"/>
      <c r="FO739" s="2"/>
      <c r="FP739" s="2"/>
      <c r="FS739" s="2"/>
      <c r="FT739" s="2"/>
      <c r="FU739" s="2"/>
      <c r="FV739" s="2"/>
      <c r="FW739" s="2"/>
      <c r="FX739" s="2"/>
      <c r="FY739" s="2"/>
      <c r="FZ739" s="2"/>
      <c r="GQ739" s="1"/>
      <c r="GR739" s="1"/>
      <c r="GS739" s="1"/>
      <c r="GT739" s="1"/>
      <c r="GU739" s="1"/>
      <c r="GV739" s="1"/>
      <c r="GW739" s="1"/>
      <c r="GX739" s="1"/>
      <c r="HM739" s="1"/>
      <c r="HN739" s="1"/>
    </row>
    <row r="740" spans="1:222">
      <c r="A740" s="11"/>
      <c r="B740" s="1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2"/>
      <c r="AN740" s="2"/>
      <c r="AQ740" s="2"/>
      <c r="AR740" s="2"/>
      <c r="AU740" s="2"/>
      <c r="AV740" s="2"/>
      <c r="BA740" s="2"/>
      <c r="BB740" s="2"/>
      <c r="BE740" s="2"/>
      <c r="BF740" s="2"/>
      <c r="BI740" s="2"/>
      <c r="BJ740" s="2"/>
      <c r="BO740" s="1"/>
      <c r="BP740" s="1"/>
      <c r="BQ740" s="1"/>
      <c r="BR740" s="1"/>
      <c r="BS740" s="1"/>
      <c r="BT740" s="1"/>
      <c r="BU740" s="1"/>
      <c r="BV740" s="1"/>
      <c r="BW740" s="1"/>
      <c r="BX740" s="1"/>
      <c r="BY740" s="1"/>
      <c r="BZ740" s="1"/>
      <c r="CA740" s="1"/>
      <c r="CB740" s="1"/>
      <c r="CC740" s="1"/>
      <c r="CD740" s="1"/>
      <c r="CE740" s="1"/>
      <c r="CF740" s="1"/>
      <c r="CG740" s="1"/>
      <c r="CH740" s="1"/>
      <c r="CI740" s="1"/>
      <c r="CJ740" s="1"/>
      <c r="CK740" s="1"/>
      <c r="CL740" s="1"/>
      <c r="CM740" s="1"/>
      <c r="CN740" s="1"/>
      <c r="CO740" s="1"/>
      <c r="CP740" s="1"/>
      <c r="CQ740" s="1"/>
      <c r="CR740" s="1"/>
      <c r="CS740" s="1"/>
      <c r="CT740" s="1"/>
      <c r="CU740" s="1"/>
      <c r="CV740" s="1"/>
      <c r="CW740" s="1"/>
      <c r="CX740" s="1"/>
      <c r="CY740" s="1"/>
      <c r="CZ740" s="1"/>
      <c r="DA740" s="1"/>
      <c r="DB740" s="1"/>
      <c r="DC740" s="1"/>
      <c r="DD740" s="1"/>
      <c r="DE740" s="1"/>
      <c r="DF740" s="1"/>
      <c r="DG740" s="1"/>
      <c r="DH740" s="1"/>
      <c r="DI740" s="1"/>
      <c r="DJ740" s="1"/>
      <c r="DK740" s="1"/>
      <c r="DL740" s="1"/>
      <c r="DM740" s="1"/>
      <c r="DN740" s="1"/>
      <c r="DO740" s="1"/>
      <c r="DP740" s="1"/>
      <c r="DQ740" s="1"/>
      <c r="DR740" s="1"/>
      <c r="DS740" s="1"/>
      <c r="DT740" s="1"/>
      <c r="DU740" s="1"/>
      <c r="DV740" s="1"/>
      <c r="DW740" s="1"/>
      <c r="DX740" s="1"/>
      <c r="DY740" s="1"/>
      <c r="DZ740" s="1"/>
      <c r="EA740" s="1"/>
      <c r="EB740" s="1"/>
      <c r="EC740" s="1"/>
      <c r="ED740" s="1"/>
      <c r="EE740" s="1"/>
      <c r="EF740" s="1"/>
      <c r="EG740" s="1"/>
      <c r="EH740" s="1"/>
      <c r="EI740" s="1"/>
      <c r="EJ740" s="1"/>
      <c r="EK740" s="1"/>
      <c r="EL740" s="1"/>
      <c r="EM740" s="1"/>
      <c r="EN740" s="1"/>
      <c r="EO740" s="1"/>
      <c r="EP740" s="1"/>
      <c r="EQ740" s="1"/>
      <c r="ER740" s="1"/>
      <c r="ES740" s="1"/>
      <c r="ET740" s="1"/>
      <c r="EU740" s="1"/>
      <c r="EV740" s="1"/>
      <c r="EW740" s="1"/>
      <c r="EX740" s="1"/>
      <c r="EY740" s="1"/>
      <c r="EZ740" s="1"/>
      <c r="FA740" s="1"/>
      <c r="FB740" s="1"/>
      <c r="FC740" s="1"/>
      <c r="FD740" s="1"/>
      <c r="FE740" s="1"/>
      <c r="FF740" s="1"/>
      <c r="FI740" s="2"/>
      <c r="FJ740" s="2"/>
      <c r="FO740" s="2"/>
      <c r="FP740" s="2"/>
      <c r="FS740" s="2"/>
      <c r="FT740" s="2"/>
      <c r="FU740" s="2"/>
      <c r="FV740" s="2"/>
      <c r="FW740" s="2"/>
      <c r="FX740" s="2"/>
      <c r="FY740" s="2"/>
      <c r="FZ740" s="2"/>
      <c r="GQ740" s="1"/>
      <c r="GR740" s="1"/>
      <c r="GS740" s="1"/>
      <c r="GT740" s="1"/>
      <c r="GU740" s="1"/>
      <c r="GV740" s="1"/>
      <c r="GW740" s="1"/>
      <c r="GX740" s="1"/>
      <c r="HM740" s="1"/>
      <c r="HN740" s="1"/>
    </row>
    <row r="741" spans="1:222">
      <c r="A741" s="11"/>
      <c r="B741" s="1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2"/>
      <c r="AN741" s="2"/>
      <c r="AQ741" s="2"/>
      <c r="AR741" s="2"/>
      <c r="AU741" s="2"/>
      <c r="AV741" s="2"/>
      <c r="BA741" s="2"/>
      <c r="BB741" s="2"/>
      <c r="BE741" s="2"/>
      <c r="BF741" s="2"/>
      <c r="BI741" s="2"/>
      <c r="BJ741" s="2"/>
      <c r="BO741" s="1"/>
      <c r="BP741" s="1"/>
      <c r="BQ741" s="1"/>
      <c r="BR741" s="1"/>
      <c r="BS741" s="1"/>
      <c r="BT741" s="1"/>
      <c r="BU741" s="1"/>
      <c r="BV741" s="1"/>
      <c r="BW741" s="1"/>
      <c r="BX741" s="1"/>
      <c r="BY741" s="1"/>
      <c r="BZ741" s="1"/>
      <c r="CA741" s="1"/>
      <c r="CB741" s="1"/>
      <c r="CC741" s="1"/>
      <c r="CD741" s="1"/>
      <c r="CE741" s="1"/>
      <c r="CF741" s="1"/>
      <c r="CG741" s="1"/>
      <c r="CH741" s="1"/>
      <c r="CI741" s="1"/>
      <c r="CJ741" s="1"/>
      <c r="CK741" s="1"/>
      <c r="CL741" s="1"/>
      <c r="CM741" s="1"/>
      <c r="CN741" s="1"/>
      <c r="CO741" s="1"/>
      <c r="CP741" s="1"/>
      <c r="CQ741" s="1"/>
      <c r="CR741" s="1"/>
      <c r="CS741" s="1"/>
      <c r="CT741" s="1"/>
      <c r="CU741" s="1"/>
      <c r="CV741" s="1"/>
      <c r="CW741" s="1"/>
      <c r="CX741" s="1"/>
      <c r="CY741" s="1"/>
      <c r="CZ741" s="1"/>
      <c r="DA741" s="1"/>
      <c r="DB741" s="1"/>
      <c r="DC741" s="1"/>
      <c r="DD741" s="1"/>
      <c r="DE741" s="1"/>
      <c r="DF741" s="1"/>
      <c r="DG741" s="1"/>
      <c r="DH741" s="1"/>
      <c r="DI741" s="1"/>
      <c r="DJ741" s="1"/>
      <c r="DK741" s="1"/>
      <c r="DL741" s="1"/>
      <c r="DM741" s="1"/>
      <c r="DN741" s="1"/>
      <c r="DO741" s="1"/>
      <c r="DP741" s="1"/>
      <c r="DQ741" s="1"/>
      <c r="DR741" s="1"/>
      <c r="DS741" s="1"/>
      <c r="DT741" s="1"/>
      <c r="DU741" s="1"/>
      <c r="DV741" s="1"/>
      <c r="DW741" s="1"/>
      <c r="DX741" s="1"/>
      <c r="DY741" s="1"/>
      <c r="DZ741" s="1"/>
      <c r="EA741" s="1"/>
      <c r="EB741" s="1"/>
      <c r="EC741" s="1"/>
      <c r="ED741" s="1"/>
      <c r="EE741" s="1"/>
      <c r="EF741" s="1"/>
      <c r="EG741" s="1"/>
      <c r="EH741" s="1"/>
      <c r="EI741" s="1"/>
      <c r="EJ741" s="1"/>
      <c r="EK741" s="1"/>
      <c r="EL741" s="1"/>
      <c r="EM741" s="1"/>
      <c r="EN741" s="1"/>
      <c r="EO741" s="1"/>
      <c r="EP741" s="1"/>
      <c r="EQ741" s="1"/>
      <c r="ER741" s="1"/>
      <c r="ES741" s="1"/>
      <c r="ET741" s="1"/>
      <c r="EU741" s="1"/>
      <c r="EV741" s="1"/>
      <c r="EW741" s="1"/>
      <c r="EX741" s="1"/>
      <c r="EY741" s="1"/>
      <c r="EZ741" s="1"/>
      <c r="FA741" s="1"/>
      <c r="FB741" s="1"/>
      <c r="FC741" s="1"/>
      <c r="FD741" s="1"/>
      <c r="FE741" s="1"/>
      <c r="FF741" s="1"/>
      <c r="FI741" s="2"/>
      <c r="FJ741" s="2"/>
      <c r="FO741" s="2"/>
      <c r="FP741" s="2"/>
      <c r="FS741" s="2"/>
      <c r="FT741" s="2"/>
      <c r="FU741" s="2"/>
      <c r="FV741" s="2"/>
      <c r="FW741" s="2"/>
      <c r="FX741" s="2"/>
      <c r="FY741" s="2"/>
      <c r="FZ741" s="2"/>
      <c r="GQ741" s="1"/>
      <c r="GR741" s="1"/>
      <c r="GS741" s="1"/>
      <c r="GT741" s="1"/>
      <c r="GU741" s="1"/>
      <c r="GV741" s="1"/>
      <c r="GW741" s="1"/>
      <c r="GX741" s="1"/>
      <c r="HM741" s="1"/>
      <c r="HN741" s="1"/>
    </row>
    <row r="742" spans="1:222">
      <c r="A742" s="11"/>
      <c r="B742" s="1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2"/>
      <c r="AN742" s="2"/>
      <c r="AQ742" s="2"/>
      <c r="AR742" s="2"/>
      <c r="AU742" s="2"/>
      <c r="AV742" s="2"/>
      <c r="BA742" s="2"/>
      <c r="BB742" s="2"/>
      <c r="BE742" s="2"/>
      <c r="BF742" s="2"/>
      <c r="BI742" s="2"/>
      <c r="BJ742" s="2"/>
      <c r="BO742" s="1"/>
      <c r="BP742" s="1"/>
      <c r="BQ742" s="1"/>
      <c r="BR742" s="1"/>
      <c r="BS742" s="1"/>
      <c r="BT742" s="1"/>
      <c r="BU742" s="1"/>
      <c r="BV742" s="1"/>
      <c r="BW742" s="1"/>
      <c r="BX742" s="1"/>
      <c r="BY742" s="1"/>
      <c r="BZ742" s="1"/>
      <c r="CA742" s="1"/>
      <c r="CB742" s="1"/>
      <c r="CC742" s="1"/>
      <c r="CD742" s="1"/>
      <c r="CE742" s="1"/>
      <c r="CF742" s="1"/>
      <c r="CG742" s="1"/>
      <c r="CH742" s="1"/>
      <c r="CI742" s="1"/>
      <c r="CJ742" s="1"/>
      <c r="CK742" s="1"/>
      <c r="CL742" s="1"/>
      <c r="CM742" s="1"/>
      <c r="CN742" s="1"/>
      <c r="CO742" s="1"/>
      <c r="CP742" s="1"/>
      <c r="CQ742" s="1"/>
      <c r="CR742" s="1"/>
      <c r="CS742" s="1"/>
      <c r="CT742" s="1"/>
      <c r="CU742" s="1"/>
      <c r="CV742" s="1"/>
      <c r="CW742" s="1"/>
      <c r="CX742" s="1"/>
      <c r="CY742" s="1"/>
      <c r="CZ742" s="1"/>
      <c r="DA742" s="1"/>
      <c r="DB742" s="1"/>
      <c r="DC742" s="1"/>
      <c r="DD742" s="1"/>
      <c r="DE742" s="1"/>
      <c r="DF742" s="1"/>
      <c r="DG742" s="1"/>
      <c r="DH742" s="1"/>
      <c r="DI742" s="1"/>
      <c r="DJ742" s="1"/>
      <c r="DK742" s="1"/>
      <c r="DL742" s="1"/>
      <c r="DM742" s="1"/>
      <c r="DN742" s="1"/>
      <c r="DO742" s="1"/>
      <c r="DP742" s="1"/>
      <c r="DQ742" s="1"/>
      <c r="DR742" s="1"/>
      <c r="DS742" s="1"/>
      <c r="DT742" s="1"/>
      <c r="DU742" s="1"/>
      <c r="DV742" s="1"/>
      <c r="DW742" s="1"/>
      <c r="DX742" s="1"/>
      <c r="DY742" s="1"/>
      <c r="DZ742" s="1"/>
      <c r="EA742" s="1"/>
      <c r="EB742" s="1"/>
      <c r="EC742" s="1"/>
      <c r="ED742" s="1"/>
      <c r="EE742" s="1"/>
      <c r="EF742" s="1"/>
      <c r="EG742" s="1"/>
      <c r="EH742" s="1"/>
      <c r="EI742" s="1"/>
      <c r="EJ742" s="1"/>
      <c r="EK742" s="1"/>
      <c r="EL742" s="1"/>
      <c r="EM742" s="1"/>
      <c r="EN742" s="1"/>
      <c r="EO742" s="1"/>
      <c r="EP742" s="1"/>
      <c r="EQ742" s="1"/>
      <c r="ER742" s="1"/>
      <c r="ES742" s="1"/>
      <c r="ET742" s="1"/>
      <c r="EU742" s="1"/>
      <c r="EV742" s="1"/>
      <c r="EW742" s="1"/>
      <c r="EX742" s="1"/>
      <c r="EY742" s="1"/>
      <c r="EZ742" s="1"/>
      <c r="FA742" s="1"/>
      <c r="FB742" s="1"/>
      <c r="FC742" s="1"/>
      <c r="FD742" s="1"/>
      <c r="FE742" s="1"/>
      <c r="FF742" s="1"/>
      <c r="FI742" s="2"/>
      <c r="FJ742" s="2"/>
      <c r="FO742" s="2"/>
      <c r="FP742" s="2"/>
      <c r="FS742" s="2"/>
      <c r="FT742" s="2"/>
      <c r="FU742" s="2"/>
      <c r="FV742" s="2"/>
      <c r="FW742" s="2"/>
      <c r="FX742" s="2"/>
      <c r="FY742" s="2"/>
      <c r="FZ742" s="2"/>
      <c r="GQ742" s="1"/>
      <c r="GR742" s="1"/>
      <c r="GS742" s="1"/>
      <c r="GT742" s="1"/>
      <c r="GU742" s="1"/>
      <c r="GV742" s="1"/>
      <c r="GW742" s="1"/>
      <c r="GX742" s="1"/>
      <c r="HM742" s="1"/>
      <c r="HN742" s="1"/>
    </row>
    <row r="743" spans="1:222">
      <c r="A743" s="11"/>
      <c r="B743" s="1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2"/>
      <c r="AN743" s="2"/>
      <c r="AQ743" s="2"/>
      <c r="AR743" s="2"/>
      <c r="AU743" s="2"/>
      <c r="AV743" s="2"/>
      <c r="BA743" s="2"/>
      <c r="BB743" s="2"/>
      <c r="BE743" s="2"/>
      <c r="BF743" s="2"/>
      <c r="BI743" s="2"/>
      <c r="BJ743" s="2"/>
      <c r="BO743" s="1"/>
      <c r="BP743" s="1"/>
      <c r="BQ743" s="1"/>
      <c r="BR743" s="1"/>
      <c r="BS743" s="1"/>
      <c r="BT743" s="1"/>
      <c r="BU743" s="1"/>
      <c r="BV743" s="1"/>
      <c r="BW743" s="1"/>
      <c r="BX743" s="1"/>
      <c r="BY743" s="1"/>
      <c r="BZ743" s="1"/>
      <c r="CA743" s="1"/>
      <c r="CB743" s="1"/>
      <c r="CC743" s="1"/>
      <c r="CD743" s="1"/>
      <c r="CE743" s="1"/>
      <c r="CF743" s="1"/>
      <c r="CG743" s="1"/>
      <c r="CH743" s="1"/>
      <c r="CI743" s="1"/>
      <c r="CJ743" s="1"/>
      <c r="CK743" s="1"/>
      <c r="CL743" s="1"/>
      <c r="CM743" s="1"/>
      <c r="CN743" s="1"/>
      <c r="CO743" s="1"/>
      <c r="CP743" s="1"/>
      <c r="CQ743" s="1"/>
      <c r="CR743" s="1"/>
      <c r="CS743" s="1"/>
      <c r="CT743" s="1"/>
      <c r="CU743" s="1"/>
      <c r="CV743" s="1"/>
      <c r="CW743" s="1"/>
      <c r="CX743" s="1"/>
      <c r="CY743" s="1"/>
      <c r="CZ743" s="1"/>
      <c r="DA743" s="1"/>
      <c r="DB743" s="1"/>
      <c r="DC743" s="1"/>
      <c r="DD743" s="1"/>
      <c r="DE743" s="1"/>
      <c r="DF743" s="1"/>
      <c r="DG743" s="1"/>
      <c r="DH743" s="1"/>
      <c r="DI743" s="1"/>
      <c r="DJ743" s="1"/>
      <c r="DK743" s="1"/>
      <c r="DL743" s="1"/>
      <c r="DM743" s="1"/>
      <c r="DN743" s="1"/>
      <c r="DO743" s="1"/>
      <c r="DP743" s="1"/>
      <c r="DQ743" s="1"/>
      <c r="DR743" s="1"/>
      <c r="DS743" s="1"/>
      <c r="DT743" s="1"/>
      <c r="DU743" s="1"/>
      <c r="DV743" s="1"/>
      <c r="DW743" s="1"/>
      <c r="DX743" s="1"/>
      <c r="DY743" s="1"/>
      <c r="DZ743" s="1"/>
      <c r="EA743" s="1"/>
      <c r="EB743" s="1"/>
      <c r="EC743" s="1"/>
      <c r="ED743" s="1"/>
      <c r="EE743" s="1"/>
      <c r="EF743" s="1"/>
      <c r="EG743" s="1"/>
      <c r="EH743" s="1"/>
      <c r="EI743" s="1"/>
      <c r="EJ743" s="1"/>
      <c r="EK743" s="1"/>
      <c r="EL743" s="1"/>
      <c r="EM743" s="1"/>
      <c r="EN743" s="1"/>
      <c r="EO743" s="1"/>
      <c r="EP743" s="1"/>
      <c r="EQ743" s="1"/>
      <c r="ER743" s="1"/>
      <c r="ES743" s="1"/>
      <c r="ET743" s="1"/>
      <c r="EU743" s="1"/>
      <c r="EV743" s="1"/>
      <c r="EW743" s="1"/>
      <c r="EX743" s="1"/>
      <c r="EY743" s="1"/>
      <c r="EZ743" s="1"/>
      <c r="FA743" s="1"/>
      <c r="FB743" s="1"/>
      <c r="FC743" s="1"/>
      <c r="FD743" s="1"/>
      <c r="FE743" s="1"/>
      <c r="FF743" s="1"/>
      <c r="FI743" s="2"/>
      <c r="FJ743" s="2"/>
      <c r="FO743" s="2"/>
      <c r="FP743" s="2"/>
      <c r="FS743" s="2"/>
      <c r="FT743" s="2"/>
      <c r="FU743" s="2"/>
      <c r="FV743" s="2"/>
      <c r="FW743" s="2"/>
      <c r="FX743" s="2"/>
      <c r="FY743" s="2"/>
      <c r="FZ743" s="2"/>
      <c r="GQ743" s="1"/>
      <c r="GR743" s="1"/>
      <c r="GS743" s="1"/>
      <c r="GT743" s="1"/>
      <c r="GU743" s="1"/>
      <c r="GV743" s="1"/>
      <c r="GW743" s="1"/>
      <c r="GX743" s="1"/>
      <c r="HM743" s="1"/>
      <c r="HN743" s="1"/>
    </row>
    <row r="744" spans="1:222">
      <c r="A744" s="11"/>
      <c r="B744" s="1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2"/>
      <c r="AN744" s="2"/>
      <c r="AQ744" s="2"/>
      <c r="AR744" s="2"/>
      <c r="AU744" s="2"/>
      <c r="AV744" s="2"/>
      <c r="BA744" s="2"/>
      <c r="BB744" s="2"/>
      <c r="BE744" s="2"/>
      <c r="BF744" s="2"/>
      <c r="BI744" s="2"/>
      <c r="BJ744" s="2"/>
      <c r="BO744" s="1"/>
      <c r="BP744" s="1"/>
      <c r="BQ744" s="1"/>
      <c r="BR744" s="1"/>
      <c r="BS744" s="1"/>
      <c r="BT744" s="1"/>
      <c r="BU744" s="1"/>
      <c r="BV744" s="1"/>
      <c r="BW744" s="1"/>
      <c r="BX744" s="1"/>
      <c r="BY744" s="1"/>
      <c r="BZ744" s="1"/>
      <c r="CA744" s="1"/>
      <c r="CB744" s="1"/>
      <c r="CC744" s="1"/>
      <c r="CD744" s="1"/>
      <c r="CE744" s="1"/>
      <c r="CF744" s="1"/>
      <c r="CG744" s="1"/>
      <c r="CH744" s="1"/>
      <c r="CI744" s="1"/>
      <c r="CJ744" s="1"/>
      <c r="CK744" s="1"/>
      <c r="CL744" s="1"/>
      <c r="CM744" s="1"/>
      <c r="CN744" s="1"/>
      <c r="CO744" s="1"/>
      <c r="CP744" s="1"/>
      <c r="CQ744" s="1"/>
      <c r="CR744" s="1"/>
      <c r="CS744" s="1"/>
      <c r="CT744" s="1"/>
      <c r="CU744" s="1"/>
      <c r="CV744" s="1"/>
      <c r="CW744" s="1"/>
      <c r="CX744" s="1"/>
      <c r="CY744" s="1"/>
      <c r="CZ744" s="1"/>
      <c r="DA744" s="1"/>
      <c r="DB744" s="1"/>
      <c r="DC744" s="1"/>
      <c r="DD744" s="1"/>
      <c r="DE744" s="1"/>
      <c r="DF744" s="1"/>
      <c r="DG744" s="1"/>
      <c r="DH744" s="1"/>
      <c r="DI744" s="1"/>
      <c r="DJ744" s="1"/>
      <c r="DK744" s="1"/>
      <c r="DL744" s="1"/>
      <c r="DM744" s="1"/>
      <c r="DN744" s="1"/>
      <c r="DO744" s="1"/>
      <c r="DP744" s="1"/>
      <c r="DQ744" s="1"/>
      <c r="DR744" s="1"/>
      <c r="DS744" s="1"/>
      <c r="DT744" s="1"/>
      <c r="DU744" s="1"/>
      <c r="DV744" s="1"/>
      <c r="DW744" s="1"/>
      <c r="DX744" s="1"/>
      <c r="DY744" s="1"/>
      <c r="DZ744" s="1"/>
      <c r="EA744" s="1"/>
      <c r="EB744" s="1"/>
      <c r="EC744" s="1"/>
      <c r="ED744" s="1"/>
      <c r="EE744" s="1"/>
      <c r="EF744" s="1"/>
      <c r="EG744" s="1"/>
      <c r="EH744" s="1"/>
      <c r="EI744" s="1"/>
      <c r="EJ744" s="1"/>
      <c r="EK744" s="1"/>
      <c r="EL744" s="1"/>
      <c r="EM744" s="1"/>
      <c r="EN744" s="1"/>
      <c r="EO744" s="1"/>
      <c r="EP744" s="1"/>
      <c r="EQ744" s="1"/>
      <c r="ER744" s="1"/>
      <c r="ES744" s="1"/>
      <c r="ET744" s="1"/>
      <c r="EU744" s="1"/>
      <c r="EV744" s="1"/>
      <c r="EW744" s="1"/>
      <c r="EX744" s="1"/>
      <c r="EY744" s="1"/>
      <c r="EZ744" s="1"/>
      <c r="FA744" s="1"/>
      <c r="FB744" s="1"/>
      <c r="FC744" s="1"/>
      <c r="FD744" s="1"/>
      <c r="FE744" s="1"/>
      <c r="FF744" s="1"/>
      <c r="FI744" s="2"/>
      <c r="FJ744" s="2"/>
      <c r="FO744" s="2"/>
      <c r="FP744" s="2"/>
      <c r="FS744" s="2"/>
      <c r="FT744" s="2"/>
      <c r="FU744" s="2"/>
      <c r="FV744" s="2"/>
      <c r="FW744" s="2"/>
      <c r="FX744" s="2"/>
      <c r="FY744" s="2"/>
      <c r="FZ744" s="2"/>
      <c r="GQ744" s="1"/>
      <c r="GR744" s="1"/>
      <c r="GS744" s="1"/>
      <c r="GT744" s="1"/>
      <c r="GU744" s="1"/>
      <c r="GV744" s="1"/>
      <c r="GW744" s="1"/>
      <c r="GX744" s="1"/>
      <c r="HM744" s="1"/>
      <c r="HN744" s="1"/>
    </row>
    <row r="745" spans="1:222">
      <c r="A745" s="11"/>
      <c r="B745" s="1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2"/>
      <c r="AN745" s="2"/>
      <c r="AQ745" s="2"/>
      <c r="AR745" s="2"/>
      <c r="AU745" s="2"/>
      <c r="AV745" s="2"/>
      <c r="BA745" s="2"/>
      <c r="BB745" s="2"/>
      <c r="BE745" s="2"/>
      <c r="BF745" s="2"/>
      <c r="BI745" s="2"/>
      <c r="BJ745" s="2"/>
      <c r="BO745" s="1"/>
      <c r="BP745" s="1"/>
      <c r="BQ745" s="1"/>
      <c r="BR745" s="1"/>
      <c r="BS745" s="1"/>
      <c r="BT745" s="1"/>
      <c r="BU745" s="1"/>
      <c r="BV745" s="1"/>
      <c r="BW745" s="1"/>
      <c r="BX745" s="1"/>
      <c r="BY745" s="1"/>
      <c r="BZ745" s="1"/>
      <c r="CA745" s="1"/>
      <c r="CB745" s="1"/>
      <c r="CC745" s="1"/>
      <c r="CD745" s="1"/>
      <c r="CE745" s="1"/>
      <c r="CF745" s="1"/>
      <c r="CG745" s="1"/>
      <c r="CH745" s="1"/>
      <c r="CI745" s="1"/>
      <c r="CJ745" s="1"/>
      <c r="CK745" s="1"/>
      <c r="CL745" s="1"/>
      <c r="CM745" s="1"/>
      <c r="CN745" s="1"/>
      <c r="CO745" s="1"/>
      <c r="CP745" s="1"/>
      <c r="CQ745" s="1"/>
      <c r="CR745" s="1"/>
      <c r="CS745" s="1"/>
      <c r="CT745" s="1"/>
      <c r="CU745" s="1"/>
      <c r="CV745" s="1"/>
      <c r="CW745" s="1"/>
      <c r="CX745" s="1"/>
      <c r="CY745" s="1"/>
      <c r="CZ745" s="1"/>
      <c r="DA745" s="1"/>
      <c r="DB745" s="1"/>
      <c r="DC745" s="1"/>
      <c r="DD745" s="1"/>
      <c r="DE745" s="1"/>
      <c r="DF745" s="1"/>
      <c r="DG745" s="1"/>
      <c r="DH745" s="1"/>
      <c r="DI745" s="1"/>
      <c r="DJ745" s="1"/>
      <c r="DK745" s="1"/>
      <c r="DL745" s="1"/>
      <c r="DM745" s="1"/>
      <c r="DN745" s="1"/>
      <c r="DO745" s="1"/>
      <c r="DP745" s="1"/>
      <c r="DQ745" s="1"/>
      <c r="DR745" s="1"/>
      <c r="DS745" s="1"/>
      <c r="DT745" s="1"/>
      <c r="DU745" s="1"/>
      <c r="DV745" s="1"/>
      <c r="DW745" s="1"/>
      <c r="DX745" s="1"/>
      <c r="DY745" s="1"/>
      <c r="DZ745" s="1"/>
      <c r="EA745" s="1"/>
      <c r="EB745" s="1"/>
      <c r="EC745" s="1"/>
      <c r="ED745" s="1"/>
      <c r="EE745" s="1"/>
      <c r="EF745" s="1"/>
      <c r="EG745" s="1"/>
      <c r="EH745" s="1"/>
      <c r="EI745" s="1"/>
      <c r="EJ745" s="1"/>
      <c r="EK745" s="1"/>
      <c r="EL745" s="1"/>
      <c r="EM745" s="1"/>
      <c r="EN745" s="1"/>
      <c r="EO745" s="1"/>
      <c r="EP745" s="1"/>
      <c r="EQ745" s="1"/>
      <c r="ER745" s="1"/>
      <c r="ES745" s="1"/>
      <c r="ET745" s="1"/>
      <c r="EU745" s="1"/>
      <c r="EV745" s="1"/>
      <c r="EW745" s="1"/>
      <c r="EX745" s="1"/>
      <c r="EY745" s="1"/>
      <c r="EZ745" s="1"/>
      <c r="FA745" s="1"/>
      <c r="FB745" s="1"/>
      <c r="FC745" s="1"/>
      <c r="FD745" s="1"/>
      <c r="FE745" s="1"/>
      <c r="FF745" s="1"/>
      <c r="FI745" s="2"/>
      <c r="FJ745" s="2"/>
      <c r="FO745" s="2"/>
      <c r="FP745" s="2"/>
      <c r="FS745" s="2"/>
      <c r="FT745" s="2"/>
      <c r="FU745" s="2"/>
      <c r="FV745" s="2"/>
      <c r="FW745" s="2"/>
      <c r="FX745" s="2"/>
      <c r="FY745" s="2"/>
      <c r="FZ745" s="2"/>
      <c r="GQ745" s="1"/>
      <c r="GR745" s="1"/>
      <c r="GS745" s="1"/>
      <c r="GT745" s="1"/>
      <c r="GU745" s="1"/>
      <c r="GV745" s="1"/>
      <c r="GW745" s="1"/>
      <c r="GX745" s="1"/>
      <c r="HM745" s="1"/>
      <c r="HN745" s="1"/>
    </row>
    <row r="746" spans="1:222">
      <c r="A746" s="11"/>
      <c r="B746" s="1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2"/>
      <c r="AN746" s="2"/>
      <c r="AQ746" s="2"/>
      <c r="AR746" s="2"/>
      <c r="AU746" s="2"/>
      <c r="AV746" s="2"/>
      <c r="BA746" s="2"/>
      <c r="BB746" s="2"/>
      <c r="BE746" s="2"/>
      <c r="BF746" s="2"/>
      <c r="BI746" s="2"/>
      <c r="BJ746" s="2"/>
      <c r="BO746" s="1"/>
      <c r="BP746" s="1"/>
      <c r="BQ746" s="1"/>
      <c r="BR746" s="1"/>
      <c r="BS746" s="1"/>
      <c r="BT746" s="1"/>
      <c r="BU746" s="1"/>
      <c r="BV746" s="1"/>
      <c r="BW746" s="1"/>
      <c r="BX746" s="1"/>
      <c r="BY746" s="1"/>
      <c r="BZ746" s="1"/>
      <c r="CA746" s="1"/>
      <c r="CB746" s="1"/>
      <c r="CC746" s="1"/>
      <c r="CD746" s="1"/>
      <c r="CE746" s="1"/>
      <c r="CF746" s="1"/>
      <c r="CG746" s="1"/>
      <c r="CH746" s="1"/>
      <c r="CI746" s="1"/>
      <c r="CJ746" s="1"/>
      <c r="CK746" s="1"/>
      <c r="CL746" s="1"/>
      <c r="CM746" s="1"/>
      <c r="CN746" s="1"/>
      <c r="CO746" s="1"/>
      <c r="CP746" s="1"/>
      <c r="CQ746" s="1"/>
      <c r="CR746" s="1"/>
      <c r="CS746" s="1"/>
      <c r="CT746" s="1"/>
      <c r="CU746" s="1"/>
      <c r="CV746" s="1"/>
      <c r="CW746" s="1"/>
      <c r="CX746" s="1"/>
      <c r="CY746" s="1"/>
      <c r="CZ746" s="1"/>
      <c r="DA746" s="1"/>
      <c r="DB746" s="1"/>
      <c r="DC746" s="1"/>
      <c r="DD746" s="1"/>
      <c r="DE746" s="1"/>
      <c r="DF746" s="1"/>
      <c r="DG746" s="1"/>
      <c r="DH746" s="1"/>
      <c r="DI746" s="1"/>
      <c r="DJ746" s="1"/>
      <c r="DK746" s="1"/>
      <c r="DL746" s="1"/>
      <c r="DM746" s="1"/>
      <c r="DN746" s="1"/>
      <c r="DO746" s="1"/>
      <c r="DP746" s="1"/>
      <c r="DQ746" s="1"/>
      <c r="DR746" s="1"/>
      <c r="DS746" s="1"/>
      <c r="DT746" s="1"/>
      <c r="DU746" s="1"/>
      <c r="DV746" s="1"/>
      <c r="DW746" s="1"/>
      <c r="DX746" s="1"/>
      <c r="DY746" s="1"/>
      <c r="DZ746" s="1"/>
      <c r="EA746" s="1"/>
      <c r="EB746" s="1"/>
      <c r="EC746" s="1"/>
      <c r="ED746" s="1"/>
      <c r="EE746" s="1"/>
      <c r="EF746" s="1"/>
      <c r="EG746" s="1"/>
      <c r="EH746" s="1"/>
      <c r="EI746" s="1"/>
      <c r="EJ746" s="1"/>
      <c r="EK746" s="1"/>
      <c r="EL746" s="1"/>
      <c r="EM746" s="1"/>
      <c r="EN746" s="1"/>
      <c r="EO746" s="1"/>
      <c r="EP746" s="1"/>
      <c r="EQ746" s="1"/>
      <c r="ER746" s="1"/>
      <c r="ES746" s="1"/>
      <c r="ET746" s="1"/>
      <c r="EU746" s="1"/>
      <c r="EV746" s="1"/>
      <c r="EW746" s="1"/>
      <c r="EX746" s="1"/>
      <c r="EY746" s="1"/>
      <c r="EZ746" s="1"/>
      <c r="FA746" s="1"/>
      <c r="FB746" s="1"/>
      <c r="FC746" s="1"/>
      <c r="FD746" s="1"/>
      <c r="FE746" s="1"/>
      <c r="FF746" s="1"/>
      <c r="FI746" s="2"/>
      <c r="FJ746" s="2"/>
      <c r="FO746" s="2"/>
      <c r="FP746" s="2"/>
      <c r="FS746" s="2"/>
      <c r="FT746" s="2"/>
      <c r="FU746" s="2"/>
      <c r="FV746" s="2"/>
      <c r="FW746" s="2"/>
      <c r="FX746" s="2"/>
      <c r="FY746" s="2"/>
      <c r="FZ746" s="2"/>
      <c r="GQ746" s="1"/>
      <c r="GR746" s="1"/>
      <c r="GS746" s="1"/>
      <c r="GT746" s="1"/>
      <c r="GU746" s="1"/>
      <c r="GV746" s="1"/>
      <c r="GW746" s="1"/>
      <c r="GX746" s="1"/>
      <c r="HM746" s="1"/>
      <c r="HN746" s="1"/>
    </row>
    <row r="747" spans="1:222">
      <c r="A747" s="11"/>
      <c r="B747" s="1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2"/>
      <c r="AN747" s="2"/>
      <c r="AQ747" s="2"/>
      <c r="AR747" s="2"/>
      <c r="AU747" s="2"/>
      <c r="AV747" s="2"/>
      <c r="BA747" s="2"/>
      <c r="BB747" s="2"/>
      <c r="BE747" s="2"/>
      <c r="BF747" s="2"/>
      <c r="BI747" s="2"/>
      <c r="BJ747" s="2"/>
      <c r="BO747" s="1"/>
      <c r="BP747" s="1"/>
      <c r="BQ747" s="1"/>
      <c r="BR747" s="1"/>
      <c r="BS747" s="1"/>
      <c r="BT747" s="1"/>
      <c r="BU747" s="1"/>
      <c r="BV747" s="1"/>
      <c r="BW747" s="1"/>
      <c r="BX747" s="1"/>
      <c r="BY747" s="1"/>
      <c r="BZ747" s="1"/>
      <c r="CA747" s="1"/>
      <c r="CB747" s="1"/>
      <c r="CC747" s="1"/>
      <c r="CD747" s="1"/>
      <c r="CE747" s="1"/>
      <c r="CF747" s="1"/>
      <c r="CG747" s="1"/>
      <c r="CH747" s="1"/>
      <c r="CI747" s="1"/>
      <c r="CJ747" s="1"/>
      <c r="CK747" s="1"/>
      <c r="CL747" s="1"/>
      <c r="CM747" s="1"/>
      <c r="CN747" s="1"/>
      <c r="CO747" s="1"/>
      <c r="CP747" s="1"/>
      <c r="CQ747" s="1"/>
      <c r="CR747" s="1"/>
      <c r="CS747" s="1"/>
      <c r="CT747" s="1"/>
      <c r="CU747" s="1"/>
      <c r="CV747" s="1"/>
      <c r="CW747" s="1"/>
      <c r="CX747" s="1"/>
      <c r="CY747" s="1"/>
      <c r="CZ747" s="1"/>
      <c r="DA747" s="1"/>
      <c r="DB747" s="1"/>
      <c r="DC747" s="1"/>
      <c r="DD747" s="1"/>
      <c r="DE747" s="1"/>
      <c r="DF747" s="1"/>
      <c r="DG747" s="1"/>
      <c r="DH747" s="1"/>
      <c r="DI747" s="1"/>
      <c r="DJ747" s="1"/>
      <c r="DK747" s="1"/>
      <c r="DL747" s="1"/>
      <c r="DM747" s="1"/>
      <c r="DN747" s="1"/>
      <c r="DO747" s="1"/>
      <c r="DP747" s="1"/>
      <c r="DQ747" s="1"/>
      <c r="DR747" s="1"/>
      <c r="DS747" s="1"/>
      <c r="DT747" s="1"/>
      <c r="DU747" s="1"/>
      <c r="DV747" s="1"/>
      <c r="DW747" s="1"/>
      <c r="DX747" s="1"/>
      <c r="DY747" s="1"/>
      <c r="DZ747" s="1"/>
      <c r="EA747" s="1"/>
      <c r="EB747" s="1"/>
      <c r="EC747" s="1"/>
      <c r="ED747" s="1"/>
      <c r="EE747" s="1"/>
      <c r="EF747" s="1"/>
      <c r="EG747" s="1"/>
      <c r="EH747" s="1"/>
      <c r="EI747" s="1"/>
      <c r="EJ747" s="1"/>
      <c r="EK747" s="1"/>
      <c r="EL747" s="1"/>
      <c r="EM747" s="1"/>
      <c r="EN747" s="1"/>
      <c r="EO747" s="1"/>
      <c r="EP747" s="1"/>
      <c r="EQ747" s="1"/>
      <c r="ER747" s="1"/>
      <c r="ES747" s="1"/>
      <c r="ET747" s="1"/>
      <c r="EU747" s="1"/>
      <c r="EV747" s="1"/>
      <c r="EW747" s="1"/>
      <c r="EX747" s="1"/>
      <c r="EY747" s="1"/>
      <c r="EZ747" s="1"/>
      <c r="FA747" s="1"/>
      <c r="FB747" s="1"/>
      <c r="FC747" s="1"/>
      <c r="FD747" s="1"/>
      <c r="FE747" s="1"/>
      <c r="FF747" s="1"/>
      <c r="FI747" s="2"/>
      <c r="FJ747" s="2"/>
      <c r="FO747" s="2"/>
      <c r="FP747" s="2"/>
      <c r="FS747" s="2"/>
      <c r="FT747" s="2"/>
      <c r="FU747" s="2"/>
      <c r="FV747" s="2"/>
      <c r="FW747" s="2"/>
      <c r="FX747" s="2"/>
      <c r="FY747" s="2"/>
      <c r="FZ747" s="2"/>
      <c r="GQ747" s="1"/>
      <c r="GR747" s="1"/>
      <c r="GS747" s="1"/>
      <c r="GT747" s="1"/>
      <c r="GU747" s="1"/>
      <c r="GV747" s="1"/>
      <c r="GW747" s="1"/>
      <c r="GX747" s="1"/>
      <c r="HM747" s="1"/>
      <c r="HN747" s="1"/>
    </row>
    <row r="748" spans="1:222">
      <c r="A748" s="11"/>
      <c r="B748" s="1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2"/>
      <c r="AN748" s="2"/>
      <c r="AQ748" s="2"/>
      <c r="AR748" s="2"/>
      <c r="AU748" s="2"/>
      <c r="AV748" s="2"/>
      <c r="BA748" s="2"/>
      <c r="BB748" s="2"/>
      <c r="BE748" s="2"/>
      <c r="BF748" s="2"/>
      <c r="BI748" s="2"/>
      <c r="BJ748" s="2"/>
      <c r="BO748" s="1"/>
      <c r="BP748" s="1"/>
      <c r="BQ748" s="1"/>
      <c r="BR748" s="1"/>
      <c r="BS748" s="1"/>
      <c r="BT748" s="1"/>
      <c r="BU748" s="1"/>
      <c r="BV748" s="1"/>
      <c r="BW748" s="1"/>
      <c r="BX748" s="1"/>
      <c r="BY748" s="1"/>
      <c r="BZ748" s="1"/>
      <c r="CA748" s="1"/>
      <c r="CB748" s="1"/>
      <c r="CC748" s="1"/>
      <c r="CD748" s="1"/>
      <c r="CE748" s="1"/>
      <c r="CF748" s="1"/>
      <c r="CG748" s="1"/>
      <c r="CH748" s="1"/>
      <c r="CI748" s="1"/>
      <c r="CJ748" s="1"/>
      <c r="CK748" s="1"/>
      <c r="CL748" s="1"/>
      <c r="CM748" s="1"/>
      <c r="CN748" s="1"/>
      <c r="CO748" s="1"/>
      <c r="CP748" s="1"/>
      <c r="CQ748" s="1"/>
      <c r="CR748" s="1"/>
      <c r="CS748" s="1"/>
      <c r="CT748" s="1"/>
      <c r="CU748" s="1"/>
      <c r="CV748" s="1"/>
      <c r="CW748" s="1"/>
      <c r="CX748" s="1"/>
      <c r="CY748" s="1"/>
      <c r="CZ748" s="1"/>
      <c r="DA748" s="1"/>
      <c r="DB748" s="1"/>
      <c r="DC748" s="1"/>
      <c r="DD748" s="1"/>
      <c r="DE748" s="1"/>
      <c r="DF748" s="1"/>
      <c r="DG748" s="1"/>
      <c r="DH748" s="1"/>
      <c r="DI748" s="1"/>
      <c r="DJ748" s="1"/>
      <c r="DK748" s="1"/>
      <c r="DL748" s="1"/>
      <c r="DM748" s="1"/>
      <c r="DN748" s="1"/>
      <c r="DO748" s="1"/>
      <c r="DP748" s="1"/>
      <c r="DQ748" s="1"/>
      <c r="DR748" s="1"/>
      <c r="DS748" s="1"/>
      <c r="DT748" s="1"/>
      <c r="DU748" s="1"/>
      <c r="DV748" s="1"/>
      <c r="DW748" s="1"/>
      <c r="DX748" s="1"/>
      <c r="DY748" s="1"/>
      <c r="DZ748" s="1"/>
      <c r="EA748" s="1"/>
      <c r="EB748" s="1"/>
      <c r="EC748" s="1"/>
      <c r="ED748" s="1"/>
      <c r="EE748" s="1"/>
      <c r="EF748" s="1"/>
      <c r="EG748" s="1"/>
      <c r="EH748" s="1"/>
      <c r="EI748" s="1"/>
      <c r="EJ748" s="1"/>
      <c r="EK748" s="1"/>
      <c r="EL748" s="1"/>
      <c r="EM748" s="1"/>
      <c r="EN748" s="1"/>
      <c r="EO748" s="1"/>
      <c r="EP748" s="1"/>
      <c r="EQ748" s="1"/>
      <c r="ER748" s="1"/>
      <c r="ES748" s="1"/>
      <c r="ET748" s="1"/>
      <c r="EU748" s="1"/>
      <c r="EV748" s="1"/>
      <c r="EW748" s="1"/>
      <c r="EX748" s="1"/>
      <c r="EY748" s="1"/>
      <c r="EZ748" s="1"/>
      <c r="FA748" s="1"/>
      <c r="FB748" s="1"/>
      <c r="FC748" s="1"/>
      <c r="FD748" s="1"/>
      <c r="FE748" s="1"/>
      <c r="FF748" s="1"/>
      <c r="FI748" s="2"/>
      <c r="FJ748" s="2"/>
      <c r="FO748" s="2"/>
      <c r="FP748" s="2"/>
      <c r="FS748" s="2"/>
      <c r="FT748" s="2"/>
      <c r="FU748" s="2"/>
      <c r="FV748" s="2"/>
      <c r="FW748" s="2"/>
      <c r="FX748" s="2"/>
      <c r="FY748" s="2"/>
      <c r="FZ748" s="2"/>
      <c r="GQ748" s="1"/>
      <c r="GR748" s="1"/>
      <c r="GS748" s="1"/>
      <c r="GT748" s="1"/>
      <c r="GU748" s="1"/>
      <c r="GV748" s="1"/>
      <c r="GW748" s="1"/>
      <c r="GX748" s="1"/>
      <c r="HM748" s="1"/>
      <c r="HN748" s="1"/>
    </row>
    <row r="749" spans="1:222">
      <c r="A749" s="11"/>
      <c r="B749" s="1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2"/>
      <c r="AN749" s="2"/>
      <c r="AQ749" s="2"/>
      <c r="AR749" s="2"/>
      <c r="AU749" s="2"/>
      <c r="AV749" s="2"/>
      <c r="BA749" s="2"/>
      <c r="BB749" s="2"/>
      <c r="BE749" s="2"/>
      <c r="BF749" s="2"/>
      <c r="BI749" s="2"/>
      <c r="BJ749" s="2"/>
      <c r="BO749" s="1"/>
      <c r="BP749" s="1"/>
      <c r="BQ749" s="1"/>
      <c r="BR749" s="1"/>
      <c r="BS749" s="1"/>
      <c r="BT749" s="1"/>
      <c r="BU749" s="1"/>
      <c r="BV749" s="1"/>
      <c r="BW749" s="1"/>
      <c r="BX749" s="1"/>
      <c r="BY749" s="1"/>
      <c r="BZ749" s="1"/>
      <c r="CA749" s="1"/>
      <c r="CB749" s="1"/>
      <c r="CC749" s="1"/>
      <c r="CD749" s="1"/>
      <c r="CE749" s="1"/>
      <c r="CF749" s="1"/>
      <c r="CG749" s="1"/>
      <c r="CH749" s="1"/>
      <c r="CI749" s="1"/>
      <c r="CJ749" s="1"/>
      <c r="CK749" s="1"/>
      <c r="CL749" s="1"/>
      <c r="CM749" s="1"/>
      <c r="CN749" s="1"/>
      <c r="CO749" s="1"/>
      <c r="CP749" s="1"/>
      <c r="CQ749" s="1"/>
      <c r="CR749" s="1"/>
      <c r="CS749" s="1"/>
      <c r="CT749" s="1"/>
      <c r="CU749" s="1"/>
      <c r="CV749" s="1"/>
      <c r="CW749" s="1"/>
      <c r="CX749" s="1"/>
      <c r="CY749" s="1"/>
      <c r="CZ749" s="1"/>
      <c r="DA749" s="1"/>
      <c r="DB749" s="1"/>
      <c r="DC749" s="1"/>
      <c r="DD749" s="1"/>
      <c r="DE749" s="1"/>
      <c r="DF749" s="1"/>
      <c r="DG749" s="1"/>
      <c r="DH749" s="1"/>
      <c r="DI749" s="1"/>
      <c r="DJ749" s="1"/>
      <c r="DK749" s="1"/>
      <c r="DL749" s="1"/>
      <c r="DM749" s="1"/>
      <c r="DN749" s="1"/>
      <c r="DO749" s="1"/>
      <c r="DP749" s="1"/>
      <c r="DQ749" s="1"/>
      <c r="DR749" s="1"/>
      <c r="DS749" s="1"/>
      <c r="DT749" s="1"/>
      <c r="DU749" s="1"/>
      <c r="DV749" s="1"/>
      <c r="DW749" s="1"/>
      <c r="DX749" s="1"/>
      <c r="DY749" s="1"/>
      <c r="DZ749" s="1"/>
      <c r="EA749" s="1"/>
      <c r="EB749" s="1"/>
      <c r="EC749" s="1"/>
      <c r="ED749" s="1"/>
      <c r="EE749" s="1"/>
      <c r="EF749" s="1"/>
      <c r="EG749" s="1"/>
      <c r="EH749" s="1"/>
      <c r="EI749" s="1"/>
      <c r="EJ749" s="1"/>
      <c r="EK749" s="1"/>
      <c r="EL749" s="1"/>
      <c r="EM749" s="1"/>
      <c r="EN749" s="1"/>
      <c r="EO749" s="1"/>
      <c r="EP749" s="1"/>
      <c r="EQ749" s="1"/>
      <c r="ER749" s="1"/>
      <c r="ES749" s="1"/>
      <c r="ET749" s="1"/>
      <c r="EU749" s="1"/>
      <c r="EV749" s="1"/>
      <c r="EW749" s="1"/>
      <c r="EX749" s="1"/>
      <c r="EY749" s="1"/>
      <c r="EZ749" s="1"/>
      <c r="FA749" s="1"/>
      <c r="FB749" s="1"/>
      <c r="FC749" s="1"/>
      <c r="FD749" s="1"/>
      <c r="FE749" s="1"/>
      <c r="FF749" s="1"/>
      <c r="FI749" s="2"/>
      <c r="FJ749" s="2"/>
      <c r="FO749" s="2"/>
      <c r="FP749" s="2"/>
      <c r="FS749" s="2"/>
      <c r="FT749" s="2"/>
      <c r="FU749" s="2"/>
      <c r="FV749" s="2"/>
      <c r="FW749" s="2"/>
      <c r="FX749" s="2"/>
      <c r="FY749" s="2"/>
      <c r="FZ749" s="2"/>
      <c r="GQ749" s="1"/>
      <c r="GR749" s="1"/>
      <c r="GS749" s="1"/>
      <c r="GT749" s="1"/>
      <c r="GU749" s="1"/>
      <c r="GV749" s="1"/>
      <c r="GW749" s="1"/>
      <c r="GX749" s="1"/>
      <c r="HM749" s="1"/>
      <c r="HN749" s="1"/>
    </row>
    <row r="750" spans="1:222">
      <c r="A750" s="11"/>
      <c r="B750" s="1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2"/>
      <c r="AN750" s="2"/>
      <c r="AQ750" s="2"/>
      <c r="AR750" s="2"/>
      <c r="AU750" s="2"/>
      <c r="AV750" s="2"/>
      <c r="BA750" s="2"/>
      <c r="BB750" s="2"/>
      <c r="BE750" s="2"/>
      <c r="BF750" s="2"/>
      <c r="BI750" s="2"/>
      <c r="BJ750" s="2"/>
      <c r="BO750" s="1"/>
      <c r="BP750" s="1"/>
      <c r="BQ750" s="1"/>
      <c r="BR750" s="1"/>
      <c r="BS750" s="1"/>
      <c r="BT750" s="1"/>
      <c r="BU750" s="1"/>
      <c r="BV750" s="1"/>
      <c r="BW750" s="1"/>
      <c r="BX750" s="1"/>
      <c r="BY750" s="1"/>
      <c r="BZ750" s="1"/>
      <c r="CA750" s="1"/>
      <c r="CB750" s="1"/>
      <c r="CC750" s="1"/>
      <c r="CD750" s="1"/>
      <c r="CE750" s="1"/>
      <c r="CF750" s="1"/>
      <c r="CG750" s="1"/>
      <c r="CH750" s="1"/>
      <c r="CI750" s="1"/>
      <c r="CJ750" s="1"/>
      <c r="CK750" s="1"/>
      <c r="CL750" s="1"/>
      <c r="CM750" s="1"/>
      <c r="CN750" s="1"/>
      <c r="CO750" s="1"/>
      <c r="CP750" s="1"/>
      <c r="CQ750" s="1"/>
      <c r="CR750" s="1"/>
      <c r="CS750" s="1"/>
      <c r="CT750" s="1"/>
      <c r="CU750" s="1"/>
      <c r="CV750" s="1"/>
      <c r="CW750" s="1"/>
      <c r="CX750" s="1"/>
      <c r="CY750" s="1"/>
      <c r="CZ750" s="1"/>
      <c r="DA750" s="1"/>
      <c r="DB750" s="1"/>
      <c r="DC750" s="1"/>
      <c r="DD750" s="1"/>
      <c r="DE750" s="1"/>
      <c r="DF750" s="1"/>
      <c r="DG750" s="1"/>
      <c r="DH750" s="1"/>
      <c r="DI750" s="1"/>
      <c r="DJ750" s="1"/>
      <c r="DK750" s="1"/>
      <c r="DL750" s="1"/>
      <c r="DM750" s="1"/>
      <c r="DN750" s="1"/>
      <c r="DO750" s="1"/>
      <c r="DP750" s="1"/>
      <c r="DQ750" s="1"/>
      <c r="DR750" s="1"/>
      <c r="DS750" s="1"/>
      <c r="DT750" s="1"/>
      <c r="DU750" s="1"/>
      <c r="DV750" s="1"/>
      <c r="DW750" s="1"/>
      <c r="DX750" s="1"/>
      <c r="DY750" s="1"/>
      <c r="DZ750" s="1"/>
      <c r="EA750" s="1"/>
      <c r="EB750" s="1"/>
      <c r="EC750" s="1"/>
      <c r="ED750" s="1"/>
      <c r="EE750" s="1"/>
      <c r="EF750" s="1"/>
      <c r="EG750" s="1"/>
      <c r="EH750" s="1"/>
      <c r="EI750" s="1"/>
      <c r="EJ750" s="1"/>
      <c r="EK750" s="1"/>
      <c r="EL750" s="1"/>
      <c r="EM750" s="1"/>
      <c r="EN750" s="1"/>
      <c r="EO750" s="1"/>
      <c r="EP750" s="1"/>
      <c r="EQ750" s="1"/>
      <c r="ER750" s="1"/>
      <c r="ES750" s="1"/>
      <c r="ET750" s="1"/>
      <c r="EU750" s="1"/>
      <c r="EV750" s="1"/>
      <c r="EW750" s="1"/>
      <c r="EX750" s="1"/>
      <c r="EY750" s="1"/>
      <c r="EZ750" s="1"/>
      <c r="FA750" s="1"/>
      <c r="FB750" s="1"/>
      <c r="FC750" s="1"/>
      <c r="FD750" s="1"/>
      <c r="FE750" s="1"/>
      <c r="FF750" s="1"/>
      <c r="FI750" s="2"/>
      <c r="FJ750" s="2"/>
      <c r="FO750" s="2"/>
      <c r="FP750" s="2"/>
      <c r="FS750" s="2"/>
      <c r="FT750" s="2"/>
      <c r="FU750" s="2"/>
      <c r="FV750" s="2"/>
      <c r="FW750" s="2"/>
      <c r="FX750" s="2"/>
      <c r="FY750" s="2"/>
      <c r="FZ750" s="2"/>
      <c r="GQ750" s="1"/>
      <c r="GR750" s="1"/>
      <c r="GS750" s="1"/>
      <c r="GT750" s="1"/>
      <c r="GU750" s="1"/>
      <c r="GV750" s="1"/>
      <c r="GW750" s="1"/>
      <c r="GX750" s="1"/>
      <c r="HM750" s="1"/>
      <c r="HN750" s="1"/>
    </row>
    <row r="751" spans="1:222">
      <c r="A751" s="11"/>
      <c r="B751" s="1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2"/>
      <c r="AN751" s="2"/>
      <c r="AQ751" s="2"/>
      <c r="AR751" s="2"/>
      <c r="AU751" s="2"/>
      <c r="AV751" s="2"/>
      <c r="BA751" s="2"/>
      <c r="BB751" s="2"/>
      <c r="BE751" s="2"/>
      <c r="BF751" s="2"/>
      <c r="BI751" s="2"/>
      <c r="BJ751" s="2"/>
      <c r="BO751" s="1"/>
      <c r="BP751" s="1"/>
      <c r="BQ751" s="1"/>
      <c r="BR751" s="1"/>
      <c r="BS751" s="1"/>
      <c r="BT751" s="1"/>
      <c r="BU751" s="1"/>
      <c r="BV751" s="1"/>
      <c r="BW751" s="1"/>
      <c r="BX751" s="1"/>
      <c r="BY751" s="1"/>
      <c r="BZ751" s="1"/>
      <c r="CA751" s="1"/>
      <c r="CB751" s="1"/>
      <c r="CC751" s="1"/>
      <c r="CD751" s="1"/>
      <c r="CE751" s="1"/>
      <c r="CF751" s="1"/>
      <c r="CG751" s="1"/>
      <c r="CH751" s="1"/>
      <c r="CI751" s="1"/>
      <c r="CJ751" s="1"/>
      <c r="CK751" s="1"/>
      <c r="CL751" s="1"/>
      <c r="CM751" s="1"/>
      <c r="CN751" s="1"/>
      <c r="CO751" s="1"/>
      <c r="CP751" s="1"/>
      <c r="CQ751" s="1"/>
      <c r="CR751" s="1"/>
      <c r="CS751" s="1"/>
      <c r="CT751" s="1"/>
      <c r="CU751" s="1"/>
      <c r="CV751" s="1"/>
      <c r="CW751" s="1"/>
      <c r="CX751" s="1"/>
      <c r="CY751" s="1"/>
      <c r="CZ751" s="1"/>
      <c r="DA751" s="1"/>
      <c r="DB751" s="1"/>
      <c r="DC751" s="1"/>
      <c r="DD751" s="1"/>
      <c r="DE751" s="1"/>
      <c r="DF751" s="1"/>
      <c r="DG751" s="1"/>
      <c r="DH751" s="1"/>
      <c r="DI751" s="1"/>
      <c r="DJ751" s="1"/>
      <c r="DK751" s="1"/>
      <c r="DL751" s="1"/>
      <c r="DM751" s="1"/>
      <c r="DN751" s="1"/>
      <c r="DO751" s="1"/>
      <c r="DP751" s="1"/>
      <c r="DQ751" s="1"/>
      <c r="DR751" s="1"/>
      <c r="DS751" s="1"/>
      <c r="DT751" s="1"/>
      <c r="DU751" s="1"/>
      <c r="DV751" s="1"/>
      <c r="DW751" s="1"/>
      <c r="DX751" s="1"/>
      <c r="DY751" s="1"/>
      <c r="DZ751" s="1"/>
      <c r="EA751" s="1"/>
      <c r="EB751" s="1"/>
      <c r="EC751" s="1"/>
      <c r="ED751" s="1"/>
      <c r="EE751" s="1"/>
      <c r="EF751" s="1"/>
      <c r="EG751" s="1"/>
      <c r="EH751" s="1"/>
      <c r="EI751" s="1"/>
      <c r="EJ751" s="1"/>
      <c r="EK751" s="1"/>
      <c r="EL751" s="1"/>
      <c r="EM751" s="1"/>
      <c r="EN751" s="1"/>
      <c r="EO751" s="1"/>
      <c r="EP751" s="1"/>
      <c r="EQ751" s="1"/>
      <c r="ER751" s="1"/>
      <c r="ES751" s="1"/>
      <c r="ET751" s="1"/>
      <c r="EU751" s="1"/>
      <c r="EV751" s="1"/>
      <c r="EW751" s="1"/>
      <c r="EX751" s="1"/>
      <c r="EY751" s="1"/>
      <c r="EZ751" s="1"/>
      <c r="FA751" s="1"/>
      <c r="FB751" s="1"/>
      <c r="FC751" s="1"/>
      <c r="FD751" s="1"/>
      <c r="FE751" s="1"/>
      <c r="FF751" s="1"/>
      <c r="FI751" s="2"/>
      <c r="FJ751" s="2"/>
      <c r="FO751" s="2"/>
      <c r="FP751" s="2"/>
      <c r="FS751" s="2"/>
      <c r="FT751" s="2"/>
      <c r="FU751" s="2"/>
      <c r="FV751" s="2"/>
      <c r="FW751" s="2"/>
      <c r="FX751" s="2"/>
      <c r="FY751" s="2"/>
      <c r="FZ751" s="2"/>
      <c r="GQ751" s="1"/>
      <c r="GR751" s="1"/>
      <c r="GS751" s="1"/>
      <c r="GT751" s="1"/>
      <c r="GU751" s="1"/>
      <c r="GV751" s="1"/>
      <c r="GW751" s="1"/>
      <c r="GX751" s="1"/>
      <c r="HM751" s="1"/>
      <c r="HN751" s="1"/>
    </row>
    <row r="752" spans="1:222">
      <c r="A752" s="11"/>
      <c r="B752" s="1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2"/>
      <c r="AN752" s="2"/>
      <c r="AQ752" s="2"/>
      <c r="AR752" s="2"/>
      <c r="AU752" s="2"/>
      <c r="AV752" s="2"/>
      <c r="BA752" s="2"/>
      <c r="BB752" s="2"/>
      <c r="BE752" s="2"/>
      <c r="BF752" s="2"/>
      <c r="BI752" s="2"/>
      <c r="BJ752" s="2"/>
      <c r="BO752" s="1"/>
      <c r="BP752" s="1"/>
      <c r="BQ752" s="1"/>
      <c r="BR752" s="1"/>
      <c r="BS752" s="1"/>
      <c r="BT752" s="1"/>
      <c r="BU752" s="1"/>
      <c r="BV752" s="1"/>
      <c r="BW752" s="1"/>
      <c r="BX752" s="1"/>
      <c r="BY752" s="1"/>
      <c r="BZ752" s="1"/>
      <c r="CA752" s="1"/>
      <c r="CB752" s="1"/>
      <c r="CC752" s="1"/>
      <c r="CD752" s="1"/>
      <c r="CE752" s="1"/>
      <c r="CF752" s="1"/>
      <c r="CG752" s="1"/>
      <c r="CH752" s="1"/>
      <c r="CI752" s="1"/>
      <c r="CJ752" s="1"/>
      <c r="CK752" s="1"/>
      <c r="CL752" s="1"/>
      <c r="CM752" s="1"/>
      <c r="CN752" s="1"/>
      <c r="CO752" s="1"/>
      <c r="CP752" s="1"/>
      <c r="CQ752" s="1"/>
      <c r="CR752" s="1"/>
      <c r="CS752" s="1"/>
      <c r="CT752" s="1"/>
      <c r="CU752" s="1"/>
      <c r="CV752" s="1"/>
      <c r="CW752" s="1"/>
      <c r="CX752" s="1"/>
      <c r="CY752" s="1"/>
      <c r="CZ752" s="1"/>
      <c r="DA752" s="1"/>
      <c r="DB752" s="1"/>
      <c r="DC752" s="1"/>
      <c r="DD752" s="1"/>
      <c r="DE752" s="1"/>
      <c r="DF752" s="1"/>
      <c r="DG752" s="1"/>
      <c r="DH752" s="1"/>
      <c r="DI752" s="1"/>
      <c r="DJ752" s="1"/>
      <c r="DK752" s="1"/>
      <c r="DL752" s="1"/>
      <c r="DM752" s="1"/>
      <c r="DN752" s="1"/>
      <c r="DO752" s="1"/>
      <c r="DP752" s="1"/>
      <c r="DQ752" s="1"/>
      <c r="DR752" s="1"/>
      <c r="DS752" s="1"/>
      <c r="DT752" s="1"/>
      <c r="DU752" s="1"/>
      <c r="DV752" s="1"/>
      <c r="DW752" s="1"/>
      <c r="DX752" s="1"/>
      <c r="DY752" s="1"/>
      <c r="DZ752" s="1"/>
      <c r="EA752" s="1"/>
      <c r="EB752" s="1"/>
      <c r="EC752" s="1"/>
      <c r="ED752" s="1"/>
      <c r="EE752" s="1"/>
      <c r="EF752" s="1"/>
      <c r="EG752" s="1"/>
      <c r="EH752" s="1"/>
      <c r="EI752" s="1"/>
      <c r="EJ752" s="1"/>
      <c r="EK752" s="1"/>
      <c r="EL752" s="1"/>
      <c r="EM752" s="1"/>
      <c r="EN752" s="1"/>
      <c r="EO752" s="1"/>
      <c r="EP752" s="1"/>
      <c r="EQ752" s="1"/>
      <c r="ER752" s="1"/>
      <c r="ES752" s="1"/>
      <c r="ET752" s="1"/>
      <c r="EU752" s="1"/>
      <c r="EV752" s="1"/>
      <c r="EW752" s="1"/>
      <c r="EX752" s="1"/>
      <c r="EY752" s="1"/>
      <c r="EZ752" s="1"/>
      <c r="FA752" s="1"/>
      <c r="FB752" s="1"/>
      <c r="FC752" s="1"/>
      <c r="FD752" s="1"/>
      <c r="FE752" s="1"/>
      <c r="FF752" s="1"/>
      <c r="FI752" s="2"/>
      <c r="FJ752" s="2"/>
      <c r="FO752" s="2"/>
      <c r="FP752" s="2"/>
      <c r="FS752" s="2"/>
      <c r="FT752" s="2"/>
      <c r="FU752" s="2"/>
      <c r="FV752" s="2"/>
      <c r="FW752" s="2"/>
      <c r="FX752" s="2"/>
      <c r="FY752" s="2"/>
      <c r="FZ752" s="2"/>
      <c r="GQ752" s="1"/>
      <c r="GR752" s="1"/>
      <c r="GS752" s="1"/>
      <c r="GT752" s="1"/>
      <c r="GU752" s="1"/>
      <c r="GV752" s="1"/>
      <c r="GW752" s="1"/>
      <c r="GX752" s="1"/>
      <c r="HM752" s="1"/>
      <c r="HN752" s="1"/>
    </row>
    <row r="753" spans="1:222">
      <c r="A753" s="11"/>
      <c r="B753" s="1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2"/>
      <c r="AN753" s="2"/>
      <c r="AQ753" s="2"/>
      <c r="AR753" s="2"/>
      <c r="AU753" s="2"/>
      <c r="AV753" s="2"/>
      <c r="BA753" s="2"/>
      <c r="BB753" s="2"/>
      <c r="BE753" s="2"/>
      <c r="BF753" s="2"/>
      <c r="BI753" s="2"/>
      <c r="BJ753" s="2"/>
      <c r="BO753" s="1"/>
      <c r="BP753" s="1"/>
      <c r="BQ753" s="1"/>
      <c r="BR753" s="1"/>
      <c r="BS753" s="1"/>
      <c r="BT753" s="1"/>
      <c r="BU753" s="1"/>
      <c r="BV753" s="1"/>
      <c r="BW753" s="1"/>
      <c r="BX753" s="1"/>
      <c r="BY753" s="1"/>
      <c r="BZ753" s="1"/>
      <c r="CA753" s="1"/>
      <c r="CB753" s="1"/>
      <c r="CC753" s="1"/>
      <c r="CD753" s="1"/>
      <c r="CE753" s="1"/>
      <c r="CF753" s="1"/>
      <c r="CG753" s="1"/>
      <c r="CH753" s="1"/>
      <c r="CI753" s="1"/>
      <c r="CJ753" s="1"/>
      <c r="CK753" s="1"/>
      <c r="CL753" s="1"/>
      <c r="CM753" s="1"/>
      <c r="CN753" s="1"/>
      <c r="CO753" s="1"/>
      <c r="CP753" s="1"/>
      <c r="CQ753" s="1"/>
      <c r="CR753" s="1"/>
      <c r="CS753" s="1"/>
      <c r="CT753" s="1"/>
      <c r="CU753" s="1"/>
      <c r="CV753" s="1"/>
      <c r="CW753" s="1"/>
      <c r="CX753" s="1"/>
      <c r="CY753" s="1"/>
      <c r="CZ753" s="1"/>
      <c r="DA753" s="1"/>
      <c r="DB753" s="1"/>
      <c r="DC753" s="1"/>
      <c r="DD753" s="1"/>
      <c r="DE753" s="1"/>
      <c r="DF753" s="1"/>
      <c r="DG753" s="1"/>
      <c r="DH753" s="1"/>
      <c r="DI753" s="1"/>
      <c r="DJ753" s="1"/>
      <c r="DK753" s="1"/>
      <c r="DL753" s="1"/>
      <c r="DM753" s="1"/>
      <c r="DN753" s="1"/>
      <c r="DO753" s="1"/>
      <c r="DP753" s="1"/>
      <c r="DQ753" s="1"/>
      <c r="DR753" s="1"/>
      <c r="DS753" s="1"/>
      <c r="DT753" s="1"/>
      <c r="DU753" s="1"/>
      <c r="DV753" s="1"/>
      <c r="DW753" s="1"/>
      <c r="DX753" s="1"/>
      <c r="DY753" s="1"/>
      <c r="DZ753" s="1"/>
      <c r="EA753" s="1"/>
      <c r="EB753" s="1"/>
      <c r="EC753" s="1"/>
      <c r="ED753" s="1"/>
      <c r="EE753" s="1"/>
      <c r="EF753" s="1"/>
      <c r="EG753" s="1"/>
      <c r="EH753" s="1"/>
      <c r="EI753" s="1"/>
      <c r="EJ753" s="1"/>
      <c r="EK753" s="1"/>
      <c r="EL753" s="1"/>
      <c r="EM753" s="1"/>
      <c r="EN753" s="1"/>
      <c r="EO753" s="1"/>
      <c r="EP753" s="1"/>
      <c r="EQ753" s="1"/>
      <c r="ER753" s="1"/>
      <c r="ES753" s="1"/>
      <c r="ET753" s="1"/>
      <c r="EU753" s="1"/>
      <c r="EV753" s="1"/>
      <c r="EW753" s="1"/>
      <c r="EX753" s="1"/>
      <c r="EY753" s="1"/>
      <c r="EZ753" s="1"/>
      <c r="FA753" s="1"/>
      <c r="FB753" s="1"/>
      <c r="FC753" s="1"/>
      <c r="FD753" s="1"/>
      <c r="FE753" s="1"/>
      <c r="FF753" s="1"/>
      <c r="FI753" s="2"/>
      <c r="FJ753" s="2"/>
      <c r="FO753" s="2"/>
      <c r="FP753" s="2"/>
      <c r="FS753" s="2"/>
      <c r="FT753" s="2"/>
      <c r="FU753" s="2"/>
      <c r="FV753" s="2"/>
      <c r="FW753" s="2"/>
      <c r="FX753" s="2"/>
      <c r="FY753" s="2"/>
      <c r="FZ753" s="2"/>
      <c r="GQ753" s="1"/>
      <c r="GR753" s="1"/>
      <c r="GS753" s="1"/>
      <c r="GT753" s="1"/>
      <c r="GU753" s="1"/>
      <c r="GV753" s="1"/>
      <c r="GW753" s="1"/>
      <c r="GX753" s="1"/>
      <c r="HM753" s="1"/>
      <c r="HN753" s="1"/>
    </row>
    <row r="754" spans="1:222">
      <c r="A754" s="11"/>
      <c r="B754" s="1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2"/>
      <c r="AN754" s="2"/>
      <c r="AQ754" s="2"/>
      <c r="AR754" s="2"/>
      <c r="AU754" s="2"/>
      <c r="AV754" s="2"/>
      <c r="BA754" s="2"/>
      <c r="BB754" s="2"/>
      <c r="BE754" s="2"/>
      <c r="BF754" s="2"/>
      <c r="BI754" s="2"/>
      <c r="BJ754" s="2"/>
      <c r="BO754" s="1"/>
      <c r="BP754" s="1"/>
      <c r="BQ754" s="1"/>
      <c r="BR754" s="1"/>
      <c r="BS754" s="1"/>
      <c r="BT754" s="1"/>
      <c r="BU754" s="1"/>
      <c r="BV754" s="1"/>
      <c r="BW754" s="1"/>
      <c r="BX754" s="1"/>
      <c r="BY754" s="1"/>
      <c r="BZ754" s="1"/>
      <c r="CA754" s="1"/>
      <c r="CB754" s="1"/>
      <c r="CC754" s="1"/>
      <c r="CD754" s="1"/>
      <c r="CE754" s="1"/>
      <c r="CF754" s="1"/>
      <c r="CG754" s="1"/>
      <c r="CH754" s="1"/>
      <c r="CI754" s="1"/>
      <c r="CJ754" s="1"/>
      <c r="CK754" s="1"/>
      <c r="CL754" s="1"/>
      <c r="CM754" s="1"/>
      <c r="CN754" s="1"/>
      <c r="CO754" s="1"/>
      <c r="CP754" s="1"/>
      <c r="CQ754" s="1"/>
      <c r="CR754" s="1"/>
      <c r="CS754" s="1"/>
      <c r="CT754" s="1"/>
      <c r="CU754" s="1"/>
      <c r="CV754" s="1"/>
      <c r="CW754" s="1"/>
      <c r="CX754" s="1"/>
      <c r="CY754" s="1"/>
      <c r="CZ754" s="1"/>
      <c r="DA754" s="1"/>
      <c r="DB754" s="1"/>
      <c r="DC754" s="1"/>
      <c r="DD754" s="1"/>
      <c r="DE754" s="1"/>
      <c r="DF754" s="1"/>
      <c r="DG754" s="1"/>
      <c r="DH754" s="1"/>
      <c r="DI754" s="1"/>
      <c r="DJ754" s="1"/>
      <c r="DK754" s="1"/>
      <c r="DL754" s="1"/>
      <c r="DM754" s="1"/>
      <c r="DN754" s="1"/>
      <c r="DO754" s="1"/>
      <c r="DP754" s="1"/>
      <c r="DQ754" s="1"/>
      <c r="DR754" s="1"/>
      <c r="DS754" s="1"/>
      <c r="DT754" s="1"/>
      <c r="DU754" s="1"/>
      <c r="DV754" s="1"/>
      <c r="DW754" s="1"/>
      <c r="DX754" s="1"/>
      <c r="DY754" s="1"/>
      <c r="DZ754" s="1"/>
      <c r="EA754" s="1"/>
      <c r="EB754" s="1"/>
      <c r="EC754" s="1"/>
      <c r="ED754" s="1"/>
      <c r="EE754" s="1"/>
      <c r="EF754" s="1"/>
      <c r="EG754" s="1"/>
      <c r="EH754" s="1"/>
      <c r="EI754" s="1"/>
      <c r="EJ754" s="1"/>
      <c r="EK754" s="1"/>
      <c r="EL754" s="1"/>
      <c r="EM754" s="1"/>
      <c r="EN754" s="1"/>
      <c r="EO754" s="1"/>
      <c r="EP754" s="1"/>
      <c r="EQ754" s="1"/>
      <c r="ER754" s="1"/>
      <c r="ES754" s="1"/>
      <c r="ET754" s="1"/>
      <c r="EU754" s="1"/>
      <c r="EV754" s="1"/>
      <c r="EW754" s="1"/>
      <c r="EX754" s="1"/>
      <c r="EY754" s="1"/>
      <c r="EZ754" s="1"/>
      <c r="FA754" s="1"/>
      <c r="FB754" s="1"/>
      <c r="FC754" s="1"/>
      <c r="FD754" s="1"/>
      <c r="FE754" s="1"/>
      <c r="FF754" s="1"/>
      <c r="FI754" s="2"/>
      <c r="FJ754" s="2"/>
      <c r="FO754" s="2"/>
      <c r="FP754" s="2"/>
      <c r="FS754" s="2"/>
      <c r="FT754" s="2"/>
      <c r="FU754" s="2"/>
      <c r="FV754" s="2"/>
      <c r="FW754" s="2"/>
      <c r="FX754" s="2"/>
      <c r="FY754" s="2"/>
      <c r="FZ754" s="2"/>
      <c r="GQ754" s="1"/>
      <c r="GR754" s="1"/>
      <c r="GS754" s="1"/>
      <c r="GT754" s="1"/>
      <c r="GU754" s="1"/>
      <c r="GV754" s="1"/>
      <c r="GW754" s="1"/>
      <c r="GX754" s="1"/>
      <c r="HM754" s="1"/>
      <c r="HN754" s="1"/>
    </row>
    <row r="755" spans="1:222">
      <c r="A755" s="11"/>
      <c r="B755" s="1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2"/>
      <c r="AN755" s="2"/>
      <c r="AQ755" s="2"/>
      <c r="AR755" s="2"/>
      <c r="AU755" s="2"/>
      <c r="AV755" s="2"/>
      <c r="BA755" s="2"/>
      <c r="BB755" s="2"/>
      <c r="BE755" s="2"/>
      <c r="BF755" s="2"/>
      <c r="BI755" s="2"/>
      <c r="BJ755" s="2"/>
      <c r="BO755" s="1"/>
      <c r="BP755" s="1"/>
      <c r="BQ755" s="1"/>
      <c r="BR755" s="1"/>
      <c r="BS755" s="1"/>
      <c r="BT755" s="1"/>
      <c r="BU755" s="1"/>
      <c r="BV755" s="1"/>
      <c r="BW755" s="1"/>
      <c r="BX755" s="1"/>
      <c r="BY755" s="1"/>
      <c r="BZ755" s="1"/>
      <c r="CA755" s="1"/>
      <c r="CB755" s="1"/>
      <c r="CC755" s="1"/>
      <c r="CD755" s="1"/>
      <c r="CE755" s="1"/>
      <c r="CF755" s="1"/>
      <c r="CG755" s="1"/>
      <c r="CH755" s="1"/>
      <c r="CI755" s="1"/>
      <c r="CJ755" s="1"/>
      <c r="CK755" s="1"/>
      <c r="CL755" s="1"/>
      <c r="CM755" s="1"/>
      <c r="CN755" s="1"/>
      <c r="CO755" s="1"/>
      <c r="CP755" s="1"/>
      <c r="CQ755" s="1"/>
      <c r="CR755" s="1"/>
      <c r="CS755" s="1"/>
      <c r="CT755" s="1"/>
      <c r="CU755" s="1"/>
      <c r="CV755" s="1"/>
      <c r="CW755" s="1"/>
      <c r="CX755" s="1"/>
      <c r="CY755" s="1"/>
      <c r="CZ755" s="1"/>
      <c r="DA755" s="1"/>
      <c r="DB755" s="1"/>
      <c r="DC755" s="1"/>
      <c r="DD755" s="1"/>
      <c r="DE755" s="1"/>
      <c r="DF755" s="1"/>
      <c r="DG755" s="1"/>
      <c r="DH755" s="1"/>
      <c r="DI755" s="1"/>
      <c r="DJ755" s="1"/>
      <c r="DK755" s="1"/>
      <c r="DL755" s="1"/>
      <c r="DM755" s="1"/>
      <c r="DN755" s="1"/>
      <c r="DO755" s="1"/>
      <c r="DP755" s="1"/>
      <c r="DQ755" s="1"/>
      <c r="DR755" s="1"/>
      <c r="DS755" s="1"/>
      <c r="DT755" s="1"/>
      <c r="DU755" s="1"/>
      <c r="DV755" s="1"/>
      <c r="DW755" s="1"/>
      <c r="DX755" s="1"/>
      <c r="DY755" s="1"/>
      <c r="DZ755" s="1"/>
      <c r="EA755" s="1"/>
      <c r="EB755" s="1"/>
      <c r="EC755" s="1"/>
      <c r="ED755" s="1"/>
      <c r="EE755" s="1"/>
      <c r="EF755" s="1"/>
      <c r="EG755" s="1"/>
      <c r="EH755" s="1"/>
      <c r="EI755" s="1"/>
      <c r="EJ755" s="1"/>
      <c r="EK755" s="1"/>
      <c r="EL755" s="1"/>
      <c r="EM755" s="1"/>
      <c r="EN755" s="1"/>
      <c r="EO755" s="1"/>
      <c r="EP755" s="1"/>
      <c r="EQ755" s="1"/>
      <c r="ER755" s="1"/>
      <c r="ES755" s="1"/>
      <c r="ET755" s="1"/>
      <c r="EU755" s="1"/>
      <c r="EV755" s="1"/>
      <c r="EW755" s="1"/>
      <c r="EX755" s="1"/>
      <c r="EY755" s="1"/>
      <c r="EZ755" s="1"/>
      <c r="FA755" s="1"/>
      <c r="FB755" s="1"/>
      <c r="FC755" s="1"/>
      <c r="FD755" s="1"/>
      <c r="FE755" s="1"/>
      <c r="FF755" s="1"/>
      <c r="FI755" s="2"/>
      <c r="FJ755" s="2"/>
      <c r="FO755" s="2"/>
      <c r="FP755" s="2"/>
      <c r="FS755" s="2"/>
      <c r="FT755" s="2"/>
      <c r="FU755" s="2"/>
      <c r="FV755" s="2"/>
      <c r="FW755" s="2"/>
      <c r="FX755" s="2"/>
      <c r="FY755" s="2"/>
      <c r="FZ755" s="2"/>
      <c r="GQ755" s="1"/>
      <c r="GR755" s="1"/>
      <c r="GS755" s="1"/>
      <c r="GT755" s="1"/>
      <c r="GU755" s="1"/>
      <c r="GV755" s="1"/>
      <c r="GW755" s="1"/>
      <c r="GX755" s="1"/>
      <c r="HM755" s="1"/>
      <c r="HN755" s="1"/>
    </row>
    <row r="756" spans="1:222">
      <c r="A756" s="11"/>
      <c r="B756" s="1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2"/>
      <c r="AN756" s="2"/>
      <c r="AQ756" s="2"/>
      <c r="AR756" s="2"/>
      <c r="AU756" s="2"/>
      <c r="AV756" s="2"/>
      <c r="BA756" s="2"/>
      <c r="BB756" s="2"/>
      <c r="BE756" s="2"/>
      <c r="BF756" s="2"/>
      <c r="BI756" s="2"/>
      <c r="BJ756" s="2"/>
      <c r="BO756" s="1"/>
      <c r="BP756" s="1"/>
      <c r="BQ756" s="1"/>
      <c r="BR756" s="1"/>
      <c r="BS756" s="1"/>
      <c r="BT756" s="1"/>
      <c r="BU756" s="1"/>
      <c r="BV756" s="1"/>
      <c r="BW756" s="1"/>
      <c r="BX756" s="1"/>
      <c r="BY756" s="1"/>
      <c r="BZ756" s="1"/>
      <c r="CA756" s="1"/>
      <c r="CB756" s="1"/>
      <c r="CC756" s="1"/>
      <c r="CD756" s="1"/>
      <c r="CE756" s="1"/>
      <c r="CF756" s="1"/>
      <c r="CG756" s="1"/>
      <c r="CH756" s="1"/>
      <c r="CI756" s="1"/>
      <c r="CJ756" s="1"/>
      <c r="CK756" s="1"/>
      <c r="CL756" s="1"/>
      <c r="CM756" s="1"/>
      <c r="CN756" s="1"/>
      <c r="CO756" s="1"/>
      <c r="CP756" s="1"/>
      <c r="CQ756" s="1"/>
      <c r="CR756" s="1"/>
      <c r="CS756" s="1"/>
      <c r="CT756" s="1"/>
      <c r="CU756" s="1"/>
      <c r="CV756" s="1"/>
      <c r="CW756" s="1"/>
      <c r="CX756" s="1"/>
      <c r="CY756" s="1"/>
      <c r="CZ756" s="1"/>
      <c r="DA756" s="1"/>
      <c r="DB756" s="1"/>
      <c r="DC756" s="1"/>
      <c r="DD756" s="1"/>
      <c r="DE756" s="1"/>
      <c r="DF756" s="1"/>
      <c r="DG756" s="1"/>
      <c r="DH756" s="1"/>
      <c r="DI756" s="1"/>
      <c r="DJ756" s="1"/>
      <c r="DK756" s="1"/>
      <c r="DL756" s="1"/>
      <c r="DM756" s="1"/>
      <c r="DN756" s="1"/>
      <c r="DO756" s="1"/>
      <c r="DP756" s="1"/>
      <c r="DQ756" s="1"/>
      <c r="DR756" s="1"/>
      <c r="DS756" s="1"/>
      <c r="DT756" s="1"/>
      <c r="DU756" s="1"/>
      <c r="DV756" s="1"/>
      <c r="DW756" s="1"/>
      <c r="DX756" s="1"/>
      <c r="DY756" s="1"/>
      <c r="DZ756" s="1"/>
      <c r="EA756" s="1"/>
      <c r="EB756" s="1"/>
      <c r="EC756" s="1"/>
      <c r="ED756" s="1"/>
      <c r="EE756" s="1"/>
      <c r="EF756" s="1"/>
      <c r="EG756" s="1"/>
      <c r="EH756" s="1"/>
      <c r="EI756" s="1"/>
      <c r="EJ756" s="1"/>
      <c r="EK756" s="1"/>
      <c r="EL756" s="1"/>
      <c r="EM756" s="1"/>
      <c r="EN756" s="1"/>
      <c r="EO756" s="1"/>
      <c r="EP756" s="1"/>
      <c r="EQ756" s="1"/>
      <c r="ER756" s="1"/>
      <c r="ES756" s="1"/>
      <c r="ET756" s="1"/>
      <c r="EU756" s="1"/>
      <c r="EV756" s="1"/>
      <c r="EW756" s="1"/>
      <c r="EX756" s="1"/>
      <c r="EY756" s="1"/>
      <c r="EZ756" s="1"/>
      <c r="FA756" s="1"/>
      <c r="FB756" s="1"/>
      <c r="FC756" s="1"/>
      <c r="FD756" s="1"/>
      <c r="FE756" s="1"/>
      <c r="FF756" s="1"/>
      <c r="FI756" s="2"/>
      <c r="FJ756" s="2"/>
      <c r="FO756" s="2"/>
      <c r="FP756" s="2"/>
      <c r="FS756" s="2"/>
      <c r="FT756" s="2"/>
      <c r="FU756" s="2"/>
      <c r="FV756" s="2"/>
      <c r="FW756" s="2"/>
      <c r="FX756" s="2"/>
      <c r="FY756" s="2"/>
      <c r="FZ756" s="2"/>
      <c r="GQ756" s="1"/>
      <c r="GR756" s="1"/>
      <c r="GS756" s="1"/>
      <c r="GT756" s="1"/>
      <c r="GU756" s="1"/>
      <c r="GV756" s="1"/>
      <c r="GW756" s="1"/>
      <c r="GX756" s="1"/>
      <c r="HM756" s="1"/>
      <c r="HN756" s="1"/>
    </row>
    <row r="757" spans="1:222">
      <c r="A757" s="11"/>
      <c r="B757" s="1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2"/>
      <c r="AN757" s="2"/>
      <c r="AQ757" s="2"/>
      <c r="AR757" s="2"/>
      <c r="AU757" s="2"/>
      <c r="AV757" s="2"/>
      <c r="BA757" s="2"/>
      <c r="BB757" s="2"/>
      <c r="BE757" s="2"/>
      <c r="BF757" s="2"/>
      <c r="BI757" s="2"/>
      <c r="BJ757" s="2"/>
      <c r="BO757" s="1"/>
      <c r="BP757" s="1"/>
      <c r="BQ757" s="1"/>
      <c r="BR757" s="1"/>
      <c r="BS757" s="1"/>
      <c r="BT757" s="1"/>
      <c r="BU757" s="1"/>
      <c r="BV757" s="1"/>
      <c r="BW757" s="1"/>
      <c r="BX757" s="1"/>
      <c r="BY757" s="1"/>
      <c r="BZ757" s="1"/>
      <c r="CA757" s="1"/>
      <c r="CB757" s="1"/>
      <c r="CC757" s="1"/>
      <c r="CD757" s="1"/>
      <c r="CE757" s="1"/>
      <c r="CF757" s="1"/>
      <c r="CG757" s="1"/>
      <c r="CH757" s="1"/>
      <c r="CI757" s="1"/>
      <c r="CJ757" s="1"/>
      <c r="CK757" s="1"/>
      <c r="CL757" s="1"/>
      <c r="CM757" s="1"/>
      <c r="CN757" s="1"/>
      <c r="CO757" s="1"/>
      <c r="CP757" s="1"/>
      <c r="CQ757" s="1"/>
      <c r="CR757" s="1"/>
      <c r="CS757" s="1"/>
      <c r="CT757" s="1"/>
      <c r="CU757" s="1"/>
      <c r="CV757" s="1"/>
      <c r="CW757" s="1"/>
      <c r="CX757" s="1"/>
      <c r="CY757" s="1"/>
      <c r="CZ757" s="1"/>
      <c r="DA757" s="1"/>
      <c r="DB757" s="1"/>
      <c r="DC757" s="1"/>
      <c r="DD757" s="1"/>
      <c r="DE757" s="1"/>
      <c r="DF757" s="1"/>
      <c r="DG757" s="1"/>
      <c r="DH757" s="1"/>
      <c r="DI757" s="1"/>
      <c r="DJ757" s="1"/>
      <c r="DK757" s="1"/>
      <c r="DL757" s="1"/>
      <c r="DM757" s="1"/>
      <c r="DN757" s="1"/>
      <c r="DO757" s="1"/>
      <c r="DP757" s="1"/>
      <c r="DQ757" s="1"/>
      <c r="DR757" s="1"/>
      <c r="DS757" s="1"/>
      <c r="DT757" s="1"/>
      <c r="DU757" s="1"/>
      <c r="DV757" s="1"/>
      <c r="DW757" s="1"/>
      <c r="DX757" s="1"/>
      <c r="DY757" s="1"/>
      <c r="DZ757" s="1"/>
      <c r="EA757" s="1"/>
      <c r="EB757" s="1"/>
      <c r="EC757" s="1"/>
      <c r="ED757" s="1"/>
      <c r="EE757" s="1"/>
      <c r="EF757" s="1"/>
      <c r="EG757" s="1"/>
      <c r="EH757" s="1"/>
      <c r="EI757" s="1"/>
      <c r="EJ757" s="1"/>
      <c r="EK757" s="1"/>
      <c r="EL757" s="1"/>
      <c r="EM757" s="1"/>
      <c r="EN757" s="1"/>
      <c r="EO757" s="1"/>
      <c r="EP757" s="1"/>
      <c r="EQ757" s="1"/>
      <c r="ER757" s="1"/>
      <c r="ES757" s="1"/>
      <c r="ET757" s="1"/>
      <c r="EU757" s="1"/>
      <c r="EV757" s="1"/>
      <c r="EW757" s="1"/>
      <c r="EX757" s="1"/>
      <c r="EY757" s="1"/>
      <c r="EZ757" s="1"/>
      <c r="FA757" s="1"/>
      <c r="FB757" s="1"/>
      <c r="FC757" s="1"/>
      <c r="FD757" s="1"/>
      <c r="FE757" s="1"/>
      <c r="FF757" s="1"/>
      <c r="FI757" s="2"/>
      <c r="FJ757" s="2"/>
      <c r="FO757" s="2"/>
      <c r="FP757" s="2"/>
      <c r="FS757" s="2"/>
      <c r="FT757" s="2"/>
      <c r="FU757" s="2"/>
      <c r="FV757" s="2"/>
      <c r="FW757" s="2"/>
      <c r="FX757" s="2"/>
      <c r="FY757" s="2"/>
      <c r="FZ757" s="2"/>
      <c r="GQ757" s="1"/>
      <c r="GR757" s="1"/>
      <c r="GS757" s="1"/>
      <c r="GT757" s="1"/>
      <c r="GU757" s="1"/>
      <c r="GV757" s="1"/>
      <c r="GW757" s="1"/>
      <c r="GX757" s="1"/>
      <c r="HM757" s="1"/>
      <c r="HN757" s="1"/>
    </row>
    <row r="758" spans="1:222">
      <c r="A758" s="11"/>
      <c r="B758" s="1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2"/>
      <c r="AN758" s="2"/>
      <c r="AQ758" s="2"/>
      <c r="AR758" s="2"/>
      <c r="AU758" s="2"/>
      <c r="AV758" s="2"/>
      <c r="BA758" s="2"/>
      <c r="BB758" s="2"/>
      <c r="BE758" s="2"/>
      <c r="BF758" s="2"/>
      <c r="BI758" s="2"/>
      <c r="BJ758" s="2"/>
      <c r="BO758" s="1"/>
      <c r="BP758" s="1"/>
      <c r="BQ758" s="1"/>
      <c r="BR758" s="1"/>
      <c r="BS758" s="1"/>
      <c r="BT758" s="1"/>
      <c r="BU758" s="1"/>
      <c r="BV758" s="1"/>
      <c r="BW758" s="1"/>
      <c r="BX758" s="1"/>
      <c r="BY758" s="1"/>
      <c r="BZ758" s="1"/>
      <c r="CA758" s="1"/>
      <c r="CB758" s="1"/>
      <c r="CC758" s="1"/>
      <c r="CD758" s="1"/>
      <c r="CE758" s="1"/>
      <c r="CF758" s="1"/>
      <c r="CG758" s="1"/>
      <c r="CH758" s="1"/>
      <c r="CI758" s="1"/>
      <c r="CJ758" s="1"/>
      <c r="CK758" s="1"/>
      <c r="CL758" s="1"/>
      <c r="CM758" s="1"/>
      <c r="CN758" s="1"/>
      <c r="CO758" s="1"/>
      <c r="CP758" s="1"/>
      <c r="CQ758" s="1"/>
      <c r="CR758" s="1"/>
      <c r="CS758" s="1"/>
      <c r="CT758" s="1"/>
      <c r="CU758" s="1"/>
      <c r="CV758" s="1"/>
      <c r="CW758" s="1"/>
      <c r="CX758" s="1"/>
      <c r="CY758" s="1"/>
      <c r="CZ758" s="1"/>
      <c r="DA758" s="1"/>
      <c r="DB758" s="1"/>
      <c r="DC758" s="1"/>
      <c r="DD758" s="1"/>
      <c r="DE758" s="1"/>
      <c r="DF758" s="1"/>
      <c r="DG758" s="1"/>
      <c r="DH758" s="1"/>
      <c r="DI758" s="1"/>
      <c r="DJ758" s="1"/>
      <c r="DK758" s="1"/>
      <c r="DL758" s="1"/>
      <c r="DM758" s="1"/>
      <c r="DN758" s="1"/>
      <c r="DO758" s="1"/>
      <c r="DP758" s="1"/>
      <c r="DQ758" s="1"/>
      <c r="DR758" s="1"/>
      <c r="DS758" s="1"/>
      <c r="DT758" s="1"/>
      <c r="DU758" s="1"/>
      <c r="DV758" s="1"/>
      <c r="DW758" s="1"/>
      <c r="DX758" s="1"/>
      <c r="DY758" s="1"/>
      <c r="DZ758" s="1"/>
      <c r="EA758" s="1"/>
      <c r="EB758" s="1"/>
      <c r="EC758" s="1"/>
      <c r="ED758" s="1"/>
      <c r="EE758" s="1"/>
      <c r="EF758" s="1"/>
      <c r="EG758" s="1"/>
      <c r="EH758" s="1"/>
      <c r="EI758" s="1"/>
      <c r="EJ758" s="1"/>
      <c r="EK758" s="1"/>
      <c r="EL758" s="1"/>
      <c r="EM758" s="1"/>
      <c r="EN758" s="1"/>
      <c r="EO758" s="1"/>
      <c r="EP758" s="1"/>
      <c r="EQ758" s="1"/>
      <c r="ER758" s="1"/>
      <c r="ES758" s="1"/>
      <c r="ET758" s="1"/>
      <c r="EU758" s="1"/>
      <c r="EV758" s="1"/>
      <c r="EW758" s="1"/>
      <c r="EX758" s="1"/>
      <c r="EY758" s="1"/>
      <c r="EZ758" s="1"/>
      <c r="FA758" s="1"/>
      <c r="FB758" s="1"/>
      <c r="FC758" s="1"/>
      <c r="FD758" s="1"/>
      <c r="FE758" s="1"/>
      <c r="FF758" s="1"/>
      <c r="FI758" s="2"/>
      <c r="FJ758" s="2"/>
      <c r="FO758" s="2"/>
      <c r="FP758" s="2"/>
      <c r="FS758" s="2"/>
      <c r="FT758" s="2"/>
      <c r="FU758" s="2"/>
      <c r="FV758" s="2"/>
      <c r="FW758" s="2"/>
      <c r="FX758" s="2"/>
      <c r="FY758" s="2"/>
      <c r="FZ758" s="2"/>
      <c r="GQ758" s="1"/>
      <c r="GR758" s="1"/>
      <c r="GS758" s="1"/>
      <c r="GT758" s="1"/>
      <c r="GU758" s="1"/>
      <c r="GV758" s="1"/>
      <c r="GW758" s="1"/>
      <c r="GX758" s="1"/>
      <c r="HM758" s="1"/>
      <c r="HN758" s="1"/>
    </row>
    <row r="759" spans="1:222">
      <c r="A759" s="11"/>
      <c r="B759" s="1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2"/>
      <c r="AN759" s="2"/>
      <c r="AQ759" s="2"/>
      <c r="AR759" s="2"/>
      <c r="AU759" s="2"/>
      <c r="AV759" s="2"/>
      <c r="BA759" s="2"/>
      <c r="BB759" s="2"/>
      <c r="BE759" s="2"/>
      <c r="BF759" s="2"/>
      <c r="BI759" s="2"/>
      <c r="BJ759" s="2"/>
      <c r="BO759" s="1"/>
      <c r="BP759" s="1"/>
      <c r="BQ759" s="1"/>
      <c r="BR759" s="1"/>
      <c r="BS759" s="1"/>
      <c r="BT759" s="1"/>
      <c r="BU759" s="1"/>
      <c r="BV759" s="1"/>
      <c r="BW759" s="1"/>
      <c r="BX759" s="1"/>
      <c r="BY759" s="1"/>
      <c r="BZ759" s="1"/>
      <c r="CA759" s="1"/>
      <c r="CB759" s="1"/>
      <c r="CC759" s="1"/>
      <c r="CD759" s="1"/>
      <c r="CE759" s="1"/>
      <c r="CF759" s="1"/>
      <c r="CG759" s="1"/>
      <c r="CH759" s="1"/>
      <c r="CI759" s="1"/>
      <c r="CJ759" s="1"/>
      <c r="CK759" s="1"/>
      <c r="CL759" s="1"/>
      <c r="CM759" s="1"/>
      <c r="CN759" s="1"/>
      <c r="CO759" s="1"/>
      <c r="CP759" s="1"/>
      <c r="CQ759" s="1"/>
      <c r="CR759" s="1"/>
      <c r="CS759" s="1"/>
      <c r="CT759" s="1"/>
      <c r="CU759" s="1"/>
      <c r="CV759" s="1"/>
      <c r="CW759" s="1"/>
      <c r="CX759" s="1"/>
      <c r="CY759" s="1"/>
      <c r="CZ759" s="1"/>
      <c r="DA759" s="1"/>
      <c r="DB759" s="1"/>
      <c r="DC759" s="1"/>
      <c r="DD759" s="1"/>
      <c r="DE759" s="1"/>
      <c r="DF759" s="1"/>
      <c r="DG759" s="1"/>
      <c r="DH759" s="1"/>
      <c r="DI759" s="1"/>
      <c r="DJ759" s="1"/>
      <c r="DK759" s="1"/>
      <c r="DL759" s="1"/>
      <c r="DM759" s="1"/>
      <c r="DN759" s="1"/>
      <c r="DO759" s="1"/>
      <c r="DP759" s="1"/>
      <c r="DQ759" s="1"/>
      <c r="DR759" s="1"/>
      <c r="DS759" s="1"/>
      <c r="DT759" s="1"/>
      <c r="DU759" s="1"/>
      <c r="DV759" s="1"/>
      <c r="DW759" s="1"/>
      <c r="DX759" s="1"/>
      <c r="DY759" s="1"/>
      <c r="DZ759" s="1"/>
      <c r="EA759" s="1"/>
      <c r="EB759" s="1"/>
      <c r="EC759" s="1"/>
      <c r="ED759" s="1"/>
      <c r="EE759" s="1"/>
      <c r="EF759" s="1"/>
      <c r="EG759" s="1"/>
      <c r="EH759" s="1"/>
      <c r="EI759" s="1"/>
      <c r="EJ759" s="1"/>
      <c r="EK759" s="1"/>
      <c r="EL759" s="1"/>
      <c r="EM759" s="1"/>
      <c r="EN759" s="1"/>
      <c r="EO759" s="1"/>
      <c r="EP759" s="1"/>
      <c r="EQ759" s="1"/>
      <c r="ER759" s="1"/>
      <c r="ES759" s="1"/>
      <c r="ET759" s="1"/>
      <c r="EU759" s="1"/>
      <c r="EV759" s="1"/>
      <c r="EW759" s="1"/>
      <c r="EX759" s="1"/>
      <c r="EY759" s="1"/>
      <c r="EZ759" s="1"/>
      <c r="FA759" s="1"/>
      <c r="FB759" s="1"/>
      <c r="FC759" s="1"/>
      <c r="FD759" s="1"/>
      <c r="FE759" s="1"/>
      <c r="FF759" s="1"/>
      <c r="FI759" s="2"/>
      <c r="FJ759" s="2"/>
      <c r="FO759" s="2"/>
      <c r="FP759" s="2"/>
      <c r="FS759" s="2"/>
      <c r="FT759" s="2"/>
      <c r="FU759" s="2"/>
      <c r="FV759" s="2"/>
      <c r="FW759" s="2"/>
      <c r="FX759" s="2"/>
      <c r="FY759" s="2"/>
      <c r="FZ759" s="2"/>
      <c r="GQ759" s="1"/>
      <c r="GR759" s="1"/>
      <c r="GS759" s="1"/>
      <c r="GT759" s="1"/>
      <c r="GU759" s="1"/>
      <c r="GV759" s="1"/>
      <c r="GW759" s="1"/>
      <c r="GX759" s="1"/>
      <c r="HM759" s="1"/>
      <c r="HN759" s="1"/>
    </row>
    <row r="760" spans="1:222">
      <c r="A760" s="11"/>
      <c r="B760" s="1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2"/>
      <c r="AN760" s="2"/>
      <c r="AQ760" s="2"/>
      <c r="AR760" s="2"/>
      <c r="AU760" s="2"/>
      <c r="AV760" s="2"/>
      <c r="BA760" s="2"/>
      <c r="BB760" s="2"/>
      <c r="BE760" s="2"/>
      <c r="BF760" s="2"/>
      <c r="BI760" s="2"/>
      <c r="BJ760" s="2"/>
      <c r="BO760" s="1"/>
      <c r="BP760" s="1"/>
      <c r="BQ760" s="1"/>
      <c r="BR760" s="1"/>
      <c r="BS760" s="1"/>
      <c r="BT760" s="1"/>
      <c r="BU760" s="1"/>
      <c r="BV760" s="1"/>
      <c r="BW760" s="1"/>
      <c r="BX760" s="1"/>
      <c r="BY760" s="1"/>
      <c r="BZ760" s="1"/>
      <c r="CA760" s="1"/>
      <c r="CB760" s="1"/>
      <c r="CC760" s="1"/>
      <c r="CD760" s="1"/>
      <c r="CE760" s="1"/>
      <c r="CF760" s="1"/>
      <c r="CG760" s="1"/>
      <c r="CH760" s="1"/>
      <c r="CI760" s="1"/>
      <c r="CJ760" s="1"/>
      <c r="CK760" s="1"/>
      <c r="CL760" s="1"/>
      <c r="CM760" s="1"/>
      <c r="CN760" s="1"/>
      <c r="CO760" s="1"/>
      <c r="CP760" s="1"/>
      <c r="CQ760" s="1"/>
      <c r="CR760" s="1"/>
      <c r="CS760" s="1"/>
      <c r="CT760" s="1"/>
      <c r="CU760" s="1"/>
      <c r="CV760" s="1"/>
      <c r="CW760" s="1"/>
      <c r="CX760" s="1"/>
      <c r="CY760" s="1"/>
      <c r="CZ760" s="1"/>
      <c r="DA760" s="1"/>
      <c r="DB760" s="1"/>
      <c r="DC760" s="1"/>
      <c r="DD760" s="1"/>
      <c r="DE760" s="1"/>
      <c r="DF760" s="1"/>
      <c r="DG760" s="1"/>
      <c r="DH760" s="1"/>
      <c r="DI760" s="1"/>
      <c r="DJ760" s="1"/>
      <c r="DK760" s="1"/>
      <c r="DL760" s="1"/>
      <c r="DM760" s="1"/>
      <c r="DN760" s="1"/>
      <c r="DO760" s="1"/>
      <c r="DP760" s="1"/>
      <c r="DQ760" s="1"/>
      <c r="DR760" s="1"/>
      <c r="DS760" s="1"/>
      <c r="DT760" s="1"/>
      <c r="DU760" s="1"/>
      <c r="DV760" s="1"/>
      <c r="DW760" s="1"/>
      <c r="DX760" s="1"/>
      <c r="DY760" s="1"/>
      <c r="DZ760" s="1"/>
      <c r="EA760" s="1"/>
      <c r="EB760" s="1"/>
      <c r="EC760" s="1"/>
      <c r="ED760" s="1"/>
      <c r="EE760" s="1"/>
      <c r="EF760" s="1"/>
      <c r="EG760" s="1"/>
      <c r="EH760" s="1"/>
      <c r="EI760" s="1"/>
      <c r="EJ760" s="1"/>
      <c r="EK760" s="1"/>
      <c r="EL760" s="1"/>
      <c r="EM760" s="1"/>
      <c r="EN760" s="1"/>
      <c r="EO760" s="1"/>
      <c r="EP760" s="1"/>
      <c r="EQ760" s="1"/>
      <c r="ER760" s="1"/>
      <c r="ES760" s="1"/>
      <c r="ET760" s="1"/>
      <c r="EU760" s="1"/>
      <c r="EV760" s="1"/>
      <c r="EW760" s="1"/>
      <c r="EX760" s="1"/>
      <c r="EY760" s="1"/>
      <c r="EZ760" s="1"/>
      <c r="FA760" s="1"/>
      <c r="FB760" s="1"/>
      <c r="FC760" s="1"/>
      <c r="FD760" s="1"/>
      <c r="FE760" s="1"/>
      <c r="FF760" s="1"/>
      <c r="FI760" s="2"/>
      <c r="FJ760" s="2"/>
      <c r="FO760" s="2"/>
      <c r="FP760" s="2"/>
      <c r="FS760" s="2"/>
      <c r="FT760" s="2"/>
      <c r="FU760" s="2"/>
      <c r="FV760" s="2"/>
      <c r="FW760" s="2"/>
      <c r="FX760" s="2"/>
      <c r="FY760" s="2"/>
      <c r="FZ760" s="2"/>
      <c r="GQ760" s="1"/>
      <c r="GR760" s="1"/>
      <c r="GS760" s="1"/>
      <c r="GT760" s="1"/>
      <c r="GU760" s="1"/>
      <c r="GV760" s="1"/>
      <c r="GW760" s="1"/>
      <c r="GX760" s="1"/>
      <c r="HM760" s="1"/>
      <c r="HN760" s="1"/>
    </row>
    <row r="761" spans="1:222">
      <c r="A761" s="11"/>
      <c r="B761" s="1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2"/>
      <c r="AN761" s="2"/>
      <c r="AQ761" s="2"/>
      <c r="AR761" s="2"/>
      <c r="AU761" s="2"/>
      <c r="AV761" s="2"/>
      <c r="BA761" s="2"/>
      <c r="BB761" s="2"/>
      <c r="BE761" s="2"/>
      <c r="BF761" s="2"/>
      <c r="BI761" s="2"/>
      <c r="BJ761" s="2"/>
      <c r="BO761" s="1"/>
      <c r="BP761" s="1"/>
      <c r="BQ761" s="1"/>
      <c r="BR761" s="1"/>
      <c r="BS761" s="1"/>
      <c r="BT761" s="1"/>
      <c r="BU761" s="1"/>
      <c r="BV761" s="1"/>
      <c r="BW761" s="1"/>
      <c r="BX761" s="1"/>
      <c r="BY761" s="1"/>
      <c r="BZ761" s="1"/>
      <c r="CA761" s="1"/>
      <c r="CB761" s="1"/>
      <c r="CC761" s="1"/>
      <c r="CD761" s="1"/>
      <c r="CE761" s="1"/>
      <c r="CF761" s="1"/>
      <c r="CG761" s="1"/>
      <c r="CH761" s="1"/>
      <c r="CI761" s="1"/>
      <c r="CJ761" s="1"/>
      <c r="CK761" s="1"/>
      <c r="CL761" s="1"/>
      <c r="CM761" s="1"/>
      <c r="CN761" s="1"/>
      <c r="CO761" s="1"/>
      <c r="CP761" s="1"/>
      <c r="CQ761" s="1"/>
      <c r="CR761" s="1"/>
      <c r="CS761" s="1"/>
      <c r="CT761" s="1"/>
      <c r="CU761" s="1"/>
      <c r="CV761" s="1"/>
      <c r="CW761" s="1"/>
      <c r="CX761" s="1"/>
      <c r="CY761" s="1"/>
      <c r="CZ761" s="1"/>
      <c r="DA761" s="1"/>
      <c r="DB761" s="1"/>
      <c r="DC761" s="1"/>
      <c r="DD761" s="1"/>
      <c r="DE761" s="1"/>
      <c r="DF761" s="1"/>
      <c r="DG761" s="1"/>
      <c r="DH761" s="1"/>
      <c r="DI761" s="1"/>
      <c r="DJ761" s="1"/>
      <c r="DK761" s="1"/>
      <c r="DL761" s="1"/>
      <c r="DM761" s="1"/>
      <c r="DN761" s="1"/>
      <c r="DO761" s="1"/>
      <c r="DP761" s="1"/>
      <c r="DQ761" s="1"/>
      <c r="DR761" s="1"/>
      <c r="DS761" s="1"/>
      <c r="DT761" s="1"/>
      <c r="DU761" s="1"/>
      <c r="DV761" s="1"/>
      <c r="DW761" s="1"/>
      <c r="DX761" s="1"/>
      <c r="DY761" s="1"/>
      <c r="DZ761" s="1"/>
      <c r="EA761" s="1"/>
      <c r="EB761" s="1"/>
      <c r="EC761" s="1"/>
      <c r="ED761" s="1"/>
      <c r="EE761" s="1"/>
      <c r="EF761" s="1"/>
      <c r="EG761" s="1"/>
      <c r="EH761" s="1"/>
      <c r="EI761" s="1"/>
      <c r="EJ761" s="1"/>
      <c r="EK761" s="1"/>
      <c r="EL761" s="1"/>
      <c r="EM761" s="1"/>
      <c r="EN761" s="1"/>
      <c r="EO761" s="1"/>
      <c r="EP761" s="1"/>
      <c r="EQ761" s="1"/>
      <c r="ER761" s="1"/>
      <c r="ES761" s="1"/>
      <c r="ET761" s="1"/>
      <c r="EU761" s="1"/>
      <c r="EV761" s="1"/>
      <c r="EW761" s="1"/>
      <c r="EX761" s="1"/>
      <c r="EY761" s="1"/>
      <c r="EZ761" s="1"/>
      <c r="FA761" s="1"/>
      <c r="FB761" s="1"/>
      <c r="FC761" s="1"/>
      <c r="FD761" s="1"/>
      <c r="FE761" s="1"/>
      <c r="FF761" s="1"/>
      <c r="FI761" s="2"/>
      <c r="FJ761" s="2"/>
      <c r="FO761" s="2"/>
      <c r="FP761" s="2"/>
      <c r="FS761" s="2"/>
      <c r="FT761" s="2"/>
      <c r="FU761" s="2"/>
      <c r="FV761" s="2"/>
      <c r="FW761" s="2"/>
      <c r="FX761" s="2"/>
      <c r="FY761" s="2"/>
      <c r="FZ761" s="2"/>
      <c r="GQ761" s="1"/>
      <c r="GR761" s="1"/>
      <c r="GS761" s="1"/>
      <c r="GT761" s="1"/>
      <c r="GU761" s="1"/>
      <c r="GV761" s="1"/>
      <c r="GW761" s="1"/>
      <c r="GX761" s="1"/>
      <c r="HM761" s="1"/>
      <c r="HN761" s="1"/>
    </row>
    <row r="762" spans="1:222">
      <c r="A762" s="11"/>
      <c r="B762" s="1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2"/>
      <c r="AN762" s="2"/>
      <c r="AQ762" s="2"/>
      <c r="AR762" s="2"/>
      <c r="AU762" s="2"/>
      <c r="AV762" s="2"/>
      <c r="BA762" s="2"/>
      <c r="BB762" s="2"/>
      <c r="BE762" s="2"/>
      <c r="BF762" s="2"/>
      <c r="BI762" s="2"/>
      <c r="BJ762" s="2"/>
      <c r="BO762" s="1"/>
      <c r="BP762" s="1"/>
      <c r="BQ762" s="1"/>
      <c r="BR762" s="1"/>
      <c r="BS762" s="1"/>
      <c r="BT762" s="1"/>
      <c r="BU762" s="1"/>
      <c r="BV762" s="1"/>
      <c r="BW762" s="1"/>
      <c r="BX762" s="1"/>
      <c r="BY762" s="1"/>
      <c r="BZ762" s="1"/>
      <c r="CA762" s="1"/>
      <c r="CB762" s="1"/>
      <c r="CC762" s="1"/>
      <c r="CD762" s="1"/>
      <c r="CE762" s="1"/>
      <c r="CF762" s="1"/>
      <c r="CG762" s="1"/>
      <c r="CH762" s="1"/>
      <c r="CI762" s="1"/>
      <c r="CJ762" s="1"/>
      <c r="CK762" s="1"/>
      <c r="CL762" s="1"/>
      <c r="CM762" s="1"/>
      <c r="CN762" s="1"/>
      <c r="CO762" s="1"/>
      <c r="CP762" s="1"/>
      <c r="CQ762" s="1"/>
      <c r="CR762" s="1"/>
      <c r="CS762" s="1"/>
      <c r="CT762" s="1"/>
      <c r="CU762" s="1"/>
      <c r="CV762" s="1"/>
      <c r="CW762" s="1"/>
      <c r="CX762" s="1"/>
      <c r="CY762" s="1"/>
      <c r="CZ762" s="1"/>
      <c r="DA762" s="1"/>
      <c r="DB762" s="1"/>
      <c r="DC762" s="1"/>
      <c r="DD762" s="1"/>
      <c r="DE762" s="1"/>
      <c r="DF762" s="1"/>
      <c r="DG762" s="1"/>
      <c r="DH762" s="1"/>
      <c r="DI762" s="1"/>
      <c r="DJ762" s="1"/>
      <c r="DK762" s="1"/>
      <c r="DL762" s="1"/>
      <c r="DM762" s="1"/>
      <c r="DN762" s="1"/>
      <c r="DO762" s="1"/>
      <c r="DP762" s="1"/>
      <c r="DQ762" s="1"/>
      <c r="DR762" s="1"/>
      <c r="DS762" s="1"/>
      <c r="DT762" s="1"/>
      <c r="DU762" s="1"/>
      <c r="DV762" s="1"/>
      <c r="DW762" s="1"/>
      <c r="DX762" s="1"/>
      <c r="DY762" s="1"/>
      <c r="DZ762" s="1"/>
      <c r="EA762" s="1"/>
      <c r="EB762" s="1"/>
      <c r="EC762" s="1"/>
      <c r="ED762" s="1"/>
      <c r="EE762" s="1"/>
      <c r="EF762" s="1"/>
      <c r="EG762" s="1"/>
      <c r="EH762" s="1"/>
      <c r="EI762" s="1"/>
      <c r="EJ762" s="1"/>
      <c r="EK762" s="1"/>
      <c r="EL762" s="1"/>
      <c r="EM762" s="1"/>
      <c r="EN762" s="1"/>
      <c r="EO762" s="1"/>
      <c r="EP762" s="1"/>
      <c r="EQ762" s="1"/>
      <c r="ER762" s="1"/>
      <c r="ES762" s="1"/>
      <c r="ET762" s="1"/>
      <c r="EU762" s="1"/>
      <c r="EV762" s="1"/>
      <c r="EW762" s="1"/>
      <c r="EX762" s="1"/>
      <c r="EY762" s="1"/>
      <c r="EZ762" s="1"/>
      <c r="FA762" s="1"/>
      <c r="FB762" s="1"/>
      <c r="FC762" s="1"/>
      <c r="FD762" s="1"/>
      <c r="FE762" s="1"/>
      <c r="FF762" s="1"/>
      <c r="FI762" s="2"/>
      <c r="FJ762" s="2"/>
      <c r="FO762" s="2"/>
      <c r="FP762" s="2"/>
      <c r="FS762" s="2"/>
      <c r="FT762" s="2"/>
      <c r="FU762" s="2"/>
      <c r="FV762" s="2"/>
      <c r="FW762" s="2"/>
      <c r="FX762" s="2"/>
      <c r="FY762" s="2"/>
      <c r="FZ762" s="2"/>
      <c r="GQ762" s="1"/>
      <c r="GR762" s="1"/>
      <c r="GS762" s="1"/>
      <c r="GT762" s="1"/>
      <c r="GU762" s="1"/>
      <c r="GV762" s="1"/>
      <c r="GW762" s="1"/>
      <c r="GX762" s="1"/>
      <c r="HM762" s="1"/>
      <c r="HN762" s="1"/>
    </row>
    <row r="763" spans="1:222">
      <c r="A763" s="11"/>
      <c r="B763" s="1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2"/>
      <c r="AN763" s="2"/>
      <c r="AQ763" s="2"/>
      <c r="AR763" s="2"/>
      <c r="AU763" s="2"/>
      <c r="AV763" s="2"/>
      <c r="BA763" s="2"/>
      <c r="BB763" s="2"/>
      <c r="BE763" s="2"/>
      <c r="BF763" s="2"/>
      <c r="BI763" s="2"/>
      <c r="BJ763" s="2"/>
      <c r="BO763" s="1"/>
      <c r="BP763" s="1"/>
      <c r="BQ763" s="1"/>
      <c r="BR763" s="1"/>
      <c r="BS763" s="1"/>
      <c r="BT763" s="1"/>
      <c r="BU763" s="1"/>
      <c r="BV763" s="1"/>
      <c r="BW763" s="1"/>
      <c r="BX763" s="1"/>
      <c r="BY763" s="1"/>
      <c r="BZ763" s="1"/>
      <c r="CA763" s="1"/>
      <c r="CB763" s="1"/>
      <c r="CC763" s="1"/>
      <c r="CD763" s="1"/>
      <c r="CE763" s="1"/>
      <c r="CF763" s="1"/>
      <c r="CG763" s="1"/>
      <c r="CH763" s="1"/>
      <c r="CI763" s="1"/>
      <c r="CJ763" s="1"/>
      <c r="CK763" s="1"/>
      <c r="CL763" s="1"/>
      <c r="CM763" s="1"/>
      <c r="CN763" s="1"/>
      <c r="CO763" s="1"/>
      <c r="CP763" s="1"/>
      <c r="CQ763" s="1"/>
      <c r="CR763" s="1"/>
      <c r="CS763" s="1"/>
      <c r="CT763" s="1"/>
      <c r="CU763" s="1"/>
      <c r="CV763" s="1"/>
      <c r="CW763" s="1"/>
      <c r="CX763" s="1"/>
      <c r="CY763" s="1"/>
      <c r="CZ763" s="1"/>
      <c r="DA763" s="1"/>
      <c r="DB763" s="1"/>
      <c r="DC763" s="1"/>
      <c r="DD763" s="1"/>
      <c r="DE763" s="1"/>
      <c r="DF763" s="1"/>
      <c r="DG763" s="1"/>
      <c r="DH763" s="1"/>
      <c r="DI763" s="1"/>
      <c r="DJ763" s="1"/>
      <c r="DK763" s="1"/>
      <c r="DL763" s="1"/>
      <c r="DM763" s="1"/>
      <c r="DN763" s="1"/>
      <c r="DO763" s="1"/>
      <c r="DP763" s="1"/>
      <c r="DQ763" s="1"/>
      <c r="DR763" s="1"/>
      <c r="DS763" s="1"/>
      <c r="DT763" s="1"/>
      <c r="DU763" s="1"/>
      <c r="DV763" s="1"/>
      <c r="DW763" s="1"/>
      <c r="DX763" s="1"/>
      <c r="DY763" s="1"/>
      <c r="DZ763" s="1"/>
      <c r="EA763" s="1"/>
      <c r="EB763" s="1"/>
      <c r="EC763" s="1"/>
      <c r="ED763" s="1"/>
      <c r="EE763" s="1"/>
      <c r="EF763" s="1"/>
      <c r="EG763" s="1"/>
      <c r="EH763" s="1"/>
      <c r="EI763" s="1"/>
      <c r="EJ763" s="1"/>
      <c r="EK763" s="1"/>
      <c r="EL763" s="1"/>
      <c r="EM763" s="1"/>
      <c r="EN763" s="1"/>
      <c r="EO763" s="1"/>
      <c r="EP763" s="1"/>
      <c r="EQ763" s="1"/>
      <c r="ER763" s="1"/>
      <c r="ES763" s="1"/>
      <c r="ET763" s="1"/>
      <c r="EU763" s="1"/>
      <c r="EV763" s="1"/>
      <c r="EW763" s="1"/>
      <c r="EX763" s="1"/>
      <c r="EY763" s="1"/>
      <c r="EZ763" s="1"/>
      <c r="FA763" s="1"/>
      <c r="FB763" s="1"/>
      <c r="FC763" s="1"/>
      <c r="FD763" s="1"/>
      <c r="FE763" s="1"/>
      <c r="FF763" s="1"/>
      <c r="FI763" s="2"/>
      <c r="FJ763" s="2"/>
      <c r="FO763" s="2"/>
      <c r="FP763" s="2"/>
      <c r="FS763" s="2"/>
      <c r="FT763" s="2"/>
      <c r="FU763" s="2"/>
      <c r="FV763" s="2"/>
      <c r="FW763" s="2"/>
      <c r="FX763" s="2"/>
      <c r="FY763" s="2"/>
      <c r="FZ763" s="2"/>
      <c r="GQ763" s="1"/>
      <c r="GR763" s="1"/>
      <c r="GS763" s="1"/>
      <c r="GT763" s="1"/>
      <c r="GU763" s="1"/>
      <c r="GV763" s="1"/>
      <c r="GW763" s="1"/>
      <c r="GX763" s="1"/>
      <c r="HM763" s="1"/>
      <c r="HN763" s="1"/>
    </row>
    <row r="764" spans="1:222">
      <c r="A764" s="11"/>
      <c r="B764" s="1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2"/>
      <c r="AN764" s="2"/>
      <c r="AQ764" s="2"/>
      <c r="AR764" s="2"/>
      <c r="AU764" s="2"/>
      <c r="AV764" s="2"/>
      <c r="BA764" s="2"/>
      <c r="BB764" s="2"/>
      <c r="BE764" s="2"/>
      <c r="BF764" s="2"/>
      <c r="BI764" s="2"/>
      <c r="BJ764" s="2"/>
      <c r="BO764" s="1"/>
      <c r="BP764" s="1"/>
      <c r="BQ764" s="1"/>
      <c r="BR764" s="1"/>
      <c r="BS764" s="1"/>
      <c r="BT764" s="1"/>
      <c r="BU764" s="1"/>
      <c r="BV764" s="1"/>
      <c r="BW764" s="1"/>
      <c r="BX764" s="1"/>
      <c r="BY764" s="1"/>
      <c r="BZ764" s="1"/>
      <c r="CA764" s="1"/>
      <c r="CB764" s="1"/>
      <c r="CC764" s="1"/>
      <c r="CD764" s="1"/>
      <c r="CE764" s="1"/>
      <c r="CF764" s="1"/>
      <c r="CG764" s="1"/>
      <c r="CH764" s="1"/>
      <c r="CI764" s="1"/>
      <c r="CJ764" s="1"/>
      <c r="CK764" s="1"/>
      <c r="CL764" s="1"/>
      <c r="CM764" s="1"/>
      <c r="CN764" s="1"/>
      <c r="CO764" s="1"/>
      <c r="CP764" s="1"/>
      <c r="CQ764" s="1"/>
      <c r="CR764" s="1"/>
      <c r="CS764" s="1"/>
      <c r="CT764" s="1"/>
      <c r="CU764" s="1"/>
      <c r="CV764" s="1"/>
      <c r="CW764" s="1"/>
      <c r="CX764" s="1"/>
      <c r="CY764" s="1"/>
      <c r="CZ764" s="1"/>
      <c r="DA764" s="1"/>
      <c r="DB764" s="1"/>
      <c r="DC764" s="1"/>
      <c r="DD764" s="1"/>
      <c r="DE764" s="1"/>
      <c r="DF764" s="1"/>
      <c r="DG764" s="1"/>
      <c r="DH764" s="1"/>
      <c r="DI764" s="1"/>
      <c r="DJ764" s="1"/>
      <c r="DK764" s="1"/>
      <c r="DL764" s="1"/>
      <c r="DM764" s="1"/>
      <c r="DN764" s="1"/>
      <c r="DO764" s="1"/>
      <c r="DP764" s="1"/>
      <c r="DQ764" s="1"/>
      <c r="DR764" s="1"/>
      <c r="DS764" s="1"/>
      <c r="DT764" s="1"/>
      <c r="DU764" s="1"/>
      <c r="DV764" s="1"/>
      <c r="DW764" s="1"/>
      <c r="DX764" s="1"/>
      <c r="DY764" s="1"/>
      <c r="DZ764" s="1"/>
      <c r="EA764" s="1"/>
      <c r="EB764" s="1"/>
      <c r="EC764" s="1"/>
      <c r="ED764" s="1"/>
      <c r="EE764" s="1"/>
      <c r="EF764" s="1"/>
      <c r="EG764" s="1"/>
      <c r="EH764" s="1"/>
      <c r="EI764" s="1"/>
      <c r="EJ764" s="1"/>
      <c r="EK764" s="1"/>
      <c r="EL764" s="1"/>
      <c r="EM764" s="1"/>
      <c r="EN764" s="1"/>
      <c r="EO764" s="1"/>
      <c r="EP764" s="1"/>
      <c r="EQ764" s="1"/>
      <c r="ER764" s="1"/>
      <c r="ES764" s="1"/>
      <c r="ET764" s="1"/>
      <c r="EU764" s="1"/>
      <c r="EV764" s="1"/>
      <c r="EW764" s="1"/>
      <c r="EX764" s="1"/>
      <c r="EY764" s="1"/>
      <c r="EZ764" s="1"/>
      <c r="FA764" s="1"/>
      <c r="FB764" s="1"/>
      <c r="FC764" s="1"/>
      <c r="FD764" s="1"/>
      <c r="FE764" s="1"/>
      <c r="FF764" s="1"/>
      <c r="FI764" s="2"/>
      <c r="FJ764" s="2"/>
      <c r="FO764" s="2"/>
      <c r="FP764" s="2"/>
      <c r="FS764" s="2"/>
      <c r="FT764" s="2"/>
      <c r="FU764" s="2"/>
      <c r="FV764" s="2"/>
      <c r="FW764" s="2"/>
      <c r="FX764" s="2"/>
      <c r="FY764" s="2"/>
      <c r="FZ764" s="2"/>
      <c r="GQ764" s="1"/>
      <c r="GR764" s="1"/>
      <c r="GS764" s="1"/>
      <c r="GT764" s="1"/>
      <c r="GU764" s="1"/>
      <c r="GV764" s="1"/>
      <c r="GW764" s="1"/>
      <c r="GX764" s="1"/>
      <c r="HM764" s="1"/>
      <c r="HN764" s="1"/>
    </row>
    <row r="765" spans="1:222">
      <c r="A765" s="11"/>
      <c r="B765" s="1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2"/>
      <c r="AN765" s="2"/>
      <c r="AQ765" s="2"/>
      <c r="AR765" s="2"/>
      <c r="AU765" s="2"/>
      <c r="AV765" s="2"/>
      <c r="BA765" s="2"/>
      <c r="BB765" s="2"/>
      <c r="BE765" s="2"/>
      <c r="BF765" s="2"/>
      <c r="BI765" s="2"/>
      <c r="BJ765" s="2"/>
      <c r="BO765" s="1"/>
      <c r="BP765" s="1"/>
      <c r="BQ765" s="1"/>
      <c r="BR765" s="1"/>
      <c r="BS765" s="1"/>
      <c r="BT765" s="1"/>
      <c r="BU765" s="1"/>
      <c r="BV765" s="1"/>
      <c r="BW765" s="1"/>
      <c r="BX765" s="1"/>
      <c r="BY765" s="1"/>
      <c r="BZ765" s="1"/>
      <c r="CA765" s="1"/>
      <c r="CB765" s="1"/>
      <c r="CC765" s="1"/>
      <c r="CD765" s="1"/>
      <c r="CE765" s="1"/>
      <c r="CF765" s="1"/>
      <c r="CG765" s="1"/>
      <c r="CH765" s="1"/>
      <c r="CI765" s="1"/>
      <c r="CJ765" s="1"/>
      <c r="CK765" s="1"/>
      <c r="CL765" s="1"/>
      <c r="CM765" s="1"/>
      <c r="CN765" s="1"/>
      <c r="CO765" s="1"/>
      <c r="CP765" s="1"/>
      <c r="CQ765" s="1"/>
      <c r="CR765" s="1"/>
      <c r="CS765" s="1"/>
      <c r="CT765" s="1"/>
      <c r="CU765" s="1"/>
      <c r="CV765" s="1"/>
      <c r="CW765" s="1"/>
      <c r="CX765" s="1"/>
      <c r="CY765" s="1"/>
      <c r="CZ765" s="1"/>
      <c r="DA765" s="1"/>
      <c r="DB765" s="1"/>
      <c r="DC765" s="1"/>
      <c r="DD765" s="1"/>
      <c r="DE765" s="1"/>
      <c r="DF765" s="1"/>
      <c r="DG765" s="1"/>
      <c r="DH765" s="1"/>
      <c r="DI765" s="1"/>
      <c r="DJ765" s="1"/>
      <c r="DK765" s="1"/>
      <c r="DL765" s="1"/>
      <c r="DM765" s="1"/>
      <c r="DN765" s="1"/>
      <c r="DO765" s="1"/>
      <c r="DP765" s="1"/>
      <c r="DQ765" s="1"/>
      <c r="DR765" s="1"/>
      <c r="DS765" s="1"/>
      <c r="DT765" s="1"/>
      <c r="DU765" s="1"/>
      <c r="DV765" s="1"/>
      <c r="DW765" s="1"/>
      <c r="DX765" s="1"/>
      <c r="DY765" s="1"/>
      <c r="DZ765" s="1"/>
      <c r="EA765" s="1"/>
      <c r="EB765" s="1"/>
      <c r="EC765" s="1"/>
      <c r="ED765" s="1"/>
      <c r="EE765" s="1"/>
      <c r="EF765" s="1"/>
      <c r="EG765" s="1"/>
      <c r="EH765" s="1"/>
      <c r="EI765" s="1"/>
      <c r="EJ765" s="1"/>
      <c r="EK765" s="1"/>
      <c r="EL765" s="1"/>
      <c r="EM765" s="1"/>
      <c r="EN765" s="1"/>
      <c r="EO765" s="1"/>
      <c r="EP765" s="1"/>
      <c r="EQ765" s="1"/>
      <c r="ER765" s="1"/>
      <c r="ES765" s="1"/>
      <c r="ET765" s="1"/>
      <c r="EU765" s="1"/>
      <c r="EV765" s="1"/>
      <c r="EW765" s="1"/>
      <c r="EX765" s="1"/>
      <c r="EY765" s="1"/>
      <c r="EZ765" s="1"/>
      <c r="FA765" s="1"/>
      <c r="FB765" s="1"/>
      <c r="FC765" s="1"/>
      <c r="FD765" s="1"/>
      <c r="FE765" s="1"/>
      <c r="FF765" s="1"/>
      <c r="FI765" s="2"/>
      <c r="FJ765" s="2"/>
      <c r="FO765" s="2"/>
      <c r="FP765" s="2"/>
      <c r="FS765" s="2"/>
      <c r="FT765" s="2"/>
      <c r="FU765" s="2"/>
      <c r="FV765" s="2"/>
      <c r="FW765" s="2"/>
      <c r="FX765" s="2"/>
      <c r="FY765" s="2"/>
      <c r="FZ765" s="2"/>
      <c r="GQ765" s="1"/>
      <c r="GR765" s="1"/>
      <c r="GS765" s="1"/>
      <c r="GT765" s="1"/>
      <c r="GU765" s="1"/>
      <c r="GV765" s="1"/>
      <c r="GW765" s="1"/>
      <c r="GX765" s="1"/>
      <c r="HM765" s="1"/>
      <c r="HN765" s="1"/>
    </row>
    <row r="766" spans="1:222">
      <c r="A766" s="11"/>
      <c r="B766" s="1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2"/>
      <c r="AN766" s="2"/>
      <c r="AQ766" s="2"/>
      <c r="AR766" s="2"/>
      <c r="AU766" s="2"/>
      <c r="AV766" s="2"/>
      <c r="BA766" s="2"/>
      <c r="BB766" s="2"/>
      <c r="BE766" s="2"/>
      <c r="BF766" s="2"/>
      <c r="BI766" s="2"/>
      <c r="BJ766" s="2"/>
      <c r="BO766" s="1"/>
      <c r="BP766" s="1"/>
      <c r="BQ766" s="1"/>
      <c r="BR766" s="1"/>
      <c r="BS766" s="1"/>
      <c r="BT766" s="1"/>
      <c r="BU766" s="1"/>
      <c r="BV766" s="1"/>
      <c r="BW766" s="1"/>
      <c r="BX766" s="1"/>
      <c r="BY766" s="1"/>
      <c r="BZ766" s="1"/>
      <c r="CA766" s="1"/>
      <c r="CB766" s="1"/>
      <c r="CC766" s="1"/>
      <c r="CD766" s="1"/>
      <c r="CE766" s="1"/>
      <c r="CF766" s="1"/>
      <c r="CG766" s="1"/>
      <c r="CH766" s="1"/>
      <c r="CI766" s="1"/>
      <c r="CJ766" s="1"/>
      <c r="CK766" s="1"/>
      <c r="CL766" s="1"/>
      <c r="CM766" s="1"/>
      <c r="CN766" s="1"/>
      <c r="CO766" s="1"/>
      <c r="CP766" s="1"/>
      <c r="CQ766" s="1"/>
      <c r="CR766" s="1"/>
      <c r="CS766" s="1"/>
      <c r="CT766" s="1"/>
      <c r="CU766" s="1"/>
      <c r="CV766" s="1"/>
      <c r="CW766" s="1"/>
      <c r="CX766" s="1"/>
      <c r="CY766" s="1"/>
      <c r="CZ766" s="1"/>
      <c r="DA766" s="1"/>
      <c r="DB766" s="1"/>
      <c r="DC766" s="1"/>
      <c r="DD766" s="1"/>
      <c r="DE766" s="1"/>
      <c r="DF766" s="1"/>
      <c r="DG766" s="1"/>
      <c r="DH766" s="1"/>
      <c r="DI766" s="1"/>
      <c r="DJ766" s="1"/>
      <c r="DK766" s="1"/>
      <c r="DL766" s="1"/>
      <c r="DM766" s="1"/>
      <c r="DN766" s="1"/>
      <c r="DO766" s="1"/>
      <c r="DP766" s="1"/>
      <c r="DQ766" s="1"/>
      <c r="DR766" s="1"/>
      <c r="DS766" s="1"/>
      <c r="DT766" s="1"/>
      <c r="DU766" s="1"/>
      <c r="DV766" s="1"/>
      <c r="DW766" s="1"/>
      <c r="DX766" s="1"/>
      <c r="DY766" s="1"/>
      <c r="DZ766" s="1"/>
      <c r="EA766" s="1"/>
      <c r="EB766" s="1"/>
      <c r="EC766" s="1"/>
      <c r="ED766" s="1"/>
      <c r="EE766" s="1"/>
      <c r="EF766" s="1"/>
      <c r="EG766" s="1"/>
      <c r="EH766" s="1"/>
      <c r="EI766" s="1"/>
      <c r="EJ766" s="1"/>
      <c r="EK766" s="1"/>
      <c r="EL766" s="1"/>
      <c r="EM766" s="1"/>
      <c r="EN766" s="1"/>
      <c r="EO766" s="1"/>
      <c r="EP766" s="1"/>
      <c r="EQ766" s="1"/>
      <c r="ER766" s="1"/>
      <c r="ES766" s="1"/>
      <c r="ET766" s="1"/>
      <c r="EU766" s="1"/>
      <c r="EV766" s="1"/>
      <c r="EW766" s="1"/>
      <c r="EX766" s="1"/>
      <c r="EY766" s="1"/>
      <c r="EZ766" s="1"/>
      <c r="FA766" s="1"/>
      <c r="FB766" s="1"/>
      <c r="FC766" s="1"/>
      <c r="FD766" s="1"/>
      <c r="FE766" s="1"/>
      <c r="FF766" s="1"/>
      <c r="FI766" s="2"/>
      <c r="FJ766" s="2"/>
      <c r="FO766" s="2"/>
      <c r="FP766" s="2"/>
      <c r="FS766" s="2"/>
      <c r="FT766" s="2"/>
      <c r="FU766" s="2"/>
      <c r="FV766" s="2"/>
      <c r="FW766" s="2"/>
      <c r="FX766" s="2"/>
      <c r="FY766" s="2"/>
      <c r="FZ766" s="2"/>
      <c r="GQ766" s="1"/>
      <c r="GR766" s="1"/>
      <c r="GS766" s="1"/>
      <c r="GT766" s="1"/>
      <c r="GU766" s="1"/>
      <c r="GV766" s="1"/>
      <c r="GW766" s="1"/>
      <c r="GX766" s="1"/>
      <c r="HM766" s="1"/>
      <c r="HN766" s="1"/>
    </row>
    <row r="767" spans="1:222">
      <c r="A767" s="11"/>
      <c r="B767" s="1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2"/>
      <c r="AN767" s="2"/>
      <c r="AQ767" s="2"/>
      <c r="AR767" s="2"/>
      <c r="AU767" s="2"/>
      <c r="AV767" s="2"/>
      <c r="BA767" s="2"/>
      <c r="BB767" s="2"/>
      <c r="BE767" s="2"/>
      <c r="BF767" s="2"/>
      <c r="BI767" s="2"/>
      <c r="BJ767" s="2"/>
      <c r="BO767" s="1"/>
      <c r="BP767" s="1"/>
      <c r="BQ767" s="1"/>
      <c r="BR767" s="1"/>
      <c r="BS767" s="1"/>
      <c r="BT767" s="1"/>
      <c r="BU767" s="1"/>
      <c r="BV767" s="1"/>
      <c r="BW767" s="1"/>
      <c r="BX767" s="1"/>
      <c r="BY767" s="1"/>
      <c r="BZ767" s="1"/>
      <c r="CA767" s="1"/>
      <c r="CB767" s="1"/>
      <c r="CC767" s="1"/>
      <c r="CD767" s="1"/>
      <c r="CE767" s="1"/>
      <c r="CF767" s="1"/>
      <c r="CG767" s="1"/>
      <c r="CH767" s="1"/>
      <c r="CI767" s="1"/>
      <c r="CJ767" s="1"/>
      <c r="CK767" s="1"/>
      <c r="CL767" s="1"/>
      <c r="CM767" s="1"/>
      <c r="CN767" s="1"/>
      <c r="CO767" s="1"/>
      <c r="CP767" s="1"/>
      <c r="CQ767" s="1"/>
      <c r="CR767" s="1"/>
      <c r="CS767" s="1"/>
      <c r="CT767" s="1"/>
      <c r="CU767" s="1"/>
      <c r="CV767" s="1"/>
      <c r="CW767" s="1"/>
      <c r="CX767" s="1"/>
      <c r="CY767" s="1"/>
      <c r="CZ767" s="1"/>
      <c r="DA767" s="1"/>
      <c r="DB767" s="1"/>
      <c r="DC767" s="1"/>
      <c r="DD767" s="1"/>
      <c r="DE767" s="1"/>
      <c r="DF767" s="1"/>
      <c r="DG767" s="1"/>
      <c r="DH767" s="1"/>
      <c r="DI767" s="1"/>
      <c r="DJ767" s="1"/>
      <c r="DK767" s="1"/>
      <c r="DL767" s="1"/>
      <c r="DM767" s="1"/>
      <c r="DN767" s="1"/>
      <c r="DO767" s="1"/>
      <c r="DP767" s="1"/>
      <c r="DQ767" s="1"/>
      <c r="DR767" s="1"/>
      <c r="DS767" s="1"/>
      <c r="DT767" s="1"/>
      <c r="DU767" s="1"/>
      <c r="DV767" s="1"/>
      <c r="DW767" s="1"/>
      <c r="DX767" s="1"/>
      <c r="DY767" s="1"/>
      <c r="DZ767" s="1"/>
      <c r="EA767" s="1"/>
      <c r="EB767" s="1"/>
      <c r="EC767" s="1"/>
      <c r="ED767" s="1"/>
      <c r="EE767" s="1"/>
      <c r="EF767" s="1"/>
      <c r="EG767" s="1"/>
      <c r="EH767" s="1"/>
      <c r="EI767" s="1"/>
      <c r="EJ767" s="1"/>
      <c r="EK767" s="1"/>
      <c r="EL767" s="1"/>
      <c r="EM767" s="1"/>
      <c r="EN767" s="1"/>
      <c r="EO767" s="1"/>
      <c r="EP767" s="1"/>
      <c r="EQ767" s="1"/>
      <c r="ER767" s="1"/>
      <c r="ES767" s="1"/>
      <c r="ET767" s="1"/>
      <c r="EU767" s="1"/>
      <c r="EV767" s="1"/>
      <c r="EW767" s="1"/>
      <c r="EX767" s="1"/>
      <c r="EY767" s="1"/>
      <c r="EZ767" s="1"/>
      <c r="FA767" s="1"/>
      <c r="FB767" s="1"/>
      <c r="FC767" s="1"/>
      <c r="FD767" s="1"/>
      <c r="FE767" s="1"/>
      <c r="FF767" s="1"/>
      <c r="FI767" s="2"/>
      <c r="FJ767" s="2"/>
      <c r="FO767" s="2"/>
      <c r="FP767" s="2"/>
      <c r="FS767" s="2"/>
      <c r="FT767" s="2"/>
      <c r="FU767" s="2"/>
      <c r="FV767" s="2"/>
      <c r="FW767" s="2"/>
      <c r="FX767" s="2"/>
      <c r="FY767" s="2"/>
      <c r="FZ767" s="2"/>
      <c r="GQ767" s="1"/>
      <c r="GR767" s="1"/>
      <c r="GS767" s="1"/>
      <c r="GT767" s="1"/>
      <c r="GU767" s="1"/>
      <c r="GV767" s="1"/>
      <c r="GW767" s="1"/>
      <c r="GX767" s="1"/>
      <c r="HM767" s="1"/>
      <c r="HN767" s="1"/>
    </row>
    <row r="768" spans="1:222">
      <c r="A768" s="11"/>
      <c r="B768" s="1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2"/>
      <c r="AN768" s="2"/>
      <c r="AQ768" s="2"/>
      <c r="AR768" s="2"/>
      <c r="AU768" s="2"/>
      <c r="AV768" s="2"/>
      <c r="BA768" s="2"/>
      <c r="BB768" s="2"/>
      <c r="BE768" s="2"/>
      <c r="BF768" s="2"/>
      <c r="BI768" s="2"/>
      <c r="BJ768" s="2"/>
      <c r="BO768" s="1"/>
      <c r="BP768" s="1"/>
      <c r="BQ768" s="1"/>
      <c r="BR768" s="1"/>
      <c r="BS768" s="1"/>
      <c r="BT768" s="1"/>
      <c r="BU768" s="1"/>
      <c r="BV768" s="1"/>
      <c r="BW768" s="1"/>
      <c r="BX768" s="1"/>
      <c r="BY768" s="1"/>
      <c r="BZ768" s="1"/>
      <c r="CA768" s="1"/>
      <c r="CB768" s="1"/>
      <c r="CC768" s="1"/>
      <c r="CD768" s="1"/>
      <c r="CE768" s="1"/>
      <c r="CF768" s="1"/>
      <c r="CG768" s="1"/>
      <c r="CH768" s="1"/>
      <c r="CI768" s="1"/>
      <c r="CJ768" s="1"/>
      <c r="CK768" s="1"/>
      <c r="CL768" s="1"/>
      <c r="CM768" s="1"/>
      <c r="CN768" s="1"/>
      <c r="CO768" s="1"/>
      <c r="CP768" s="1"/>
      <c r="CQ768" s="1"/>
      <c r="CR768" s="1"/>
      <c r="CS768" s="1"/>
      <c r="CT768" s="1"/>
      <c r="CU768" s="1"/>
      <c r="CV768" s="1"/>
      <c r="CW768" s="1"/>
      <c r="CX768" s="1"/>
      <c r="CY768" s="1"/>
      <c r="CZ768" s="1"/>
      <c r="DA768" s="1"/>
      <c r="DB768" s="1"/>
      <c r="DC768" s="1"/>
      <c r="DD768" s="1"/>
      <c r="DE768" s="1"/>
      <c r="DF768" s="1"/>
      <c r="DG768" s="1"/>
      <c r="DH768" s="1"/>
      <c r="DI768" s="1"/>
      <c r="DJ768" s="1"/>
      <c r="DK768" s="1"/>
      <c r="DL768" s="1"/>
      <c r="DM768" s="1"/>
      <c r="DN768" s="1"/>
      <c r="DO768" s="1"/>
      <c r="DP768" s="1"/>
      <c r="DQ768" s="1"/>
      <c r="DR768" s="1"/>
      <c r="DS768" s="1"/>
      <c r="DT768" s="1"/>
      <c r="DU768" s="1"/>
      <c r="DV768" s="1"/>
      <c r="DW768" s="1"/>
      <c r="DX768" s="1"/>
      <c r="DY768" s="1"/>
      <c r="DZ768" s="1"/>
      <c r="EA768" s="1"/>
      <c r="EB768" s="1"/>
      <c r="EC768" s="1"/>
      <c r="ED768" s="1"/>
      <c r="EE768" s="1"/>
      <c r="EF768" s="1"/>
      <c r="EG768" s="1"/>
      <c r="EH768" s="1"/>
      <c r="EI768" s="1"/>
      <c r="EJ768" s="1"/>
      <c r="EK768" s="1"/>
      <c r="EL768" s="1"/>
      <c r="EM768" s="1"/>
      <c r="EN768" s="1"/>
      <c r="EO768" s="1"/>
      <c r="EP768" s="1"/>
      <c r="EQ768" s="1"/>
      <c r="ER768" s="1"/>
      <c r="ES768" s="1"/>
      <c r="ET768" s="1"/>
      <c r="EU768" s="1"/>
      <c r="EV768" s="1"/>
      <c r="EW768" s="1"/>
      <c r="EX768" s="1"/>
      <c r="EY768" s="1"/>
      <c r="EZ768" s="1"/>
      <c r="FA768" s="1"/>
      <c r="FB768" s="1"/>
      <c r="FC768" s="1"/>
      <c r="FD768" s="1"/>
      <c r="FE768" s="1"/>
      <c r="FF768" s="1"/>
      <c r="FI768" s="2"/>
      <c r="FJ768" s="2"/>
      <c r="FO768" s="2"/>
      <c r="FP768" s="2"/>
      <c r="FS768" s="2"/>
      <c r="FT768" s="2"/>
      <c r="FU768" s="2"/>
      <c r="FV768" s="2"/>
      <c r="FW768" s="2"/>
      <c r="FX768" s="2"/>
      <c r="FY768" s="2"/>
      <c r="FZ768" s="2"/>
      <c r="GQ768" s="1"/>
      <c r="GR768" s="1"/>
      <c r="GS768" s="1"/>
      <c r="GT768" s="1"/>
      <c r="GU768" s="1"/>
      <c r="GV768" s="1"/>
      <c r="GW768" s="1"/>
      <c r="GX768" s="1"/>
      <c r="HM768" s="1"/>
      <c r="HN768" s="1"/>
    </row>
    <row r="769" spans="1:222">
      <c r="A769" s="11"/>
      <c r="B769" s="1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2"/>
      <c r="AN769" s="2"/>
      <c r="AQ769" s="2"/>
      <c r="AR769" s="2"/>
      <c r="AU769" s="2"/>
      <c r="AV769" s="2"/>
      <c r="BA769" s="2"/>
      <c r="BB769" s="2"/>
      <c r="BE769" s="2"/>
      <c r="BF769" s="2"/>
      <c r="BI769" s="2"/>
      <c r="BJ769" s="2"/>
      <c r="BO769" s="1"/>
      <c r="BP769" s="1"/>
      <c r="BQ769" s="1"/>
      <c r="BR769" s="1"/>
      <c r="BS769" s="1"/>
      <c r="BT769" s="1"/>
      <c r="BU769" s="1"/>
      <c r="BV769" s="1"/>
      <c r="BW769" s="1"/>
      <c r="BX769" s="1"/>
      <c r="BY769" s="1"/>
      <c r="BZ769" s="1"/>
      <c r="CA769" s="1"/>
      <c r="CB769" s="1"/>
      <c r="CC769" s="1"/>
      <c r="CD769" s="1"/>
      <c r="CE769" s="1"/>
      <c r="CF769" s="1"/>
      <c r="CG769" s="1"/>
      <c r="CH769" s="1"/>
      <c r="CI769" s="1"/>
      <c r="CJ769" s="1"/>
      <c r="CK769" s="1"/>
      <c r="CL769" s="1"/>
      <c r="CM769" s="1"/>
      <c r="CN769" s="1"/>
      <c r="CO769" s="1"/>
      <c r="CP769" s="1"/>
      <c r="CQ769" s="1"/>
      <c r="CR769" s="1"/>
      <c r="CS769" s="1"/>
      <c r="CT769" s="1"/>
      <c r="CU769" s="1"/>
      <c r="CV769" s="1"/>
      <c r="CW769" s="1"/>
      <c r="CX769" s="1"/>
      <c r="CY769" s="1"/>
      <c r="CZ769" s="1"/>
      <c r="DA769" s="1"/>
      <c r="DB769" s="1"/>
      <c r="DC769" s="1"/>
      <c r="DD769" s="1"/>
      <c r="DE769" s="1"/>
      <c r="DF769" s="1"/>
      <c r="DG769" s="1"/>
      <c r="DH769" s="1"/>
      <c r="DI769" s="1"/>
      <c r="DJ769" s="1"/>
      <c r="DK769" s="1"/>
      <c r="DL769" s="1"/>
      <c r="DM769" s="1"/>
      <c r="DN769" s="1"/>
      <c r="DO769" s="1"/>
      <c r="DP769" s="1"/>
      <c r="DQ769" s="1"/>
      <c r="DR769" s="1"/>
      <c r="DS769" s="1"/>
      <c r="DT769" s="1"/>
      <c r="DU769" s="1"/>
      <c r="DV769" s="1"/>
      <c r="DW769" s="1"/>
      <c r="DX769" s="1"/>
      <c r="DY769" s="1"/>
      <c r="DZ769" s="1"/>
      <c r="EA769" s="1"/>
      <c r="EB769" s="1"/>
      <c r="EC769" s="1"/>
      <c r="ED769" s="1"/>
      <c r="EE769" s="1"/>
      <c r="EF769" s="1"/>
      <c r="EG769" s="1"/>
      <c r="EH769" s="1"/>
      <c r="EI769" s="1"/>
      <c r="EJ769" s="1"/>
      <c r="EK769" s="1"/>
      <c r="EL769" s="1"/>
      <c r="EM769" s="1"/>
      <c r="EN769" s="1"/>
      <c r="EO769" s="1"/>
      <c r="EP769" s="1"/>
      <c r="EQ769" s="1"/>
      <c r="ER769" s="1"/>
      <c r="ES769" s="1"/>
      <c r="ET769" s="1"/>
      <c r="EU769" s="1"/>
      <c r="EV769" s="1"/>
      <c r="EW769" s="1"/>
      <c r="EX769" s="1"/>
      <c r="EY769" s="1"/>
      <c r="EZ769" s="1"/>
      <c r="FA769" s="1"/>
      <c r="FB769" s="1"/>
      <c r="FC769" s="1"/>
      <c r="FD769" s="1"/>
      <c r="FE769" s="1"/>
      <c r="FF769" s="1"/>
      <c r="FI769" s="2"/>
      <c r="FJ769" s="2"/>
      <c r="FO769" s="2"/>
      <c r="FP769" s="2"/>
      <c r="FS769" s="2"/>
      <c r="FT769" s="2"/>
      <c r="FU769" s="2"/>
      <c r="FV769" s="2"/>
      <c r="FW769" s="2"/>
      <c r="FX769" s="2"/>
      <c r="FY769" s="2"/>
      <c r="FZ769" s="2"/>
      <c r="GQ769" s="1"/>
      <c r="GR769" s="1"/>
      <c r="GS769" s="1"/>
      <c r="GT769" s="1"/>
      <c r="GU769" s="1"/>
      <c r="GV769" s="1"/>
      <c r="GW769" s="1"/>
      <c r="GX769" s="1"/>
      <c r="HM769" s="1"/>
      <c r="HN769" s="1"/>
    </row>
    <row r="770" spans="1:222">
      <c r="A770" s="11"/>
      <c r="B770" s="1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2"/>
      <c r="AN770" s="2"/>
      <c r="AQ770" s="2"/>
      <c r="AR770" s="2"/>
      <c r="AU770" s="2"/>
      <c r="AV770" s="2"/>
      <c r="BA770" s="2"/>
      <c r="BB770" s="2"/>
      <c r="BE770" s="2"/>
      <c r="BF770" s="2"/>
      <c r="BI770" s="2"/>
      <c r="BJ770" s="2"/>
      <c r="BO770" s="1"/>
      <c r="BP770" s="1"/>
      <c r="BQ770" s="1"/>
      <c r="BR770" s="1"/>
      <c r="BS770" s="1"/>
      <c r="BT770" s="1"/>
      <c r="BU770" s="1"/>
      <c r="BV770" s="1"/>
      <c r="BW770" s="1"/>
      <c r="BX770" s="1"/>
      <c r="BY770" s="1"/>
      <c r="BZ770" s="1"/>
      <c r="CA770" s="1"/>
      <c r="CB770" s="1"/>
      <c r="CC770" s="1"/>
      <c r="CD770" s="1"/>
      <c r="CE770" s="1"/>
      <c r="CF770" s="1"/>
      <c r="CG770" s="1"/>
      <c r="CH770" s="1"/>
      <c r="CI770" s="1"/>
      <c r="CJ770" s="1"/>
      <c r="CK770" s="1"/>
      <c r="CL770" s="1"/>
      <c r="CM770" s="1"/>
      <c r="CN770" s="1"/>
      <c r="CO770" s="1"/>
      <c r="CP770" s="1"/>
      <c r="CQ770" s="1"/>
      <c r="CR770" s="1"/>
      <c r="CS770" s="1"/>
      <c r="CT770" s="1"/>
      <c r="CU770" s="1"/>
      <c r="CV770" s="1"/>
      <c r="CW770" s="1"/>
      <c r="CX770" s="1"/>
      <c r="CY770" s="1"/>
      <c r="CZ770" s="1"/>
      <c r="DA770" s="1"/>
      <c r="DB770" s="1"/>
      <c r="DC770" s="1"/>
      <c r="DD770" s="1"/>
      <c r="DE770" s="1"/>
      <c r="DF770" s="1"/>
      <c r="DG770" s="1"/>
      <c r="DH770" s="1"/>
      <c r="DI770" s="1"/>
      <c r="DJ770" s="1"/>
      <c r="DK770" s="1"/>
      <c r="DL770" s="1"/>
      <c r="DM770" s="1"/>
      <c r="DN770" s="1"/>
      <c r="DO770" s="1"/>
      <c r="DP770" s="1"/>
      <c r="DQ770" s="1"/>
      <c r="DR770" s="1"/>
      <c r="DS770" s="1"/>
      <c r="DT770" s="1"/>
      <c r="DU770" s="1"/>
      <c r="DV770" s="1"/>
      <c r="DW770" s="1"/>
      <c r="DX770" s="1"/>
      <c r="DY770" s="1"/>
      <c r="DZ770" s="1"/>
      <c r="EA770" s="1"/>
      <c r="EB770" s="1"/>
      <c r="EC770" s="1"/>
      <c r="ED770" s="1"/>
      <c r="EE770" s="1"/>
      <c r="EF770" s="1"/>
      <c r="EG770" s="1"/>
      <c r="EH770" s="1"/>
      <c r="EI770" s="1"/>
      <c r="EJ770" s="1"/>
      <c r="EK770" s="1"/>
      <c r="EL770" s="1"/>
      <c r="EM770" s="1"/>
      <c r="EN770" s="1"/>
      <c r="EO770" s="1"/>
      <c r="EP770" s="1"/>
      <c r="EQ770" s="1"/>
      <c r="ER770" s="1"/>
      <c r="ES770" s="1"/>
      <c r="ET770" s="1"/>
      <c r="EU770" s="1"/>
      <c r="EV770" s="1"/>
      <c r="EW770" s="1"/>
      <c r="EX770" s="1"/>
      <c r="EY770" s="1"/>
      <c r="EZ770" s="1"/>
      <c r="FA770" s="1"/>
      <c r="FB770" s="1"/>
      <c r="FC770" s="1"/>
      <c r="FD770" s="1"/>
      <c r="FE770" s="1"/>
      <c r="FF770" s="1"/>
      <c r="FI770" s="2"/>
      <c r="FJ770" s="2"/>
      <c r="FO770" s="2"/>
      <c r="FP770" s="2"/>
      <c r="FS770" s="2"/>
      <c r="FT770" s="2"/>
      <c r="FU770" s="2"/>
      <c r="FV770" s="2"/>
      <c r="FW770" s="2"/>
      <c r="FX770" s="2"/>
      <c r="FY770" s="2"/>
      <c r="FZ770" s="2"/>
      <c r="GQ770" s="1"/>
      <c r="GR770" s="1"/>
      <c r="GS770" s="1"/>
      <c r="GT770" s="1"/>
      <c r="GU770" s="1"/>
      <c r="GV770" s="1"/>
      <c r="GW770" s="1"/>
      <c r="GX770" s="1"/>
      <c r="HM770" s="1"/>
      <c r="HN770" s="1"/>
    </row>
    <row r="771" spans="1:222">
      <c r="A771" s="11"/>
      <c r="B771" s="1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2"/>
      <c r="AN771" s="2"/>
      <c r="AQ771" s="2"/>
      <c r="AR771" s="2"/>
      <c r="AU771" s="2"/>
      <c r="AV771" s="2"/>
      <c r="BA771" s="2"/>
      <c r="BB771" s="2"/>
      <c r="BE771" s="2"/>
      <c r="BF771" s="2"/>
      <c r="BI771" s="2"/>
      <c r="BJ771" s="2"/>
      <c r="BO771" s="1"/>
      <c r="BP771" s="1"/>
      <c r="BQ771" s="1"/>
      <c r="BR771" s="1"/>
      <c r="BS771" s="1"/>
      <c r="BT771" s="1"/>
      <c r="BU771" s="1"/>
      <c r="BV771" s="1"/>
      <c r="BW771" s="1"/>
      <c r="BX771" s="1"/>
      <c r="BY771" s="1"/>
      <c r="BZ771" s="1"/>
      <c r="CA771" s="1"/>
      <c r="CB771" s="1"/>
      <c r="CC771" s="1"/>
      <c r="CD771" s="1"/>
      <c r="CE771" s="1"/>
      <c r="CF771" s="1"/>
      <c r="CG771" s="1"/>
      <c r="CH771" s="1"/>
      <c r="CI771" s="1"/>
      <c r="CJ771" s="1"/>
      <c r="CK771" s="1"/>
      <c r="CL771" s="1"/>
      <c r="CM771" s="1"/>
      <c r="CN771" s="1"/>
      <c r="CO771" s="1"/>
      <c r="CP771" s="1"/>
      <c r="CQ771" s="1"/>
      <c r="CR771" s="1"/>
      <c r="CS771" s="1"/>
      <c r="CT771" s="1"/>
      <c r="CU771" s="1"/>
      <c r="CV771" s="1"/>
      <c r="CW771" s="1"/>
      <c r="CX771" s="1"/>
      <c r="CY771" s="1"/>
      <c r="CZ771" s="1"/>
      <c r="DA771" s="1"/>
      <c r="DB771" s="1"/>
      <c r="DC771" s="1"/>
      <c r="DD771" s="1"/>
      <c r="DE771" s="1"/>
      <c r="DF771" s="1"/>
      <c r="DG771" s="1"/>
      <c r="DH771" s="1"/>
      <c r="DI771" s="1"/>
      <c r="DJ771" s="1"/>
      <c r="DK771" s="1"/>
      <c r="DL771" s="1"/>
      <c r="DM771" s="1"/>
      <c r="DN771" s="1"/>
      <c r="DO771" s="1"/>
      <c r="DP771" s="1"/>
      <c r="DQ771" s="1"/>
      <c r="DR771" s="1"/>
      <c r="DS771" s="1"/>
      <c r="DT771" s="1"/>
      <c r="DU771" s="1"/>
      <c r="DV771" s="1"/>
      <c r="DW771" s="1"/>
      <c r="DX771" s="1"/>
      <c r="DY771" s="1"/>
      <c r="DZ771" s="1"/>
      <c r="EA771" s="1"/>
      <c r="EB771" s="1"/>
      <c r="EC771" s="1"/>
      <c r="ED771" s="1"/>
      <c r="EE771" s="1"/>
      <c r="EF771" s="1"/>
      <c r="EG771" s="1"/>
      <c r="EH771" s="1"/>
      <c r="EI771" s="1"/>
      <c r="EJ771" s="1"/>
      <c r="EK771" s="1"/>
      <c r="EL771" s="1"/>
      <c r="EM771" s="1"/>
      <c r="EN771" s="1"/>
      <c r="EO771" s="1"/>
      <c r="EP771" s="1"/>
      <c r="EQ771" s="1"/>
      <c r="ER771" s="1"/>
      <c r="ES771" s="1"/>
      <c r="ET771" s="1"/>
      <c r="EU771" s="1"/>
      <c r="EV771" s="1"/>
      <c r="EW771" s="1"/>
      <c r="EX771" s="1"/>
      <c r="EY771" s="1"/>
      <c r="EZ771" s="1"/>
      <c r="FA771" s="1"/>
      <c r="FB771" s="1"/>
      <c r="FC771" s="1"/>
      <c r="FD771" s="1"/>
      <c r="FE771" s="1"/>
      <c r="FF771" s="1"/>
      <c r="FI771" s="2"/>
      <c r="FJ771" s="2"/>
      <c r="FO771" s="2"/>
      <c r="FP771" s="2"/>
      <c r="FS771" s="2"/>
      <c r="FT771" s="2"/>
      <c r="FU771" s="2"/>
      <c r="FV771" s="2"/>
      <c r="FW771" s="2"/>
      <c r="FX771" s="2"/>
      <c r="FY771" s="2"/>
      <c r="FZ771" s="2"/>
      <c r="GQ771" s="1"/>
      <c r="GR771" s="1"/>
      <c r="GS771" s="1"/>
      <c r="GT771" s="1"/>
      <c r="GU771" s="1"/>
      <c r="GV771" s="1"/>
      <c r="GW771" s="1"/>
      <c r="GX771" s="1"/>
      <c r="HM771" s="1"/>
      <c r="HN771" s="1"/>
    </row>
    <row r="772" spans="1:222">
      <c r="A772" s="11"/>
      <c r="B772" s="1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2"/>
      <c r="AN772" s="2"/>
      <c r="AQ772" s="2"/>
      <c r="AR772" s="2"/>
      <c r="AU772" s="2"/>
      <c r="AV772" s="2"/>
      <c r="BA772" s="2"/>
      <c r="BB772" s="2"/>
      <c r="BE772" s="2"/>
      <c r="BF772" s="2"/>
      <c r="BI772" s="2"/>
      <c r="BJ772" s="2"/>
      <c r="BO772" s="1"/>
      <c r="BP772" s="1"/>
      <c r="BQ772" s="1"/>
      <c r="BR772" s="1"/>
      <c r="BS772" s="1"/>
      <c r="BT772" s="1"/>
      <c r="BU772" s="1"/>
      <c r="BV772" s="1"/>
      <c r="BW772" s="1"/>
      <c r="BX772" s="1"/>
      <c r="BY772" s="1"/>
      <c r="BZ772" s="1"/>
      <c r="CA772" s="1"/>
      <c r="CB772" s="1"/>
      <c r="CC772" s="1"/>
      <c r="CD772" s="1"/>
      <c r="CE772" s="1"/>
      <c r="CF772" s="1"/>
      <c r="CG772" s="1"/>
      <c r="CH772" s="1"/>
      <c r="CI772" s="1"/>
      <c r="CJ772" s="1"/>
      <c r="CK772" s="1"/>
      <c r="CL772" s="1"/>
      <c r="CM772" s="1"/>
      <c r="CN772" s="1"/>
      <c r="CO772" s="1"/>
      <c r="CP772" s="1"/>
      <c r="CQ772" s="1"/>
      <c r="CR772" s="1"/>
      <c r="CS772" s="1"/>
      <c r="CT772" s="1"/>
      <c r="CU772" s="1"/>
      <c r="CV772" s="1"/>
      <c r="CW772" s="1"/>
      <c r="CX772" s="1"/>
      <c r="CY772" s="1"/>
      <c r="CZ772" s="1"/>
      <c r="DA772" s="1"/>
      <c r="DB772" s="1"/>
      <c r="DC772" s="1"/>
      <c r="DD772" s="1"/>
      <c r="DE772" s="1"/>
      <c r="DF772" s="1"/>
      <c r="DG772" s="1"/>
      <c r="DH772" s="1"/>
      <c r="DI772" s="1"/>
      <c r="DJ772" s="1"/>
      <c r="DK772" s="1"/>
      <c r="DL772" s="1"/>
      <c r="DM772" s="1"/>
      <c r="DN772" s="1"/>
      <c r="DO772" s="1"/>
      <c r="DP772" s="1"/>
      <c r="DQ772" s="1"/>
      <c r="DR772" s="1"/>
      <c r="DS772" s="1"/>
      <c r="DT772" s="1"/>
      <c r="DU772" s="1"/>
      <c r="DV772" s="1"/>
      <c r="DW772" s="1"/>
      <c r="DX772" s="1"/>
      <c r="DY772" s="1"/>
      <c r="DZ772" s="1"/>
      <c r="EA772" s="1"/>
      <c r="EB772" s="1"/>
      <c r="EC772" s="1"/>
      <c r="ED772" s="1"/>
      <c r="EE772" s="1"/>
      <c r="EF772" s="1"/>
      <c r="EG772" s="1"/>
      <c r="EH772" s="1"/>
      <c r="EI772" s="1"/>
      <c r="EJ772" s="1"/>
      <c r="EK772" s="1"/>
      <c r="EL772" s="1"/>
      <c r="EM772" s="1"/>
      <c r="EN772" s="1"/>
      <c r="EO772" s="1"/>
      <c r="EP772" s="1"/>
      <c r="EQ772" s="1"/>
      <c r="ER772" s="1"/>
      <c r="ES772" s="1"/>
      <c r="ET772" s="1"/>
      <c r="EU772" s="1"/>
      <c r="EV772" s="1"/>
      <c r="EW772" s="1"/>
      <c r="EX772" s="1"/>
      <c r="EY772" s="1"/>
      <c r="EZ772" s="1"/>
      <c r="FA772" s="1"/>
      <c r="FB772" s="1"/>
      <c r="FC772" s="1"/>
      <c r="FD772" s="1"/>
      <c r="FE772" s="1"/>
      <c r="FF772" s="1"/>
      <c r="FI772" s="2"/>
      <c r="FJ772" s="2"/>
      <c r="FO772" s="2"/>
      <c r="FP772" s="2"/>
      <c r="FS772" s="2"/>
      <c r="FT772" s="2"/>
      <c r="FU772" s="2"/>
      <c r="FV772" s="2"/>
      <c r="FW772" s="2"/>
      <c r="FX772" s="2"/>
      <c r="FY772" s="2"/>
      <c r="FZ772" s="2"/>
      <c r="GQ772" s="1"/>
      <c r="GR772" s="1"/>
      <c r="GS772" s="1"/>
      <c r="GT772" s="1"/>
      <c r="GU772" s="1"/>
      <c r="GV772" s="1"/>
      <c r="GW772" s="1"/>
      <c r="GX772" s="1"/>
      <c r="HM772" s="1"/>
      <c r="HN772" s="1"/>
    </row>
    <row r="773" spans="1:222">
      <c r="A773" s="11"/>
      <c r="B773" s="1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2"/>
      <c r="AN773" s="2"/>
      <c r="AQ773" s="2"/>
      <c r="AR773" s="2"/>
      <c r="AU773" s="2"/>
      <c r="AV773" s="2"/>
      <c r="BA773" s="2"/>
      <c r="BB773" s="2"/>
      <c r="BE773" s="2"/>
      <c r="BF773" s="2"/>
      <c r="BI773" s="2"/>
      <c r="BJ773" s="2"/>
      <c r="BO773" s="1"/>
      <c r="BP773" s="1"/>
      <c r="BQ773" s="1"/>
      <c r="BR773" s="1"/>
      <c r="BS773" s="1"/>
      <c r="BT773" s="1"/>
      <c r="BU773" s="1"/>
      <c r="BV773" s="1"/>
      <c r="BW773" s="1"/>
      <c r="BX773" s="1"/>
      <c r="BY773" s="1"/>
      <c r="BZ773" s="1"/>
      <c r="CA773" s="1"/>
      <c r="CB773" s="1"/>
      <c r="CC773" s="1"/>
      <c r="CD773" s="1"/>
      <c r="CE773" s="1"/>
      <c r="CF773" s="1"/>
      <c r="CG773" s="1"/>
      <c r="CH773" s="1"/>
      <c r="CI773" s="1"/>
      <c r="CJ773" s="1"/>
      <c r="CK773" s="1"/>
      <c r="CL773" s="1"/>
      <c r="CM773" s="1"/>
      <c r="CN773" s="1"/>
      <c r="CO773" s="1"/>
      <c r="CP773" s="1"/>
      <c r="CQ773" s="1"/>
      <c r="CR773" s="1"/>
      <c r="CS773" s="1"/>
      <c r="CT773" s="1"/>
      <c r="CU773" s="1"/>
      <c r="CV773" s="1"/>
      <c r="CW773" s="1"/>
      <c r="CX773" s="1"/>
      <c r="CY773" s="1"/>
      <c r="CZ773" s="1"/>
      <c r="DA773" s="1"/>
      <c r="DB773" s="1"/>
      <c r="DC773" s="1"/>
      <c r="DD773" s="1"/>
      <c r="DE773" s="1"/>
      <c r="DF773" s="1"/>
      <c r="DG773" s="1"/>
      <c r="DH773" s="1"/>
      <c r="DI773" s="1"/>
      <c r="DJ773" s="1"/>
      <c r="DK773" s="1"/>
      <c r="DL773" s="1"/>
      <c r="DM773" s="1"/>
      <c r="DN773" s="1"/>
      <c r="DO773" s="1"/>
      <c r="DP773" s="1"/>
      <c r="DQ773" s="1"/>
      <c r="DR773" s="1"/>
      <c r="DS773" s="1"/>
      <c r="DT773" s="1"/>
      <c r="DU773" s="1"/>
      <c r="DV773" s="1"/>
      <c r="DW773" s="1"/>
      <c r="DX773" s="1"/>
      <c r="DY773" s="1"/>
      <c r="DZ773" s="1"/>
      <c r="EA773" s="1"/>
      <c r="EB773" s="1"/>
      <c r="EC773" s="1"/>
      <c r="ED773" s="1"/>
      <c r="EE773" s="1"/>
      <c r="EF773" s="1"/>
      <c r="EG773" s="1"/>
      <c r="EH773" s="1"/>
      <c r="EI773" s="1"/>
      <c r="EJ773" s="1"/>
      <c r="EK773" s="1"/>
      <c r="EL773" s="1"/>
      <c r="EM773" s="1"/>
      <c r="EN773" s="1"/>
      <c r="EO773" s="1"/>
      <c r="EP773" s="1"/>
      <c r="EQ773" s="1"/>
      <c r="ER773" s="1"/>
      <c r="ES773" s="1"/>
      <c r="ET773" s="1"/>
      <c r="EU773" s="1"/>
      <c r="EV773" s="1"/>
      <c r="EW773" s="1"/>
      <c r="EX773" s="1"/>
      <c r="EY773" s="1"/>
      <c r="EZ773" s="1"/>
      <c r="FA773" s="1"/>
      <c r="FB773" s="1"/>
      <c r="FC773" s="1"/>
      <c r="FD773" s="1"/>
      <c r="FE773" s="1"/>
      <c r="FF773" s="1"/>
      <c r="FI773" s="2"/>
      <c r="FJ773" s="2"/>
      <c r="FO773" s="2"/>
      <c r="FP773" s="2"/>
      <c r="FS773" s="2"/>
      <c r="FT773" s="2"/>
      <c r="FU773" s="2"/>
      <c r="FV773" s="2"/>
      <c r="FW773" s="2"/>
      <c r="FX773" s="2"/>
      <c r="FY773" s="2"/>
      <c r="FZ773" s="2"/>
      <c r="GQ773" s="1"/>
      <c r="GR773" s="1"/>
      <c r="GS773" s="1"/>
      <c r="GT773" s="1"/>
      <c r="GU773" s="1"/>
      <c r="GV773" s="1"/>
      <c r="GW773" s="1"/>
      <c r="GX773" s="1"/>
      <c r="HM773" s="1"/>
      <c r="HN773" s="1"/>
    </row>
    <row r="774" spans="1:222">
      <c r="A774" s="11"/>
      <c r="B774" s="1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2"/>
      <c r="AN774" s="2"/>
      <c r="AQ774" s="2"/>
      <c r="AR774" s="2"/>
      <c r="AU774" s="2"/>
      <c r="AV774" s="2"/>
      <c r="BA774" s="2"/>
      <c r="BB774" s="2"/>
      <c r="BE774" s="2"/>
      <c r="BF774" s="2"/>
      <c r="BI774" s="2"/>
      <c r="BJ774" s="2"/>
      <c r="BO774" s="1"/>
      <c r="BP774" s="1"/>
      <c r="BQ774" s="1"/>
      <c r="BR774" s="1"/>
      <c r="BS774" s="1"/>
      <c r="BT774" s="1"/>
      <c r="BU774" s="1"/>
      <c r="BV774" s="1"/>
      <c r="BW774" s="1"/>
      <c r="BX774" s="1"/>
      <c r="BY774" s="1"/>
      <c r="BZ774" s="1"/>
      <c r="CA774" s="1"/>
      <c r="CB774" s="1"/>
      <c r="CC774" s="1"/>
      <c r="CD774" s="1"/>
      <c r="CE774" s="1"/>
      <c r="CF774" s="1"/>
      <c r="CG774" s="1"/>
      <c r="CH774" s="1"/>
      <c r="CI774" s="1"/>
      <c r="CJ774" s="1"/>
      <c r="CK774" s="1"/>
      <c r="CL774" s="1"/>
      <c r="CM774" s="1"/>
      <c r="CN774" s="1"/>
      <c r="CO774" s="1"/>
      <c r="CP774" s="1"/>
      <c r="CQ774" s="1"/>
      <c r="CR774" s="1"/>
      <c r="CS774" s="1"/>
      <c r="CT774" s="1"/>
      <c r="CU774" s="1"/>
      <c r="CV774" s="1"/>
      <c r="CW774" s="1"/>
      <c r="CX774" s="1"/>
      <c r="CY774" s="1"/>
      <c r="CZ774" s="1"/>
      <c r="DA774" s="1"/>
      <c r="DB774" s="1"/>
      <c r="DC774" s="1"/>
      <c r="DD774" s="1"/>
      <c r="DE774" s="1"/>
      <c r="DF774" s="1"/>
      <c r="DG774" s="1"/>
      <c r="DH774" s="1"/>
      <c r="DI774" s="1"/>
      <c r="DJ774" s="1"/>
      <c r="DK774" s="1"/>
      <c r="DL774" s="1"/>
      <c r="DM774" s="1"/>
      <c r="DN774" s="1"/>
      <c r="DO774" s="1"/>
      <c r="DP774" s="1"/>
      <c r="DQ774" s="1"/>
      <c r="DR774" s="1"/>
      <c r="DS774" s="1"/>
      <c r="DT774" s="1"/>
      <c r="DU774" s="1"/>
      <c r="DV774" s="1"/>
      <c r="DW774" s="1"/>
      <c r="DX774" s="1"/>
      <c r="DY774" s="1"/>
      <c r="DZ774" s="1"/>
      <c r="EA774" s="1"/>
      <c r="EB774" s="1"/>
      <c r="EC774" s="1"/>
      <c r="ED774" s="1"/>
      <c r="EE774" s="1"/>
      <c r="EF774" s="1"/>
      <c r="EG774" s="1"/>
      <c r="EH774" s="1"/>
      <c r="EI774" s="1"/>
      <c r="EJ774" s="1"/>
      <c r="EK774" s="1"/>
      <c r="EL774" s="1"/>
      <c r="EM774" s="1"/>
      <c r="EN774" s="1"/>
      <c r="EO774" s="1"/>
      <c r="EP774" s="1"/>
      <c r="EQ774" s="1"/>
      <c r="ER774" s="1"/>
      <c r="ES774" s="1"/>
      <c r="ET774" s="1"/>
      <c r="EU774" s="1"/>
      <c r="EV774" s="1"/>
      <c r="EW774" s="1"/>
      <c r="EX774" s="1"/>
      <c r="EY774" s="1"/>
      <c r="EZ774" s="1"/>
      <c r="FA774" s="1"/>
      <c r="FB774" s="1"/>
      <c r="FC774" s="1"/>
      <c r="FD774" s="1"/>
      <c r="FE774" s="1"/>
      <c r="FF774" s="1"/>
      <c r="FI774" s="2"/>
      <c r="FJ774" s="2"/>
      <c r="FO774" s="2"/>
      <c r="FP774" s="2"/>
      <c r="FS774" s="2"/>
      <c r="FT774" s="2"/>
      <c r="FU774" s="2"/>
      <c r="FV774" s="2"/>
      <c r="FW774" s="2"/>
      <c r="FX774" s="2"/>
      <c r="FY774" s="2"/>
      <c r="FZ774" s="2"/>
      <c r="GQ774" s="1"/>
      <c r="GR774" s="1"/>
      <c r="GS774" s="1"/>
      <c r="GT774" s="1"/>
      <c r="GU774" s="1"/>
      <c r="GV774" s="1"/>
      <c r="GW774" s="1"/>
      <c r="GX774" s="1"/>
      <c r="HM774" s="1"/>
      <c r="HN774" s="1"/>
    </row>
    <row r="775" spans="1:222">
      <c r="A775" s="11"/>
      <c r="B775" s="1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2"/>
      <c r="AN775" s="2"/>
      <c r="AQ775" s="2"/>
      <c r="AR775" s="2"/>
      <c r="AU775" s="2"/>
      <c r="AV775" s="2"/>
      <c r="BA775" s="2"/>
      <c r="BB775" s="2"/>
      <c r="BE775" s="2"/>
      <c r="BF775" s="2"/>
      <c r="BI775" s="2"/>
      <c r="BJ775" s="2"/>
      <c r="BO775" s="1"/>
      <c r="BP775" s="1"/>
      <c r="BQ775" s="1"/>
      <c r="BR775" s="1"/>
      <c r="BS775" s="1"/>
      <c r="BT775" s="1"/>
      <c r="BU775" s="1"/>
      <c r="BV775" s="1"/>
      <c r="BW775" s="1"/>
      <c r="BX775" s="1"/>
      <c r="BY775" s="1"/>
      <c r="BZ775" s="1"/>
      <c r="CA775" s="1"/>
      <c r="CB775" s="1"/>
      <c r="CC775" s="1"/>
      <c r="CD775" s="1"/>
      <c r="CE775" s="1"/>
      <c r="CF775" s="1"/>
      <c r="CG775" s="1"/>
      <c r="CH775" s="1"/>
      <c r="CI775" s="1"/>
      <c r="CJ775" s="1"/>
      <c r="CK775" s="1"/>
      <c r="CL775" s="1"/>
      <c r="CM775" s="1"/>
      <c r="CN775" s="1"/>
      <c r="CO775" s="1"/>
      <c r="CP775" s="1"/>
      <c r="CQ775" s="1"/>
      <c r="CR775" s="1"/>
      <c r="CS775" s="1"/>
      <c r="CT775" s="1"/>
      <c r="CU775" s="1"/>
      <c r="CV775" s="1"/>
      <c r="CW775" s="1"/>
      <c r="CX775" s="1"/>
      <c r="CY775" s="1"/>
      <c r="CZ775" s="1"/>
      <c r="DA775" s="1"/>
      <c r="DB775" s="1"/>
      <c r="DC775" s="1"/>
      <c r="DD775" s="1"/>
      <c r="DE775" s="1"/>
      <c r="DF775" s="1"/>
      <c r="DG775" s="1"/>
      <c r="DH775" s="1"/>
      <c r="DI775" s="1"/>
      <c r="DJ775" s="1"/>
      <c r="DK775" s="1"/>
      <c r="DL775" s="1"/>
      <c r="DM775" s="1"/>
      <c r="DN775" s="1"/>
      <c r="DO775" s="1"/>
      <c r="DP775" s="1"/>
      <c r="DQ775" s="1"/>
      <c r="DR775" s="1"/>
      <c r="DS775" s="1"/>
      <c r="DT775" s="1"/>
      <c r="DU775" s="1"/>
      <c r="DV775" s="1"/>
      <c r="DW775" s="1"/>
      <c r="DX775" s="1"/>
      <c r="DY775" s="1"/>
      <c r="DZ775" s="1"/>
      <c r="EA775" s="1"/>
      <c r="EB775" s="1"/>
      <c r="EC775" s="1"/>
      <c r="ED775" s="1"/>
      <c r="EE775" s="1"/>
      <c r="EF775" s="1"/>
      <c r="EG775" s="1"/>
      <c r="EH775" s="1"/>
      <c r="EI775" s="1"/>
      <c r="EJ775" s="1"/>
      <c r="EK775" s="1"/>
      <c r="EL775" s="1"/>
      <c r="EM775" s="1"/>
      <c r="EN775" s="1"/>
      <c r="EO775" s="1"/>
      <c r="EP775" s="1"/>
      <c r="EQ775" s="1"/>
      <c r="ER775" s="1"/>
      <c r="ES775" s="1"/>
      <c r="ET775" s="1"/>
      <c r="EU775" s="1"/>
      <c r="EV775" s="1"/>
      <c r="EW775" s="1"/>
      <c r="EX775" s="1"/>
      <c r="EY775" s="1"/>
      <c r="EZ775" s="1"/>
      <c r="FA775" s="1"/>
      <c r="FB775" s="1"/>
      <c r="FC775" s="1"/>
      <c r="FD775" s="1"/>
      <c r="FE775" s="1"/>
      <c r="FF775" s="1"/>
      <c r="FI775" s="2"/>
      <c r="FJ775" s="2"/>
      <c r="FO775" s="2"/>
      <c r="FP775" s="2"/>
      <c r="FS775" s="2"/>
      <c r="FT775" s="2"/>
      <c r="FU775" s="2"/>
      <c r="FV775" s="2"/>
      <c r="FW775" s="2"/>
      <c r="FX775" s="2"/>
      <c r="FY775" s="2"/>
      <c r="FZ775" s="2"/>
      <c r="GQ775" s="1"/>
      <c r="GR775" s="1"/>
      <c r="GS775" s="1"/>
      <c r="GT775" s="1"/>
      <c r="GU775" s="1"/>
      <c r="GV775" s="1"/>
      <c r="GW775" s="1"/>
      <c r="GX775" s="1"/>
      <c r="HM775" s="1"/>
      <c r="HN775" s="1"/>
    </row>
    <row r="776" spans="1:222">
      <c r="A776" s="11"/>
      <c r="B776" s="1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2"/>
      <c r="AN776" s="2"/>
      <c r="AQ776" s="2"/>
      <c r="AR776" s="2"/>
      <c r="AU776" s="2"/>
      <c r="AV776" s="2"/>
      <c r="BA776" s="2"/>
      <c r="BB776" s="2"/>
      <c r="BE776" s="2"/>
      <c r="BF776" s="2"/>
      <c r="BI776" s="2"/>
      <c r="BJ776" s="2"/>
      <c r="BO776" s="1"/>
      <c r="BP776" s="1"/>
      <c r="BQ776" s="1"/>
      <c r="BR776" s="1"/>
      <c r="BS776" s="1"/>
      <c r="BT776" s="1"/>
      <c r="BU776" s="1"/>
      <c r="BV776" s="1"/>
      <c r="BW776" s="1"/>
      <c r="BX776" s="1"/>
      <c r="BY776" s="1"/>
      <c r="BZ776" s="1"/>
      <c r="CA776" s="1"/>
      <c r="CB776" s="1"/>
      <c r="CC776" s="1"/>
      <c r="CD776" s="1"/>
      <c r="CE776" s="1"/>
      <c r="CF776" s="1"/>
      <c r="CG776" s="1"/>
      <c r="CH776" s="1"/>
      <c r="CI776" s="1"/>
      <c r="CJ776" s="1"/>
      <c r="CK776" s="1"/>
      <c r="CL776" s="1"/>
      <c r="CM776" s="1"/>
      <c r="CN776" s="1"/>
      <c r="CO776" s="1"/>
      <c r="CP776" s="1"/>
      <c r="CQ776" s="1"/>
      <c r="CR776" s="1"/>
      <c r="CS776" s="1"/>
      <c r="CT776" s="1"/>
      <c r="CU776" s="1"/>
      <c r="CV776" s="1"/>
      <c r="CW776" s="1"/>
      <c r="CX776" s="1"/>
      <c r="CY776" s="1"/>
      <c r="CZ776" s="1"/>
      <c r="DA776" s="1"/>
      <c r="DB776" s="1"/>
      <c r="DC776" s="1"/>
      <c r="DD776" s="1"/>
      <c r="DE776" s="1"/>
      <c r="DF776" s="1"/>
      <c r="DG776" s="1"/>
      <c r="DH776" s="1"/>
      <c r="DI776" s="1"/>
      <c r="DJ776" s="1"/>
      <c r="DK776" s="1"/>
      <c r="DL776" s="1"/>
      <c r="DM776" s="1"/>
      <c r="DN776" s="1"/>
      <c r="DO776" s="1"/>
      <c r="DP776" s="1"/>
      <c r="DQ776" s="1"/>
      <c r="DR776" s="1"/>
      <c r="DS776" s="1"/>
      <c r="DT776" s="1"/>
      <c r="DU776" s="1"/>
      <c r="DV776" s="1"/>
      <c r="DW776" s="1"/>
      <c r="DX776" s="1"/>
      <c r="DY776" s="1"/>
      <c r="DZ776" s="1"/>
      <c r="EA776" s="1"/>
      <c r="EB776" s="1"/>
      <c r="EC776" s="1"/>
      <c r="ED776" s="1"/>
      <c r="EE776" s="1"/>
      <c r="EF776" s="1"/>
      <c r="EG776" s="1"/>
      <c r="EH776" s="1"/>
      <c r="EI776" s="1"/>
      <c r="EJ776" s="1"/>
      <c r="EK776" s="1"/>
      <c r="EL776" s="1"/>
      <c r="EM776" s="1"/>
      <c r="EN776" s="1"/>
      <c r="EO776" s="1"/>
      <c r="EP776" s="1"/>
      <c r="EQ776" s="1"/>
      <c r="ER776" s="1"/>
      <c r="ES776" s="1"/>
      <c r="ET776" s="1"/>
      <c r="EU776" s="1"/>
      <c r="EV776" s="1"/>
      <c r="EW776" s="1"/>
      <c r="EX776" s="1"/>
      <c r="EY776" s="1"/>
      <c r="EZ776" s="1"/>
      <c r="FA776" s="1"/>
      <c r="FB776" s="1"/>
      <c r="FC776" s="1"/>
      <c r="FD776" s="1"/>
      <c r="FE776" s="1"/>
      <c r="FF776" s="1"/>
      <c r="FI776" s="2"/>
      <c r="FJ776" s="2"/>
      <c r="FO776" s="2"/>
      <c r="FP776" s="2"/>
      <c r="FS776" s="2"/>
      <c r="FT776" s="2"/>
      <c r="FU776" s="2"/>
      <c r="FV776" s="2"/>
      <c r="FW776" s="2"/>
      <c r="FX776" s="2"/>
      <c r="FY776" s="2"/>
      <c r="FZ776" s="2"/>
      <c r="GQ776" s="1"/>
      <c r="GR776" s="1"/>
      <c r="GS776" s="1"/>
      <c r="GT776" s="1"/>
      <c r="GU776" s="1"/>
      <c r="GV776" s="1"/>
      <c r="GW776" s="1"/>
      <c r="GX776" s="1"/>
      <c r="HM776" s="1"/>
      <c r="HN776" s="1"/>
    </row>
    <row r="777" spans="1:222">
      <c r="A777" s="11"/>
      <c r="B777" s="1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2"/>
      <c r="AN777" s="2"/>
      <c r="AQ777" s="2"/>
      <c r="AR777" s="2"/>
      <c r="AU777" s="2"/>
      <c r="AV777" s="2"/>
      <c r="BA777" s="2"/>
      <c r="BB777" s="2"/>
      <c r="BE777" s="2"/>
      <c r="BF777" s="2"/>
      <c r="BI777" s="2"/>
      <c r="BJ777" s="2"/>
      <c r="BO777" s="1"/>
      <c r="BP777" s="1"/>
      <c r="BQ777" s="1"/>
      <c r="BR777" s="1"/>
      <c r="BS777" s="1"/>
      <c r="BT777" s="1"/>
      <c r="BU777" s="1"/>
      <c r="BV777" s="1"/>
      <c r="BW777" s="1"/>
      <c r="BX777" s="1"/>
      <c r="BY777" s="1"/>
      <c r="BZ777" s="1"/>
      <c r="CA777" s="1"/>
      <c r="CB777" s="1"/>
      <c r="CC777" s="1"/>
      <c r="CD777" s="1"/>
      <c r="CE777" s="1"/>
      <c r="CF777" s="1"/>
      <c r="CG777" s="1"/>
      <c r="CH777" s="1"/>
      <c r="CI777" s="1"/>
      <c r="CJ777" s="1"/>
      <c r="CK777" s="1"/>
      <c r="CL777" s="1"/>
      <c r="CM777" s="1"/>
      <c r="CN777" s="1"/>
      <c r="CO777" s="1"/>
      <c r="CP777" s="1"/>
      <c r="CQ777" s="1"/>
      <c r="CR777" s="1"/>
      <c r="CS777" s="1"/>
      <c r="CT777" s="1"/>
      <c r="CU777" s="1"/>
      <c r="CV777" s="1"/>
      <c r="CW777" s="1"/>
      <c r="CX777" s="1"/>
      <c r="CY777" s="1"/>
      <c r="CZ777" s="1"/>
      <c r="DA777" s="1"/>
      <c r="DB777" s="1"/>
      <c r="DC777" s="1"/>
      <c r="DD777" s="1"/>
      <c r="DE777" s="1"/>
      <c r="DF777" s="1"/>
      <c r="DG777" s="1"/>
      <c r="DH777" s="1"/>
      <c r="DI777" s="1"/>
      <c r="DJ777" s="1"/>
      <c r="DK777" s="1"/>
      <c r="DL777" s="1"/>
      <c r="DM777" s="1"/>
      <c r="DN777" s="1"/>
      <c r="DO777" s="1"/>
      <c r="DP777" s="1"/>
      <c r="DQ777" s="1"/>
      <c r="DR777" s="1"/>
      <c r="DS777" s="1"/>
      <c r="DT777" s="1"/>
      <c r="DU777" s="1"/>
      <c r="DV777" s="1"/>
      <c r="DW777" s="1"/>
      <c r="DX777" s="1"/>
      <c r="DY777" s="1"/>
      <c r="DZ777" s="1"/>
      <c r="EA777" s="1"/>
      <c r="EB777" s="1"/>
      <c r="EC777" s="1"/>
      <c r="ED777" s="1"/>
      <c r="EE777" s="1"/>
      <c r="EF777" s="1"/>
      <c r="EG777" s="1"/>
      <c r="EH777" s="1"/>
      <c r="EI777" s="1"/>
      <c r="EJ777" s="1"/>
      <c r="EK777" s="1"/>
      <c r="EL777" s="1"/>
      <c r="EM777" s="1"/>
      <c r="EN777" s="1"/>
      <c r="EO777" s="1"/>
      <c r="EP777" s="1"/>
      <c r="EQ777" s="1"/>
      <c r="ER777" s="1"/>
      <c r="ES777" s="1"/>
      <c r="ET777" s="1"/>
      <c r="EU777" s="1"/>
      <c r="EV777" s="1"/>
      <c r="EW777" s="1"/>
      <c r="EX777" s="1"/>
      <c r="EY777" s="1"/>
      <c r="EZ777" s="1"/>
      <c r="FA777" s="1"/>
      <c r="FB777" s="1"/>
      <c r="FC777" s="1"/>
      <c r="FD777" s="1"/>
      <c r="FE777" s="1"/>
      <c r="FF777" s="1"/>
      <c r="FI777" s="2"/>
      <c r="FJ777" s="2"/>
      <c r="FO777" s="2"/>
      <c r="FP777" s="2"/>
      <c r="FS777" s="2"/>
      <c r="FT777" s="2"/>
      <c r="FU777" s="2"/>
      <c r="FV777" s="2"/>
      <c r="FW777" s="2"/>
      <c r="FX777" s="2"/>
      <c r="FY777" s="2"/>
      <c r="FZ777" s="2"/>
      <c r="GQ777" s="1"/>
      <c r="GR777" s="1"/>
      <c r="GS777" s="1"/>
      <c r="GT777" s="1"/>
      <c r="GU777" s="1"/>
      <c r="GV777" s="1"/>
      <c r="GW777" s="1"/>
      <c r="GX777" s="1"/>
      <c r="HM777" s="1"/>
      <c r="HN777" s="1"/>
    </row>
    <row r="778" spans="1:222">
      <c r="A778" s="11"/>
      <c r="B778" s="1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2"/>
      <c r="AN778" s="2"/>
      <c r="AQ778" s="2"/>
      <c r="AR778" s="2"/>
      <c r="AU778" s="2"/>
      <c r="AV778" s="2"/>
      <c r="BA778" s="2"/>
      <c r="BB778" s="2"/>
      <c r="BE778" s="2"/>
      <c r="BF778" s="2"/>
      <c r="BI778" s="2"/>
      <c r="BJ778" s="2"/>
      <c r="BO778" s="1"/>
      <c r="BP778" s="1"/>
      <c r="BQ778" s="1"/>
      <c r="BR778" s="1"/>
      <c r="BS778" s="1"/>
      <c r="BT778" s="1"/>
      <c r="BU778" s="1"/>
      <c r="BV778" s="1"/>
      <c r="BW778" s="1"/>
      <c r="BX778" s="1"/>
      <c r="BY778" s="1"/>
      <c r="BZ778" s="1"/>
      <c r="CA778" s="1"/>
      <c r="CB778" s="1"/>
      <c r="CC778" s="1"/>
      <c r="CD778" s="1"/>
      <c r="CE778" s="1"/>
      <c r="CF778" s="1"/>
      <c r="CG778" s="1"/>
      <c r="CH778" s="1"/>
      <c r="CI778" s="1"/>
      <c r="CJ778" s="1"/>
      <c r="CK778" s="1"/>
      <c r="CL778" s="1"/>
      <c r="CM778" s="1"/>
      <c r="CN778" s="1"/>
      <c r="CO778" s="1"/>
      <c r="CP778" s="1"/>
      <c r="CQ778" s="1"/>
      <c r="CR778" s="1"/>
      <c r="CS778" s="1"/>
      <c r="CT778" s="1"/>
      <c r="CU778" s="1"/>
      <c r="CV778" s="1"/>
      <c r="CW778" s="1"/>
      <c r="CX778" s="1"/>
      <c r="CY778" s="1"/>
      <c r="CZ778" s="1"/>
      <c r="DA778" s="1"/>
      <c r="DB778" s="1"/>
      <c r="DC778" s="1"/>
      <c r="DD778" s="1"/>
      <c r="DE778" s="1"/>
      <c r="DF778" s="1"/>
      <c r="DG778" s="1"/>
      <c r="DH778" s="1"/>
      <c r="DI778" s="1"/>
      <c r="DJ778" s="1"/>
      <c r="DK778" s="1"/>
      <c r="DL778" s="1"/>
      <c r="DM778" s="1"/>
      <c r="DN778" s="1"/>
      <c r="DO778" s="1"/>
      <c r="DP778" s="1"/>
      <c r="DQ778" s="1"/>
      <c r="DR778" s="1"/>
      <c r="DS778" s="1"/>
      <c r="DT778" s="1"/>
      <c r="DU778" s="1"/>
      <c r="DV778" s="1"/>
      <c r="DW778" s="1"/>
      <c r="DX778" s="1"/>
      <c r="DY778" s="1"/>
      <c r="DZ778" s="1"/>
      <c r="EA778" s="1"/>
      <c r="EB778" s="1"/>
      <c r="EC778" s="1"/>
      <c r="ED778" s="1"/>
      <c r="EE778" s="1"/>
      <c r="EF778" s="1"/>
      <c r="EG778" s="1"/>
      <c r="EH778" s="1"/>
      <c r="EI778" s="1"/>
      <c r="EJ778" s="1"/>
      <c r="EK778" s="1"/>
      <c r="EL778" s="1"/>
      <c r="EM778" s="1"/>
      <c r="EN778" s="1"/>
      <c r="EO778" s="1"/>
      <c r="EP778" s="1"/>
      <c r="EQ778" s="1"/>
      <c r="ER778" s="1"/>
      <c r="ES778" s="1"/>
      <c r="ET778" s="1"/>
      <c r="EU778" s="1"/>
      <c r="EV778" s="1"/>
      <c r="EW778" s="1"/>
      <c r="EX778" s="1"/>
      <c r="EY778" s="1"/>
      <c r="EZ778" s="1"/>
      <c r="FA778" s="1"/>
      <c r="FB778" s="1"/>
      <c r="FC778" s="1"/>
      <c r="FD778" s="1"/>
      <c r="FE778" s="1"/>
      <c r="FF778" s="1"/>
      <c r="FI778" s="2"/>
      <c r="FJ778" s="2"/>
      <c r="FO778" s="2"/>
      <c r="FP778" s="2"/>
      <c r="FS778" s="2"/>
      <c r="FT778" s="2"/>
      <c r="FU778" s="2"/>
      <c r="FV778" s="2"/>
      <c r="FW778" s="2"/>
      <c r="FX778" s="2"/>
      <c r="FY778" s="2"/>
      <c r="FZ778" s="2"/>
      <c r="GQ778" s="1"/>
      <c r="GR778" s="1"/>
      <c r="GS778" s="1"/>
      <c r="GT778" s="1"/>
      <c r="GU778" s="1"/>
      <c r="GV778" s="1"/>
      <c r="GW778" s="1"/>
      <c r="GX778" s="1"/>
      <c r="HM778" s="1"/>
      <c r="HN778" s="1"/>
    </row>
    <row r="779" spans="1:222">
      <c r="A779" s="11"/>
      <c r="B779" s="1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2"/>
      <c r="AN779" s="2"/>
      <c r="AQ779" s="2"/>
      <c r="AR779" s="2"/>
      <c r="AU779" s="2"/>
      <c r="AV779" s="2"/>
      <c r="BA779" s="2"/>
      <c r="BB779" s="2"/>
      <c r="BE779" s="2"/>
      <c r="BF779" s="2"/>
      <c r="BI779" s="2"/>
      <c r="BJ779" s="2"/>
      <c r="BO779" s="1"/>
      <c r="BP779" s="1"/>
      <c r="BQ779" s="1"/>
      <c r="BR779" s="1"/>
      <c r="BS779" s="1"/>
      <c r="BT779" s="1"/>
      <c r="BU779" s="1"/>
      <c r="BV779" s="1"/>
      <c r="BW779" s="1"/>
      <c r="BX779" s="1"/>
      <c r="BY779" s="1"/>
      <c r="BZ779" s="1"/>
      <c r="CA779" s="1"/>
      <c r="CB779" s="1"/>
      <c r="CC779" s="1"/>
      <c r="CD779" s="1"/>
      <c r="CE779" s="1"/>
      <c r="CF779" s="1"/>
      <c r="CG779" s="1"/>
      <c r="CH779" s="1"/>
      <c r="CI779" s="1"/>
      <c r="CJ779" s="1"/>
      <c r="CK779" s="1"/>
      <c r="CL779" s="1"/>
      <c r="CM779" s="1"/>
      <c r="CN779" s="1"/>
      <c r="CO779" s="1"/>
      <c r="CP779" s="1"/>
      <c r="CQ779" s="1"/>
      <c r="CR779" s="1"/>
      <c r="CS779" s="1"/>
      <c r="CT779" s="1"/>
      <c r="CU779" s="1"/>
      <c r="CV779" s="1"/>
      <c r="CW779" s="1"/>
      <c r="CX779" s="1"/>
      <c r="CY779" s="1"/>
      <c r="CZ779" s="1"/>
      <c r="DA779" s="1"/>
      <c r="DB779" s="1"/>
      <c r="DC779" s="1"/>
      <c r="DD779" s="1"/>
      <c r="DE779" s="1"/>
      <c r="DF779" s="1"/>
      <c r="DG779" s="1"/>
      <c r="DH779" s="1"/>
      <c r="DI779" s="1"/>
      <c r="DJ779" s="1"/>
      <c r="DK779" s="1"/>
      <c r="DL779" s="1"/>
      <c r="DM779" s="1"/>
      <c r="DN779" s="1"/>
      <c r="DO779" s="1"/>
      <c r="DP779" s="1"/>
      <c r="DQ779" s="1"/>
      <c r="DR779" s="1"/>
      <c r="DS779" s="1"/>
      <c r="DT779" s="1"/>
      <c r="DU779" s="1"/>
      <c r="DV779" s="1"/>
      <c r="DW779" s="1"/>
      <c r="DX779" s="1"/>
      <c r="DY779" s="1"/>
      <c r="DZ779" s="1"/>
      <c r="EA779" s="1"/>
      <c r="EB779" s="1"/>
      <c r="EC779" s="1"/>
      <c r="ED779" s="1"/>
      <c r="EE779" s="1"/>
      <c r="EF779" s="1"/>
      <c r="EG779" s="1"/>
      <c r="EH779" s="1"/>
      <c r="EI779" s="1"/>
      <c r="EJ779" s="1"/>
      <c r="EK779" s="1"/>
      <c r="EL779" s="1"/>
      <c r="EM779" s="1"/>
      <c r="EN779" s="1"/>
      <c r="EO779" s="1"/>
      <c r="EP779" s="1"/>
      <c r="EQ779" s="1"/>
      <c r="ER779" s="1"/>
      <c r="ES779" s="1"/>
      <c r="ET779" s="1"/>
      <c r="EU779" s="1"/>
      <c r="EV779" s="1"/>
      <c r="EW779" s="1"/>
      <c r="EX779" s="1"/>
      <c r="EY779" s="1"/>
      <c r="EZ779" s="1"/>
      <c r="FA779" s="1"/>
      <c r="FB779" s="1"/>
      <c r="FC779" s="1"/>
      <c r="FD779" s="1"/>
      <c r="FE779" s="1"/>
      <c r="FF779" s="1"/>
      <c r="FI779" s="2"/>
      <c r="FJ779" s="2"/>
      <c r="FO779" s="2"/>
      <c r="FP779" s="2"/>
      <c r="FS779" s="2"/>
      <c r="FT779" s="2"/>
      <c r="FU779" s="2"/>
      <c r="FV779" s="2"/>
      <c r="FW779" s="2"/>
      <c r="FX779" s="2"/>
      <c r="FY779" s="2"/>
      <c r="FZ779" s="2"/>
      <c r="GQ779" s="1"/>
      <c r="GR779" s="1"/>
      <c r="GS779" s="1"/>
      <c r="GT779" s="1"/>
      <c r="GU779" s="1"/>
      <c r="GV779" s="1"/>
      <c r="GW779" s="1"/>
      <c r="GX779" s="1"/>
      <c r="HM779" s="1"/>
      <c r="HN779" s="1"/>
    </row>
    <row r="780" spans="1:222">
      <c r="A780" s="11"/>
      <c r="B780" s="1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2"/>
      <c r="AN780" s="2"/>
      <c r="AQ780" s="2"/>
      <c r="AR780" s="2"/>
      <c r="AU780" s="2"/>
      <c r="AV780" s="2"/>
      <c r="BA780" s="2"/>
      <c r="BB780" s="2"/>
      <c r="BE780" s="2"/>
      <c r="BF780" s="2"/>
      <c r="BI780" s="2"/>
      <c r="BJ780" s="2"/>
      <c r="BO780" s="1"/>
      <c r="BP780" s="1"/>
      <c r="BQ780" s="1"/>
      <c r="BR780" s="1"/>
      <c r="BS780" s="1"/>
      <c r="BT780" s="1"/>
      <c r="BU780" s="1"/>
      <c r="BV780" s="1"/>
      <c r="BW780" s="1"/>
      <c r="BX780" s="1"/>
      <c r="BY780" s="1"/>
      <c r="BZ780" s="1"/>
      <c r="CA780" s="1"/>
      <c r="CB780" s="1"/>
      <c r="CC780" s="1"/>
      <c r="CD780" s="1"/>
      <c r="CE780" s="1"/>
      <c r="CF780" s="1"/>
      <c r="CG780" s="1"/>
      <c r="CH780" s="1"/>
      <c r="CI780" s="1"/>
      <c r="CJ780" s="1"/>
      <c r="CK780" s="1"/>
      <c r="CL780" s="1"/>
      <c r="CM780" s="1"/>
      <c r="CN780" s="1"/>
      <c r="CO780" s="1"/>
      <c r="CP780" s="1"/>
      <c r="CQ780" s="1"/>
      <c r="CR780" s="1"/>
      <c r="CS780" s="1"/>
      <c r="CT780" s="1"/>
      <c r="CU780" s="1"/>
      <c r="CV780" s="1"/>
      <c r="CW780" s="1"/>
      <c r="CX780" s="1"/>
      <c r="CY780" s="1"/>
      <c r="CZ780" s="1"/>
      <c r="DA780" s="1"/>
      <c r="DB780" s="1"/>
      <c r="DC780" s="1"/>
      <c r="DD780" s="1"/>
      <c r="DE780" s="1"/>
      <c r="DF780" s="1"/>
      <c r="DG780" s="1"/>
      <c r="DH780" s="1"/>
      <c r="DI780" s="1"/>
      <c r="DJ780" s="1"/>
      <c r="DK780" s="1"/>
      <c r="DL780" s="1"/>
      <c r="DM780" s="1"/>
      <c r="DN780" s="1"/>
      <c r="DO780" s="1"/>
      <c r="DP780" s="1"/>
      <c r="DQ780" s="1"/>
      <c r="DR780" s="1"/>
      <c r="DS780" s="1"/>
      <c r="DT780" s="1"/>
      <c r="DU780" s="1"/>
      <c r="DV780" s="1"/>
      <c r="DW780" s="1"/>
      <c r="DX780" s="1"/>
      <c r="DY780" s="1"/>
      <c r="DZ780" s="1"/>
      <c r="EA780" s="1"/>
      <c r="EB780" s="1"/>
      <c r="EC780" s="1"/>
      <c r="ED780" s="1"/>
      <c r="EE780" s="1"/>
      <c r="EF780" s="1"/>
      <c r="EG780" s="1"/>
      <c r="EH780" s="1"/>
      <c r="EI780" s="1"/>
      <c r="EJ780" s="1"/>
      <c r="EK780" s="1"/>
      <c r="EL780" s="1"/>
      <c r="EM780" s="1"/>
      <c r="EN780" s="1"/>
      <c r="EO780" s="1"/>
      <c r="EP780" s="1"/>
      <c r="EQ780" s="1"/>
      <c r="ER780" s="1"/>
      <c r="ES780" s="1"/>
      <c r="ET780" s="1"/>
      <c r="EU780" s="1"/>
      <c r="EV780" s="1"/>
      <c r="EW780" s="1"/>
      <c r="EX780" s="1"/>
      <c r="EY780" s="1"/>
      <c r="EZ780" s="1"/>
      <c r="FA780" s="1"/>
      <c r="FB780" s="1"/>
      <c r="FC780" s="1"/>
      <c r="FD780" s="1"/>
      <c r="FE780" s="1"/>
      <c r="FF780" s="1"/>
      <c r="FI780" s="2"/>
      <c r="FJ780" s="2"/>
      <c r="FO780" s="2"/>
      <c r="FP780" s="2"/>
      <c r="FS780" s="2"/>
      <c r="FT780" s="2"/>
      <c r="FU780" s="2"/>
      <c r="FV780" s="2"/>
      <c r="FW780" s="2"/>
      <c r="FX780" s="2"/>
      <c r="FY780" s="2"/>
      <c r="FZ780" s="2"/>
      <c r="GQ780" s="1"/>
      <c r="GR780" s="1"/>
      <c r="GS780" s="1"/>
      <c r="GT780" s="1"/>
      <c r="GU780" s="1"/>
      <c r="GV780" s="1"/>
      <c r="GW780" s="1"/>
      <c r="GX780" s="1"/>
      <c r="HM780" s="1"/>
      <c r="HN780" s="1"/>
    </row>
    <row r="781" spans="1:222">
      <c r="A781" s="11"/>
      <c r="B781" s="1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2"/>
      <c r="AN781" s="2"/>
      <c r="AQ781" s="2"/>
      <c r="AR781" s="2"/>
      <c r="AU781" s="2"/>
      <c r="AV781" s="2"/>
      <c r="BA781" s="2"/>
      <c r="BB781" s="2"/>
      <c r="BE781" s="2"/>
      <c r="BF781" s="2"/>
      <c r="BI781" s="2"/>
      <c r="BJ781" s="2"/>
      <c r="BO781" s="1"/>
      <c r="BP781" s="1"/>
      <c r="BQ781" s="1"/>
      <c r="BR781" s="1"/>
      <c r="BS781" s="1"/>
      <c r="BT781" s="1"/>
      <c r="BU781" s="1"/>
      <c r="BV781" s="1"/>
      <c r="BW781" s="1"/>
      <c r="BX781" s="1"/>
      <c r="BY781" s="1"/>
      <c r="BZ781" s="1"/>
      <c r="CA781" s="1"/>
      <c r="CB781" s="1"/>
      <c r="CC781" s="1"/>
      <c r="CD781" s="1"/>
      <c r="CE781" s="1"/>
      <c r="CF781" s="1"/>
      <c r="CG781" s="1"/>
      <c r="CH781" s="1"/>
      <c r="CI781" s="1"/>
      <c r="CJ781" s="1"/>
      <c r="CK781" s="1"/>
      <c r="CL781" s="1"/>
      <c r="CM781" s="1"/>
      <c r="CN781" s="1"/>
      <c r="CO781" s="1"/>
      <c r="CP781" s="1"/>
      <c r="CQ781" s="1"/>
      <c r="CR781" s="1"/>
      <c r="CS781" s="1"/>
      <c r="CT781" s="1"/>
      <c r="CU781" s="1"/>
      <c r="CV781" s="1"/>
      <c r="CW781" s="1"/>
      <c r="CX781" s="1"/>
      <c r="CY781" s="1"/>
      <c r="CZ781" s="1"/>
      <c r="DA781" s="1"/>
      <c r="DB781" s="1"/>
      <c r="DC781" s="1"/>
      <c r="DD781" s="1"/>
      <c r="DE781" s="1"/>
      <c r="DF781" s="1"/>
      <c r="DG781" s="1"/>
      <c r="DH781" s="1"/>
      <c r="DI781" s="1"/>
      <c r="DJ781" s="1"/>
      <c r="DK781" s="1"/>
      <c r="DL781" s="1"/>
      <c r="DM781" s="1"/>
      <c r="DN781" s="1"/>
      <c r="DO781" s="1"/>
      <c r="DP781" s="1"/>
      <c r="DQ781" s="1"/>
      <c r="DR781" s="1"/>
      <c r="DS781" s="1"/>
      <c r="DT781" s="1"/>
      <c r="DU781" s="1"/>
      <c r="DV781" s="1"/>
      <c r="DW781" s="1"/>
      <c r="DX781" s="1"/>
      <c r="DY781" s="1"/>
      <c r="DZ781" s="1"/>
      <c r="EA781" s="1"/>
      <c r="EB781" s="1"/>
      <c r="EC781" s="1"/>
      <c r="ED781" s="1"/>
      <c r="EE781" s="1"/>
      <c r="EF781" s="1"/>
      <c r="EG781" s="1"/>
      <c r="EH781" s="1"/>
      <c r="EI781" s="1"/>
      <c r="EJ781" s="1"/>
      <c r="EK781" s="1"/>
      <c r="EL781" s="1"/>
      <c r="EM781" s="1"/>
      <c r="EN781" s="1"/>
      <c r="EO781" s="1"/>
      <c r="EP781" s="1"/>
      <c r="EQ781" s="1"/>
      <c r="ER781" s="1"/>
      <c r="ES781" s="1"/>
      <c r="ET781" s="1"/>
      <c r="EU781" s="1"/>
      <c r="EV781" s="1"/>
      <c r="EW781" s="1"/>
      <c r="EX781" s="1"/>
      <c r="EY781" s="1"/>
      <c r="EZ781" s="1"/>
      <c r="FA781" s="1"/>
      <c r="FB781" s="1"/>
      <c r="FC781" s="1"/>
      <c r="FD781" s="1"/>
      <c r="FE781" s="1"/>
      <c r="FF781" s="1"/>
      <c r="FI781" s="2"/>
      <c r="FJ781" s="2"/>
      <c r="FO781" s="2"/>
      <c r="FP781" s="2"/>
      <c r="FS781" s="2"/>
      <c r="FT781" s="2"/>
      <c r="FU781" s="2"/>
      <c r="FV781" s="2"/>
      <c r="FW781" s="2"/>
      <c r="FX781" s="2"/>
      <c r="FY781" s="2"/>
      <c r="FZ781" s="2"/>
      <c r="GQ781" s="1"/>
      <c r="GR781" s="1"/>
      <c r="GS781" s="1"/>
      <c r="GT781" s="1"/>
      <c r="GU781" s="1"/>
      <c r="GV781" s="1"/>
      <c r="GW781" s="1"/>
      <c r="GX781" s="1"/>
      <c r="HM781" s="1"/>
      <c r="HN781" s="1"/>
    </row>
    <row r="782" spans="1:222">
      <c r="A782" s="11"/>
      <c r="B782" s="1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2"/>
      <c r="AN782" s="2"/>
      <c r="AQ782" s="2"/>
      <c r="AR782" s="2"/>
      <c r="AU782" s="2"/>
      <c r="AV782" s="2"/>
      <c r="BA782" s="2"/>
      <c r="BB782" s="2"/>
      <c r="BE782" s="2"/>
      <c r="BF782" s="2"/>
      <c r="BI782" s="2"/>
      <c r="BJ782" s="2"/>
      <c r="BO782" s="1"/>
      <c r="BP782" s="1"/>
      <c r="BQ782" s="1"/>
      <c r="BR782" s="1"/>
      <c r="BS782" s="1"/>
      <c r="BT782" s="1"/>
      <c r="BU782" s="1"/>
      <c r="BV782" s="1"/>
      <c r="BW782" s="1"/>
      <c r="BX782" s="1"/>
      <c r="BY782" s="1"/>
      <c r="BZ782" s="1"/>
      <c r="CA782" s="1"/>
      <c r="CB782" s="1"/>
      <c r="CC782" s="1"/>
      <c r="CD782" s="1"/>
      <c r="CE782" s="1"/>
      <c r="CF782" s="1"/>
      <c r="CG782" s="1"/>
      <c r="CH782" s="1"/>
      <c r="CI782" s="1"/>
      <c r="CJ782" s="1"/>
      <c r="CK782" s="1"/>
      <c r="CL782" s="1"/>
      <c r="CM782" s="1"/>
      <c r="CN782" s="1"/>
      <c r="CO782" s="1"/>
      <c r="CP782" s="1"/>
      <c r="CQ782" s="1"/>
      <c r="CR782" s="1"/>
      <c r="CS782" s="1"/>
      <c r="CT782" s="1"/>
      <c r="CU782" s="1"/>
      <c r="CV782" s="1"/>
      <c r="CW782" s="1"/>
      <c r="CX782" s="1"/>
      <c r="CY782" s="1"/>
      <c r="CZ782" s="1"/>
      <c r="DA782" s="1"/>
      <c r="DB782" s="1"/>
      <c r="DC782" s="1"/>
      <c r="DD782" s="1"/>
      <c r="DE782" s="1"/>
      <c r="DF782" s="1"/>
      <c r="DG782" s="1"/>
      <c r="DH782" s="1"/>
      <c r="DI782" s="1"/>
      <c r="DJ782" s="1"/>
      <c r="DK782" s="1"/>
      <c r="DL782" s="1"/>
      <c r="DM782" s="1"/>
      <c r="DN782" s="1"/>
      <c r="DO782" s="1"/>
      <c r="DP782" s="1"/>
      <c r="DQ782" s="1"/>
      <c r="DR782" s="1"/>
      <c r="DS782" s="1"/>
      <c r="DT782" s="1"/>
      <c r="DU782" s="1"/>
      <c r="DV782" s="1"/>
      <c r="DW782" s="1"/>
      <c r="DX782" s="1"/>
      <c r="DY782" s="1"/>
      <c r="DZ782" s="1"/>
      <c r="EA782" s="1"/>
      <c r="EB782" s="1"/>
      <c r="EC782" s="1"/>
      <c r="ED782" s="1"/>
      <c r="EE782" s="1"/>
      <c r="EF782" s="1"/>
      <c r="EG782" s="1"/>
      <c r="EH782" s="1"/>
      <c r="EI782" s="1"/>
      <c r="EJ782" s="1"/>
      <c r="EK782" s="1"/>
      <c r="EL782" s="1"/>
      <c r="EM782" s="1"/>
      <c r="EN782" s="1"/>
      <c r="EO782" s="1"/>
      <c r="EP782" s="1"/>
      <c r="EQ782" s="1"/>
      <c r="ER782" s="1"/>
      <c r="ES782" s="1"/>
      <c r="ET782" s="1"/>
      <c r="EU782" s="1"/>
      <c r="EV782" s="1"/>
      <c r="EW782" s="1"/>
      <c r="EX782" s="1"/>
      <c r="EY782" s="1"/>
      <c r="EZ782" s="1"/>
      <c r="FA782" s="1"/>
      <c r="FB782" s="1"/>
      <c r="FC782" s="1"/>
      <c r="FD782" s="1"/>
      <c r="FE782" s="1"/>
      <c r="FF782" s="1"/>
      <c r="FI782" s="2"/>
      <c r="FJ782" s="2"/>
      <c r="FO782" s="2"/>
      <c r="FP782" s="2"/>
      <c r="FS782" s="2"/>
      <c r="FT782" s="2"/>
      <c r="FU782" s="2"/>
      <c r="FV782" s="2"/>
      <c r="FW782" s="2"/>
      <c r="FX782" s="2"/>
      <c r="FY782" s="2"/>
      <c r="FZ782" s="2"/>
      <c r="GQ782" s="1"/>
      <c r="GR782" s="1"/>
      <c r="GS782" s="1"/>
      <c r="GT782" s="1"/>
      <c r="GU782" s="1"/>
      <c r="GV782" s="1"/>
      <c r="GW782" s="1"/>
      <c r="GX782" s="1"/>
      <c r="HM782" s="1"/>
      <c r="HN782" s="1"/>
    </row>
    <row r="783" spans="1:222">
      <c r="A783" s="11"/>
      <c r="B783" s="1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2"/>
      <c r="AN783" s="2"/>
      <c r="AQ783" s="2"/>
      <c r="AR783" s="2"/>
      <c r="AU783" s="2"/>
      <c r="AV783" s="2"/>
      <c r="BA783" s="2"/>
      <c r="BB783" s="2"/>
      <c r="BE783" s="2"/>
      <c r="BF783" s="2"/>
      <c r="BI783" s="2"/>
      <c r="BJ783" s="2"/>
      <c r="BO783" s="1"/>
      <c r="BP783" s="1"/>
      <c r="BQ783" s="1"/>
      <c r="BR783" s="1"/>
      <c r="BS783" s="1"/>
      <c r="BT783" s="1"/>
      <c r="BU783" s="1"/>
      <c r="BV783" s="1"/>
      <c r="BW783" s="1"/>
      <c r="BX783" s="1"/>
      <c r="BY783" s="1"/>
      <c r="BZ783" s="1"/>
      <c r="CA783" s="1"/>
      <c r="CB783" s="1"/>
      <c r="CC783" s="1"/>
      <c r="CD783" s="1"/>
      <c r="CE783" s="1"/>
      <c r="CF783" s="1"/>
      <c r="CG783" s="1"/>
      <c r="CH783" s="1"/>
      <c r="CI783" s="1"/>
      <c r="CJ783" s="1"/>
      <c r="CK783" s="1"/>
      <c r="CL783" s="1"/>
      <c r="CM783" s="1"/>
      <c r="CN783" s="1"/>
      <c r="CO783" s="1"/>
      <c r="CP783" s="1"/>
      <c r="CQ783" s="1"/>
      <c r="CR783" s="1"/>
      <c r="CS783" s="1"/>
      <c r="CT783" s="1"/>
      <c r="CU783" s="1"/>
      <c r="CV783" s="1"/>
      <c r="CW783" s="1"/>
      <c r="CX783" s="1"/>
      <c r="CY783" s="1"/>
      <c r="CZ783" s="1"/>
      <c r="DA783" s="1"/>
      <c r="DB783" s="1"/>
      <c r="DC783" s="1"/>
      <c r="DD783" s="1"/>
      <c r="DE783" s="1"/>
      <c r="DF783" s="1"/>
      <c r="DG783" s="1"/>
      <c r="DH783" s="1"/>
      <c r="DI783" s="1"/>
      <c r="DJ783" s="1"/>
      <c r="DK783" s="1"/>
      <c r="DL783" s="1"/>
      <c r="DM783" s="1"/>
      <c r="DN783" s="1"/>
      <c r="DO783" s="1"/>
      <c r="DP783" s="1"/>
      <c r="DQ783" s="1"/>
      <c r="DR783" s="1"/>
      <c r="DS783" s="1"/>
      <c r="DT783" s="1"/>
      <c r="DU783" s="1"/>
      <c r="DV783" s="1"/>
      <c r="DW783" s="1"/>
      <c r="DX783" s="1"/>
      <c r="DY783" s="1"/>
      <c r="DZ783" s="1"/>
      <c r="EA783" s="1"/>
      <c r="EB783" s="1"/>
      <c r="EC783" s="1"/>
      <c r="ED783" s="1"/>
      <c r="EE783" s="1"/>
      <c r="EF783" s="1"/>
      <c r="EG783" s="1"/>
      <c r="EH783" s="1"/>
      <c r="EI783" s="1"/>
      <c r="EJ783" s="1"/>
      <c r="EK783" s="1"/>
      <c r="EL783" s="1"/>
      <c r="EM783" s="1"/>
      <c r="EN783" s="1"/>
      <c r="EO783" s="1"/>
      <c r="EP783" s="1"/>
      <c r="EQ783" s="1"/>
      <c r="ER783" s="1"/>
      <c r="ES783" s="1"/>
      <c r="ET783" s="1"/>
      <c r="EU783" s="1"/>
      <c r="EV783" s="1"/>
      <c r="EW783" s="1"/>
      <c r="EX783" s="1"/>
      <c r="EY783" s="1"/>
      <c r="EZ783" s="1"/>
      <c r="FA783" s="1"/>
      <c r="FB783" s="1"/>
      <c r="FC783" s="1"/>
      <c r="FD783" s="1"/>
      <c r="FE783" s="1"/>
      <c r="FF783" s="1"/>
      <c r="FI783" s="2"/>
      <c r="FJ783" s="2"/>
      <c r="FO783" s="2"/>
      <c r="FP783" s="2"/>
      <c r="FS783" s="2"/>
      <c r="FT783" s="2"/>
      <c r="FU783" s="2"/>
      <c r="FV783" s="2"/>
      <c r="FW783" s="2"/>
      <c r="FX783" s="2"/>
      <c r="FY783" s="2"/>
      <c r="FZ783" s="2"/>
      <c r="GQ783" s="1"/>
      <c r="GR783" s="1"/>
      <c r="GS783" s="1"/>
      <c r="GT783" s="1"/>
      <c r="GU783" s="1"/>
      <c r="GV783" s="1"/>
      <c r="GW783" s="1"/>
      <c r="GX783" s="1"/>
      <c r="HM783" s="1"/>
      <c r="HN783" s="1"/>
    </row>
    <row r="784" spans="1:222">
      <c r="A784" s="11"/>
      <c r="B784" s="1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2"/>
      <c r="AN784" s="2"/>
      <c r="AQ784" s="2"/>
      <c r="AR784" s="2"/>
      <c r="AU784" s="2"/>
      <c r="AV784" s="2"/>
      <c r="BA784" s="2"/>
      <c r="BB784" s="2"/>
      <c r="BE784" s="2"/>
      <c r="BF784" s="2"/>
      <c r="BI784" s="2"/>
      <c r="BJ784" s="2"/>
      <c r="BO784" s="1"/>
      <c r="BP784" s="1"/>
      <c r="BQ784" s="1"/>
      <c r="BR784" s="1"/>
      <c r="BS784" s="1"/>
      <c r="BT784" s="1"/>
      <c r="BU784" s="1"/>
      <c r="BV784" s="1"/>
      <c r="BW784" s="1"/>
      <c r="BX784" s="1"/>
      <c r="BY784" s="1"/>
      <c r="BZ784" s="1"/>
      <c r="CA784" s="1"/>
      <c r="CB784" s="1"/>
      <c r="CC784" s="1"/>
      <c r="CD784" s="1"/>
      <c r="CE784" s="1"/>
      <c r="CF784" s="1"/>
      <c r="CG784" s="1"/>
      <c r="CH784" s="1"/>
      <c r="CI784" s="1"/>
      <c r="CJ784" s="1"/>
      <c r="CK784" s="1"/>
      <c r="CL784" s="1"/>
      <c r="CM784" s="1"/>
      <c r="CN784" s="1"/>
      <c r="CO784" s="1"/>
      <c r="CP784" s="1"/>
      <c r="CQ784" s="1"/>
      <c r="CR784" s="1"/>
      <c r="CS784" s="1"/>
      <c r="CT784" s="1"/>
      <c r="CU784" s="1"/>
      <c r="CV784" s="1"/>
      <c r="CW784" s="1"/>
      <c r="CX784" s="1"/>
      <c r="CY784" s="1"/>
      <c r="CZ784" s="1"/>
      <c r="DA784" s="1"/>
      <c r="DB784" s="1"/>
      <c r="DC784" s="1"/>
      <c r="DD784" s="1"/>
      <c r="DE784" s="1"/>
      <c r="DF784" s="1"/>
      <c r="DG784" s="1"/>
      <c r="DH784" s="1"/>
      <c r="DI784" s="1"/>
      <c r="DJ784" s="1"/>
      <c r="DK784" s="1"/>
      <c r="DL784" s="1"/>
      <c r="DM784" s="1"/>
      <c r="DN784" s="1"/>
      <c r="DO784" s="1"/>
      <c r="DP784" s="1"/>
      <c r="DQ784" s="1"/>
      <c r="DR784" s="1"/>
      <c r="DS784" s="1"/>
      <c r="DT784" s="1"/>
      <c r="DU784" s="1"/>
      <c r="DV784" s="1"/>
      <c r="DW784" s="1"/>
      <c r="DX784" s="1"/>
      <c r="DY784" s="1"/>
      <c r="DZ784" s="1"/>
      <c r="EA784" s="1"/>
      <c r="EB784" s="1"/>
      <c r="EC784" s="1"/>
      <c r="ED784" s="1"/>
      <c r="EE784" s="1"/>
      <c r="EF784" s="1"/>
      <c r="EG784" s="1"/>
      <c r="EH784" s="1"/>
      <c r="EI784" s="1"/>
      <c r="EJ784" s="1"/>
      <c r="EK784" s="1"/>
      <c r="EL784" s="1"/>
      <c r="EM784" s="1"/>
      <c r="EN784" s="1"/>
      <c r="EO784" s="1"/>
      <c r="EP784" s="1"/>
      <c r="EQ784" s="1"/>
      <c r="ER784" s="1"/>
      <c r="ES784" s="1"/>
      <c r="ET784" s="1"/>
      <c r="EU784" s="1"/>
      <c r="EV784" s="1"/>
      <c r="EW784" s="1"/>
      <c r="EX784" s="1"/>
      <c r="EY784" s="1"/>
      <c r="EZ784" s="1"/>
      <c r="FA784" s="1"/>
      <c r="FB784" s="1"/>
      <c r="FC784" s="1"/>
      <c r="FD784" s="1"/>
      <c r="FE784" s="1"/>
      <c r="FF784" s="1"/>
      <c r="FI784" s="2"/>
      <c r="FJ784" s="2"/>
      <c r="FO784" s="2"/>
      <c r="FP784" s="2"/>
      <c r="FS784" s="2"/>
      <c r="FT784" s="2"/>
      <c r="FU784" s="2"/>
      <c r="FV784" s="2"/>
      <c r="FW784" s="2"/>
      <c r="FX784" s="2"/>
      <c r="FY784" s="2"/>
      <c r="FZ784" s="2"/>
      <c r="GQ784" s="1"/>
      <c r="GR784" s="1"/>
      <c r="GS784" s="1"/>
      <c r="GT784" s="1"/>
      <c r="GU784" s="1"/>
      <c r="GV784" s="1"/>
      <c r="GW784" s="1"/>
      <c r="GX784" s="1"/>
      <c r="HM784" s="1"/>
      <c r="HN784" s="1"/>
    </row>
    <row r="785" spans="1:222">
      <c r="A785" s="11"/>
      <c r="B785" s="1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2"/>
      <c r="AN785" s="2"/>
      <c r="AQ785" s="2"/>
      <c r="AR785" s="2"/>
      <c r="AU785" s="2"/>
      <c r="AV785" s="2"/>
      <c r="BA785" s="2"/>
      <c r="BB785" s="2"/>
      <c r="BE785" s="2"/>
      <c r="BF785" s="2"/>
      <c r="BI785" s="2"/>
      <c r="BJ785" s="2"/>
      <c r="BO785" s="1"/>
      <c r="BP785" s="1"/>
      <c r="BQ785" s="1"/>
      <c r="BR785" s="1"/>
      <c r="BS785" s="1"/>
      <c r="BT785" s="1"/>
      <c r="BU785" s="1"/>
      <c r="BV785" s="1"/>
      <c r="BW785" s="1"/>
      <c r="BX785" s="1"/>
      <c r="BY785" s="1"/>
      <c r="BZ785" s="1"/>
      <c r="CA785" s="1"/>
      <c r="CB785" s="1"/>
      <c r="CC785" s="1"/>
      <c r="CD785" s="1"/>
      <c r="CE785" s="1"/>
      <c r="CF785" s="1"/>
      <c r="CG785" s="1"/>
      <c r="CH785" s="1"/>
      <c r="CI785" s="1"/>
      <c r="CJ785" s="1"/>
      <c r="CK785" s="1"/>
      <c r="CL785" s="1"/>
      <c r="CM785" s="1"/>
      <c r="CN785" s="1"/>
      <c r="CO785" s="1"/>
      <c r="CP785" s="1"/>
      <c r="CQ785" s="1"/>
      <c r="CR785" s="1"/>
      <c r="CS785" s="1"/>
      <c r="CT785" s="1"/>
      <c r="CU785" s="1"/>
      <c r="CV785" s="1"/>
      <c r="CW785" s="1"/>
      <c r="CX785" s="1"/>
      <c r="CY785" s="1"/>
      <c r="CZ785" s="1"/>
      <c r="DA785" s="1"/>
      <c r="DB785" s="1"/>
      <c r="DC785" s="1"/>
      <c r="DD785" s="1"/>
      <c r="DE785" s="1"/>
      <c r="DF785" s="1"/>
      <c r="DG785" s="1"/>
      <c r="DH785" s="1"/>
      <c r="DI785" s="1"/>
      <c r="DJ785" s="1"/>
      <c r="DK785" s="1"/>
      <c r="DL785" s="1"/>
      <c r="DM785" s="1"/>
      <c r="DN785" s="1"/>
      <c r="DO785" s="1"/>
      <c r="DP785" s="1"/>
      <c r="DQ785" s="1"/>
      <c r="DR785" s="1"/>
      <c r="DS785" s="1"/>
      <c r="DT785" s="1"/>
      <c r="DU785" s="1"/>
      <c r="DV785" s="1"/>
      <c r="DW785" s="1"/>
      <c r="DX785" s="1"/>
      <c r="DY785" s="1"/>
      <c r="DZ785" s="1"/>
      <c r="EA785" s="1"/>
      <c r="EB785" s="1"/>
      <c r="EC785" s="1"/>
      <c r="ED785" s="1"/>
      <c r="EE785" s="1"/>
      <c r="EF785" s="1"/>
      <c r="EG785" s="1"/>
      <c r="EH785" s="1"/>
      <c r="EI785" s="1"/>
      <c r="EJ785" s="1"/>
      <c r="EK785" s="1"/>
      <c r="EL785" s="1"/>
      <c r="EM785" s="1"/>
      <c r="EN785" s="1"/>
      <c r="EO785" s="1"/>
      <c r="EP785" s="1"/>
      <c r="EQ785" s="1"/>
      <c r="ER785" s="1"/>
      <c r="ES785" s="1"/>
      <c r="ET785" s="1"/>
      <c r="EU785" s="1"/>
      <c r="EV785" s="1"/>
      <c r="EW785" s="1"/>
      <c r="EX785" s="1"/>
      <c r="EY785" s="1"/>
      <c r="EZ785" s="1"/>
      <c r="FA785" s="1"/>
      <c r="FB785" s="1"/>
      <c r="FC785" s="1"/>
      <c r="FD785" s="1"/>
      <c r="FE785" s="1"/>
      <c r="FF785" s="1"/>
      <c r="FI785" s="2"/>
      <c r="FJ785" s="2"/>
      <c r="FO785" s="2"/>
      <c r="FP785" s="2"/>
      <c r="FS785" s="2"/>
      <c r="FT785" s="2"/>
      <c r="FU785" s="2"/>
      <c r="FV785" s="2"/>
      <c r="FW785" s="2"/>
      <c r="FX785" s="2"/>
      <c r="FY785" s="2"/>
      <c r="FZ785" s="2"/>
      <c r="GQ785" s="1"/>
      <c r="GR785" s="1"/>
      <c r="GS785" s="1"/>
      <c r="GT785" s="1"/>
      <c r="GU785" s="1"/>
      <c r="GV785" s="1"/>
      <c r="GW785" s="1"/>
      <c r="GX785" s="1"/>
      <c r="HM785" s="1"/>
      <c r="HN785" s="1"/>
    </row>
    <row r="786" spans="1:222">
      <c r="A786" s="11"/>
      <c r="B786" s="1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2"/>
      <c r="AN786" s="2"/>
      <c r="AQ786" s="2"/>
      <c r="AR786" s="2"/>
      <c r="AU786" s="2"/>
      <c r="AV786" s="2"/>
      <c r="BA786" s="2"/>
      <c r="BB786" s="2"/>
      <c r="BE786" s="2"/>
      <c r="BF786" s="2"/>
      <c r="BI786" s="2"/>
      <c r="BJ786" s="2"/>
      <c r="BO786" s="1"/>
      <c r="BP786" s="1"/>
      <c r="BQ786" s="1"/>
      <c r="BR786" s="1"/>
      <c r="BS786" s="1"/>
      <c r="BT786" s="1"/>
      <c r="BU786" s="1"/>
      <c r="BV786" s="1"/>
      <c r="BW786" s="1"/>
      <c r="BX786" s="1"/>
      <c r="BY786" s="1"/>
      <c r="BZ786" s="1"/>
      <c r="CA786" s="1"/>
      <c r="CB786" s="1"/>
      <c r="CC786" s="1"/>
      <c r="CD786" s="1"/>
      <c r="CE786" s="1"/>
      <c r="CF786" s="1"/>
      <c r="CG786" s="1"/>
      <c r="CH786" s="1"/>
      <c r="CI786" s="1"/>
      <c r="CJ786" s="1"/>
      <c r="CK786" s="1"/>
      <c r="CL786" s="1"/>
      <c r="CM786" s="1"/>
      <c r="CN786" s="1"/>
      <c r="CO786" s="1"/>
      <c r="CP786" s="1"/>
      <c r="CQ786" s="1"/>
      <c r="CR786" s="1"/>
      <c r="CS786" s="1"/>
      <c r="CT786" s="1"/>
      <c r="CU786" s="1"/>
      <c r="CV786" s="1"/>
      <c r="CW786" s="1"/>
      <c r="CX786" s="1"/>
      <c r="CY786" s="1"/>
      <c r="CZ786" s="1"/>
      <c r="DA786" s="1"/>
      <c r="DB786" s="1"/>
      <c r="DC786" s="1"/>
      <c r="DD786" s="1"/>
      <c r="DE786" s="1"/>
      <c r="DF786" s="1"/>
      <c r="DG786" s="1"/>
      <c r="DH786" s="1"/>
      <c r="DI786" s="1"/>
      <c r="DJ786" s="1"/>
      <c r="DK786" s="1"/>
      <c r="DL786" s="1"/>
      <c r="DM786" s="1"/>
      <c r="DN786" s="1"/>
      <c r="DO786" s="1"/>
      <c r="DP786" s="1"/>
      <c r="DQ786" s="1"/>
      <c r="DR786" s="1"/>
      <c r="DS786" s="1"/>
      <c r="DT786" s="1"/>
      <c r="DU786" s="1"/>
      <c r="DV786" s="1"/>
      <c r="DW786" s="1"/>
      <c r="DX786" s="1"/>
      <c r="DY786" s="1"/>
      <c r="DZ786" s="1"/>
      <c r="EA786" s="1"/>
      <c r="EB786" s="1"/>
      <c r="EC786" s="1"/>
      <c r="ED786" s="1"/>
      <c r="EE786" s="1"/>
      <c r="EF786" s="1"/>
      <c r="EG786" s="1"/>
      <c r="EH786" s="1"/>
      <c r="EI786" s="1"/>
      <c r="EJ786" s="1"/>
      <c r="EK786" s="1"/>
      <c r="EL786" s="1"/>
      <c r="EM786" s="1"/>
      <c r="EN786" s="1"/>
      <c r="EO786" s="1"/>
      <c r="EP786" s="1"/>
      <c r="EQ786" s="1"/>
      <c r="ER786" s="1"/>
      <c r="ES786" s="1"/>
      <c r="ET786" s="1"/>
      <c r="EU786" s="1"/>
      <c r="EV786" s="1"/>
      <c r="EW786" s="1"/>
      <c r="EX786" s="1"/>
      <c r="EY786" s="1"/>
      <c r="EZ786" s="1"/>
      <c r="FA786" s="1"/>
      <c r="FB786" s="1"/>
      <c r="FC786" s="1"/>
      <c r="FD786" s="1"/>
      <c r="FE786" s="1"/>
      <c r="FF786" s="1"/>
      <c r="FI786" s="2"/>
      <c r="FJ786" s="2"/>
      <c r="FO786" s="2"/>
      <c r="FP786" s="2"/>
      <c r="FS786" s="2"/>
      <c r="FT786" s="2"/>
      <c r="FU786" s="2"/>
      <c r="FV786" s="2"/>
      <c r="FW786" s="2"/>
      <c r="FX786" s="2"/>
      <c r="FY786" s="2"/>
      <c r="FZ786" s="2"/>
      <c r="GQ786" s="1"/>
      <c r="GR786" s="1"/>
      <c r="GS786" s="1"/>
      <c r="GT786" s="1"/>
      <c r="GU786" s="1"/>
      <c r="GV786" s="1"/>
      <c r="GW786" s="1"/>
      <c r="GX786" s="1"/>
      <c r="HM786" s="1"/>
      <c r="HN786" s="1"/>
    </row>
    <row r="787" spans="1:222">
      <c r="A787" s="11"/>
      <c r="B787" s="1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2"/>
      <c r="AN787" s="2"/>
      <c r="AQ787" s="2"/>
      <c r="AR787" s="2"/>
      <c r="AU787" s="2"/>
      <c r="AV787" s="2"/>
      <c r="BA787" s="2"/>
      <c r="BB787" s="2"/>
      <c r="BE787" s="2"/>
      <c r="BF787" s="2"/>
      <c r="BI787" s="2"/>
      <c r="BJ787" s="2"/>
      <c r="BO787" s="1"/>
      <c r="BP787" s="1"/>
      <c r="BQ787" s="1"/>
      <c r="BR787" s="1"/>
      <c r="BS787" s="1"/>
      <c r="BT787" s="1"/>
      <c r="BU787" s="1"/>
      <c r="BV787" s="1"/>
      <c r="BW787" s="1"/>
      <c r="BX787" s="1"/>
      <c r="BY787" s="1"/>
      <c r="BZ787" s="1"/>
      <c r="CA787" s="1"/>
      <c r="CB787" s="1"/>
      <c r="CC787" s="1"/>
      <c r="CD787" s="1"/>
      <c r="CE787" s="1"/>
      <c r="CF787" s="1"/>
      <c r="CG787" s="1"/>
      <c r="CH787" s="1"/>
      <c r="CI787" s="1"/>
      <c r="CJ787" s="1"/>
      <c r="CK787" s="1"/>
      <c r="CL787" s="1"/>
      <c r="CM787" s="1"/>
      <c r="CN787" s="1"/>
      <c r="CO787" s="1"/>
      <c r="CP787" s="1"/>
      <c r="CQ787" s="1"/>
      <c r="CR787" s="1"/>
      <c r="CS787" s="1"/>
      <c r="CT787" s="1"/>
      <c r="CU787" s="1"/>
      <c r="CV787" s="1"/>
      <c r="CW787" s="1"/>
      <c r="CX787" s="1"/>
      <c r="CY787" s="1"/>
      <c r="CZ787" s="1"/>
      <c r="DA787" s="1"/>
      <c r="DB787" s="1"/>
      <c r="DC787" s="1"/>
      <c r="DD787" s="1"/>
      <c r="DE787" s="1"/>
      <c r="DF787" s="1"/>
      <c r="DG787" s="1"/>
      <c r="DH787" s="1"/>
      <c r="DI787" s="1"/>
      <c r="DJ787" s="1"/>
      <c r="DK787" s="1"/>
      <c r="DL787" s="1"/>
      <c r="DM787" s="1"/>
      <c r="DN787" s="1"/>
      <c r="DO787" s="1"/>
      <c r="DP787" s="1"/>
      <c r="DQ787" s="1"/>
      <c r="DR787" s="1"/>
      <c r="DS787" s="1"/>
      <c r="DT787" s="1"/>
      <c r="DU787" s="1"/>
      <c r="DV787" s="1"/>
      <c r="DW787" s="1"/>
      <c r="DX787" s="1"/>
      <c r="DY787" s="1"/>
      <c r="DZ787" s="1"/>
      <c r="EA787" s="1"/>
      <c r="EB787" s="1"/>
      <c r="EC787" s="1"/>
      <c r="ED787" s="1"/>
      <c r="EE787" s="1"/>
      <c r="EF787" s="1"/>
      <c r="EG787" s="1"/>
      <c r="EH787" s="1"/>
      <c r="EI787" s="1"/>
      <c r="EJ787" s="1"/>
      <c r="EK787" s="1"/>
      <c r="EL787" s="1"/>
      <c r="EM787" s="1"/>
      <c r="EN787" s="1"/>
      <c r="EO787" s="1"/>
      <c r="EP787" s="1"/>
      <c r="EQ787" s="1"/>
      <c r="ER787" s="1"/>
      <c r="ES787" s="1"/>
      <c r="ET787" s="1"/>
      <c r="EU787" s="1"/>
      <c r="EV787" s="1"/>
      <c r="EW787" s="1"/>
      <c r="EX787" s="1"/>
      <c r="EY787" s="1"/>
      <c r="EZ787" s="1"/>
      <c r="FA787" s="1"/>
      <c r="FB787" s="1"/>
      <c r="FC787" s="1"/>
      <c r="FD787" s="1"/>
      <c r="FE787" s="1"/>
      <c r="FF787" s="1"/>
      <c r="FI787" s="2"/>
      <c r="FJ787" s="2"/>
      <c r="FO787" s="2"/>
      <c r="FP787" s="2"/>
      <c r="FS787" s="2"/>
      <c r="FT787" s="2"/>
      <c r="FU787" s="2"/>
      <c r="FV787" s="2"/>
      <c r="FW787" s="2"/>
      <c r="FX787" s="2"/>
      <c r="FY787" s="2"/>
      <c r="FZ787" s="2"/>
      <c r="GQ787" s="1"/>
      <c r="GR787" s="1"/>
      <c r="GS787" s="1"/>
      <c r="GT787" s="1"/>
      <c r="GU787" s="1"/>
      <c r="GV787" s="1"/>
      <c r="GW787" s="1"/>
      <c r="GX787" s="1"/>
      <c r="HM787" s="1"/>
      <c r="HN787" s="1"/>
    </row>
    <row r="788" spans="1:222">
      <c r="A788" s="11"/>
      <c r="B788" s="1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2"/>
      <c r="AN788" s="2"/>
      <c r="AQ788" s="2"/>
      <c r="AR788" s="2"/>
      <c r="AU788" s="2"/>
      <c r="AV788" s="2"/>
      <c r="BA788" s="2"/>
      <c r="BB788" s="2"/>
      <c r="BE788" s="2"/>
      <c r="BF788" s="2"/>
      <c r="BI788" s="2"/>
      <c r="BJ788" s="2"/>
      <c r="BO788" s="1"/>
      <c r="BP788" s="1"/>
      <c r="BQ788" s="1"/>
      <c r="BR788" s="1"/>
      <c r="BS788" s="1"/>
      <c r="BT788" s="1"/>
      <c r="BU788" s="1"/>
      <c r="BV788" s="1"/>
      <c r="BW788" s="1"/>
      <c r="BX788" s="1"/>
      <c r="BY788" s="1"/>
      <c r="BZ788" s="1"/>
      <c r="CA788" s="1"/>
      <c r="CB788" s="1"/>
      <c r="CC788" s="1"/>
      <c r="CD788" s="1"/>
      <c r="CE788" s="1"/>
      <c r="CF788" s="1"/>
      <c r="CG788" s="1"/>
      <c r="CH788" s="1"/>
      <c r="CI788" s="1"/>
      <c r="CJ788" s="1"/>
      <c r="CK788" s="1"/>
      <c r="CL788" s="1"/>
      <c r="CM788" s="1"/>
      <c r="CN788" s="1"/>
      <c r="CO788" s="1"/>
      <c r="CP788" s="1"/>
      <c r="CQ788" s="1"/>
      <c r="CR788" s="1"/>
      <c r="CS788" s="1"/>
      <c r="CT788" s="1"/>
      <c r="CU788" s="1"/>
      <c r="CV788" s="1"/>
      <c r="CW788" s="1"/>
      <c r="CX788" s="1"/>
      <c r="CY788" s="1"/>
      <c r="CZ788" s="1"/>
      <c r="DA788" s="1"/>
      <c r="DB788" s="1"/>
      <c r="DC788" s="1"/>
      <c r="DD788" s="1"/>
      <c r="DE788" s="1"/>
      <c r="DF788" s="1"/>
      <c r="DG788" s="1"/>
      <c r="DH788" s="1"/>
      <c r="DI788" s="1"/>
      <c r="DJ788" s="1"/>
      <c r="DK788" s="1"/>
      <c r="DL788" s="1"/>
      <c r="DM788" s="1"/>
      <c r="DN788" s="1"/>
      <c r="DO788" s="1"/>
      <c r="DP788" s="1"/>
      <c r="DQ788" s="1"/>
      <c r="DR788" s="1"/>
      <c r="DS788" s="1"/>
      <c r="DT788" s="1"/>
      <c r="DU788" s="1"/>
      <c r="DV788" s="1"/>
      <c r="DW788" s="1"/>
      <c r="DX788" s="1"/>
      <c r="DY788" s="1"/>
      <c r="DZ788" s="1"/>
      <c r="EA788" s="1"/>
      <c r="EB788" s="1"/>
      <c r="EC788" s="1"/>
      <c r="ED788" s="1"/>
      <c r="EE788" s="1"/>
      <c r="EF788" s="1"/>
      <c r="EG788" s="1"/>
      <c r="EH788" s="1"/>
      <c r="EI788" s="1"/>
      <c r="EJ788" s="1"/>
      <c r="EK788" s="1"/>
      <c r="EL788" s="1"/>
      <c r="EM788" s="1"/>
      <c r="EN788" s="1"/>
      <c r="EO788" s="1"/>
      <c r="EP788" s="1"/>
      <c r="EQ788" s="1"/>
      <c r="ER788" s="1"/>
      <c r="ES788" s="1"/>
      <c r="ET788" s="1"/>
      <c r="EU788" s="1"/>
      <c r="EV788" s="1"/>
      <c r="EW788" s="1"/>
      <c r="EX788" s="1"/>
      <c r="EY788" s="1"/>
      <c r="EZ788" s="1"/>
      <c r="FA788" s="1"/>
      <c r="FB788" s="1"/>
      <c r="FC788" s="1"/>
      <c r="FD788" s="1"/>
      <c r="FE788" s="1"/>
      <c r="FF788" s="1"/>
      <c r="FI788" s="2"/>
      <c r="FJ788" s="2"/>
      <c r="FO788" s="2"/>
      <c r="FP788" s="2"/>
      <c r="FS788" s="2"/>
      <c r="FT788" s="2"/>
      <c r="FU788" s="2"/>
      <c r="FV788" s="2"/>
      <c r="FW788" s="2"/>
      <c r="FX788" s="2"/>
      <c r="FY788" s="2"/>
      <c r="FZ788" s="2"/>
      <c r="GQ788" s="1"/>
      <c r="GR788" s="1"/>
      <c r="GS788" s="1"/>
      <c r="GT788" s="1"/>
      <c r="GU788" s="1"/>
      <c r="GV788" s="1"/>
      <c r="GW788" s="1"/>
      <c r="GX788" s="1"/>
      <c r="HM788" s="1"/>
      <c r="HN788" s="1"/>
    </row>
    <row r="789" spans="1:222">
      <c r="A789" s="11"/>
      <c r="B789" s="1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2"/>
      <c r="AN789" s="2"/>
      <c r="AQ789" s="2"/>
      <c r="AR789" s="2"/>
      <c r="AU789" s="2"/>
      <c r="AV789" s="2"/>
      <c r="BA789" s="2"/>
      <c r="BB789" s="2"/>
      <c r="BE789" s="2"/>
      <c r="BF789" s="2"/>
      <c r="BI789" s="2"/>
      <c r="BJ789" s="2"/>
      <c r="BO789" s="1"/>
      <c r="BP789" s="1"/>
      <c r="BQ789" s="1"/>
      <c r="BR789" s="1"/>
      <c r="BS789" s="1"/>
      <c r="BT789" s="1"/>
      <c r="BU789" s="1"/>
      <c r="BV789" s="1"/>
      <c r="BW789" s="1"/>
      <c r="BX789" s="1"/>
      <c r="BY789" s="1"/>
      <c r="BZ789" s="1"/>
      <c r="CA789" s="1"/>
      <c r="CB789" s="1"/>
      <c r="CC789" s="1"/>
      <c r="CD789" s="1"/>
      <c r="CE789" s="1"/>
      <c r="CF789" s="1"/>
      <c r="CG789" s="1"/>
      <c r="CH789" s="1"/>
      <c r="CI789" s="1"/>
      <c r="CJ789" s="1"/>
      <c r="CK789" s="1"/>
      <c r="CL789" s="1"/>
      <c r="CM789" s="1"/>
      <c r="CN789" s="1"/>
      <c r="CO789" s="1"/>
      <c r="CP789" s="1"/>
      <c r="CQ789" s="1"/>
      <c r="CR789" s="1"/>
      <c r="CS789" s="1"/>
      <c r="CT789" s="1"/>
      <c r="CU789" s="1"/>
      <c r="CV789" s="1"/>
      <c r="CW789" s="1"/>
      <c r="CX789" s="1"/>
      <c r="CY789" s="1"/>
      <c r="CZ789" s="1"/>
      <c r="DA789" s="1"/>
      <c r="DB789" s="1"/>
      <c r="DC789" s="1"/>
      <c r="DD789" s="1"/>
      <c r="DE789" s="1"/>
      <c r="DF789" s="1"/>
      <c r="DG789" s="1"/>
      <c r="DH789" s="1"/>
      <c r="DI789" s="1"/>
      <c r="DJ789" s="1"/>
      <c r="DK789" s="1"/>
      <c r="DL789" s="1"/>
      <c r="DM789" s="1"/>
      <c r="DN789" s="1"/>
      <c r="DO789" s="1"/>
      <c r="DP789" s="1"/>
      <c r="DQ789" s="1"/>
      <c r="DR789" s="1"/>
      <c r="DS789" s="1"/>
      <c r="DT789" s="1"/>
      <c r="DU789" s="1"/>
      <c r="DV789" s="1"/>
      <c r="DW789" s="1"/>
      <c r="DX789" s="1"/>
      <c r="DY789" s="1"/>
      <c r="DZ789" s="1"/>
      <c r="EA789" s="1"/>
      <c r="EB789" s="1"/>
      <c r="EC789" s="1"/>
      <c r="ED789" s="1"/>
      <c r="EE789" s="1"/>
      <c r="EF789" s="1"/>
      <c r="EG789" s="1"/>
      <c r="EH789" s="1"/>
      <c r="EI789" s="1"/>
      <c r="EJ789" s="1"/>
      <c r="EK789" s="1"/>
      <c r="EL789" s="1"/>
      <c r="EM789" s="1"/>
      <c r="EN789" s="1"/>
      <c r="EO789" s="1"/>
      <c r="EP789" s="1"/>
      <c r="EQ789" s="1"/>
      <c r="ER789" s="1"/>
      <c r="ES789" s="1"/>
      <c r="ET789" s="1"/>
      <c r="EU789" s="1"/>
      <c r="EV789" s="1"/>
      <c r="EW789" s="1"/>
      <c r="EX789" s="1"/>
      <c r="EY789" s="1"/>
      <c r="EZ789" s="1"/>
      <c r="FA789" s="1"/>
      <c r="FB789" s="1"/>
      <c r="FC789" s="1"/>
      <c r="FD789" s="1"/>
      <c r="FE789" s="1"/>
      <c r="FF789" s="1"/>
      <c r="FI789" s="2"/>
      <c r="FJ789" s="2"/>
      <c r="FO789" s="2"/>
      <c r="FP789" s="2"/>
      <c r="FS789" s="2"/>
      <c r="FT789" s="2"/>
      <c r="FU789" s="2"/>
      <c r="FV789" s="2"/>
      <c r="FW789" s="2"/>
      <c r="FX789" s="2"/>
      <c r="FY789" s="2"/>
      <c r="FZ789" s="2"/>
      <c r="GQ789" s="1"/>
      <c r="GR789" s="1"/>
      <c r="GS789" s="1"/>
      <c r="GT789" s="1"/>
      <c r="GU789" s="1"/>
      <c r="GV789" s="1"/>
      <c r="GW789" s="1"/>
      <c r="GX789" s="1"/>
      <c r="HM789" s="1"/>
      <c r="HN789" s="1"/>
    </row>
    <row r="790" spans="1:222">
      <c r="A790" s="11"/>
      <c r="B790" s="1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2"/>
      <c r="AN790" s="2"/>
      <c r="AQ790" s="2"/>
      <c r="AR790" s="2"/>
      <c r="AU790" s="2"/>
      <c r="AV790" s="2"/>
      <c r="BA790" s="2"/>
      <c r="BB790" s="2"/>
      <c r="BE790" s="2"/>
      <c r="BF790" s="2"/>
      <c r="BI790" s="2"/>
      <c r="BJ790" s="2"/>
      <c r="BO790" s="1"/>
      <c r="BP790" s="1"/>
      <c r="BQ790" s="1"/>
      <c r="BR790" s="1"/>
      <c r="BS790" s="1"/>
      <c r="BT790" s="1"/>
      <c r="BU790" s="1"/>
      <c r="BV790" s="1"/>
      <c r="BW790" s="1"/>
      <c r="BX790" s="1"/>
      <c r="BY790" s="1"/>
      <c r="BZ790" s="1"/>
      <c r="CA790" s="1"/>
      <c r="CB790" s="1"/>
      <c r="CC790" s="1"/>
      <c r="CD790" s="1"/>
      <c r="CE790" s="1"/>
      <c r="CF790" s="1"/>
      <c r="CG790" s="1"/>
      <c r="CH790" s="1"/>
      <c r="CI790" s="1"/>
      <c r="CJ790" s="1"/>
      <c r="CK790" s="1"/>
      <c r="CL790" s="1"/>
      <c r="CM790" s="1"/>
      <c r="CN790" s="1"/>
      <c r="CO790" s="1"/>
      <c r="CP790" s="1"/>
      <c r="CQ790" s="1"/>
      <c r="CR790" s="1"/>
      <c r="CS790" s="1"/>
      <c r="CT790" s="1"/>
      <c r="CU790" s="1"/>
      <c r="CV790" s="1"/>
      <c r="CW790" s="1"/>
      <c r="CX790" s="1"/>
      <c r="CY790" s="1"/>
      <c r="CZ790" s="1"/>
      <c r="DA790" s="1"/>
      <c r="DB790" s="1"/>
      <c r="DC790" s="1"/>
      <c r="DD790" s="1"/>
      <c r="DE790" s="1"/>
      <c r="DF790" s="1"/>
      <c r="DG790" s="1"/>
      <c r="DH790" s="1"/>
      <c r="DI790" s="1"/>
      <c r="DJ790" s="1"/>
      <c r="DK790" s="1"/>
      <c r="DL790" s="1"/>
      <c r="DM790" s="1"/>
      <c r="DN790" s="1"/>
      <c r="DO790" s="1"/>
      <c r="DP790" s="1"/>
      <c r="DQ790" s="1"/>
      <c r="DR790" s="1"/>
      <c r="DS790" s="1"/>
      <c r="DT790" s="1"/>
      <c r="DU790" s="1"/>
      <c r="DV790" s="1"/>
      <c r="DW790" s="1"/>
      <c r="DX790" s="1"/>
      <c r="DY790" s="1"/>
      <c r="DZ790" s="1"/>
      <c r="EA790" s="1"/>
      <c r="EB790" s="1"/>
      <c r="EC790" s="1"/>
      <c r="ED790" s="1"/>
      <c r="EE790" s="1"/>
      <c r="EF790" s="1"/>
      <c r="EG790" s="1"/>
      <c r="EH790" s="1"/>
      <c r="EI790" s="1"/>
      <c r="EJ790" s="1"/>
      <c r="EK790" s="1"/>
      <c r="EL790" s="1"/>
      <c r="EM790" s="1"/>
      <c r="EN790" s="1"/>
      <c r="EO790" s="1"/>
      <c r="EP790" s="1"/>
      <c r="EQ790" s="1"/>
      <c r="ER790" s="1"/>
      <c r="ES790" s="1"/>
      <c r="ET790" s="1"/>
      <c r="EU790" s="1"/>
      <c r="EV790" s="1"/>
      <c r="EW790" s="1"/>
      <c r="EX790" s="1"/>
      <c r="EY790" s="1"/>
      <c r="EZ790" s="1"/>
      <c r="FA790" s="1"/>
      <c r="FB790" s="1"/>
      <c r="FC790" s="1"/>
      <c r="FD790" s="1"/>
      <c r="FE790" s="1"/>
      <c r="FF790" s="1"/>
      <c r="FI790" s="2"/>
      <c r="FJ790" s="2"/>
      <c r="FO790" s="2"/>
      <c r="FP790" s="2"/>
      <c r="FS790" s="2"/>
      <c r="FT790" s="2"/>
      <c r="FU790" s="2"/>
      <c r="FV790" s="2"/>
      <c r="FW790" s="2"/>
      <c r="FX790" s="2"/>
      <c r="FY790" s="2"/>
      <c r="FZ790" s="2"/>
      <c r="GQ790" s="1"/>
      <c r="GR790" s="1"/>
      <c r="GS790" s="1"/>
      <c r="GT790" s="1"/>
      <c r="GU790" s="1"/>
      <c r="GV790" s="1"/>
      <c r="GW790" s="1"/>
      <c r="GX790" s="1"/>
      <c r="HM790" s="1"/>
      <c r="HN790" s="1"/>
    </row>
    <row r="791" spans="1:222">
      <c r="A791" s="11"/>
      <c r="B791" s="1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2"/>
      <c r="AN791" s="2"/>
      <c r="AQ791" s="2"/>
      <c r="AR791" s="2"/>
      <c r="AU791" s="2"/>
      <c r="AV791" s="2"/>
      <c r="BA791" s="2"/>
      <c r="BB791" s="2"/>
      <c r="BE791" s="2"/>
      <c r="BF791" s="2"/>
      <c r="BI791" s="2"/>
      <c r="BJ791" s="2"/>
      <c r="BO791" s="1"/>
      <c r="BP791" s="1"/>
      <c r="BQ791" s="1"/>
      <c r="BR791" s="1"/>
      <c r="BS791" s="1"/>
      <c r="BT791" s="1"/>
      <c r="BU791" s="1"/>
      <c r="BV791" s="1"/>
      <c r="BW791" s="1"/>
      <c r="BX791" s="1"/>
      <c r="BY791" s="1"/>
      <c r="BZ791" s="1"/>
      <c r="CA791" s="1"/>
      <c r="CB791" s="1"/>
      <c r="CC791" s="1"/>
      <c r="CD791" s="1"/>
      <c r="CE791" s="1"/>
      <c r="CF791" s="1"/>
      <c r="CG791" s="1"/>
      <c r="CH791" s="1"/>
      <c r="CI791" s="1"/>
      <c r="CJ791" s="1"/>
      <c r="CK791" s="1"/>
      <c r="CL791" s="1"/>
      <c r="CM791" s="1"/>
      <c r="CN791" s="1"/>
      <c r="CO791" s="1"/>
      <c r="CP791" s="1"/>
      <c r="CQ791" s="1"/>
      <c r="CR791" s="1"/>
      <c r="CS791" s="1"/>
      <c r="CT791" s="1"/>
      <c r="CU791" s="1"/>
      <c r="CV791" s="1"/>
      <c r="CW791" s="1"/>
      <c r="CX791" s="1"/>
      <c r="CY791" s="1"/>
      <c r="CZ791" s="1"/>
      <c r="DA791" s="1"/>
      <c r="DB791" s="1"/>
      <c r="DC791" s="1"/>
      <c r="DD791" s="1"/>
      <c r="DE791" s="1"/>
      <c r="DF791" s="1"/>
      <c r="DG791" s="1"/>
      <c r="DH791" s="1"/>
      <c r="DI791" s="1"/>
      <c r="DJ791" s="1"/>
      <c r="DK791" s="1"/>
      <c r="DL791" s="1"/>
      <c r="DM791" s="1"/>
      <c r="DN791" s="1"/>
      <c r="DO791" s="1"/>
      <c r="DP791" s="1"/>
      <c r="DQ791" s="1"/>
      <c r="DR791" s="1"/>
      <c r="DS791" s="1"/>
      <c r="DT791" s="1"/>
      <c r="DU791" s="1"/>
      <c r="DV791" s="1"/>
      <c r="DW791" s="1"/>
      <c r="DX791" s="1"/>
      <c r="DY791" s="1"/>
      <c r="DZ791" s="1"/>
      <c r="EA791" s="1"/>
      <c r="EB791" s="1"/>
      <c r="EC791" s="1"/>
      <c r="ED791" s="1"/>
      <c r="EE791" s="1"/>
      <c r="EF791" s="1"/>
      <c r="EG791" s="1"/>
      <c r="EH791" s="1"/>
      <c r="EI791" s="1"/>
      <c r="EJ791" s="1"/>
      <c r="EK791" s="1"/>
      <c r="EL791" s="1"/>
      <c r="EM791" s="1"/>
      <c r="EN791" s="1"/>
      <c r="EO791" s="1"/>
      <c r="EP791" s="1"/>
      <c r="EQ791" s="1"/>
      <c r="ER791" s="1"/>
      <c r="ES791" s="1"/>
      <c r="ET791" s="1"/>
      <c r="EU791" s="1"/>
      <c r="EV791" s="1"/>
      <c r="EW791" s="1"/>
      <c r="EX791" s="1"/>
      <c r="EY791" s="1"/>
      <c r="EZ791" s="1"/>
      <c r="FA791" s="1"/>
      <c r="FB791" s="1"/>
      <c r="FC791" s="1"/>
      <c r="FD791" s="1"/>
      <c r="FE791" s="1"/>
      <c r="FF791" s="1"/>
      <c r="FI791" s="2"/>
      <c r="FJ791" s="2"/>
      <c r="FO791" s="2"/>
      <c r="FP791" s="2"/>
      <c r="FS791" s="2"/>
      <c r="FT791" s="2"/>
      <c r="FU791" s="2"/>
      <c r="FV791" s="2"/>
      <c r="FW791" s="2"/>
      <c r="FX791" s="2"/>
      <c r="FY791" s="2"/>
      <c r="FZ791" s="2"/>
      <c r="GQ791" s="1"/>
      <c r="GR791" s="1"/>
      <c r="GS791" s="1"/>
      <c r="GT791" s="1"/>
      <c r="GU791" s="1"/>
      <c r="GV791" s="1"/>
      <c r="GW791" s="1"/>
      <c r="GX791" s="1"/>
      <c r="HM791" s="1"/>
      <c r="HN791" s="1"/>
    </row>
    <row r="792" spans="1:222">
      <c r="A792" s="11"/>
      <c r="B792" s="1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2"/>
      <c r="AN792" s="2"/>
      <c r="AQ792" s="2"/>
      <c r="AR792" s="2"/>
      <c r="AU792" s="2"/>
      <c r="AV792" s="2"/>
      <c r="BA792" s="2"/>
      <c r="BB792" s="2"/>
      <c r="BE792" s="2"/>
      <c r="BF792" s="2"/>
      <c r="BI792" s="2"/>
      <c r="BJ792" s="2"/>
      <c r="BO792" s="1"/>
      <c r="BP792" s="1"/>
      <c r="BQ792" s="1"/>
      <c r="BR792" s="1"/>
      <c r="BS792" s="1"/>
      <c r="BT792" s="1"/>
      <c r="BU792" s="1"/>
      <c r="BV792" s="1"/>
      <c r="BW792" s="1"/>
      <c r="BX792" s="1"/>
      <c r="BY792" s="1"/>
      <c r="BZ792" s="1"/>
      <c r="CA792" s="1"/>
      <c r="CB792" s="1"/>
      <c r="CC792" s="1"/>
      <c r="CD792" s="1"/>
      <c r="CE792" s="1"/>
      <c r="CF792" s="1"/>
      <c r="CG792" s="1"/>
      <c r="CH792" s="1"/>
      <c r="CI792" s="1"/>
      <c r="CJ792" s="1"/>
      <c r="CK792" s="1"/>
      <c r="CL792" s="1"/>
      <c r="CM792" s="1"/>
      <c r="CN792" s="1"/>
      <c r="CO792" s="1"/>
      <c r="CP792" s="1"/>
      <c r="CQ792" s="1"/>
      <c r="CR792" s="1"/>
      <c r="CS792" s="1"/>
      <c r="CT792" s="1"/>
      <c r="CU792" s="1"/>
      <c r="CV792" s="1"/>
      <c r="CW792" s="1"/>
      <c r="CX792" s="1"/>
      <c r="CY792" s="1"/>
      <c r="CZ792" s="1"/>
      <c r="DA792" s="1"/>
      <c r="DB792" s="1"/>
      <c r="DC792" s="1"/>
      <c r="DD792" s="1"/>
      <c r="DE792" s="1"/>
      <c r="DF792" s="1"/>
      <c r="DG792" s="1"/>
      <c r="DH792" s="1"/>
      <c r="DI792" s="1"/>
      <c r="DJ792" s="1"/>
      <c r="DK792" s="1"/>
      <c r="DL792" s="1"/>
      <c r="DM792" s="1"/>
      <c r="DN792" s="1"/>
      <c r="DO792" s="1"/>
      <c r="DP792" s="1"/>
      <c r="DQ792" s="1"/>
      <c r="DR792" s="1"/>
      <c r="DS792" s="1"/>
      <c r="DT792" s="1"/>
      <c r="DU792" s="1"/>
      <c r="DV792" s="1"/>
      <c r="DW792" s="1"/>
      <c r="DX792" s="1"/>
      <c r="DY792" s="1"/>
      <c r="DZ792" s="1"/>
      <c r="EA792" s="1"/>
      <c r="EB792" s="1"/>
      <c r="EC792" s="1"/>
      <c r="ED792" s="1"/>
      <c r="EE792" s="1"/>
      <c r="EF792" s="1"/>
      <c r="EG792" s="1"/>
      <c r="EH792" s="1"/>
      <c r="EI792" s="1"/>
      <c r="EJ792" s="1"/>
      <c r="EK792" s="1"/>
      <c r="EL792" s="1"/>
      <c r="EM792" s="1"/>
      <c r="EN792" s="1"/>
      <c r="EO792" s="1"/>
      <c r="EP792" s="1"/>
      <c r="EQ792" s="1"/>
      <c r="ER792" s="1"/>
      <c r="ES792" s="1"/>
      <c r="ET792" s="1"/>
      <c r="EU792" s="1"/>
      <c r="EV792" s="1"/>
      <c r="EW792" s="1"/>
      <c r="EX792" s="1"/>
      <c r="EY792" s="1"/>
      <c r="EZ792" s="1"/>
      <c r="FA792" s="1"/>
      <c r="FB792" s="1"/>
      <c r="FC792" s="1"/>
      <c r="FD792" s="1"/>
      <c r="FE792" s="1"/>
      <c r="FF792" s="1"/>
      <c r="FI792" s="2"/>
      <c r="FJ792" s="2"/>
      <c r="FO792" s="2"/>
      <c r="FP792" s="2"/>
      <c r="FS792" s="2"/>
      <c r="FT792" s="2"/>
      <c r="FU792" s="2"/>
      <c r="FV792" s="2"/>
      <c r="FW792" s="2"/>
      <c r="FX792" s="2"/>
      <c r="FY792" s="2"/>
      <c r="FZ792" s="2"/>
      <c r="GQ792" s="1"/>
      <c r="GR792" s="1"/>
      <c r="GS792" s="1"/>
      <c r="GT792" s="1"/>
      <c r="GU792" s="1"/>
      <c r="GV792" s="1"/>
      <c r="GW792" s="1"/>
      <c r="GX792" s="1"/>
      <c r="HM792" s="1"/>
      <c r="HN792" s="1"/>
    </row>
    <row r="793" spans="1:222">
      <c r="A793" s="11"/>
      <c r="B793" s="1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2"/>
      <c r="AN793" s="2"/>
      <c r="AQ793" s="2"/>
      <c r="AR793" s="2"/>
      <c r="AU793" s="2"/>
      <c r="AV793" s="2"/>
      <c r="BA793" s="2"/>
      <c r="BB793" s="2"/>
      <c r="BE793" s="2"/>
      <c r="BF793" s="2"/>
      <c r="BI793" s="2"/>
      <c r="BJ793" s="2"/>
      <c r="BO793" s="1"/>
      <c r="BP793" s="1"/>
      <c r="BQ793" s="1"/>
      <c r="BR793" s="1"/>
      <c r="BS793" s="1"/>
      <c r="BT793" s="1"/>
      <c r="BU793" s="1"/>
      <c r="BV793" s="1"/>
      <c r="BW793" s="1"/>
      <c r="BX793" s="1"/>
      <c r="BY793" s="1"/>
      <c r="BZ793" s="1"/>
      <c r="CA793" s="1"/>
      <c r="CB793" s="1"/>
      <c r="CC793" s="1"/>
      <c r="CD793" s="1"/>
      <c r="CE793" s="1"/>
      <c r="CF793" s="1"/>
      <c r="CG793" s="1"/>
      <c r="CH793" s="1"/>
      <c r="CI793" s="1"/>
      <c r="CJ793" s="1"/>
      <c r="CK793" s="1"/>
      <c r="CL793" s="1"/>
      <c r="CM793" s="1"/>
      <c r="CN793" s="1"/>
      <c r="CO793" s="1"/>
      <c r="CP793" s="1"/>
      <c r="CQ793" s="1"/>
      <c r="CR793" s="1"/>
      <c r="CS793" s="1"/>
      <c r="CT793" s="1"/>
      <c r="CU793" s="1"/>
      <c r="CV793" s="1"/>
      <c r="CW793" s="1"/>
      <c r="CX793" s="1"/>
      <c r="CY793" s="1"/>
      <c r="CZ793" s="1"/>
      <c r="DA793" s="1"/>
      <c r="DB793" s="1"/>
      <c r="DC793" s="1"/>
      <c r="DD793" s="1"/>
      <c r="DE793" s="1"/>
      <c r="DF793" s="1"/>
      <c r="DG793" s="1"/>
      <c r="DH793" s="1"/>
      <c r="DI793" s="1"/>
      <c r="DJ793" s="1"/>
      <c r="DK793" s="1"/>
      <c r="DL793" s="1"/>
      <c r="DM793" s="1"/>
      <c r="DN793" s="1"/>
      <c r="DO793" s="1"/>
      <c r="DP793" s="1"/>
      <c r="DQ793" s="1"/>
      <c r="DR793" s="1"/>
      <c r="DS793" s="1"/>
      <c r="DT793" s="1"/>
      <c r="DU793" s="1"/>
      <c r="DV793" s="1"/>
      <c r="DW793" s="1"/>
      <c r="DX793" s="1"/>
      <c r="DY793" s="1"/>
      <c r="DZ793" s="1"/>
      <c r="EA793" s="1"/>
      <c r="EB793" s="1"/>
      <c r="EC793" s="1"/>
      <c r="ED793" s="1"/>
      <c r="EE793" s="1"/>
      <c r="EF793" s="1"/>
      <c r="EG793" s="1"/>
      <c r="EH793" s="1"/>
      <c r="EI793" s="1"/>
      <c r="EJ793" s="1"/>
      <c r="EK793" s="1"/>
      <c r="EL793" s="1"/>
      <c r="EM793" s="1"/>
      <c r="EN793" s="1"/>
      <c r="EO793" s="1"/>
      <c r="EP793" s="1"/>
      <c r="EQ793" s="1"/>
      <c r="ER793" s="1"/>
      <c r="ES793" s="1"/>
      <c r="ET793" s="1"/>
      <c r="EU793" s="1"/>
      <c r="EV793" s="1"/>
      <c r="EW793" s="1"/>
      <c r="EX793" s="1"/>
      <c r="EY793" s="1"/>
      <c r="EZ793" s="1"/>
      <c r="FA793" s="1"/>
      <c r="FB793" s="1"/>
      <c r="FC793" s="1"/>
      <c r="FD793" s="1"/>
      <c r="FE793" s="1"/>
      <c r="FF793" s="1"/>
      <c r="FI793" s="2"/>
      <c r="FJ793" s="2"/>
      <c r="FO793" s="2"/>
      <c r="FP793" s="2"/>
      <c r="FS793" s="2"/>
      <c r="FT793" s="2"/>
      <c r="FU793" s="2"/>
      <c r="FV793" s="2"/>
      <c r="FW793" s="2"/>
      <c r="FX793" s="2"/>
      <c r="FY793" s="2"/>
      <c r="FZ793" s="2"/>
      <c r="GQ793" s="1"/>
      <c r="GR793" s="1"/>
      <c r="GS793" s="1"/>
      <c r="GT793" s="1"/>
      <c r="GU793" s="1"/>
      <c r="GV793" s="1"/>
      <c r="GW793" s="1"/>
      <c r="GX793" s="1"/>
      <c r="HM793" s="1"/>
      <c r="HN793" s="1"/>
    </row>
    <row r="794" spans="1:222">
      <c r="A794" s="11"/>
      <c r="B794" s="1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2"/>
      <c r="AN794" s="2"/>
      <c r="AQ794" s="2"/>
      <c r="AR794" s="2"/>
      <c r="AU794" s="2"/>
      <c r="AV794" s="2"/>
      <c r="BA794" s="2"/>
      <c r="BB794" s="2"/>
      <c r="BE794" s="2"/>
      <c r="BF794" s="2"/>
      <c r="BI794" s="2"/>
      <c r="BJ794" s="2"/>
      <c r="BO794" s="1"/>
      <c r="BP794" s="1"/>
      <c r="BQ794" s="1"/>
      <c r="BR794" s="1"/>
      <c r="BS794" s="1"/>
      <c r="BT794" s="1"/>
      <c r="BU794" s="1"/>
      <c r="BV794" s="1"/>
      <c r="BW794" s="1"/>
      <c r="BX794" s="1"/>
      <c r="BY794" s="1"/>
      <c r="BZ794" s="1"/>
      <c r="CA794" s="1"/>
      <c r="CB794" s="1"/>
      <c r="CC794" s="1"/>
      <c r="CD794" s="1"/>
      <c r="CE794" s="1"/>
      <c r="CF794" s="1"/>
      <c r="CG794" s="1"/>
      <c r="CH794" s="1"/>
      <c r="CI794" s="1"/>
      <c r="CJ794" s="1"/>
      <c r="CK794" s="1"/>
      <c r="CL794" s="1"/>
      <c r="CM794" s="1"/>
      <c r="CN794" s="1"/>
      <c r="CO794" s="1"/>
      <c r="CP794" s="1"/>
      <c r="CQ794" s="1"/>
      <c r="CR794" s="1"/>
      <c r="CS794" s="1"/>
      <c r="CT794" s="1"/>
      <c r="CU794" s="1"/>
      <c r="CV794" s="1"/>
      <c r="CW794" s="1"/>
      <c r="CX794" s="1"/>
      <c r="CY794" s="1"/>
      <c r="CZ794" s="1"/>
      <c r="DA794" s="1"/>
      <c r="DB794" s="1"/>
      <c r="DC794" s="1"/>
      <c r="DD794" s="1"/>
      <c r="DE794" s="1"/>
      <c r="DF794" s="1"/>
      <c r="DG794" s="1"/>
      <c r="DH794" s="1"/>
      <c r="DI794" s="1"/>
      <c r="DJ794" s="1"/>
      <c r="DK794" s="1"/>
      <c r="DL794" s="1"/>
      <c r="DM794" s="1"/>
      <c r="DN794" s="1"/>
      <c r="DO794" s="1"/>
      <c r="DP794" s="1"/>
      <c r="DQ794" s="1"/>
      <c r="DR794" s="1"/>
      <c r="DS794" s="1"/>
      <c r="DT794" s="1"/>
      <c r="DU794" s="1"/>
      <c r="DV794" s="1"/>
      <c r="DW794" s="1"/>
      <c r="DX794" s="1"/>
      <c r="DY794" s="1"/>
      <c r="DZ794" s="1"/>
      <c r="EA794" s="1"/>
      <c r="EB794" s="1"/>
      <c r="EC794" s="1"/>
      <c r="ED794" s="1"/>
      <c r="EE794" s="1"/>
      <c r="EF794" s="1"/>
      <c r="EG794" s="1"/>
      <c r="EH794" s="1"/>
      <c r="EI794" s="1"/>
      <c r="EJ794" s="1"/>
      <c r="EK794" s="1"/>
      <c r="EL794" s="1"/>
      <c r="EM794" s="1"/>
      <c r="EN794" s="1"/>
      <c r="EO794" s="1"/>
      <c r="EP794" s="1"/>
      <c r="EQ794" s="1"/>
      <c r="ER794" s="1"/>
      <c r="ES794" s="1"/>
      <c r="ET794" s="1"/>
      <c r="EU794" s="1"/>
      <c r="EV794" s="1"/>
      <c r="EW794" s="1"/>
      <c r="EX794" s="1"/>
      <c r="EY794" s="1"/>
      <c r="EZ794" s="1"/>
      <c r="FA794" s="1"/>
      <c r="FB794" s="1"/>
      <c r="FC794" s="1"/>
      <c r="FD794" s="1"/>
      <c r="FE794" s="1"/>
      <c r="FF794" s="1"/>
      <c r="FI794" s="2"/>
      <c r="FJ794" s="2"/>
      <c r="FO794" s="2"/>
      <c r="FP794" s="2"/>
      <c r="FS794" s="2"/>
      <c r="FT794" s="2"/>
      <c r="FU794" s="2"/>
      <c r="FV794" s="2"/>
      <c r="FW794" s="2"/>
      <c r="FX794" s="2"/>
      <c r="FY794" s="2"/>
      <c r="FZ794" s="2"/>
      <c r="GQ794" s="1"/>
      <c r="GR794" s="1"/>
      <c r="GS794" s="1"/>
      <c r="GT794" s="1"/>
      <c r="GU794" s="1"/>
      <c r="GV794" s="1"/>
      <c r="GW794" s="1"/>
      <c r="GX794" s="1"/>
      <c r="HM794" s="1"/>
      <c r="HN794" s="1"/>
    </row>
    <row r="795" spans="1:222">
      <c r="A795" s="11"/>
      <c r="B795" s="1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2"/>
      <c r="AN795" s="2"/>
      <c r="AQ795" s="2"/>
      <c r="AR795" s="2"/>
      <c r="AU795" s="2"/>
      <c r="AV795" s="2"/>
      <c r="BA795" s="2"/>
      <c r="BB795" s="2"/>
      <c r="BE795" s="2"/>
      <c r="BF795" s="2"/>
      <c r="BI795" s="2"/>
      <c r="BJ795" s="2"/>
      <c r="BO795" s="1"/>
      <c r="BP795" s="1"/>
      <c r="BQ795" s="1"/>
      <c r="BR795" s="1"/>
      <c r="BS795" s="1"/>
      <c r="BT795" s="1"/>
      <c r="BU795" s="1"/>
      <c r="BV795" s="1"/>
      <c r="BW795" s="1"/>
      <c r="BX795" s="1"/>
      <c r="BY795" s="1"/>
      <c r="BZ795" s="1"/>
      <c r="CA795" s="1"/>
      <c r="CB795" s="1"/>
      <c r="CC795" s="1"/>
      <c r="CD795" s="1"/>
      <c r="CE795" s="1"/>
      <c r="CF795" s="1"/>
      <c r="CG795" s="1"/>
      <c r="CH795" s="1"/>
      <c r="CI795" s="1"/>
      <c r="CJ795" s="1"/>
      <c r="CK795" s="1"/>
      <c r="CL795" s="1"/>
      <c r="CM795" s="1"/>
      <c r="CN795" s="1"/>
      <c r="CO795" s="1"/>
      <c r="CP795" s="1"/>
      <c r="CQ795" s="1"/>
      <c r="CR795" s="1"/>
      <c r="CS795" s="1"/>
      <c r="CT795" s="1"/>
      <c r="CU795" s="1"/>
      <c r="CV795" s="1"/>
      <c r="CW795" s="1"/>
      <c r="CX795" s="1"/>
      <c r="CY795" s="1"/>
      <c r="CZ795" s="1"/>
      <c r="DA795" s="1"/>
      <c r="DB795" s="1"/>
      <c r="DC795" s="1"/>
      <c r="DD795" s="1"/>
      <c r="DE795" s="1"/>
      <c r="DF795" s="1"/>
      <c r="DG795" s="1"/>
      <c r="DH795" s="1"/>
      <c r="DI795" s="1"/>
      <c r="DJ795" s="1"/>
      <c r="DK795" s="1"/>
      <c r="DL795" s="1"/>
      <c r="DM795" s="1"/>
      <c r="DN795" s="1"/>
      <c r="DO795" s="1"/>
      <c r="DP795" s="1"/>
      <c r="DQ795" s="1"/>
      <c r="DR795" s="1"/>
      <c r="DS795" s="1"/>
      <c r="DT795" s="1"/>
      <c r="DU795" s="1"/>
      <c r="DV795" s="1"/>
      <c r="DW795" s="1"/>
      <c r="DX795" s="1"/>
      <c r="DY795" s="1"/>
      <c r="DZ795" s="1"/>
      <c r="EA795" s="1"/>
      <c r="EB795" s="1"/>
      <c r="EC795" s="1"/>
      <c r="ED795" s="1"/>
      <c r="EE795" s="1"/>
      <c r="EF795" s="1"/>
      <c r="EG795" s="1"/>
      <c r="EH795" s="1"/>
      <c r="EI795" s="1"/>
      <c r="EJ795" s="1"/>
      <c r="EK795" s="1"/>
      <c r="EL795" s="1"/>
      <c r="EM795" s="1"/>
      <c r="EN795" s="1"/>
      <c r="EO795" s="1"/>
      <c r="EP795" s="1"/>
      <c r="EQ795" s="1"/>
      <c r="ER795" s="1"/>
      <c r="ES795" s="1"/>
      <c r="ET795" s="1"/>
      <c r="EU795" s="1"/>
      <c r="EV795" s="1"/>
      <c r="EW795" s="1"/>
      <c r="EX795" s="1"/>
      <c r="EY795" s="1"/>
      <c r="EZ795" s="1"/>
      <c r="FA795" s="1"/>
      <c r="FB795" s="1"/>
      <c r="FC795" s="1"/>
      <c r="FD795" s="1"/>
      <c r="FE795" s="1"/>
      <c r="FF795" s="1"/>
      <c r="FI795" s="2"/>
      <c r="FJ795" s="2"/>
      <c r="FO795" s="2"/>
      <c r="FP795" s="2"/>
      <c r="FS795" s="2"/>
      <c r="FT795" s="2"/>
      <c r="FU795" s="2"/>
      <c r="FV795" s="2"/>
      <c r="FW795" s="2"/>
      <c r="FX795" s="2"/>
      <c r="FY795" s="2"/>
      <c r="FZ795" s="2"/>
      <c r="GQ795" s="1"/>
      <c r="GR795" s="1"/>
      <c r="GS795" s="1"/>
      <c r="GT795" s="1"/>
      <c r="GU795" s="1"/>
      <c r="GV795" s="1"/>
      <c r="GW795" s="1"/>
      <c r="GX795" s="1"/>
      <c r="HM795" s="1"/>
      <c r="HN795" s="1"/>
    </row>
    <row r="796" spans="1:222">
      <c r="A796" s="11"/>
      <c r="B796" s="1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2"/>
      <c r="AN796" s="2"/>
      <c r="AQ796" s="2"/>
      <c r="AR796" s="2"/>
      <c r="AU796" s="2"/>
      <c r="AV796" s="2"/>
      <c r="BA796" s="2"/>
      <c r="BB796" s="2"/>
      <c r="BE796" s="2"/>
      <c r="BF796" s="2"/>
      <c r="BI796" s="2"/>
      <c r="BJ796" s="2"/>
      <c r="BO796" s="1"/>
      <c r="BP796" s="1"/>
      <c r="BQ796" s="1"/>
      <c r="BR796" s="1"/>
      <c r="BS796" s="1"/>
      <c r="BT796" s="1"/>
      <c r="BU796" s="1"/>
      <c r="BV796" s="1"/>
      <c r="BW796" s="1"/>
      <c r="BX796" s="1"/>
      <c r="BY796" s="1"/>
      <c r="BZ796" s="1"/>
      <c r="CA796" s="1"/>
      <c r="CB796" s="1"/>
      <c r="CC796" s="1"/>
      <c r="CD796" s="1"/>
      <c r="CE796" s="1"/>
      <c r="CF796" s="1"/>
      <c r="CG796" s="1"/>
      <c r="CH796" s="1"/>
      <c r="CI796" s="1"/>
      <c r="CJ796" s="1"/>
      <c r="CK796" s="1"/>
      <c r="CL796" s="1"/>
      <c r="CM796" s="1"/>
      <c r="CN796" s="1"/>
      <c r="CO796" s="1"/>
      <c r="CP796" s="1"/>
      <c r="CQ796" s="1"/>
      <c r="CR796" s="1"/>
      <c r="CS796" s="1"/>
      <c r="CT796" s="1"/>
      <c r="CU796" s="1"/>
      <c r="CV796" s="1"/>
      <c r="CW796" s="1"/>
      <c r="CX796" s="1"/>
      <c r="CY796" s="1"/>
      <c r="CZ796" s="1"/>
      <c r="DA796" s="1"/>
      <c r="DB796" s="1"/>
      <c r="DC796" s="1"/>
      <c r="DD796" s="1"/>
      <c r="DE796" s="1"/>
      <c r="DF796" s="1"/>
      <c r="DG796" s="1"/>
      <c r="DH796" s="1"/>
      <c r="DI796" s="1"/>
      <c r="DJ796" s="1"/>
      <c r="DK796" s="1"/>
      <c r="DL796" s="1"/>
      <c r="DM796" s="1"/>
      <c r="DN796" s="1"/>
      <c r="DO796" s="1"/>
      <c r="DP796" s="1"/>
      <c r="DQ796" s="1"/>
      <c r="DR796" s="1"/>
      <c r="DS796" s="1"/>
      <c r="DT796" s="1"/>
      <c r="DU796" s="1"/>
      <c r="DV796" s="1"/>
      <c r="DW796" s="1"/>
      <c r="DX796" s="1"/>
      <c r="DY796" s="1"/>
      <c r="DZ796" s="1"/>
      <c r="EA796" s="1"/>
      <c r="EB796" s="1"/>
      <c r="EC796" s="1"/>
      <c r="ED796" s="1"/>
      <c r="EE796" s="1"/>
      <c r="EF796" s="1"/>
      <c r="EG796" s="1"/>
      <c r="EH796" s="1"/>
      <c r="EI796" s="1"/>
      <c r="EJ796" s="1"/>
      <c r="EK796" s="1"/>
      <c r="EL796" s="1"/>
      <c r="EM796" s="1"/>
      <c r="EN796" s="1"/>
      <c r="EO796" s="1"/>
      <c r="EP796" s="1"/>
      <c r="EQ796" s="1"/>
      <c r="ER796" s="1"/>
      <c r="ES796" s="1"/>
      <c r="ET796" s="1"/>
      <c r="EU796" s="1"/>
      <c r="EV796" s="1"/>
      <c r="EW796" s="1"/>
      <c r="EX796" s="1"/>
      <c r="EY796" s="1"/>
      <c r="EZ796" s="1"/>
      <c r="FA796" s="1"/>
      <c r="FB796" s="1"/>
      <c r="FC796" s="1"/>
      <c r="FD796" s="1"/>
      <c r="FE796" s="1"/>
      <c r="FF796" s="1"/>
      <c r="FI796" s="2"/>
      <c r="FJ796" s="2"/>
      <c r="FO796" s="2"/>
      <c r="FP796" s="2"/>
      <c r="FS796" s="2"/>
      <c r="FT796" s="2"/>
      <c r="FU796" s="2"/>
      <c r="FV796" s="2"/>
      <c r="FW796" s="2"/>
      <c r="FX796" s="2"/>
      <c r="FY796" s="2"/>
      <c r="FZ796" s="2"/>
      <c r="GQ796" s="1"/>
      <c r="GR796" s="1"/>
      <c r="GS796" s="1"/>
      <c r="GT796" s="1"/>
      <c r="GU796" s="1"/>
      <c r="GV796" s="1"/>
      <c r="GW796" s="1"/>
      <c r="GX796" s="1"/>
      <c r="HM796" s="1"/>
      <c r="HN796" s="1"/>
    </row>
    <row r="797" spans="1:222">
      <c r="A797" s="11"/>
      <c r="B797" s="1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2"/>
      <c r="AN797" s="2"/>
      <c r="AQ797" s="2"/>
      <c r="AR797" s="2"/>
      <c r="AU797" s="2"/>
      <c r="AV797" s="2"/>
      <c r="BA797" s="2"/>
      <c r="BB797" s="2"/>
      <c r="BE797" s="2"/>
      <c r="BF797" s="2"/>
      <c r="BI797" s="2"/>
      <c r="BJ797" s="2"/>
      <c r="BO797" s="1"/>
      <c r="BP797" s="1"/>
      <c r="BQ797" s="1"/>
      <c r="BR797" s="1"/>
      <c r="BS797" s="1"/>
      <c r="BT797" s="1"/>
      <c r="BU797" s="1"/>
      <c r="BV797" s="1"/>
      <c r="BW797" s="1"/>
      <c r="BX797" s="1"/>
      <c r="BY797" s="1"/>
      <c r="BZ797" s="1"/>
      <c r="CA797" s="1"/>
      <c r="CB797" s="1"/>
      <c r="CC797" s="1"/>
      <c r="CD797" s="1"/>
      <c r="CE797" s="1"/>
      <c r="CF797" s="1"/>
      <c r="CG797" s="1"/>
      <c r="CH797" s="1"/>
      <c r="CI797" s="1"/>
      <c r="CJ797" s="1"/>
      <c r="CK797" s="1"/>
      <c r="CL797" s="1"/>
      <c r="CM797" s="1"/>
      <c r="CN797" s="1"/>
      <c r="CO797" s="1"/>
      <c r="CP797" s="1"/>
      <c r="CQ797" s="1"/>
      <c r="CR797" s="1"/>
      <c r="CS797" s="1"/>
      <c r="CT797" s="1"/>
      <c r="CU797" s="1"/>
      <c r="CV797" s="1"/>
      <c r="CW797" s="1"/>
      <c r="CX797" s="1"/>
      <c r="CY797" s="1"/>
      <c r="CZ797" s="1"/>
      <c r="DA797" s="1"/>
      <c r="DB797" s="1"/>
      <c r="DC797" s="1"/>
      <c r="DD797" s="1"/>
      <c r="DE797" s="1"/>
      <c r="DF797" s="1"/>
      <c r="DG797" s="1"/>
      <c r="DH797" s="1"/>
      <c r="DI797" s="1"/>
      <c r="DJ797" s="1"/>
      <c r="DK797" s="1"/>
      <c r="DL797" s="1"/>
      <c r="DM797" s="1"/>
      <c r="DN797" s="1"/>
      <c r="DO797" s="1"/>
      <c r="DP797" s="1"/>
      <c r="DQ797" s="1"/>
      <c r="DR797" s="1"/>
      <c r="DS797" s="1"/>
      <c r="DT797" s="1"/>
      <c r="DU797" s="1"/>
      <c r="DV797" s="1"/>
      <c r="DW797" s="1"/>
      <c r="DX797" s="1"/>
      <c r="DY797" s="1"/>
      <c r="DZ797" s="1"/>
      <c r="EA797" s="1"/>
      <c r="EB797" s="1"/>
      <c r="EC797" s="1"/>
      <c r="ED797" s="1"/>
      <c r="EE797" s="1"/>
      <c r="EF797" s="1"/>
      <c r="EG797" s="1"/>
      <c r="EH797" s="1"/>
      <c r="EI797" s="1"/>
      <c r="EJ797" s="1"/>
      <c r="EK797" s="1"/>
      <c r="EL797" s="1"/>
      <c r="EM797" s="1"/>
      <c r="EN797" s="1"/>
      <c r="EO797" s="1"/>
      <c r="EP797" s="1"/>
      <c r="EQ797" s="1"/>
      <c r="ER797" s="1"/>
      <c r="ES797" s="1"/>
      <c r="ET797" s="1"/>
      <c r="EU797" s="1"/>
      <c r="EV797" s="1"/>
      <c r="EW797" s="1"/>
      <c r="EX797" s="1"/>
      <c r="EY797" s="1"/>
      <c r="EZ797" s="1"/>
      <c r="FA797" s="1"/>
      <c r="FB797" s="1"/>
      <c r="FC797" s="1"/>
      <c r="FD797" s="1"/>
      <c r="FE797" s="1"/>
      <c r="FF797" s="1"/>
      <c r="FI797" s="2"/>
      <c r="FJ797" s="2"/>
      <c r="FO797" s="2"/>
      <c r="FP797" s="2"/>
      <c r="FS797" s="2"/>
      <c r="FT797" s="2"/>
      <c r="FU797" s="2"/>
      <c r="FV797" s="2"/>
      <c r="FW797" s="2"/>
      <c r="FX797" s="2"/>
      <c r="FY797" s="2"/>
      <c r="FZ797" s="2"/>
      <c r="GQ797" s="1"/>
      <c r="GR797" s="1"/>
      <c r="GS797" s="1"/>
      <c r="GT797" s="1"/>
      <c r="GU797" s="1"/>
      <c r="GV797" s="1"/>
      <c r="GW797" s="1"/>
      <c r="GX797" s="1"/>
      <c r="HM797" s="1"/>
      <c r="HN797" s="1"/>
    </row>
    <row r="798" spans="1:222">
      <c r="A798" s="11"/>
      <c r="B798" s="1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2"/>
      <c r="AN798" s="2"/>
      <c r="AQ798" s="2"/>
      <c r="AR798" s="2"/>
      <c r="AU798" s="2"/>
      <c r="AV798" s="2"/>
      <c r="BA798" s="2"/>
      <c r="BB798" s="2"/>
      <c r="BE798" s="2"/>
      <c r="BF798" s="2"/>
      <c r="BI798" s="2"/>
      <c r="BJ798" s="2"/>
      <c r="BO798" s="1"/>
      <c r="BP798" s="1"/>
      <c r="BQ798" s="1"/>
      <c r="BR798" s="1"/>
      <c r="BS798" s="1"/>
      <c r="BT798" s="1"/>
      <c r="BU798" s="1"/>
      <c r="BV798" s="1"/>
      <c r="BW798" s="1"/>
      <c r="BX798" s="1"/>
      <c r="BY798" s="1"/>
      <c r="BZ798" s="1"/>
      <c r="CA798" s="1"/>
      <c r="CB798" s="1"/>
      <c r="CC798" s="1"/>
      <c r="CD798" s="1"/>
      <c r="CE798" s="1"/>
      <c r="CF798" s="1"/>
      <c r="CG798" s="1"/>
      <c r="CH798" s="1"/>
      <c r="CI798" s="1"/>
      <c r="CJ798" s="1"/>
      <c r="CK798" s="1"/>
      <c r="CL798" s="1"/>
      <c r="CM798" s="1"/>
      <c r="CN798" s="1"/>
      <c r="CO798" s="1"/>
      <c r="CP798" s="1"/>
      <c r="CQ798" s="1"/>
      <c r="CR798" s="1"/>
      <c r="CS798" s="1"/>
      <c r="CT798" s="1"/>
      <c r="CU798" s="1"/>
      <c r="CV798" s="1"/>
      <c r="CW798" s="1"/>
      <c r="CX798" s="1"/>
      <c r="CY798" s="1"/>
      <c r="CZ798" s="1"/>
      <c r="DA798" s="1"/>
      <c r="DB798" s="1"/>
      <c r="DC798" s="1"/>
      <c r="DD798" s="1"/>
      <c r="DE798" s="1"/>
      <c r="DF798" s="1"/>
      <c r="DG798" s="1"/>
      <c r="DH798" s="1"/>
      <c r="DI798" s="1"/>
      <c r="DJ798" s="1"/>
      <c r="DK798" s="1"/>
      <c r="DL798" s="1"/>
      <c r="DM798" s="1"/>
      <c r="DN798" s="1"/>
      <c r="DO798" s="1"/>
      <c r="DP798" s="1"/>
      <c r="DQ798" s="1"/>
      <c r="DR798" s="1"/>
      <c r="DS798" s="1"/>
      <c r="DT798" s="1"/>
      <c r="DU798" s="1"/>
      <c r="DV798" s="1"/>
      <c r="DW798" s="1"/>
      <c r="DX798" s="1"/>
      <c r="DY798" s="1"/>
      <c r="DZ798" s="1"/>
      <c r="EA798" s="1"/>
      <c r="EB798" s="1"/>
      <c r="EC798" s="1"/>
      <c r="ED798" s="1"/>
      <c r="EE798" s="1"/>
      <c r="EF798" s="1"/>
      <c r="EG798" s="1"/>
      <c r="EH798" s="1"/>
      <c r="EI798" s="1"/>
      <c r="EJ798" s="1"/>
      <c r="EK798" s="1"/>
      <c r="EL798" s="1"/>
      <c r="EM798" s="1"/>
      <c r="EN798" s="1"/>
      <c r="EO798" s="1"/>
      <c r="EP798" s="1"/>
      <c r="EQ798" s="1"/>
      <c r="ER798" s="1"/>
      <c r="ES798" s="1"/>
      <c r="ET798" s="1"/>
      <c r="EU798" s="1"/>
      <c r="EV798" s="1"/>
      <c r="EW798" s="1"/>
      <c r="EX798" s="1"/>
      <c r="EY798" s="1"/>
      <c r="EZ798" s="1"/>
      <c r="FA798" s="1"/>
      <c r="FB798" s="1"/>
      <c r="FC798" s="1"/>
      <c r="FD798" s="1"/>
      <c r="FE798" s="1"/>
      <c r="FF798" s="1"/>
      <c r="FI798" s="2"/>
      <c r="FJ798" s="2"/>
      <c r="FO798" s="2"/>
      <c r="FP798" s="2"/>
      <c r="FS798" s="2"/>
      <c r="FT798" s="2"/>
      <c r="FU798" s="2"/>
      <c r="FV798" s="2"/>
      <c r="FW798" s="2"/>
      <c r="FX798" s="2"/>
      <c r="FY798" s="2"/>
      <c r="FZ798" s="2"/>
      <c r="GQ798" s="1"/>
      <c r="GR798" s="1"/>
      <c r="GS798" s="1"/>
      <c r="GT798" s="1"/>
      <c r="GU798" s="1"/>
      <c r="GV798" s="1"/>
      <c r="GW798" s="1"/>
      <c r="GX798" s="1"/>
      <c r="HM798" s="1"/>
      <c r="HN798" s="1"/>
    </row>
    <row r="799" spans="1:222">
      <c r="A799" s="11"/>
      <c r="B799" s="1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2"/>
      <c r="AN799" s="2"/>
      <c r="AQ799" s="2"/>
      <c r="AR799" s="2"/>
      <c r="AU799" s="2"/>
      <c r="AV799" s="2"/>
      <c r="BA799" s="2"/>
      <c r="BB799" s="2"/>
      <c r="BE799" s="2"/>
      <c r="BF799" s="2"/>
      <c r="BI799" s="2"/>
      <c r="BJ799" s="2"/>
      <c r="BO799" s="1"/>
      <c r="BP799" s="1"/>
      <c r="BQ799" s="1"/>
      <c r="BR799" s="1"/>
      <c r="BS799" s="1"/>
      <c r="BT799" s="1"/>
      <c r="BU799" s="1"/>
      <c r="BV799" s="1"/>
      <c r="BW799" s="1"/>
      <c r="BX799" s="1"/>
      <c r="BY799" s="1"/>
      <c r="BZ799" s="1"/>
      <c r="CA799" s="1"/>
      <c r="CB799" s="1"/>
      <c r="CC799" s="1"/>
      <c r="CD799" s="1"/>
      <c r="CE799" s="1"/>
      <c r="CF799" s="1"/>
      <c r="CG799" s="1"/>
      <c r="CH799" s="1"/>
      <c r="CI799" s="1"/>
      <c r="CJ799" s="1"/>
      <c r="CK799" s="1"/>
      <c r="CL799" s="1"/>
      <c r="CM799" s="1"/>
      <c r="CN799" s="1"/>
      <c r="CO799" s="1"/>
      <c r="CP799" s="1"/>
      <c r="CQ799" s="1"/>
      <c r="CR799" s="1"/>
      <c r="CS799" s="1"/>
      <c r="CT799" s="1"/>
      <c r="CU799" s="1"/>
      <c r="CV799" s="1"/>
      <c r="CW799" s="1"/>
      <c r="CX799" s="1"/>
      <c r="CY799" s="1"/>
      <c r="CZ799" s="1"/>
      <c r="DA799" s="1"/>
      <c r="DB799" s="1"/>
      <c r="DC799" s="1"/>
      <c r="DD799" s="1"/>
      <c r="DE799" s="1"/>
      <c r="DF799" s="1"/>
      <c r="DG799" s="1"/>
      <c r="DH799" s="1"/>
      <c r="DI799" s="1"/>
      <c r="DJ799" s="1"/>
      <c r="DK799" s="1"/>
      <c r="DL799" s="1"/>
      <c r="DM799" s="1"/>
      <c r="DN799" s="1"/>
      <c r="DO799" s="1"/>
      <c r="DP799" s="1"/>
      <c r="DQ799" s="1"/>
      <c r="DR799" s="1"/>
      <c r="DS799" s="1"/>
      <c r="DT799" s="1"/>
      <c r="DU799" s="1"/>
      <c r="DV799" s="1"/>
      <c r="DW799" s="1"/>
      <c r="DX799" s="1"/>
      <c r="DY799" s="1"/>
      <c r="DZ799" s="1"/>
      <c r="EA799" s="1"/>
      <c r="EB799" s="1"/>
      <c r="EC799" s="1"/>
      <c r="ED799" s="1"/>
      <c r="EE799" s="1"/>
      <c r="EF799" s="1"/>
      <c r="EG799" s="1"/>
      <c r="EH799" s="1"/>
      <c r="EI799" s="1"/>
      <c r="EJ799" s="1"/>
      <c r="EK799" s="1"/>
      <c r="EL799" s="1"/>
      <c r="EM799" s="1"/>
      <c r="EN799" s="1"/>
      <c r="EO799" s="1"/>
      <c r="EP799" s="1"/>
      <c r="EQ799" s="1"/>
      <c r="ER799" s="1"/>
      <c r="ES799" s="1"/>
      <c r="ET799" s="1"/>
      <c r="EU799" s="1"/>
      <c r="EV799" s="1"/>
      <c r="EW799" s="1"/>
      <c r="EX799" s="1"/>
      <c r="EY799" s="1"/>
      <c r="EZ799" s="1"/>
      <c r="FA799" s="1"/>
      <c r="FB799" s="1"/>
      <c r="FC799" s="1"/>
      <c r="FD799" s="1"/>
      <c r="FE799" s="1"/>
      <c r="FF799" s="1"/>
      <c r="FI799" s="2"/>
      <c r="FJ799" s="2"/>
      <c r="FO799" s="2"/>
      <c r="FP799" s="2"/>
      <c r="FS799" s="2"/>
      <c r="FT799" s="2"/>
      <c r="FU799" s="2"/>
      <c r="FV799" s="2"/>
      <c r="FW799" s="2"/>
      <c r="FX799" s="2"/>
      <c r="FY799" s="2"/>
      <c r="FZ799" s="2"/>
      <c r="GQ799" s="1"/>
      <c r="GR799" s="1"/>
      <c r="GS799" s="1"/>
      <c r="GT799" s="1"/>
      <c r="GU799" s="1"/>
      <c r="GV799" s="1"/>
      <c r="GW799" s="1"/>
      <c r="GX799" s="1"/>
      <c r="HM799" s="1"/>
      <c r="HN799" s="1"/>
    </row>
    <row r="800" spans="1:222">
      <c r="A800" s="11"/>
      <c r="B800" s="1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2"/>
      <c r="AN800" s="2"/>
      <c r="AQ800" s="2"/>
      <c r="AR800" s="2"/>
      <c r="AU800" s="2"/>
      <c r="AV800" s="2"/>
      <c r="BA800" s="2"/>
      <c r="BB800" s="2"/>
      <c r="BE800" s="2"/>
      <c r="BF800" s="2"/>
      <c r="BI800" s="2"/>
      <c r="BJ800" s="2"/>
      <c r="BO800" s="1"/>
      <c r="BP800" s="1"/>
      <c r="BQ800" s="1"/>
      <c r="BR800" s="1"/>
      <c r="BS800" s="1"/>
      <c r="BT800" s="1"/>
      <c r="BU800" s="1"/>
      <c r="BV800" s="1"/>
      <c r="BW800" s="1"/>
      <c r="BX800" s="1"/>
      <c r="BY800" s="1"/>
      <c r="BZ800" s="1"/>
      <c r="CA800" s="1"/>
      <c r="CB800" s="1"/>
      <c r="CC800" s="1"/>
      <c r="CD800" s="1"/>
      <c r="CE800" s="1"/>
      <c r="CF800" s="1"/>
      <c r="CG800" s="1"/>
      <c r="CH800" s="1"/>
      <c r="CI800" s="1"/>
      <c r="CJ800" s="1"/>
      <c r="CK800" s="1"/>
      <c r="CL800" s="1"/>
      <c r="CM800" s="1"/>
      <c r="CN800" s="1"/>
      <c r="CO800" s="1"/>
      <c r="CP800" s="1"/>
      <c r="CQ800" s="1"/>
      <c r="CR800" s="1"/>
      <c r="CS800" s="1"/>
      <c r="CT800" s="1"/>
      <c r="CU800" s="1"/>
      <c r="CV800" s="1"/>
      <c r="CW800" s="1"/>
      <c r="CX800" s="1"/>
      <c r="CY800" s="1"/>
      <c r="CZ800" s="1"/>
      <c r="DA800" s="1"/>
      <c r="DB800" s="1"/>
      <c r="DC800" s="1"/>
      <c r="DD800" s="1"/>
      <c r="DE800" s="1"/>
      <c r="DF800" s="1"/>
      <c r="DG800" s="1"/>
      <c r="DH800" s="1"/>
      <c r="DI800" s="1"/>
      <c r="DJ800" s="1"/>
      <c r="DK800" s="1"/>
      <c r="DL800" s="1"/>
      <c r="DM800" s="1"/>
      <c r="DN800" s="1"/>
      <c r="DO800" s="1"/>
      <c r="DP800" s="1"/>
      <c r="DQ800" s="1"/>
      <c r="DR800" s="1"/>
      <c r="DS800" s="1"/>
      <c r="DT800" s="1"/>
      <c r="DU800" s="1"/>
      <c r="DV800" s="1"/>
      <c r="DW800" s="1"/>
      <c r="DX800" s="1"/>
      <c r="DY800" s="1"/>
      <c r="DZ800" s="1"/>
      <c r="EA800" s="1"/>
      <c r="EB800" s="1"/>
      <c r="EC800" s="1"/>
      <c r="ED800" s="1"/>
      <c r="EE800" s="1"/>
      <c r="EF800" s="1"/>
      <c r="EG800" s="1"/>
      <c r="EH800" s="1"/>
      <c r="EI800" s="1"/>
      <c r="EJ800" s="1"/>
      <c r="EK800" s="1"/>
      <c r="EL800" s="1"/>
      <c r="EM800" s="1"/>
      <c r="EN800" s="1"/>
      <c r="EO800" s="1"/>
      <c r="EP800" s="1"/>
      <c r="EQ800" s="1"/>
      <c r="ER800" s="1"/>
      <c r="ES800" s="1"/>
      <c r="ET800" s="1"/>
      <c r="EU800" s="1"/>
      <c r="EV800" s="1"/>
      <c r="EW800" s="1"/>
      <c r="EX800" s="1"/>
      <c r="EY800" s="1"/>
      <c r="EZ800" s="1"/>
      <c r="FA800" s="1"/>
      <c r="FB800" s="1"/>
      <c r="FC800" s="1"/>
      <c r="FD800" s="1"/>
      <c r="FE800" s="1"/>
      <c r="FF800" s="1"/>
      <c r="FI800" s="2"/>
      <c r="FJ800" s="2"/>
      <c r="FO800" s="2"/>
      <c r="FP800" s="2"/>
      <c r="FS800" s="2"/>
      <c r="FT800" s="2"/>
      <c r="FU800" s="2"/>
      <c r="FV800" s="2"/>
      <c r="FW800" s="2"/>
      <c r="FX800" s="2"/>
      <c r="FY800" s="2"/>
      <c r="FZ800" s="2"/>
      <c r="GQ800" s="1"/>
      <c r="GR800" s="1"/>
      <c r="GS800" s="1"/>
      <c r="GT800" s="1"/>
      <c r="GU800" s="1"/>
      <c r="GV800" s="1"/>
      <c r="GW800" s="1"/>
      <c r="GX800" s="1"/>
      <c r="HM800" s="1"/>
      <c r="HN800" s="1"/>
    </row>
    <row r="801" spans="1:222">
      <c r="A801" s="11"/>
      <c r="B801" s="1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2"/>
      <c r="AN801" s="2"/>
      <c r="AQ801" s="2"/>
      <c r="AR801" s="2"/>
      <c r="AU801" s="2"/>
      <c r="AV801" s="2"/>
      <c r="BA801" s="2"/>
      <c r="BB801" s="2"/>
      <c r="BE801" s="2"/>
      <c r="BF801" s="2"/>
      <c r="BI801" s="2"/>
      <c r="BJ801" s="2"/>
      <c r="BO801" s="1"/>
      <c r="BP801" s="1"/>
      <c r="BQ801" s="1"/>
      <c r="BR801" s="1"/>
      <c r="BS801" s="1"/>
      <c r="BT801" s="1"/>
      <c r="BU801" s="1"/>
      <c r="BV801" s="1"/>
      <c r="BW801" s="1"/>
      <c r="BX801" s="1"/>
      <c r="BY801" s="1"/>
      <c r="BZ801" s="1"/>
      <c r="CA801" s="1"/>
      <c r="CB801" s="1"/>
      <c r="CC801" s="1"/>
      <c r="CD801" s="1"/>
      <c r="CE801" s="1"/>
      <c r="CF801" s="1"/>
      <c r="CG801" s="1"/>
      <c r="CH801" s="1"/>
      <c r="CI801" s="1"/>
      <c r="CJ801" s="1"/>
      <c r="CK801" s="1"/>
      <c r="CL801" s="1"/>
      <c r="CM801" s="1"/>
      <c r="CN801" s="1"/>
      <c r="CO801" s="1"/>
      <c r="CP801" s="1"/>
      <c r="CQ801" s="1"/>
      <c r="CR801" s="1"/>
      <c r="CS801" s="1"/>
      <c r="CT801" s="1"/>
      <c r="CU801" s="1"/>
      <c r="CV801" s="1"/>
      <c r="CW801" s="1"/>
      <c r="CX801" s="1"/>
      <c r="CY801" s="1"/>
      <c r="CZ801" s="1"/>
      <c r="DA801" s="1"/>
      <c r="DB801" s="1"/>
      <c r="DC801" s="1"/>
      <c r="DD801" s="1"/>
      <c r="DE801" s="1"/>
      <c r="DF801" s="1"/>
      <c r="DG801" s="1"/>
      <c r="DH801" s="1"/>
      <c r="DI801" s="1"/>
      <c r="DJ801" s="1"/>
      <c r="DK801" s="1"/>
      <c r="DL801" s="1"/>
      <c r="DM801" s="1"/>
      <c r="DN801" s="1"/>
      <c r="DO801" s="1"/>
      <c r="DP801" s="1"/>
      <c r="DQ801" s="1"/>
      <c r="DR801" s="1"/>
      <c r="DS801" s="1"/>
      <c r="DT801" s="1"/>
      <c r="DU801" s="1"/>
      <c r="DV801" s="1"/>
      <c r="DW801" s="1"/>
      <c r="DX801" s="1"/>
      <c r="DY801" s="1"/>
      <c r="DZ801" s="1"/>
      <c r="EA801" s="1"/>
      <c r="EB801" s="1"/>
      <c r="EC801" s="1"/>
      <c r="ED801" s="1"/>
      <c r="EE801" s="1"/>
      <c r="EF801" s="1"/>
      <c r="EG801" s="1"/>
      <c r="EH801" s="1"/>
      <c r="EI801" s="1"/>
      <c r="EJ801" s="1"/>
      <c r="EK801" s="1"/>
      <c r="EL801" s="1"/>
      <c r="EM801" s="1"/>
      <c r="EN801" s="1"/>
      <c r="EO801" s="1"/>
      <c r="EP801" s="1"/>
      <c r="EQ801" s="1"/>
      <c r="ER801" s="1"/>
      <c r="ES801" s="1"/>
      <c r="ET801" s="1"/>
      <c r="EU801" s="1"/>
      <c r="EV801" s="1"/>
      <c r="EW801" s="1"/>
      <c r="EX801" s="1"/>
      <c r="EY801" s="1"/>
      <c r="EZ801" s="1"/>
      <c r="FA801" s="1"/>
      <c r="FB801" s="1"/>
      <c r="FC801" s="1"/>
      <c r="FD801" s="1"/>
      <c r="FE801" s="1"/>
      <c r="FF801" s="1"/>
      <c r="FI801" s="2"/>
      <c r="FJ801" s="2"/>
      <c r="FO801" s="2"/>
      <c r="FP801" s="2"/>
      <c r="FS801" s="2"/>
      <c r="FT801" s="2"/>
      <c r="FU801" s="2"/>
      <c r="FV801" s="2"/>
      <c r="FW801" s="2"/>
      <c r="FX801" s="2"/>
      <c r="FY801" s="2"/>
      <c r="FZ801" s="2"/>
      <c r="GQ801" s="1"/>
      <c r="GR801" s="1"/>
      <c r="GS801" s="1"/>
      <c r="GT801" s="1"/>
      <c r="GU801" s="1"/>
      <c r="GV801" s="1"/>
      <c r="GW801" s="1"/>
      <c r="GX801" s="1"/>
      <c r="HM801" s="1"/>
      <c r="HN801" s="1"/>
    </row>
    <row r="802" spans="1:222">
      <c r="A802" s="11"/>
      <c r="B802" s="1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2"/>
      <c r="AN802" s="2"/>
      <c r="AQ802" s="2"/>
      <c r="AR802" s="2"/>
      <c r="AU802" s="2"/>
      <c r="AV802" s="2"/>
      <c r="BA802" s="2"/>
      <c r="BB802" s="2"/>
      <c r="BE802" s="2"/>
      <c r="BF802" s="2"/>
      <c r="BI802" s="2"/>
      <c r="BJ802" s="2"/>
      <c r="BO802" s="1"/>
      <c r="BP802" s="1"/>
      <c r="BQ802" s="1"/>
      <c r="BR802" s="1"/>
      <c r="BS802" s="1"/>
      <c r="BT802" s="1"/>
      <c r="BU802" s="1"/>
      <c r="BV802" s="1"/>
      <c r="BW802" s="1"/>
      <c r="BX802" s="1"/>
      <c r="BY802" s="1"/>
      <c r="BZ802" s="1"/>
      <c r="CA802" s="1"/>
      <c r="CB802" s="1"/>
      <c r="CC802" s="1"/>
      <c r="CD802" s="1"/>
      <c r="CE802" s="1"/>
      <c r="CF802" s="1"/>
      <c r="CG802" s="1"/>
      <c r="CH802" s="1"/>
      <c r="CI802" s="1"/>
      <c r="CJ802" s="1"/>
      <c r="CK802" s="1"/>
      <c r="CL802" s="1"/>
      <c r="CM802" s="1"/>
      <c r="CN802" s="1"/>
      <c r="CO802" s="1"/>
      <c r="CP802" s="1"/>
      <c r="CQ802" s="1"/>
      <c r="CR802" s="1"/>
      <c r="CS802" s="1"/>
      <c r="CT802" s="1"/>
      <c r="CU802" s="1"/>
      <c r="CV802" s="1"/>
      <c r="CW802" s="1"/>
      <c r="CX802" s="1"/>
      <c r="CY802" s="1"/>
      <c r="CZ802" s="1"/>
      <c r="DA802" s="1"/>
      <c r="DB802" s="1"/>
      <c r="DC802" s="1"/>
      <c r="DD802" s="1"/>
      <c r="DE802" s="1"/>
      <c r="DF802" s="1"/>
      <c r="DG802" s="1"/>
      <c r="DH802" s="1"/>
      <c r="DI802" s="1"/>
      <c r="DJ802" s="1"/>
      <c r="DK802" s="1"/>
      <c r="DL802" s="1"/>
      <c r="DM802" s="1"/>
      <c r="DN802" s="1"/>
      <c r="DO802" s="1"/>
      <c r="DP802" s="1"/>
      <c r="DQ802" s="1"/>
      <c r="DR802" s="1"/>
      <c r="DS802" s="1"/>
      <c r="DT802" s="1"/>
      <c r="DU802" s="1"/>
      <c r="DV802" s="1"/>
      <c r="DW802" s="1"/>
      <c r="DX802" s="1"/>
      <c r="DY802" s="1"/>
      <c r="DZ802" s="1"/>
      <c r="EA802" s="1"/>
      <c r="EB802" s="1"/>
      <c r="EC802" s="1"/>
      <c r="ED802" s="1"/>
      <c r="EE802" s="1"/>
      <c r="EF802" s="1"/>
      <c r="EG802" s="1"/>
      <c r="EH802" s="1"/>
      <c r="EI802" s="1"/>
      <c r="EJ802" s="1"/>
      <c r="EK802" s="1"/>
      <c r="EL802" s="1"/>
      <c r="EM802" s="1"/>
      <c r="EN802" s="1"/>
      <c r="EO802" s="1"/>
      <c r="EP802" s="1"/>
      <c r="EQ802" s="1"/>
      <c r="ER802" s="1"/>
      <c r="ES802" s="1"/>
      <c r="ET802" s="1"/>
      <c r="EU802" s="1"/>
      <c r="EV802" s="1"/>
      <c r="EW802" s="1"/>
      <c r="EX802" s="1"/>
      <c r="EY802" s="1"/>
      <c r="EZ802" s="1"/>
      <c r="FA802" s="1"/>
      <c r="FB802" s="1"/>
      <c r="FC802" s="1"/>
      <c r="FD802" s="1"/>
      <c r="FE802" s="1"/>
      <c r="FF802" s="1"/>
      <c r="FI802" s="2"/>
      <c r="FJ802" s="2"/>
      <c r="FO802" s="2"/>
      <c r="FP802" s="2"/>
      <c r="FS802" s="2"/>
      <c r="FT802" s="2"/>
      <c r="FU802" s="2"/>
      <c r="FV802" s="2"/>
      <c r="FW802" s="2"/>
      <c r="FX802" s="2"/>
      <c r="FY802" s="2"/>
      <c r="FZ802" s="2"/>
      <c r="GQ802" s="1"/>
      <c r="GR802" s="1"/>
      <c r="GS802" s="1"/>
      <c r="GT802" s="1"/>
      <c r="GU802" s="1"/>
      <c r="GV802" s="1"/>
      <c r="GW802" s="1"/>
      <c r="GX802" s="1"/>
      <c r="HM802" s="1"/>
      <c r="HN802" s="1"/>
    </row>
    <row r="803" spans="1:222">
      <c r="A803" s="11"/>
      <c r="B803" s="1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2"/>
      <c r="AN803" s="2"/>
      <c r="AQ803" s="2"/>
      <c r="AR803" s="2"/>
      <c r="AU803" s="2"/>
      <c r="AV803" s="2"/>
      <c r="BA803" s="2"/>
      <c r="BB803" s="2"/>
      <c r="BE803" s="2"/>
      <c r="BF803" s="2"/>
      <c r="BI803" s="2"/>
      <c r="BJ803" s="2"/>
      <c r="BO803" s="1"/>
      <c r="BP803" s="1"/>
      <c r="BQ803" s="1"/>
      <c r="BR803" s="1"/>
      <c r="BS803" s="1"/>
      <c r="BT803" s="1"/>
      <c r="BU803" s="1"/>
      <c r="BV803" s="1"/>
      <c r="BW803" s="1"/>
      <c r="BX803" s="1"/>
      <c r="BY803" s="1"/>
      <c r="BZ803" s="1"/>
      <c r="CA803" s="1"/>
      <c r="CB803" s="1"/>
      <c r="CC803" s="1"/>
      <c r="CD803" s="1"/>
      <c r="CE803" s="1"/>
      <c r="CF803" s="1"/>
      <c r="CG803" s="1"/>
      <c r="CH803" s="1"/>
      <c r="CI803" s="1"/>
      <c r="CJ803" s="1"/>
      <c r="CK803" s="1"/>
      <c r="CL803" s="1"/>
      <c r="CM803" s="1"/>
      <c r="CN803" s="1"/>
      <c r="CO803" s="1"/>
      <c r="CP803" s="1"/>
      <c r="CQ803" s="1"/>
      <c r="CR803" s="1"/>
      <c r="CS803" s="1"/>
      <c r="CT803" s="1"/>
      <c r="CU803" s="1"/>
      <c r="CV803" s="1"/>
      <c r="CW803" s="1"/>
      <c r="CX803" s="1"/>
      <c r="CY803" s="1"/>
      <c r="CZ803" s="1"/>
      <c r="DA803" s="1"/>
      <c r="DB803" s="1"/>
      <c r="DC803" s="1"/>
      <c r="DD803" s="1"/>
      <c r="DE803" s="1"/>
      <c r="DF803" s="1"/>
      <c r="DG803" s="1"/>
      <c r="DH803" s="1"/>
      <c r="DI803" s="1"/>
      <c r="DJ803" s="1"/>
      <c r="DK803" s="1"/>
      <c r="DL803" s="1"/>
      <c r="DM803" s="1"/>
      <c r="DN803" s="1"/>
      <c r="DO803" s="1"/>
      <c r="DP803" s="1"/>
      <c r="DQ803" s="1"/>
      <c r="DR803" s="1"/>
      <c r="DS803" s="1"/>
      <c r="DT803" s="1"/>
      <c r="DU803" s="1"/>
      <c r="DV803" s="1"/>
      <c r="DW803" s="1"/>
      <c r="DX803" s="1"/>
      <c r="DY803" s="1"/>
      <c r="DZ803" s="1"/>
      <c r="EA803" s="1"/>
      <c r="EB803" s="1"/>
      <c r="EC803" s="1"/>
      <c r="ED803" s="1"/>
      <c r="EE803" s="1"/>
      <c r="EF803" s="1"/>
      <c r="EG803" s="1"/>
      <c r="EH803" s="1"/>
      <c r="EI803" s="1"/>
      <c r="EJ803" s="1"/>
      <c r="EK803" s="1"/>
      <c r="EL803" s="1"/>
      <c r="EM803" s="1"/>
      <c r="EN803" s="1"/>
      <c r="EO803" s="1"/>
      <c r="EP803" s="1"/>
      <c r="EQ803" s="1"/>
      <c r="ER803" s="1"/>
      <c r="ES803" s="1"/>
      <c r="ET803" s="1"/>
      <c r="EU803" s="1"/>
      <c r="EV803" s="1"/>
      <c r="EW803" s="1"/>
      <c r="EX803" s="1"/>
      <c r="EY803" s="1"/>
      <c r="EZ803" s="1"/>
      <c r="FA803" s="1"/>
      <c r="FB803" s="1"/>
      <c r="FC803" s="1"/>
      <c r="FD803" s="1"/>
      <c r="FE803" s="1"/>
      <c r="FF803" s="1"/>
      <c r="FI803" s="2"/>
      <c r="FJ803" s="2"/>
      <c r="FO803" s="2"/>
      <c r="FP803" s="2"/>
      <c r="FS803" s="2"/>
      <c r="FT803" s="2"/>
      <c r="FU803" s="2"/>
      <c r="FV803" s="2"/>
      <c r="FW803" s="2"/>
      <c r="FX803" s="2"/>
      <c r="FY803" s="2"/>
      <c r="FZ803" s="2"/>
      <c r="GQ803" s="1"/>
      <c r="GR803" s="1"/>
      <c r="GS803" s="1"/>
      <c r="GT803" s="1"/>
      <c r="GU803" s="1"/>
      <c r="GV803" s="1"/>
      <c r="GW803" s="1"/>
      <c r="GX803" s="1"/>
      <c r="HM803" s="1"/>
      <c r="HN803" s="1"/>
    </row>
    <row r="804" spans="1:222">
      <c r="A804" s="11"/>
      <c r="B804" s="1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2"/>
      <c r="AN804" s="2"/>
      <c r="AQ804" s="2"/>
      <c r="AR804" s="2"/>
      <c r="AU804" s="2"/>
      <c r="AV804" s="2"/>
      <c r="BA804" s="2"/>
      <c r="BB804" s="2"/>
      <c r="BE804" s="2"/>
      <c r="BF804" s="2"/>
      <c r="BI804" s="2"/>
      <c r="BJ804" s="2"/>
      <c r="BO804" s="1"/>
      <c r="BP804" s="1"/>
      <c r="BQ804" s="1"/>
      <c r="BR804" s="1"/>
      <c r="BS804" s="1"/>
      <c r="BT804" s="1"/>
      <c r="BU804" s="1"/>
      <c r="BV804" s="1"/>
      <c r="BW804" s="1"/>
      <c r="BX804" s="1"/>
      <c r="BY804" s="1"/>
      <c r="BZ804" s="1"/>
      <c r="CA804" s="1"/>
      <c r="CB804" s="1"/>
      <c r="CC804" s="1"/>
      <c r="CD804" s="1"/>
      <c r="CE804" s="1"/>
      <c r="CF804" s="1"/>
      <c r="CG804" s="1"/>
      <c r="CH804" s="1"/>
      <c r="CI804" s="1"/>
      <c r="CJ804" s="1"/>
      <c r="CK804" s="1"/>
      <c r="CL804" s="1"/>
      <c r="CM804" s="1"/>
      <c r="CN804" s="1"/>
      <c r="CO804" s="1"/>
      <c r="CP804" s="1"/>
      <c r="CQ804" s="1"/>
      <c r="CR804" s="1"/>
      <c r="CS804" s="1"/>
      <c r="CT804" s="1"/>
      <c r="CU804" s="1"/>
      <c r="CV804" s="1"/>
      <c r="CW804" s="1"/>
      <c r="CX804" s="1"/>
      <c r="CY804" s="1"/>
      <c r="CZ804" s="1"/>
      <c r="DA804" s="1"/>
      <c r="DB804" s="1"/>
      <c r="DC804" s="1"/>
      <c r="DD804" s="1"/>
      <c r="DE804" s="1"/>
      <c r="DF804" s="1"/>
      <c r="DG804" s="1"/>
      <c r="DH804" s="1"/>
      <c r="DI804" s="1"/>
      <c r="DJ804" s="1"/>
      <c r="DK804" s="1"/>
      <c r="DL804" s="1"/>
      <c r="DM804" s="1"/>
      <c r="DN804" s="1"/>
      <c r="DO804" s="1"/>
      <c r="DP804" s="1"/>
      <c r="DQ804" s="1"/>
      <c r="DR804" s="1"/>
      <c r="DS804" s="1"/>
      <c r="DT804" s="1"/>
      <c r="DU804" s="1"/>
      <c r="DV804" s="1"/>
      <c r="DW804" s="1"/>
      <c r="DX804" s="1"/>
      <c r="DY804" s="1"/>
      <c r="DZ804" s="1"/>
      <c r="EA804" s="1"/>
      <c r="EB804" s="1"/>
      <c r="EC804" s="1"/>
      <c r="ED804" s="1"/>
      <c r="EE804" s="1"/>
      <c r="EF804" s="1"/>
      <c r="EG804" s="1"/>
      <c r="EH804" s="1"/>
      <c r="EI804" s="1"/>
      <c r="EJ804" s="1"/>
      <c r="EK804" s="1"/>
      <c r="EL804" s="1"/>
      <c r="EM804" s="1"/>
      <c r="EN804" s="1"/>
      <c r="EO804" s="1"/>
      <c r="EP804" s="1"/>
      <c r="EQ804" s="1"/>
      <c r="ER804" s="1"/>
      <c r="ES804" s="1"/>
      <c r="ET804" s="1"/>
      <c r="EU804" s="1"/>
      <c r="EV804" s="1"/>
      <c r="EW804" s="1"/>
      <c r="EX804" s="1"/>
      <c r="EY804" s="1"/>
      <c r="EZ804" s="1"/>
      <c r="FA804" s="1"/>
      <c r="FB804" s="1"/>
      <c r="FC804" s="1"/>
      <c r="FD804" s="1"/>
      <c r="FE804" s="1"/>
      <c r="FF804" s="1"/>
      <c r="FI804" s="2"/>
      <c r="FJ804" s="2"/>
      <c r="FO804" s="2"/>
      <c r="FP804" s="2"/>
      <c r="FS804" s="2"/>
      <c r="FT804" s="2"/>
      <c r="FU804" s="2"/>
      <c r="FV804" s="2"/>
      <c r="FW804" s="2"/>
      <c r="FX804" s="2"/>
      <c r="FY804" s="2"/>
      <c r="FZ804" s="2"/>
      <c r="GQ804" s="1"/>
      <c r="GR804" s="1"/>
      <c r="GS804" s="1"/>
      <c r="GT804" s="1"/>
      <c r="GU804" s="1"/>
      <c r="GV804" s="1"/>
      <c r="GW804" s="1"/>
      <c r="GX804" s="1"/>
      <c r="HM804" s="1"/>
      <c r="HN804" s="1"/>
    </row>
    <row r="805" spans="1:222">
      <c r="A805" s="11"/>
      <c r="B805" s="1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2"/>
      <c r="AN805" s="2"/>
      <c r="AQ805" s="2"/>
      <c r="AR805" s="2"/>
      <c r="AU805" s="2"/>
      <c r="AV805" s="2"/>
      <c r="BA805" s="2"/>
      <c r="BB805" s="2"/>
      <c r="BE805" s="2"/>
      <c r="BF805" s="2"/>
      <c r="BI805" s="2"/>
      <c r="BJ805" s="2"/>
      <c r="BO805" s="1"/>
      <c r="BP805" s="1"/>
      <c r="BQ805" s="1"/>
      <c r="BR805" s="1"/>
      <c r="BS805" s="1"/>
      <c r="BT805" s="1"/>
      <c r="BU805" s="1"/>
      <c r="BV805" s="1"/>
      <c r="BW805" s="1"/>
      <c r="BX805" s="1"/>
      <c r="BY805" s="1"/>
      <c r="BZ805" s="1"/>
      <c r="CA805" s="1"/>
      <c r="CB805" s="1"/>
      <c r="CC805" s="1"/>
      <c r="CD805" s="1"/>
      <c r="CE805" s="1"/>
      <c r="CF805" s="1"/>
      <c r="CG805" s="1"/>
      <c r="CH805" s="1"/>
      <c r="CI805" s="1"/>
      <c r="CJ805" s="1"/>
      <c r="CK805" s="1"/>
      <c r="CL805" s="1"/>
      <c r="CM805" s="1"/>
      <c r="CN805" s="1"/>
      <c r="CO805" s="1"/>
      <c r="CP805" s="1"/>
      <c r="CQ805" s="1"/>
      <c r="CR805" s="1"/>
      <c r="CS805" s="1"/>
      <c r="CT805" s="1"/>
      <c r="CU805" s="1"/>
      <c r="CV805" s="1"/>
      <c r="CW805" s="1"/>
      <c r="CX805" s="1"/>
      <c r="CY805" s="1"/>
      <c r="CZ805" s="1"/>
      <c r="DA805" s="1"/>
      <c r="DB805" s="1"/>
      <c r="DC805" s="1"/>
      <c r="DD805" s="1"/>
      <c r="DE805" s="1"/>
      <c r="DF805" s="1"/>
      <c r="DG805" s="1"/>
      <c r="DH805" s="1"/>
      <c r="DI805" s="1"/>
      <c r="DJ805" s="1"/>
      <c r="DK805" s="1"/>
      <c r="DL805" s="1"/>
      <c r="DM805" s="1"/>
      <c r="DN805" s="1"/>
      <c r="DO805" s="1"/>
      <c r="DP805" s="1"/>
      <c r="DQ805" s="1"/>
      <c r="DR805" s="1"/>
      <c r="DS805" s="1"/>
      <c r="DT805" s="1"/>
      <c r="DU805" s="1"/>
      <c r="DV805" s="1"/>
      <c r="DW805" s="1"/>
      <c r="DX805" s="1"/>
      <c r="DY805" s="1"/>
      <c r="DZ805" s="1"/>
      <c r="EA805" s="1"/>
      <c r="EB805" s="1"/>
      <c r="EC805" s="1"/>
      <c r="ED805" s="1"/>
      <c r="EE805" s="1"/>
      <c r="EF805" s="1"/>
      <c r="EG805" s="1"/>
      <c r="EH805" s="1"/>
      <c r="EI805" s="1"/>
      <c r="EJ805" s="1"/>
      <c r="EK805" s="1"/>
      <c r="EL805" s="1"/>
      <c r="EM805" s="1"/>
      <c r="EN805" s="1"/>
      <c r="EO805" s="1"/>
      <c r="EP805" s="1"/>
      <c r="EQ805" s="1"/>
      <c r="ER805" s="1"/>
      <c r="ES805" s="1"/>
      <c r="ET805" s="1"/>
      <c r="EU805" s="1"/>
      <c r="EV805" s="1"/>
      <c r="EW805" s="1"/>
      <c r="EX805" s="1"/>
      <c r="EY805" s="1"/>
      <c r="EZ805" s="1"/>
      <c r="FA805" s="1"/>
      <c r="FB805" s="1"/>
      <c r="FC805" s="1"/>
      <c r="FD805" s="1"/>
      <c r="FE805" s="1"/>
      <c r="FF805" s="1"/>
      <c r="FI805" s="2"/>
      <c r="FJ805" s="2"/>
      <c r="FO805" s="2"/>
      <c r="FP805" s="2"/>
      <c r="FS805" s="2"/>
      <c r="FT805" s="2"/>
      <c r="FU805" s="2"/>
      <c r="FV805" s="2"/>
      <c r="FW805" s="2"/>
      <c r="FX805" s="2"/>
      <c r="FY805" s="2"/>
      <c r="FZ805" s="2"/>
      <c r="GQ805" s="1"/>
      <c r="GR805" s="1"/>
      <c r="GS805" s="1"/>
      <c r="GT805" s="1"/>
      <c r="GU805" s="1"/>
      <c r="GV805" s="1"/>
      <c r="GW805" s="1"/>
      <c r="GX805" s="1"/>
      <c r="HM805" s="1"/>
      <c r="HN805" s="1"/>
    </row>
    <row r="806" spans="1:222">
      <c r="A806" s="11"/>
      <c r="B806" s="1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2"/>
      <c r="AN806" s="2"/>
      <c r="AQ806" s="2"/>
      <c r="AR806" s="2"/>
      <c r="AU806" s="2"/>
      <c r="AV806" s="2"/>
      <c r="BA806" s="2"/>
      <c r="BB806" s="2"/>
      <c r="BE806" s="2"/>
      <c r="BF806" s="2"/>
      <c r="BI806" s="2"/>
      <c r="BJ806" s="2"/>
      <c r="BO806" s="1"/>
      <c r="BP806" s="1"/>
      <c r="BQ806" s="1"/>
      <c r="BR806" s="1"/>
      <c r="BS806" s="1"/>
      <c r="BT806" s="1"/>
      <c r="BU806" s="1"/>
      <c r="BV806" s="1"/>
      <c r="BW806" s="1"/>
      <c r="BX806" s="1"/>
      <c r="BY806" s="1"/>
      <c r="BZ806" s="1"/>
      <c r="CA806" s="1"/>
      <c r="CB806" s="1"/>
      <c r="CC806" s="1"/>
      <c r="CD806" s="1"/>
      <c r="CE806" s="1"/>
      <c r="CF806" s="1"/>
      <c r="CG806" s="1"/>
      <c r="CH806" s="1"/>
      <c r="CI806" s="1"/>
      <c r="CJ806" s="1"/>
      <c r="CK806" s="1"/>
      <c r="CL806" s="1"/>
      <c r="CM806" s="1"/>
      <c r="CN806" s="1"/>
      <c r="CO806" s="1"/>
      <c r="CP806" s="1"/>
      <c r="CQ806" s="1"/>
      <c r="CR806" s="1"/>
      <c r="CS806" s="1"/>
      <c r="CT806" s="1"/>
      <c r="CU806" s="1"/>
      <c r="CV806" s="1"/>
      <c r="CW806" s="1"/>
      <c r="CX806" s="1"/>
      <c r="CY806" s="1"/>
      <c r="CZ806" s="1"/>
      <c r="DA806" s="1"/>
      <c r="DB806" s="1"/>
      <c r="DC806" s="1"/>
      <c r="DD806" s="1"/>
      <c r="DE806" s="1"/>
      <c r="DF806" s="1"/>
      <c r="DG806" s="1"/>
      <c r="DH806" s="1"/>
      <c r="DI806" s="1"/>
      <c r="DJ806" s="1"/>
      <c r="DK806" s="1"/>
      <c r="DL806" s="1"/>
      <c r="DM806" s="1"/>
      <c r="DN806" s="1"/>
      <c r="DO806" s="1"/>
      <c r="DP806" s="1"/>
      <c r="DQ806" s="1"/>
      <c r="DR806" s="1"/>
      <c r="DS806" s="1"/>
      <c r="DT806" s="1"/>
      <c r="DU806" s="1"/>
      <c r="DV806" s="1"/>
      <c r="DW806" s="1"/>
      <c r="DX806" s="1"/>
      <c r="DY806" s="1"/>
      <c r="DZ806" s="1"/>
      <c r="EA806" s="1"/>
      <c r="EB806" s="1"/>
      <c r="EC806" s="1"/>
      <c r="ED806" s="1"/>
      <c r="EE806" s="1"/>
      <c r="EF806" s="1"/>
      <c r="EG806" s="1"/>
      <c r="EH806" s="1"/>
      <c r="EI806" s="1"/>
      <c r="EJ806" s="1"/>
      <c r="EK806" s="1"/>
      <c r="EL806" s="1"/>
      <c r="EM806" s="1"/>
      <c r="EN806" s="1"/>
      <c r="EO806" s="1"/>
      <c r="EP806" s="1"/>
      <c r="EQ806" s="1"/>
      <c r="ER806" s="1"/>
      <c r="ES806" s="1"/>
      <c r="ET806" s="1"/>
      <c r="EU806" s="1"/>
      <c r="EV806" s="1"/>
      <c r="EW806" s="1"/>
      <c r="EX806" s="1"/>
      <c r="EY806" s="1"/>
      <c r="EZ806" s="1"/>
      <c r="FA806" s="1"/>
      <c r="FB806" s="1"/>
      <c r="FC806" s="1"/>
      <c r="FD806" s="1"/>
      <c r="FE806" s="1"/>
      <c r="FF806" s="1"/>
      <c r="FI806" s="2"/>
      <c r="FJ806" s="2"/>
      <c r="FO806" s="2"/>
      <c r="FP806" s="2"/>
      <c r="FS806" s="2"/>
      <c r="FT806" s="2"/>
      <c r="FU806" s="2"/>
      <c r="FV806" s="2"/>
      <c r="FW806" s="2"/>
      <c r="FX806" s="2"/>
      <c r="FY806" s="2"/>
      <c r="FZ806" s="2"/>
      <c r="GQ806" s="1"/>
      <c r="GR806" s="1"/>
      <c r="GS806" s="1"/>
      <c r="GT806" s="1"/>
      <c r="GU806" s="1"/>
      <c r="GV806" s="1"/>
      <c r="GW806" s="1"/>
      <c r="GX806" s="1"/>
      <c r="HM806" s="1"/>
      <c r="HN806" s="1"/>
    </row>
    <row r="807" spans="1:222">
      <c r="A807" s="11"/>
      <c r="B807" s="1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2"/>
      <c r="AN807" s="2"/>
      <c r="AQ807" s="2"/>
      <c r="AR807" s="2"/>
      <c r="AU807" s="2"/>
      <c r="AV807" s="2"/>
      <c r="BA807" s="2"/>
      <c r="BB807" s="2"/>
      <c r="BE807" s="2"/>
      <c r="BF807" s="2"/>
      <c r="BI807" s="2"/>
      <c r="BJ807" s="2"/>
      <c r="BO807" s="1"/>
      <c r="BP807" s="1"/>
      <c r="BQ807" s="1"/>
      <c r="BR807" s="1"/>
      <c r="BS807" s="1"/>
      <c r="BT807" s="1"/>
      <c r="BU807" s="1"/>
      <c r="BV807" s="1"/>
      <c r="BW807" s="1"/>
      <c r="BX807" s="1"/>
      <c r="BY807" s="1"/>
      <c r="BZ807" s="1"/>
      <c r="CA807" s="1"/>
      <c r="CB807" s="1"/>
      <c r="CC807" s="1"/>
      <c r="CD807" s="1"/>
      <c r="CE807" s="1"/>
      <c r="CF807" s="1"/>
      <c r="CG807" s="1"/>
      <c r="CH807" s="1"/>
      <c r="CI807" s="1"/>
      <c r="CJ807" s="1"/>
      <c r="CK807" s="1"/>
      <c r="CL807" s="1"/>
      <c r="CM807" s="1"/>
      <c r="CN807" s="1"/>
      <c r="CO807" s="1"/>
      <c r="CP807" s="1"/>
      <c r="CQ807" s="1"/>
      <c r="CR807" s="1"/>
      <c r="CS807" s="1"/>
      <c r="CT807" s="1"/>
      <c r="CU807" s="1"/>
      <c r="CV807" s="1"/>
      <c r="CW807" s="1"/>
      <c r="CX807" s="1"/>
      <c r="CY807" s="1"/>
      <c r="CZ807" s="1"/>
      <c r="DA807" s="1"/>
      <c r="DB807" s="1"/>
      <c r="DC807" s="1"/>
      <c r="DD807" s="1"/>
      <c r="DE807" s="1"/>
      <c r="DF807" s="1"/>
      <c r="DG807" s="1"/>
      <c r="DH807" s="1"/>
      <c r="DI807" s="1"/>
      <c r="DJ807" s="1"/>
      <c r="DK807" s="1"/>
      <c r="DL807" s="1"/>
      <c r="DM807" s="1"/>
      <c r="DN807" s="1"/>
      <c r="DO807" s="1"/>
      <c r="DP807" s="1"/>
      <c r="DQ807" s="1"/>
      <c r="DR807" s="1"/>
      <c r="DS807" s="1"/>
      <c r="DT807" s="1"/>
      <c r="DU807" s="1"/>
      <c r="DV807" s="1"/>
      <c r="DW807" s="1"/>
      <c r="DX807" s="1"/>
      <c r="DY807" s="1"/>
      <c r="DZ807" s="1"/>
      <c r="EA807" s="1"/>
      <c r="EB807" s="1"/>
      <c r="EC807" s="1"/>
      <c r="ED807" s="1"/>
      <c r="EE807" s="1"/>
      <c r="EF807" s="1"/>
      <c r="EG807" s="1"/>
      <c r="EH807" s="1"/>
      <c r="EI807" s="1"/>
      <c r="EJ807" s="1"/>
      <c r="EK807" s="1"/>
      <c r="EL807" s="1"/>
      <c r="EM807" s="1"/>
      <c r="EN807" s="1"/>
      <c r="EO807" s="1"/>
      <c r="EP807" s="1"/>
      <c r="EQ807" s="1"/>
      <c r="ER807" s="1"/>
      <c r="ES807" s="1"/>
      <c r="ET807" s="1"/>
      <c r="EU807" s="1"/>
      <c r="EV807" s="1"/>
      <c r="EW807" s="1"/>
      <c r="EX807" s="1"/>
      <c r="EY807" s="1"/>
      <c r="EZ807" s="1"/>
      <c r="FA807" s="1"/>
      <c r="FB807" s="1"/>
      <c r="FC807" s="1"/>
      <c r="FD807" s="1"/>
      <c r="FE807" s="1"/>
      <c r="FF807" s="1"/>
      <c r="FI807" s="2"/>
      <c r="FJ807" s="2"/>
      <c r="FO807" s="2"/>
      <c r="FP807" s="2"/>
      <c r="FS807" s="2"/>
      <c r="FT807" s="2"/>
      <c r="FU807" s="2"/>
      <c r="FV807" s="2"/>
      <c r="FW807" s="2"/>
      <c r="FX807" s="2"/>
      <c r="FY807" s="2"/>
      <c r="FZ807" s="2"/>
      <c r="GQ807" s="1"/>
      <c r="GR807" s="1"/>
      <c r="GS807" s="1"/>
      <c r="GT807" s="1"/>
      <c r="GU807" s="1"/>
      <c r="GV807" s="1"/>
      <c r="GW807" s="1"/>
      <c r="GX807" s="1"/>
      <c r="HM807" s="1"/>
      <c r="HN807" s="1"/>
    </row>
    <row r="808" spans="1:222">
      <c r="A808" s="11"/>
      <c r="B808" s="1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2"/>
      <c r="AN808" s="2"/>
      <c r="AQ808" s="2"/>
      <c r="AR808" s="2"/>
      <c r="AU808" s="2"/>
      <c r="AV808" s="2"/>
      <c r="BA808" s="2"/>
      <c r="BB808" s="2"/>
      <c r="BE808" s="2"/>
      <c r="BF808" s="2"/>
      <c r="BI808" s="2"/>
      <c r="BJ808" s="2"/>
      <c r="BO808" s="1"/>
      <c r="BP808" s="1"/>
      <c r="BQ808" s="1"/>
      <c r="BR808" s="1"/>
      <c r="BS808" s="1"/>
      <c r="BT808" s="1"/>
      <c r="BU808" s="1"/>
      <c r="BV808" s="1"/>
      <c r="BW808" s="1"/>
      <c r="BX808" s="1"/>
      <c r="BY808" s="1"/>
      <c r="BZ808" s="1"/>
      <c r="CA808" s="1"/>
      <c r="CB808" s="1"/>
      <c r="CC808" s="1"/>
      <c r="CD808" s="1"/>
      <c r="CE808" s="1"/>
      <c r="CF808" s="1"/>
      <c r="CG808" s="1"/>
      <c r="CH808" s="1"/>
      <c r="CI808" s="1"/>
      <c r="CJ808" s="1"/>
      <c r="CK808" s="1"/>
      <c r="CL808" s="1"/>
      <c r="CM808" s="1"/>
      <c r="CN808" s="1"/>
      <c r="CO808" s="1"/>
      <c r="CP808" s="1"/>
      <c r="CQ808" s="1"/>
      <c r="CR808" s="1"/>
      <c r="CS808" s="1"/>
      <c r="CT808" s="1"/>
      <c r="CU808" s="1"/>
      <c r="CV808" s="1"/>
      <c r="CW808" s="1"/>
      <c r="CX808" s="1"/>
      <c r="CY808" s="1"/>
      <c r="CZ808" s="1"/>
      <c r="DA808" s="1"/>
      <c r="DB808" s="1"/>
      <c r="DC808" s="1"/>
      <c r="DD808" s="1"/>
      <c r="DE808" s="1"/>
      <c r="DF808" s="1"/>
      <c r="DG808" s="1"/>
      <c r="DH808" s="1"/>
      <c r="DI808" s="1"/>
      <c r="DJ808" s="1"/>
      <c r="DK808" s="1"/>
      <c r="DL808" s="1"/>
      <c r="DM808" s="1"/>
      <c r="DN808" s="1"/>
      <c r="DO808" s="1"/>
      <c r="DP808" s="1"/>
      <c r="DQ808" s="1"/>
      <c r="DR808" s="1"/>
      <c r="DS808" s="1"/>
      <c r="DT808" s="1"/>
      <c r="DU808" s="1"/>
      <c r="DV808" s="1"/>
      <c r="DW808" s="1"/>
      <c r="DX808" s="1"/>
      <c r="DY808" s="1"/>
      <c r="DZ808" s="1"/>
      <c r="EA808" s="1"/>
      <c r="EB808" s="1"/>
      <c r="EC808" s="1"/>
      <c r="ED808" s="1"/>
      <c r="EE808" s="1"/>
      <c r="EF808" s="1"/>
      <c r="EG808" s="1"/>
      <c r="EH808" s="1"/>
      <c r="EI808" s="1"/>
      <c r="EJ808" s="1"/>
      <c r="EK808" s="1"/>
      <c r="EL808" s="1"/>
      <c r="EM808" s="1"/>
      <c r="EN808" s="1"/>
      <c r="EO808" s="1"/>
      <c r="EP808" s="1"/>
      <c r="EQ808" s="1"/>
      <c r="ER808" s="1"/>
      <c r="ES808" s="1"/>
      <c r="ET808" s="1"/>
      <c r="EU808" s="1"/>
      <c r="EV808" s="1"/>
      <c r="EW808" s="1"/>
      <c r="EX808" s="1"/>
      <c r="EY808" s="1"/>
      <c r="EZ808" s="1"/>
      <c r="FA808" s="1"/>
      <c r="FB808" s="1"/>
      <c r="FC808" s="1"/>
      <c r="FD808" s="1"/>
      <c r="FE808" s="1"/>
      <c r="FF808" s="1"/>
      <c r="FI808" s="2"/>
      <c r="FJ808" s="2"/>
      <c r="FO808" s="2"/>
      <c r="FP808" s="2"/>
      <c r="FS808" s="2"/>
      <c r="FT808" s="2"/>
      <c r="FU808" s="2"/>
      <c r="FV808" s="2"/>
      <c r="FW808" s="2"/>
      <c r="FX808" s="2"/>
      <c r="FY808" s="2"/>
      <c r="FZ808" s="2"/>
      <c r="GQ808" s="1"/>
      <c r="GR808" s="1"/>
      <c r="GS808" s="1"/>
      <c r="GT808" s="1"/>
      <c r="GU808" s="1"/>
      <c r="GV808" s="1"/>
      <c r="GW808" s="1"/>
      <c r="GX808" s="1"/>
      <c r="HM808" s="1"/>
      <c r="HN808" s="1"/>
    </row>
    <row r="809" spans="1:222">
      <c r="A809" s="11"/>
      <c r="B809" s="1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2"/>
      <c r="AN809" s="2"/>
      <c r="AQ809" s="2"/>
      <c r="AR809" s="2"/>
      <c r="AU809" s="2"/>
      <c r="AV809" s="2"/>
      <c r="BA809" s="2"/>
      <c r="BB809" s="2"/>
      <c r="BE809" s="2"/>
      <c r="BF809" s="2"/>
      <c r="BI809" s="2"/>
      <c r="BJ809" s="2"/>
      <c r="BO809" s="1"/>
      <c r="BP809" s="1"/>
      <c r="BQ809" s="1"/>
      <c r="BR809" s="1"/>
      <c r="BS809" s="1"/>
      <c r="BT809" s="1"/>
      <c r="BU809" s="1"/>
      <c r="BV809" s="1"/>
      <c r="BW809" s="1"/>
      <c r="BX809" s="1"/>
      <c r="BY809" s="1"/>
      <c r="BZ809" s="1"/>
      <c r="CA809" s="1"/>
      <c r="CB809" s="1"/>
      <c r="CC809" s="1"/>
      <c r="CD809" s="1"/>
      <c r="CE809" s="1"/>
      <c r="CF809" s="1"/>
      <c r="CG809" s="1"/>
      <c r="CH809" s="1"/>
      <c r="CI809" s="1"/>
      <c r="CJ809" s="1"/>
      <c r="CK809" s="1"/>
      <c r="CL809" s="1"/>
      <c r="CM809" s="1"/>
      <c r="CN809" s="1"/>
      <c r="CO809" s="1"/>
      <c r="CP809" s="1"/>
      <c r="CQ809" s="1"/>
      <c r="CR809" s="1"/>
      <c r="CS809" s="1"/>
      <c r="CT809" s="1"/>
      <c r="CU809" s="1"/>
      <c r="CV809" s="1"/>
      <c r="CW809" s="1"/>
      <c r="CX809" s="1"/>
      <c r="CY809" s="1"/>
      <c r="CZ809" s="1"/>
      <c r="DA809" s="1"/>
      <c r="DB809" s="1"/>
      <c r="DC809" s="1"/>
      <c r="DD809" s="1"/>
      <c r="DE809" s="1"/>
      <c r="DF809" s="1"/>
      <c r="DG809" s="1"/>
      <c r="DH809" s="1"/>
      <c r="DI809" s="1"/>
      <c r="DJ809" s="1"/>
      <c r="DK809" s="1"/>
      <c r="DL809" s="1"/>
      <c r="DM809" s="1"/>
      <c r="DN809" s="1"/>
      <c r="DO809" s="1"/>
      <c r="DP809" s="1"/>
      <c r="DQ809" s="1"/>
      <c r="DR809" s="1"/>
      <c r="DS809" s="1"/>
      <c r="DT809" s="1"/>
      <c r="DU809" s="1"/>
      <c r="DV809" s="1"/>
      <c r="DW809" s="1"/>
      <c r="DX809" s="1"/>
      <c r="DY809" s="1"/>
      <c r="DZ809" s="1"/>
      <c r="EA809" s="1"/>
      <c r="EB809" s="1"/>
      <c r="EC809" s="1"/>
      <c r="ED809" s="1"/>
      <c r="EE809" s="1"/>
      <c r="EF809" s="1"/>
      <c r="EG809" s="1"/>
      <c r="EH809" s="1"/>
      <c r="EI809" s="1"/>
      <c r="EJ809" s="1"/>
      <c r="EK809" s="1"/>
      <c r="EL809" s="1"/>
      <c r="EM809" s="1"/>
      <c r="EN809" s="1"/>
      <c r="EO809" s="1"/>
      <c r="EP809" s="1"/>
      <c r="EQ809" s="1"/>
      <c r="ER809" s="1"/>
      <c r="ES809" s="1"/>
      <c r="ET809" s="1"/>
      <c r="EU809" s="1"/>
      <c r="EV809" s="1"/>
      <c r="EW809" s="1"/>
      <c r="EX809" s="1"/>
      <c r="EY809" s="1"/>
      <c r="EZ809" s="1"/>
      <c r="FA809" s="1"/>
      <c r="FB809" s="1"/>
      <c r="FC809" s="1"/>
      <c r="FD809" s="1"/>
      <c r="FE809" s="1"/>
      <c r="FF809" s="1"/>
      <c r="FI809" s="2"/>
      <c r="FJ809" s="2"/>
      <c r="FO809" s="2"/>
      <c r="FP809" s="2"/>
      <c r="FS809" s="2"/>
      <c r="FT809" s="2"/>
      <c r="FU809" s="2"/>
      <c r="FV809" s="2"/>
      <c r="FW809" s="2"/>
      <c r="FX809" s="2"/>
      <c r="FY809" s="2"/>
      <c r="FZ809" s="2"/>
      <c r="GQ809" s="1"/>
      <c r="GR809" s="1"/>
      <c r="GS809" s="1"/>
      <c r="GT809" s="1"/>
      <c r="GU809" s="1"/>
      <c r="GV809" s="1"/>
      <c r="GW809" s="1"/>
      <c r="GX809" s="1"/>
      <c r="HM809" s="1"/>
      <c r="HN809" s="1"/>
    </row>
    <row r="810" spans="1:222">
      <c r="A810" s="11"/>
      <c r="B810" s="1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2"/>
      <c r="AN810" s="2"/>
      <c r="AQ810" s="2"/>
      <c r="AR810" s="2"/>
      <c r="AU810" s="2"/>
      <c r="AV810" s="2"/>
      <c r="BA810" s="2"/>
      <c r="BB810" s="2"/>
      <c r="BE810" s="2"/>
      <c r="BF810" s="2"/>
      <c r="BI810" s="2"/>
      <c r="BJ810" s="2"/>
      <c r="BO810" s="1"/>
      <c r="BP810" s="1"/>
      <c r="BQ810" s="1"/>
      <c r="BR810" s="1"/>
      <c r="BS810" s="1"/>
      <c r="BT810" s="1"/>
      <c r="BU810" s="1"/>
      <c r="BV810" s="1"/>
      <c r="BW810" s="1"/>
      <c r="BX810" s="1"/>
      <c r="BY810" s="1"/>
      <c r="BZ810" s="1"/>
      <c r="CA810" s="1"/>
      <c r="CB810" s="1"/>
      <c r="CC810" s="1"/>
      <c r="CD810" s="1"/>
      <c r="CE810" s="1"/>
      <c r="CF810" s="1"/>
      <c r="CG810" s="1"/>
      <c r="CH810" s="1"/>
      <c r="CI810" s="1"/>
      <c r="CJ810" s="1"/>
      <c r="CK810" s="1"/>
      <c r="CL810" s="1"/>
      <c r="CM810" s="1"/>
      <c r="CN810" s="1"/>
      <c r="CO810" s="1"/>
      <c r="CP810" s="1"/>
      <c r="CQ810" s="1"/>
      <c r="CR810" s="1"/>
      <c r="CS810" s="1"/>
      <c r="CT810" s="1"/>
      <c r="CU810" s="1"/>
      <c r="CV810" s="1"/>
      <c r="CW810" s="1"/>
      <c r="CX810" s="1"/>
      <c r="CY810" s="1"/>
      <c r="CZ810" s="1"/>
      <c r="DA810" s="1"/>
      <c r="DB810" s="1"/>
      <c r="DC810" s="1"/>
      <c r="DD810" s="1"/>
      <c r="DE810" s="1"/>
      <c r="DF810" s="1"/>
      <c r="DG810" s="1"/>
      <c r="DH810" s="1"/>
      <c r="DI810" s="1"/>
      <c r="DJ810" s="1"/>
      <c r="DK810" s="1"/>
      <c r="DL810" s="1"/>
      <c r="DM810" s="1"/>
      <c r="DN810" s="1"/>
      <c r="DO810" s="1"/>
      <c r="DP810" s="1"/>
      <c r="DQ810" s="1"/>
      <c r="DR810" s="1"/>
      <c r="DS810" s="1"/>
      <c r="DT810" s="1"/>
      <c r="DU810" s="1"/>
      <c r="DV810" s="1"/>
      <c r="DW810" s="1"/>
      <c r="DX810" s="1"/>
      <c r="DY810" s="1"/>
      <c r="DZ810" s="1"/>
      <c r="EA810" s="1"/>
      <c r="EB810" s="1"/>
      <c r="EC810" s="1"/>
      <c r="ED810" s="1"/>
      <c r="EE810" s="1"/>
      <c r="EF810" s="1"/>
      <c r="EG810" s="1"/>
      <c r="EH810" s="1"/>
      <c r="EI810" s="1"/>
      <c r="EJ810" s="1"/>
      <c r="EK810" s="1"/>
      <c r="EL810" s="1"/>
      <c r="EM810" s="1"/>
      <c r="EN810" s="1"/>
      <c r="EO810" s="1"/>
      <c r="EP810" s="1"/>
      <c r="EQ810" s="1"/>
      <c r="ER810" s="1"/>
      <c r="ES810" s="1"/>
      <c r="ET810" s="1"/>
      <c r="EU810" s="1"/>
      <c r="EV810" s="1"/>
      <c r="EW810" s="1"/>
      <c r="EX810" s="1"/>
      <c r="EY810" s="1"/>
      <c r="EZ810" s="1"/>
      <c r="FA810" s="1"/>
      <c r="FB810" s="1"/>
      <c r="FC810" s="1"/>
      <c r="FD810" s="1"/>
      <c r="FE810" s="1"/>
      <c r="FF810" s="1"/>
      <c r="FI810" s="2"/>
      <c r="FJ810" s="2"/>
      <c r="FO810" s="2"/>
      <c r="FP810" s="2"/>
      <c r="FS810" s="2"/>
      <c r="FT810" s="2"/>
      <c r="FU810" s="2"/>
      <c r="FV810" s="2"/>
      <c r="FW810" s="2"/>
      <c r="FX810" s="2"/>
      <c r="FY810" s="2"/>
      <c r="FZ810" s="2"/>
      <c r="GQ810" s="1"/>
      <c r="GR810" s="1"/>
      <c r="GS810" s="1"/>
      <c r="GT810" s="1"/>
      <c r="GU810" s="1"/>
      <c r="GV810" s="1"/>
      <c r="GW810" s="1"/>
      <c r="GX810" s="1"/>
      <c r="HM810" s="1"/>
      <c r="HN810" s="1"/>
    </row>
    <row r="811" spans="1:222">
      <c r="A811" s="11"/>
      <c r="B811" s="1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2"/>
      <c r="AN811" s="2"/>
      <c r="AQ811" s="2"/>
      <c r="AR811" s="2"/>
      <c r="AU811" s="2"/>
      <c r="AV811" s="2"/>
      <c r="BA811" s="2"/>
      <c r="BB811" s="2"/>
      <c r="BE811" s="2"/>
      <c r="BF811" s="2"/>
      <c r="BI811" s="2"/>
      <c r="BJ811" s="2"/>
      <c r="BO811" s="1"/>
      <c r="BP811" s="1"/>
      <c r="BQ811" s="1"/>
      <c r="BR811" s="1"/>
      <c r="BS811" s="1"/>
      <c r="BT811" s="1"/>
      <c r="BU811" s="1"/>
      <c r="BV811" s="1"/>
      <c r="BW811" s="1"/>
      <c r="BX811" s="1"/>
      <c r="BY811" s="1"/>
      <c r="BZ811" s="1"/>
      <c r="CA811" s="1"/>
      <c r="CB811" s="1"/>
      <c r="CC811" s="1"/>
      <c r="CD811" s="1"/>
      <c r="CE811" s="1"/>
      <c r="CF811" s="1"/>
      <c r="CG811" s="1"/>
      <c r="CH811" s="1"/>
      <c r="CI811" s="1"/>
      <c r="CJ811" s="1"/>
      <c r="CK811" s="1"/>
      <c r="CL811" s="1"/>
      <c r="CM811" s="1"/>
      <c r="CN811" s="1"/>
      <c r="CO811" s="1"/>
      <c r="CP811" s="1"/>
      <c r="CQ811" s="1"/>
      <c r="CR811" s="1"/>
      <c r="CS811" s="1"/>
      <c r="CT811" s="1"/>
      <c r="CU811" s="1"/>
      <c r="CV811" s="1"/>
      <c r="CW811" s="1"/>
      <c r="CX811" s="1"/>
      <c r="CY811" s="1"/>
      <c r="CZ811" s="1"/>
      <c r="DA811" s="1"/>
      <c r="DB811" s="1"/>
      <c r="DC811" s="1"/>
      <c r="DD811" s="1"/>
      <c r="DE811" s="1"/>
      <c r="DF811" s="1"/>
      <c r="DG811" s="1"/>
      <c r="DH811" s="1"/>
      <c r="DI811" s="1"/>
      <c r="DJ811" s="1"/>
      <c r="DK811" s="1"/>
      <c r="DL811" s="1"/>
      <c r="DM811" s="1"/>
      <c r="DN811" s="1"/>
      <c r="DO811" s="1"/>
      <c r="DP811" s="1"/>
      <c r="DQ811" s="1"/>
      <c r="DR811" s="1"/>
      <c r="DS811" s="1"/>
      <c r="DT811" s="1"/>
      <c r="DU811" s="1"/>
      <c r="DV811" s="1"/>
      <c r="DW811" s="1"/>
      <c r="DX811" s="1"/>
      <c r="DY811" s="1"/>
      <c r="DZ811" s="1"/>
      <c r="EA811" s="1"/>
      <c r="EB811" s="1"/>
      <c r="EC811" s="1"/>
      <c r="ED811" s="1"/>
      <c r="EE811" s="1"/>
      <c r="EF811" s="1"/>
      <c r="EG811" s="1"/>
      <c r="EH811" s="1"/>
      <c r="EI811" s="1"/>
      <c r="EJ811" s="1"/>
      <c r="EK811" s="1"/>
      <c r="EL811" s="1"/>
      <c r="EM811" s="1"/>
      <c r="EN811" s="1"/>
      <c r="EO811" s="1"/>
      <c r="EP811" s="1"/>
      <c r="EQ811" s="1"/>
      <c r="ER811" s="1"/>
      <c r="ES811" s="1"/>
      <c r="ET811" s="1"/>
      <c r="EU811" s="1"/>
      <c r="EV811" s="1"/>
      <c r="EW811" s="1"/>
      <c r="EX811" s="1"/>
      <c r="EY811" s="1"/>
      <c r="EZ811" s="1"/>
      <c r="FA811" s="1"/>
      <c r="FB811" s="1"/>
      <c r="FC811" s="1"/>
      <c r="FD811" s="1"/>
      <c r="FE811" s="1"/>
      <c r="FF811" s="1"/>
      <c r="FI811" s="2"/>
      <c r="FJ811" s="2"/>
      <c r="FO811" s="2"/>
      <c r="FP811" s="2"/>
      <c r="FS811" s="2"/>
      <c r="FT811" s="2"/>
      <c r="FU811" s="2"/>
      <c r="FV811" s="2"/>
      <c r="FW811" s="2"/>
      <c r="FX811" s="2"/>
      <c r="FY811" s="2"/>
      <c r="FZ811" s="2"/>
      <c r="GQ811" s="1"/>
      <c r="GR811" s="1"/>
      <c r="GS811" s="1"/>
      <c r="GT811" s="1"/>
      <c r="GU811" s="1"/>
      <c r="GV811" s="1"/>
      <c r="GW811" s="1"/>
      <c r="GX811" s="1"/>
      <c r="HM811" s="1"/>
      <c r="HN811" s="1"/>
    </row>
    <row r="812" spans="1:222">
      <c r="A812" s="11"/>
      <c r="B812" s="1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2"/>
      <c r="AN812" s="2"/>
      <c r="AQ812" s="2"/>
      <c r="AR812" s="2"/>
      <c r="AU812" s="2"/>
      <c r="AV812" s="2"/>
      <c r="BA812" s="2"/>
      <c r="BB812" s="2"/>
      <c r="BE812" s="2"/>
      <c r="BF812" s="2"/>
      <c r="BI812" s="2"/>
      <c r="BJ812" s="2"/>
      <c r="BO812" s="1"/>
      <c r="BP812" s="1"/>
      <c r="BQ812" s="1"/>
      <c r="BR812" s="1"/>
      <c r="BS812" s="1"/>
      <c r="BT812" s="1"/>
      <c r="BU812" s="1"/>
      <c r="BV812" s="1"/>
      <c r="BW812" s="1"/>
      <c r="BX812" s="1"/>
      <c r="BY812" s="1"/>
      <c r="BZ812" s="1"/>
      <c r="CA812" s="1"/>
      <c r="CB812" s="1"/>
      <c r="CC812" s="1"/>
      <c r="CD812" s="1"/>
      <c r="CE812" s="1"/>
      <c r="CF812" s="1"/>
      <c r="CG812" s="1"/>
      <c r="CH812" s="1"/>
      <c r="CI812" s="1"/>
      <c r="CJ812" s="1"/>
      <c r="CK812" s="1"/>
      <c r="CL812" s="1"/>
      <c r="CM812" s="1"/>
      <c r="CN812" s="1"/>
      <c r="CO812" s="1"/>
      <c r="CP812" s="1"/>
      <c r="CQ812" s="1"/>
      <c r="CR812" s="1"/>
      <c r="CS812" s="1"/>
      <c r="CT812" s="1"/>
      <c r="CU812" s="1"/>
      <c r="CV812" s="1"/>
      <c r="CW812" s="1"/>
      <c r="CX812" s="1"/>
      <c r="CY812" s="1"/>
      <c r="CZ812" s="1"/>
      <c r="DA812" s="1"/>
      <c r="DB812" s="1"/>
      <c r="DC812" s="1"/>
      <c r="DD812" s="1"/>
      <c r="DE812" s="1"/>
      <c r="DF812" s="1"/>
      <c r="DG812" s="1"/>
      <c r="DH812" s="1"/>
      <c r="DI812" s="1"/>
      <c r="DJ812" s="1"/>
      <c r="DK812" s="1"/>
      <c r="DL812" s="1"/>
      <c r="DM812" s="1"/>
      <c r="DN812" s="1"/>
      <c r="DO812" s="1"/>
      <c r="DP812" s="1"/>
      <c r="DQ812" s="1"/>
      <c r="DR812" s="1"/>
      <c r="DS812" s="1"/>
      <c r="DT812" s="1"/>
      <c r="DU812" s="1"/>
      <c r="DV812" s="1"/>
      <c r="DW812" s="1"/>
      <c r="DX812" s="1"/>
      <c r="DY812" s="1"/>
      <c r="DZ812" s="1"/>
      <c r="EA812" s="1"/>
      <c r="EB812" s="1"/>
      <c r="EC812" s="1"/>
      <c r="ED812" s="1"/>
      <c r="EE812" s="1"/>
      <c r="EF812" s="1"/>
      <c r="EG812" s="1"/>
      <c r="EH812" s="1"/>
      <c r="EI812" s="1"/>
      <c r="EJ812" s="1"/>
      <c r="EK812" s="1"/>
      <c r="EL812" s="1"/>
      <c r="EM812" s="1"/>
      <c r="EN812" s="1"/>
      <c r="EO812" s="1"/>
      <c r="EP812" s="1"/>
      <c r="EQ812" s="1"/>
      <c r="ER812" s="1"/>
      <c r="ES812" s="1"/>
      <c r="ET812" s="1"/>
      <c r="EU812" s="1"/>
      <c r="EV812" s="1"/>
      <c r="EW812" s="1"/>
      <c r="EX812" s="1"/>
      <c r="EY812" s="1"/>
      <c r="EZ812" s="1"/>
      <c r="FA812" s="1"/>
      <c r="FB812" s="1"/>
      <c r="FC812" s="1"/>
      <c r="FD812" s="1"/>
      <c r="FE812" s="1"/>
      <c r="FF812" s="1"/>
      <c r="FI812" s="2"/>
      <c r="FJ812" s="2"/>
      <c r="FO812" s="2"/>
      <c r="FP812" s="2"/>
      <c r="FS812" s="2"/>
      <c r="FT812" s="2"/>
      <c r="FU812" s="2"/>
      <c r="FV812" s="2"/>
      <c r="FW812" s="2"/>
      <c r="FX812" s="2"/>
      <c r="FY812" s="2"/>
      <c r="FZ812" s="2"/>
      <c r="GQ812" s="1"/>
      <c r="GR812" s="1"/>
      <c r="GS812" s="1"/>
      <c r="GT812" s="1"/>
      <c r="GU812" s="1"/>
      <c r="GV812" s="1"/>
      <c r="GW812" s="1"/>
      <c r="GX812" s="1"/>
      <c r="HM812" s="1"/>
      <c r="HN812" s="1"/>
    </row>
    <row r="813" spans="1:222">
      <c r="A813" s="11"/>
      <c r="B813" s="1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2"/>
      <c r="AN813" s="2"/>
      <c r="AQ813" s="2"/>
      <c r="AR813" s="2"/>
      <c r="AU813" s="2"/>
      <c r="AV813" s="2"/>
      <c r="BA813" s="2"/>
      <c r="BB813" s="2"/>
      <c r="BE813" s="2"/>
      <c r="BF813" s="2"/>
      <c r="BI813" s="2"/>
      <c r="BJ813" s="2"/>
      <c r="BO813" s="1"/>
      <c r="BP813" s="1"/>
      <c r="BQ813" s="1"/>
      <c r="BR813" s="1"/>
      <c r="BS813" s="1"/>
      <c r="BT813" s="1"/>
      <c r="BU813" s="1"/>
      <c r="BV813" s="1"/>
      <c r="BW813" s="1"/>
      <c r="BX813" s="1"/>
      <c r="BY813" s="1"/>
      <c r="BZ813" s="1"/>
      <c r="CA813" s="1"/>
      <c r="CB813" s="1"/>
      <c r="CC813" s="1"/>
      <c r="CD813" s="1"/>
      <c r="CE813" s="1"/>
      <c r="CF813" s="1"/>
      <c r="CG813" s="1"/>
      <c r="CH813" s="1"/>
      <c r="CI813" s="1"/>
      <c r="CJ813" s="1"/>
      <c r="CK813" s="1"/>
      <c r="CL813" s="1"/>
      <c r="CM813" s="1"/>
      <c r="CN813" s="1"/>
      <c r="CO813" s="1"/>
      <c r="CP813" s="1"/>
      <c r="CQ813" s="1"/>
      <c r="CR813" s="1"/>
      <c r="CS813" s="1"/>
      <c r="CT813" s="1"/>
      <c r="CU813" s="1"/>
      <c r="CV813" s="1"/>
      <c r="CW813" s="1"/>
      <c r="CX813" s="1"/>
      <c r="CY813" s="1"/>
      <c r="CZ813" s="1"/>
      <c r="DA813" s="1"/>
      <c r="DB813" s="1"/>
      <c r="DC813" s="1"/>
      <c r="DD813" s="1"/>
      <c r="DE813" s="1"/>
      <c r="DF813" s="1"/>
      <c r="DG813" s="1"/>
      <c r="DH813" s="1"/>
      <c r="DI813" s="1"/>
      <c r="DJ813" s="1"/>
      <c r="DK813" s="1"/>
      <c r="DL813" s="1"/>
      <c r="DM813" s="1"/>
      <c r="DN813" s="1"/>
      <c r="DO813" s="1"/>
      <c r="DP813" s="1"/>
      <c r="DQ813" s="1"/>
      <c r="DR813" s="1"/>
      <c r="DS813" s="1"/>
      <c r="DT813" s="1"/>
      <c r="DU813" s="1"/>
      <c r="DV813" s="1"/>
      <c r="DW813" s="1"/>
      <c r="DX813" s="1"/>
      <c r="DY813" s="1"/>
      <c r="DZ813" s="1"/>
      <c r="EA813" s="1"/>
      <c r="EB813" s="1"/>
      <c r="EC813" s="1"/>
      <c r="ED813" s="1"/>
      <c r="EE813" s="1"/>
      <c r="EF813" s="1"/>
      <c r="EG813" s="1"/>
      <c r="EH813" s="1"/>
      <c r="EI813" s="1"/>
      <c r="EJ813" s="1"/>
      <c r="EK813" s="1"/>
      <c r="EL813" s="1"/>
      <c r="EM813" s="1"/>
      <c r="EN813" s="1"/>
      <c r="EO813" s="1"/>
      <c r="EP813" s="1"/>
      <c r="EQ813" s="1"/>
      <c r="ER813" s="1"/>
      <c r="ES813" s="1"/>
      <c r="ET813" s="1"/>
      <c r="EU813" s="1"/>
      <c r="EV813" s="1"/>
      <c r="EW813" s="1"/>
      <c r="EX813" s="1"/>
      <c r="EY813" s="1"/>
      <c r="EZ813" s="1"/>
      <c r="FA813" s="1"/>
      <c r="FB813" s="1"/>
      <c r="FC813" s="1"/>
      <c r="FD813" s="1"/>
      <c r="FE813" s="1"/>
      <c r="FF813" s="1"/>
      <c r="FI813" s="2"/>
      <c r="FJ813" s="2"/>
      <c r="FO813" s="2"/>
      <c r="FP813" s="2"/>
      <c r="FS813" s="2"/>
      <c r="FT813" s="2"/>
      <c r="FU813" s="2"/>
      <c r="FV813" s="2"/>
      <c r="FW813" s="2"/>
      <c r="FX813" s="2"/>
      <c r="FY813" s="2"/>
      <c r="FZ813" s="2"/>
      <c r="GQ813" s="1"/>
      <c r="GR813" s="1"/>
      <c r="GS813" s="1"/>
      <c r="GT813" s="1"/>
      <c r="GU813" s="1"/>
      <c r="GV813" s="1"/>
      <c r="GW813" s="1"/>
      <c r="GX813" s="1"/>
      <c r="HM813" s="1"/>
      <c r="HN813" s="1"/>
    </row>
    <row r="814" spans="1:222">
      <c r="A814" s="11"/>
      <c r="B814" s="1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2"/>
      <c r="AN814" s="2"/>
      <c r="AQ814" s="2"/>
      <c r="AR814" s="2"/>
      <c r="AU814" s="2"/>
      <c r="AV814" s="2"/>
      <c r="BA814" s="2"/>
      <c r="BB814" s="2"/>
      <c r="BE814" s="2"/>
      <c r="BF814" s="2"/>
      <c r="BI814" s="2"/>
      <c r="BJ814" s="2"/>
      <c r="BO814" s="1"/>
      <c r="BP814" s="1"/>
      <c r="BQ814" s="1"/>
      <c r="BR814" s="1"/>
      <c r="BS814" s="1"/>
      <c r="BT814" s="1"/>
      <c r="BU814" s="1"/>
      <c r="BV814" s="1"/>
      <c r="BW814" s="1"/>
      <c r="BX814" s="1"/>
      <c r="BY814" s="1"/>
      <c r="BZ814" s="1"/>
      <c r="CA814" s="1"/>
      <c r="CB814" s="1"/>
      <c r="CC814" s="1"/>
      <c r="CD814" s="1"/>
      <c r="CE814" s="1"/>
      <c r="CF814" s="1"/>
      <c r="CG814" s="1"/>
      <c r="CH814" s="1"/>
      <c r="CI814" s="1"/>
      <c r="CJ814" s="1"/>
      <c r="CK814" s="1"/>
      <c r="CL814" s="1"/>
      <c r="CM814" s="1"/>
      <c r="CN814" s="1"/>
      <c r="CO814" s="1"/>
      <c r="CP814" s="1"/>
      <c r="CQ814" s="1"/>
      <c r="CR814" s="1"/>
      <c r="CS814" s="1"/>
      <c r="CT814" s="1"/>
      <c r="CU814" s="1"/>
      <c r="CV814" s="1"/>
      <c r="CW814" s="1"/>
      <c r="CX814" s="1"/>
      <c r="CY814" s="1"/>
      <c r="CZ814" s="1"/>
      <c r="DA814" s="1"/>
      <c r="DB814" s="1"/>
      <c r="DC814" s="1"/>
      <c r="DD814" s="1"/>
      <c r="DE814" s="1"/>
      <c r="DF814" s="1"/>
      <c r="DG814" s="1"/>
      <c r="DH814" s="1"/>
      <c r="DI814" s="1"/>
      <c r="DJ814" s="1"/>
      <c r="DK814" s="1"/>
      <c r="DL814" s="1"/>
      <c r="DM814" s="1"/>
      <c r="DN814" s="1"/>
      <c r="DO814" s="1"/>
      <c r="DP814" s="1"/>
      <c r="DQ814" s="1"/>
      <c r="DR814" s="1"/>
      <c r="DS814" s="1"/>
      <c r="DT814" s="1"/>
      <c r="DU814" s="1"/>
      <c r="DV814" s="1"/>
      <c r="DW814" s="1"/>
      <c r="DX814" s="1"/>
      <c r="DY814" s="1"/>
      <c r="DZ814" s="1"/>
      <c r="EA814" s="1"/>
      <c r="EB814" s="1"/>
      <c r="EC814" s="1"/>
      <c r="ED814" s="1"/>
      <c r="EE814" s="1"/>
      <c r="EF814" s="1"/>
      <c r="EG814" s="1"/>
      <c r="EH814" s="1"/>
      <c r="EI814" s="1"/>
      <c r="EJ814" s="1"/>
      <c r="EK814" s="1"/>
      <c r="EL814" s="1"/>
      <c r="EM814" s="1"/>
      <c r="EN814" s="1"/>
      <c r="EO814" s="1"/>
      <c r="EP814" s="1"/>
      <c r="EQ814" s="1"/>
      <c r="ER814" s="1"/>
      <c r="ES814" s="1"/>
      <c r="ET814" s="1"/>
      <c r="EU814" s="1"/>
      <c r="EV814" s="1"/>
      <c r="EW814" s="1"/>
      <c r="EX814" s="1"/>
      <c r="EY814" s="1"/>
      <c r="EZ814" s="1"/>
      <c r="FA814" s="1"/>
      <c r="FB814" s="1"/>
      <c r="FC814" s="1"/>
      <c r="FD814" s="1"/>
      <c r="FE814" s="1"/>
      <c r="FF814" s="1"/>
      <c r="FI814" s="2"/>
      <c r="FJ814" s="2"/>
      <c r="FO814" s="2"/>
      <c r="FP814" s="2"/>
      <c r="FS814" s="2"/>
      <c r="FT814" s="2"/>
      <c r="FU814" s="2"/>
      <c r="FV814" s="2"/>
      <c r="FW814" s="2"/>
      <c r="FX814" s="2"/>
      <c r="FY814" s="2"/>
      <c r="FZ814" s="2"/>
      <c r="GQ814" s="1"/>
      <c r="GR814" s="1"/>
      <c r="GS814" s="1"/>
      <c r="GT814" s="1"/>
      <c r="GU814" s="1"/>
      <c r="GV814" s="1"/>
      <c r="GW814" s="1"/>
      <c r="GX814" s="1"/>
      <c r="HM814" s="1"/>
      <c r="HN814" s="1"/>
    </row>
    <row r="815" spans="1:222">
      <c r="A815" s="11"/>
      <c r="B815" s="1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2"/>
      <c r="AN815" s="2"/>
      <c r="AQ815" s="2"/>
      <c r="AR815" s="2"/>
      <c r="AU815" s="2"/>
      <c r="AV815" s="2"/>
      <c r="BA815" s="2"/>
      <c r="BB815" s="2"/>
      <c r="BE815" s="2"/>
      <c r="BF815" s="2"/>
      <c r="BI815" s="2"/>
      <c r="BJ815" s="2"/>
      <c r="BO815" s="1"/>
      <c r="BP815" s="1"/>
      <c r="BQ815" s="1"/>
      <c r="BR815" s="1"/>
      <c r="BS815" s="1"/>
      <c r="BT815" s="1"/>
      <c r="BU815" s="1"/>
      <c r="BV815" s="1"/>
      <c r="BW815" s="1"/>
      <c r="BX815" s="1"/>
      <c r="BY815" s="1"/>
      <c r="BZ815" s="1"/>
      <c r="CA815" s="1"/>
      <c r="CB815" s="1"/>
      <c r="CC815" s="1"/>
      <c r="CD815" s="1"/>
      <c r="CE815" s="1"/>
      <c r="CF815" s="1"/>
      <c r="CG815" s="1"/>
      <c r="CH815" s="1"/>
      <c r="CI815" s="1"/>
      <c r="CJ815" s="1"/>
      <c r="CK815" s="1"/>
      <c r="CL815" s="1"/>
      <c r="CM815" s="1"/>
      <c r="CN815" s="1"/>
      <c r="CO815" s="1"/>
      <c r="CP815" s="1"/>
      <c r="CQ815" s="1"/>
      <c r="CR815" s="1"/>
      <c r="CS815" s="1"/>
      <c r="CT815" s="1"/>
      <c r="CU815" s="1"/>
      <c r="CV815" s="1"/>
      <c r="CW815" s="1"/>
      <c r="CX815" s="1"/>
      <c r="CY815" s="1"/>
      <c r="CZ815" s="1"/>
      <c r="DA815" s="1"/>
      <c r="DB815" s="1"/>
      <c r="DC815" s="1"/>
      <c r="DD815" s="1"/>
      <c r="DE815" s="1"/>
      <c r="DF815" s="1"/>
      <c r="DG815" s="1"/>
      <c r="DH815" s="1"/>
      <c r="DI815" s="1"/>
      <c r="DJ815" s="1"/>
      <c r="DK815" s="1"/>
      <c r="DL815" s="1"/>
      <c r="DM815" s="1"/>
      <c r="DN815" s="1"/>
      <c r="DO815" s="1"/>
      <c r="DP815" s="1"/>
      <c r="DQ815" s="1"/>
      <c r="DR815" s="1"/>
      <c r="DS815" s="1"/>
      <c r="DT815" s="1"/>
      <c r="DU815" s="1"/>
      <c r="DV815" s="1"/>
      <c r="DW815" s="1"/>
      <c r="DX815" s="1"/>
      <c r="DY815" s="1"/>
      <c r="DZ815" s="1"/>
      <c r="EA815" s="1"/>
      <c r="EB815" s="1"/>
      <c r="EC815" s="1"/>
      <c r="ED815" s="1"/>
      <c r="EE815" s="1"/>
      <c r="EF815" s="1"/>
      <c r="EG815" s="1"/>
      <c r="EH815" s="1"/>
      <c r="EI815" s="1"/>
      <c r="EJ815" s="1"/>
      <c r="EK815" s="1"/>
      <c r="EL815" s="1"/>
      <c r="EM815" s="1"/>
      <c r="EN815" s="1"/>
      <c r="EO815" s="1"/>
      <c r="EP815" s="1"/>
      <c r="EQ815" s="1"/>
      <c r="ER815" s="1"/>
      <c r="ES815" s="1"/>
      <c r="ET815" s="1"/>
      <c r="EU815" s="1"/>
      <c r="EV815" s="1"/>
      <c r="EW815" s="1"/>
      <c r="EX815" s="1"/>
      <c r="EY815" s="1"/>
      <c r="EZ815" s="1"/>
      <c r="FA815" s="1"/>
      <c r="FB815" s="1"/>
      <c r="FC815" s="1"/>
      <c r="FD815" s="1"/>
      <c r="FE815" s="1"/>
      <c r="FF815" s="1"/>
      <c r="FI815" s="2"/>
      <c r="FJ815" s="2"/>
      <c r="FO815" s="2"/>
      <c r="FP815" s="2"/>
      <c r="FS815" s="2"/>
      <c r="FT815" s="2"/>
      <c r="FU815" s="2"/>
      <c r="FV815" s="2"/>
      <c r="FW815" s="2"/>
      <c r="FX815" s="2"/>
      <c r="FY815" s="2"/>
      <c r="FZ815" s="2"/>
      <c r="GQ815" s="1"/>
      <c r="GR815" s="1"/>
      <c r="GS815" s="1"/>
      <c r="GT815" s="1"/>
      <c r="GU815" s="1"/>
      <c r="GV815" s="1"/>
      <c r="GW815" s="1"/>
      <c r="GX815" s="1"/>
      <c r="HM815" s="1"/>
      <c r="HN815" s="1"/>
    </row>
    <row r="816" spans="1:222">
      <c r="A816" s="11"/>
      <c r="B816" s="1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2"/>
      <c r="AN816" s="2"/>
      <c r="AQ816" s="2"/>
      <c r="AR816" s="2"/>
      <c r="AU816" s="2"/>
      <c r="AV816" s="2"/>
      <c r="BA816" s="2"/>
      <c r="BB816" s="2"/>
      <c r="BE816" s="2"/>
      <c r="BF816" s="2"/>
      <c r="BI816" s="2"/>
      <c r="BJ816" s="2"/>
      <c r="BO816" s="1"/>
      <c r="BP816" s="1"/>
      <c r="BQ816" s="1"/>
      <c r="BR816" s="1"/>
      <c r="BS816" s="1"/>
      <c r="BT816" s="1"/>
      <c r="BU816" s="1"/>
      <c r="BV816" s="1"/>
      <c r="BW816" s="1"/>
      <c r="BX816" s="1"/>
      <c r="BY816" s="1"/>
      <c r="BZ816" s="1"/>
      <c r="CA816" s="1"/>
      <c r="CB816" s="1"/>
      <c r="CC816" s="1"/>
      <c r="CD816" s="1"/>
      <c r="CE816" s="1"/>
      <c r="CF816" s="1"/>
      <c r="CG816" s="1"/>
      <c r="CH816" s="1"/>
      <c r="CI816" s="1"/>
      <c r="CJ816" s="1"/>
      <c r="CK816" s="1"/>
      <c r="CL816" s="1"/>
      <c r="CM816" s="1"/>
      <c r="CN816" s="1"/>
      <c r="CO816" s="1"/>
      <c r="CP816" s="1"/>
      <c r="CQ816" s="1"/>
      <c r="CR816" s="1"/>
      <c r="CS816" s="1"/>
      <c r="CT816" s="1"/>
      <c r="CU816" s="1"/>
      <c r="CV816" s="1"/>
      <c r="CW816" s="1"/>
      <c r="CX816" s="1"/>
      <c r="CY816" s="1"/>
      <c r="CZ816" s="1"/>
      <c r="DA816" s="1"/>
      <c r="DB816" s="1"/>
      <c r="DC816" s="1"/>
      <c r="DD816" s="1"/>
      <c r="DE816" s="1"/>
      <c r="DF816" s="1"/>
      <c r="DG816" s="1"/>
      <c r="DH816" s="1"/>
      <c r="DI816" s="1"/>
      <c r="DJ816" s="1"/>
      <c r="DK816" s="1"/>
      <c r="DL816" s="1"/>
      <c r="DM816" s="1"/>
      <c r="DN816" s="1"/>
      <c r="DO816" s="1"/>
      <c r="DP816" s="1"/>
      <c r="DQ816" s="1"/>
      <c r="DR816" s="1"/>
      <c r="DS816" s="1"/>
      <c r="DT816" s="1"/>
      <c r="DU816" s="1"/>
      <c r="DV816" s="1"/>
      <c r="DW816" s="1"/>
      <c r="DX816" s="1"/>
      <c r="DY816" s="1"/>
      <c r="DZ816" s="1"/>
      <c r="EA816" s="1"/>
      <c r="EB816" s="1"/>
      <c r="EC816" s="1"/>
      <c r="ED816" s="1"/>
      <c r="EE816" s="1"/>
      <c r="EF816" s="1"/>
      <c r="EG816" s="1"/>
      <c r="EH816" s="1"/>
      <c r="EI816" s="1"/>
      <c r="EJ816" s="1"/>
      <c r="EK816" s="1"/>
      <c r="EL816" s="1"/>
      <c r="EM816" s="1"/>
      <c r="EN816" s="1"/>
      <c r="EO816" s="1"/>
      <c r="EP816" s="1"/>
      <c r="EQ816" s="1"/>
      <c r="ER816" s="1"/>
      <c r="ES816" s="1"/>
      <c r="ET816" s="1"/>
      <c r="EU816" s="1"/>
      <c r="EV816" s="1"/>
      <c r="EW816" s="1"/>
      <c r="EX816" s="1"/>
      <c r="EY816" s="1"/>
      <c r="EZ816" s="1"/>
      <c r="FA816" s="1"/>
      <c r="FB816" s="1"/>
      <c r="FC816" s="1"/>
      <c r="FD816" s="1"/>
      <c r="FE816" s="1"/>
      <c r="FF816" s="1"/>
      <c r="FI816" s="2"/>
      <c r="FJ816" s="2"/>
      <c r="FO816" s="2"/>
      <c r="FP816" s="2"/>
      <c r="FS816" s="2"/>
      <c r="FT816" s="2"/>
      <c r="FU816" s="2"/>
      <c r="FV816" s="2"/>
      <c r="FW816" s="2"/>
      <c r="FX816" s="2"/>
      <c r="FY816" s="2"/>
      <c r="FZ816" s="2"/>
      <c r="GQ816" s="1"/>
      <c r="GR816" s="1"/>
      <c r="GS816" s="1"/>
      <c r="GT816" s="1"/>
      <c r="GU816" s="1"/>
      <c r="GV816" s="1"/>
      <c r="GW816" s="1"/>
      <c r="GX816" s="1"/>
      <c r="HM816" s="1"/>
      <c r="HN816" s="1"/>
    </row>
    <row r="817" spans="1:222">
      <c r="A817" s="11"/>
      <c r="B817" s="1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2"/>
      <c r="AN817" s="2"/>
      <c r="AQ817" s="2"/>
      <c r="AR817" s="2"/>
      <c r="AU817" s="2"/>
      <c r="AV817" s="2"/>
      <c r="BA817" s="2"/>
      <c r="BB817" s="2"/>
      <c r="BE817" s="2"/>
      <c r="BF817" s="2"/>
      <c r="BI817" s="2"/>
      <c r="BJ817" s="2"/>
      <c r="BO817" s="1"/>
      <c r="BP817" s="1"/>
      <c r="BQ817" s="1"/>
      <c r="BR817" s="1"/>
      <c r="BS817" s="1"/>
      <c r="BT817" s="1"/>
      <c r="BU817" s="1"/>
      <c r="BV817" s="1"/>
      <c r="BW817" s="1"/>
      <c r="BX817" s="1"/>
      <c r="BY817" s="1"/>
      <c r="BZ817" s="1"/>
      <c r="CA817" s="1"/>
      <c r="CB817" s="1"/>
      <c r="CC817" s="1"/>
      <c r="CD817" s="1"/>
      <c r="CE817" s="1"/>
      <c r="CF817" s="1"/>
      <c r="CG817" s="1"/>
      <c r="CH817" s="1"/>
      <c r="CI817" s="1"/>
      <c r="CJ817" s="1"/>
      <c r="CK817" s="1"/>
      <c r="CL817" s="1"/>
      <c r="CM817" s="1"/>
      <c r="CN817" s="1"/>
      <c r="CO817" s="1"/>
      <c r="CP817" s="1"/>
      <c r="CQ817" s="1"/>
      <c r="CR817" s="1"/>
      <c r="CS817" s="1"/>
      <c r="CT817" s="1"/>
      <c r="CU817" s="1"/>
      <c r="CV817" s="1"/>
      <c r="CW817" s="1"/>
      <c r="CX817" s="1"/>
      <c r="CY817" s="1"/>
      <c r="CZ817" s="1"/>
      <c r="DA817" s="1"/>
      <c r="DB817" s="1"/>
      <c r="DC817" s="1"/>
      <c r="DD817" s="1"/>
      <c r="DE817" s="1"/>
      <c r="DF817" s="1"/>
      <c r="DG817" s="1"/>
      <c r="DH817" s="1"/>
      <c r="DI817" s="1"/>
      <c r="DJ817" s="1"/>
      <c r="DK817" s="1"/>
      <c r="DL817" s="1"/>
      <c r="DM817" s="1"/>
      <c r="DN817" s="1"/>
      <c r="DO817" s="1"/>
      <c r="DP817" s="1"/>
      <c r="DQ817" s="1"/>
      <c r="DR817" s="1"/>
      <c r="DS817" s="1"/>
      <c r="DT817" s="1"/>
      <c r="DU817" s="1"/>
      <c r="DV817" s="1"/>
      <c r="DW817" s="1"/>
      <c r="DX817" s="1"/>
      <c r="DY817" s="1"/>
      <c r="DZ817" s="1"/>
      <c r="EA817" s="1"/>
      <c r="EB817" s="1"/>
      <c r="EC817" s="1"/>
      <c r="ED817" s="1"/>
      <c r="EE817" s="1"/>
      <c r="EF817" s="1"/>
      <c r="EG817" s="1"/>
      <c r="EH817" s="1"/>
      <c r="EI817" s="1"/>
      <c r="EJ817" s="1"/>
      <c r="EK817" s="1"/>
      <c r="EL817" s="1"/>
      <c r="EM817" s="1"/>
      <c r="EN817" s="1"/>
      <c r="EO817" s="1"/>
      <c r="EP817" s="1"/>
      <c r="EQ817" s="1"/>
      <c r="ER817" s="1"/>
      <c r="ES817" s="1"/>
      <c r="ET817" s="1"/>
      <c r="EU817" s="1"/>
      <c r="EV817" s="1"/>
      <c r="EW817" s="1"/>
      <c r="EX817" s="1"/>
      <c r="EY817" s="1"/>
      <c r="EZ817" s="1"/>
      <c r="FA817" s="1"/>
      <c r="FB817" s="1"/>
      <c r="FC817" s="1"/>
      <c r="FD817" s="1"/>
      <c r="FE817" s="1"/>
      <c r="FF817" s="1"/>
      <c r="FI817" s="2"/>
      <c r="FJ817" s="2"/>
      <c r="FO817" s="2"/>
      <c r="FP817" s="2"/>
      <c r="FS817" s="2"/>
      <c r="FT817" s="2"/>
      <c r="FU817" s="2"/>
      <c r="FV817" s="2"/>
      <c r="FW817" s="2"/>
      <c r="FX817" s="2"/>
      <c r="FY817" s="2"/>
      <c r="FZ817" s="2"/>
      <c r="GQ817" s="1"/>
      <c r="GR817" s="1"/>
      <c r="GS817" s="1"/>
      <c r="GT817" s="1"/>
      <c r="GU817" s="1"/>
      <c r="GV817" s="1"/>
      <c r="GW817" s="1"/>
      <c r="GX817" s="1"/>
      <c r="HM817" s="1"/>
      <c r="HN817" s="1"/>
    </row>
    <row r="818" spans="1:222">
      <c r="A818" s="11"/>
      <c r="B818" s="1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2"/>
      <c r="AN818" s="2"/>
      <c r="AQ818" s="2"/>
      <c r="AR818" s="2"/>
      <c r="AU818" s="2"/>
      <c r="AV818" s="2"/>
      <c r="BA818" s="2"/>
      <c r="BB818" s="2"/>
      <c r="BE818" s="2"/>
      <c r="BF818" s="2"/>
      <c r="BI818" s="2"/>
      <c r="BJ818" s="2"/>
      <c r="BO818" s="1"/>
      <c r="BP818" s="1"/>
      <c r="BQ818" s="1"/>
      <c r="BR818" s="1"/>
      <c r="BS818" s="1"/>
      <c r="BT818" s="1"/>
      <c r="BU818" s="1"/>
      <c r="BV818" s="1"/>
      <c r="BW818" s="1"/>
      <c r="BX818" s="1"/>
      <c r="BY818" s="1"/>
      <c r="BZ818" s="1"/>
      <c r="CA818" s="1"/>
      <c r="CB818" s="1"/>
      <c r="CC818" s="1"/>
      <c r="CD818" s="1"/>
      <c r="CE818" s="1"/>
      <c r="CF818" s="1"/>
      <c r="CG818" s="1"/>
      <c r="CH818" s="1"/>
      <c r="CI818" s="1"/>
      <c r="CJ818" s="1"/>
      <c r="CK818" s="1"/>
      <c r="CL818" s="1"/>
      <c r="CM818" s="1"/>
      <c r="CN818" s="1"/>
      <c r="CO818" s="1"/>
      <c r="CP818" s="1"/>
      <c r="CQ818" s="1"/>
      <c r="CR818" s="1"/>
      <c r="CS818" s="1"/>
      <c r="CT818" s="1"/>
      <c r="CU818" s="1"/>
      <c r="CV818" s="1"/>
      <c r="CW818" s="1"/>
      <c r="CX818" s="1"/>
      <c r="CY818" s="1"/>
      <c r="CZ818" s="1"/>
      <c r="DA818" s="1"/>
      <c r="DB818" s="1"/>
      <c r="DC818" s="1"/>
      <c r="DD818" s="1"/>
      <c r="DE818" s="1"/>
      <c r="DF818" s="1"/>
      <c r="DG818" s="1"/>
      <c r="DH818" s="1"/>
      <c r="DI818" s="1"/>
      <c r="DJ818" s="1"/>
      <c r="DK818" s="1"/>
      <c r="DL818" s="1"/>
      <c r="DM818" s="1"/>
      <c r="DN818" s="1"/>
      <c r="DO818" s="1"/>
      <c r="DP818" s="1"/>
      <c r="DQ818" s="1"/>
      <c r="DR818" s="1"/>
      <c r="DS818" s="1"/>
      <c r="DT818" s="1"/>
      <c r="DU818" s="1"/>
      <c r="DV818" s="1"/>
      <c r="DW818" s="1"/>
      <c r="DX818" s="1"/>
      <c r="DY818" s="1"/>
      <c r="DZ818" s="1"/>
      <c r="EA818" s="1"/>
      <c r="EB818" s="1"/>
      <c r="EC818" s="1"/>
      <c r="ED818" s="1"/>
      <c r="EE818" s="1"/>
      <c r="EF818" s="1"/>
      <c r="EG818" s="1"/>
      <c r="EH818" s="1"/>
      <c r="EI818" s="1"/>
      <c r="EJ818" s="1"/>
      <c r="EK818" s="1"/>
      <c r="EL818" s="1"/>
      <c r="EM818" s="1"/>
      <c r="EN818" s="1"/>
      <c r="EO818" s="1"/>
      <c r="EP818" s="1"/>
      <c r="EQ818" s="1"/>
      <c r="ER818" s="1"/>
      <c r="ES818" s="1"/>
      <c r="ET818" s="1"/>
      <c r="EU818" s="1"/>
      <c r="EV818" s="1"/>
      <c r="EW818" s="1"/>
      <c r="EX818" s="1"/>
      <c r="EY818" s="1"/>
      <c r="EZ818" s="1"/>
      <c r="FA818" s="1"/>
      <c r="FB818" s="1"/>
      <c r="FC818" s="1"/>
      <c r="FD818" s="1"/>
      <c r="FE818" s="1"/>
      <c r="FF818" s="1"/>
      <c r="FI818" s="2"/>
      <c r="FJ818" s="2"/>
      <c r="FO818" s="2"/>
      <c r="FP818" s="2"/>
      <c r="FS818" s="2"/>
      <c r="FT818" s="2"/>
      <c r="FU818" s="2"/>
      <c r="FV818" s="2"/>
      <c r="FW818" s="2"/>
      <c r="FX818" s="2"/>
      <c r="FY818" s="2"/>
      <c r="FZ818" s="2"/>
      <c r="GQ818" s="1"/>
      <c r="GR818" s="1"/>
      <c r="GS818" s="1"/>
      <c r="GT818" s="1"/>
      <c r="GU818" s="1"/>
      <c r="GV818" s="1"/>
      <c r="GW818" s="1"/>
      <c r="GX818" s="1"/>
      <c r="HM818" s="1"/>
      <c r="HN818" s="1"/>
    </row>
    <row r="819" spans="1:222">
      <c r="A819" s="11"/>
      <c r="B819" s="1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2"/>
      <c r="AN819" s="2"/>
      <c r="AQ819" s="2"/>
      <c r="AR819" s="2"/>
      <c r="AU819" s="2"/>
      <c r="AV819" s="2"/>
      <c r="BA819" s="2"/>
      <c r="BB819" s="2"/>
      <c r="BE819" s="2"/>
      <c r="BF819" s="2"/>
      <c r="BI819" s="2"/>
      <c r="BJ819" s="2"/>
      <c r="BO819" s="1"/>
      <c r="BP819" s="1"/>
      <c r="BQ819" s="1"/>
      <c r="BR819" s="1"/>
      <c r="BS819" s="1"/>
      <c r="BT819" s="1"/>
      <c r="BU819" s="1"/>
      <c r="BV819" s="1"/>
      <c r="BW819" s="1"/>
      <c r="BX819" s="1"/>
      <c r="BY819" s="1"/>
      <c r="BZ819" s="1"/>
      <c r="CA819" s="1"/>
      <c r="CB819" s="1"/>
      <c r="CC819" s="1"/>
      <c r="CD819" s="1"/>
      <c r="CE819" s="1"/>
      <c r="CF819" s="1"/>
      <c r="CG819" s="1"/>
      <c r="CH819" s="1"/>
      <c r="CI819" s="1"/>
      <c r="CJ819" s="1"/>
      <c r="CK819" s="1"/>
      <c r="CL819" s="1"/>
      <c r="CM819" s="1"/>
      <c r="CN819" s="1"/>
      <c r="CO819" s="1"/>
      <c r="CP819" s="1"/>
      <c r="CQ819" s="1"/>
      <c r="CR819" s="1"/>
      <c r="CS819" s="1"/>
      <c r="CT819" s="1"/>
      <c r="CU819" s="1"/>
      <c r="CV819" s="1"/>
      <c r="CW819" s="1"/>
      <c r="CX819" s="1"/>
      <c r="CY819" s="1"/>
      <c r="CZ819" s="1"/>
      <c r="DA819" s="1"/>
      <c r="DB819" s="1"/>
      <c r="DC819" s="1"/>
      <c r="DD819" s="1"/>
      <c r="DE819" s="1"/>
      <c r="DF819" s="1"/>
      <c r="DG819" s="1"/>
      <c r="DH819" s="1"/>
      <c r="DI819" s="1"/>
      <c r="DJ819" s="1"/>
      <c r="DK819" s="1"/>
      <c r="DL819" s="1"/>
      <c r="DM819" s="1"/>
      <c r="DN819" s="1"/>
      <c r="DO819" s="1"/>
      <c r="DP819" s="1"/>
      <c r="DQ819" s="1"/>
      <c r="DR819" s="1"/>
      <c r="DS819" s="1"/>
      <c r="DT819" s="1"/>
      <c r="DU819" s="1"/>
      <c r="DV819" s="1"/>
      <c r="DW819" s="1"/>
      <c r="DX819" s="1"/>
      <c r="DY819" s="1"/>
      <c r="DZ819" s="1"/>
      <c r="EA819" s="1"/>
      <c r="EB819" s="1"/>
      <c r="EC819" s="1"/>
      <c r="ED819" s="1"/>
      <c r="EE819" s="1"/>
      <c r="EF819" s="1"/>
      <c r="EG819" s="1"/>
      <c r="EH819" s="1"/>
      <c r="EI819" s="1"/>
      <c r="EJ819" s="1"/>
      <c r="EK819" s="1"/>
      <c r="EL819" s="1"/>
      <c r="EM819" s="1"/>
      <c r="EN819" s="1"/>
      <c r="EO819" s="1"/>
      <c r="EP819" s="1"/>
      <c r="EQ819" s="1"/>
      <c r="ER819" s="1"/>
      <c r="ES819" s="1"/>
      <c r="ET819" s="1"/>
      <c r="EU819" s="1"/>
      <c r="EV819" s="1"/>
      <c r="EW819" s="1"/>
      <c r="EX819" s="1"/>
      <c r="EY819" s="1"/>
      <c r="EZ819" s="1"/>
      <c r="FA819" s="1"/>
      <c r="FB819" s="1"/>
      <c r="FC819" s="1"/>
      <c r="FD819" s="1"/>
      <c r="FE819" s="1"/>
      <c r="FF819" s="1"/>
      <c r="FI819" s="2"/>
      <c r="FJ819" s="2"/>
      <c r="FO819" s="2"/>
      <c r="FP819" s="2"/>
      <c r="FS819" s="2"/>
      <c r="FT819" s="2"/>
      <c r="FU819" s="2"/>
      <c r="FV819" s="2"/>
      <c r="FW819" s="2"/>
      <c r="FX819" s="2"/>
      <c r="FY819" s="2"/>
      <c r="FZ819" s="2"/>
      <c r="GQ819" s="1"/>
      <c r="GR819" s="1"/>
      <c r="GS819" s="1"/>
      <c r="GT819" s="1"/>
      <c r="GU819" s="1"/>
      <c r="GV819" s="1"/>
      <c r="GW819" s="1"/>
      <c r="GX819" s="1"/>
      <c r="HM819" s="1"/>
      <c r="HN819" s="1"/>
    </row>
    <row r="820" spans="1:222">
      <c r="A820" s="11"/>
      <c r="B820" s="1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2"/>
      <c r="AN820" s="2"/>
      <c r="AQ820" s="2"/>
      <c r="AR820" s="2"/>
      <c r="AU820" s="2"/>
      <c r="AV820" s="2"/>
      <c r="BA820" s="2"/>
      <c r="BB820" s="2"/>
      <c r="BE820" s="2"/>
      <c r="BF820" s="2"/>
      <c r="BI820" s="2"/>
      <c r="BJ820" s="2"/>
      <c r="BO820" s="1"/>
      <c r="BP820" s="1"/>
      <c r="BQ820" s="1"/>
      <c r="BR820" s="1"/>
      <c r="BS820" s="1"/>
      <c r="BT820" s="1"/>
      <c r="BU820" s="1"/>
      <c r="BV820" s="1"/>
      <c r="BW820" s="1"/>
      <c r="BX820" s="1"/>
      <c r="BY820" s="1"/>
      <c r="BZ820" s="1"/>
      <c r="CA820" s="1"/>
      <c r="CB820" s="1"/>
      <c r="CC820" s="1"/>
      <c r="CD820" s="1"/>
      <c r="CE820" s="1"/>
      <c r="CF820" s="1"/>
      <c r="CG820" s="1"/>
      <c r="CH820" s="1"/>
      <c r="CI820" s="1"/>
      <c r="CJ820" s="1"/>
      <c r="CK820" s="1"/>
      <c r="CL820" s="1"/>
      <c r="CM820" s="1"/>
      <c r="CN820" s="1"/>
      <c r="CO820" s="1"/>
      <c r="CP820" s="1"/>
      <c r="CQ820" s="1"/>
      <c r="CR820" s="1"/>
      <c r="CS820" s="1"/>
      <c r="CT820" s="1"/>
      <c r="CU820" s="1"/>
      <c r="CV820" s="1"/>
      <c r="CW820" s="1"/>
      <c r="CX820" s="1"/>
      <c r="CY820" s="1"/>
      <c r="CZ820" s="1"/>
      <c r="DA820" s="1"/>
      <c r="DB820" s="1"/>
      <c r="DC820" s="1"/>
      <c r="DD820" s="1"/>
      <c r="DE820" s="1"/>
      <c r="DF820" s="1"/>
      <c r="DG820" s="1"/>
      <c r="DH820" s="1"/>
      <c r="DI820" s="1"/>
      <c r="DJ820" s="1"/>
      <c r="DK820" s="1"/>
      <c r="DL820" s="1"/>
      <c r="DM820" s="1"/>
      <c r="DN820" s="1"/>
      <c r="DO820" s="1"/>
      <c r="DP820" s="1"/>
      <c r="DQ820" s="1"/>
      <c r="DR820" s="1"/>
      <c r="DS820" s="1"/>
      <c r="DT820" s="1"/>
      <c r="DU820" s="1"/>
      <c r="DV820" s="1"/>
      <c r="DW820" s="1"/>
      <c r="DX820" s="1"/>
      <c r="DY820" s="1"/>
      <c r="DZ820" s="1"/>
      <c r="EA820" s="1"/>
      <c r="EB820" s="1"/>
      <c r="EC820" s="1"/>
      <c r="ED820" s="1"/>
      <c r="EE820" s="1"/>
      <c r="EF820" s="1"/>
      <c r="EG820" s="1"/>
      <c r="EH820" s="1"/>
      <c r="EI820" s="1"/>
      <c r="EJ820" s="1"/>
      <c r="EK820" s="1"/>
      <c r="EL820" s="1"/>
      <c r="EM820" s="1"/>
      <c r="EN820" s="1"/>
      <c r="EO820" s="1"/>
      <c r="EP820" s="1"/>
      <c r="EQ820" s="1"/>
      <c r="ER820" s="1"/>
      <c r="ES820" s="1"/>
      <c r="ET820" s="1"/>
      <c r="EU820" s="1"/>
      <c r="EV820" s="1"/>
      <c r="EW820" s="1"/>
      <c r="EX820" s="1"/>
      <c r="EY820" s="1"/>
      <c r="EZ820" s="1"/>
      <c r="FA820" s="1"/>
      <c r="FB820" s="1"/>
      <c r="FC820" s="1"/>
      <c r="FD820" s="1"/>
      <c r="FE820" s="1"/>
      <c r="FF820" s="1"/>
      <c r="FI820" s="2"/>
      <c r="FJ820" s="2"/>
      <c r="FO820" s="2"/>
      <c r="FP820" s="2"/>
      <c r="FS820" s="2"/>
      <c r="FT820" s="2"/>
      <c r="FU820" s="2"/>
      <c r="FV820" s="2"/>
      <c r="FW820" s="2"/>
      <c r="FX820" s="2"/>
      <c r="FY820" s="2"/>
      <c r="FZ820" s="2"/>
      <c r="GQ820" s="1"/>
      <c r="GR820" s="1"/>
      <c r="GS820" s="1"/>
      <c r="GT820" s="1"/>
      <c r="GU820" s="1"/>
      <c r="GV820" s="1"/>
      <c r="GW820" s="1"/>
      <c r="GX820" s="1"/>
      <c r="HM820" s="1"/>
      <c r="HN820" s="1"/>
    </row>
    <row r="821" spans="1:222">
      <c r="A821" s="11"/>
      <c r="B821" s="1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2"/>
      <c r="AN821" s="2"/>
      <c r="AQ821" s="2"/>
      <c r="AR821" s="2"/>
      <c r="AU821" s="2"/>
      <c r="AV821" s="2"/>
      <c r="BA821" s="2"/>
      <c r="BB821" s="2"/>
      <c r="BE821" s="2"/>
      <c r="BF821" s="2"/>
      <c r="BI821" s="2"/>
      <c r="BJ821" s="2"/>
      <c r="BO821" s="1"/>
      <c r="BP821" s="1"/>
      <c r="BQ821" s="1"/>
      <c r="BR821" s="1"/>
      <c r="BS821" s="1"/>
      <c r="BT821" s="1"/>
      <c r="BU821" s="1"/>
      <c r="BV821" s="1"/>
      <c r="BW821" s="1"/>
      <c r="BX821" s="1"/>
      <c r="BY821" s="1"/>
      <c r="BZ821" s="1"/>
      <c r="CA821" s="1"/>
      <c r="CB821" s="1"/>
      <c r="CC821" s="1"/>
      <c r="CD821" s="1"/>
      <c r="CE821" s="1"/>
      <c r="CF821" s="1"/>
      <c r="CG821" s="1"/>
      <c r="CH821" s="1"/>
      <c r="CI821" s="1"/>
      <c r="CJ821" s="1"/>
      <c r="CK821" s="1"/>
      <c r="CL821" s="1"/>
      <c r="CM821" s="1"/>
      <c r="CN821" s="1"/>
      <c r="CO821" s="1"/>
      <c r="CP821" s="1"/>
      <c r="CQ821" s="1"/>
      <c r="CR821" s="1"/>
      <c r="CS821" s="1"/>
      <c r="CT821" s="1"/>
      <c r="CU821" s="1"/>
      <c r="CV821" s="1"/>
      <c r="CW821" s="1"/>
      <c r="CX821" s="1"/>
      <c r="CY821" s="1"/>
      <c r="CZ821" s="1"/>
      <c r="DA821" s="1"/>
      <c r="DB821" s="1"/>
      <c r="DC821" s="1"/>
      <c r="DD821" s="1"/>
      <c r="DE821" s="1"/>
      <c r="DF821" s="1"/>
      <c r="DG821" s="1"/>
      <c r="DH821" s="1"/>
      <c r="DI821" s="1"/>
      <c r="DJ821" s="1"/>
      <c r="DK821" s="1"/>
      <c r="DL821" s="1"/>
      <c r="DM821" s="1"/>
      <c r="DN821" s="1"/>
      <c r="DO821" s="1"/>
      <c r="DP821" s="1"/>
      <c r="DQ821" s="1"/>
      <c r="DR821" s="1"/>
      <c r="DS821" s="1"/>
      <c r="DT821" s="1"/>
      <c r="DU821" s="1"/>
      <c r="DV821" s="1"/>
      <c r="DW821" s="1"/>
      <c r="DX821" s="1"/>
      <c r="DY821" s="1"/>
      <c r="DZ821" s="1"/>
      <c r="EA821" s="1"/>
      <c r="EB821" s="1"/>
      <c r="EC821" s="1"/>
      <c r="ED821" s="1"/>
      <c r="EE821" s="1"/>
      <c r="EF821" s="1"/>
      <c r="EG821" s="1"/>
      <c r="EH821" s="1"/>
      <c r="EI821" s="1"/>
      <c r="EJ821" s="1"/>
      <c r="EK821" s="1"/>
      <c r="EL821" s="1"/>
      <c r="EM821" s="1"/>
      <c r="EN821" s="1"/>
      <c r="EO821" s="1"/>
      <c r="EP821" s="1"/>
      <c r="EQ821" s="1"/>
      <c r="ER821" s="1"/>
      <c r="ES821" s="1"/>
      <c r="ET821" s="1"/>
      <c r="EU821" s="1"/>
      <c r="EV821" s="1"/>
      <c r="EW821" s="1"/>
      <c r="EX821" s="1"/>
      <c r="EY821" s="1"/>
      <c r="EZ821" s="1"/>
      <c r="FA821" s="1"/>
      <c r="FB821" s="1"/>
      <c r="FC821" s="1"/>
      <c r="FD821" s="1"/>
      <c r="FE821" s="1"/>
      <c r="FF821" s="1"/>
      <c r="FI821" s="2"/>
      <c r="FJ821" s="2"/>
      <c r="FO821" s="2"/>
      <c r="FP821" s="2"/>
      <c r="FS821" s="2"/>
      <c r="FT821" s="2"/>
      <c r="FU821" s="2"/>
      <c r="FV821" s="2"/>
      <c r="FW821" s="2"/>
      <c r="FX821" s="2"/>
      <c r="FY821" s="2"/>
      <c r="FZ821" s="2"/>
      <c r="GQ821" s="1"/>
      <c r="GR821" s="1"/>
      <c r="GS821" s="1"/>
      <c r="GT821" s="1"/>
      <c r="GU821" s="1"/>
      <c r="GV821" s="1"/>
      <c r="GW821" s="1"/>
      <c r="GX821" s="1"/>
      <c r="HM821" s="1"/>
      <c r="HN821" s="1"/>
    </row>
    <row r="822" spans="1:222">
      <c r="A822" s="11"/>
      <c r="B822" s="1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2"/>
      <c r="AN822" s="2"/>
      <c r="AQ822" s="2"/>
      <c r="AR822" s="2"/>
      <c r="AU822" s="2"/>
      <c r="AV822" s="2"/>
      <c r="BA822" s="2"/>
      <c r="BB822" s="2"/>
      <c r="BE822" s="2"/>
      <c r="BF822" s="2"/>
      <c r="BI822" s="2"/>
      <c r="BJ822" s="2"/>
      <c r="BO822" s="1"/>
      <c r="BP822" s="1"/>
      <c r="BQ822" s="1"/>
      <c r="BR822" s="1"/>
      <c r="BS822" s="1"/>
      <c r="BT822" s="1"/>
      <c r="BU822" s="1"/>
      <c r="BV822" s="1"/>
      <c r="BW822" s="1"/>
      <c r="BX822" s="1"/>
      <c r="BY822" s="1"/>
      <c r="BZ822" s="1"/>
      <c r="CA822" s="1"/>
      <c r="CB822" s="1"/>
      <c r="CC822" s="1"/>
      <c r="CD822" s="1"/>
      <c r="CE822" s="1"/>
      <c r="CF822" s="1"/>
      <c r="CG822" s="1"/>
      <c r="CH822" s="1"/>
      <c r="CI822" s="1"/>
      <c r="CJ822" s="1"/>
      <c r="CK822" s="1"/>
      <c r="CL822" s="1"/>
      <c r="CM822" s="1"/>
      <c r="CN822" s="1"/>
      <c r="CO822" s="1"/>
      <c r="CP822" s="1"/>
      <c r="CQ822" s="1"/>
      <c r="CR822" s="1"/>
      <c r="CS822" s="1"/>
      <c r="CT822" s="1"/>
      <c r="CU822" s="1"/>
      <c r="CV822" s="1"/>
      <c r="CW822" s="1"/>
      <c r="CX822" s="1"/>
      <c r="CY822" s="1"/>
      <c r="CZ822" s="1"/>
      <c r="DA822" s="1"/>
      <c r="DB822" s="1"/>
      <c r="DC822" s="1"/>
      <c r="DD822" s="1"/>
      <c r="DE822" s="1"/>
      <c r="DF822" s="1"/>
      <c r="DG822" s="1"/>
      <c r="DH822" s="1"/>
      <c r="DI822" s="1"/>
      <c r="DJ822" s="1"/>
      <c r="DK822" s="1"/>
      <c r="DL822" s="1"/>
      <c r="DM822" s="1"/>
      <c r="DN822" s="1"/>
      <c r="DO822" s="1"/>
      <c r="DP822" s="1"/>
      <c r="DQ822" s="1"/>
      <c r="DR822" s="1"/>
      <c r="DS822" s="1"/>
      <c r="DT822" s="1"/>
      <c r="DU822" s="1"/>
      <c r="DV822" s="1"/>
      <c r="DW822" s="1"/>
      <c r="DX822" s="1"/>
      <c r="DY822" s="1"/>
      <c r="DZ822" s="1"/>
      <c r="EA822" s="1"/>
      <c r="EB822" s="1"/>
      <c r="EC822" s="1"/>
      <c r="ED822" s="1"/>
      <c r="EE822" s="1"/>
      <c r="EF822" s="1"/>
      <c r="EG822" s="1"/>
      <c r="EH822" s="1"/>
      <c r="EI822" s="1"/>
      <c r="EJ822" s="1"/>
      <c r="EK822" s="1"/>
      <c r="EL822" s="1"/>
      <c r="EM822" s="1"/>
      <c r="EN822" s="1"/>
      <c r="EO822" s="1"/>
      <c r="EP822" s="1"/>
      <c r="EQ822" s="1"/>
      <c r="ER822" s="1"/>
      <c r="ES822" s="1"/>
      <c r="ET822" s="1"/>
      <c r="EU822" s="1"/>
      <c r="EV822" s="1"/>
      <c r="EW822" s="1"/>
      <c r="EX822" s="1"/>
      <c r="EY822" s="1"/>
      <c r="EZ822" s="1"/>
      <c r="FA822" s="1"/>
      <c r="FB822" s="1"/>
      <c r="FC822" s="1"/>
      <c r="FD822" s="1"/>
      <c r="FE822" s="1"/>
      <c r="FF822" s="1"/>
      <c r="FI822" s="2"/>
      <c r="FJ822" s="2"/>
      <c r="FO822" s="2"/>
      <c r="FP822" s="2"/>
      <c r="FS822" s="2"/>
      <c r="FT822" s="2"/>
      <c r="FU822" s="2"/>
      <c r="FV822" s="2"/>
      <c r="FW822" s="2"/>
      <c r="FX822" s="2"/>
      <c r="FY822" s="2"/>
      <c r="FZ822" s="2"/>
      <c r="GQ822" s="1"/>
      <c r="GR822" s="1"/>
      <c r="GS822" s="1"/>
      <c r="GT822" s="1"/>
      <c r="GU822" s="1"/>
      <c r="GV822" s="1"/>
      <c r="GW822" s="1"/>
      <c r="GX822" s="1"/>
      <c r="HM822" s="1"/>
      <c r="HN822" s="1"/>
    </row>
    <row r="823" spans="1:222">
      <c r="A823" s="11"/>
      <c r="B823" s="1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2"/>
      <c r="AN823" s="2"/>
      <c r="AQ823" s="2"/>
      <c r="AR823" s="2"/>
      <c r="AU823" s="2"/>
      <c r="AV823" s="2"/>
      <c r="BA823" s="2"/>
      <c r="BB823" s="2"/>
      <c r="BE823" s="2"/>
      <c r="BF823" s="2"/>
      <c r="BI823" s="2"/>
      <c r="BJ823" s="2"/>
      <c r="BO823" s="1"/>
      <c r="BP823" s="1"/>
      <c r="BQ823" s="1"/>
      <c r="BR823" s="1"/>
      <c r="BS823" s="1"/>
      <c r="BT823" s="1"/>
      <c r="BU823" s="1"/>
      <c r="BV823" s="1"/>
      <c r="BW823" s="1"/>
      <c r="BX823" s="1"/>
      <c r="BY823" s="1"/>
      <c r="BZ823" s="1"/>
      <c r="CA823" s="1"/>
      <c r="CB823" s="1"/>
      <c r="CC823" s="1"/>
      <c r="CD823" s="1"/>
      <c r="CE823" s="1"/>
      <c r="CF823" s="1"/>
      <c r="CG823" s="1"/>
      <c r="CH823" s="1"/>
      <c r="CI823" s="1"/>
      <c r="CJ823" s="1"/>
      <c r="CK823" s="1"/>
      <c r="CL823" s="1"/>
      <c r="CM823" s="1"/>
      <c r="CN823" s="1"/>
      <c r="CO823" s="1"/>
      <c r="CP823" s="1"/>
      <c r="CQ823" s="1"/>
      <c r="CR823" s="1"/>
      <c r="CS823" s="1"/>
      <c r="CT823" s="1"/>
      <c r="CU823" s="1"/>
      <c r="CV823" s="1"/>
      <c r="CW823" s="1"/>
      <c r="CX823" s="1"/>
      <c r="CY823" s="1"/>
      <c r="CZ823" s="1"/>
      <c r="DA823" s="1"/>
      <c r="DB823" s="1"/>
      <c r="DC823" s="1"/>
      <c r="DD823" s="1"/>
      <c r="DE823" s="1"/>
      <c r="DF823" s="1"/>
      <c r="DG823" s="1"/>
      <c r="DH823" s="1"/>
      <c r="DI823" s="1"/>
      <c r="DJ823" s="1"/>
      <c r="DK823" s="1"/>
      <c r="DL823" s="1"/>
      <c r="DM823" s="1"/>
      <c r="DN823" s="1"/>
      <c r="DO823" s="1"/>
      <c r="DP823" s="1"/>
      <c r="DQ823" s="1"/>
      <c r="DR823" s="1"/>
      <c r="DS823" s="1"/>
      <c r="DT823" s="1"/>
      <c r="DU823" s="1"/>
      <c r="DV823" s="1"/>
      <c r="DW823" s="1"/>
      <c r="DX823" s="1"/>
      <c r="DY823" s="1"/>
      <c r="DZ823" s="1"/>
      <c r="EA823" s="1"/>
      <c r="EB823" s="1"/>
      <c r="EC823" s="1"/>
      <c r="ED823" s="1"/>
      <c r="EE823" s="1"/>
      <c r="EF823" s="1"/>
      <c r="EG823" s="1"/>
      <c r="EH823" s="1"/>
      <c r="EI823" s="1"/>
      <c r="EJ823" s="1"/>
      <c r="EK823" s="1"/>
      <c r="EL823" s="1"/>
      <c r="EM823" s="1"/>
      <c r="EN823" s="1"/>
      <c r="EO823" s="1"/>
      <c r="EP823" s="1"/>
      <c r="EQ823" s="1"/>
      <c r="ER823" s="1"/>
      <c r="ES823" s="1"/>
      <c r="ET823" s="1"/>
      <c r="EU823" s="1"/>
      <c r="EV823" s="1"/>
      <c r="EW823" s="1"/>
      <c r="EX823" s="1"/>
      <c r="EY823" s="1"/>
      <c r="EZ823" s="1"/>
      <c r="FA823" s="1"/>
      <c r="FB823" s="1"/>
      <c r="FC823" s="1"/>
      <c r="FD823" s="1"/>
      <c r="FE823" s="1"/>
      <c r="FF823" s="1"/>
      <c r="FI823" s="2"/>
      <c r="FJ823" s="2"/>
      <c r="FO823" s="2"/>
      <c r="FP823" s="2"/>
      <c r="FS823" s="2"/>
      <c r="FT823" s="2"/>
      <c r="FU823" s="2"/>
      <c r="FV823" s="2"/>
      <c r="FW823" s="2"/>
      <c r="FX823" s="2"/>
      <c r="FY823" s="2"/>
      <c r="FZ823" s="2"/>
      <c r="GQ823" s="1"/>
      <c r="GR823" s="1"/>
      <c r="GS823" s="1"/>
      <c r="GT823" s="1"/>
      <c r="GU823" s="1"/>
      <c r="GV823" s="1"/>
      <c r="GW823" s="1"/>
      <c r="GX823" s="1"/>
      <c r="HM823" s="1"/>
      <c r="HN823" s="1"/>
    </row>
    <row r="824" spans="1:222">
      <c r="A824" s="11"/>
      <c r="B824" s="1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2"/>
      <c r="AN824" s="2"/>
      <c r="AQ824" s="2"/>
      <c r="AR824" s="2"/>
      <c r="AU824" s="2"/>
      <c r="AV824" s="2"/>
      <c r="BA824" s="2"/>
      <c r="BB824" s="2"/>
      <c r="BE824" s="2"/>
      <c r="BF824" s="2"/>
      <c r="BI824" s="2"/>
      <c r="BJ824" s="2"/>
      <c r="BO824" s="1"/>
      <c r="BP824" s="1"/>
      <c r="BQ824" s="1"/>
      <c r="BR824" s="1"/>
      <c r="BS824" s="1"/>
      <c r="BT824" s="1"/>
      <c r="BU824" s="1"/>
      <c r="BV824" s="1"/>
      <c r="BW824" s="1"/>
      <c r="BX824" s="1"/>
      <c r="BY824" s="1"/>
      <c r="BZ824" s="1"/>
      <c r="CA824" s="1"/>
      <c r="CB824" s="1"/>
      <c r="CC824" s="1"/>
      <c r="CD824" s="1"/>
      <c r="CE824" s="1"/>
      <c r="CF824" s="1"/>
      <c r="CG824" s="1"/>
      <c r="CH824" s="1"/>
      <c r="CI824" s="1"/>
      <c r="CJ824" s="1"/>
      <c r="CK824" s="1"/>
      <c r="CL824" s="1"/>
      <c r="CM824" s="1"/>
      <c r="CN824" s="1"/>
      <c r="CO824" s="1"/>
      <c r="CP824" s="1"/>
      <c r="CQ824" s="1"/>
      <c r="CR824" s="1"/>
      <c r="CS824" s="1"/>
      <c r="CT824" s="1"/>
      <c r="CU824" s="1"/>
      <c r="CV824" s="1"/>
      <c r="CW824" s="1"/>
      <c r="CX824" s="1"/>
      <c r="CY824" s="1"/>
      <c r="CZ824" s="1"/>
      <c r="DA824" s="1"/>
      <c r="DB824" s="1"/>
      <c r="DC824" s="1"/>
      <c r="DD824" s="1"/>
      <c r="DE824" s="1"/>
      <c r="DF824" s="1"/>
      <c r="DG824" s="1"/>
      <c r="DH824" s="1"/>
      <c r="DI824" s="1"/>
      <c r="DJ824" s="1"/>
      <c r="DK824" s="1"/>
      <c r="DL824" s="1"/>
      <c r="DM824" s="1"/>
      <c r="DN824" s="1"/>
      <c r="DO824" s="1"/>
      <c r="DP824" s="1"/>
      <c r="DQ824" s="1"/>
      <c r="DR824" s="1"/>
      <c r="DS824" s="1"/>
      <c r="DT824" s="1"/>
      <c r="DU824" s="1"/>
      <c r="DV824" s="1"/>
      <c r="DW824" s="1"/>
      <c r="DX824" s="1"/>
      <c r="DY824" s="1"/>
      <c r="DZ824" s="1"/>
      <c r="EA824" s="1"/>
      <c r="EB824" s="1"/>
      <c r="EC824" s="1"/>
      <c r="ED824" s="1"/>
      <c r="EE824" s="1"/>
      <c r="EF824" s="1"/>
      <c r="EG824" s="1"/>
      <c r="EH824" s="1"/>
      <c r="EI824" s="1"/>
      <c r="EJ824" s="1"/>
      <c r="EK824" s="1"/>
      <c r="EL824" s="1"/>
      <c r="EM824" s="1"/>
      <c r="EN824" s="1"/>
      <c r="EO824" s="1"/>
      <c r="EP824" s="1"/>
      <c r="EQ824" s="1"/>
      <c r="ER824" s="1"/>
      <c r="ES824" s="1"/>
      <c r="ET824" s="1"/>
      <c r="EU824" s="1"/>
      <c r="EV824" s="1"/>
      <c r="EW824" s="1"/>
      <c r="EX824" s="1"/>
      <c r="EY824" s="1"/>
      <c r="EZ824" s="1"/>
      <c r="FA824" s="1"/>
      <c r="FB824" s="1"/>
      <c r="FC824" s="1"/>
      <c r="FD824" s="1"/>
      <c r="FE824" s="1"/>
      <c r="FF824" s="1"/>
      <c r="FI824" s="2"/>
      <c r="FJ824" s="2"/>
      <c r="FO824" s="2"/>
      <c r="FP824" s="2"/>
      <c r="FS824" s="2"/>
      <c r="FT824" s="2"/>
      <c r="FU824" s="2"/>
      <c r="FV824" s="2"/>
      <c r="FW824" s="2"/>
      <c r="FX824" s="2"/>
      <c r="FY824" s="2"/>
      <c r="FZ824" s="2"/>
      <c r="GQ824" s="1"/>
      <c r="GR824" s="1"/>
      <c r="GS824" s="1"/>
      <c r="GT824" s="1"/>
      <c r="GU824" s="1"/>
      <c r="GV824" s="1"/>
      <c r="GW824" s="1"/>
      <c r="GX824" s="1"/>
      <c r="HM824" s="1"/>
      <c r="HN824" s="1"/>
    </row>
    <row r="825" spans="1:222">
      <c r="A825" s="11"/>
      <c r="B825" s="1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2"/>
      <c r="AN825" s="2"/>
      <c r="AQ825" s="2"/>
      <c r="AR825" s="2"/>
      <c r="AU825" s="2"/>
      <c r="AV825" s="2"/>
      <c r="BA825" s="2"/>
      <c r="BB825" s="2"/>
      <c r="BE825" s="2"/>
      <c r="BF825" s="2"/>
      <c r="BI825" s="2"/>
      <c r="BJ825" s="2"/>
      <c r="BO825" s="1"/>
      <c r="BP825" s="1"/>
      <c r="BQ825" s="1"/>
      <c r="BR825" s="1"/>
      <c r="BS825" s="1"/>
      <c r="BT825" s="1"/>
      <c r="BU825" s="1"/>
      <c r="BV825" s="1"/>
      <c r="BW825" s="1"/>
      <c r="BX825" s="1"/>
      <c r="BY825" s="1"/>
      <c r="BZ825" s="1"/>
      <c r="CA825" s="1"/>
      <c r="CB825" s="1"/>
      <c r="CC825" s="1"/>
      <c r="CD825" s="1"/>
      <c r="CE825" s="1"/>
      <c r="CF825" s="1"/>
      <c r="CG825" s="1"/>
      <c r="CH825" s="1"/>
      <c r="CI825" s="1"/>
      <c r="CJ825" s="1"/>
      <c r="CK825" s="1"/>
      <c r="CL825" s="1"/>
      <c r="CM825" s="1"/>
      <c r="CN825" s="1"/>
      <c r="CO825" s="1"/>
      <c r="CP825" s="1"/>
      <c r="CQ825" s="1"/>
      <c r="CR825" s="1"/>
      <c r="CS825" s="1"/>
      <c r="CT825" s="1"/>
      <c r="CU825" s="1"/>
      <c r="CV825" s="1"/>
      <c r="CW825" s="1"/>
      <c r="CX825" s="1"/>
      <c r="CY825" s="1"/>
      <c r="CZ825" s="1"/>
      <c r="DA825" s="1"/>
      <c r="DB825" s="1"/>
      <c r="DC825" s="1"/>
      <c r="DD825" s="1"/>
      <c r="DE825" s="1"/>
      <c r="DF825" s="1"/>
      <c r="DG825" s="1"/>
      <c r="DH825" s="1"/>
      <c r="DI825" s="1"/>
      <c r="DJ825" s="1"/>
      <c r="DK825" s="1"/>
      <c r="DL825" s="1"/>
      <c r="DM825" s="1"/>
      <c r="DN825" s="1"/>
      <c r="DO825" s="1"/>
      <c r="DP825" s="1"/>
      <c r="DQ825" s="1"/>
      <c r="DR825" s="1"/>
      <c r="DS825" s="1"/>
      <c r="DT825" s="1"/>
      <c r="DU825" s="1"/>
      <c r="DV825" s="1"/>
      <c r="DW825" s="1"/>
      <c r="DX825" s="1"/>
      <c r="DY825" s="1"/>
      <c r="DZ825" s="1"/>
      <c r="EA825" s="1"/>
      <c r="EB825" s="1"/>
      <c r="EC825" s="1"/>
      <c r="ED825" s="1"/>
      <c r="EE825" s="1"/>
      <c r="EF825" s="1"/>
      <c r="EG825" s="1"/>
      <c r="EH825" s="1"/>
      <c r="EI825" s="1"/>
      <c r="EJ825" s="1"/>
      <c r="EK825" s="1"/>
      <c r="EL825" s="1"/>
      <c r="EM825" s="1"/>
      <c r="EN825" s="1"/>
      <c r="EO825" s="1"/>
      <c r="EP825" s="1"/>
      <c r="EQ825" s="1"/>
      <c r="ER825" s="1"/>
      <c r="ES825" s="1"/>
      <c r="ET825" s="1"/>
      <c r="EU825" s="1"/>
      <c r="EV825" s="1"/>
      <c r="EW825" s="1"/>
      <c r="EX825" s="1"/>
      <c r="EY825" s="1"/>
      <c r="EZ825" s="1"/>
      <c r="FA825" s="1"/>
      <c r="FB825" s="1"/>
      <c r="FC825" s="1"/>
      <c r="FD825" s="1"/>
      <c r="FE825" s="1"/>
      <c r="FF825" s="1"/>
      <c r="FI825" s="2"/>
      <c r="FJ825" s="2"/>
      <c r="FO825" s="2"/>
      <c r="FP825" s="2"/>
      <c r="FS825" s="2"/>
      <c r="FT825" s="2"/>
      <c r="FU825" s="2"/>
      <c r="FV825" s="2"/>
      <c r="FW825" s="2"/>
      <c r="FX825" s="2"/>
      <c r="FY825" s="2"/>
      <c r="FZ825" s="2"/>
      <c r="GQ825" s="1"/>
      <c r="GR825" s="1"/>
      <c r="GS825" s="1"/>
      <c r="GT825" s="1"/>
      <c r="GU825" s="1"/>
      <c r="GV825" s="1"/>
      <c r="GW825" s="1"/>
      <c r="GX825" s="1"/>
      <c r="HM825" s="1"/>
      <c r="HN825" s="1"/>
    </row>
    <row r="826" spans="1:222">
      <c r="A826" s="11"/>
      <c r="B826" s="1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2"/>
      <c r="AN826" s="2"/>
      <c r="AQ826" s="2"/>
      <c r="AR826" s="2"/>
      <c r="AU826" s="2"/>
      <c r="AV826" s="2"/>
      <c r="BA826" s="2"/>
      <c r="BB826" s="2"/>
      <c r="BE826" s="2"/>
      <c r="BF826" s="2"/>
      <c r="BI826" s="2"/>
      <c r="BJ826" s="2"/>
      <c r="BO826" s="1"/>
      <c r="BP826" s="1"/>
      <c r="BQ826" s="1"/>
      <c r="BR826" s="1"/>
      <c r="BS826" s="1"/>
      <c r="BT826" s="1"/>
      <c r="BU826" s="1"/>
      <c r="BV826" s="1"/>
      <c r="BW826" s="1"/>
      <c r="BX826" s="1"/>
      <c r="BY826" s="1"/>
      <c r="BZ826" s="1"/>
      <c r="CA826" s="1"/>
      <c r="CB826" s="1"/>
      <c r="CC826" s="1"/>
      <c r="CD826" s="1"/>
      <c r="CE826" s="1"/>
      <c r="CF826" s="1"/>
      <c r="CG826" s="1"/>
      <c r="CH826" s="1"/>
      <c r="CI826" s="1"/>
      <c r="CJ826" s="1"/>
      <c r="CK826" s="1"/>
      <c r="CL826" s="1"/>
      <c r="CM826" s="1"/>
      <c r="CN826" s="1"/>
      <c r="CO826" s="1"/>
      <c r="CP826" s="1"/>
      <c r="CQ826" s="1"/>
      <c r="CR826" s="1"/>
      <c r="CS826" s="1"/>
      <c r="CT826" s="1"/>
      <c r="CU826" s="1"/>
      <c r="CV826" s="1"/>
      <c r="CW826" s="1"/>
      <c r="CX826" s="1"/>
      <c r="CY826" s="1"/>
      <c r="CZ826" s="1"/>
      <c r="DA826" s="1"/>
      <c r="DB826" s="1"/>
      <c r="DC826" s="1"/>
      <c r="DD826" s="1"/>
      <c r="DE826" s="1"/>
      <c r="DF826" s="1"/>
      <c r="DG826" s="1"/>
      <c r="DH826" s="1"/>
      <c r="DI826" s="1"/>
      <c r="DJ826" s="1"/>
      <c r="DK826" s="1"/>
      <c r="DL826" s="1"/>
      <c r="DM826" s="1"/>
      <c r="DN826" s="1"/>
      <c r="DO826" s="1"/>
      <c r="DP826" s="1"/>
      <c r="DQ826" s="1"/>
      <c r="DR826" s="1"/>
      <c r="DS826" s="1"/>
      <c r="DT826" s="1"/>
      <c r="DU826" s="1"/>
      <c r="DV826" s="1"/>
      <c r="DW826" s="1"/>
      <c r="DX826" s="1"/>
      <c r="DY826" s="1"/>
      <c r="DZ826" s="1"/>
      <c r="EA826" s="1"/>
      <c r="EB826" s="1"/>
      <c r="EC826" s="1"/>
      <c r="ED826" s="1"/>
      <c r="EE826" s="1"/>
      <c r="EF826" s="1"/>
      <c r="EG826" s="1"/>
      <c r="EH826" s="1"/>
      <c r="EI826" s="1"/>
      <c r="EJ826" s="1"/>
      <c r="EK826" s="1"/>
      <c r="EL826" s="1"/>
      <c r="EM826" s="1"/>
      <c r="EN826" s="1"/>
      <c r="EO826" s="1"/>
      <c r="EP826" s="1"/>
      <c r="EQ826" s="1"/>
      <c r="ER826" s="1"/>
      <c r="ES826" s="1"/>
      <c r="ET826" s="1"/>
      <c r="EU826" s="1"/>
      <c r="EV826" s="1"/>
      <c r="EW826" s="1"/>
      <c r="EX826" s="1"/>
      <c r="EY826" s="1"/>
      <c r="EZ826" s="1"/>
      <c r="FA826" s="1"/>
      <c r="FB826" s="1"/>
      <c r="FC826" s="1"/>
      <c r="FD826" s="1"/>
      <c r="FE826" s="1"/>
      <c r="FF826" s="1"/>
      <c r="FI826" s="2"/>
      <c r="FJ826" s="2"/>
      <c r="FO826" s="2"/>
      <c r="FP826" s="2"/>
      <c r="FS826" s="2"/>
      <c r="FT826" s="2"/>
      <c r="FU826" s="2"/>
      <c r="FV826" s="2"/>
      <c r="FW826" s="2"/>
      <c r="FX826" s="2"/>
      <c r="FY826" s="2"/>
      <c r="FZ826" s="2"/>
      <c r="GQ826" s="1"/>
      <c r="GR826" s="1"/>
      <c r="GS826" s="1"/>
      <c r="GT826" s="1"/>
      <c r="GU826" s="1"/>
      <c r="GV826" s="1"/>
      <c r="GW826" s="1"/>
      <c r="GX826" s="1"/>
      <c r="HM826" s="1"/>
      <c r="HN826" s="1"/>
    </row>
    <row r="827" spans="1:222">
      <c r="A827" s="11"/>
      <c r="B827" s="1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2"/>
      <c r="AN827" s="2"/>
      <c r="AQ827" s="2"/>
      <c r="AR827" s="2"/>
      <c r="AU827" s="2"/>
      <c r="AV827" s="2"/>
      <c r="BA827" s="2"/>
      <c r="BB827" s="2"/>
      <c r="BE827" s="2"/>
      <c r="BF827" s="2"/>
      <c r="BI827" s="2"/>
      <c r="BJ827" s="2"/>
      <c r="BO827" s="1"/>
      <c r="BP827" s="1"/>
      <c r="BQ827" s="1"/>
      <c r="BR827" s="1"/>
      <c r="BS827" s="1"/>
      <c r="BT827" s="1"/>
      <c r="BU827" s="1"/>
      <c r="BV827" s="1"/>
      <c r="BW827" s="1"/>
      <c r="BX827" s="1"/>
      <c r="BY827" s="1"/>
      <c r="BZ827" s="1"/>
      <c r="CA827" s="1"/>
      <c r="CB827" s="1"/>
      <c r="CC827" s="1"/>
      <c r="CD827" s="1"/>
      <c r="CE827" s="1"/>
      <c r="CF827" s="1"/>
      <c r="CG827" s="1"/>
      <c r="CH827" s="1"/>
      <c r="CI827" s="1"/>
      <c r="CJ827" s="1"/>
      <c r="CK827" s="1"/>
      <c r="CL827" s="1"/>
      <c r="CM827" s="1"/>
      <c r="CN827" s="1"/>
      <c r="CO827" s="1"/>
      <c r="CP827" s="1"/>
      <c r="CQ827" s="1"/>
      <c r="CR827" s="1"/>
      <c r="CS827" s="1"/>
      <c r="CT827" s="1"/>
      <c r="CU827" s="1"/>
      <c r="CV827" s="1"/>
      <c r="CW827" s="1"/>
      <c r="CX827" s="1"/>
      <c r="CY827" s="1"/>
      <c r="CZ827" s="1"/>
      <c r="DA827" s="1"/>
      <c r="DB827" s="1"/>
      <c r="DC827" s="1"/>
      <c r="DD827" s="1"/>
      <c r="DE827" s="1"/>
      <c r="DF827" s="1"/>
      <c r="DG827" s="1"/>
      <c r="DH827" s="1"/>
      <c r="DI827" s="1"/>
      <c r="DJ827" s="1"/>
      <c r="DK827" s="1"/>
      <c r="DL827" s="1"/>
      <c r="DM827" s="1"/>
      <c r="DN827" s="1"/>
      <c r="DO827" s="1"/>
      <c r="DP827" s="1"/>
      <c r="DQ827" s="1"/>
      <c r="DR827" s="1"/>
      <c r="DS827" s="1"/>
      <c r="DT827" s="1"/>
      <c r="DU827" s="1"/>
      <c r="DV827" s="1"/>
      <c r="DW827" s="1"/>
      <c r="DX827" s="1"/>
      <c r="DY827" s="1"/>
      <c r="DZ827" s="1"/>
      <c r="EA827" s="1"/>
      <c r="EB827" s="1"/>
      <c r="EC827" s="1"/>
      <c r="ED827" s="1"/>
      <c r="EE827" s="1"/>
      <c r="EF827" s="1"/>
      <c r="EG827" s="1"/>
      <c r="EH827" s="1"/>
      <c r="EI827" s="1"/>
      <c r="EJ827" s="1"/>
      <c r="EK827" s="1"/>
      <c r="EL827" s="1"/>
      <c r="EM827" s="1"/>
      <c r="EN827" s="1"/>
      <c r="EO827" s="1"/>
      <c r="EP827" s="1"/>
      <c r="EQ827" s="1"/>
      <c r="ER827" s="1"/>
      <c r="ES827" s="1"/>
      <c r="ET827" s="1"/>
      <c r="EU827" s="1"/>
      <c r="EV827" s="1"/>
      <c r="EW827" s="1"/>
      <c r="EX827" s="1"/>
      <c r="EY827" s="1"/>
      <c r="EZ827" s="1"/>
      <c r="FA827" s="1"/>
      <c r="FB827" s="1"/>
      <c r="FC827" s="1"/>
      <c r="FD827" s="1"/>
      <c r="FE827" s="1"/>
      <c r="FF827" s="1"/>
      <c r="FI827" s="2"/>
      <c r="FJ827" s="2"/>
      <c r="FO827" s="2"/>
      <c r="FP827" s="2"/>
      <c r="FS827" s="2"/>
      <c r="FT827" s="2"/>
      <c r="FU827" s="2"/>
      <c r="FV827" s="2"/>
      <c r="FW827" s="2"/>
      <c r="FX827" s="2"/>
      <c r="FY827" s="2"/>
      <c r="FZ827" s="2"/>
      <c r="GQ827" s="1"/>
      <c r="GR827" s="1"/>
      <c r="GS827" s="1"/>
      <c r="GT827" s="1"/>
      <c r="GU827" s="1"/>
      <c r="GV827" s="1"/>
      <c r="GW827" s="1"/>
      <c r="GX827" s="1"/>
      <c r="HM827" s="1"/>
      <c r="HN827" s="1"/>
    </row>
    <row r="828" spans="1:222">
      <c r="A828" s="11"/>
      <c r="B828" s="1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2"/>
      <c r="AN828" s="2"/>
      <c r="AQ828" s="2"/>
      <c r="AR828" s="2"/>
      <c r="AU828" s="2"/>
      <c r="AV828" s="2"/>
      <c r="BA828" s="2"/>
      <c r="BB828" s="2"/>
      <c r="BE828" s="2"/>
      <c r="BF828" s="2"/>
      <c r="BI828" s="2"/>
      <c r="BJ828" s="2"/>
      <c r="BO828" s="1"/>
      <c r="BP828" s="1"/>
      <c r="BQ828" s="1"/>
      <c r="BR828" s="1"/>
      <c r="BS828" s="1"/>
      <c r="BT828" s="1"/>
      <c r="BU828" s="1"/>
      <c r="BV828" s="1"/>
      <c r="BW828" s="1"/>
      <c r="BX828" s="1"/>
      <c r="BY828" s="1"/>
      <c r="BZ828" s="1"/>
      <c r="CA828" s="1"/>
      <c r="CB828" s="1"/>
      <c r="CC828" s="1"/>
      <c r="CD828" s="1"/>
      <c r="CE828" s="1"/>
      <c r="CF828" s="1"/>
      <c r="CG828" s="1"/>
      <c r="CH828" s="1"/>
      <c r="CI828" s="1"/>
      <c r="CJ828" s="1"/>
      <c r="CK828" s="1"/>
      <c r="CL828" s="1"/>
      <c r="CM828" s="1"/>
      <c r="CN828" s="1"/>
      <c r="CO828" s="1"/>
      <c r="CP828" s="1"/>
      <c r="CQ828" s="1"/>
      <c r="CR828" s="1"/>
      <c r="CS828" s="1"/>
      <c r="CT828" s="1"/>
      <c r="CU828" s="1"/>
      <c r="CV828" s="1"/>
      <c r="CW828" s="1"/>
      <c r="CX828" s="1"/>
      <c r="CY828" s="1"/>
      <c r="CZ828" s="1"/>
      <c r="DA828" s="1"/>
      <c r="DB828" s="1"/>
      <c r="DC828" s="1"/>
      <c r="DD828" s="1"/>
      <c r="DE828" s="1"/>
      <c r="DF828" s="1"/>
      <c r="DG828" s="1"/>
      <c r="DH828" s="1"/>
      <c r="DI828" s="1"/>
      <c r="DJ828" s="1"/>
      <c r="DK828" s="1"/>
      <c r="DL828" s="1"/>
      <c r="DM828" s="1"/>
      <c r="DN828" s="1"/>
      <c r="DO828" s="1"/>
      <c r="DP828" s="1"/>
      <c r="DQ828" s="1"/>
      <c r="DR828" s="1"/>
      <c r="DS828" s="1"/>
      <c r="DT828" s="1"/>
      <c r="DU828" s="1"/>
      <c r="DV828" s="1"/>
      <c r="DW828" s="1"/>
      <c r="DX828" s="1"/>
      <c r="DY828" s="1"/>
      <c r="DZ828" s="1"/>
      <c r="EA828" s="1"/>
      <c r="EB828" s="1"/>
      <c r="EC828" s="1"/>
      <c r="ED828" s="1"/>
      <c r="EE828" s="1"/>
      <c r="EF828" s="1"/>
      <c r="EG828" s="1"/>
      <c r="EH828" s="1"/>
      <c r="EI828" s="1"/>
      <c r="EJ828" s="1"/>
      <c r="EK828" s="1"/>
      <c r="EL828" s="1"/>
      <c r="EM828" s="1"/>
      <c r="EN828" s="1"/>
      <c r="EO828" s="1"/>
      <c r="EP828" s="1"/>
      <c r="EQ828" s="1"/>
      <c r="ER828" s="1"/>
      <c r="ES828" s="1"/>
      <c r="ET828" s="1"/>
      <c r="EU828" s="1"/>
      <c r="EV828" s="1"/>
      <c r="EW828" s="1"/>
      <c r="EX828" s="1"/>
      <c r="EY828" s="1"/>
      <c r="EZ828" s="1"/>
      <c r="FA828" s="1"/>
      <c r="FB828" s="1"/>
      <c r="FC828" s="1"/>
      <c r="FD828" s="1"/>
      <c r="FE828" s="1"/>
      <c r="FF828" s="1"/>
      <c r="FI828" s="2"/>
      <c r="FJ828" s="2"/>
      <c r="FO828" s="2"/>
      <c r="FP828" s="2"/>
      <c r="FS828" s="2"/>
      <c r="FT828" s="2"/>
      <c r="FU828" s="2"/>
      <c r="FV828" s="2"/>
      <c r="FW828" s="2"/>
      <c r="FX828" s="2"/>
      <c r="FY828" s="2"/>
      <c r="FZ828" s="2"/>
      <c r="GQ828" s="1"/>
      <c r="GR828" s="1"/>
      <c r="GS828" s="1"/>
      <c r="GT828" s="1"/>
      <c r="GU828" s="1"/>
      <c r="GV828" s="1"/>
      <c r="GW828" s="1"/>
      <c r="GX828" s="1"/>
      <c r="HM828" s="1"/>
      <c r="HN828" s="1"/>
    </row>
    <row r="829" spans="1:222">
      <c r="A829" s="11"/>
      <c r="B829" s="1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2"/>
      <c r="AN829" s="2"/>
      <c r="AQ829" s="2"/>
      <c r="AR829" s="2"/>
      <c r="AU829" s="2"/>
      <c r="AV829" s="2"/>
      <c r="BA829" s="2"/>
      <c r="BB829" s="2"/>
      <c r="BE829" s="2"/>
      <c r="BF829" s="2"/>
      <c r="BI829" s="2"/>
      <c r="BJ829" s="2"/>
      <c r="BO829" s="1"/>
      <c r="BP829" s="1"/>
      <c r="BQ829" s="1"/>
      <c r="BR829" s="1"/>
      <c r="BS829" s="1"/>
      <c r="BT829" s="1"/>
      <c r="BU829" s="1"/>
      <c r="BV829" s="1"/>
      <c r="BW829" s="1"/>
      <c r="BX829" s="1"/>
      <c r="BY829" s="1"/>
      <c r="BZ829" s="1"/>
      <c r="CA829" s="1"/>
      <c r="CB829" s="1"/>
      <c r="CC829" s="1"/>
      <c r="CD829" s="1"/>
      <c r="CE829" s="1"/>
      <c r="CF829" s="1"/>
      <c r="CG829" s="1"/>
      <c r="CH829" s="1"/>
      <c r="CI829" s="1"/>
      <c r="CJ829" s="1"/>
      <c r="CK829" s="1"/>
      <c r="CL829" s="1"/>
      <c r="CM829" s="1"/>
      <c r="CN829" s="1"/>
      <c r="CO829" s="1"/>
      <c r="CP829" s="1"/>
      <c r="CQ829" s="1"/>
      <c r="CR829" s="1"/>
      <c r="CS829" s="1"/>
      <c r="CT829" s="1"/>
      <c r="CU829" s="1"/>
      <c r="CV829" s="1"/>
      <c r="CW829" s="1"/>
      <c r="CX829" s="1"/>
      <c r="CY829" s="1"/>
      <c r="CZ829" s="1"/>
      <c r="DA829" s="1"/>
      <c r="DB829" s="1"/>
      <c r="DC829" s="1"/>
      <c r="DD829" s="1"/>
      <c r="DE829" s="1"/>
      <c r="DF829" s="1"/>
      <c r="DG829" s="1"/>
      <c r="DH829" s="1"/>
      <c r="DI829" s="1"/>
      <c r="DJ829" s="1"/>
      <c r="DK829" s="1"/>
      <c r="DL829" s="1"/>
      <c r="DM829" s="1"/>
      <c r="DN829" s="1"/>
      <c r="DO829" s="1"/>
      <c r="DP829" s="1"/>
      <c r="DQ829" s="1"/>
      <c r="DR829" s="1"/>
      <c r="DS829" s="1"/>
      <c r="DT829" s="1"/>
      <c r="DU829" s="1"/>
      <c r="DV829" s="1"/>
      <c r="DW829" s="1"/>
      <c r="DX829" s="1"/>
      <c r="DY829" s="1"/>
      <c r="DZ829" s="1"/>
      <c r="EA829" s="1"/>
      <c r="EB829" s="1"/>
      <c r="EC829" s="1"/>
      <c r="ED829" s="1"/>
      <c r="EE829" s="1"/>
      <c r="EF829" s="1"/>
      <c r="EG829" s="1"/>
      <c r="EH829" s="1"/>
      <c r="EI829" s="1"/>
      <c r="EJ829" s="1"/>
      <c r="EK829" s="1"/>
      <c r="EL829" s="1"/>
      <c r="EM829" s="1"/>
      <c r="EN829" s="1"/>
      <c r="EO829" s="1"/>
      <c r="EP829" s="1"/>
      <c r="EQ829" s="1"/>
      <c r="ER829" s="1"/>
      <c r="ES829" s="1"/>
      <c r="ET829" s="1"/>
      <c r="EU829" s="1"/>
      <c r="EV829" s="1"/>
      <c r="EW829" s="1"/>
      <c r="EX829" s="1"/>
      <c r="EY829" s="1"/>
      <c r="EZ829" s="1"/>
      <c r="FA829" s="1"/>
      <c r="FB829" s="1"/>
      <c r="FC829" s="1"/>
      <c r="FD829" s="1"/>
      <c r="FE829" s="1"/>
      <c r="FF829" s="1"/>
      <c r="FI829" s="2"/>
      <c r="FJ829" s="2"/>
      <c r="FO829" s="2"/>
      <c r="FP829" s="2"/>
      <c r="FS829" s="2"/>
      <c r="FT829" s="2"/>
      <c r="FU829" s="2"/>
      <c r="FV829" s="2"/>
      <c r="FW829" s="2"/>
      <c r="FX829" s="2"/>
      <c r="FY829" s="2"/>
      <c r="FZ829" s="2"/>
      <c r="GQ829" s="1"/>
      <c r="GR829" s="1"/>
      <c r="GS829" s="1"/>
      <c r="GT829" s="1"/>
      <c r="GU829" s="1"/>
      <c r="GV829" s="1"/>
      <c r="GW829" s="1"/>
      <c r="GX829" s="1"/>
      <c r="HM829" s="1"/>
      <c r="HN829" s="1"/>
    </row>
    <row r="830" spans="1:222">
      <c r="A830" s="11"/>
      <c r="B830" s="1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2"/>
      <c r="AN830" s="2"/>
      <c r="AQ830" s="2"/>
      <c r="AR830" s="2"/>
      <c r="AU830" s="2"/>
      <c r="AV830" s="2"/>
      <c r="BA830" s="2"/>
      <c r="BB830" s="2"/>
      <c r="BE830" s="2"/>
      <c r="BF830" s="2"/>
      <c r="BI830" s="2"/>
      <c r="BJ830" s="2"/>
      <c r="BO830" s="1"/>
      <c r="BP830" s="1"/>
      <c r="BQ830" s="1"/>
      <c r="BR830" s="1"/>
      <c r="BS830" s="1"/>
      <c r="BT830" s="1"/>
      <c r="BU830" s="1"/>
      <c r="BV830" s="1"/>
      <c r="BW830" s="1"/>
      <c r="BX830" s="1"/>
      <c r="BY830" s="1"/>
      <c r="BZ830" s="1"/>
      <c r="CA830" s="1"/>
      <c r="CB830" s="1"/>
      <c r="CC830" s="1"/>
      <c r="CD830" s="1"/>
      <c r="CE830" s="1"/>
      <c r="CF830" s="1"/>
      <c r="CG830" s="1"/>
      <c r="CH830" s="1"/>
      <c r="CI830" s="1"/>
      <c r="CJ830" s="1"/>
      <c r="CK830" s="1"/>
      <c r="CL830" s="1"/>
      <c r="CM830" s="1"/>
      <c r="CN830" s="1"/>
      <c r="CO830" s="1"/>
      <c r="CP830" s="1"/>
      <c r="CQ830" s="1"/>
      <c r="CR830" s="1"/>
      <c r="CS830" s="1"/>
      <c r="CT830" s="1"/>
      <c r="CU830" s="1"/>
      <c r="CV830" s="1"/>
      <c r="CW830" s="1"/>
      <c r="CX830" s="1"/>
      <c r="CY830" s="1"/>
      <c r="CZ830" s="1"/>
      <c r="DA830" s="1"/>
      <c r="DB830" s="1"/>
      <c r="DC830" s="1"/>
      <c r="DD830" s="1"/>
      <c r="DE830" s="1"/>
      <c r="DF830" s="1"/>
      <c r="DG830" s="1"/>
      <c r="DH830" s="1"/>
      <c r="DI830" s="1"/>
      <c r="DJ830" s="1"/>
      <c r="DK830" s="1"/>
      <c r="DL830" s="1"/>
      <c r="DM830" s="1"/>
      <c r="DN830" s="1"/>
      <c r="DO830" s="1"/>
      <c r="DP830" s="1"/>
      <c r="DQ830" s="1"/>
      <c r="DR830" s="1"/>
      <c r="DS830" s="1"/>
      <c r="DT830" s="1"/>
      <c r="DU830" s="1"/>
      <c r="DV830" s="1"/>
      <c r="DW830" s="1"/>
      <c r="DX830" s="1"/>
      <c r="DY830" s="1"/>
      <c r="DZ830" s="1"/>
      <c r="EA830" s="1"/>
      <c r="EB830" s="1"/>
      <c r="EC830" s="1"/>
      <c r="ED830" s="1"/>
      <c r="EE830" s="1"/>
      <c r="EF830" s="1"/>
      <c r="EG830" s="1"/>
      <c r="EH830" s="1"/>
      <c r="EI830" s="1"/>
      <c r="EJ830" s="1"/>
      <c r="EK830" s="1"/>
      <c r="EL830" s="1"/>
      <c r="EM830" s="1"/>
      <c r="EN830" s="1"/>
      <c r="EO830" s="1"/>
      <c r="EP830" s="1"/>
      <c r="EQ830" s="1"/>
      <c r="ER830" s="1"/>
      <c r="ES830" s="1"/>
      <c r="ET830" s="1"/>
      <c r="EU830" s="1"/>
      <c r="EV830" s="1"/>
      <c r="EW830" s="1"/>
      <c r="EX830" s="1"/>
      <c r="EY830" s="1"/>
      <c r="EZ830" s="1"/>
      <c r="FA830" s="1"/>
      <c r="FB830" s="1"/>
      <c r="FC830" s="1"/>
      <c r="FD830" s="1"/>
      <c r="FE830" s="1"/>
      <c r="FF830" s="1"/>
      <c r="FI830" s="2"/>
      <c r="FJ830" s="2"/>
      <c r="FO830" s="2"/>
      <c r="FP830" s="2"/>
      <c r="FS830" s="2"/>
      <c r="FT830" s="2"/>
      <c r="FU830" s="2"/>
      <c r="FV830" s="2"/>
      <c r="FW830" s="2"/>
      <c r="FX830" s="2"/>
      <c r="FY830" s="2"/>
      <c r="FZ830" s="2"/>
      <c r="GQ830" s="1"/>
      <c r="GR830" s="1"/>
      <c r="GS830" s="1"/>
      <c r="GT830" s="1"/>
      <c r="GU830" s="1"/>
      <c r="GV830" s="1"/>
      <c r="GW830" s="1"/>
      <c r="GX830" s="1"/>
      <c r="HM830" s="1"/>
      <c r="HN830" s="1"/>
    </row>
    <row r="831" spans="1:222">
      <c r="A831" s="11"/>
      <c r="B831" s="1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2"/>
      <c r="AN831" s="2"/>
      <c r="AQ831" s="2"/>
      <c r="AR831" s="2"/>
      <c r="AU831" s="2"/>
      <c r="AV831" s="2"/>
      <c r="BA831" s="2"/>
      <c r="BB831" s="2"/>
      <c r="BE831" s="2"/>
      <c r="BF831" s="2"/>
      <c r="BI831" s="2"/>
      <c r="BJ831" s="2"/>
      <c r="BO831" s="1"/>
      <c r="BP831" s="1"/>
      <c r="BQ831" s="1"/>
      <c r="BR831" s="1"/>
      <c r="BS831" s="1"/>
      <c r="BT831" s="1"/>
      <c r="BU831" s="1"/>
      <c r="BV831" s="1"/>
      <c r="BW831" s="1"/>
      <c r="BX831" s="1"/>
      <c r="BY831" s="1"/>
      <c r="BZ831" s="1"/>
      <c r="CA831" s="1"/>
      <c r="CB831" s="1"/>
      <c r="CC831" s="1"/>
      <c r="CD831" s="1"/>
      <c r="CE831" s="1"/>
      <c r="CF831" s="1"/>
      <c r="CG831" s="1"/>
      <c r="CH831" s="1"/>
      <c r="CI831" s="1"/>
      <c r="CJ831" s="1"/>
      <c r="CK831" s="1"/>
      <c r="CL831" s="1"/>
      <c r="CM831" s="1"/>
      <c r="CN831" s="1"/>
      <c r="CO831" s="1"/>
      <c r="CP831" s="1"/>
      <c r="CQ831" s="1"/>
      <c r="CR831" s="1"/>
      <c r="CS831" s="1"/>
      <c r="CT831" s="1"/>
      <c r="CU831" s="1"/>
      <c r="CV831" s="1"/>
      <c r="CW831" s="1"/>
      <c r="CX831" s="1"/>
      <c r="CY831" s="1"/>
      <c r="CZ831" s="1"/>
      <c r="DA831" s="1"/>
      <c r="DB831" s="1"/>
      <c r="DC831" s="1"/>
      <c r="DD831" s="1"/>
      <c r="DE831" s="1"/>
      <c r="DF831" s="1"/>
      <c r="DG831" s="1"/>
      <c r="DH831" s="1"/>
      <c r="DI831" s="1"/>
      <c r="DJ831" s="1"/>
      <c r="DK831" s="1"/>
      <c r="DL831" s="1"/>
      <c r="DM831" s="1"/>
      <c r="DN831" s="1"/>
      <c r="DO831" s="1"/>
      <c r="DP831" s="1"/>
      <c r="DQ831" s="1"/>
      <c r="DR831" s="1"/>
      <c r="DS831" s="1"/>
      <c r="DT831" s="1"/>
      <c r="DU831" s="1"/>
      <c r="DV831" s="1"/>
      <c r="DW831" s="1"/>
      <c r="DX831" s="1"/>
      <c r="DY831" s="1"/>
      <c r="DZ831" s="1"/>
      <c r="EA831" s="1"/>
      <c r="EB831" s="1"/>
      <c r="EC831" s="1"/>
      <c r="ED831" s="1"/>
      <c r="EE831" s="1"/>
      <c r="EF831" s="1"/>
      <c r="EG831" s="1"/>
      <c r="EH831" s="1"/>
      <c r="EI831" s="1"/>
      <c r="EJ831" s="1"/>
      <c r="EK831" s="1"/>
      <c r="EL831" s="1"/>
      <c r="EM831" s="1"/>
      <c r="EN831" s="1"/>
      <c r="EO831" s="1"/>
      <c r="EP831" s="1"/>
      <c r="EQ831" s="1"/>
      <c r="ER831" s="1"/>
      <c r="ES831" s="1"/>
      <c r="ET831" s="1"/>
      <c r="EU831" s="1"/>
      <c r="EV831" s="1"/>
      <c r="EW831" s="1"/>
      <c r="EX831" s="1"/>
      <c r="EY831" s="1"/>
      <c r="EZ831" s="1"/>
      <c r="FA831" s="1"/>
      <c r="FB831" s="1"/>
      <c r="FC831" s="1"/>
      <c r="FD831" s="1"/>
      <c r="FE831" s="1"/>
      <c r="FF831" s="1"/>
      <c r="FI831" s="2"/>
      <c r="FJ831" s="2"/>
      <c r="FO831" s="2"/>
      <c r="FP831" s="2"/>
      <c r="FS831" s="2"/>
      <c r="FT831" s="2"/>
      <c r="FU831" s="2"/>
      <c r="FV831" s="2"/>
      <c r="FW831" s="2"/>
      <c r="FX831" s="2"/>
      <c r="FY831" s="2"/>
      <c r="FZ831" s="2"/>
      <c r="GQ831" s="1"/>
      <c r="GR831" s="1"/>
      <c r="GS831" s="1"/>
      <c r="GT831" s="1"/>
      <c r="GU831" s="1"/>
      <c r="GV831" s="1"/>
      <c r="GW831" s="1"/>
      <c r="GX831" s="1"/>
      <c r="HM831" s="1"/>
      <c r="HN831" s="1"/>
    </row>
    <row r="832" spans="1:222">
      <c r="A832" s="11"/>
      <c r="B832" s="1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2"/>
      <c r="AN832" s="2"/>
      <c r="AQ832" s="2"/>
      <c r="AR832" s="2"/>
      <c r="AU832" s="2"/>
      <c r="AV832" s="2"/>
      <c r="BA832" s="2"/>
      <c r="BB832" s="2"/>
      <c r="BE832" s="2"/>
      <c r="BF832" s="2"/>
      <c r="BI832" s="2"/>
      <c r="BJ832" s="2"/>
      <c r="BO832" s="1"/>
      <c r="BP832" s="1"/>
      <c r="BQ832" s="1"/>
      <c r="BR832" s="1"/>
      <c r="BS832" s="1"/>
      <c r="BT832" s="1"/>
      <c r="BU832" s="1"/>
      <c r="BV832" s="1"/>
      <c r="BW832" s="1"/>
      <c r="BX832" s="1"/>
      <c r="BY832" s="1"/>
      <c r="BZ832" s="1"/>
      <c r="CA832" s="1"/>
      <c r="CB832" s="1"/>
      <c r="CC832" s="1"/>
      <c r="CD832" s="1"/>
      <c r="CE832" s="1"/>
      <c r="CF832" s="1"/>
      <c r="CG832" s="1"/>
      <c r="CH832" s="1"/>
      <c r="CI832" s="1"/>
      <c r="CJ832" s="1"/>
      <c r="CK832" s="1"/>
      <c r="CL832" s="1"/>
      <c r="CM832" s="1"/>
      <c r="CN832" s="1"/>
      <c r="CO832" s="1"/>
      <c r="CP832" s="1"/>
      <c r="CQ832" s="1"/>
      <c r="CR832" s="1"/>
      <c r="CS832" s="1"/>
      <c r="CT832" s="1"/>
      <c r="CU832" s="1"/>
      <c r="CV832" s="1"/>
      <c r="CW832" s="1"/>
      <c r="CX832" s="1"/>
      <c r="CY832" s="1"/>
      <c r="CZ832" s="1"/>
      <c r="DA832" s="1"/>
      <c r="DB832" s="1"/>
      <c r="DC832" s="1"/>
      <c r="DD832" s="1"/>
      <c r="DE832" s="1"/>
      <c r="DF832" s="1"/>
      <c r="DG832" s="1"/>
      <c r="DH832" s="1"/>
      <c r="DI832" s="1"/>
      <c r="DJ832" s="1"/>
      <c r="DK832" s="1"/>
      <c r="DL832" s="1"/>
      <c r="DM832" s="1"/>
      <c r="DN832" s="1"/>
      <c r="DO832" s="1"/>
      <c r="DP832" s="1"/>
      <c r="DQ832" s="1"/>
      <c r="DR832" s="1"/>
      <c r="DS832" s="1"/>
      <c r="DT832" s="1"/>
      <c r="DU832" s="1"/>
      <c r="DV832" s="1"/>
      <c r="DW832" s="1"/>
      <c r="DX832" s="1"/>
      <c r="DY832" s="1"/>
      <c r="DZ832" s="1"/>
      <c r="EA832" s="1"/>
      <c r="EB832" s="1"/>
      <c r="EC832" s="1"/>
      <c r="ED832" s="1"/>
      <c r="EE832" s="1"/>
      <c r="EF832" s="1"/>
      <c r="EG832" s="1"/>
      <c r="EH832" s="1"/>
      <c r="EI832" s="1"/>
      <c r="EJ832" s="1"/>
      <c r="EK832" s="1"/>
      <c r="EL832" s="1"/>
      <c r="EM832" s="1"/>
      <c r="EN832" s="1"/>
      <c r="EO832" s="1"/>
      <c r="EP832" s="1"/>
      <c r="EQ832" s="1"/>
      <c r="ER832" s="1"/>
      <c r="ES832" s="1"/>
      <c r="ET832" s="1"/>
      <c r="EU832" s="1"/>
      <c r="EV832" s="1"/>
      <c r="EW832" s="1"/>
      <c r="EX832" s="1"/>
      <c r="EY832" s="1"/>
      <c r="EZ832" s="1"/>
      <c r="FA832" s="1"/>
      <c r="FB832" s="1"/>
      <c r="FC832" s="1"/>
      <c r="FD832" s="1"/>
      <c r="FE832" s="1"/>
      <c r="FF832" s="1"/>
      <c r="FI832" s="2"/>
      <c r="FJ832" s="2"/>
      <c r="FO832" s="2"/>
      <c r="FP832" s="2"/>
      <c r="FS832" s="2"/>
      <c r="FT832" s="2"/>
      <c r="FU832" s="2"/>
      <c r="FV832" s="2"/>
      <c r="FW832" s="2"/>
      <c r="FX832" s="2"/>
      <c r="FY832" s="2"/>
      <c r="FZ832" s="2"/>
      <c r="GQ832" s="1"/>
      <c r="GR832" s="1"/>
      <c r="GS832" s="1"/>
      <c r="GT832" s="1"/>
      <c r="GU832" s="1"/>
      <c r="GV832" s="1"/>
      <c r="GW832" s="1"/>
      <c r="GX832" s="1"/>
      <c r="HM832" s="1"/>
      <c r="HN832" s="1"/>
    </row>
    <row r="833" spans="1:222">
      <c r="A833" s="11"/>
      <c r="B833" s="1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2"/>
      <c r="AN833" s="2"/>
      <c r="AQ833" s="2"/>
      <c r="AR833" s="2"/>
      <c r="AU833" s="2"/>
      <c r="AV833" s="2"/>
      <c r="BA833" s="2"/>
      <c r="BB833" s="2"/>
      <c r="BE833" s="2"/>
      <c r="BF833" s="2"/>
      <c r="BI833" s="2"/>
      <c r="BJ833" s="2"/>
      <c r="BO833" s="1"/>
      <c r="BP833" s="1"/>
      <c r="BQ833" s="1"/>
      <c r="BR833" s="1"/>
      <c r="BS833" s="1"/>
      <c r="BT833" s="1"/>
      <c r="BU833" s="1"/>
      <c r="BV833" s="1"/>
      <c r="BW833" s="1"/>
      <c r="BX833" s="1"/>
      <c r="BY833" s="1"/>
      <c r="BZ833" s="1"/>
      <c r="CA833" s="1"/>
      <c r="CB833" s="1"/>
      <c r="CC833" s="1"/>
      <c r="CD833" s="1"/>
      <c r="CE833" s="1"/>
      <c r="CF833" s="1"/>
      <c r="CG833" s="1"/>
      <c r="CH833" s="1"/>
      <c r="CI833" s="1"/>
      <c r="CJ833" s="1"/>
      <c r="CK833" s="1"/>
      <c r="CL833" s="1"/>
      <c r="CM833" s="1"/>
      <c r="CN833" s="1"/>
      <c r="CO833" s="1"/>
      <c r="CP833" s="1"/>
      <c r="CQ833" s="1"/>
      <c r="CR833" s="1"/>
      <c r="CS833" s="1"/>
      <c r="CT833" s="1"/>
      <c r="CU833" s="1"/>
      <c r="CV833" s="1"/>
      <c r="CW833" s="1"/>
      <c r="CX833" s="1"/>
      <c r="CY833" s="1"/>
      <c r="CZ833" s="1"/>
      <c r="DA833" s="1"/>
      <c r="DB833" s="1"/>
      <c r="DC833" s="1"/>
      <c r="DD833" s="1"/>
      <c r="DE833" s="1"/>
      <c r="DF833" s="1"/>
      <c r="DG833" s="1"/>
      <c r="DH833" s="1"/>
      <c r="DI833" s="1"/>
      <c r="DJ833" s="1"/>
      <c r="DK833" s="1"/>
      <c r="DL833" s="1"/>
      <c r="DM833" s="1"/>
      <c r="DN833" s="1"/>
      <c r="DO833" s="1"/>
      <c r="DP833" s="1"/>
      <c r="DQ833" s="1"/>
      <c r="DR833" s="1"/>
      <c r="DS833" s="1"/>
      <c r="DT833" s="1"/>
      <c r="DU833" s="1"/>
      <c r="DV833" s="1"/>
      <c r="DW833" s="1"/>
      <c r="DX833" s="1"/>
      <c r="DY833" s="1"/>
      <c r="DZ833" s="1"/>
      <c r="EA833" s="1"/>
      <c r="EB833" s="1"/>
      <c r="EC833" s="1"/>
      <c r="ED833" s="1"/>
      <c r="EE833" s="1"/>
      <c r="EF833" s="1"/>
      <c r="EG833" s="1"/>
      <c r="EH833" s="1"/>
      <c r="EI833" s="1"/>
      <c r="EJ833" s="1"/>
      <c r="EK833" s="1"/>
      <c r="EL833" s="1"/>
      <c r="EM833" s="1"/>
      <c r="EN833" s="1"/>
      <c r="EO833" s="1"/>
      <c r="EP833" s="1"/>
      <c r="EQ833" s="1"/>
      <c r="ER833" s="1"/>
      <c r="ES833" s="1"/>
      <c r="ET833" s="1"/>
      <c r="EU833" s="1"/>
      <c r="EV833" s="1"/>
      <c r="EW833" s="1"/>
      <c r="EX833" s="1"/>
      <c r="EY833" s="1"/>
      <c r="EZ833" s="1"/>
      <c r="FA833" s="1"/>
      <c r="FB833" s="1"/>
      <c r="FC833" s="1"/>
      <c r="FD833" s="1"/>
      <c r="FE833" s="1"/>
      <c r="FF833" s="1"/>
      <c r="FI833" s="2"/>
      <c r="FJ833" s="2"/>
      <c r="FO833" s="2"/>
      <c r="FP833" s="2"/>
      <c r="FS833" s="2"/>
      <c r="FT833" s="2"/>
      <c r="FU833" s="2"/>
      <c r="FV833" s="2"/>
      <c r="FW833" s="2"/>
      <c r="FX833" s="2"/>
      <c r="FY833" s="2"/>
      <c r="FZ833" s="2"/>
      <c r="GQ833" s="1"/>
      <c r="GR833" s="1"/>
      <c r="GS833" s="1"/>
      <c r="GT833" s="1"/>
      <c r="GU833" s="1"/>
      <c r="GV833" s="1"/>
      <c r="GW833" s="1"/>
      <c r="GX833" s="1"/>
      <c r="HM833" s="1"/>
      <c r="HN833" s="1"/>
    </row>
    <row r="834" spans="1:222">
      <c r="A834" s="11"/>
      <c r="B834" s="1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2"/>
      <c r="AN834" s="2"/>
      <c r="AQ834" s="2"/>
      <c r="AR834" s="2"/>
      <c r="AU834" s="2"/>
      <c r="AV834" s="2"/>
      <c r="BA834" s="2"/>
      <c r="BB834" s="2"/>
      <c r="BE834" s="2"/>
      <c r="BF834" s="2"/>
      <c r="BI834" s="2"/>
      <c r="BJ834" s="2"/>
      <c r="BO834" s="1"/>
      <c r="BP834" s="1"/>
      <c r="BQ834" s="1"/>
      <c r="BR834" s="1"/>
      <c r="BS834" s="1"/>
      <c r="BT834" s="1"/>
      <c r="BU834" s="1"/>
      <c r="BV834" s="1"/>
      <c r="BW834" s="1"/>
      <c r="BX834" s="1"/>
      <c r="BY834" s="1"/>
      <c r="BZ834" s="1"/>
      <c r="CA834" s="1"/>
      <c r="CB834" s="1"/>
      <c r="CC834" s="1"/>
      <c r="CD834" s="1"/>
      <c r="CE834" s="1"/>
      <c r="CF834" s="1"/>
      <c r="CG834" s="1"/>
      <c r="CH834" s="1"/>
      <c r="CI834" s="1"/>
      <c r="CJ834" s="1"/>
      <c r="CK834" s="1"/>
      <c r="CL834" s="1"/>
      <c r="CM834" s="1"/>
      <c r="CN834" s="1"/>
      <c r="CO834" s="1"/>
      <c r="CP834" s="1"/>
      <c r="CQ834" s="1"/>
      <c r="CR834" s="1"/>
      <c r="CS834" s="1"/>
      <c r="CT834" s="1"/>
      <c r="CU834" s="1"/>
      <c r="CV834" s="1"/>
      <c r="CW834" s="1"/>
      <c r="CX834" s="1"/>
      <c r="CY834" s="1"/>
      <c r="CZ834" s="1"/>
      <c r="DA834" s="1"/>
      <c r="DB834" s="1"/>
      <c r="DC834" s="1"/>
      <c r="DD834" s="1"/>
      <c r="DE834" s="1"/>
      <c r="DF834" s="1"/>
      <c r="DG834" s="1"/>
      <c r="DH834" s="1"/>
      <c r="DI834" s="1"/>
      <c r="DJ834" s="1"/>
      <c r="DK834" s="1"/>
      <c r="DL834" s="1"/>
      <c r="DM834" s="1"/>
      <c r="DN834" s="1"/>
      <c r="DO834" s="1"/>
      <c r="DP834" s="1"/>
      <c r="DQ834" s="1"/>
      <c r="DR834" s="1"/>
      <c r="DS834" s="1"/>
      <c r="DT834" s="1"/>
      <c r="DU834" s="1"/>
      <c r="DV834" s="1"/>
      <c r="DW834" s="1"/>
      <c r="DX834" s="1"/>
      <c r="DY834" s="1"/>
      <c r="DZ834" s="1"/>
      <c r="EA834" s="1"/>
      <c r="EB834" s="1"/>
      <c r="EC834" s="1"/>
      <c r="ED834" s="1"/>
      <c r="EE834" s="1"/>
      <c r="EF834" s="1"/>
      <c r="EG834" s="1"/>
      <c r="EH834" s="1"/>
      <c r="EI834" s="1"/>
      <c r="EJ834" s="1"/>
      <c r="EK834" s="1"/>
      <c r="EL834" s="1"/>
      <c r="EM834" s="1"/>
      <c r="EN834" s="1"/>
      <c r="EO834" s="1"/>
      <c r="EP834" s="1"/>
      <c r="EQ834" s="1"/>
      <c r="ER834" s="1"/>
      <c r="ES834" s="1"/>
      <c r="ET834" s="1"/>
      <c r="EU834" s="1"/>
      <c r="EV834" s="1"/>
      <c r="EW834" s="1"/>
      <c r="EX834" s="1"/>
      <c r="EY834" s="1"/>
      <c r="EZ834" s="1"/>
      <c r="FA834" s="1"/>
      <c r="FB834" s="1"/>
      <c r="FC834" s="1"/>
      <c r="FD834" s="1"/>
      <c r="FE834" s="1"/>
      <c r="FF834" s="1"/>
      <c r="FI834" s="2"/>
      <c r="FJ834" s="2"/>
      <c r="FO834" s="2"/>
      <c r="FP834" s="2"/>
      <c r="FS834" s="2"/>
      <c r="FT834" s="2"/>
      <c r="FU834" s="2"/>
      <c r="FV834" s="2"/>
      <c r="FW834" s="2"/>
      <c r="FX834" s="2"/>
      <c r="FY834" s="2"/>
      <c r="FZ834" s="2"/>
      <c r="GQ834" s="1"/>
      <c r="GR834" s="1"/>
      <c r="GS834" s="1"/>
      <c r="GT834" s="1"/>
      <c r="GU834" s="1"/>
      <c r="GV834" s="1"/>
      <c r="GW834" s="1"/>
      <c r="GX834" s="1"/>
      <c r="HM834" s="1"/>
      <c r="HN834" s="1"/>
    </row>
    <row r="835" spans="1:222">
      <c r="A835" s="11"/>
      <c r="B835" s="1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2"/>
      <c r="AN835" s="2"/>
      <c r="AQ835" s="2"/>
      <c r="AR835" s="2"/>
      <c r="AU835" s="2"/>
      <c r="AV835" s="2"/>
      <c r="BA835" s="2"/>
      <c r="BB835" s="2"/>
      <c r="BE835" s="2"/>
      <c r="BF835" s="2"/>
      <c r="BI835" s="2"/>
      <c r="BJ835" s="2"/>
      <c r="BO835" s="1"/>
      <c r="BP835" s="1"/>
      <c r="BQ835" s="1"/>
      <c r="BR835" s="1"/>
      <c r="BS835" s="1"/>
      <c r="BT835" s="1"/>
      <c r="BU835" s="1"/>
      <c r="BV835" s="1"/>
      <c r="BW835" s="1"/>
      <c r="BX835" s="1"/>
      <c r="BY835" s="1"/>
      <c r="BZ835" s="1"/>
      <c r="CA835" s="1"/>
      <c r="CB835" s="1"/>
      <c r="CC835" s="1"/>
      <c r="CD835" s="1"/>
      <c r="CE835" s="1"/>
      <c r="CF835" s="1"/>
      <c r="CG835" s="1"/>
      <c r="CH835" s="1"/>
      <c r="CI835" s="1"/>
      <c r="CJ835" s="1"/>
      <c r="CK835" s="1"/>
      <c r="CL835" s="1"/>
      <c r="CM835" s="1"/>
      <c r="CN835" s="1"/>
      <c r="CO835" s="1"/>
      <c r="CP835" s="1"/>
      <c r="CQ835" s="1"/>
      <c r="CR835" s="1"/>
      <c r="CS835" s="1"/>
      <c r="CT835" s="1"/>
      <c r="CU835" s="1"/>
      <c r="CV835" s="1"/>
      <c r="CW835" s="1"/>
      <c r="CX835" s="1"/>
      <c r="CY835" s="1"/>
      <c r="CZ835" s="1"/>
      <c r="DA835" s="1"/>
      <c r="DB835" s="1"/>
      <c r="DC835" s="1"/>
      <c r="DD835" s="1"/>
      <c r="DE835" s="1"/>
      <c r="DF835" s="1"/>
      <c r="DG835" s="1"/>
      <c r="DH835" s="1"/>
      <c r="DI835" s="1"/>
      <c r="DJ835" s="1"/>
      <c r="DK835" s="1"/>
      <c r="DL835" s="1"/>
      <c r="DM835" s="1"/>
      <c r="DN835" s="1"/>
      <c r="DO835" s="1"/>
      <c r="DP835" s="1"/>
      <c r="DQ835" s="1"/>
      <c r="DR835" s="1"/>
      <c r="DS835" s="1"/>
      <c r="DT835" s="1"/>
      <c r="DU835" s="1"/>
      <c r="DV835" s="1"/>
      <c r="DW835" s="1"/>
      <c r="DX835" s="1"/>
      <c r="DY835" s="1"/>
      <c r="DZ835" s="1"/>
      <c r="EA835" s="1"/>
      <c r="EB835" s="1"/>
      <c r="EC835" s="1"/>
      <c r="ED835" s="1"/>
      <c r="EE835" s="1"/>
      <c r="EF835" s="1"/>
      <c r="EG835" s="1"/>
      <c r="EH835" s="1"/>
      <c r="EI835" s="1"/>
      <c r="EJ835" s="1"/>
      <c r="EK835" s="1"/>
      <c r="EL835" s="1"/>
      <c r="EM835" s="1"/>
      <c r="EN835" s="1"/>
      <c r="EO835" s="1"/>
      <c r="EP835" s="1"/>
      <c r="EQ835" s="1"/>
      <c r="ER835" s="1"/>
      <c r="ES835" s="1"/>
      <c r="ET835" s="1"/>
      <c r="EU835" s="1"/>
      <c r="EV835" s="1"/>
      <c r="EW835" s="1"/>
      <c r="EX835" s="1"/>
      <c r="EY835" s="1"/>
      <c r="EZ835" s="1"/>
      <c r="FA835" s="1"/>
      <c r="FB835" s="1"/>
      <c r="FC835" s="1"/>
      <c r="FD835" s="1"/>
      <c r="FE835" s="1"/>
      <c r="FF835" s="1"/>
      <c r="FI835" s="2"/>
      <c r="FJ835" s="2"/>
      <c r="FO835" s="2"/>
      <c r="FP835" s="2"/>
      <c r="FS835" s="2"/>
      <c r="FT835" s="2"/>
      <c r="FU835" s="2"/>
      <c r="FV835" s="2"/>
      <c r="FW835" s="2"/>
      <c r="FX835" s="2"/>
      <c r="FY835" s="2"/>
      <c r="FZ835" s="2"/>
      <c r="GQ835" s="1"/>
      <c r="GR835" s="1"/>
      <c r="GS835" s="1"/>
      <c r="GT835" s="1"/>
      <c r="GU835" s="1"/>
      <c r="GV835" s="1"/>
      <c r="GW835" s="1"/>
      <c r="GX835" s="1"/>
      <c r="HM835" s="1"/>
      <c r="HN835" s="1"/>
    </row>
    <row r="836" spans="1:222">
      <c r="A836" s="11"/>
      <c r="B836" s="1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2"/>
      <c r="AN836" s="2"/>
      <c r="AQ836" s="2"/>
      <c r="AR836" s="2"/>
      <c r="AU836" s="2"/>
      <c r="AV836" s="2"/>
      <c r="BA836" s="2"/>
      <c r="BB836" s="2"/>
      <c r="BE836" s="2"/>
      <c r="BF836" s="2"/>
      <c r="BI836" s="2"/>
      <c r="BJ836" s="2"/>
      <c r="BO836" s="1"/>
      <c r="BP836" s="1"/>
      <c r="BQ836" s="1"/>
      <c r="BR836" s="1"/>
      <c r="BS836" s="1"/>
      <c r="BT836" s="1"/>
      <c r="BU836" s="1"/>
      <c r="BV836" s="1"/>
      <c r="BW836" s="1"/>
      <c r="BX836" s="1"/>
      <c r="BY836" s="1"/>
      <c r="BZ836" s="1"/>
      <c r="CA836" s="1"/>
      <c r="CB836" s="1"/>
      <c r="CC836" s="1"/>
      <c r="CD836" s="1"/>
      <c r="CE836" s="1"/>
      <c r="CF836" s="1"/>
      <c r="CG836" s="1"/>
      <c r="CH836" s="1"/>
      <c r="CI836" s="1"/>
      <c r="CJ836" s="1"/>
      <c r="CK836" s="1"/>
      <c r="CL836" s="1"/>
      <c r="CM836" s="1"/>
      <c r="CN836" s="1"/>
      <c r="CO836" s="1"/>
      <c r="CP836" s="1"/>
      <c r="CQ836" s="1"/>
      <c r="CR836" s="1"/>
      <c r="CS836" s="1"/>
      <c r="CT836" s="1"/>
      <c r="CU836" s="1"/>
      <c r="CV836" s="1"/>
      <c r="CW836" s="1"/>
      <c r="CX836" s="1"/>
      <c r="CY836" s="1"/>
      <c r="CZ836" s="1"/>
      <c r="DA836" s="1"/>
      <c r="DB836" s="1"/>
      <c r="DC836" s="1"/>
      <c r="DD836" s="1"/>
      <c r="DE836" s="1"/>
      <c r="DF836" s="1"/>
      <c r="DG836" s="1"/>
      <c r="DH836" s="1"/>
      <c r="DI836" s="1"/>
      <c r="DJ836" s="1"/>
      <c r="DK836" s="1"/>
      <c r="DL836" s="1"/>
      <c r="DM836" s="1"/>
      <c r="DN836" s="1"/>
      <c r="DO836" s="1"/>
      <c r="DP836" s="1"/>
      <c r="DQ836" s="1"/>
      <c r="DR836" s="1"/>
      <c r="DS836" s="1"/>
      <c r="DT836" s="1"/>
      <c r="DU836" s="1"/>
      <c r="DV836" s="1"/>
      <c r="DW836" s="1"/>
      <c r="DX836" s="1"/>
      <c r="DY836" s="1"/>
      <c r="DZ836" s="1"/>
      <c r="EA836" s="1"/>
      <c r="EB836" s="1"/>
      <c r="EC836" s="1"/>
      <c r="ED836" s="1"/>
      <c r="EE836" s="1"/>
      <c r="EF836" s="1"/>
      <c r="EG836" s="1"/>
      <c r="EH836" s="1"/>
      <c r="EI836" s="1"/>
      <c r="EJ836" s="1"/>
      <c r="EK836" s="1"/>
      <c r="EL836" s="1"/>
      <c r="EM836" s="1"/>
      <c r="EN836" s="1"/>
      <c r="EO836" s="1"/>
      <c r="EP836" s="1"/>
      <c r="EQ836" s="1"/>
      <c r="ER836" s="1"/>
      <c r="ES836" s="1"/>
      <c r="ET836" s="1"/>
      <c r="EU836" s="1"/>
      <c r="EV836" s="1"/>
      <c r="EW836" s="1"/>
      <c r="EX836" s="1"/>
      <c r="EY836" s="1"/>
      <c r="EZ836" s="1"/>
      <c r="FA836" s="1"/>
      <c r="FB836" s="1"/>
      <c r="FC836" s="1"/>
      <c r="FD836" s="1"/>
      <c r="FE836" s="1"/>
      <c r="FF836" s="1"/>
      <c r="FI836" s="2"/>
      <c r="FJ836" s="2"/>
      <c r="FO836" s="2"/>
      <c r="FP836" s="2"/>
      <c r="FS836" s="2"/>
      <c r="FT836" s="2"/>
      <c r="FU836" s="2"/>
      <c r="FV836" s="2"/>
      <c r="FW836" s="2"/>
      <c r="FX836" s="2"/>
      <c r="FY836" s="2"/>
      <c r="FZ836" s="2"/>
      <c r="GQ836" s="1"/>
      <c r="GR836" s="1"/>
      <c r="GS836" s="1"/>
      <c r="GT836" s="1"/>
      <c r="GU836" s="1"/>
      <c r="GV836" s="1"/>
      <c r="GW836" s="1"/>
      <c r="GX836" s="1"/>
      <c r="HM836" s="1"/>
      <c r="HN836" s="1"/>
    </row>
    <row r="837" spans="1:222">
      <c r="A837" s="11"/>
      <c r="B837" s="1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2"/>
      <c r="AN837" s="2"/>
      <c r="AQ837" s="2"/>
      <c r="AR837" s="2"/>
      <c r="AU837" s="2"/>
      <c r="AV837" s="2"/>
      <c r="BA837" s="2"/>
      <c r="BB837" s="2"/>
      <c r="BE837" s="2"/>
      <c r="BF837" s="2"/>
      <c r="BI837" s="2"/>
      <c r="BJ837" s="2"/>
      <c r="BO837" s="1"/>
      <c r="BP837" s="1"/>
      <c r="BQ837" s="1"/>
      <c r="BR837" s="1"/>
      <c r="BS837" s="1"/>
      <c r="BT837" s="1"/>
      <c r="BU837" s="1"/>
      <c r="BV837" s="1"/>
      <c r="BW837" s="1"/>
      <c r="BX837" s="1"/>
      <c r="BY837" s="1"/>
      <c r="BZ837" s="1"/>
      <c r="CA837" s="1"/>
      <c r="CB837" s="1"/>
      <c r="CC837" s="1"/>
      <c r="CD837" s="1"/>
      <c r="CE837" s="1"/>
      <c r="CF837" s="1"/>
      <c r="CG837" s="1"/>
      <c r="CH837" s="1"/>
      <c r="CI837" s="1"/>
      <c r="CJ837" s="1"/>
      <c r="CK837" s="1"/>
      <c r="CL837" s="1"/>
      <c r="CM837" s="1"/>
      <c r="CN837" s="1"/>
      <c r="CO837" s="1"/>
      <c r="CP837" s="1"/>
      <c r="CQ837" s="1"/>
      <c r="CR837" s="1"/>
      <c r="CS837" s="1"/>
      <c r="CT837" s="1"/>
      <c r="CU837" s="1"/>
      <c r="CV837" s="1"/>
      <c r="CW837" s="1"/>
      <c r="CX837" s="1"/>
      <c r="CY837" s="1"/>
      <c r="CZ837" s="1"/>
      <c r="DA837" s="1"/>
      <c r="DB837" s="1"/>
      <c r="DC837" s="1"/>
      <c r="DD837" s="1"/>
      <c r="DE837" s="1"/>
      <c r="DF837" s="1"/>
      <c r="DG837" s="1"/>
      <c r="DH837" s="1"/>
      <c r="DI837" s="1"/>
      <c r="DJ837" s="1"/>
      <c r="DK837" s="1"/>
      <c r="DL837" s="1"/>
      <c r="DM837" s="1"/>
      <c r="DN837" s="1"/>
      <c r="DO837" s="1"/>
      <c r="DP837" s="1"/>
      <c r="DQ837" s="1"/>
      <c r="DR837" s="1"/>
      <c r="DS837" s="1"/>
      <c r="DT837" s="1"/>
      <c r="DU837" s="1"/>
      <c r="DV837" s="1"/>
      <c r="DW837" s="1"/>
      <c r="DX837" s="1"/>
      <c r="DY837" s="1"/>
      <c r="DZ837" s="1"/>
      <c r="EA837" s="1"/>
      <c r="EB837" s="1"/>
      <c r="EC837" s="1"/>
      <c r="ED837" s="1"/>
      <c r="EE837" s="1"/>
      <c r="EF837" s="1"/>
      <c r="EG837" s="1"/>
      <c r="EH837" s="1"/>
      <c r="EI837" s="1"/>
      <c r="EJ837" s="1"/>
      <c r="EK837" s="1"/>
      <c r="EL837" s="1"/>
      <c r="EM837" s="1"/>
      <c r="EN837" s="1"/>
      <c r="EO837" s="1"/>
      <c r="EP837" s="1"/>
      <c r="EQ837" s="1"/>
      <c r="ER837" s="1"/>
      <c r="ES837" s="1"/>
      <c r="ET837" s="1"/>
      <c r="EU837" s="1"/>
      <c r="EV837" s="1"/>
      <c r="EW837" s="1"/>
      <c r="EX837" s="1"/>
      <c r="EY837" s="1"/>
      <c r="EZ837" s="1"/>
      <c r="FA837" s="1"/>
      <c r="FB837" s="1"/>
      <c r="FC837" s="1"/>
      <c r="FD837" s="1"/>
      <c r="FE837" s="1"/>
      <c r="FF837" s="1"/>
      <c r="FI837" s="2"/>
      <c r="FJ837" s="2"/>
      <c r="FO837" s="2"/>
      <c r="FP837" s="2"/>
      <c r="FS837" s="2"/>
      <c r="FT837" s="2"/>
      <c r="FU837" s="2"/>
      <c r="FV837" s="2"/>
      <c r="FW837" s="2"/>
      <c r="FX837" s="2"/>
      <c r="FY837" s="2"/>
      <c r="FZ837" s="2"/>
      <c r="GQ837" s="1"/>
      <c r="GR837" s="1"/>
      <c r="GS837" s="1"/>
      <c r="GT837" s="1"/>
      <c r="GU837" s="1"/>
      <c r="GV837" s="1"/>
      <c r="GW837" s="1"/>
      <c r="GX837" s="1"/>
      <c r="HM837" s="1"/>
      <c r="HN837" s="1"/>
    </row>
    <row r="838" spans="1:222">
      <c r="A838" s="11"/>
      <c r="B838" s="1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2"/>
      <c r="AN838" s="2"/>
      <c r="AQ838" s="2"/>
      <c r="AR838" s="2"/>
      <c r="AU838" s="2"/>
      <c r="AV838" s="2"/>
      <c r="BA838" s="2"/>
      <c r="BB838" s="2"/>
      <c r="BE838" s="2"/>
      <c r="BF838" s="2"/>
      <c r="BI838" s="2"/>
      <c r="BJ838" s="2"/>
      <c r="BO838" s="1"/>
      <c r="BP838" s="1"/>
      <c r="BQ838" s="1"/>
      <c r="BR838" s="1"/>
      <c r="BS838" s="1"/>
      <c r="BT838" s="1"/>
      <c r="BU838" s="1"/>
      <c r="BV838" s="1"/>
      <c r="BW838" s="1"/>
      <c r="BX838" s="1"/>
      <c r="BY838" s="1"/>
      <c r="BZ838" s="1"/>
      <c r="CA838" s="1"/>
      <c r="CB838" s="1"/>
      <c r="CC838" s="1"/>
      <c r="CD838" s="1"/>
      <c r="CE838" s="1"/>
      <c r="CF838" s="1"/>
      <c r="CG838" s="1"/>
      <c r="CH838" s="1"/>
      <c r="CI838" s="1"/>
      <c r="CJ838" s="1"/>
      <c r="CK838" s="1"/>
      <c r="CL838" s="1"/>
      <c r="CM838" s="1"/>
      <c r="CN838" s="1"/>
      <c r="CO838" s="1"/>
      <c r="CP838" s="1"/>
      <c r="CQ838" s="1"/>
      <c r="CR838" s="1"/>
      <c r="CS838" s="1"/>
      <c r="CT838" s="1"/>
      <c r="CU838" s="1"/>
      <c r="CV838" s="1"/>
      <c r="CW838" s="1"/>
      <c r="CX838" s="1"/>
      <c r="CY838" s="1"/>
      <c r="CZ838" s="1"/>
      <c r="DA838" s="1"/>
      <c r="DB838" s="1"/>
      <c r="DC838" s="1"/>
      <c r="DD838" s="1"/>
      <c r="DE838" s="1"/>
      <c r="DF838" s="1"/>
      <c r="DG838" s="1"/>
      <c r="DH838" s="1"/>
      <c r="DI838" s="1"/>
      <c r="DJ838" s="1"/>
      <c r="DK838" s="1"/>
      <c r="DL838" s="1"/>
      <c r="DM838" s="1"/>
      <c r="DN838" s="1"/>
      <c r="DO838" s="1"/>
      <c r="DP838" s="1"/>
      <c r="DQ838" s="1"/>
      <c r="DR838" s="1"/>
      <c r="DS838" s="1"/>
      <c r="DT838" s="1"/>
      <c r="DU838" s="1"/>
      <c r="DV838" s="1"/>
      <c r="DW838" s="1"/>
      <c r="DX838" s="1"/>
      <c r="DY838" s="1"/>
      <c r="DZ838" s="1"/>
      <c r="EA838" s="1"/>
      <c r="EB838" s="1"/>
      <c r="EC838" s="1"/>
      <c r="ED838" s="1"/>
      <c r="EE838" s="1"/>
      <c r="EF838" s="1"/>
      <c r="EG838" s="1"/>
      <c r="EH838" s="1"/>
      <c r="EI838" s="1"/>
      <c r="EJ838" s="1"/>
      <c r="EK838" s="1"/>
      <c r="EL838" s="1"/>
      <c r="EM838" s="1"/>
      <c r="EN838" s="1"/>
      <c r="EO838" s="1"/>
      <c r="EP838" s="1"/>
      <c r="EQ838" s="1"/>
      <c r="ER838" s="1"/>
      <c r="ES838" s="1"/>
      <c r="ET838" s="1"/>
      <c r="EU838" s="1"/>
      <c r="EV838" s="1"/>
      <c r="EW838" s="1"/>
      <c r="EX838" s="1"/>
      <c r="EY838" s="1"/>
      <c r="EZ838" s="1"/>
      <c r="FA838" s="1"/>
      <c r="FB838" s="1"/>
      <c r="FC838" s="1"/>
      <c r="FD838" s="1"/>
      <c r="FE838" s="1"/>
      <c r="FF838" s="1"/>
      <c r="FI838" s="2"/>
      <c r="FJ838" s="2"/>
      <c r="FO838" s="2"/>
      <c r="FP838" s="2"/>
      <c r="FS838" s="2"/>
      <c r="FT838" s="2"/>
      <c r="FU838" s="2"/>
      <c r="FV838" s="2"/>
      <c r="FW838" s="2"/>
      <c r="FX838" s="2"/>
      <c r="FY838" s="2"/>
      <c r="FZ838" s="2"/>
      <c r="GQ838" s="1"/>
      <c r="GR838" s="1"/>
      <c r="GS838" s="1"/>
      <c r="GT838" s="1"/>
      <c r="GU838" s="1"/>
      <c r="GV838" s="1"/>
      <c r="GW838" s="1"/>
      <c r="GX838" s="1"/>
      <c r="HM838" s="1"/>
      <c r="HN838" s="1"/>
    </row>
    <row r="839" spans="1:222">
      <c r="A839" s="11"/>
      <c r="B839" s="1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2"/>
      <c r="AN839" s="2"/>
      <c r="AQ839" s="2"/>
      <c r="AR839" s="2"/>
      <c r="AU839" s="2"/>
      <c r="AV839" s="2"/>
      <c r="BA839" s="2"/>
      <c r="BB839" s="2"/>
      <c r="BE839" s="2"/>
      <c r="BF839" s="2"/>
      <c r="BI839" s="2"/>
      <c r="BJ839" s="2"/>
      <c r="BO839" s="1"/>
      <c r="BP839" s="1"/>
      <c r="BQ839" s="1"/>
      <c r="BR839" s="1"/>
      <c r="BS839" s="1"/>
      <c r="BT839" s="1"/>
      <c r="BU839" s="1"/>
      <c r="BV839" s="1"/>
      <c r="BW839" s="1"/>
      <c r="BX839" s="1"/>
      <c r="BY839" s="1"/>
      <c r="BZ839" s="1"/>
      <c r="CA839" s="1"/>
      <c r="CB839" s="1"/>
      <c r="CC839" s="1"/>
      <c r="CD839" s="1"/>
      <c r="CE839" s="1"/>
      <c r="CF839" s="1"/>
      <c r="CG839" s="1"/>
      <c r="CH839" s="1"/>
      <c r="CI839" s="1"/>
      <c r="CJ839" s="1"/>
      <c r="CK839" s="1"/>
      <c r="CL839" s="1"/>
      <c r="CM839" s="1"/>
      <c r="CN839" s="1"/>
      <c r="CO839" s="1"/>
      <c r="CP839" s="1"/>
      <c r="CQ839" s="1"/>
      <c r="CR839" s="1"/>
      <c r="CS839" s="1"/>
      <c r="CT839" s="1"/>
      <c r="CU839" s="1"/>
      <c r="CV839" s="1"/>
      <c r="CW839" s="1"/>
      <c r="CX839" s="1"/>
      <c r="CY839" s="1"/>
      <c r="CZ839" s="1"/>
      <c r="DA839" s="1"/>
      <c r="DB839" s="1"/>
      <c r="DC839" s="1"/>
      <c r="DD839" s="1"/>
      <c r="DE839" s="1"/>
      <c r="DF839" s="1"/>
      <c r="DG839" s="1"/>
      <c r="DH839" s="1"/>
      <c r="DI839" s="1"/>
      <c r="DJ839" s="1"/>
      <c r="DK839" s="1"/>
      <c r="DL839" s="1"/>
      <c r="DM839" s="1"/>
      <c r="DN839" s="1"/>
      <c r="DO839" s="1"/>
      <c r="DP839" s="1"/>
      <c r="DQ839" s="1"/>
      <c r="DR839" s="1"/>
      <c r="DS839" s="1"/>
      <c r="DT839" s="1"/>
      <c r="DU839" s="1"/>
      <c r="DV839" s="1"/>
      <c r="DW839" s="1"/>
      <c r="DX839" s="1"/>
      <c r="DY839" s="1"/>
      <c r="DZ839" s="1"/>
      <c r="EA839" s="1"/>
      <c r="EB839" s="1"/>
      <c r="EC839" s="1"/>
      <c r="ED839" s="1"/>
      <c r="EE839" s="1"/>
      <c r="EF839" s="1"/>
      <c r="EG839" s="1"/>
      <c r="EH839" s="1"/>
      <c r="EI839" s="1"/>
      <c r="EJ839" s="1"/>
      <c r="EK839" s="1"/>
      <c r="EL839" s="1"/>
      <c r="EM839" s="1"/>
      <c r="EN839" s="1"/>
      <c r="EO839" s="1"/>
      <c r="EP839" s="1"/>
      <c r="EQ839" s="1"/>
      <c r="ER839" s="1"/>
      <c r="ES839" s="1"/>
      <c r="ET839" s="1"/>
      <c r="EU839" s="1"/>
      <c r="EV839" s="1"/>
      <c r="EW839" s="1"/>
      <c r="EX839" s="1"/>
      <c r="EY839" s="1"/>
      <c r="EZ839" s="1"/>
      <c r="FA839" s="1"/>
      <c r="FB839" s="1"/>
      <c r="FC839" s="1"/>
      <c r="FD839" s="1"/>
      <c r="FE839" s="1"/>
      <c r="FF839" s="1"/>
      <c r="FI839" s="2"/>
      <c r="FJ839" s="2"/>
      <c r="FO839" s="2"/>
      <c r="FP839" s="2"/>
      <c r="FS839" s="2"/>
      <c r="FT839" s="2"/>
      <c r="FU839" s="2"/>
      <c r="FV839" s="2"/>
      <c r="FW839" s="2"/>
      <c r="FX839" s="2"/>
      <c r="FY839" s="2"/>
      <c r="FZ839" s="2"/>
      <c r="GQ839" s="1"/>
      <c r="GR839" s="1"/>
      <c r="GS839" s="1"/>
      <c r="GT839" s="1"/>
      <c r="GU839" s="1"/>
      <c r="GV839" s="1"/>
      <c r="GW839" s="1"/>
      <c r="GX839" s="1"/>
      <c r="HM839" s="1"/>
      <c r="HN839" s="1"/>
    </row>
    <row r="840" spans="1:222">
      <c r="A840" s="11"/>
      <c r="B840" s="1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2"/>
      <c r="AN840" s="2"/>
      <c r="AQ840" s="2"/>
      <c r="AR840" s="2"/>
      <c r="AU840" s="2"/>
      <c r="AV840" s="2"/>
      <c r="BA840" s="2"/>
      <c r="BB840" s="2"/>
      <c r="BE840" s="2"/>
      <c r="BF840" s="2"/>
      <c r="BI840" s="2"/>
      <c r="BJ840" s="2"/>
      <c r="BO840" s="1"/>
      <c r="BP840" s="1"/>
      <c r="BQ840" s="1"/>
      <c r="BR840" s="1"/>
      <c r="BS840" s="1"/>
      <c r="BT840" s="1"/>
      <c r="BU840" s="1"/>
      <c r="BV840" s="1"/>
      <c r="BW840" s="1"/>
      <c r="BX840" s="1"/>
      <c r="BY840" s="1"/>
      <c r="BZ840" s="1"/>
      <c r="CA840" s="1"/>
      <c r="CB840" s="1"/>
      <c r="CC840" s="1"/>
      <c r="CD840" s="1"/>
      <c r="CE840" s="1"/>
      <c r="CF840" s="1"/>
      <c r="CG840" s="1"/>
      <c r="CH840" s="1"/>
      <c r="CI840" s="1"/>
      <c r="CJ840" s="1"/>
      <c r="CK840" s="1"/>
      <c r="CL840" s="1"/>
      <c r="CM840" s="1"/>
      <c r="CN840" s="1"/>
      <c r="CO840" s="1"/>
      <c r="CP840" s="1"/>
      <c r="CQ840" s="1"/>
      <c r="CR840" s="1"/>
      <c r="CS840" s="1"/>
      <c r="CT840" s="1"/>
      <c r="CU840" s="1"/>
      <c r="CV840" s="1"/>
      <c r="CW840" s="1"/>
      <c r="CX840" s="1"/>
      <c r="CY840" s="1"/>
      <c r="CZ840" s="1"/>
      <c r="DA840" s="1"/>
      <c r="DB840" s="1"/>
      <c r="DC840" s="1"/>
      <c r="DD840" s="1"/>
      <c r="DE840" s="1"/>
      <c r="DF840" s="1"/>
      <c r="DG840" s="1"/>
      <c r="DH840" s="1"/>
      <c r="DI840" s="1"/>
      <c r="DJ840" s="1"/>
      <c r="DK840" s="1"/>
      <c r="DL840" s="1"/>
      <c r="DM840" s="1"/>
      <c r="DN840" s="1"/>
      <c r="DO840" s="1"/>
      <c r="DP840" s="1"/>
      <c r="DQ840" s="1"/>
      <c r="DR840" s="1"/>
      <c r="DS840" s="1"/>
      <c r="DT840" s="1"/>
      <c r="DU840" s="1"/>
      <c r="DV840" s="1"/>
      <c r="DW840" s="1"/>
      <c r="DX840" s="1"/>
      <c r="DY840" s="1"/>
      <c r="DZ840" s="1"/>
      <c r="EA840" s="1"/>
      <c r="EB840" s="1"/>
      <c r="EC840" s="1"/>
      <c r="ED840" s="1"/>
      <c r="EE840" s="1"/>
      <c r="EF840" s="1"/>
      <c r="EG840" s="1"/>
      <c r="EH840" s="1"/>
      <c r="EI840" s="1"/>
      <c r="EJ840" s="1"/>
      <c r="EK840" s="1"/>
      <c r="EL840" s="1"/>
      <c r="EM840" s="1"/>
      <c r="EN840" s="1"/>
      <c r="EO840" s="1"/>
      <c r="EP840" s="1"/>
      <c r="EQ840" s="1"/>
      <c r="ER840" s="1"/>
      <c r="ES840" s="1"/>
      <c r="ET840" s="1"/>
      <c r="EU840" s="1"/>
      <c r="EV840" s="1"/>
      <c r="EW840" s="1"/>
      <c r="EX840" s="1"/>
      <c r="EY840" s="1"/>
      <c r="EZ840" s="1"/>
      <c r="FA840" s="1"/>
      <c r="FB840" s="1"/>
      <c r="FC840" s="1"/>
      <c r="FD840" s="1"/>
      <c r="FE840" s="1"/>
      <c r="FF840" s="1"/>
      <c r="FI840" s="2"/>
      <c r="FJ840" s="2"/>
      <c r="FO840" s="2"/>
      <c r="FP840" s="2"/>
      <c r="FS840" s="2"/>
      <c r="FT840" s="2"/>
      <c r="FU840" s="2"/>
      <c r="FV840" s="2"/>
      <c r="FW840" s="2"/>
      <c r="FX840" s="2"/>
      <c r="FY840" s="2"/>
      <c r="FZ840" s="2"/>
      <c r="GQ840" s="1"/>
      <c r="GR840" s="1"/>
      <c r="GS840" s="1"/>
      <c r="GT840" s="1"/>
      <c r="GU840" s="1"/>
      <c r="GV840" s="1"/>
      <c r="GW840" s="1"/>
      <c r="GX840" s="1"/>
      <c r="HM840" s="1"/>
      <c r="HN840" s="1"/>
    </row>
    <row r="841" spans="1:222">
      <c r="A841" s="11"/>
      <c r="B841" s="1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2"/>
      <c r="AN841" s="2"/>
      <c r="AQ841" s="2"/>
      <c r="AR841" s="2"/>
      <c r="AU841" s="2"/>
      <c r="AV841" s="2"/>
      <c r="BA841" s="2"/>
      <c r="BB841" s="2"/>
      <c r="BE841" s="2"/>
      <c r="BF841" s="2"/>
      <c r="BI841" s="2"/>
      <c r="BJ841" s="2"/>
      <c r="BO841" s="1"/>
      <c r="BP841" s="1"/>
      <c r="BQ841" s="1"/>
      <c r="BR841" s="1"/>
      <c r="BS841" s="1"/>
      <c r="BT841" s="1"/>
      <c r="BU841" s="1"/>
      <c r="BV841" s="1"/>
      <c r="BW841" s="1"/>
      <c r="BX841" s="1"/>
      <c r="BY841" s="1"/>
      <c r="BZ841" s="1"/>
      <c r="CA841" s="1"/>
      <c r="CB841" s="1"/>
      <c r="CC841" s="1"/>
      <c r="CD841" s="1"/>
      <c r="CE841" s="1"/>
      <c r="CF841" s="1"/>
      <c r="CG841" s="1"/>
      <c r="CH841" s="1"/>
      <c r="CI841" s="1"/>
      <c r="CJ841" s="1"/>
      <c r="CK841" s="1"/>
      <c r="CL841" s="1"/>
      <c r="CM841" s="1"/>
      <c r="CN841" s="1"/>
      <c r="CO841" s="1"/>
      <c r="CP841" s="1"/>
      <c r="CQ841" s="1"/>
      <c r="CR841" s="1"/>
      <c r="CS841" s="1"/>
      <c r="CT841" s="1"/>
      <c r="CU841" s="1"/>
      <c r="CV841" s="1"/>
      <c r="CW841" s="1"/>
      <c r="CX841" s="1"/>
      <c r="CY841" s="1"/>
      <c r="CZ841" s="1"/>
      <c r="DA841" s="1"/>
      <c r="DB841" s="1"/>
      <c r="DC841" s="1"/>
      <c r="DD841" s="1"/>
      <c r="DE841" s="1"/>
      <c r="DF841" s="1"/>
      <c r="DG841" s="1"/>
      <c r="DH841" s="1"/>
      <c r="DI841" s="1"/>
      <c r="DJ841" s="1"/>
      <c r="DK841" s="1"/>
      <c r="DL841" s="1"/>
      <c r="DM841" s="1"/>
      <c r="DN841" s="1"/>
      <c r="DO841" s="1"/>
      <c r="DP841" s="1"/>
      <c r="DQ841" s="1"/>
      <c r="DR841" s="1"/>
      <c r="DS841" s="1"/>
      <c r="DT841" s="1"/>
      <c r="DU841" s="1"/>
      <c r="DV841" s="1"/>
      <c r="DW841" s="1"/>
      <c r="DX841" s="1"/>
      <c r="DY841" s="1"/>
      <c r="DZ841" s="1"/>
      <c r="EA841" s="1"/>
      <c r="EB841" s="1"/>
      <c r="EC841" s="1"/>
      <c r="ED841" s="1"/>
      <c r="EE841" s="1"/>
      <c r="EF841" s="1"/>
      <c r="EG841" s="1"/>
      <c r="EH841" s="1"/>
      <c r="EI841" s="1"/>
      <c r="EJ841" s="1"/>
      <c r="EK841" s="1"/>
      <c r="EL841" s="1"/>
      <c r="EM841" s="1"/>
      <c r="EN841" s="1"/>
      <c r="EO841" s="1"/>
      <c r="EP841" s="1"/>
      <c r="EQ841" s="1"/>
      <c r="ER841" s="1"/>
      <c r="ES841" s="1"/>
      <c r="ET841" s="1"/>
      <c r="EU841" s="1"/>
      <c r="EV841" s="1"/>
      <c r="EW841" s="1"/>
      <c r="EX841" s="1"/>
      <c r="EY841" s="1"/>
      <c r="EZ841" s="1"/>
      <c r="FA841" s="1"/>
      <c r="FB841" s="1"/>
      <c r="FC841" s="1"/>
      <c r="FD841" s="1"/>
      <c r="FE841" s="1"/>
      <c r="FF841" s="1"/>
      <c r="FI841" s="2"/>
      <c r="FJ841" s="2"/>
      <c r="FO841" s="2"/>
      <c r="FP841" s="2"/>
      <c r="FS841" s="2"/>
      <c r="FT841" s="2"/>
      <c r="FU841" s="2"/>
      <c r="FV841" s="2"/>
      <c r="FW841" s="2"/>
      <c r="FX841" s="2"/>
      <c r="FY841" s="2"/>
      <c r="FZ841" s="2"/>
      <c r="GQ841" s="1"/>
      <c r="GR841" s="1"/>
      <c r="GS841" s="1"/>
      <c r="GT841" s="1"/>
      <c r="GU841" s="1"/>
      <c r="GV841" s="1"/>
      <c r="GW841" s="1"/>
      <c r="GX841" s="1"/>
      <c r="HM841" s="1"/>
      <c r="HN841" s="1"/>
    </row>
    <row r="842" spans="1:222">
      <c r="A842" s="11"/>
      <c r="B842" s="1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2"/>
      <c r="AN842" s="2"/>
      <c r="AQ842" s="2"/>
      <c r="AR842" s="2"/>
      <c r="AU842" s="2"/>
      <c r="AV842" s="2"/>
      <c r="BA842" s="2"/>
      <c r="BB842" s="2"/>
      <c r="BE842" s="2"/>
      <c r="BF842" s="2"/>
      <c r="BI842" s="2"/>
      <c r="BJ842" s="2"/>
      <c r="BO842" s="1"/>
      <c r="BP842" s="1"/>
      <c r="BQ842" s="1"/>
      <c r="BR842" s="1"/>
      <c r="BS842" s="1"/>
      <c r="BT842" s="1"/>
      <c r="BU842" s="1"/>
      <c r="BV842" s="1"/>
      <c r="BW842" s="1"/>
      <c r="BX842" s="1"/>
      <c r="BY842" s="1"/>
      <c r="BZ842" s="1"/>
      <c r="CA842" s="1"/>
      <c r="CB842" s="1"/>
      <c r="CC842" s="1"/>
      <c r="CD842" s="1"/>
      <c r="CE842" s="1"/>
      <c r="CF842" s="1"/>
      <c r="CG842" s="1"/>
      <c r="CH842" s="1"/>
      <c r="CI842" s="1"/>
      <c r="CJ842" s="1"/>
      <c r="CK842" s="1"/>
      <c r="CL842" s="1"/>
      <c r="CM842" s="1"/>
      <c r="CN842" s="1"/>
      <c r="CO842" s="1"/>
      <c r="CP842" s="1"/>
      <c r="CQ842" s="1"/>
      <c r="CR842" s="1"/>
      <c r="CS842" s="1"/>
      <c r="CT842" s="1"/>
      <c r="CU842" s="1"/>
      <c r="CV842" s="1"/>
      <c r="CW842" s="1"/>
      <c r="CX842" s="1"/>
      <c r="CY842" s="1"/>
      <c r="CZ842" s="1"/>
      <c r="DA842" s="1"/>
      <c r="DB842" s="1"/>
      <c r="DC842" s="1"/>
      <c r="DD842" s="1"/>
      <c r="DE842" s="1"/>
      <c r="DF842" s="1"/>
      <c r="DG842" s="1"/>
      <c r="DH842" s="1"/>
      <c r="DI842" s="1"/>
      <c r="DJ842" s="1"/>
      <c r="DK842" s="1"/>
      <c r="DL842" s="1"/>
      <c r="DM842" s="1"/>
      <c r="DN842" s="1"/>
      <c r="DO842" s="1"/>
      <c r="DP842" s="1"/>
      <c r="DQ842" s="1"/>
      <c r="DR842" s="1"/>
      <c r="DS842" s="1"/>
      <c r="DT842" s="1"/>
      <c r="DU842" s="1"/>
      <c r="DV842" s="1"/>
      <c r="DW842" s="1"/>
      <c r="DX842" s="1"/>
      <c r="DY842" s="1"/>
      <c r="DZ842" s="1"/>
      <c r="EA842" s="1"/>
      <c r="EB842" s="1"/>
      <c r="EC842" s="1"/>
      <c r="ED842" s="1"/>
      <c r="EE842" s="1"/>
      <c r="EF842" s="1"/>
      <c r="EG842" s="1"/>
      <c r="EH842" s="1"/>
      <c r="EI842" s="1"/>
      <c r="EJ842" s="1"/>
      <c r="EK842" s="1"/>
      <c r="EL842" s="1"/>
      <c r="EM842" s="1"/>
      <c r="EN842" s="1"/>
      <c r="EO842" s="1"/>
      <c r="EP842" s="1"/>
      <c r="EQ842" s="1"/>
      <c r="ER842" s="1"/>
      <c r="ES842" s="1"/>
      <c r="ET842" s="1"/>
      <c r="EU842" s="1"/>
      <c r="EV842" s="1"/>
      <c r="EW842" s="1"/>
      <c r="EX842" s="1"/>
      <c r="EY842" s="1"/>
      <c r="EZ842" s="1"/>
      <c r="FA842" s="1"/>
      <c r="FB842" s="1"/>
      <c r="FC842" s="1"/>
      <c r="FD842" s="1"/>
      <c r="FE842" s="1"/>
      <c r="FF842" s="1"/>
      <c r="FI842" s="2"/>
      <c r="FJ842" s="2"/>
      <c r="FO842" s="2"/>
      <c r="FP842" s="2"/>
      <c r="FS842" s="2"/>
      <c r="FT842" s="2"/>
      <c r="FU842" s="2"/>
      <c r="FV842" s="2"/>
      <c r="FW842" s="2"/>
      <c r="FX842" s="2"/>
      <c r="FY842" s="2"/>
      <c r="FZ842" s="2"/>
      <c r="GQ842" s="1"/>
      <c r="GR842" s="1"/>
      <c r="GS842" s="1"/>
      <c r="GT842" s="1"/>
      <c r="GU842" s="1"/>
      <c r="GV842" s="1"/>
      <c r="GW842" s="1"/>
      <c r="GX842" s="1"/>
      <c r="HM842" s="1"/>
      <c r="HN842" s="1"/>
    </row>
    <row r="843" spans="1:222">
      <c r="A843" s="11"/>
      <c r="B843" s="1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2"/>
      <c r="AN843" s="2"/>
      <c r="AQ843" s="2"/>
      <c r="AR843" s="2"/>
      <c r="AU843" s="2"/>
      <c r="AV843" s="2"/>
      <c r="BA843" s="2"/>
      <c r="BB843" s="2"/>
      <c r="BE843" s="2"/>
      <c r="BF843" s="2"/>
      <c r="BI843" s="2"/>
      <c r="BJ843" s="2"/>
      <c r="BO843" s="1"/>
      <c r="BP843" s="1"/>
      <c r="BQ843" s="1"/>
      <c r="BR843" s="1"/>
      <c r="BS843" s="1"/>
      <c r="BT843" s="1"/>
      <c r="BU843" s="1"/>
      <c r="BV843" s="1"/>
      <c r="BW843" s="1"/>
      <c r="BX843" s="1"/>
      <c r="BY843" s="1"/>
      <c r="BZ843" s="1"/>
      <c r="CA843" s="1"/>
      <c r="CB843" s="1"/>
      <c r="CC843" s="1"/>
      <c r="CD843" s="1"/>
      <c r="CE843" s="1"/>
      <c r="CF843" s="1"/>
      <c r="CG843" s="1"/>
      <c r="CH843" s="1"/>
      <c r="CI843" s="1"/>
      <c r="CJ843" s="1"/>
      <c r="CK843" s="1"/>
      <c r="CL843" s="1"/>
      <c r="CM843" s="1"/>
      <c r="CN843" s="1"/>
      <c r="CO843" s="1"/>
      <c r="CP843" s="1"/>
      <c r="CQ843" s="1"/>
      <c r="CR843" s="1"/>
      <c r="CS843" s="1"/>
      <c r="CT843" s="1"/>
      <c r="CU843" s="1"/>
      <c r="CV843" s="1"/>
      <c r="CW843" s="1"/>
      <c r="CX843" s="1"/>
      <c r="CY843" s="1"/>
      <c r="CZ843" s="1"/>
      <c r="DA843" s="1"/>
      <c r="DB843" s="1"/>
      <c r="DC843" s="1"/>
      <c r="DD843" s="1"/>
      <c r="DE843" s="1"/>
      <c r="DF843" s="1"/>
      <c r="DG843" s="1"/>
      <c r="DH843" s="1"/>
      <c r="DI843" s="1"/>
      <c r="DJ843" s="1"/>
      <c r="DK843" s="1"/>
      <c r="DL843" s="1"/>
      <c r="DM843" s="1"/>
      <c r="DN843" s="1"/>
      <c r="DO843" s="1"/>
      <c r="DP843" s="1"/>
      <c r="DQ843" s="1"/>
      <c r="DR843" s="1"/>
      <c r="DS843" s="1"/>
      <c r="DT843" s="1"/>
      <c r="DU843" s="1"/>
      <c r="DV843" s="1"/>
      <c r="DW843" s="1"/>
      <c r="DX843" s="1"/>
      <c r="DY843" s="1"/>
      <c r="DZ843" s="1"/>
      <c r="EA843" s="1"/>
      <c r="EB843" s="1"/>
      <c r="EC843" s="1"/>
      <c r="ED843" s="1"/>
      <c r="EE843" s="1"/>
      <c r="EF843" s="1"/>
      <c r="EG843" s="1"/>
      <c r="EH843" s="1"/>
      <c r="EI843" s="1"/>
      <c r="EJ843" s="1"/>
      <c r="EK843" s="1"/>
      <c r="EL843" s="1"/>
      <c r="EM843" s="1"/>
      <c r="EN843" s="1"/>
      <c r="EO843" s="1"/>
      <c r="EP843" s="1"/>
      <c r="EQ843" s="1"/>
      <c r="ER843" s="1"/>
      <c r="ES843" s="1"/>
      <c r="ET843" s="1"/>
      <c r="EU843" s="1"/>
      <c r="EV843" s="1"/>
      <c r="EW843" s="1"/>
      <c r="EX843" s="1"/>
      <c r="EY843" s="1"/>
      <c r="EZ843" s="1"/>
      <c r="FA843" s="1"/>
      <c r="FB843" s="1"/>
      <c r="FC843" s="1"/>
      <c r="FD843" s="1"/>
      <c r="FE843" s="1"/>
      <c r="FF843" s="1"/>
      <c r="FI843" s="2"/>
      <c r="FJ843" s="2"/>
      <c r="FO843" s="2"/>
      <c r="FP843" s="2"/>
      <c r="FS843" s="2"/>
      <c r="FT843" s="2"/>
      <c r="FU843" s="2"/>
      <c r="FV843" s="2"/>
      <c r="FW843" s="2"/>
      <c r="FX843" s="2"/>
      <c r="FY843" s="2"/>
      <c r="FZ843" s="2"/>
      <c r="GQ843" s="1"/>
      <c r="GR843" s="1"/>
      <c r="GS843" s="1"/>
      <c r="GT843" s="1"/>
      <c r="GU843" s="1"/>
      <c r="GV843" s="1"/>
      <c r="GW843" s="1"/>
      <c r="GX843" s="1"/>
      <c r="HM843" s="1"/>
      <c r="HN843" s="1"/>
    </row>
    <row r="844" spans="1:222">
      <c r="A844" s="11"/>
      <c r="B844" s="1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2"/>
      <c r="AN844" s="2"/>
      <c r="AQ844" s="2"/>
      <c r="AR844" s="2"/>
      <c r="AU844" s="2"/>
      <c r="AV844" s="2"/>
      <c r="BA844" s="2"/>
      <c r="BB844" s="2"/>
      <c r="BE844" s="2"/>
      <c r="BF844" s="2"/>
      <c r="BI844" s="2"/>
      <c r="BJ844" s="2"/>
      <c r="BO844" s="1"/>
      <c r="BP844" s="1"/>
      <c r="BQ844" s="1"/>
      <c r="BR844" s="1"/>
      <c r="BS844" s="1"/>
      <c r="BT844" s="1"/>
      <c r="BU844" s="1"/>
      <c r="BV844" s="1"/>
      <c r="BW844" s="1"/>
      <c r="BX844" s="1"/>
      <c r="BY844" s="1"/>
      <c r="BZ844" s="1"/>
      <c r="CA844" s="1"/>
      <c r="CB844" s="1"/>
      <c r="CC844" s="1"/>
      <c r="CD844" s="1"/>
      <c r="CE844" s="1"/>
      <c r="CF844" s="1"/>
      <c r="CG844" s="1"/>
      <c r="CH844" s="1"/>
      <c r="CI844" s="1"/>
      <c r="CJ844" s="1"/>
      <c r="CK844" s="1"/>
      <c r="CL844" s="1"/>
      <c r="CM844" s="1"/>
      <c r="CN844" s="1"/>
      <c r="CO844" s="1"/>
      <c r="CP844" s="1"/>
      <c r="CQ844" s="1"/>
      <c r="CR844" s="1"/>
      <c r="CS844" s="1"/>
      <c r="CT844" s="1"/>
      <c r="CU844" s="1"/>
      <c r="CV844" s="1"/>
      <c r="CW844" s="1"/>
      <c r="CX844" s="1"/>
      <c r="CY844" s="1"/>
      <c r="CZ844" s="1"/>
      <c r="DA844" s="1"/>
      <c r="DB844" s="1"/>
      <c r="DC844" s="1"/>
      <c r="DD844" s="1"/>
      <c r="DE844" s="1"/>
      <c r="DF844" s="1"/>
      <c r="DG844" s="1"/>
      <c r="DH844" s="1"/>
      <c r="DI844" s="1"/>
      <c r="DJ844" s="1"/>
      <c r="DK844" s="1"/>
      <c r="DL844" s="1"/>
      <c r="DM844" s="1"/>
      <c r="DN844" s="1"/>
      <c r="DO844" s="1"/>
      <c r="DP844" s="1"/>
      <c r="DQ844" s="1"/>
      <c r="DR844" s="1"/>
      <c r="DS844" s="1"/>
      <c r="DT844" s="1"/>
      <c r="DU844" s="1"/>
      <c r="DV844" s="1"/>
      <c r="DW844" s="1"/>
      <c r="DX844" s="1"/>
      <c r="DY844" s="1"/>
      <c r="DZ844" s="1"/>
      <c r="EA844" s="1"/>
      <c r="EB844" s="1"/>
      <c r="EC844" s="1"/>
      <c r="ED844" s="1"/>
      <c r="EE844" s="1"/>
      <c r="EF844" s="1"/>
      <c r="EG844" s="1"/>
      <c r="EH844" s="1"/>
      <c r="EI844" s="1"/>
      <c r="EJ844" s="1"/>
      <c r="EK844" s="1"/>
      <c r="EL844" s="1"/>
      <c r="EM844" s="1"/>
      <c r="EN844" s="1"/>
      <c r="EO844" s="1"/>
      <c r="EP844" s="1"/>
      <c r="EQ844" s="1"/>
      <c r="ER844" s="1"/>
      <c r="ES844" s="1"/>
      <c r="ET844" s="1"/>
      <c r="EU844" s="1"/>
      <c r="EV844" s="1"/>
      <c r="EW844" s="1"/>
      <c r="EX844" s="1"/>
      <c r="EY844" s="1"/>
      <c r="EZ844" s="1"/>
      <c r="FA844" s="1"/>
      <c r="FB844" s="1"/>
      <c r="FC844" s="1"/>
      <c r="FD844" s="1"/>
      <c r="FE844" s="1"/>
      <c r="FF844" s="1"/>
      <c r="FI844" s="2"/>
      <c r="FJ844" s="2"/>
      <c r="FO844" s="2"/>
      <c r="FP844" s="2"/>
      <c r="FS844" s="2"/>
      <c r="FT844" s="2"/>
      <c r="FU844" s="2"/>
      <c r="FV844" s="2"/>
      <c r="FW844" s="2"/>
      <c r="FX844" s="2"/>
      <c r="FY844" s="2"/>
      <c r="FZ844" s="2"/>
      <c r="GQ844" s="1"/>
      <c r="GR844" s="1"/>
      <c r="GS844" s="1"/>
      <c r="GT844" s="1"/>
      <c r="GU844" s="1"/>
      <c r="GV844" s="1"/>
      <c r="GW844" s="1"/>
      <c r="GX844" s="1"/>
      <c r="HM844" s="1"/>
      <c r="HN844" s="1"/>
    </row>
    <row r="845" spans="1:222">
      <c r="A845" s="11"/>
      <c r="B845" s="1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2"/>
      <c r="AN845" s="2"/>
      <c r="AQ845" s="2"/>
      <c r="AR845" s="2"/>
      <c r="AU845" s="2"/>
      <c r="AV845" s="2"/>
      <c r="BA845" s="2"/>
      <c r="BB845" s="2"/>
      <c r="BE845" s="2"/>
      <c r="BF845" s="2"/>
      <c r="BI845" s="2"/>
      <c r="BJ845" s="2"/>
      <c r="BO845" s="1"/>
      <c r="BP845" s="1"/>
      <c r="BQ845" s="1"/>
      <c r="BR845" s="1"/>
      <c r="BS845" s="1"/>
      <c r="BT845" s="1"/>
      <c r="BU845" s="1"/>
      <c r="BV845" s="1"/>
      <c r="BW845" s="1"/>
      <c r="BX845" s="1"/>
      <c r="BY845" s="1"/>
      <c r="BZ845" s="1"/>
      <c r="CA845" s="1"/>
      <c r="CB845" s="1"/>
      <c r="CC845" s="1"/>
      <c r="CD845" s="1"/>
      <c r="CE845" s="1"/>
      <c r="CF845" s="1"/>
      <c r="CG845" s="1"/>
      <c r="CH845" s="1"/>
      <c r="CI845" s="1"/>
      <c r="CJ845" s="1"/>
      <c r="CK845" s="1"/>
      <c r="CL845" s="1"/>
      <c r="CM845" s="1"/>
      <c r="CN845" s="1"/>
      <c r="CO845" s="1"/>
      <c r="CP845" s="1"/>
      <c r="CQ845" s="1"/>
      <c r="CR845" s="1"/>
      <c r="CS845" s="1"/>
      <c r="CT845" s="1"/>
      <c r="CU845" s="1"/>
      <c r="CV845" s="1"/>
      <c r="CW845" s="1"/>
      <c r="CX845" s="1"/>
      <c r="CY845" s="1"/>
      <c r="CZ845" s="1"/>
      <c r="DA845" s="1"/>
      <c r="DB845" s="1"/>
      <c r="DC845" s="1"/>
      <c r="DD845" s="1"/>
      <c r="DE845" s="1"/>
      <c r="DF845" s="1"/>
      <c r="DG845" s="1"/>
      <c r="DH845" s="1"/>
      <c r="DI845" s="1"/>
      <c r="DJ845" s="1"/>
      <c r="DK845" s="1"/>
      <c r="DL845" s="1"/>
      <c r="DM845" s="1"/>
      <c r="DN845" s="1"/>
      <c r="DO845" s="1"/>
      <c r="DP845" s="1"/>
      <c r="DQ845" s="1"/>
      <c r="DR845" s="1"/>
      <c r="DS845" s="1"/>
      <c r="DT845" s="1"/>
      <c r="DU845" s="1"/>
      <c r="DV845" s="1"/>
      <c r="DW845" s="1"/>
      <c r="DX845" s="1"/>
      <c r="DY845" s="1"/>
      <c r="DZ845" s="1"/>
      <c r="EA845" s="1"/>
      <c r="EB845" s="1"/>
      <c r="EC845" s="1"/>
      <c r="ED845" s="1"/>
      <c r="EE845" s="1"/>
      <c r="EF845" s="1"/>
      <c r="EG845" s="1"/>
      <c r="EH845" s="1"/>
      <c r="EI845" s="1"/>
      <c r="EJ845" s="1"/>
      <c r="EK845" s="1"/>
      <c r="EL845" s="1"/>
      <c r="EM845" s="1"/>
      <c r="EN845" s="1"/>
      <c r="EO845" s="1"/>
      <c r="EP845" s="1"/>
      <c r="EQ845" s="1"/>
      <c r="ER845" s="1"/>
      <c r="ES845" s="1"/>
      <c r="ET845" s="1"/>
      <c r="EU845" s="1"/>
      <c r="EV845" s="1"/>
      <c r="EW845" s="1"/>
      <c r="EX845" s="1"/>
      <c r="EY845" s="1"/>
      <c r="EZ845" s="1"/>
      <c r="FA845" s="1"/>
      <c r="FB845" s="1"/>
      <c r="FC845" s="1"/>
      <c r="FD845" s="1"/>
      <c r="FE845" s="1"/>
      <c r="FF845" s="1"/>
      <c r="FI845" s="2"/>
      <c r="FJ845" s="2"/>
      <c r="FO845" s="2"/>
      <c r="FP845" s="2"/>
      <c r="FS845" s="2"/>
      <c r="FT845" s="2"/>
      <c r="FU845" s="2"/>
      <c r="FV845" s="2"/>
      <c r="FW845" s="2"/>
      <c r="FX845" s="2"/>
      <c r="FY845" s="2"/>
      <c r="FZ845" s="2"/>
      <c r="GQ845" s="1"/>
      <c r="GR845" s="1"/>
      <c r="GS845" s="1"/>
      <c r="GT845" s="1"/>
      <c r="GU845" s="1"/>
      <c r="GV845" s="1"/>
      <c r="GW845" s="1"/>
      <c r="GX845" s="1"/>
      <c r="HM845" s="1"/>
      <c r="HN845" s="1"/>
    </row>
    <row r="846" spans="1:222">
      <c r="A846" s="11"/>
      <c r="B846" s="1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2"/>
      <c r="AN846" s="2"/>
      <c r="AQ846" s="2"/>
      <c r="AR846" s="2"/>
      <c r="AU846" s="2"/>
      <c r="AV846" s="2"/>
      <c r="BA846" s="2"/>
      <c r="BB846" s="2"/>
      <c r="BE846" s="2"/>
      <c r="BF846" s="2"/>
      <c r="BI846" s="2"/>
      <c r="BJ846" s="2"/>
      <c r="BO846" s="1"/>
      <c r="BP846" s="1"/>
      <c r="BQ846" s="1"/>
      <c r="BR846" s="1"/>
      <c r="BS846" s="1"/>
      <c r="BT846" s="1"/>
      <c r="BU846" s="1"/>
      <c r="BV846" s="1"/>
      <c r="BW846" s="1"/>
      <c r="BX846" s="1"/>
      <c r="BY846" s="1"/>
      <c r="BZ846" s="1"/>
      <c r="CA846" s="1"/>
      <c r="CB846" s="1"/>
      <c r="CC846" s="1"/>
      <c r="CD846" s="1"/>
      <c r="CE846" s="1"/>
      <c r="CF846" s="1"/>
      <c r="CG846" s="1"/>
      <c r="CH846" s="1"/>
      <c r="CI846" s="1"/>
      <c r="CJ846" s="1"/>
      <c r="CK846" s="1"/>
      <c r="CL846" s="1"/>
      <c r="CM846" s="1"/>
      <c r="CN846" s="1"/>
      <c r="CO846" s="1"/>
      <c r="CP846" s="1"/>
      <c r="CQ846" s="1"/>
      <c r="CR846" s="1"/>
      <c r="CS846" s="1"/>
      <c r="CT846" s="1"/>
      <c r="CU846" s="1"/>
      <c r="CV846" s="1"/>
      <c r="CW846" s="1"/>
      <c r="CX846" s="1"/>
      <c r="CY846" s="1"/>
      <c r="CZ846" s="1"/>
      <c r="DA846" s="1"/>
      <c r="DB846" s="1"/>
      <c r="DC846" s="1"/>
      <c r="DD846" s="1"/>
      <c r="DE846" s="1"/>
      <c r="DF846" s="1"/>
      <c r="DG846" s="1"/>
      <c r="DH846" s="1"/>
      <c r="DI846" s="1"/>
      <c r="DJ846" s="1"/>
      <c r="DK846" s="1"/>
      <c r="DL846" s="1"/>
      <c r="DM846" s="1"/>
      <c r="DN846" s="1"/>
      <c r="DO846" s="1"/>
      <c r="DP846" s="1"/>
      <c r="DQ846" s="1"/>
      <c r="DR846" s="1"/>
      <c r="DS846" s="1"/>
      <c r="DT846" s="1"/>
      <c r="DU846" s="1"/>
      <c r="DV846" s="1"/>
      <c r="DW846" s="1"/>
      <c r="DX846" s="1"/>
      <c r="DY846" s="1"/>
      <c r="DZ846" s="1"/>
      <c r="EA846" s="1"/>
      <c r="EB846" s="1"/>
      <c r="EC846" s="1"/>
      <c r="ED846" s="1"/>
      <c r="EE846" s="1"/>
      <c r="EF846" s="1"/>
      <c r="EG846" s="1"/>
      <c r="EH846" s="1"/>
      <c r="EI846" s="1"/>
      <c r="EJ846" s="1"/>
      <c r="EK846" s="1"/>
      <c r="EL846" s="1"/>
      <c r="EM846" s="1"/>
      <c r="EN846" s="1"/>
      <c r="EO846" s="1"/>
      <c r="EP846" s="1"/>
      <c r="EQ846" s="1"/>
      <c r="ER846" s="1"/>
      <c r="ES846" s="1"/>
      <c r="ET846" s="1"/>
      <c r="EU846" s="1"/>
      <c r="EV846" s="1"/>
      <c r="EW846" s="1"/>
      <c r="EX846" s="1"/>
      <c r="EY846" s="1"/>
      <c r="EZ846" s="1"/>
      <c r="FA846" s="1"/>
      <c r="FB846" s="1"/>
      <c r="FC846" s="1"/>
      <c r="FD846" s="1"/>
      <c r="FE846" s="1"/>
      <c r="FF846" s="1"/>
      <c r="FI846" s="2"/>
      <c r="FJ846" s="2"/>
      <c r="FO846" s="2"/>
      <c r="FP846" s="2"/>
      <c r="FS846" s="2"/>
      <c r="FT846" s="2"/>
      <c r="FU846" s="2"/>
      <c r="FV846" s="2"/>
      <c r="FW846" s="2"/>
      <c r="FX846" s="2"/>
      <c r="FY846" s="2"/>
      <c r="FZ846" s="2"/>
      <c r="GQ846" s="1"/>
      <c r="GR846" s="1"/>
      <c r="GS846" s="1"/>
      <c r="GT846" s="1"/>
      <c r="GU846" s="1"/>
      <c r="GV846" s="1"/>
      <c r="GW846" s="1"/>
      <c r="GX846" s="1"/>
      <c r="HM846" s="1"/>
      <c r="HN846" s="1"/>
    </row>
    <row r="847" spans="1:222">
      <c r="A847" s="11"/>
      <c r="B847" s="1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2"/>
      <c r="AN847" s="2"/>
      <c r="AQ847" s="2"/>
      <c r="AR847" s="2"/>
      <c r="AU847" s="2"/>
      <c r="AV847" s="2"/>
      <c r="BA847" s="2"/>
      <c r="BB847" s="2"/>
      <c r="BE847" s="2"/>
      <c r="BF847" s="2"/>
      <c r="BI847" s="2"/>
      <c r="BJ847" s="2"/>
      <c r="BO847" s="1"/>
      <c r="BP847" s="1"/>
      <c r="BQ847" s="1"/>
      <c r="BR847" s="1"/>
      <c r="BS847" s="1"/>
      <c r="BT847" s="1"/>
      <c r="BU847" s="1"/>
      <c r="BV847" s="1"/>
      <c r="BW847" s="1"/>
      <c r="BX847" s="1"/>
      <c r="BY847" s="1"/>
      <c r="BZ847" s="1"/>
      <c r="CA847" s="1"/>
      <c r="CB847" s="1"/>
      <c r="CC847" s="1"/>
      <c r="CD847" s="1"/>
      <c r="CE847" s="1"/>
      <c r="CF847" s="1"/>
      <c r="CG847" s="1"/>
      <c r="CH847" s="1"/>
      <c r="CI847" s="1"/>
      <c r="CJ847" s="1"/>
      <c r="CK847" s="1"/>
      <c r="CL847" s="1"/>
      <c r="CM847" s="1"/>
      <c r="CN847" s="1"/>
      <c r="CO847" s="1"/>
      <c r="CP847" s="1"/>
      <c r="CQ847" s="1"/>
      <c r="CR847" s="1"/>
      <c r="CS847" s="1"/>
      <c r="CT847" s="1"/>
      <c r="CU847" s="1"/>
      <c r="CV847" s="1"/>
      <c r="CW847" s="1"/>
      <c r="CX847" s="1"/>
      <c r="CY847" s="1"/>
      <c r="CZ847" s="1"/>
      <c r="DA847" s="1"/>
      <c r="DB847" s="1"/>
      <c r="DC847" s="1"/>
      <c r="DD847" s="1"/>
      <c r="DE847" s="1"/>
      <c r="DF847" s="1"/>
      <c r="DG847" s="1"/>
      <c r="DH847" s="1"/>
      <c r="DI847" s="1"/>
      <c r="DJ847" s="1"/>
      <c r="DK847" s="1"/>
      <c r="DL847" s="1"/>
      <c r="DM847" s="1"/>
      <c r="DN847" s="1"/>
      <c r="DO847" s="1"/>
      <c r="DP847" s="1"/>
      <c r="DQ847" s="1"/>
      <c r="DR847" s="1"/>
      <c r="DS847" s="1"/>
      <c r="DT847" s="1"/>
      <c r="DU847" s="1"/>
      <c r="DV847" s="1"/>
      <c r="DW847" s="1"/>
      <c r="DX847" s="1"/>
      <c r="DY847" s="1"/>
      <c r="DZ847" s="1"/>
      <c r="EA847" s="1"/>
      <c r="EB847" s="1"/>
      <c r="EC847" s="1"/>
      <c r="ED847" s="1"/>
      <c r="EE847" s="1"/>
      <c r="EF847" s="1"/>
      <c r="EG847" s="1"/>
      <c r="EH847" s="1"/>
      <c r="EI847" s="1"/>
      <c r="EJ847" s="1"/>
      <c r="EK847" s="1"/>
      <c r="EL847" s="1"/>
      <c r="EM847" s="1"/>
      <c r="EN847" s="1"/>
      <c r="EO847" s="1"/>
      <c r="EP847" s="1"/>
      <c r="EQ847" s="1"/>
      <c r="ER847" s="1"/>
      <c r="ES847" s="1"/>
      <c r="ET847" s="1"/>
      <c r="EU847" s="1"/>
      <c r="EV847" s="1"/>
      <c r="EW847" s="1"/>
      <c r="EX847" s="1"/>
      <c r="EY847" s="1"/>
      <c r="EZ847" s="1"/>
      <c r="FA847" s="1"/>
      <c r="FB847" s="1"/>
      <c r="FC847" s="1"/>
      <c r="FD847" s="1"/>
      <c r="FE847" s="1"/>
      <c r="FF847" s="1"/>
      <c r="FI847" s="2"/>
      <c r="FJ847" s="2"/>
      <c r="FO847" s="2"/>
      <c r="FP847" s="2"/>
      <c r="FS847" s="2"/>
      <c r="FT847" s="2"/>
      <c r="FU847" s="2"/>
      <c r="FV847" s="2"/>
      <c r="FW847" s="2"/>
      <c r="FX847" s="2"/>
      <c r="FY847" s="2"/>
      <c r="FZ847" s="2"/>
      <c r="GQ847" s="1"/>
      <c r="GR847" s="1"/>
      <c r="GS847" s="1"/>
      <c r="GT847" s="1"/>
      <c r="GU847" s="1"/>
      <c r="GV847" s="1"/>
      <c r="GW847" s="1"/>
      <c r="GX847" s="1"/>
      <c r="HM847" s="1"/>
      <c r="HN847" s="1"/>
    </row>
    <row r="848" spans="1:222">
      <c r="A848" s="11"/>
      <c r="B848" s="1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2"/>
      <c r="AN848" s="2"/>
      <c r="AQ848" s="2"/>
      <c r="AR848" s="2"/>
      <c r="AU848" s="2"/>
      <c r="AV848" s="2"/>
      <c r="BA848" s="2"/>
      <c r="BB848" s="2"/>
      <c r="BE848" s="2"/>
      <c r="BF848" s="2"/>
      <c r="BI848" s="2"/>
      <c r="BJ848" s="2"/>
      <c r="BO848" s="1"/>
      <c r="BP848" s="1"/>
      <c r="BQ848" s="1"/>
      <c r="BR848" s="1"/>
      <c r="BS848" s="1"/>
      <c r="BT848" s="1"/>
      <c r="BU848" s="1"/>
      <c r="BV848" s="1"/>
      <c r="BW848" s="1"/>
      <c r="BX848" s="1"/>
      <c r="BY848" s="1"/>
      <c r="BZ848" s="1"/>
      <c r="CA848" s="1"/>
      <c r="CB848" s="1"/>
      <c r="CC848" s="1"/>
      <c r="CD848" s="1"/>
      <c r="CE848" s="1"/>
      <c r="CF848" s="1"/>
      <c r="CG848" s="1"/>
      <c r="CH848" s="1"/>
      <c r="CI848" s="1"/>
      <c r="CJ848" s="1"/>
      <c r="CK848" s="1"/>
      <c r="CL848" s="1"/>
      <c r="CM848" s="1"/>
      <c r="CN848" s="1"/>
      <c r="CO848" s="1"/>
      <c r="CP848" s="1"/>
      <c r="CQ848" s="1"/>
      <c r="CR848" s="1"/>
      <c r="CS848" s="1"/>
      <c r="CT848" s="1"/>
      <c r="CU848" s="1"/>
      <c r="CV848" s="1"/>
      <c r="CW848" s="1"/>
      <c r="CX848" s="1"/>
      <c r="CY848" s="1"/>
      <c r="CZ848" s="1"/>
      <c r="DA848" s="1"/>
      <c r="DB848" s="1"/>
      <c r="DC848" s="1"/>
      <c r="DD848" s="1"/>
      <c r="DE848" s="1"/>
      <c r="DF848" s="1"/>
      <c r="DG848" s="1"/>
      <c r="DH848" s="1"/>
      <c r="DI848" s="1"/>
      <c r="DJ848" s="1"/>
      <c r="DK848" s="1"/>
      <c r="DL848" s="1"/>
      <c r="DM848" s="1"/>
      <c r="DN848" s="1"/>
      <c r="DO848" s="1"/>
      <c r="DP848" s="1"/>
      <c r="DQ848" s="1"/>
      <c r="DR848" s="1"/>
      <c r="DS848" s="1"/>
      <c r="DT848" s="1"/>
      <c r="DU848" s="1"/>
      <c r="DV848" s="1"/>
      <c r="DW848" s="1"/>
      <c r="DX848" s="1"/>
      <c r="DY848" s="1"/>
      <c r="DZ848" s="1"/>
      <c r="EA848" s="1"/>
      <c r="EB848" s="1"/>
      <c r="EC848" s="1"/>
      <c r="ED848" s="1"/>
      <c r="EE848" s="1"/>
      <c r="EF848" s="1"/>
      <c r="EG848" s="1"/>
      <c r="EH848" s="1"/>
      <c r="EI848" s="1"/>
      <c r="EJ848" s="1"/>
      <c r="EK848" s="1"/>
      <c r="EL848" s="1"/>
      <c r="EM848" s="1"/>
      <c r="EN848" s="1"/>
      <c r="EO848" s="1"/>
      <c r="EP848" s="1"/>
      <c r="EQ848" s="1"/>
      <c r="ER848" s="1"/>
      <c r="ES848" s="1"/>
      <c r="ET848" s="1"/>
      <c r="EU848" s="1"/>
      <c r="EV848" s="1"/>
      <c r="EW848" s="1"/>
      <c r="EX848" s="1"/>
      <c r="EY848" s="1"/>
      <c r="EZ848" s="1"/>
      <c r="FA848" s="1"/>
      <c r="FB848" s="1"/>
      <c r="FC848" s="1"/>
      <c r="FD848" s="1"/>
      <c r="FE848" s="1"/>
      <c r="FF848" s="1"/>
      <c r="FI848" s="2"/>
      <c r="FJ848" s="2"/>
      <c r="FO848" s="2"/>
      <c r="FP848" s="2"/>
      <c r="FS848" s="2"/>
      <c r="FT848" s="2"/>
      <c r="FU848" s="2"/>
      <c r="FV848" s="2"/>
      <c r="FW848" s="2"/>
      <c r="FX848" s="2"/>
      <c r="FY848" s="2"/>
      <c r="FZ848" s="2"/>
      <c r="GQ848" s="1"/>
      <c r="GR848" s="1"/>
      <c r="GS848" s="1"/>
      <c r="GT848" s="1"/>
      <c r="GU848" s="1"/>
      <c r="GV848" s="1"/>
      <c r="GW848" s="1"/>
      <c r="GX848" s="1"/>
      <c r="HM848" s="1"/>
      <c r="HN848" s="1"/>
    </row>
    <row r="849" spans="1:222">
      <c r="A849" s="11"/>
      <c r="B849" s="1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2"/>
      <c r="AN849" s="2"/>
      <c r="AQ849" s="2"/>
      <c r="AR849" s="2"/>
      <c r="AU849" s="2"/>
      <c r="AV849" s="2"/>
      <c r="BA849" s="2"/>
      <c r="BB849" s="2"/>
      <c r="BE849" s="2"/>
      <c r="BF849" s="2"/>
      <c r="BI849" s="2"/>
      <c r="BJ849" s="2"/>
      <c r="BO849" s="1"/>
      <c r="BP849" s="1"/>
      <c r="BQ849" s="1"/>
      <c r="BR849" s="1"/>
      <c r="BS849" s="1"/>
      <c r="BT849" s="1"/>
      <c r="BU849" s="1"/>
      <c r="BV849" s="1"/>
      <c r="BW849" s="1"/>
      <c r="BX849" s="1"/>
      <c r="BY849" s="1"/>
      <c r="BZ849" s="1"/>
      <c r="CA849" s="1"/>
      <c r="CB849" s="1"/>
      <c r="CC849" s="1"/>
      <c r="CD849" s="1"/>
      <c r="CE849" s="1"/>
      <c r="CF849" s="1"/>
      <c r="CG849" s="1"/>
      <c r="CH849" s="1"/>
      <c r="CI849" s="1"/>
      <c r="CJ849" s="1"/>
      <c r="CK849" s="1"/>
      <c r="CL849" s="1"/>
      <c r="CM849" s="1"/>
      <c r="CN849" s="1"/>
      <c r="CO849" s="1"/>
      <c r="CP849" s="1"/>
      <c r="CQ849" s="1"/>
      <c r="CR849" s="1"/>
      <c r="CS849" s="1"/>
      <c r="CT849" s="1"/>
      <c r="CU849" s="1"/>
      <c r="CV849" s="1"/>
      <c r="CW849" s="1"/>
      <c r="CX849" s="1"/>
      <c r="CY849" s="1"/>
      <c r="CZ849" s="1"/>
      <c r="DA849" s="1"/>
      <c r="DB849" s="1"/>
      <c r="DC849" s="1"/>
      <c r="DD849" s="1"/>
      <c r="DE849" s="1"/>
      <c r="DF849" s="1"/>
      <c r="DG849" s="1"/>
      <c r="DH849" s="1"/>
      <c r="DI849" s="1"/>
      <c r="DJ849" s="1"/>
      <c r="DK849" s="1"/>
      <c r="DL849" s="1"/>
      <c r="DM849" s="1"/>
      <c r="DN849" s="1"/>
      <c r="DO849" s="1"/>
      <c r="DP849" s="1"/>
      <c r="DQ849" s="1"/>
      <c r="DR849" s="1"/>
      <c r="DS849" s="1"/>
      <c r="DT849" s="1"/>
      <c r="DU849" s="1"/>
      <c r="DV849" s="1"/>
      <c r="DW849" s="1"/>
      <c r="DX849" s="1"/>
      <c r="DY849" s="1"/>
      <c r="DZ849" s="1"/>
      <c r="EA849" s="1"/>
      <c r="EB849" s="1"/>
      <c r="EC849" s="1"/>
      <c r="ED849" s="1"/>
      <c r="EE849" s="1"/>
      <c r="EF849" s="1"/>
      <c r="EG849" s="1"/>
      <c r="EH849" s="1"/>
      <c r="EI849" s="1"/>
      <c r="EJ849" s="1"/>
      <c r="EK849" s="1"/>
      <c r="EL849" s="1"/>
      <c r="EM849" s="1"/>
      <c r="EN849" s="1"/>
      <c r="EO849" s="1"/>
      <c r="EP849" s="1"/>
      <c r="EQ849" s="1"/>
      <c r="ER849" s="1"/>
      <c r="ES849" s="1"/>
      <c r="ET849" s="1"/>
      <c r="EU849" s="1"/>
      <c r="EV849" s="1"/>
      <c r="EW849" s="1"/>
      <c r="EX849" s="1"/>
      <c r="EY849" s="1"/>
      <c r="EZ849" s="1"/>
      <c r="FA849" s="1"/>
      <c r="FB849" s="1"/>
      <c r="FC849" s="1"/>
      <c r="FD849" s="1"/>
      <c r="FE849" s="1"/>
      <c r="FF849" s="1"/>
      <c r="FI849" s="2"/>
      <c r="FJ849" s="2"/>
      <c r="FO849" s="2"/>
      <c r="FP849" s="2"/>
      <c r="FS849" s="2"/>
      <c r="FT849" s="2"/>
      <c r="FU849" s="2"/>
      <c r="FV849" s="2"/>
      <c r="FW849" s="2"/>
      <c r="FX849" s="2"/>
      <c r="FY849" s="2"/>
      <c r="FZ849" s="2"/>
      <c r="GQ849" s="1"/>
      <c r="GR849" s="1"/>
      <c r="GS849" s="1"/>
      <c r="GT849" s="1"/>
      <c r="GU849" s="1"/>
      <c r="GV849" s="1"/>
      <c r="GW849" s="1"/>
      <c r="GX849" s="1"/>
      <c r="HM849" s="1"/>
      <c r="HN849" s="1"/>
    </row>
    <row r="850" spans="1:222">
      <c r="A850" s="11"/>
      <c r="B850" s="1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2"/>
      <c r="AN850" s="2"/>
      <c r="AQ850" s="2"/>
      <c r="AR850" s="2"/>
      <c r="AU850" s="2"/>
      <c r="AV850" s="2"/>
      <c r="BA850" s="2"/>
      <c r="BB850" s="2"/>
      <c r="BE850" s="2"/>
      <c r="BF850" s="2"/>
      <c r="BI850" s="2"/>
      <c r="BJ850" s="2"/>
      <c r="BO850" s="1"/>
      <c r="BP850" s="1"/>
      <c r="BQ850" s="1"/>
      <c r="BR850" s="1"/>
      <c r="BS850" s="1"/>
      <c r="BT850" s="1"/>
      <c r="BU850" s="1"/>
      <c r="BV850" s="1"/>
      <c r="BW850" s="1"/>
      <c r="BX850" s="1"/>
      <c r="BY850" s="1"/>
      <c r="BZ850" s="1"/>
      <c r="CA850" s="1"/>
      <c r="CB850" s="1"/>
      <c r="CC850" s="1"/>
      <c r="CD850" s="1"/>
      <c r="CE850" s="1"/>
      <c r="CF850" s="1"/>
      <c r="CG850" s="1"/>
      <c r="CH850" s="1"/>
      <c r="CI850" s="1"/>
      <c r="CJ850" s="1"/>
      <c r="CK850" s="1"/>
      <c r="CL850" s="1"/>
      <c r="CM850" s="1"/>
      <c r="CN850" s="1"/>
      <c r="CO850" s="1"/>
      <c r="CP850" s="1"/>
      <c r="CQ850" s="1"/>
      <c r="CR850" s="1"/>
      <c r="CS850" s="1"/>
      <c r="CT850" s="1"/>
      <c r="CU850" s="1"/>
      <c r="CV850" s="1"/>
      <c r="CW850" s="1"/>
      <c r="CX850" s="1"/>
      <c r="CY850" s="1"/>
      <c r="CZ850" s="1"/>
      <c r="DA850" s="1"/>
      <c r="DB850" s="1"/>
      <c r="DC850" s="1"/>
      <c r="DD850" s="1"/>
      <c r="DE850" s="1"/>
      <c r="DF850" s="1"/>
      <c r="DG850" s="1"/>
      <c r="DH850" s="1"/>
      <c r="DI850" s="1"/>
      <c r="DJ850" s="1"/>
      <c r="DK850" s="1"/>
      <c r="DL850" s="1"/>
      <c r="DM850" s="1"/>
      <c r="DN850" s="1"/>
      <c r="DO850" s="1"/>
      <c r="DP850" s="1"/>
      <c r="DQ850" s="1"/>
      <c r="DR850" s="1"/>
      <c r="DS850" s="1"/>
      <c r="DT850" s="1"/>
      <c r="DU850" s="1"/>
      <c r="DV850" s="1"/>
      <c r="DW850" s="1"/>
      <c r="DX850" s="1"/>
      <c r="DY850" s="1"/>
      <c r="DZ850" s="1"/>
      <c r="EA850" s="1"/>
      <c r="EB850" s="1"/>
      <c r="EC850" s="1"/>
      <c r="ED850" s="1"/>
      <c r="EE850" s="1"/>
      <c r="EF850" s="1"/>
      <c r="EG850" s="1"/>
      <c r="EH850" s="1"/>
      <c r="EI850" s="1"/>
      <c r="EJ850" s="1"/>
      <c r="EK850" s="1"/>
      <c r="EL850" s="1"/>
      <c r="EM850" s="1"/>
      <c r="EN850" s="1"/>
      <c r="EO850" s="1"/>
      <c r="EP850" s="1"/>
      <c r="EQ850" s="1"/>
      <c r="ER850" s="1"/>
      <c r="ES850" s="1"/>
      <c r="ET850" s="1"/>
      <c r="EU850" s="1"/>
      <c r="EV850" s="1"/>
      <c r="EW850" s="1"/>
      <c r="EX850" s="1"/>
      <c r="EY850" s="1"/>
      <c r="EZ850" s="1"/>
      <c r="FA850" s="1"/>
      <c r="FB850" s="1"/>
      <c r="FC850" s="1"/>
      <c r="FD850" s="1"/>
      <c r="FE850" s="1"/>
      <c r="FF850" s="1"/>
      <c r="FI850" s="2"/>
      <c r="FJ850" s="2"/>
      <c r="FO850" s="2"/>
      <c r="FP850" s="2"/>
      <c r="FS850" s="2"/>
      <c r="FT850" s="2"/>
      <c r="FU850" s="2"/>
      <c r="FV850" s="2"/>
      <c r="FW850" s="2"/>
      <c r="FX850" s="2"/>
      <c r="FY850" s="2"/>
      <c r="FZ850" s="2"/>
      <c r="GQ850" s="1"/>
      <c r="GR850" s="1"/>
      <c r="GS850" s="1"/>
      <c r="GT850" s="1"/>
      <c r="GU850" s="1"/>
      <c r="GV850" s="1"/>
      <c r="GW850" s="1"/>
      <c r="GX850" s="1"/>
      <c r="HM850" s="1"/>
      <c r="HN850" s="1"/>
    </row>
    <row r="851" spans="1:222">
      <c r="A851" s="11"/>
      <c r="B851" s="1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2"/>
      <c r="AN851" s="2"/>
      <c r="AQ851" s="2"/>
      <c r="AR851" s="2"/>
      <c r="AU851" s="2"/>
      <c r="AV851" s="2"/>
      <c r="BA851" s="2"/>
      <c r="BB851" s="2"/>
      <c r="BE851" s="2"/>
      <c r="BF851" s="2"/>
      <c r="BI851" s="2"/>
      <c r="BJ851" s="2"/>
      <c r="BO851" s="1"/>
      <c r="BP851" s="1"/>
      <c r="BQ851" s="1"/>
      <c r="BR851" s="1"/>
      <c r="BS851" s="1"/>
      <c r="BT851" s="1"/>
      <c r="BU851" s="1"/>
      <c r="BV851" s="1"/>
      <c r="BW851" s="1"/>
      <c r="BX851" s="1"/>
      <c r="BY851" s="1"/>
      <c r="BZ851" s="1"/>
      <c r="CA851" s="1"/>
      <c r="CB851" s="1"/>
      <c r="CC851" s="1"/>
      <c r="CD851" s="1"/>
      <c r="CE851" s="1"/>
      <c r="CF851" s="1"/>
      <c r="CG851" s="1"/>
      <c r="CH851" s="1"/>
      <c r="CI851" s="1"/>
      <c r="CJ851" s="1"/>
      <c r="CK851" s="1"/>
      <c r="CL851" s="1"/>
      <c r="CM851" s="1"/>
      <c r="CN851" s="1"/>
      <c r="CO851" s="1"/>
      <c r="CP851" s="1"/>
      <c r="CQ851" s="1"/>
      <c r="CR851" s="1"/>
      <c r="CS851" s="1"/>
      <c r="CT851" s="1"/>
      <c r="CU851" s="1"/>
      <c r="CV851" s="1"/>
      <c r="CW851" s="1"/>
      <c r="CX851" s="1"/>
      <c r="CY851" s="1"/>
      <c r="CZ851" s="1"/>
      <c r="DA851" s="1"/>
      <c r="DB851" s="1"/>
      <c r="DC851" s="1"/>
      <c r="DD851" s="1"/>
      <c r="DE851" s="1"/>
      <c r="DF851" s="1"/>
      <c r="DG851" s="1"/>
      <c r="DH851" s="1"/>
      <c r="DI851" s="1"/>
      <c r="DJ851" s="1"/>
      <c r="DK851" s="1"/>
      <c r="DL851" s="1"/>
      <c r="DM851" s="1"/>
      <c r="DN851" s="1"/>
      <c r="DO851" s="1"/>
      <c r="DP851" s="1"/>
      <c r="DQ851" s="1"/>
      <c r="DR851" s="1"/>
      <c r="DS851" s="1"/>
      <c r="DT851" s="1"/>
      <c r="DU851" s="1"/>
      <c r="DV851" s="1"/>
      <c r="DW851" s="1"/>
      <c r="DX851" s="1"/>
      <c r="DY851" s="1"/>
      <c r="DZ851" s="1"/>
      <c r="EA851" s="1"/>
      <c r="EB851" s="1"/>
      <c r="EC851" s="1"/>
      <c r="ED851" s="1"/>
      <c r="EE851" s="1"/>
      <c r="EF851" s="1"/>
      <c r="EG851" s="1"/>
      <c r="EH851" s="1"/>
      <c r="EI851" s="1"/>
      <c r="EJ851" s="1"/>
      <c r="EK851" s="1"/>
      <c r="EL851" s="1"/>
      <c r="EM851" s="1"/>
      <c r="EN851" s="1"/>
      <c r="EO851" s="1"/>
      <c r="EP851" s="1"/>
      <c r="EQ851" s="1"/>
      <c r="ER851" s="1"/>
      <c r="ES851" s="1"/>
      <c r="ET851" s="1"/>
      <c r="EU851" s="1"/>
      <c r="EV851" s="1"/>
      <c r="EW851" s="1"/>
      <c r="EX851" s="1"/>
      <c r="EY851" s="1"/>
      <c r="EZ851" s="1"/>
      <c r="FA851" s="1"/>
      <c r="FB851" s="1"/>
      <c r="FC851" s="1"/>
      <c r="FD851" s="1"/>
      <c r="FE851" s="1"/>
      <c r="FF851" s="1"/>
      <c r="FI851" s="2"/>
      <c r="FJ851" s="2"/>
      <c r="FO851" s="2"/>
      <c r="FP851" s="2"/>
      <c r="FS851" s="2"/>
      <c r="FT851" s="2"/>
      <c r="FU851" s="2"/>
      <c r="FV851" s="2"/>
      <c r="FW851" s="2"/>
      <c r="FX851" s="2"/>
      <c r="FY851" s="2"/>
      <c r="FZ851" s="2"/>
      <c r="GQ851" s="1"/>
      <c r="GR851" s="1"/>
      <c r="GS851" s="1"/>
      <c r="GT851" s="1"/>
      <c r="GU851" s="1"/>
      <c r="GV851" s="1"/>
      <c r="GW851" s="1"/>
      <c r="GX851" s="1"/>
      <c r="HM851" s="1"/>
      <c r="HN851" s="1"/>
    </row>
    <row r="852" spans="1:222">
      <c r="A852" s="11"/>
      <c r="B852" s="1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2"/>
      <c r="AN852" s="2"/>
      <c r="AQ852" s="2"/>
      <c r="AR852" s="2"/>
      <c r="AU852" s="2"/>
      <c r="AV852" s="2"/>
      <c r="BA852" s="2"/>
      <c r="BB852" s="2"/>
      <c r="BE852" s="2"/>
      <c r="BF852" s="2"/>
      <c r="BI852" s="2"/>
      <c r="BJ852" s="2"/>
      <c r="BO852" s="1"/>
      <c r="BP852" s="1"/>
      <c r="BQ852" s="1"/>
      <c r="BR852" s="1"/>
      <c r="BS852" s="1"/>
      <c r="BT852" s="1"/>
      <c r="BU852" s="1"/>
      <c r="BV852" s="1"/>
      <c r="BW852" s="1"/>
      <c r="BX852" s="1"/>
      <c r="BY852" s="1"/>
      <c r="BZ852" s="1"/>
      <c r="CA852" s="1"/>
      <c r="CB852" s="1"/>
      <c r="CC852" s="1"/>
      <c r="CD852" s="1"/>
      <c r="CE852" s="1"/>
      <c r="CF852" s="1"/>
      <c r="CG852" s="1"/>
      <c r="CH852" s="1"/>
      <c r="CI852" s="1"/>
      <c r="CJ852" s="1"/>
      <c r="CK852" s="1"/>
      <c r="CL852" s="1"/>
      <c r="CM852" s="1"/>
      <c r="CN852" s="1"/>
      <c r="CO852" s="1"/>
      <c r="CP852" s="1"/>
      <c r="CQ852" s="1"/>
      <c r="CR852" s="1"/>
      <c r="CS852" s="1"/>
      <c r="CT852" s="1"/>
      <c r="CU852" s="1"/>
      <c r="CV852" s="1"/>
      <c r="CW852" s="1"/>
      <c r="CX852" s="1"/>
      <c r="CY852" s="1"/>
      <c r="CZ852" s="1"/>
      <c r="DA852" s="1"/>
      <c r="DB852" s="1"/>
      <c r="DC852" s="1"/>
      <c r="DD852" s="1"/>
      <c r="DE852" s="1"/>
      <c r="DF852" s="1"/>
      <c r="DG852" s="1"/>
      <c r="DH852" s="1"/>
      <c r="DI852" s="1"/>
      <c r="DJ852" s="1"/>
      <c r="DK852" s="1"/>
      <c r="DL852" s="1"/>
      <c r="DM852" s="1"/>
      <c r="DN852" s="1"/>
      <c r="DO852" s="1"/>
      <c r="DP852" s="1"/>
      <c r="DQ852" s="1"/>
      <c r="DR852" s="1"/>
      <c r="DS852" s="1"/>
      <c r="DT852" s="1"/>
      <c r="DU852" s="1"/>
      <c r="DV852" s="1"/>
      <c r="DW852" s="1"/>
      <c r="DX852" s="1"/>
      <c r="DY852" s="1"/>
      <c r="DZ852" s="1"/>
      <c r="EA852" s="1"/>
      <c r="EB852" s="1"/>
      <c r="EC852" s="1"/>
      <c r="ED852" s="1"/>
      <c r="EE852" s="1"/>
      <c r="EF852" s="1"/>
      <c r="EG852" s="1"/>
      <c r="EH852" s="1"/>
      <c r="EI852" s="1"/>
      <c r="EJ852" s="1"/>
      <c r="EK852" s="1"/>
      <c r="EL852" s="1"/>
      <c r="EM852" s="1"/>
      <c r="EN852" s="1"/>
      <c r="EO852" s="1"/>
      <c r="EP852" s="1"/>
      <c r="EQ852" s="1"/>
      <c r="ER852" s="1"/>
      <c r="ES852" s="1"/>
      <c r="ET852" s="1"/>
      <c r="EU852" s="1"/>
      <c r="EV852" s="1"/>
      <c r="EW852" s="1"/>
      <c r="EX852" s="1"/>
      <c r="EY852" s="1"/>
      <c r="EZ852" s="1"/>
      <c r="FA852" s="1"/>
      <c r="FB852" s="1"/>
      <c r="FC852" s="1"/>
      <c r="FD852" s="1"/>
      <c r="FE852" s="1"/>
      <c r="FF852" s="1"/>
      <c r="FI852" s="2"/>
      <c r="FJ852" s="2"/>
      <c r="FO852" s="2"/>
      <c r="FP852" s="2"/>
      <c r="FS852" s="2"/>
      <c r="FT852" s="2"/>
      <c r="FU852" s="2"/>
      <c r="FV852" s="2"/>
      <c r="FW852" s="2"/>
      <c r="FX852" s="2"/>
      <c r="FY852" s="2"/>
      <c r="FZ852" s="2"/>
      <c r="GQ852" s="1"/>
      <c r="GR852" s="1"/>
      <c r="GS852" s="1"/>
      <c r="GT852" s="1"/>
      <c r="GU852" s="1"/>
      <c r="GV852" s="1"/>
      <c r="GW852" s="1"/>
      <c r="GX852" s="1"/>
      <c r="HM852" s="1"/>
      <c r="HN852" s="1"/>
    </row>
    <row r="853" spans="1:222">
      <c r="A853" s="11"/>
      <c r="B853" s="1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2"/>
      <c r="AN853" s="2"/>
      <c r="AQ853" s="2"/>
      <c r="AR853" s="2"/>
      <c r="AU853" s="2"/>
      <c r="AV853" s="2"/>
      <c r="BA853" s="2"/>
      <c r="BB853" s="2"/>
      <c r="BE853" s="2"/>
      <c r="BF853" s="2"/>
      <c r="BI853" s="2"/>
      <c r="BJ853" s="2"/>
      <c r="BO853" s="1"/>
      <c r="BP853" s="1"/>
      <c r="BQ853" s="1"/>
      <c r="BR853" s="1"/>
      <c r="BS853" s="1"/>
      <c r="BT853" s="1"/>
      <c r="BU853" s="1"/>
      <c r="BV853" s="1"/>
      <c r="BW853" s="1"/>
      <c r="BX853" s="1"/>
      <c r="BY853" s="1"/>
      <c r="BZ853" s="1"/>
      <c r="CA853" s="1"/>
      <c r="CB853" s="1"/>
      <c r="CC853" s="1"/>
      <c r="CD853" s="1"/>
      <c r="CE853" s="1"/>
      <c r="CF853" s="1"/>
      <c r="CG853" s="1"/>
      <c r="CH853" s="1"/>
      <c r="CI853" s="1"/>
      <c r="CJ853" s="1"/>
      <c r="CK853" s="1"/>
      <c r="CL853" s="1"/>
      <c r="CM853" s="1"/>
      <c r="CN853" s="1"/>
      <c r="CO853" s="1"/>
      <c r="CP853" s="1"/>
      <c r="CQ853" s="1"/>
      <c r="CR853" s="1"/>
      <c r="CS853" s="1"/>
      <c r="CT853" s="1"/>
      <c r="CU853" s="1"/>
      <c r="CV853" s="1"/>
      <c r="CW853" s="1"/>
      <c r="CX853" s="1"/>
      <c r="CY853" s="1"/>
      <c r="CZ853" s="1"/>
      <c r="DA853" s="1"/>
      <c r="DB853" s="1"/>
      <c r="DC853" s="1"/>
      <c r="DD853" s="1"/>
      <c r="DE853" s="1"/>
      <c r="DF853" s="1"/>
      <c r="DG853" s="1"/>
      <c r="DH853" s="1"/>
      <c r="DI853" s="1"/>
      <c r="DJ853" s="1"/>
      <c r="DK853" s="1"/>
      <c r="DL853" s="1"/>
      <c r="DM853" s="1"/>
      <c r="DN853" s="1"/>
      <c r="DO853" s="1"/>
      <c r="DP853" s="1"/>
      <c r="DQ853" s="1"/>
      <c r="DR853" s="1"/>
      <c r="DS853" s="1"/>
      <c r="DT853" s="1"/>
      <c r="DU853" s="1"/>
      <c r="DV853" s="1"/>
      <c r="DW853" s="1"/>
      <c r="DX853" s="1"/>
      <c r="DY853" s="1"/>
      <c r="DZ853" s="1"/>
      <c r="EA853" s="1"/>
      <c r="EB853" s="1"/>
      <c r="EC853" s="1"/>
      <c r="ED853" s="1"/>
      <c r="EE853" s="1"/>
      <c r="EF853" s="1"/>
      <c r="EG853" s="1"/>
      <c r="EH853" s="1"/>
      <c r="EI853" s="1"/>
      <c r="EJ853" s="1"/>
      <c r="EK853" s="1"/>
      <c r="EL853" s="1"/>
      <c r="EM853" s="1"/>
      <c r="EN853" s="1"/>
      <c r="EO853" s="1"/>
      <c r="EP853" s="1"/>
      <c r="EQ853" s="1"/>
      <c r="ER853" s="1"/>
      <c r="ES853" s="1"/>
      <c r="ET853" s="1"/>
      <c r="EU853" s="1"/>
      <c r="EV853" s="1"/>
      <c r="EW853" s="1"/>
      <c r="EX853" s="1"/>
      <c r="EY853" s="1"/>
      <c r="EZ853" s="1"/>
      <c r="FA853" s="1"/>
      <c r="FB853" s="1"/>
      <c r="FC853" s="1"/>
      <c r="FD853" s="1"/>
      <c r="FE853" s="1"/>
      <c r="FF853" s="1"/>
      <c r="FI853" s="2"/>
      <c r="FJ853" s="2"/>
      <c r="FO853" s="2"/>
      <c r="FP853" s="2"/>
      <c r="FS853" s="2"/>
      <c r="FT853" s="2"/>
      <c r="FU853" s="2"/>
      <c r="FV853" s="2"/>
      <c r="FW853" s="2"/>
      <c r="FX853" s="2"/>
      <c r="FY853" s="2"/>
      <c r="FZ853" s="2"/>
      <c r="GQ853" s="1"/>
      <c r="GR853" s="1"/>
      <c r="GS853" s="1"/>
      <c r="GT853" s="1"/>
      <c r="GU853" s="1"/>
      <c r="GV853" s="1"/>
      <c r="GW853" s="1"/>
      <c r="GX853" s="1"/>
      <c r="HM853" s="1"/>
      <c r="HN853" s="1"/>
    </row>
    <row r="854" spans="1:222">
      <c r="A854" s="11"/>
      <c r="B854" s="1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2"/>
      <c r="AN854" s="2"/>
      <c r="AQ854" s="2"/>
      <c r="AR854" s="2"/>
      <c r="AU854" s="2"/>
      <c r="AV854" s="2"/>
      <c r="BA854" s="2"/>
      <c r="BB854" s="2"/>
      <c r="BE854" s="2"/>
      <c r="BF854" s="2"/>
      <c r="BI854" s="2"/>
      <c r="BJ854" s="2"/>
      <c r="BO854" s="1"/>
      <c r="BP854" s="1"/>
      <c r="BQ854" s="1"/>
      <c r="BR854" s="1"/>
      <c r="BS854" s="1"/>
      <c r="BT854" s="1"/>
      <c r="BU854" s="1"/>
      <c r="BV854" s="1"/>
      <c r="BW854" s="1"/>
      <c r="BX854" s="1"/>
      <c r="BY854" s="1"/>
      <c r="BZ854" s="1"/>
      <c r="CA854" s="1"/>
      <c r="CB854" s="1"/>
      <c r="CC854" s="1"/>
      <c r="CD854" s="1"/>
      <c r="CE854" s="1"/>
      <c r="CF854" s="1"/>
      <c r="CG854" s="1"/>
      <c r="CH854" s="1"/>
      <c r="CI854" s="1"/>
      <c r="CJ854" s="1"/>
      <c r="CK854" s="1"/>
      <c r="CL854" s="1"/>
      <c r="CM854" s="1"/>
      <c r="CN854" s="1"/>
      <c r="CO854" s="1"/>
      <c r="CP854" s="1"/>
      <c r="CQ854" s="1"/>
      <c r="CR854" s="1"/>
      <c r="CS854" s="1"/>
      <c r="CT854" s="1"/>
      <c r="CU854" s="1"/>
      <c r="CV854" s="1"/>
      <c r="CW854" s="1"/>
      <c r="CX854" s="1"/>
      <c r="CY854" s="1"/>
      <c r="CZ854" s="1"/>
      <c r="DA854" s="1"/>
      <c r="DB854" s="1"/>
      <c r="DC854" s="1"/>
      <c r="DD854" s="1"/>
      <c r="DE854" s="1"/>
      <c r="DF854" s="1"/>
      <c r="DG854" s="1"/>
      <c r="DH854" s="1"/>
      <c r="DI854" s="1"/>
      <c r="DJ854" s="1"/>
      <c r="DK854" s="1"/>
      <c r="DL854" s="1"/>
      <c r="DM854" s="1"/>
      <c r="DN854" s="1"/>
      <c r="DO854" s="1"/>
      <c r="DP854" s="1"/>
      <c r="DQ854" s="1"/>
      <c r="DR854" s="1"/>
      <c r="DS854" s="1"/>
      <c r="DT854" s="1"/>
      <c r="DU854" s="1"/>
      <c r="DV854" s="1"/>
      <c r="DW854" s="1"/>
      <c r="DX854" s="1"/>
      <c r="DY854" s="1"/>
      <c r="DZ854" s="1"/>
      <c r="EA854" s="1"/>
      <c r="EB854" s="1"/>
      <c r="EC854" s="1"/>
      <c r="ED854" s="1"/>
      <c r="EE854" s="1"/>
      <c r="EF854" s="1"/>
      <c r="EG854" s="1"/>
      <c r="EH854" s="1"/>
      <c r="EI854" s="1"/>
      <c r="EJ854" s="1"/>
      <c r="EK854" s="1"/>
      <c r="EL854" s="1"/>
      <c r="EM854" s="1"/>
      <c r="EN854" s="1"/>
      <c r="EO854" s="1"/>
      <c r="EP854" s="1"/>
      <c r="EQ854" s="1"/>
      <c r="ER854" s="1"/>
      <c r="ES854" s="1"/>
      <c r="ET854" s="1"/>
      <c r="EU854" s="1"/>
      <c r="EV854" s="1"/>
      <c r="EW854" s="1"/>
      <c r="EX854" s="1"/>
      <c r="EY854" s="1"/>
      <c r="EZ854" s="1"/>
      <c r="FA854" s="1"/>
      <c r="FB854" s="1"/>
      <c r="FC854" s="1"/>
      <c r="FD854" s="1"/>
      <c r="FE854" s="1"/>
      <c r="FF854" s="1"/>
      <c r="FI854" s="2"/>
      <c r="FJ854" s="2"/>
      <c r="FO854" s="2"/>
      <c r="FP854" s="2"/>
      <c r="FS854" s="2"/>
      <c r="FT854" s="2"/>
      <c r="FU854" s="2"/>
      <c r="FV854" s="2"/>
      <c r="FW854" s="2"/>
      <c r="FX854" s="2"/>
      <c r="FY854" s="2"/>
      <c r="FZ854" s="2"/>
      <c r="GQ854" s="1"/>
      <c r="GR854" s="1"/>
      <c r="GS854" s="1"/>
      <c r="GT854" s="1"/>
      <c r="GU854" s="1"/>
      <c r="GV854" s="1"/>
      <c r="GW854" s="1"/>
      <c r="GX854" s="1"/>
      <c r="HM854" s="1"/>
      <c r="HN854" s="1"/>
    </row>
    <row r="855" spans="1:222">
      <c r="A855" s="11"/>
      <c r="B855" s="1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2"/>
      <c r="AN855" s="2"/>
      <c r="AQ855" s="2"/>
      <c r="AR855" s="2"/>
      <c r="AU855" s="2"/>
      <c r="AV855" s="2"/>
      <c r="BA855" s="2"/>
      <c r="BB855" s="2"/>
      <c r="BE855" s="2"/>
      <c r="BF855" s="2"/>
      <c r="BI855" s="2"/>
      <c r="BJ855" s="2"/>
      <c r="BO855" s="1"/>
      <c r="BP855" s="1"/>
      <c r="BQ855" s="1"/>
      <c r="BR855" s="1"/>
      <c r="BS855" s="1"/>
      <c r="BT855" s="1"/>
      <c r="BU855" s="1"/>
      <c r="BV855" s="1"/>
      <c r="BW855" s="1"/>
      <c r="BX855" s="1"/>
      <c r="BY855" s="1"/>
      <c r="BZ855" s="1"/>
      <c r="CA855" s="1"/>
      <c r="CB855" s="1"/>
      <c r="CC855" s="1"/>
      <c r="CD855" s="1"/>
      <c r="CE855" s="1"/>
      <c r="CF855" s="1"/>
      <c r="CG855" s="1"/>
      <c r="CH855" s="1"/>
      <c r="CI855" s="1"/>
      <c r="CJ855" s="1"/>
      <c r="CK855" s="1"/>
      <c r="CL855" s="1"/>
      <c r="CM855" s="1"/>
      <c r="CN855" s="1"/>
      <c r="CO855" s="1"/>
      <c r="CP855" s="1"/>
      <c r="CQ855" s="1"/>
      <c r="CR855" s="1"/>
      <c r="CS855" s="1"/>
      <c r="CT855" s="1"/>
      <c r="CU855" s="1"/>
      <c r="CV855" s="1"/>
      <c r="CW855" s="1"/>
      <c r="CX855" s="1"/>
      <c r="CY855" s="1"/>
      <c r="CZ855" s="1"/>
      <c r="DA855" s="1"/>
      <c r="DB855" s="1"/>
      <c r="DC855" s="1"/>
      <c r="DD855" s="1"/>
      <c r="DE855" s="1"/>
      <c r="DF855" s="1"/>
      <c r="DG855" s="1"/>
      <c r="DH855" s="1"/>
      <c r="DI855" s="1"/>
      <c r="DJ855" s="1"/>
      <c r="DK855" s="1"/>
      <c r="DL855" s="1"/>
      <c r="DM855" s="1"/>
      <c r="DN855" s="1"/>
      <c r="DO855" s="1"/>
      <c r="DP855" s="1"/>
      <c r="DQ855" s="1"/>
      <c r="DR855" s="1"/>
      <c r="DS855" s="1"/>
      <c r="DT855" s="1"/>
      <c r="DU855" s="1"/>
      <c r="DV855" s="1"/>
      <c r="DW855" s="1"/>
      <c r="DX855" s="1"/>
      <c r="DY855" s="1"/>
      <c r="DZ855" s="1"/>
      <c r="EA855" s="1"/>
      <c r="EB855" s="1"/>
      <c r="EC855" s="1"/>
      <c r="ED855" s="1"/>
      <c r="EE855" s="1"/>
      <c r="EF855" s="1"/>
      <c r="EG855" s="1"/>
      <c r="EH855" s="1"/>
      <c r="EI855" s="1"/>
      <c r="EJ855" s="1"/>
      <c r="EK855" s="1"/>
      <c r="EL855" s="1"/>
      <c r="EM855" s="1"/>
      <c r="EN855" s="1"/>
      <c r="EO855" s="1"/>
      <c r="EP855" s="1"/>
      <c r="EQ855" s="1"/>
      <c r="ER855" s="1"/>
      <c r="ES855" s="1"/>
      <c r="ET855" s="1"/>
      <c r="EU855" s="1"/>
      <c r="EV855" s="1"/>
      <c r="EW855" s="1"/>
      <c r="EX855" s="1"/>
      <c r="EY855" s="1"/>
      <c r="EZ855" s="1"/>
      <c r="FA855" s="1"/>
      <c r="FB855" s="1"/>
      <c r="FC855" s="1"/>
      <c r="FD855" s="1"/>
      <c r="FE855" s="1"/>
      <c r="FF855" s="1"/>
      <c r="FI855" s="2"/>
      <c r="FJ855" s="2"/>
      <c r="FO855" s="2"/>
      <c r="FP855" s="2"/>
      <c r="FS855" s="2"/>
      <c r="FT855" s="2"/>
      <c r="FU855" s="2"/>
      <c r="FV855" s="2"/>
      <c r="FW855" s="2"/>
      <c r="FX855" s="2"/>
      <c r="FY855" s="2"/>
      <c r="FZ855" s="2"/>
      <c r="GQ855" s="1"/>
      <c r="GR855" s="1"/>
      <c r="GS855" s="1"/>
      <c r="GT855" s="1"/>
      <c r="GU855" s="1"/>
      <c r="GV855" s="1"/>
      <c r="GW855" s="1"/>
      <c r="GX855" s="1"/>
      <c r="HM855" s="1"/>
      <c r="HN855" s="1"/>
    </row>
    <row r="856" spans="1:222">
      <c r="A856" s="11"/>
      <c r="B856" s="1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2"/>
      <c r="AN856" s="2"/>
      <c r="AQ856" s="2"/>
      <c r="AR856" s="2"/>
      <c r="AU856" s="2"/>
      <c r="AV856" s="2"/>
      <c r="BA856" s="2"/>
      <c r="BB856" s="2"/>
      <c r="BE856" s="2"/>
      <c r="BF856" s="2"/>
      <c r="BI856" s="2"/>
      <c r="BJ856" s="2"/>
      <c r="BO856" s="1"/>
      <c r="BP856" s="1"/>
      <c r="BQ856" s="1"/>
      <c r="BR856" s="1"/>
      <c r="BS856" s="1"/>
      <c r="BT856" s="1"/>
      <c r="BU856" s="1"/>
      <c r="BV856" s="1"/>
      <c r="BW856" s="1"/>
      <c r="BX856" s="1"/>
      <c r="BY856" s="1"/>
      <c r="BZ856" s="1"/>
      <c r="CA856" s="1"/>
      <c r="CB856" s="1"/>
      <c r="CC856" s="1"/>
      <c r="CD856" s="1"/>
      <c r="CE856" s="1"/>
      <c r="CF856" s="1"/>
      <c r="CG856" s="1"/>
      <c r="CH856" s="1"/>
      <c r="CI856" s="1"/>
      <c r="CJ856" s="1"/>
      <c r="CK856" s="1"/>
      <c r="CL856" s="1"/>
      <c r="CM856" s="1"/>
      <c r="CN856" s="1"/>
      <c r="CO856" s="1"/>
      <c r="CP856" s="1"/>
      <c r="CQ856" s="1"/>
      <c r="CR856" s="1"/>
      <c r="CS856" s="1"/>
      <c r="CT856" s="1"/>
      <c r="CU856" s="1"/>
      <c r="CV856" s="1"/>
      <c r="CW856" s="1"/>
      <c r="CX856" s="1"/>
      <c r="CY856" s="1"/>
      <c r="CZ856" s="1"/>
      <c r="DA856" s="1"/>
      <c r="DB856" s="1"/>
      <c r="DC856" s="1"/>
      <c r="DD856" s="1"/>
      <c r="DE856" s="1"/>
      <c r="DF856" s="1"/>
      <c r="DG856" s="1"/>
      <c r="DH856" s="1"/>
      <c r="DI856" s="1"/>
      <c r="DJ856" s="1"/>
      <c r="DK856" s="1"/>
      <c r="DL856" s="1"/>
      <c r="DM856" s="1"/>
      <c r="DN856" s="1"/>
      <c r="DO856" s="1"/>
      <c r="DP856" s="1"/>
      <c r="DQ856" s="1"/>
      <c r="DR856" s="1"/>
      <c r="DS856" s="1"/>
      <c r="DT856" s="1"/>
      <c r="DU856" s="1"/>
      <c r="DV856" s="1"/>
      <c r="DW856" s="1"/>
      <c r="DX856" s="1"/>
      <c r="DY856" s="1"/>
      <c r="DZ856" s="1"/>
      <c r="EA856" s="1"/>
      <c r="EB856" s="1"/>
      <c r="EC856" s="1"/>
      <c r="ED856" s="1"/>
      <c r="EE856" s="1"/>
      <c r="EF856" s="1"/>
      <c r="EG856" s="1"/>
      <c r="EH856" s="1"/>
      <c r="EI856" s="1"/>
      <c r="EJ856" s="1"/>
      <c r="EK856" s="1"/>
      <c r="EL856" s="1"/>
      <c r="EM856" s="1"/>
      <c r="EN856" s="1"/>
      <c r="EO856" s="1"/>
      <c r="EP856" s="1"/>
      <c r="EQ856" s="1"/>
      <c r="ER856" s="1"/>
      <c r="ES856" s="1"/>
      <c r="ET856" s="1"/>
      <c r="EU856" s="1"/>
      <c r="EV856" s="1"/>
      <c r="EW856" s="1"/>
      <c r="EX856" s="1"/>
      <c r="EY856" s="1"/>
      <c r="EZ856" s="1"/>
      <c r="FA856" s="1"/>
      <c r="FB856" s="1"/>
      <c r="FC856" s="1"/>
      <c r="FD856" s="1"/>
      <c r="FE856" s="1"/>
      <c r="FF856" s="1"/>
      <c r="FI856" s="2"/>
      <c r="FJ856" s="2"/>
      <c r="FO856" s="2"/>
      <c r="FP856" s="2"/>
      <c r="FS856" s="2"/>
      <c r="FT856" s="2"/>
      <c r="FU856" s="2"/>
      <c r="FV856" s="2"/>
      <c r="FW856" s="2"/>
      <c r="FX856" s="2"/>
      <c r="FY856" s="2"/>
      <c r="FZ856" s="2"/>
      <c r="GQ856" s="1"/>
      <c r="GR856" s="1"/>
      <c r="GS856" s="1"/>
      <c r="GT856" s="1"/>
      <c r="GU856" s="1"/>
      <c r="GV856" s="1"/>
      <c r="GW856" s="1"/>
      <c r="GX856" s="1"/>
      <c r="HM856" s="1"/>
      <c r="HN856" s="1"/>
    </row>
    <row r="857" spans="1:222">
      <c r="A857" s="11"/>
      <c r="B857" s="1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2"/>
      <c r="AN857" s="2"/>
      <c r="AQ857" s="2"/>
      <c r="AR857" s="2"/>
      <c r="AU857" s="2"/>
      <c r="AV857" s="2"/>
      <c r="BA857" s="2"/>
      <c r="BB857" s="2"/>
      <c r="BE857" s="2"/>
      <c r="BF857" s="2"/>
      <c r="BI857" s="2"/>
      <c r="BJ857" s="2"/>
      <c r="BO857" s="1"/>
      <c r="BP857" s="1"/>
      <c r="BQ857" s="1"/>
      <c r="BR857" s="1"/>
      <c r="BS857" s="1"/>
      <c r="BT857" s="1"/>
      <c r="BU857" s="1"/>
      <c r="BV857" s="1"/>
      <c r="BW857" s="1"/>
      <c r="BX857" s="1"/>
      <c r="BY857" s="1"/>
      <c r="BZ857" s="1"/>
      <c r="CA857" s="1"/>
      <c r="CB857" s="1"/>
      <c r="CC857" s="1"/>
      <c r="CD857" s="1"/>
      <c r="CE857" s="1"/>
      <c r="CF857" s="1"/>
      <c r="CG857" s="1"/>
      <c r="CH857" s="1"/>
      <c r="CI857" s="1"/>
      <c r="CJ857" s="1"/>
      <c r="CK857" s="1"/>
      <c r="CL857" s="1"/>
      <c r="CM857" s="1"/>
      <c r="CN857" s="1"/>
      <c r="CO857" s="1"/>
      <c r="CP857" s="1"/>
      <c r="CQ857" s="1"/>
      <c r="CR857" s="1"/>
      <c r="CS857" s="1"/>
      <c r="CT857" s="1"/>
      <c r="CU857" s="1"/>
      <c r="CV857" s="1"/>
      <c r="CW857" s="1"/>
      <c r="CX857" s="1"/>
      <c r="CY857" s="1"/>
      <c r="CZ857" s="1"/>
      <c r="DA857" s="1"/>
      <c r="DB857" s="1"/>
      <c r="DC857" s="1"/>
      <c r="DD857" s="1"/>
      <c r="DE857" s="1"/>
      <c r="DF857" s="1"/>
      <c r="DG857" s="1"/>
      <c r="DH857" s="1"/>
      <c r="DI857" s="1"/>
      <c r="DJ857" s="1"/>
      <c r="DK857" s="1"/>
      <c r="DL857" s="1"/>
      <c r="DM857" s="1"/>
      <c r="DN857" s="1"/>
      <c r="DO857" s="1"/>
      <c r="DP857" s="1"/>
      <c r="DQ857" s="1"/>
      <c r="DR857" s="1"/>
      <c r="DS857" s="1"/>
      <c r="DT857" s="1"/>
      <c r="DU857" s="1"/>
      <c r="DV857" s="1"/>
      <c r="DW857" s="1"/>
      <c r="DX857" s="1"/>
      <c r="DY857" s="1"/>
      <c r="DZ857" s="1"/>
      <c r="EA857" s="1"/>
      <c r="EB857" s="1"/>
      <c r="EC857" s="1"/>
      <c r="ED857" s="1"/>
      <c r="EE857" s="1"/>
      <c r="EF857" s="1"/>
      <c r="EG857" s="1"/>
      <c r="EH857" s="1"/>
      <c r="EI857" s="1"/>
      <c r="EJ857" s="1"/>
      <c r="EK857" s="1"/>
      <c r="EL857" s="1"/>
      <c r="EM857" s="1"/>
      <c r="EN857" s="1"/>
      <c r="EO857" s="1"/>
      <c r="EP857" s="1"/>
      <c r="EQ857" s="1"/>
      <c r="ER857" s="1"/>
      <c r="ES857" s="1"/>
      <c r="ET857" s="1"/>
      <c r="EU857" s="1"/>
      <c r="EV857" s="1"/>
      <c r="EW857" s="1"/>
      <c r="EX857" s="1"/>
      <c r="EY857" s="1"/>
      <c r="EZ857" s="1"/>
      <c r="FA857" s="1"/>
      <c r="FB857" s="1"/>
      <c r="FC857" s="1"/>
      <c r="FD857" s="1"/>
      <c r="FE857" s="1"/>
      <c r="FF857" s="1"/>
      <c r="FI857" s="2"/>
      <c r="FJ857" s="2"/>
      <c r="FO857" s="2"/>
      <c r="FP857" s="2"/>
      <c r="FS857" s="2"/>
      <c r="FT857" s="2"/>
      <c r="FU857" s="2"/>
      <c r="FV857" s="2"/>
      <c r="FW857" s="2"/>
      <c r="FX857" s="2"/>
      <c r="FY857" s="2"/>
      <c r="FZ857" s="2"/>
      <c r="GQ857" s="1"/>
      <c r="GR857" s="1"/>
      <c r="GS857" s="1"/>
      <c r="GT857" s="1"/>
      <c r="GU857" s="1"/>
      <c r="GV857" s="1"/>
      <c r="GW857" s="1"/>
      <c r="GX857" s="1"/>
      <c r="HM857" s="1"/>
      <c r="HN857" s="1"/>
    </row>
    <row r="858" spans="1:222">
      <c r="A858" s="11"/>
      <c r="B858" s="1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2"/>
      <c r="AN858" s="2"/>
      <c r="AQ858" s="2"/>
      <c r="AR858" s="2"/>
      <c r="AU858" s="2"/>
      <c r="AV858" s="2"/>
      <c r="BA858" s="2"/>
      <c r="BB858" s="2"/>
      <c r="BE858" s="2"/>
      <c r="BF858" s="2"/>
      <c r="BI858" s="2"/>
      <c r="BJ858" s="2"/>
      <c r="BO858" s="1"/>
      <c r="BP858" s="1"/>
      <c r="BQ858" s="1"/>
      <c r="BR858" s="1"/>
      <c r="BS858" s="1"/>
      <c r="BT858" s="1"/>
      <c r="BU858" s="1"/>
      <c r="BV858" s="1"/>
      <c r="BW858" s="1"/>
      <c r="BX858" s="1"/>
      <c r="BY858" s="1"/>
      <c r="BZ858" s="1"/>
      <c r="CA858" s="1"/>
      <c r="CB858" s="1"/>
      <c r="CC858" s="1"/>
      <c r="CD858" s="1"/>
      <c r="CE858" s="1"/>
      <c r="CF858" s="1"/>
      <c r="CG858" s="1"/>
      <c r="CH858" s="1"/>
      <c r="CI858" s="1"/>
      <c r="CJ858" s="1"/>
      <c r="CK858" s="1"/>
      <c r="CL858" s="1"/>
      <c r="CM858" s="1"/>
      <c r="CN858" s="1"/>
      <c r="CO858" s="1"/>
      <c r="CP858" s="1"/>
      <c r="CQ858" s="1"/>
      <c r="CR858" s="1"/>
      <c r="CS858" s="1"/>
      <c r="CT858" s="1"/>
      <c r="CU858" s="1"/>
      <c r="CV858" s="1"/>
      <c r="CW858" s="1"/>
      <c r="CX858" s="1"/>
      <c r="CY858" s="1"/>
      <c r="CZ858" s="1"/>
      <c r="DA858" s="1"/>
      <c r="DB858" s="1"/>
      <c r="DC858" s="1"/>
      <c r="DD858" s="1"/>
      <c r="DE858" s="1"/>
      <c r="DF858" s="1"/>
      <c r="DG858" s="1"/>
      <c r="DH858" s="1"/>
      <c r="DI858" s="1"/>
      <c r="DJ858" s="1"/>
      <c r="DK858" s="1"/>
      <c r="DL858" s="1"/>
      <c r="DM858" s="1"/>
      <c r="DN858" s="1"/>
      <c r="DO858" s="1"/>
      <c r="DP858" s="1"/>
      <c r="DQ858" s="1"/>
      <c r="DR858" s="1"/>
      <c r="DS858" s="1"/>
      <c r="DT858" s="1"/>
      <c r="DU858" s="1"/>
      <c r="DV858" s="1"/>
      <c r="DW858" s="1"/>
      <c r="DX858" s="1"/>
      <c r="DY858" s="1"/>
      <c r="DZ858" s="1"/>
      <c r="EA858" s="1"/>
      <c r="EB858" s="1"/>
      <c r="EC858" s="1"/>
      <c r="ED858" s="1"/>
      <c r="EE858" s="1"/>
      <c r="EF858" s="1"/>
      <c r="EG858" s="1"/>
      <c r="EH858" s="1"/>
      <c r="EI858" s="1"/>
      <c r="EJ858" s="1"/>
      <c r="EK858" s="1"/>
      <c r="EL858" s="1"/>
      <c r="EM858" s="1"/>
      <c r="EN858" s="1"/>
      <c r="EO858" s="1"/>
      <c r="EP858" s="1"/>
      <c r="EQ858" s="1"/>
      <c r="ER858" s="1"/>
      <c r="ES858" s="1"/>
      <c r="ET858" s="1"/>
      <c r="EU858" s="1"/>
      <c r="EV858" s="1"/>
      <c r="EW858" s="1"/>
      <c r="EX858" s="1"/>
      <c r="EY858" s="1"/>
      <c r="EZ858" s="1"/>
      <c r="FA858" s="1"/>
      <c r="FB858" s="1"/>
      <c r="FC858" s="1"/>
      <c r="FD858" s="1"/>
      <c r="FE858" s="1"/>
      <c r="FF858" s="1"/>
      <c r="FI858" s="2"/>
      <c r="FJ858" s="2"/>
      <c r="FO858" s="2"/>
      <c r="FP858" s="2"/>
      <c r="FS858" s="2"/>
      <c r="FT858" s="2"/>
      <c r="FU858" s="2"/>
      <c r="FV858" s="2"/>
      <c r="FW858" s="2"/>
      <c r="FX858" s="2"/>
      <c r="FY858" s="2"/>
      <c r="FZ858" s="2"/>
      <c r="GQ858" s="1"/>
      <c r="GR858" s="1"/>
      <c r="GS858" s="1"/>
      <c r="GT858" s="1"/>
      <c r="GU858" s="1"/>
      <c r="GV858" s="1"/>
      <c r="GW858" s="1"/>
      <c r="GX858" s="1"/>
      <c r="HM858" s="1"/>
      <c r="HN858" s="1"/>
    </row>
    <row r="859" spans="1:222">
      <c r="A859" s="11"/>
      <c r="B859" s="1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2"/>
      <c r="AN859" s="2"/>
      <c r="AQ859" s="2"/>
      <c r="AR859" s="2"/>
      <c r="AU859" s="2"/>
      <c r="AV859" s="2"/>
      <c r="BA859" s="2"/>
      <c r="BB859" s="2"/>
      <c r="BE859" s="2"/>
      <c r="BF859" s="2"/>
      <c r="BI859" s="2"/>
      <c r="BJ859" s="2"/>
      <c r="BO859" s="1"/>
      <c r="BP859" s="1"/>
      <c r="BQ859" s="1"/>
      <c r="BR859" s="1"/>
      <c r="BS859" s="1"/>
      <c r="BT859" s="1"/>
      <c r="BU859" s="1"/>
      <c r="BV859" s="1"/>
      <c r="BW859" s="1"/>
      <c r="BX859" s="1"/>
      <c r="BY859" s="1"/>
      <c r="BZ859" s="1"/>
      <c r="CA859" s="1"/>
      <c r="CB859" s="1"/>
      <c r="CC859" s="1"/>
      <c r="CD859" s="1"/>
      <c r="CE859" s="1"/>
      <c r="CF859" s="1"/>
      <c r="CG859" s="1"/>
      <c r="CH859" s="1"/>
      <c r="CI859" s="1"/>
      <c r="CJ859" s="1"/>
      <c r="CK859" s="1"/>
      <c r="CL859" s="1"/>
      <c r="CM859" s="1"/>
      <c r="CN859" s="1"/>
      <c r="CO859" s="1"/>
      <c r="CP859" s="1"/>
      <c r="CQ859" s="1"/>
      <c r="CR859" s="1"/>
      <c r="CS859" s="1"/>
      <c r="CT859" s="1"/>
      <c r="CU859" s="1"/>
      <c r="CV859" s="1"/>
      <c r="CW859" s="1"/>
      <c r="CX859" s="1"/>
      <c r="CY859" s="1"/>
      <c r="CZ859" s="1"/>
      <c r="DA859" s="1"/>
      <c r="DB859" s="1"/>
      <c r="DC859" s="1"/>
      <c r="DD859" s="1"/>
      <c r="DE859" s="1"/>
      <c r="DF859" s="1"/>
      <c r="DG859" s="1"/>
      <c r="DH859" s="1"/>
      <c r="DI859" s="1"/>
      <c r="DJ859" s="1"/>
      <c r="DK859" s="1"/>
      <c r="DL859" s="1"/>
      <c r="DM859" s="1"/>
      <c r="DN859" s="1"/>
      <c r="DO859" s="1"/>
      <c r="DP859" s="1"/>
      <c r="DQ859" s="1"/>
      <c r="DR859" s="1"/>
      <c r="DS859" s="1"/>
      <c r="DT859" s="1"/>
      <c r="DU859" s="1"/>
      <c r="DV859" s="1"/>
      <c r="DW859" s="1"/>
      <c r="DX859" s="1"/>
      <c r="DY859" s="1"/>
      <c r="DZ859" s="1"/>
      <c r="EA859" s="1"/>
      <c r="EB859" s="1"/>
      <c r="EC859" s="1"/>
      <c r="ED859" s="1"/>
      <c r="EE859" s="1"/>
      <c r="EF859" s="1"/>
      <c r="EG859" s="1"/>
      <c r="EH859" s="1"/>
      <c r="EI859" s="1"/>
      <c r="EJ859" s="1"/>
      <c r="EK859" s="1"/>
      <c r="EL859" s="1"/>
      <c r="EM859" s="1"/>
      <c r="EN859" s="1"/>
      <c r="EO859" s="1"/>
      <c r="EP859" s="1"/>
      <c r="EQ859" s="1"/>
      <c r="ER859" s="1"/>
      <c r="ES859" s="1"/>
      <c r="ET859" s="1"/>
      <c r="EU859" s="1"/>
      <c r="EV859" s="1"/>
      <c r="EW859" s="1"/>
      <c r="EX859" s="1"/>
      <c r="EY859" s="1"/>
      <c r="EZ859" s="1"/>
      <c r="FA859" s="1"/>
      <c r="FB859" s="1"/>
      <c r="FC859" s="1"/>
      <c r="FD859" s="1"/>
      <c r="FE859" s="1"/>
      <c r="FF859" s="1"/>
      <c r="FI859" s="2"/>
      <c r="FJ859" s="2"/>
      <c r="FO859" s="2"/>
      <c r="FP859" s="2"/>
      <c r="FS859" s="2"/>
      <c r="FT859" s="2"/>
      <c r="FU859" s="2"/>
      <c r="FV859" s="2"/>
      <c r="FW859" s="2"/>
      <c r="FX859" s="2"/>
      <c r="FY859" s="2"/>
      <c r="FZ859" s="2"/>
      <c r="GQ859" s="1"/>
      <c r="GR859" s="1"/>
      <c r="GS859" s="1"/>
      <c r="GT859" s="1"/>
      <c r="GU859" s="1"/>
      <c r="GV859" s="1"/>
      <c r="GW859" s="1"/>
      <c r="GX859" s="1"/>
      <c r="HM859" s="1"/>
      <c r="HN859" s="1"/>
    </row>
    <row r="860" spans="1:222">
      <c r="A860" s="11"/>
      <c r="B860" s="1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2"/>
      <c r="AN860" s="2"/>
      <c r="AQ860" s="2"/>
      <c r="AR860" s="2"/>
      <c r="AU860" s="2"/>
      <c r="AV860" s="2"/>
      <c r="BA860" s="2"/>
      <c r="BB860" s="2"/>
      <c r="BE860" s="2"/>
      <c r="BF860" s="2"/>
      <c r="BI860" s="2"/>
      <c r="BJ860" s="2"/>
      <c r="BO860" s="1"/>
      <c r="BP860" s="1"/>
      <c r="BQ860" s="1"/>
      <c r="BR860" s="1"/>
      <c r="BS860" s="1"/>
      <c r="BT860" s="1"/>
      <c r="BU860" s="1"/>
      <c r="BV860" s="1"/>
      <c r="BW860" s="1"/>
      <c r="BX860" s="1"/>
      <c r="BY860" s="1"/>
      <c r="BZ860" s="1"/>
      <c r="CA860" s="1"/>
      <c r="CB860" s="1"/>
      <c r="CC860" s="1"/>
      <c r="CD860" s="1"/>
      <c r="CE860" s="1"/>
      <c r="CF860" s="1"/>
      <c r="CG860" s="1"/>
      <c r="CH860" s="1"/>
      <c r="CI860" s="1"/>
      <c r="CJ860" s="1"/>
      <c r="CK860" s="1"/>
      <c r="CL860" s="1"/>
      <c r="CM860" s="1"/>
      <c r="CN860" s="1"/>
      <c r="CO860" s="1"/>
      <c r="CP860" s="1"/>
      <c r="CQ860" s="1"/>
      <c r="CR860" s="1"/>
      <c r="CS860" s="1"/>
      <c r="CT860" s="1"/>
      <c r="CU860" s="1"/>
      <c r="CV860" s="1"/>
      <c r="CW860" s="1"/>
      <c r="CX860" s="1"/>
      <c r="CY860" s="1"/>
      <c r="CZ860" s="1"/>
      <c r="DA860" s="1"/>
      <c r="DB860" s="1"/>
      <c r="DC860" s="1"/>
      <c r="DD860" s="1"/>
      <c r="DE860" s="1"/>
      <c r="DF860" s="1"/>
      <c r="DG860" s="1"/>
      <c r="DH860" s="1"/>
      <c r="DI860" s="1"/>
      <c r="DJ860" s="1"/>
      <c r="DK860" s="1"/>
      <c r="DL860" s="1"/>
      <c r="DM860" s="1"/>
      <c r="DN860" s="1"/>
      <c r="DO860" s="1"/>
      <c r="DP860" s="1"/>
      <c r="DQ860" s="1"/>
      <c r="DR860" s="1"/>
      <c r="DS860" s="1"/>
      <c r="DT860" s="1"/>
      <c r="DU860" s="1"/>
      <c r="DV860" s="1"/>
      <c r="DW860" s="1"/>
      <c r="DX860" s="1"/>
      <c r="DY860" s="1"/>
      <c r="DZ860" s="1"/>
      <c r="EA860" s="1"/>
      <c r="EB860" s="1"/>
      <c r="EC860" s="1"/>
      <c r="ED860" s="1"/>
      <c r="EE860" s="1"/>
      <c r="EF860" s="1"/>
      <c r="EG860" s="1"/>
      <c r="EH860" s="1"/>
      <c r="EI860" s="1"/>
      <c r="EJ860" s="1"/>
      <c r="EK860" s="1"/>
      <c r="EL860" s="1"/>
      <c r="EM860" s="1"/>
      <c r="EN860" s="1"/>
      <c r="EO860" s="1"/>
      <c r="EP860" s="1"/>
      <c r="EQ860" s="1"/>
      <c r="ER860" s="1"/>
      <c r="ES860" s="1"/>
      <c r="ET860" s="1"/>
      <c r="EU860" s="1"/>
      <c r="EV860" s="1"/>
      <c r="EW860" s="1"/>
      <c r="EX860" s="1"/>
      <c r="EY860" s="1"/>
      <c r="EZ860" s="1"/>
      <c r="FA860" s="1"/>
      <c r="FB860" s="1"/>
      <c r="FC860" s="1"/>
      <c r="FD860" s="1"/>
      <c r="FE860" s="1"/>
      <c r="FF860" s="1"/>
      <c r="FI860" s="2"/>
      <c r="FJ860" s="2"/>
      <c r="FO860" s="2"/>
      <c r="FP860" s="2"/>
      <c r="FS860" s="2"/>
      <c r="FT860" s="2"/>
      <c r="FU860" s="2"/>
      <c r="FV860" s="2"/>
      <c r="FW860" s="2"/>
      <c r="FX860" s="2"/>
      <c r="FY860" s="2"/>
      <c r="FZ860" s="2"/>
      <c r="GQ860" s="1"/>
      <c r="GR860" s="1"/>
      <c r="GS860" s="1"/>
      <c r="GT860" s="1"/>
      <c r="GU860" s="1"/>
      <c r="GV860" s="1"/>
      <c r="GW860" s="1"/>
      <c r="GX860" s="1"/>
      <c r="HM860" s="1"/>
      <c r="HN860" s="1"/>
    </row>
    <row r="861" spans="1:222">
      <c r="A861" s="11"/>
      <c r="B861" s="1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2"/>
      <c r="AN861" s="2"/>
      <c r="AQ861" s="2"/>
      <c r="AR861" s="2"/>
      <c r="AU861" s="2"/>
      <c r="AV861" s="2"/>
      <c r="BA861" s="2"/>
      <c r="BB861" s="2"/>
      <c r="BE861" s="2"/>
      <c r="BF861" s="2"/>
      <c r="BI861" s="2"/>
      <c r="BJ861" s="2"/>
      <c r="BO861" s="1"/>
      <c r="BP861" s="1"/>
      <c r="BQ861" s="1"/>
      <c r="BR861" s="1"/>
      <c r="BS861" s="1"/>
      <c r="BT861" s="1"/>
      <c r="BU861" s="1"/>
      <c r="BV861" s="1"/>
      <c r="BW861" s="1"/>
      <c r="BX861" s="1"/>
      <c r="BY861" s="1"/>
      <c r="BZ861" s="1"/>
      <c r="CA861" s="1"/>
      <c r="CB861" s="1"/>
      <c r="CC861" s="1"/>
      <c r="CD861" s="1"/>
      <c r="CE861" s="1"/>
      <c r="CF861" s="1"/>
      <c r="CG861" s="1"/>
      <c r="CH861" s="1"/>
      <c r="CI861" s="1"/>
      <c r="CJ861" s="1"/>
      <c r="CK861" s="1"/>
      <c r="CL861" s="1"/>
      <c r="CM861" s="1"/>
      <c r="CN861" s="1"/>
      <c r="CO861" s="1"/>
      <c r="CP861" s="1"/>
      <c r="CQ861" s="1"/>
      <c r="CR861" s="1"/>
      <c r="CS861" s="1"/>
      <c r="CT861" s="1"/>
      <c r="CU861" s="1"/>
      <c r="CV861" s="1"/>
      <c r="CW861" s="1"/>
      <c r="CX861" s="1"/>
      <c r="CY861" s="1"/>
      <c r="CZ861" s="1"/>
      <c r="DA861" s="1"/>
      <c r="DB861" s="1"/>
      <c r="DC861" s="1"/>
      <c r="DD861" s="1"/>
      <c r="DE861" s="1"/>
      <c r="DF861" s="1"/>
      <c r="DG861" s="1"/>
      <c r="DH861" s="1"/>
      <c r="DI861" s="1"/>
      <c r="DJ861" s="1"/>
      <c r="DK861" s="1"/>
      <c r="DL861" s="1"/>
      <c r="DM861" s="1"/>
      <c r="DN861" s="1"/>
      <c r="DO861" s="1"/>
      <c r="DP861" s="1"/>
      <c r="DQ861" s="1"/>
      <c r="DR861" s="1"/>
      <c r="DS861" s="1"/>
      <c r="DT861" s="1"/>
      <c r="DU861" s="1"/>
      <c r="DV861" s="1"/>
      <c r="DW861" s="1"/>
      <c r="DX861" s="1"/>
      <c r="DY861" s="1"/>
      <c r="DZ861" s="1"/>
      <c r="EA861" s="1"/>
      <c r="EB861" s="1"/>
      <c r="EC861" s="1"/>
      <c r="ED861" s="1"/>
      <c r="EE861" s="1"/>
      <c r="EF861" s="1"/>
      <c r="EG861" s="1"/>
      <c r="EH861" s="1"/>
      <c r="EI861" s="1"/>
      <c r="EJ861" s="1"/>
      <c r="EK861" s="1"/>
      <c r="EL861" s="1"/>
      <c r="EM861" s="1"/>
      <c r="EN861" s="1"/>
      <c r="EO861" s="1"/>
      <c r="EP861" s="1"/>
      <c r="EQ861" s="1"/>
      <c r="ER861" s="1"/>
      <c r="ES861" s="1"/>
      <c r="ET861" s="1"/>
      <c r="EU861" s="1"/>
      <c r="EV861" s="1"/>
      <c r="EW861" s="1"/>
      <c r="EX861" s="1"/>
      <c r="EY861" s="1"/>
      <c r="EZ861" s="1"/>
      <c r="FA861" s="1"/>
      <c r="FB861" s="1"/>
      <c r="FC861" s="1"/>
      <c r="FD861" s="1"/>
      <c r="FE861" s="1"/>
      <c r="FF861" s="1"/>
      <c r="FI861" s="2"/>
      <c r="FJ861" s="2"/>
      <c r="FO861" s="2"/>
      <c r="FP861" s="2"/>
      <c r="FS861" s="2"/>
      <c r="FT861" s="2"/>
      <c r="FU861" s="2"/>
      <c r="FV861" s="2"/>
      <c r="FW861" s="2"/>
      <c r="FX861" s="2"/>
      <c r="FY861" s="2"/>
      <c r="FZ861" s="2"/>
      <c r="GQ861" s="1"/>
      <c r="GR861" s="1"/>
      <c r="GS861" s="1"/>
      <c r="GT861" s="1"/>
      <c r="GU861" s="1"/>
      <c r="GV861" s="1"/>
      <c r="GW861" s="1"/>
      <c r="GX861" s="1"/>
      <c r="HM861" s="1"/>
      <c r="HN861" s="1"/>
    </row>
    <row r="862" spans="1:222">
      <c r="A862" s="11"/>
      <c r="B862" s="1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2"/>
      <c r="AN862" s="2"/>
      <c r="AQ862" s="2"/>
      <c r="AR862" s="2"/>
      <c r="AU862" s="2"/>
      <c r="AV862" s="2"/>
      <c r="BA862" s="2"/>
      <c r="BB862" s="2"/>
      <c r="BE862" s="2"/>
      <c r="BF862" s="2"/>
      <c r="BI862" s="2"/>
      <c r="BJ862" s="2"/>
      <c r="BO862" s="1"/>
      <c r="BP862" s="1"/>
      <c r="BQ862" s="1"/>
      <c r="BR862" s="1"/>
      <c r="BS862" s="1"/>
      <c r="BT862" s="1"/>
      <c r="BU862" s="1"/>
      <c r="BV862" s="1"/>
      <c r="BW862" s="1"/>
      <c r="BX862" s="1"/>
      <c r="BY862" s="1"/>
      <c r="BZ862" s="1"/>
      <c r="CA862" s="1"/>
      <c r="CB862" s="1"/>
      <c r="CC862" s="1"/>
      <c r="CD862" s="1"/>
      <c r="CE862" s="1"/>
      <c r="CF862" s="1"/>
      <c r="CG862" s="1"/>
      <c r="CH862" s="1"/>
      <c r="CI862" s="1"/>
      <c r="CJ862" s="1"/>
      <c r="CK862" s="1"/>
      <c r="CL862" s="1"/>
      <c r="CM862" s="1"/>
      <c r="CN862" s="1"/>
      <c r="CO862" s="1"/>
      <c r="CP862" s="1"/>
      <c r="CQ862" s="1"/>
      <c r="CR862" s="1"/>
      <c r="CS862" s="1"/>
      <c r="CT862" s="1"/>
      <c r="CU862" s="1"/>
      <c r="CV862" s="1"/>
      <c r="CW862" s="1"/>
      <c r="CX862" s="1"/>
      <c r="CY862" s="1"/>
      <c r="CZ862" s="1"/>
      <c r="DA862" s="1"/>
      <c r="DB862" s="1"/>
      <c r="DC862" s="1"/>
      <c r="DD862" s="1"/>
      <c r="DE862" s="1"/>
      <c r="DF862" s="1"/>
      <c r="DG862" s="1"/>
      <c r="DH862" s="1"/>
      <c r="DI862" s="1"/>
      <c r="DJ862" s="1"/>
      <c r="DK862" s="1"/>
      <c r="DL862" s="1"/>
      <c r="DM862" s="1"/>
      <c r="DN862" s="1"/>
      <c r="DO862" s="1"/>
      <c r="DP862" s="1"/>
      <c r="DQ862" s="1"/>
      <c r="DR862" s="1"/>
      <c r="DS862" s="1"/>
      <c r="DT862" s="1"/>
      <c r="DU862" s="1"/>
      <c r="DV862" s="1"/>
      <c r="DW862" s="1"/>
      <c r="DX862" s="1"/>
      <c r="DY862" s="1"/>
      <c r="DZ862" s="1"/>
      <c r="EA862" s="1"/>
      <c r="EB862" s="1"/>
      <c r="EC862" s="1"/>
      <c r="ED862" s="1"/>
      <c r="EE862" s="1"/>
      <c r="EF862" s="1"/>
      <c r="EG862" s="1"/>
      <c r="EH862" s="1"/>
      <c r="EI862" s="1"/>
      <c r="EJ862" s="1"/>
      <c r="EK862" s="1"/>
      <c r="EL862" s="1"/>
      <c r="EM862" s="1"/>
      <c r="EN862" s="1"/>
      <c r="EO862" s="1"/>
      <c r="EP862" s="1"/>
      <c r="EQ862" s="1"/>
      <c r="ER862" s="1"/>
      <c r="ES862" s="1"/>
      <c r="ET862" s="1"/>
      <c r="EU862" s="1"/>
      <c r="EV862" s="1"/>
      <c r="EW862" s="1"/>
      <c r="EX862" s="1"/>
      <c r="EY862" s="1"/>
      <c r="EZ862" s="1"/>
      <c r="FA862" s="1"/>
      <c r="FB862" s="1"/>
      <c r="FC862" s="1"/>
      <c r="FD862" s="1"/>
      <c r="FE862" s="1"/>
      <c r="FF862" s="1"/>
      <c r="FI862" s="2"/>
      <c r="FJ862" s="2"/>
      <c r="FO862" s="2"/>
      <c r="FP862" s="2"/>
      <c r="FS862" s="2"/>
      <c r="FT862" s="2"/>
      <c r="FU862" s="2"/>
      <c r="FV862" s="2"/>
      <c r="FW862" s="2"/>
      <c r="FX862" s="2"/>
      <c r="FY862" s="2"/>
      <c r="FZ862" s="2"/>
      <c r="GQ862" s="1"/>
      <c r="GR862" s="1"/>
      <c r="GS862" s="1"/>
      <c r="GT862" s="1"/>
      <c r="GU862" s="1"/>
      <c r="GV862" s="1"/>
      <c r="GW862" s="1"/>
      <c r="GX862" s="1"/>
      <c r="HM862" s="1"/>
      <c r="HN862" s="1"/>
    </row>
    <row r="863" spans="1:222">
      <c r="A863" s="11"/>
      <c r="B863" s="1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2"/>
      <c r="AN863" s="2"/>
      <c r="AQ863" s="2"/>
      <c r="AR863" s="2"/>
      <c r="AU863" s="2"/>
      <c r="AV863" s="2"/>
      <c r="BA863" s="2"/>
      <c r="BB863" s="2"/>
      <c r="BE863" s="2"/>
      <c r="BF863" s="2"/>
      <c r="BI863" s="2"/>
      <c r="BJ863" s="2"/>
      <c r="BO863" s="1"/>
      <c r="BP863" s="1"/>
      <c r="BQ863" s="1"/>
      <c r="BR863" s="1"/>
      <c r="BS863" s="1"/>
      <c r="BT863" s="1"/>
      <c r="BU863" s="1"/>
      <c r="BV863" s="1"/>
      <c r="BW863" s="1"/>
      <c r="BX863" s="1"/>
      <c r="BY863" s="1"/>
      <c r="BZ863" s="1"/>
      <c r="CA863" s="1"/>
      <c r="CB863" s="1"/>
      <c r="CC863" s="1"/>
      <c r="CD863" s="1"/>
      <c r="CE863" s="1"/>
      <c r="CF863" s="1"/>
      <c r="CG863" s="1"/>
      <c r="CH863" s="1"/>
      <c r="CI863" s="1"/>
      <c r="CJ863" s="1"/>
      <c r="CK863" s="1"/>
      <c r="CL863" s="1"/>
      <c r="CM863" s="1"/>
      <c r="CN863" s="1"/>
      <c r="CO863" s="1"/>
      <c r="CP863" s="1"/>
      <c r="CQ863" s="1"/>
      <c r="CR863" s="1"/>
      <c r="CS863" s="1"/>
      <c r="CT863" s="1"/>
      <c r="CU863" s="1"/>
      <c r="CV863" s="1"/>
      <c r="CW863" s="1"/>
      <c r="CX863" s="1"/>
      <c r="CY863" s="1"/>
      <c r="CZ863" s="1"/>
      <c r="DA863" s="1"/>
      <c r="DB863" s="1"/>
      <c r="DC863" s="1"/>
      <c r="DD863" s="1"/>
      <c r="DE863" s="1"/>
      <c r="DF863" s="1"/>
      <c r="DG863" s="1"/>
      <c r="DH863" s="1"/>
      <c r="DI863" s="1"/>
      <c r="DJ863" s="1"/>
      <c r="DK863" s="1"/>
      <c r="DL863" s="1"/>
      <c r="DM863" s="1"/>
      <c r="DN863" s="1"/>
      <c r="DO863" s="1"/>
      <c r="DP863" s="1"/>
      <c r="DQ863" s="1"/>
      <c r="DR863" s="1"/>
      <c r="DS863" s="1"/>
      <c r="DT863" s="1"/>
      <c r="DU863" s="1"/>
      <c r="DV863" s="1"/>
      <c r="DW863" s="1"/>
      <c r="DX863" s="1"/>
      <c r="DY863" s="1"/>
      <c r="DZ863" s="1"/>
      <c r="EA863" s="1"/>
      <c r="EB863" s="1"/>
      <c r="EC863" s="1"/>
      <c r="ED863" s="1"/>
      <c r="EE863" s="1"/>
      <c r="EF863" s="1"/>
      <c r="EG863" s="1"/>
      <c r="EH863" s="1"/>
      <c r="EI863" s="1"/>
      <c r="EJ863" s="1"/>
      <c r="EK863" s="1"/>
      <c r="EL863" s="1"/>
      <c r="EM863" s="1"/>
      <c r="EN863" s="1"/>
      <c r="EO863" s="1"/>
      <c r="EP863" s="1"/>
      <c r="EQ863" s="1"/>
      <c r="ER863" s="1"/>
      <c r="ES863" s="1"/>
      <c r="ET863" s="1"/>
      <c r="EU863" s="1"/>
      <c r="EV863" s="1"/>
      <c r="EW863" s="1"/>
      <c r="EX863" s="1"/>
      <c r="EY863" s="1"/>
      <c r="EZ863" s="1"/>
      <c r="FA863" s="1"/>
      <c r="FB863" s="1"/>
      <c r="FC863" s="1"/>
      <c r="FD863" s="1"/>
      <c r="FE863" s="1"/>
      <c r="FF863" s="1"/>
      <c r="FI863" s="2"/>
      <c r="FJ863" s="2"/>
      <c r="FO863" s="2"/>
      <c r="FP863" s="2"/>
      <c r="FS863" s="2"/>
      <c r="FT863" s="2"/>
      <c r="FU863" s="2"/>
      <c r="FV863" s="2"/>
      <c r="FW863" s="2"/>
      <c r="FX863" s="2"/>
      <c r="FY863" s="2"/>
      <c r="FZ863" s="2"/>
      <c r="GQ863" s="1"/>
      <c r="GR863" s="1"/>
      <c r="GS863" s="1"/>
      <c r="GT863" s="1"/>
      <c r="GU863" s="1"/>
      <c r="GV863" s="1"/>
      <c r="GW863" s="1"/>
      <c r="GX863" s="1"/>
      <c r="HM863" s="1"/>
      <c r="HN863" s="1"/>
    </row>
    <row r="864" spans="1:222">
      <c r="A864" s="11"/>
      <c r="B864" s="1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2"/>
      <c r="AN864" s="2"/>
      <c r="AQ864" s="2"/>
      <c r="AR864" s="2"/>
      <c r="AU864" s="2"/>
      <c r="AV864" s="2"/>
      <c r="BA864" s="2"/>
      <c r="BB864" s="2"/>
      <c r="BE864" s="2"/>
      <c r="BF864" s="2"/>
      <c r="BI864" s="2"/>
      <c r="BJ864" s="2"/>
      <c r="BO864" s="1"/>
      <c r="BP864" s="1"/>
      <c r="BQ864" s="1"/>
      <c r="BR864" s="1"/>
      <c r="BS864" s="1"/>
      <c r="BT864" s="1"/>
      <c r="BU864" s="1"/>
      <c r="BV864" s="1"/>
      <c r="BW864" s="1"/>
      <c r="BX864" s="1"/>
      <c r="BY864" s="1"/>
      <c r="BZ864" s="1"/>
      <c r="CA864" s="1"/>
      <c r="CB864" s="1"/>
      <c r="CC864" s="1"/>
      <c r="CD864" s="1"/>
      <c r="CE864" s="1"/>
      <c r="CF864" s="1"/>
      <c r="CG864" s="1"/>
      <c r="CH864" s="1"/>
      <c r="CI864" s="1"/>
      <c r="CJ864" s="1"/>
      <c r="CK864" s="1"/>
      <c r="CL864" s="1"/>
      <c r="CM864" s="1"/>
      <c r="CN864" s="1"/>
      <c r="CO864" s="1"/>
      <c r="CP864" s="1"/>
      <c r="CQ864" s="1"/>
      <c r="CR864" s="1"/>
      <c r="CS864" s="1"/>
      <c r="CT864" s="1"/>
      <c r="CU864" s="1"/>
      <c r="CV864" s="1"/>
      <c r="CW864" s="1"/>
      <c r="CX864" s="1"/>
      <c r="CY864" s="1"/>
      <c r="CZ864" s="1"/>
      <c r="DA864" s="1"/>
      <c r="DB864" s="1"/>
      <c r="DC864" s="1"/>
      <c r="DD864" s="1"/>
      <c r="DE864" s="1"/>
      <c r="DF864" s="1"/>
      <c r="DG864" s="1"/>
      <c r="DH864" s="1"/>
      <c r="DI864" s="1"/>
      <c r="DJ864" s="1"/>
      <c r="DK864" s="1"/>
      <c r="DL864" s="1"/>
      <c r="DM864" s="1"/>
      <c r="DN864" s="1"/>
      <c r="DO864" s="1"/>
      <c r="DP864" s="1"/>
      <c r="DQ864" s="1"/>
      <c r="DR864" s="1"/>
      <c r="DS864" s="1"/>
      <c r="DT864" s="1"/>
      <c r="DU864" s="1"/>
      <c r="DV864" s="1"/>
      <c r="DW864" s="1"/>
      <c r="DX864" s="1"/>
      <c r="DY864" s="1"/>
      <c r="DZ864" s="1"/>
      <c r="EA864" s="1"/>
      <c r="EB864" s="1"/>
      <c r="EC864" s="1"/>
      <c r="ED864" s="1"/>
      <c r="EE864" s="1"/>
      <c r="EF864" s="1"/>
      <c r="EG864" s="1"/>
      <c r="EH864" s="1"/>
      <c r="EI864" s="1"/>
      <c r="EJ864" s="1"/>
      <c r="EK864" s="1"/>
      <c r="EL864" s="1"/>
      <c r="EM864" s="1"/>
      <c r="EN864" s="1"/>
      <c r="EO864" s="1"/>
      <c r="EP864" s="1"/>
      <c r="EQ864" s="1"/>
      <c r="ER864" s="1"/>
      <c r="ES864" s="1"/>
      <c r="ET864" s="1"/>
      <c r="EU864" s="1"/>
      <c r="EV864" s="1"/>
      <c r="EW864" s="1"/>
      <c r="EX864" s="1"/>
      <c r="EY864" s="1"/>
      <c r="EZ864" s="1"/>
      <c r="FA864" s="1"/>
      <c r="FB864" s="1"/>
      <c r="FC864" s="1"/>
      <c r="FD864" s="1"/>
      <c r="FE864" s="1"/>
      <c r="FF864" s="1"/>
      <c r="FI864" s="2"/>
      <c r="FJ864" s="2"/>
      <c r="FO864" s="2"/>
      <c r="FP864" s="2"/>
      <c r="FS864" s="2"/>
      <c r="FT864" s="2"/>
      <c r="FU864" s="2"/>
      <c r="FV864" s="2"/>
      <c r="FW864" s="2"/>
      <c r="FX864" s="2"/>
      <c r="FY864" s="2"/>
      <c r="FZ864" s="2"/>
      <c r="GQ864" s="1"/>
      <c r="GR864" s="1"/>
      <c r="GS864" s="1"/>
      <c r="GT864" s="1"/>
      <c r="GU864" s="1"/>
      <c r="GV864" s="1"/>
      <c r="GW864" s="1"/>
      <c r="GX864" s="1"/>
      <c r="HM864" s="1"/>
      <c r="HN864" s="1"/>
    </row>
    <row r="865" spans="1:222">
      <c r="A865" s="11"/>
      <c r="B865" s="1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2"/>
      <c r="AN865" s="2"/>
      <c r="AQ865" s="2"/>
      <c r="AR865" s="2"/>
      <c r="AU865" s="2"/>
      <c r="AV865" s="2"/>
      <c r="BA865" s="2"/>
      <c r="BB865" s="2"/>
      <c r="BE865" s="2"/>
      <c r="BF865" s="2"/>
      <c r="BI865" s="2"/>
      <c r="BJ865" s="2"/>
      <c r="BO865" s="1"/>
      <c r="BP865" s="1"/>
      <c r="BQ865" s="1"/>
      <c r="BR865" s="1"/>
      <c r="BS865" s="1"/>
      <c r="BT865" s="1"/>
      <c r="BU865" s="1"/>
      <c r="BV865" s="1"/>
      <c r="BW865" s="1"/>
      <c r="BX865" s="1"/>
      <c r="BY865" s="1"/>
      <c r="BZ865" s="1"/>
      <c r="CA865" s="1"/>
      <c r="CB865" s="1"/>
      <c r="CC865" s="1"/>
      <c r="CD865" s="1"/>
      <c r="CE865" s="1"/>
      <c r="CF865" s="1"/>
      <c r="CG865" s="1"/>
      <c r="CH865" s="1"/>
      <c r="CI865" s="1"/>
      <c r="CJ865" s="1"/>
      <c r="CK865" s="1"/>
      <c r="CL865" s="1"/>
      <c r="CM865" s="1"/>
      <c r="CN865" s="1"/>
      <c r="CO865" s="1"/>
      <c r="CP865" s="1"/>
      <c r="CQ865" s="1"/>
      <c r="CR865" s="1"/>
      <c r="CS865" s="1"/>
      <c r="CT865" s="1"/>
      <c r="CU865" s="1"/>
      <c r="CV865" s="1"/>
      <c r="CW865" s="1"/>
      <c r="CX865" s="1"/>
      <c r="CY865" s="1"/>
      <c r="CZ865" s="1"/>
      <c r="DA865" s="1"/>
      <c r="DB865" s="1"/>
      <c r="DC865" s="1"/>
      <c r="DD865" s="1"/>
      <c r="DE865" s="1"/>
      <c r="DF865" s="1"/>
      <c r="DG865" s="1"/>
      <c r="DH865" s="1"/>
      <c r="DI865" s="1"/>
      <c r="DJ865" s="1"/>
      <c r="DK865" s="1"/>
      <c r="DL865" s="1"/>
      <c r="DM865" s="1"/>
      <c r="DN865" s="1"/>
      <c r="DO865" s="1"/>
      <c r="DP865" s="1"/>
      <c r="DQ865" s="1"/>
      <c r="DR865" s="1"/>
      <c r="DS865" s="1"/>
      <c r="DT865" s="1"/>
      <c r="DU865" s="1"/>
      <c r="DV865" s="1"/>
      <c r="DW865" s="1"/>
      <c r="DX865" s="1"/>
      <c r="DY865" s="1"/>
      <c r="DZ865" s="1"/>
      <c r="EA865" s="1"/>
      <c r="EB865" s="1"/>
      <c r="EC865" s="1"/>
      <c r="ED865" s="1"/>
      <c r="EE865" s="1"/>
      <c r="EF865" s="1"/>
      <c r="EG865" s="1"/>
      <c r="EH865" s="1"/>
      <c r="EI865" s="1"/>
      <c r="EJ865" s="1"/>
      <c r="EK865" s="1"/>
      <c r="EL865" s="1"/>
      <c r="EM865" s="1"/>
      <c r="EN865" s="1"/>
      <c r="EO865" s="1"/>
      <c r="EP865" s="1"/>
      <c r="EQ865" s="1"/>
      <c r="ER865" s="1"/>
      <c r="ES865" s="1"/>
      <c r="ET865" s="1"/>
      <c r="EU865" s="1"/>
      <c r="EV865" s="1"/>
      <c r="EW865" s="1"/>
      <c r="EX865" s="1"/>
      <c r="EY865" s="1"/>
      <c r="EZ865" s="1"/>
      <c r="FA865" s="1"/>
      <c r="FB865" s="1"/>
      <c r="FC865" s="1"/>
      <c r="FD865" s="1"/>
      <c r="FE865" s="1"/>
      <c r="FF865" s="1"/>
      <c r="FI865" s="2"/>
      <c r="FJ865" s="2"/>
      <c r="FO865" s="2"/>
      <c r="FP865" s="2"/>
      <c r="FS865" s="2"/>
      <c r="FT865" s="2"/>
      <c r="FU865" s="2"/>
      <c r="FV865" s="2"/>
      <c r="FW865" s="2"/>
      <c r="FX865" s="2"/>
      <c r="FY865" s="2"/>
      <c r="FZ865" s="2"/>
      <c r="GQ865" s="1"/>
      <c r="GR865" s="1"/>
      <c r="GS865" s="1"/>
      <c r="GT865" s="1"/>
      <c r="GU865" s="1"/>
      <c r="GV865" s="1"/>
      <c r="GW865" s="1"/>
      <c r="GX865" s="1"/>
      <c r="HM865" s="1"/>
      <c r="HN865" s="1"/>
    </row>
    <row r="866" spans="1:222">
      <c r="A866" s="11"/>
      <c r="B866" s="1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2"/>
      <c r="AN866" s="2"/>
      <c r="AQ866" s="2"/>
      <c r="AR866" s="2"/>
      <c r="AU866" s="2"/>
      <c r="AV866" s="2"/>
      <c r="BA866" s="2"/>
      <c r="BB866" s="2"/>
      <c r="BE866" s="2"/>
      <c r="BF866" s="2"/>
      <c r="BI866" s="2"/>
      <c r="BJ866" s="2"/>
      <c r="BO866" s="1"/>
      <c r="BP866" s="1"/>
      <c r="BQ866" s="1"/>
      <c r="BR866" s="1"/>
      <c r="BS866" s="1"/>
      <c r="BT866" s="1"/>
      <c r="BU866" s="1"/>
      <c r="BV866" s="1"/>
      <c r="BW866" s="1"/>
      <c r="BX866" s="1"/>
      <c r="BY866" s="1"/>
      <c r="BZ866" s="1"/>
      <c r="CA866" s="1"/>
      <c r="CB866" s="1"/>
      <c r="CC866" s="1"/>
      <c r="CD866" s="1"/>
      <c r="CE866" s="1"/>
      <c r="CF866" s="1"/>
      <c r="CG866" s="1"/>
      <c r="CH866" s="1"/>
      <c r="CI866" s="1"/>
      <c r="CJ866" s="1"/>
      <c r="CK866" s="1"/>
      <c r="CL866" s="1"/>
      <c r="CM866" s="1"/>
      <c r="CN866" s="1"/>
      <c r="CO866" s="1"/>
      <c r="CP866" s="1"/>
      <c r="CQ866" s="1"/>
      <c r="CR866" s="1"/>
      <c r="CS866" s="1"/>
      <c r="CT866" s="1"/>
      <c r="CU866" s="1"/>
      <c r="CV866" s="1"/>
      <c r="CW866" s="1"/>
      <c r="CX866" s="1"/>
      <c r="CY866" s="1"/>
      <c r="CZ866" s="1"/>
      <c r="DA866" s="1"/>
      <c r="DB866" s="1"/>
      <c r="DC866" s="1"/>
      <c r="DD866" s="1"/>
      <c r="DE866" s="1"/>
      <c r="DF866" s="1"/>
      <c r="DG866" s="1"/>
      <c r="DH866" s="1"/>
      <c r="DI866" s="1"/>
      <c r="DJ866" s="1"/>
      <c r="DK866" s="1"/>
      <c r="DL866" s="1"/>
      <c r="DM866" s="1"/>
      <c r="DN866" s="1"/>
      <c r="DO866" s="1"/>
      <c r="DP866" s="1"/>
      <c r="DQ866" s="1"/>
      <c r="DR866" s="1"/>
      <c r="DS866" s="1"/>
      <c r="DT866" s="1"/>
      <c r="DU866" s="1"/>
      <c r="DV866" s="1"/>
      <c r="DW866" s="1"/>
      <c r="DX866" s="1"/>
      <c r="DY866" s="1"/>
      <c r="DZ866" s="1"/>
      <c r="EA866" s="1"/>
      <c r="EB866" s="1"/>
      <c r="EC866" s="1"/>
      <c r="ED866" s="1"/>
      <c r="EE866" s="1"/>
      <c r="EF866" s="1"/>
      <c r="EG866" s="1"/>
      <c r="EH866" s="1"/>
      <c r="EI866" s="1"/>
      <c r="EJ866" s="1"/>
      <c r="EK866" s="1"/>
      <c r="EL866" s="1"/>
      <c r="EM866" s="1"/>
      <c r="EN866" s="1"/>
      <c r="EO866" s="1"/>
      <c r="EP866" s="1"/>
      <c r="EQ866" s="1"/>
      <c r="ER866" s="1"/>
      <c r="ES866" s="1"/>
      <c r="ET866" s="1"/>
      <c r="EU866" s="1"/>
      <c r="EV866" s="1"/>
      <c r="EW866" s="1"/>
      <c r="EX866" s="1"/>
      <c r="EY866" s="1"/>
      <c r="EZ866" s="1"/>
      <c r="FA866" s="1"/>
      <c r="FB866" s="1"/>
      <c r="FC866" s="1"/>
      <c r="FD866" s="1"/>
      <c r="FE866" s="1"/>
      <c r="FF866" s="1"/>
      <c r="FI866" s="2"/>
      <c r="FJ866" s="2"/>
      <c r="FO866" s="2"/>
      <c r="FP866" s="2"/>
      <c r="FS866" s="2"/>
      <c r="FT866" s="2"/>
      <c r="FU866" s="2"/>
      <c r="FV866" s="2"/>
      <c r="FW866" s="2"/>
      <c r="FX866" s="2"/>
      <c r="FY866" s="2"/>
      <c r="FZ866" s="2"/>
      <c r="GQ866" s="1"/>
      <c r="GR866" s="1"/>
      <c r="GS866" s="1"/>
      <c r="GT866" s="1"/>
      <c r="GU866" s="1"/>
      <c r="GV866" s="1"/>
      <c r="GW866" s="1"/>
      <c r="GX866" s="1"/>
      <c r="HM866" s="1"/>
      <c r="HN866" s="1"/>
    </row>
    <row r="867" spans="1:222">
      <c r="A867" s="11"/>
      <c r="B867" s="1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2"/>
      <c r="AN867" s="2"/>
      <c r="AQ867" s="2"/>
      <c r="AR867" s="2"/>
      <c r="AU867" s="2"/>
      <c r="AV867" s="2"/>
      <c r="BA867" s="2"/>
      <c r="BB867" s="2"/>
      <c r="BE867" s="2"/>
      <c r="BF867" s="2"/>
      <c r="BI867" s="2"/>
      <c r="BJ867" s="2"/>
      <c r="BO867" s="1"/>
      <c r="BP867" s="1"/>
      <c r="BQ867" s="1"/>
      <c r="BR867" s="1"/>
      <c r="BS867" s="1"/>
      <c r="BT867" s="1"/>
      <c r="BU867" s="1"/>
      <c r="BV867" s="1"/>
      <c r="BW867" s="1"/>
      <c r="BX867" s="1"/>
      <c r="BY867" s="1"/>
      <c r="BZ867" s="1"/>
      <c r="CA867" s="1"/>
      <c r="CB867" s="1"/>
      <c r="CC867" s="1"/>
      <c r="CD867" s="1"/>
      <c r="CE867" s="1"/>
      <c r="CF867" s="1"/>
      <c r="CG867" s="1"/>
      <c r="CH867" s="1"/>
      <c r="CI867" s="1"/>
      <c r="CJ867" s="1"/>
      <c r="CK867" s="1"/>
      <c r="CL867" s="1"/>
      <c r="CM867" s="1"/>
      <c r="CN867" s="1"/>
      <c r="CO867" s="1"/>
      <c r="CP867" s="1"/>
      <c r="CQ867" s="1"/>
      <c r="CR867" s="1"/>
      <c r="CS867" s="1"/>
      <c r="CT867" s="1"/>
      <c r="CU867" s="1"/>
      <c r="CV867" s="1"/>
      <c r="CW867" s="1"/>
      <c r="CX867" s="1"/>
      <c r="CY867" s="1"/>
      <c r="CZ867" s="1"/>
      <c r="DA867" s="1"/>
      <c r="DB867" s="1"/>
      <c r="DC867" s="1"/>
      <c r="DD867" s="1"/>
      <c r="DE867" s="1"/>
      <c r="DF867" s="1"/>
      <c r="DG867" s="1"/>
      <c r="DH867" s="1"/>
      <c r="DI867" s="1"/>
      <c r="DJ867" s="1"/>
      <c r="DK867" s="1"/>
      <c r="DL867" s="1"/>
      <c r="DM867" s="1"/>
      <c r="DN867" s="1"/>
      <c r="DO867" s="1"/>
      <c r="DP867" s="1"/>
      <c r="DQ867" s="1"/>
      <c r="DR867" s="1"/>
      <c r="DS867" s="1"/>
      <c r="DT867" s="1"/>
      <c r="DU867" s="1"/>
      <c r="DV867" s="1"/>
      <c r="DW867" s="1"/>
      <c r="DX867" s="1"/>
      <c r="DY867" s="1"/>
      <c r="DZ867" s="1"/>
      <c r="EA867" s="1"/>
      <c r="EB867" s="1"/>
      <c r="EC867" s="1"/>
      <c r="ED867" s="1"/>
      <c r="EE867" s="1"/>
      <c r="EF867" s="1"/>
      <c r="EG867" s="1"/>
      <c r="EH867" s="1"/>
      <c r="EI867" s="1"/>
      <c r="EJ867" s="1"/>
      <c r="EK867" s="1"/>
      <c r="EL867" s="1"/>
      <c r="EM867" s="1"/>
      <c r="EN867" s="1"/>
      <c r="EO867" s="1"/>
      <c r="EP867" s="1"/>
      <c r="EQ867" s="1"/>
      <c r="ER867" s="1"/>
      <c r="ES867" s="1"/>
      <c r="ET867" s="1"/>
      <c r="EU867" s="1"/>
      <c r="EV867" s="1"/>
      <c r="EW867" s="1"/>
      <c r="EX867" s="1"/>
      <c r="EY867" s="1"/>
      <c r="EZ867" s="1"/>
      <c r="FA867" s="1"/>
      <c r="FB867" s="1"/>
      <c r="FC867" s="1"/>
      <c r="FD867" s="1"/>
      <c r="FE867" s="1"/>
      <c r="FF867" s="1"/>
      <c r="FI867" s="2"/>
      <c r="FJ867" s="2"/>
      <c r="FO867" s="2"/>
      <c r="FP867" s="2"/>
      <c r="FS867" s="2"/>
      <c r="FT867" s="2"/>
      <c r="FU867" s="2"/>
      <c r="FV867" s="2"/>
      <c r="FW867" s="2"/>
      <c r="FX867" s="2"/>
      <c r="FY867" s="2"/>
      <c r="FZ867" s="2"/>
      <c r="GQ867" s="1"/>
      <c r="GR867" s="1"/>
      <c r="GS867" s="1"/>
      <c r="GT867" s="1"/>
      <c r="GU867" s="1"/>
      <c r="GV867" s="1"/>
      <c r="GW867" s="1"/>
      <c r="GX867" s="1"/>
      <c r="HM867" s="1"/>
      <c r="HN867" s="1"/>
    </row>
    <row r="868" spans="1:222">
      <c r="A868" s="11"/>
      <c r="B868" s="1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2"/>
      <c r="AN868" s="2"/>
      <c r="AQ868" s="2"/>
      <c r="AR868" s="2"/>
      <c r="AU868" s="2"/>
      <c r="AV868" s="2"/>
      <c r="BA868" s="2"/>
      <c r="BB868" s="2"/>
      <c r="BE868" s="2"/>
      <c r="BF868" s="2"/>
      <c r="BI868" s="2"/>
      <c r="BJ868" s="2"/>
      <c r="BO868" s="1"/>
      <c r="BP868" s="1"/>
      <c r="BQ868" s="1"/>
      <c r="BR868" s="1"/>
      <c r="BS868" s="1"/>
      <c r="BT868" s="1"/>
      <c r="BU868" s="1"/>
      <c r="BV868" s="1"/>
      <c r="BW868" s="1"/>
      <c r="BX868" s="1"/>
      <c r="BY868" s="1"/>
      <c r="BZ868" s="1"/>
      <c r="CA868" s="1"/>
      <c r="CB868" s="1"/>
      <c r="CC868" s="1"/>
      <c r="CD868" s="1"/>
      <c r="CE868" s="1"/>
      <c r="CF868" s="1"/>
      <c r="CG868" s="1"/>
      <c r="CH868" s="1"/>
      <c r="CI868" s="1"/>
      <c r="CJ868" s="1"/>
      <c r="CK868" s="1"/>
      <c r="CL868" s="1"/>
      <c r="CM868" s="1"/>
      <c r="CN868" s="1"/>
      <c r="CO868" s="1"/>
      <c r="CP868" s="1"/>
      <c r="CQ868" s="1"/>
      <c r="CR868" s="1"/>
      <c r="CS868" s="1"/>
      <c r="CT868" s="1"/>
      <c r="CU868" s="1"/>
      <c r="CV868" s="1"/>
      <c r="CW868" s="1"/>
      <c r="CX868" s="1"/>
      <c r="CY868" s="1"/>
      <c r="CZ868" s="1"/>
      <c r="DA868" s="1"/>
      <c r="DB868" s="1"/>
      <c r="DC868" s="1"/>
      <c r="DD868" s="1"/>
      <c r="DE868" s="1"/>
      <c r="DF868" s="1"/>
      <c r="DG868" s="1"/>
      <c r="DH868" s="1"/>
      <c r="DI868" s="1"/>
      <c r="DJ868" s="1"/>
      <c r="DK868" s="1"/>
      <c r="DL868" s="1"/>
      <c r="DM868" s="1"/>
      <c r="DN868" s="1"/>
      <c r="DO868" s="1"/>
      <c r="DP868" s="1"/>
      <c r="DQ868" s="1"/>
      <c r="DR868" s="1"/>
      <c r="DS868" s="1"/>
      <c r="DT868" s="1"/>
      <c r="DU868" s="1"/>
      <c r="DV868" s="1"/>
      <c r="DW868" s="1"/>
      <c r="DX868" s="1"/>
      <c r="DY868" s="1"/>
      <c r="DZ868" s="1"/>
      <c r="EA868" s="1"/>
      <c r="EB868" s="1"/>
      <c r="EC868" s="1"/>
      <c r="ED868" s="1"/>
      <c r="EE868" s="1"/>
      <c r="EF868" s="1"/>
      <c r="EG868" s="1"/>
      <c r="EH868" s="1"/>
      <c r="EI868" s="1"/>
      <c r="EJ868" s="1"/>
      <c r="EK868" s="1"/>
      <c r="EL868" s="1"/>
      <c r="EM868" s="1"/>
      <c r="EN868" s="1"/>
      <c r="EO868" s="1"/>
      <c r="EP868" s="1"/>
      <c r="EQ868" s="1"/>
      <c r="ER868" s="1"/>
      <c r="ES868" s="1"/>
      <c r="ET868" s="1"/>
      <c r="EU868" s="1"/>
      <c r="EV868" s="1"/>
      <c r="EW868" s="1"/>
      <c r="EX868" s="1"/>
      <c r="EY868" s="1"/>
      <c r="EZ868" s="1"/>
      <c r="FA868" s="1"/>
      <c r="FB868" s="1"/>
      <c r="FC868" s="1"/>
      <c r="FD868" s="1"/>
      <c r="FE868" s="1"/>
      <c r="FF868" s="1"/>
      <c r="FI868" s="2"/>
      <c r="FJ868" s="2"/>
      <c r="FO868" s="2"/>
      <c r="FP868" s="2"/>
      <c r="FS868" s="2"/>
      <c r="FT868" s="2"/>
      <c r="FU868" s="2"/>
      <c r="FV868" s="2"/>
      <c r="FW868" s="2"/>
      <c r="FX868" s="2"/>
      <c r="FY868" s="2"/>
      <c r="FZ868" s="2"/>
      <c r="GQ868" s="1"/>
      <c r="GR868" s="1"/>
      <c r="GS868" s="1"/>
      <c r="GT868" s="1"/>
      <c r="GU868" s="1"/>
      <c r="GV868" s="1"/>
      <c r="GW868" s="1"/>
      <c r="GX868" s="1"/>
      <c r="HM868" s="1"/>
      <c r="HN868" s="1"/>
    </row>
    <row r="869" spans="1:222">
      <c r="A869" s="11"/>
      <c r="B869" s="1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2"/>
      <c r="AN869" s="2"/>
      <c r="AQ869" s="2"/>
      <c r="AR869" s="2"/>
      <c r="AU869" s="2"/>
      <c r="AV869" s="2"/>
      <c r="BA869" s="2"/>
      <c r="BB869" s="2"/>
      <c r="BE869" s="2"/>
      <c r="BF869" s="2"/>
      <c r="BI869" s="2"/>
      <c r="BJ869" s="2"/>
      <c r="BO869" s="1"/>
      <c r="BP869" s="1"/>
      <c r="BQ869" s="1"/>
      <c r="BR869" s="1"/>
      <c r="BS869" s="1"/>
      <c r="BT869" s="1"/>
      <c r="BU869" s="1"/>
      <c r="BV869" s="1"/>
      <c r="BW869" s="1"/>
      <c r="BX869" s="1"/>
      <c r="BY869" s="1"/>
      <c r="BZ869" s="1"/>
      <c r="CA869" s="1"/>
      <c r="CB869" s="1"/>
      <c r="CC869" s="1"/>
      <c r="CD869" s="1"/>
      <c r="CE869" s="1"/>
      <c r="CF869" s="1"/>
      <c r="CG869" s="1"/>
      <c r="CH869" s="1"/>
      <c r="CI869" s="1"/>
      <c r="CJ869" s="1"/>
      <c r="CK869" s="1"/>
      <c r="CL869" s="1"/>
      <c r="CM869" s="1"/>
      <c r="CN869" s="1"/>
      <c r="CO869" s="1"/>
      <c r="CP869" s="1"/>
      <c r="CQ869" s="1"/>
      <c r="CR869" s="1"/>
      <c r="CS869" s="1"/>
      <c r="CT869" s="1"/>
      <c r="CU869" s="1"/>
      <c r="CV869" s="1"/>
      <c r="CW869" s="1"/>
      <c r="CX869" s="1"/>
      <c r="CY869" s="1"/>
      <c r="CZ869" s="1"/>
      <c r="DA869" s="1"/>
      <c r="DB869" s="1"/>
      <c r="DC869" s="1"/>
      <c r="DD869" s="1"/>
      <c r="DE869" s="1"/>
      <c r="DF869" s="1"/>
      <c r="DG869" s="1"/>
      <c r="DH869" s="1"/>
      <c r="DI869" s="1"/>
      <c r="DJ869" s="1"/>
      <c r="DK869" s="1"/>
      <c r="DL869" s="1"/>
      <c r="DM869" s="1"/>
      <c r="DN869" s="1"/>
      <c r="DO869" s="1"/>
      <c r="DP869" s="1"/>
      <c r="DQ869" s="1"/>
      <c r="DR869" s="1"/>
      <c r="DS869" s="1"/>
      <c r="DT869" s="1"/>
      <c r="DU869" s="1"/>
      <c r="DV869" s="1"/>
      <c r="DW869" s="1"/>
      <c r="DX869" s="1"/>
      <c r="DY869" s="1"/>
      <c r="DZ869" s="1"/>
      <c r="EA869" s="1"/>
      <c r="EB869" s="1"/>
      <c r="EC869" s="1"/>
      <c r="ED869" s="1"/>
      <c r="EE869" s="1"/>
      <c r="EF869" s="1"/>
      <c r="EG869" s="1"/>
      <c r="EH869" s="1"/>
      <c r="EI869" s="1"/>
      <c r="EJ869" s="1"/>
      <c r="EK869" s="1"/>
      <c r="EL869" s="1"/>
      <c r="EM869" s="1"/>
      <c r="EN869" s="1"/>
      <c r="EO869" s="1"/>
      <c r="EP869" s="1"/>
      <c r="EQ869" s="1"/>
      <c r="ER869" s="1"/>
      <c r="ES869" s="1"/>
      <c r="ET869" s="1"/>
      <c r="EU869" s="1"/>
      <c r="EV869" s="1"/>
      <c r="EW869" s="1"/>
      <c r="EX869" s="1"/>
      <c r="EY869" s="1"/>
      <c r="EZ869" s="1"/>
      <c r="FA869" s="1"/>
      <c r="FB869" s="1"/>
      <c r="FC869" s="1"/>
      <c r="FD869" s="1"/>
      <c r="FE869" s="1"/>
      <c r="FF869" s="1"/>
      <c r="FI869" s="2"/>
      <c r="FJ869" s="2"/>
      <c r="FO869" s="2"/>
      <c r="FP869" s="2"/>
      <c r="FS869" s="2"/>
      <c r="FT869" s="2"/>
      <c r="FU869" s="2"/>
      <c r="FV869" s="2"/>
      <c r="FW869" s="2"/>
      <c r="FX869" s="2"/>
      <c r="FY869" s="2"/>
      <c r="FZ869" s="2"/>
      <c r="GQ869" s="1"/>
      <c r="GR869" s="1"/>
      <c r="GS869" s="1"/>
      <c r="GT869" s="1"/>
      <c r="GU869" s="1"/>
      <c r="GV869" s="1"/>
      <c r="GW869" s="1"/>
      <c r="GX869" s="1"/>
      <c r="HM869" s="1"/>
      <c r="HN869" s="1"/>
    </row>
    <row r="870" spans="1:222">
      <c r="A870" s="11"/>
      <c r="B870" s="1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2"/>
      <c r="AN870" s="2"/>
      <c r="AQ870" s="2"/>
      <c r="AR870" s="2"/>
      <c r="AU870" s="2"/>
      <c r="AV870" s="2"/>
      <c r="BA870" s="2"/>
      <c r="BB870" s="2"/>
      <c r="BE870" s="2"/>
      <c r="BF870" s="2"/>
      <c r="BI870" s="2"/>
      <c r="BJ870" s="2"/>
      <c r="BO870" s="1"/>
      <c r="BP870" s="1"/>
      <c r="BQ870" s="1"/>
      <c r="BR870" s="1"/>
      <c r="BS870" s="1"/>
      <c r="BT870" s="1"/>
      <c r="BU870" s="1"/>
      <c r="BV870" s="1"/>
      <c r="BW870" s="1"/>
      <c r="BX870" s="1"/>
      <c r="BY870" s="1"/>
      <c r="BZ870" s="1"/>
      <c r="CA870" s="1"/>
      <c r="CB870" s="1"/>
      <c r="CC870" s="1"/>
      <c r="CD870" s="1"/>
      <c r="CE870" s="1"/>
      <c r="CF870" s="1"/>
      <c r="CG870" s="1"/>
      <c r="CH870" s="1"/>
      <c r="CI870" s="1"/>
      <c r="CJ870" s="1"/>
      <c r="CK870" s="1"/>
      <c r="CL870" s="1"/>
      <c r="CM870" s="1"/>
      <c r="CN870" s="1"/>
      <c r="CO870" s="1"/>
      <c r="CP870" s="1"/>
      <c r="CQ870" s="1"/>
      <c r="CR870" s="1"/>
      <c r="CS870" s="1"/>
      <c r="CT870" s="1"/>
      <c r="CU870" s="1"/>
      <c r="CV870" s="1"/>
      <c r="CW870" s="1"/>
      <c r="CX870" s="1"/>
      <c r="CY870" s="1"/>
      <c r="CZ870" s="1"/>
      <c r="DA870" s="1"/>
      <c r="DB870" s="1"/>
      <c r="DC870" s="1"/>
      <c r="DD870" s="1"/>
      <c r="DE870" s="1"/>
      <c r="DF870" s="1"/>
      <c r="DG870" s="1"/>
      <c r="DH870" s="1"/>
      <c r="DI870" s="1"/>
      <c r="DJ870" s="1"/>
      <c r="DK870" s="1"/>
      <c r="DL870" s="1"/>
      <c r="DM870" s="1"/>
      <c r="DN870" s="1"/>
      <c r="DO870" s="1"/>
      <c r="DP870" s="1"/>
      <c r="DQ870" s="1"/>
      <c r="DR870" s="1"/>
      <c r="DS870" s="1"/>
      <c r="DT870" s="1"/>
      <c r="DU870" s="1"/>
      <c r="DV870" s="1"/>
      <c r="DW870" s="1"/>
      <c r="DX870" s="1"/>
      <c r="DY870" s="1"/>
      <c r="DZ870" s="1"/>
      <c r="EA870" s="1"/>
      <c r="EB870" s="1"/>
      <c r="EC870" s="1"/>
      <c r="ED870" s="1"/>
      <c r="EE870" s="1"/>
      <c r="EF870" s="1"/>
      <c r="EG870" s="1"/>
      <c r="EH870" s="1"/>
      <c r="EI870" s="1"/>
      <c r="EJ870" s="1"/>
      <c r="EK870" s="1"/>
      <c r="EL870" s="1"/>
      <c r="EM870" s="1"/>
      <c r="EN870" s="1"/>
      <c r="EO870" s="1"/>
      <c r="EP870" s="1"/>
      <c r="EQ870" s="1"/>
      <c r="ER870" s="1"/>
      <c r="ES870" s="1"/>
      <c r="ET870" s="1"/>
      <c r="EU870" s="1"/>
      <c r="EV870" s="1"/>
      <c r="EW870" s="1"/>
      <c r="EX870" s="1"/>
      <c r="EY870" s="1"/>
      <c r="EZ870" s="1"/>
      <c r="FA870" s="1"/>
      <c r="FB870" s="1"/>
      <c r="FC870" s="1"/>
      <c r="FD870" s="1"/>
      <c r="FE870" s="1"/>
      <c r="FF870" s="1"/>
      <c r="FI870" s="2"/>
      <c r="FJ870" s="2"/>
      <c r="FO870" s="2"/>
      <c r="FP870" s="2"/>
      <c r="FS870" s="2"/>
      <c r="FT870" s="2"/>
      <c r="FU870" s="2"/>
      <c r="FV870" s="2"/>
      <c r="FW870" s="2"/>
      <c r="FX870" s="2"/>
      <c r="FY870" s="2"/>
      <c r="FZ870" s="2"/>
      <c r="GQ870" s="1"/>
      <c r="GR870" s="1"/>
      <c r="GS870" s="1"/>
      <c r="GT870" s="1"/>
      <c r="GU870" s="1"/>
      <c r="GV870" s="1"/>
      <c r="GW870" s="1"/>
      <c r="GX870" s="1"/>
      <c r="HM870" s="1"/>
      <c r="HN870" s="1"/>
    </row>
    <row r="871" spans="1:222">
      <c r="A871" s="11"/>
      <c r="B871" s="1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2"/>
      <c r="AN871" s="2"/>
      <c r="AQ871" s="2"/>
      <c r="AR871" s="2"/>
      <c r="AU871" s="2"/>
      <c r="AV871" s="2"/>
      <c r="BA871" s="2"/>
      <c r="BB871" s="2"/>
      <c r="BE871" s="2"/>
      <c r="BF871" s="2"/>
      <c r="BI871" s="2"/>
      <c r="BJ871" s="2"/>
      <c r="BO871" s="1"/>
      <c r="BP871" s="1"/>
      <c r="BQ871" s="1"/>
      <c r="BR871" s="1"/>
      <c r="BS871" s="1"/>
      <c r="BT871" s="1"/>
      <c r="BU871" s="1"/>
      <c r="BV871" s="1"/>
      <c r="BW871" s="1"/>
      <c r="BX871" s="1"/>
      <c r="BY871" s="1"/>
      <c r="BZ871" s="1"/>
      <c r="CA871" s="1"/>
      <c r="CB871" s="1"/>
      <c r="CC871" s="1"/>
      <c r="CD871" s="1"/>
      <c r="CE871" s="1"/>
      <c r="CF871" s="1"/>
      <c r="CG871" s="1"/>
      <c r="CH871" s="1"/>
      <c r="CI871" s="1"/>
      <c r="CJ871" s="1"/>
      <c r="CK871" s="1"/>
      <c r="CL871" s="1"/>
      <c r="CM871" s="1"/>
      <c r="CN871" s="1"/>
      <c r="CO871" s="1"/>
      <c r="CP871" s="1"/>
      <c r="CQ871" s="1"/>
      <c r="CR871" s="1"/>
      <c r="CS871" s="1"/>
      <c r="CT871" s="1"/>
      <c r="CU871" s="1"/>
      <c r="CV871" s="1"/>
      <c r="CW871" s="1"/>
      <c r="CX871" s="1"/>
      <c r="CY871" s="1"/>
      <c r="CZ871" s="1"/>
      <c r="DA871" s="1"/>
      <c r="DB871" s="1"/>
      <c r="DC871" s="1"/>
      <c r="DD871" s="1"/>
      <c r="DE871" s="1"/>
      <c r="DF871" s="1"/>
      <c r="DG871" s="1"/>
      <c r="DH871" s="1"/>
      <c r="DI871" s="1"/>
      <c r="DJ871" s="1"/>
      <c r="DK871" s="1"/>
      <c r="DL871" s="1"/>
      <c r="DM871" s="1"/>
      <c r="DN871" s="1"/>
      <c r="DO871" s="1"/>
      <c r="DP871" s="1"/>
      <c r="DQ871" s="1"/>
      <c r="DR871" s="1"/>
      <c r="DS871" s="1"/>
      <c r="DT871" s="1"/>
      <c r="DU871" s="1"/>
      <c r="DV871" s="1"/>
      <c r="DW871" s="1"/>
      <c r="DX871" s="1"/>
      <c r="DY871" s="1"/>
      <c r="DZ871" s="1"/>
      <c r="EA871" s="1"/>
      <c r="EB871" s="1"/>
      <c r="EC871" s="1"/>
      <c r="ED871" s="1"/>
      <c r="EE871" s="1"/>
      <c r="EF871" s="1"/>
      <c r="EG871" s="1"/>
      <c r="EH871" s="1"/>
      <c r="EI871" s="1"/>
      <c r="EJ871" s="1"/>
      <c r="EK871" s="1"/>
      <c r="EL871" s="1"/>
      <c r="EM871" s="1"/>
      <c r="EN871" s="1"/>
      <c r="EO871" s="1"/>
      <c r="EP871" s="1"/>
      <c r="EQ871" s="1"/>
      <c r="ER871" s="1"/>
      <c r="ES871" s="1"/>
      <c r="ET871" s="1"/>
      <c r="EU871" s="1"/>
      <c r="EV871" s="1"/>
      <c r="EW871" s="1"/>
      <c r="EX871" s="1"/>
      <c r="EY871" s="1"/>
      <c r="EZ871" s="1"/>
      <c r="FA871" s="1"/>
      <c r="FB871" s="1"/>
      <c r="FC871" s="1"/>
      <c r="FD871" s="1"/>
      <c r="FE871" s="1"/>
      <c r="FF871" s="1"/>
      <c r="FI871" s="2"/>
      <c r="FJ871" s="2"/>
      <c r="FO871" s="2"/>
      <c r="FP871" s="2"/>
      <c r="FS871" s="2"/>
      <c r="FT871" s="2"/>
      <c r="FU871" s="2"/>
      <c r="FV871" s="2"/>
      <c r="FW871" s="2"/>
      <c r="FX871" s="2"/>
      <c r="FY871" s="2"/>
      <c r="FZ871" s="2"/>
      <c r="GQ871" s="1"/>
      <c r="GR871" s="1"/>
      <c r="GS871" s="1"/>
      <c r="GT871" s="1"/>
      <c r="GU871" s="1"/>
      <c r="GV871" s="1"/>
      <c r="GW871" s="1"/>
      <c r="GX871" s="1"/>
      <c r="HM871" s="1"/>
      <c r="HN871" s="1"/>
    </row>
    <row r="872" spans="1:222">
      <c r="A872" s="11"/>
      <c r="B872" s="1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2"/>
      <c r="AN872" s="2"/>
      <c r="AQ872" s="2"/>
      <c r="AR872" s="2"/>
      <c r="AU872" s="2"/>
      <c r="AV872" s="2"/>
      <c r="BA872" s="2"/>
      <c r="BB872" s="2"/>
      <c r="BE872" s="2"/>
      <c r="BF872" s="2"/>
      <c r="BI872" s="2"/>
      <c r="BJ872" s="2"/>
      <c r="BO872" s="1"/>
      <c r="BP872" s="1"/>
      <c r="BQ872" s="1"/>
      <c r="BR872" s="1"/>
      <c r="BS872" s="1"/>
      <c r="BT872" s="1"/>
      <c r="BU872" s="1"/>
      <c r="BV872" s="1"/>
      <c r="BW872" s="1"/>
      <c r="BX872" s="1"/>
      <c r="BY872" s="1"/>
      <c r="BZ872" s="1"/>
      <c r="CA872" s="1"/>
      <c r="CB872" s="1"/>
      <c r="CC872" s="1"/>
      <c r="CD872" s="1"/>
      <c r="CE872" s="1"/>
      <c r="CF872" s="1"/>
      <c r="CG872" s="1"/>
      <c r="CH872" s="1"/>
      <c r="CI872" s="1"/>
      <c r="CJ872" s="1"/>
      <c r="CK872" s="1"/>
      <c r="CL872" s="1"/>
      <c r="CM872" s="1"/>
      <c r="CN872" s="1"/>
      <c r="CO872" s="1"/>
      <c r="CP872" s="1"/>
      <c r="CQ872" s="1"/>
      <c r="CR872" s="1"/>
      <c r="CS872" s="1"/>
      <c r="CT872" s="1"/>
      <c r="CU872" s="1"/>
      <c r="CV872" s="1"/>
      <c r="CW872" s="1"/>
      <c r="CX872" s="1"/>
      <c r="CY872" s="1"/>
      <c r="CZ872" s="1"/>
      <c r="DA872" s="1"/>
      <c r="DB872" s="1"/>
      <c r="DC872" s="1"/>
      <c r="DD872" s="1"/>
      <c r="DE872" s="1"/>
      <c r="DF872" s="1"/>
      <c r="DG872" s="1"/>
      <c r="DH872" s="1"/>
      <c r="DI872" s="1"/>
      <c r="DJ872" s="1"/>
      <c r="DK872" s="1"/>
      <c r="DL872" s="1"/>
      <c r="DM872" s="1"/>
      <c r="DN872" s="1"/>
      <c r="DO872" s="1"/>
      <c r="DP872" s="1"/>
      <c r="DQ872" s="1"/>
      <c r="DR872" s="1"/>
      <c r="DS872" s="1"/>
      <c r="DT872" s="1"/>
      <c r="DU872" s="1"/>
      <c r="DV872" s="1"/>
      <c r="DW872" s="1"/>
      <c r="DX872" s="1"/>
      <c r="DY872" s="1"/>
      <c r="DZ872" s="1"/>
      <c r="EA872" s="1"/>
      <c r="EB872" s="1"/>
      <c r="EC872" s="1"/>
      <c r="ED872" s="1"/>
      <c r="EE872" s="1"/>
      <c r="EF872" s="1"/>
      <c r="EG872" s="1"/>
      <c r="EH872" s="1"/>
      <c r="EI872" s="1"/>
      <c r="EJ872" s="1"/>
      <c r="EK872" s="1"/>
      <c r="EL872" s="1"/>
      <c r="EM872" s="1"/>
      <c r="EN872" s="1"/>
      <c r="EO872" s="1"/>
      <c r="EP872" s="1"/>
      <c r="EQ872" s="1"/>
      <c r="ER872" s="1"/>
      <c r="ES872" s="1"/>
      <c r="ET872" s="1"/>
      <c r="EU872" s="1"/>
      <c r="EV872" s="1"/>
      <c r="EW872" s="1"/>
      <c r="EX872" s="1"/>
      <c r="EY872" s="1"/>
      <c r="EZ872" s="1"/>
      <c r="FA872" s="1"/>
      <c r="FB872" s="1"/>
      <c r="FC872" s="1"/>
      <c r="FD872" s="1"/>
      <c r="FE872" s="1"/>
      <c r="FF872" s="1"/>
      <c r="FI872" s="2"/>
      <c r="FJ872" s="2"/>
      <c r="FO872" s="2"/>
      <c r="FP872" s="2"/>
      <c r="FS872" s="2"/>
      <c r="FT872" s="2"/>
      <c r="FU872" s="2"/>
      <c r="FV872" s="2"/>
      <c r="FW872" s="2"/>
      <c r="FX872" s="2"/>
      <c r="FY872" s="2"/>
      <c r="FZ872" s="2"/>
      <c r="GQ872" s="1"/>
      <c r="GR872" s="1"/>
      <c r="GS872" s="1"/>
      <c r="GT872" s="1"/>
      <c r="GU872" s="1"/>
      <c r="GV872" s="1"/>
      <c r="GW872" s="1"/>
      <c r="GX872" s="1"/>
      <c r="HM872" s="1"/>
      <c r="HN872" s="1"/>
    </row>
    <row r="873" spans="1:222">
      <c r="A873" s="11"/>
      <c r="B873" s="1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2"/>
      <c r="AN873" s="2"/>
      <c r="AQ873" s="2"/>
      <c r="AR873" s="2"/>
      <c r="AU873" s="2"/>
      <c r="AV873" s="2"/>
      <c r="BA873" s="2"/>
      <c r="BB873" s="2"/>
      <c r="BE873" s="2"/>
      <c r="BF873" s="2"/>
      <c r="BI873" s="2"/>
      <c r="BJ873" s="2"/>
      <c r="BO873" s="1"/>
      <c r="BP873" s="1"/>
      <c r="BQ873" s="1"/>
      <c r="BR873" s="1"/>
      <c r="BS873" s="1"/>
      <c r="BT873" s="1"/>
      <c r="BU873" s="1"/>
      <c r="BV873" s="1"/>
      <c r="BW873" s="1"/>
      <c r="BX873" s="1"/>
      <c r="BY873" s="1"/>
      <c r="BZ873" s="1"/>
      <c r="CA873" s="1"/>
      <c r="CB873" s="1"/>
      <c r="CC873" s="1"/>
      <c r="CD873" s="1"/>
      <c r="CE873" s="1"/>
      <c r="CF873" s="1"/>
      <c r="CG873" s="1"/>
      <c r="CH873" s="1"/>
      <c r="CI873" s="1"/>
      <c r="CJ873" s="1"/>
      <c r="CK873" s="1"/>
      <c r="CL873" s="1"/>
      <c r="CM873" s="1"/>
      <c r="CN873" s="1"/>
      <c r="CO873" s="1"/>
      <c r="CP873" s="1"/>
      <c r="CQ873" s="1"/>
      <c r="CR873" s="1"/>
      <c r="CS873" s="1"/>
      <c r="CT873" s="1"/>
      <c r="CU873" s="1"/>
      <c r="CV873" s="1"/>
      <c r="CW873" s="1"/>
      <c r="CX873" s="1"/>
      <c r="CY873" s="1"/>
      <c r="CZ873" s="1"/>
      <c r="DA873" s="1"/>
      <c r="DB873" s="1"/>
      <c r="DC873" s="1"/>
      <c r="DD873" s="1"/>
      <c r="DE873" s="1"/>
      <c r="DF873" s="1"/>
      <c r="DG873" s="1"/>
      <c r="DH873" s="1"/>
      <c r="DI873" s="1"/>
      <c r="DJ873" s="1"/>
      <c r="DK873" s="1"/>
      <c r="DL873" s="1"/>
      <c r="DM873" s="1"/>
      <c r="DN873" s="1"/>
      <c r="DO873" s="1"/>
      <c r="DP873" s="1"/>
      <c r="DQ873" s="1"/>
      <c r="DR873" s="1"/>
      <c r="DS873" s="1"/>
      <c r="DT873" s="1"/>
      <c r="DU873" s="1"/>
      <c r="DV873" s="1"/>
      <c r="DW873" s="1"/>
      <c r="DX873" s="1"/>
      <c r="DY873" s="1"/>
      <c r="DZ873" s="1"/>
      <c r="EA873" s="1"/>
      <c r="EB873" s="1"/>
      <c r="EC873" s="1"/>
      <c r="ED873" s="1"/>
      <c r="EE873" s="1"/>
      <c r="EF873" s="1"/>
      <c r="EG873" s="1"/>
      <c r="EH873" s="1"/>
      <c r="EI873" s="1"/>
      <c r="EJ873" s="1"/>
      <c r="EK873" s="1"/>
      <c r="EL873" s="1"/>
      <c r="EM873" s="1"/>
      <c r="EN873" s="1"/>
      <c r="EO873" s="1"/>
      <c r="EP873" s="1"/>
      <c r="EQ873" s="1"/>
      <c r="ER873" s="1"/>
      <c r="ES873" s="1"/>
      <c r="ET873" s="1"/>
      <c r="EU873" s="1"/>
      <c r="EV873" s="1"/>
      <c r="EW873" s="1"/>
      <c r="EX873" s="1"/>
      <c r="EY873" s="1"/>
      <c r="EZ873" s="1"/>
      <c r="FA873" s="1"/>
      <c r="FB873" s="1"/>
      <c r="FC873" s="1"/>
      <c r="FD873" s="1"/>
      <c r="FE873" s="1"/>
      <c r="FF873" s="1"/>
      <c r="FI873" s="2"/>
      <c r="FJ873" s="2"/>
      <c r="FO873" s="2"/>
      <c r="FP873" s="2"/>
      <c r="FS873" s="2"/>
      <c r="FT873" s="2"/>
      <c r="FU873" s="2"/>
      <c r="FV873" s="2"/>
      <c r="FW873" s="2"/>
      <c r="FX873" s="2"/>
      <c r="FY873" s="2"/>
      <c r="FZ873" s="2"/>
      <c r="GQ873" s="1"/>
      <c r="GR873" s="1"/>
      <c r="GS873" s="1"/>
      <c r="GT873" s="1"/>
      <c r="GU873" s="1"/>
      <c r="GV873" s="1"/>
      <c r="GW873" s="1"/>
      <c r="GX873" s="1"/>
      <c r="HM873" s="1"/>
      <c r="HN873" s="1"/>
    </row>
    <row r="874" spans="1:222">
      <c r="A874" s="11"/>
      <c r="B874" s="1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2"/>
      <c r="AN874" s="2"/>
      <c r="AQ874" s="2"/>
      <c r="AR874" s="2"/>
      <c r="AU874" s="2"/>
      <c r="AV874" s="2"/>
      <c r="BA874" s="2"/>
      <c r="BB874" s="2"/>
      <c r="BE874" s="2"/>
      <c r="BF874" s="2"/>
      <c r="BI874" s="2"/>
      <c r="BJ874" s="2"/>
      <c r="BO874" s="1"/>
      <c r="BP874" s="1"/>
      <c r="BQ874" s="1"/>
      <c r="BR874" s="1"/>
      <c r="BS874" s="1"/>
      <c r="BT874" s="1"/>
      <c r="BU874" s="1"/>
      <c r="BV874" s="1"/>
      <c r="BW874" s="1"/>
      <c r="BX874" s="1"/>
      <c r="BY874" s="1"/>
      <c r="BZ874" s="1"/>
      <c r="CA874" s="1"/>
      <c r="CB874" s="1"/>
      <c r="CC874" s="1"/>
      <c r="CD874" s="1"/>
      <c r="CE874" s="1"/>
      <c r="CF874" s="1"/>
      <c r="CG874" s="1"/>
      <c r="CH874" s="1"/>
      <c r="CI874" s="1"/>
      <c r="CJ874" s="1"/>
      <c r="CK874" s="1"/>
      <c r="CL874" s="1"/>
      <c r="CM874" s="1"/>
      <c r="CN874" s="1"/>
      <c r="CO874" s="1"/>
      <c r="CP874" s="1"/>
      <c r="CQ874" s="1"/>
      <c r="CR874" s="1"/>
      <c r="CS874" s="1"/>
      <c r="CT874" s="1"/>
      <c r="CU874" s="1"/>
      <c r="CV874" s="1"/>
      <c r="CW874" s="1"/>
      <c r="CX874" s="1"/>
      <c r="CY874" s="1"/>
      <c r="CZ874" s="1"/>
      <c r="DA874" s="1"/>
      <c r="DB874" s="1"/>
      <c r="DC874" s="1"/>
      <c r="DD874" s="1"/>
      <c r="DE874" s="1"/>
      <c r="DF874" s="1"/>
      <c r="DG874" s="1"/>
      <c r="DH874" s="1"/>
      <c r="DI874" s="1"/>
      <c r="DJ874" s="1"/>
      <c r="DK874" s="1"/>
      <c r="DL874" s="1"/>
      <c r="DM874" s="1"/>
      <c r="DN874" s="1"/>
      <c r="DO874" s="1"/>
      <c r="DP874" s="1"/>
      <c r="DQ874" s="1"/>
      <c r="DR874" s="1"/>
      <c r="DS874" s="1"/>
      <c r="DT874" s="1"/>
      <c r="DU874" s="1"/>
      <c r="DV874" s="1"/>
      <c r="DW874" s="1"/>
      <c r="DX874" s="1"/>
      <c r="DY874" s="1"/>
      <c r="DZ874" s="1"/>
      <c r="EA874" s="1"/>
      <c r="EB874" s="1"/>
      <c r="EC874" s="1"/>
      <c r="ED874" s="1"/>
      <c r="EE874" s="1"/>
      <c r="EF874" s="1"/>
      <c r="EG874" s="1"/>
      <c r="EH874" s="1"/>
      <c r="EI874" s="1"/>
      <c r="EJ874" s="1"/>
      <c r="EK874" s="1"/>
      <c r="EL874" s="1"/>
      <c r="EM874" s="1"/>
      <c r="EN874" s="1"/>
      <c r="EO874" s="1"/>
      <c r="EP874" s="1"/>
      <c r="EQ874" s="1"/>
      <c r="ER874" s="1"/>
      <c r="ES874" s="1"/>
      <c r="ET874" s="1"/>
      <c r="EU874" s="1"/>
      <c r="EV874" s="1"/>
      <c r="EW874" s="1"/>
      <c r="EX874" s="1"/>
      <c r="EY874" s="1"/>
      <c r="EZ874" s="1"/>
      <c r="FA874" s="1"/>
      <c r="FB874" s="1"/>
      <c r="FC874" s="1"/>
      <c r="FD874" s="1"/>
      <c r="FE874" s="1"/>
      <c r="FF874" s="1"/>
      <c r="FI874" s="2"/>
      <c r="FJ874" s="2"/>
      <c r="FO874" s="2"/>
      <c r="FP874" s="2"/>
      <c r="FS874" s="2"/>
      <c r="FT874" s="2"/>
      <c r="FU874" s="2"/>
      <c r="FV874" s="2"/>
      <c r="FW874" s="2"/>
      <c r="FX874" s="2"/>
      <c r="FY874" s="2"/>
      <c r="FZ874" s="2"/>
      <c r="GQ874" s="1"/>
      <c r="GR874" s="1"/>
      <c r="GS874" s="1"/>
      <c r="GT874" s="1"/>
      <c r="GU874" s="1"/>
      <c r="GV874" s="1"/>
      <c r="GW874" s="1"/>
      <c r="GX874" s="1"/>
      <c r="HM874" s="1"/>
      <c r="HN874" s="1"/>
    </row>
    <row r="875" spans="1:222">
      <c r="A875" s="11"/>
      <c r="B875" s="1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2"/>
      <c r="AN875" s="2"/>
      <c r="AQ875" s="2"/>
      <c r="AR875" s="2"/>
      <c r="AU875" s="2"/>
      <c r="AV875" s="2"/>
      <c r="BA875" s="2"/>
      <c r="BB875" s="2"/>
      <c r="BE875" s="2"/>
      <c r="BF875" s="2"/>
      <c r="BI875" s="2"/>
      <c r="BJ875" s="2"/>
      <c r="BO875" s="1"/>
      <c r="BP875" s="1"/>
      <c r="BQ875" s="1"/>
      <c r="BR875" s="1"/>
      <c r="BS875" s="1"/>
      <c r="BT875" s="1"/>
      <c r="BU875" s="1"/>
      <c r="BV875" s="1"/>
      <c r="BW875" s="1"/>
      <c r="BX875" s="1"/>
      <c r="BY875" s="1"/>
      <c r="BZ875" s="1"/>
      <c r="CA875" s="1"/>
      <c r="CB875" s="1"/>
      <c r="CC875" s="1"/>
      <c r="CD875" s="1"/>
      <c r="CE875" s="1"/>
      <c r="CF875" s="1"/>
      <c r="CG875" s="1"/>
      <c r="CH875" s="1"/>
      <c r="CI875" s="1"/>
      <c r="CJ875" s="1"/>
      <c r="CK875" s="1"/>
      <c r="CL875" s="1"/>
      <c r="CM875" s="1"/>
      <c r="CN875" s="1"/>
      <c r="CO875" s="1"/>
      <c r="CP875" s="1"/>
      <c r="CQ875" s="1"/>
      <c r="CR875" s="1"/>
      <c r="CS875" s="1"/>
      <c r="CT875" s="1"/>
      <c r="CU875" s="1"/>
      <c r="CV875" s="1"/>
      <c r="CW875" s="1"/>
      <c r="CX875" s="1"/>
      <c r="CY875" s="1"/>
      <c r="CZ875" s="1"/>
      <c r="DA875" s="1"/>
      <c r="DB875" s="1"/>
      <c r="DC875" s="1"/>
      <c r="DD875" s="1"/>
      <c r="DE875" s="1"/>
      <c r="DF875" s="1"/>
      <c r="DG875" s="1"/>
      <c r="DH875" s="1"/>
      <c r="DI875" s="1"/>
      <c r="DJ875" s="1"/>
      <c r="DK875" s="1"/>
      <c r="DL875" s="1"/>
      <c r="DM875" s="1"/>
      <c r="DN875" s="1"/>
      <c r="DO875" s="1"/>
      <c r="DP875" s="1"/>
      <c r="DQ875" s="1"/>
      <c r="DR875" s="1"/>
      <c r="DS875" s="1"/>
      <c r="DT875" s="1"/>
      <c r="DU875" s="1"/>
      <c r="DV875" s="1"/>
      <c r="DW875" s="1"/>
      <c r="DX875" s="1"/>
      <c r="DY875" s="1"/>
      <c r="DZ875" s="1"/>
      <c r="EA875" s="1"/>
      <c r="EB875" s="1"/>
      <c r="EC875" s="1"/>
      <c r="ED875" s="1"/>
      <c r="EE875" s="1"/>
      <c r="EF875" s="1"/>
      <c r="EG875" s="1"/>
      <c r="EH875" s="1"/>
      <c r="EI875" s="1"/>
      <c r="EJ875" s="1"/>
      <c r="EK875" s="1"/>
      <c r="EL875" s="1"/>
      <c r="EM875" s="1"/>
      <c r="EN875" s="1"/>
      <c r="EO875" s="1"/>
      <c r="EP875" s="1"/>
      <c r="EQ875" s="1"/>
      <c r="ER875" s="1"/>
      <c r="ES875" s="1"/>
      <c r="ET875" s="1"/>
      <c r="EU875" s="1"/>
      <c r="EV875" s="1"/>
      <c r="EW875" s="1"/>
      <c r="EX875" s="1"/>
      <c r="EY875" s="1"/>
      <c r="EZ875" s="1"/>
      <c r="FA875" s="1"/>
      <c r="FB875" s="1"/>
      <c r="FC875" s="1"/>
      <c r="FD875" s="1"/>
      <c r="FE875" s="1"/>
      <c r="FF875" s="1"/>
      <c r="FI875" s="2"/>
      <c r="FJ875" s="2"/>
      <c r="FO875" s="2"/>
      <c r="FP875" s="2"/>
      <c r="FS875" s="2"/>
      <c r="FT875" s="2"/>
      <c r="FU875" s="2"/>
      <c r="FV875" s="2"/>
      <c r="FW875" s="2"/>
      <c r="FX875" s="2"/>
      <c r="FY875" s="2"/>
      <c r="FZ875" s="2"/>
      <c r="GQ875" s="1"/>
      <c r="GR875" s="1"/>
      <c r="GS875" s="1"/>
      <c r="GT875" s="1"/>
      <c r="GU875" s="1"/>
      <c r="GV875" s="1"/>
      <c r="GW875" s="1"/>
      <c r="GX875" s="1"/>
      <c r="HM875" s="1"/>
      <c r="HN875" s="1"/>
    </row>
    <row r="876" spans="1:222">
      <c r="A876" s="11"/>
      <c r="B876" s="1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2"/>
      <c r="AN876" s="2"/>
      <c r="AQ876" s="2"/>
      <c r="AR876" s="2"/>
      <c r="AU876" s="2"/>
      <c r="AV876" s="2"/>
      <c r="BA876" s="2"/>
      <c r="BB876" s="2"/>
      <c r="BE876" s="2"/>
      <c r="BF876" s="2"/>
      <c r="BI876" s="2"/>
      <c r="BJ876" s="2"/>
      <c r="BO876" s="1"/>
      <c r="BP876" s="1"/>
      <c r="BQ876" s="1"/>
      <c r="BR876" s="1"/>
      <c r="BS876" s="1"/>
      <c r="BT876" s="1"/>
      <c r="BU876" s="1"/>
      <c r="BV876" s="1"/>
      <c r="BW876" s="1"/>
      <c r="BX876" s="1"/>
      <c r="BY876" s="1"/>
      <c r="BZ876" s="1"/>
      <c r="CA876" s="1"/>
      <c r="CB876" s="1"/>
      <c r="CC876" s="1"/>
      <c r="CD876" s="1"/>
      <c r="CE876" s="1"/>
      <c r="CF876" s="1"/>
      <c r="CG876" s="1"/>
      <c r="CH876" s="1"/>
      <c r="CI876" s="1"/>
      <c r="CJ876" s="1"/>
      <c r="CK876" s="1"/>
      <c r="CL876" s="1"/>
      <c r="CM876" s="1"/>
      <c r="CN876" s="1"/>
      <c r="CO876" s="1"/>
      <c r="CP876" s="1"/>
      <c r="CQ876" s="1"/>
      <c r="CR876" s="1"/>
      <c r="CS876" s="1"/>
      <c r="CT876" s="1"/>
      <c r="CU876" s="1"/>
      <c r="CV876" s="1"/>
      <c r="CW876" s="1"/>
      <c r="CX876" s="1"/>
      <c r="CY876" s="1"/>
      <c r="CZ876" s="1"/>
      <c r="DA876" s="1"/>
      <c r="DB876" s="1"/>
      <c r="DC876" s="1"/>
      <c r="DD876" s="1"/>
      <c r="DE876" s="1"/>
      <c r="DF876" s="1"/>
      <c r="DG876" s="1"/>
      <c r="DH876" s="1"/>
      <c r="DI876" s="1"/>
      <c r="DJ876" s="1"/>
      <c r="DK876" s="1"/>
      <c r="DL876" s="1"/>
      <c r="DM876" s="1"/>
      <c r="DN876" s="1"/>
      <c r="DO876" s="1"/>
      <c r="DP876" s="1"/>
      <c r="DQ876" s="1"/>
      <c r="DR876" s="1"/>
      <c r="DS876" s="1"/>
      <c r="DT876" s="1"/>
      <c r="DU876" s="1"/>
      <c r="DV876" s="1"/>
      <c r="DW876" s="1"/>
      <c r="DX876" s="1"/>
      <c r="DY876" s="1"/>
      <c r="DZ876" s="1"/>
      <c r="EA876" s="1"/>
      <c r="EB876" s="1"/>
      <c r="EC876" s="1"/>
      <c r="ED876" s="1"/>
      <c r="EE876" s="1"/>
      <c r="EF876" s="1"/>
      <c r="EG876" s="1"/>
      <c r="EH876" s="1"/>
      <c r="EI876" s="1"/>
      <c r="EJ876" s="1"/>
      <c r="EK876" s="1"/>
      <c r="EL876" s="1"/>
      <c r="EM876" s="1"/>
      <c r="EN876" s="1"/>
      <c r="EO876" s="1"/>
      <c r="EP876" s="1"/>
      <c r="EQ876" s="1"/>
      <c r="ER876" s="1"/>
      <c r="ES876" s="1"/>
      <c r="ET876" s="1"/>
      <c r="EU876" s="1"/>
      <c r="EV876" s="1"/>
      <c r="EW876" s="1"/>
      <c r="EX876" s="1"/>
      <c r="EY876" s="1"/>
      <c r="EZ876" s="1"/>
      <c r="FA876" s="1"/>
      <c r="FB876" s="1"/>
      <c r="FC876" s="1"/>
      <c r="FD876" s="1"/>
      <c r="FE876" s="1"/>
      <c r="FF876" s="1"/>
      <c r="FI876" s="2"/>
      <c r="FJ876" s="2"/>
      <c r="FO876" s="2"/>
      <c r="FP876" s="2"/>
      <c r="FS876" s="2"/>
      <c r="FT876" s="2"/>
      <c r="FU876" s="2"/>
      <c r="FV876" s="2"/>
      <c r="FW876" s="2"/>
      <c r="FX876" s="2"/>
      <c r="FY876" s="2"/>
      <c r="FZ876" s="2"/>
      <c r="GQ876" s="1"/>
      <c r="GR876" s="1"/>
      <c r="GS876" s="1"/>
      <c r="GT876" s="1"/>
      <c r="GU876" s="1"/>
      <c r="GV876" s="1"/>
      <c r="GW876" s="1"/>
      <c r="GX876" s="1"/>
      <c r="HM876" s="1"/>
      <c r="HN876" s="1"/>
    </row>
    <row r="877" spans="1:222">
      <c r="A877" s="11"/>
      <c r="B877" s="1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2"/>
      <c r="AN877" s="2"/>
      <c r="AQ877" s="2"/>
      <c r="AR877" s="2"/>
      <c r="AU877" s="2"/>
      <c r="AV877" s="2"/>
      <c r="BA877" s="2"/>
      <c r="BB877" s="2"/>
      <c r="BE877" s="2"/>
      <c r="BF877" s="2"/>
      <c r="BI877" s="2"/>
      <c r="BJ877" s="2"/>
      <c r="BO877" s="1"/>
      <c r="BP877" s="1"/>
      <c r="BQ877" s="1"/>
      <c r="BR877" s="1"/>
      <c r="BS877" s="1"/>
      <c r="BT877" s="1"/>
      <c r="BU877" s="1"/>
      <c r="BV877" s="1"/>
      <c r="BW877" s="1"/>
      <c r="BX877" s="1"/>
      <c r="BY877" s="1"/>
      <c r="BZ877" s="1"/>
      <c r="CA877" s="1"/>
      <c r="CB877" s="1"/>
      <c r="CC877" s="1"/>
      <c r="CD877" s="1"/>
      <c r="CE877" s="1"/>
      <c r="CF877" s="1"/>
      <c r="CG877" s="1"/>
      <c r="CH877" s="1"/>
      <c r="CI877" s="1"/>
      <c r="CJ877" s="1"/>
      <c r="CK877" s="1"/>
      <c r="CL877" s="1"/>
      <c r="CM877" s="1"/>
      <c r="CN877" s="1"/>
      <c r="CO877" s="1"/>
      <c r="CP877" s="1"/>
      <c r="CQ877" s="1"/>
      <c r="CR877" s="1"/>
      <c r="CS877" s="1"/>
      <c r="CT877" s="1"/>
      <c r="CU877" s="1"/>
      <c r="CV877" s="1"/>
      <c r="CW877" s="1"/>
      <c r="CX877" s="1"/>
      <c r="CY877" s="1"/>
      <c r="CZ877" s="1"/>
      <c r="DA877" s="1"/>
      <c r="DB877" s="1"/>
      <c r="DC877" s="1"/>
      <c r="DD877" s="1"/>
      <c r="DE877" s="1"/>
      <c r="DF877" s="1"/>
      <c r="DG877" s="1"/>
      <c r="DH877" s="1"/>
      <c r="DI877" s="1"/>
      <c r="DJ877" s="1"/>
      <c r="DK877" s="1"/>
      <c r="DL877" s="1"/>
      <c r="DM877" s="1"/>
      <c r="DN877" s="1"/>
      <c r="DO877" s="1"/>
      <c r="DP877" s="1"/>
      <c r="DQ877" s="1"/>
      <c r="DR877" s="1"/>
      <c r="DS877" s="1"/>
      <c r="DT877" s="1"/>
      <c r="DU877" s="1"/>
      <c r="DV877" s="1"/>
      <c r="DW877" s="1"/>
      <c r="DX877" s="1"/>
      <c r="DY877" s="1"/>
      <c r="DZ877" s="1"/>
      <c r="EA877" s="1"/>
      <c r="EB877" s="1"/>
      <c r="EC877" s="1"/>
      <c r="ED877" s="1"/>
      <c r="EE877" s="1"/>
      <c r="EF877" s="1"/>
      <c r="EG877" s="1"/>
      <c r="EH877" s="1"/>
      <c r="EI877" s="1"/>
      <c r="EJ877" s="1"/>
      <c r="EK877" s="1"/>
      <c r="EL877" s="1"/>
      <c r="EM877" s="1"/>
      <c r="EN877" s="1"/>
      <c r="EO877" s="1"/>
      <c r="EP877" s="1"/>
      <c r="EQ877" s="1"/>
      <c r="ER877" s="1"/>
      <c r="ES877" s="1"/>
      <c r="ET877" s="1"/>
      <c r="EU877" s="1"/>
      <c r="EV877" s="1"/>
      <c r="EW877" s="1"/>
      <c r="EX877" s="1"/>
      <c r="EY877" s="1"/>
      <c r="EZ877" s="1"/>
      <c r="FA877" s="1"/>
      <c r="FB877" s="1"/>
      <c r="FC877" s="1"/>
      <c r="FD877" s="1"/>
      <c r="FE877" s="1"/>
      <c r="FF877" s="1"/>
      <c r="FI877" s="2"/>
      <c r="FJ877" s="2"/>
      <c r="FO877" s="2"/>
      <c r="FP877" s="2"/>
      <c r="FS877" s="2"/>
      <c r="FT877" s="2"/>
      <c r="FU877" s="2"/>
      <c r="FV877" s="2"/>
      <c r="FW877" s="2"/>
      <c r="FX877" s="2"/>
      <c r="FY877" s="2"/>
      <c r="FZ877" s="2"/>
      <c r="GQ877" s="1"/>
      <c r="GR877" s="1"/>
      <c r="GS877" s="1"/>
      <c r="GT877" s="1"/>
      <c r="GU877" s="1"/>
      <c r="GV877" s="1"/>
      <c r="GW877" s="1"/>
      <c r="GX877" s="1"/>
      <c r="HM877" s="1"/>
      <c r="HN877" s="1"/>
    </row>
    <row r="878" spans="1:222">
      <c r="A878" s="11"/>
      <c r="B878" s="1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2"/>
      <c r="AN878" s="2"/>
      <c r="AQ878" s="2"/>
      <c r="AR878" s="2"/>
      <c r="AU878" s="2"/>
      <c r="AV878" s="2"/>
      <c r="BA878" s="2"/>
      <c r="BB878" s="2"/>
      <c r="BE878" s="2"/>
      <c r="BF878" s="2"/>
      <c r="BI878" s="2"/>
      <c r="BJ878" s="2"/>
      <c r="BO878" s="1"/>
      <c r="BP878" s="1"/>
      <c r="BQ878" s="1"/>
      <c r="BR878" s="1"/>
      <c r="BS878" s="1"/>
      <c r="BT878" s="1"/>
      <c r="BU878" s="1"/>
      <c r="BV878" s="1"/>
      <c r="BW878" s="1"/>
      <c r="BX878" s="1"/>
      <c r="BY878" s="1"/>
      <c r="BZ878" s="1"/>
      <c r="CA878" s="1"/>
      <c r="CB878" s="1"/>
      <c r="CC878" s="1"/>
      <c r="CD878" s="1"/>
      <c r="CE878" s="1"/>
      <c r="CF878" s="1"/>
      <c r="CG878" s="1"/>
      <c r="CH878" s="1"/>
      <c r="CI878" s="1"/>
      <c r="CJ878" s="1"/>
      <c r="CK878" s="1"/>
      <c r="CL878" s="1"/>
      <c r="CM878" s="1"/>
      <c r="CN878" s="1"/>
      <c r="CO878" s="1"/>
      <c r="CP878" s="1"/>
      <c r="CQ878" s="1"/>
      <c r="CR878" s="1"/>
      <c r="CS878" s="1"/>
      <c r="CT878" s="1"/>
      <c r="CU878" s="1"/>
      <c r="CV878" s="1"/>
      <c r="CW878" s="1"/>
      <c r="CX878" s="1"/>
      <c r="CY878" s="1"/>
      <c r="CZ878" s="1"/>
      <c r="DA878" s="1"/>
      <c r="DB878" s="1"/>
      <c r="DC878" s="1"/>
      <c r="DD878" s="1"/>
      <c r="DE878" s="1"/>
      <c r="DF878" s="1"/>
      <c r="DG878" s="1"/>
      <c r="DH878" s="1"/>
      <c r="DI878" s="1"/>
      <c r="DJ878" s="1"/>
      <c r="DK878" s="1"/>
      <c r="DL878" s="1"/>
      <c r="DM878" s="1"/>
      <c r="DN878" s="1"/>
      <c r="DO878" s="1"/>
      <c r="DP878" s="1"/>
      <c r="DQ878" s="1"/>
      <c r="DR878" s="1"/>
      <c r="DS878" s="1"/>
      <c r="DT878" s="1"/>
      <c r="DU878" s="1"/>
      <c r="DV878" s="1"/>
      <c r="DW878" s="1"/>
      <c r="DX878" s="1"/>
      <c r="DY878" s="1"/>
      <c r="DZ878" s="1"/>
      <c r="EA878" s="1"/>
      <c r="EB878" s="1"/>
      <c r="EC878" s="1"/>
      <c r="ED878" s="1"/>
      <c r="EE878" s="1"/>
      <c r="EF878" s="1"/>
      <c r="EG878" s="1"/>
      <c r="EH878" s="1"/>
      <c r="EI878" s="1"/>
      <c r="EJ878" s="1"/>
      <c r="EK878" s="1"/>
      <c r="EL878" s="1"/>
      <c r="EM878" s="1"/>
      <c r="EN878" s="1"/>
      <c r="EO878" s="1"/>
      <c r="EP878" s="1"/>
      <c r="EQ878" s="1"/>
      <c r="ER878" s="1"/>
      <c r="ES878" s="1"/>
      <c r="ET878" s="1"/>
      <c r="EU878" s="1"/>
      <c r="EV878" s="1"/>
      <c r="EW878" s="1"/>
      <c r="EX878" s="1"/>
      <c r="EY878" s="1"/>
      <c r="EZ878" s="1"/>
      <c r="FA878" s="1"/>
      <c r="FB878" s="1"/>
      <c r="FC878" s="1"/>
      <c r="FD878" s="1"/>
      <c r="FE878" s="1"/>
      <c r="FF878" s="1"/>
      <c r="FI878" s="2"/>
      <c r="FJ878" s="2"/>
      <c r="FO878" s="2"/>
      <c r="FP878" s="2"/>
      <c r="FS878" s="2"/>
      <c r="FT878" s="2"/>
      <c r="FU878" s="2"/>
      <c r="FV878" s="2"/>
      <c r="FW878" s="2"/>
      <c r="FX878" s="2"/>
      <c r="FY878" s="2"/>
      <c r="FZ878" s="2"/>
      <c r="GQ878" s="1"/>
      <c r="GR878" s="1"/>
      <c r="GS878" s="1"/>
      <c r="GT878" s="1"/>
      <c r="GU878" s="1"/>
      <c r="GV878" s="1"/>
      <c r="GW878" s="1"/>
      <c r="GX878" s="1"/>
      <c r="HM878" s="1"/>
      <c r="HN878" s="1"/>
    </row>
    <row r="879" spans="1:222">
      <c r="A879" s="11"/>
      <c r="B879" s="1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2"/>
      <c r="AN879" s="2"/>
      <c r="AQ879" s="2"/>
      <c r="AR879" s="2"/>
      <c r="AU879" s="2"/>
      <c r="AV879" s="2"/>
      <c r="BA879" s="2"/>
      <c r="BB879" s="2"/>
      <c r="BE879" s="2"/>
      <c r="BF879" s="2"/>
      <c r="BI879" s="2"/>
      <c r="BJ879" s="2"/>
      <c r="BO879" s="1"/>
      <c r="BP879" s="1"/>
      <c r="BQ879" s="1"/>
      <c r="BR879" s="1"/>
      <c r="BS879" s="1"/>
      <c r="BT879" s="1"/>
      <c r="BU879" s="1"/>
      <c r="BV879" s="1"/>
      <c r="BW879" s="1"/>
      <c r="BX879" s="1"/>
      <c r="BY879" s="1"/>
      <c r="BZ879" s="1"/>
      <c r="CA879" s="1"/>
      <c r="CB879" s="1"/>
      <c r="CC879" s="1"/>
      <c r="CD879" s="1"/>
      <c r="CE879" s="1"/>
      <c r="CF879" s="1"/>
      <c r="CG879" s="1"/>
      <c r="CH879" s="1"/>
      <c r="CI879" s="1"/>
      <c r="CJ879" s="1"/>
      <c r="CK879" s="1"/>
      <c r="CL879" s="1"/>
      <c r="CM879" s="1"/>
      <c r="CN879" s="1"/>
      <c r="CO879" s="1"/>
      <c r="CP879" s="1"/>
      <c r="CQ879" s="1"/>
      <c r="CR879" s="1"/>
      <c r="CS879" s="1"/>
      <c r="CT879" s="1"/>
      <c r="CU879" s="1"/>
      <c r="CV879" s="1"/>
      <c r="CW879" s="1"/>
      <c r="CX879" s="1"/>
      <c r="CY879" s="1"/>
      <c r="CZ879" s="1"/>
      <c r="DA879" s="1"/>
      <c r="DB879" s="1"/>
      <c r="DC879" s="1"/>
      <c r="DD879" s="1"/>
      <c r="DE879" s="1"/>
      <c r="DF879" s="1"/>
      <c r="DG879" s="1"/>
      <c r="DH879" s="1"/>
      <c r="DI879" s="1"/>
      <c r="DJ879" s="1"/>
      <c r="DK879" s="1"/>
      <c r="DL879" s="1"/>
      <c r="DM879" s="1"/>
      <c r="DN879" s="1"/>
      <c r="DO879" s="1"/>
      <c r="DP879" s="1"/>
      <c r="DQ879" s="1"/>
      <c r="DR879" s="1"/>
      <c r="DS879" s="1"/>
      <c r="DT879" s="1"/>
      <c r="DU879" s="1"/>
      <c r="DV879" s="1"/>
      <c r="DW879" s="1"/>
      <c r="DX879" s="1"/>
      <c r="DY879" s="1"/>
      <c r="DZ879" s="1"/>
      <c r="EA879" s="1"/>
      <c r="EB879" s="1"/>
      <c r="EC879" s="1"/>
      <c r="ED879" s="1"/>
      <c r="EE879" s="1"/>
      <c r="EF879" s="1"/>
      <c r="EG879" s="1"/>
      <c r="EH879" s="1"/>
      <c r="EI879" s="1"/>
      <c r="EJ879" s="1"/>
      <c r="EK879" s="1"/>
      <c r="EL879" s="1"/>
      <c r="EM879" s="1"/>
      <c r="EN879" s="1"/>
      <c r="EO879" s="1"/>
      <c r="EP879" s="1"/>
      <c r="EQ879" s="1"/>
      <c r="ER879" s="1"/>
      <c r="ES879" s="1"/>
      <c r="ET879" s="1"/>
      <c r="EU879" s="1"/>
      <c r="EV879" s="1"/>
      <c r="EW879" s="1"/>
      <c r="EX879" s="1"/>
      <c r="EY879" s="1"/>
      <c r="EZ879" s="1"/>
      <c r="FA879" s="1"/>
      <c r="FB879" s="1"/>
      <c r="FC879" s="1"/>
      <c r="FD879" s="1"/>
      <c r="FE879" s="1"/>
      <c r="FF879" s="1"/>
      <c r="FI879" s="2"/>
      <c r="FJ879" s="2"/>
      <c r="FO879" s="2"/>
      <c r="FP879" s="2"/>
      <c r="FS879" s="2"/>
      <c r="FT879" s="2"/>
      <c r="FU879" s="2"/>
      <c r="FV879" s="2"/>
      <c r="FW879" s="2"/>
      <c r="FX879" s="2"/>
      <c r="FY879" s="2"/>
      <c r="FZ879" s="2"/>
      <c r="GQ879" s="1"/>
      <c r="GR879" s="1"/>
      <c r="GS879" s="1"/>
      <c r="GT879" s="1"/>
      <c r="GU879" s="1"/>
      <c r="GV879" s="1"/>
      <c r="GW879" s="1"/>
      <c r="GX879" s="1"/>
      <c r="HM879" s="1"/>
      <c r="HN879" s="1"/>
    </row>
    <row r="880" spans="1:222">
      <c r="A880" s="11"/>
      <c r="B880" s="1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2"/>
      <c r="AN880" s="2"/>
      <c r="AQ880" s="2"/>
      <c r="AR880" s="2"/>
      <c r="AU880" s="2"/>
      <c r="AV880" s="2"/>
      <c r="BA880" s="2"/>
      <c r="BB880" s="2"/>
      <c r="BE880" s="2"/>
      <c r="BF880" s="2"/>
      <c r="BI880" s="2"/>
      <c r="BJ880" s="2"/>
      <c r="BO880" s="1"/>
      <c r="BP880" s="1"/>
      <c r="BQ880" s="1"/>
      <c r="BR880" s="1"/>
      <c r="BS880" s="1"/>
      <c r="BT880" s="1"/>
      <c r="BU880" s="1"/>
      <c r="BV880" s="1"/>
      <c r="BW880" s="1"/>
      <c r="BX880" s="1"/>
      <c r="BY880" s="1"/>
      <c r="BZ880" s="1"/>
      <c r="CA880" s="1"/>
      <c r="CB880" s="1"/>
      <c r="CC880" s="1"/>
      <c r="CD880" s="1"/>
      <c r="CE880" s="1"/>
      <c r="CF880" s="1"/>
      <c r="CG880" s="1"/>
      <c r="CH880" s="1"/>
      <c r="CI880" s="1"/>
      <c r="CJ880" s="1"/>
      <c r="CK880" s="1"/>
      <c r="CL880" s="1"/>
      <c r="CM880" s="1"/>
      <c r="CN880" s="1"/>
      <c r="CO880" s="1"/>
      <c r="CP880" s="1"/>
      <c r="CQ880" s="1"/>
      <c r="CR880" s="1"/>
      <c r="CS880" s="1"/>
      <c r="CT880" s="1"/>
      <c r="CU880" s="1"/>
      <c r="CV880" s="1"/>
      <c r="CW880" s="1"/>
      <c r="CX880" s="1"/>
      <c r="CY880" s="1"/>
      <c r="CZ880" s="1"/>
      <c r="DA880" s="1"/>
      <c r="DB880" s="1"/>
      <c r="DC880" s="1"/>
      <c r="DD880" s="1"/>
      <c r="DE880" s="1"/>
      <c r="DF880" s="1"/>
      <c r="DG880" s="1"/>
      <c r="DH880" s="1"/>
      <c r="DI880" s="1"/>
      <c r="DJ880" s="1"/>
      <c r="DK880" s="1"/>
      <c r="DL880" s="1"/>
      <c r="DM880" s="1"/>
      <c r="DN880" s="1"/>
      <c r="DO880" s="1"/>
      <c r="DP880" s="1"/>
      <c r="DQ880" s="1"/>
      <c r="DR880" s="1"/>
      <c r="DS880" s="1"/>
      <c r="DT880" s="1"/>
      <c r="DU880" s="1"/>
      <c r="DV880" s="1"/>
      <c r="DW880" s="1"/>
      <c r="DX880" s="1"/>
      <c r="DY880" s="1"/>
      <c r="DZ880" s="1"/>
      <c r="EA880" s="1"/>
      <c r="EB880" s="1"/>
      <c r="EC880" s="1"/>
      <c r="ED880" s="1"/>
      <c r="EE880" s="1"/>
      <c r="EF880" s="1"/>
      <c r="EG880" s="1"/>
      <c r="EH880" s="1"/>
      <c r="EI880" s="1"/>
      <c r="EJ880" s="1"/>
      <c r="EK880" s="1"/>
      <c r="EL880" s="1"/>
      <c r="EM880" s="1"/>
      <c r="EN880" s="1"/>
      <c r="EO880" s="1"/>
      <c r="EP880" s="1"/>
      <c r="EQ880" s="1"/>
      <c r="ER880" s="1"/>
      <c r="ES880" s="1"/>
      <c r="ET880" s="1"/>
      <c r="EU880" s="1"/>
      <c r="EV880" s="1"/>
      <c r="EW880" s="1"/>
      <c r="EX880" s="1"/>
      <c r="EY880" s="1"/>
      <c r="EZ880" s="1"/>
      <c r="FA880" s="1"/>
      <c r="FB880" s="1"/>
      <c r="FC880" s="1"/>
      <c r="FD880" s="1"/>
      <c r="FE880" s="1"/>
      <c r="FF880" s="1"/>
      <c r="FI880" s="2"/>
      <c r="FJ880" s="2"/>
      <c r="FO880" s="2"/>
      <c r="FP880" s="2"/>
      <c r="FS880" s="2"/>
      <c r="FT880" s="2"/>
      <c r="FU880" s="2"/>
      <c r="FV880" s="2"/>
      <c r="FW880" s="2"/>
      <c r="FX880" s="2"/>
      <c r="FY880" s="2"/>
      <c r="FZ880" s="2"/>
      <c r="GQ880" s="1"/>
      <c r="GR880" s="1"/>
      <c r="GS880" s="1"/>
      <c r="GT880" s="1"/>
      <c r="GU880" s="1"/>
      <c r="GV880" s="1"/>
      <c r="GW880" s="1"/>
      <c r="GX880" s="1"/>
      <c r="HM880" s="1"/>
      <c r="HN880" s="1"/>
    </row>
    <row r="881" spans="1:222">
      <c r="A881" s="11"/>
      <c r="B881" s="1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2"/>
      <c r="AN881" s="2"/>
      <c r="AQ881" s="2"/>
      <c r="AR881" s="2"/>
      <c r="AU881" s="2"/>
      <c r="AV881" s="2"/>
      <c r="BA881" s="2"/>
      <c r="BB881" s="2"/>
      <c r="BE881" s="2"/>
      <c r="BF881" s="2"/>
      <c r="BI881" s="2"/>
      <c r="BJ881" s="2"/>
      <c r="BO881" s="1"/>
      <c r="BP881" s="1"/>
      <c r="BQ881" s="1"/>
      <c r="BR881" s="1"/>
      <c r="BS881" s="1"/>
      <c r="BT881" s="1"/>
      <c r="BU881" s="1"/>
      <c r="BV881" s="1"/>
      <c r="BW881" s="1"/>
      <c r="BX881" s="1"/>
      <c r="BY881" s="1"/>
      <c r="BZ881" s="1"/>
      <c r="CA881" s="1"/>
      <c r="CB881" s="1"/>
      <c r="CC881" s="1"/>
      <c r="CD881" s="1"/>
      <c r="CE881" s="1"/>
      <c r="CF881" s="1"/>
      <c r="CG881" s="1"/>
      <c r="CH881" s="1"/>
      <c r="CI881" s="1"/>
      <c r="CJ881" s="1"/>
      <c r="CK881" s="1"/>
      <c r="CL881" s="1"/>
      <c r="CM881" s="1"/>
      <c r="CN881" s="1"/>
      <c r="CO881" s="1"/>
      <c r="CP881" s="1"/>
      <c r="CQ881" s="1"/>
      <c r="CR881" s="1"/>
      <c r="CS881" s="1"/>
      <c r="CT881" s="1"/>
      <c r="CU881" s="1"/>
      <c r="CV881" s="1"/>
      <c r="CW881" s="1"/>
      <c r="CX881" s="1"/>
      <c r="CY881" s="1"/>
      <c r="CZ881" s="1"/>
      <c r="DA881" s="1"/>
      <c r="DB881" s="1"/>
      <c r="DC881" s="1"/>
      <c r="DD881" s="1"/>
      <c r="DE881" s="1"/>
      <c r="DF881" s="1"/>
      <c r="DG881" s="1"/>
      <c r="DH881" s="1"/>
      <c r="DI881" s="1"/>
      <c r="DJ881" s="1"/>
      <c r="DK881" s="1"/>
      <c r="DL881" s="1"/>
      <c r="DM881" s="1"/>
      <c r="DN881" s="1"/>
      <c r="DO881" s="1"/>
      <c r="DP881" s="1"/>
      <c r="DQ881" s="1"/>
      <c r="DR881" s="1"/>
      <c r="DS881" s="1"/>
      <c r="DT881" s="1"/>
      <c r="DU881" s="1"/>
      <c r="DV881" s="1"/>
      <c r="DW881" s="1"/>
      <c r="DX881" s="1"/>
      <c r="DY881" s="1"/>
      <c r="DZ881" s="1"/>
      <c r="EA881" s="1"/>
      <c r="EB881" s="1"/>
      <c r="EC881" s="1"/>
      <c r="ED881" s="1"/>
      <c r="EE881" s="1"/>
      <c r="EF881" s="1"/>
      <c r="EG881" s="1"/>
      <c r="EH881" s="1"/>
      <c r="EI881" s="1"/>
      <c r="EJ881" s="1"/>
      <c r="EK881" s="1"/>
      <c r="EL881" s="1"/>
      <c r="EM881" s="1"/>
      <c r="EN881" s="1"/>
      <c r="EO881" s="1"/>
      <c r="EP881" s="1"/>
      <c r="EQ881" s="1"/>
      <c r="ER881" s="1"/>
      <c r="ES881" s="1"/>
      <c r="ET881" s="1"/>
      <c r="EU881" s="1"/>
      <c r="EV881" s="1"/>
      <c r="EW881" s="1"/>
      <c r="EX881" s="1"/>
      <c r="EY881" s="1"/>
      <c r="EZ881" s="1"/>
      <c r="FA881" s="1"/>
      <c r="FB881" s="1"/>
      <c r="FC881" s="1"/>
      <c r="FD881" s="1"/>
      <c r="FE881" s="1"/>
      <c r="FF881" s="1"/>
      <c r="FI881" s="2"/>
      <c r="FJ881" s="2"/>
      <c r="FO881" s="2"/>
      <c r="FP881" s="2"/>
      <c r="FS881" s="2"/>
      <c r="FT881" s="2"/>
      <c r="FU881" s="2"/>
      <c r="FV881" s="2"/>
      <c r="FW881" s="2"/>
      <c r="FX881" s="2"/>
      <c r="FY881" s="2"/>
      <c r="FZ881" s="2"/>
      <c r="GQ881" s="1"/>
      <c r="GR881" s="1"/>
      <c r="GS881" s="1"/>
      <c r="GT881" s="1"/>
      <c r="GU881" s="1"/>
      <c r="GV881" s="1"/>
      <c r="GW881" s="1"/>
      <c r="GX881" s="1"/>
      <c r="HM881" s="1"/>
      <c r="HN881" s="1"/>
    </row>
    <row r="882" spans="1:222">
      <c r="A882" s="11"/>
      <c r="B882" s="1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2"/>
      <c r="AN882" s="2"/>
      <c r="AQ882" s="2"/>
      <c r="AR882" s="2"/>
      <c r="AU882" s="2"/>
      <c r="AV882" s="2"/>
      <c r="BA882" s="2"/>
      <c r="BB882" s="2"/>
      <c r="BE882" s="2"/>
      <c r="BF882" s="2"/>
      <c r="BI882" s="2"/>
      <c r="BJ882" s="2"/>
      <c r="BO882" s="1"/>
      <c r="BP882" s="1"/>
      <c r="BQ882" s="1"/>
      <c r="BR882" s="1"/>
      <c r="BS882" s="1"/>
      <c r="BT882" s="1"/>
      <c r="BU882" s="1"/>
      <c r="BV882" s="1"/>
      <c r="BW882" s="1"/>
      <c r="BX882" s="1"/>
      <c r="BY882" s="1"/>
      <c r="BZ882" s="1"/>
      <c r="CA882" s="1"/>
      <c r="CB882" s="1"/>
      <c r="CC882" s="1"/>
      <c r="CD882" s="1"/>
      <c r="CE882" s="1"/>
      <c r="CF882" s="1"/>
      <c r="CG882" s="1"/>
      <c r="CH882" s="1"/>
      <c r="CI882" s="1"/>
      <c r="CJ882" s="1"/>
      <c r="CK882" s="1"/>
      <c r="CL882" s="1"/>
      <c r="CM882" s="1"/>
      <c r="CN882" s="1"/>
      <c r="CO882" s="1"/>
      <c r="CP882" s="1"/>
      <c r="CQ882" s="1"/>
      <c r="CR882" s="1"/>
      <c r="CS882" s="1"/>
      <c r="CT882" s="1"/>
      <c r="CU882" s="1"/>
      <c r="CV882" s="1"/>
      <c r="CW882" s="1"/>
      <c r="CX882" s="1"/>
      <c r="CY882" s="1"/>
      <c r="CZ882" s="1"/>
      <c r="DA882" s="1"/>
      <c r="DB882" s="1"/>
      <c r="DC882" s="1"/>
      <c r="DD882" s="1"/>
      <c r="DE882" s="1"/>
      <c r="DF882" s="1"/>
      <c r="DG882" s="1"/>
      <c r="DH882" s="1"/>
      <c r="DI882" s="1"/>
      <c r="DJ882" s="1"/>
      <c r="DK882" s="1"/>
      <c r="DL882" s="1"/>
      <c r="DM882" s="1"/>
      <c r="DN882" s="1"/>
      <c r="DO882" s="1"/>
      <c r="DP882" s="1"/>
      <c r="DQ882" s="1"/>
      <c r="DR882" s="1"/>
      <c r="DS882" s="1"/>
      <c r="DT882" s="1"/>
      <c r="DU882" s="1"/>
      <c r="DV882" s="1"/>
      <c r="DW882" s="1"/>
      <c r="DX882" s="1"/>
      <c r="DY882" s="1"/>
      <c r="DZ882" s="1"/>
      <c r="EA882" s="1"/>
      <c r="EB882" s="1"/>
      <c r="EC882" s="1"/>
      <c r="ED882" s="1"/>
      <c r="EE882" s="1"/>
      <c r="EF882" s="1"/>
      <c r="EG882" s="1"/>
      <c r="EH882" s="1"/>
      <c r="EI882" s="1"/>
      <c r="EJ882" s="1"/>
      <c r="EK882" s="1"/>
      <c r="EL882" s="1"/>
      <c r="EM882" s="1"/>
      <c r="EN882" s="1"/>
      <c r="EO882" s="1"/>
      <c r="EP882" s="1"/>
      <c r="EQ882" s="1"/>
      <c r="ER882" s="1"/>
      <c r="ES882" s="1"/>
      <c r="ET882" s="1"/>
      <c r="EU882" s="1"/>
      <c r="EV882" s="1"/>
      <c r="EW882" s="1"/>
      <c r="EX882" s="1"/>
      <c r="EY882" s="1"/>
      <c r="EZ882" s="1"/>
      <c r="FA882" s="1"/>
      <c r="FB882" s="1"/>
      <c r="FC882" s="1"/>
      <c r="FD882" s="1"/>
      <c r="FE882" s="1"/>
      <c r="FF882" s="1"/>
      <c r="FI882" s="2"/>
      <c r="FJ882" s="2"/>
      <c r="FO882" s="2"/>
      <c r="FP882" s="2"/>
      <c r="FS882" s="2"/>
      <c r="FT882" s="2"/>
      <c r="FU882" s="2"/>
      <c r="FV882" s="2"/>
      <c r="FW882" s="2"/>
      <c r="FX882" s="2"/>
      <c r="FY882" s="2"/>
      <c r="FZ882" s="2"/>
      <c r="GQ882" s="1"/>
      <c r="GR882" s="1"/>
      <c r="GS882" s="1"/>
      <c r="GT882" s="1"/>
      <c r="GU882" s="1"/>
      <c r="GV882" s="1"/>
      <c r="GW882" s="1"/>
      <c r="GX882" s="1"/>
      <c r="HM882" s="1"/>
      <c r="HN882" s="1"/>
    </row>
    <row r="883" spans="1:222">
      <c r="A883" s="11"/>
      <c r="B883" s="1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2"/>
      <c r="AN883" s="2"/>
      <c r="AQ883" s="2"/>
      <c r="AR883" s="2"/>
      <c r="AU883" s="2"/>
      <c r="AV883" s="2"/>
      <c r="BA883" s="2"/>
      <c r="BB883" s="2"/>
      <c r="BE883" s="2"/>
      <c r="BF883" s="2"/>
      <c r="BI883" s="2"/>
      <c r="BJ883" s="2"/>
      <c r="BO883" s="1"/>
      <c r="BP883" s="1"/>
      <c r="BQ883" s="1"/>
      <c r="BR883" s="1"/>
      <c r="BS883" s="1"/>
      <c r="BT883" s="1"/>
      <c r="BU883" s="1"/>
      <c r="BV883" s="1"/>
      <c r="BW883" s="1"/>
      <c r="BX883" s="1"/>
      <c r="BY883" s="1"/>
      <c r="BZ883" s="1"/>
      <c r="CA883" s="1"/>
      <c r="CB883" s="1"/>
      <c r="CC883" s="1"/>
      <c r="CD883" s="1"/>
      <c r="CE883" s="1"/>
      <c r="CF883" s="1"/>
      <c r="CG883" s="1"/>
      <c r="CH883" s="1"/>
      <c r="CI883" s="1"/>
      <c r="CJ883" s="1"/>
      <c r="CK883" s="1"/>
      <c r="CL883" s="1"/>
      <c r="CM883" s="1"/>
      <c r="CN883" s="1"/>
      <c r="CO883" s="1"/>
      <c r="CP883" s="1"/>
      <c r="CQ883" s="1"/>
      <c r="CR883" s="1"/>
      <c r="CS883" s="1"/>
      <c r="CT883" s="1"/>
      <c r="CU883" s="1"/>
      <c r="CV883" s="1"/>
      <c r="CW883" s="1"/>
      <c r="CX883" s="1"/>
      <c r="CY883" s="1"/>
      <c r="CZ883" s="1"/>
      <c r="DA883" s="1"/>
      <c r="DB883" s="1"/>
      <c r="DC883" s="1"/>
      <c r="DD883" s="1"/>
      <c r="DE883" s="1"/>
      <c r="DF883" s="1"/>
      <c r="DG883" s="1"/>
      <c r="DH883" s="1"/>
      <c r="DI883" s="1"/>
      <c r="DJ883" s="1"/>
      <c r="DK883" s="1"/>
      <c r="DL883" s="1"/>
      <c r="DM883" s="1"/>
      <c r="DN883" s="1"/>
      <c r="DO883" s="1"/>
      <c r="DP883" s="1"/>
      <c r="DQ883" s="1"/>
      <c r="DR883" s="1"/>
      <c r="DS883" s="1"/>
      <c r="DT883" s="1"/>
      <c r="DU883" s="1"/>
      <c r="DV883" s="1"/>
      <c r="DW883" s="1"/>
      <c r="DX883" s="1"/>
      <c r="DY883" s="1"/>
      <c r="DZ883" s="1"/>
      <c r="EA883" s="1"/>
      <c r="EB883" s="1"/>
      <c r="EC883" s="1"/>
      <c r="ED883" s="1"/>
      <c r="EE883" s="1"/>
      <c r="EF883" s="1"/>
      <c r="EG883" s="1"/>
      <c r="EH883" s="1"/>
      <c r="EI883" s="1"/>
      <c r="EJ883" s="1"/>
      <c r="EK883" s="1"/>
      <c r="EL883" s="1"/>
      <c r="EM883" s="1"/>
      <c r="EN883" s="1"/>
      <c r="EO883" s="1"/>
      <c r="EP883" s="1"/>
      <c r="EQ883" s="1"/>
      <c r="ER883" s="1"/>
      <c r="ES883" s="1"/>
      <c r="ET883" s="1"/>
      <c r="EU883" s="1"/>
      <c r="EV883" s="1"/>
      <c r="EW883" s="1"/>
      <c r="EX883" s="1"/>
      <c r="EY883" s="1"/>
      <c r="EZ883" s="1"/>
      <c r="FA883" s="1"/>
      <c r="FB883" s="1"/>
      <c r="FC883" s="1"/>
      <c r="FD883" s="1"/>
      <c r="FE883" s="1"/>
      <c r="FF883" s="1"/>
      <c r="FI883" s="2"/>
      <c r="FJ883" s="2"/>
      <c r="FO883" s="2"/>
      <c r="FP883" s="2"/>
      <c r="FS883" s="2"/>
      <c r="FT883" s="2"/>
      <c r="FU883" s="2"/>
      <c r="FV883" s="2"/>
      <c r="FW883" s="2"/>
      <c r="FX883" s="2"/>
      <c r="FY883" s="2"/>
      <c r="FZ883" s="2"/>
      <c r="GQ883" s="1"/>
      <c r="GR883" s="1"/>
      <c r="GS883" s="1"/>
      <c r="GT883" s="1"/>
      <c r="GU883" s="1"/>
      <c r="GV883" s="1"/>
      <c r="GW883" s="1"/>
      <c r="GX883" s="1"/>
      <c r="HM883" s="1"/>
      <c r="HN883" s="1"/>
    </row>
    <row r="884" spans="1:222">
      <c r="A884" s="11"/>
      <c r="B884" s="1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2"/>
      <c r="AN884" s="2"/>
      <c r="AQ884" s="2"/>
      <c r="AR884" s="2"/>
      <c r="AU884" s="2"/>
      <c r="AV884" s="2"/>
      <c r="BA884" s="2"/>
      <c r="BB884" s="2"/>
      <c r="BE884" s="2"/>
      <c r="BF884" s="2"/>
      <c r="BI884" s="2"/>
      <c r="BJ884" s="2"/>
      <c r="BO884" s="1"/>
      <c r="BP884" s="1"/>
      <c r="BQ884" s="1"/>
      <c r="BR884" s="1"/>
      <c r="BS884" s="1"/>
      <c r="BT884" s="1"/>
      <c r="BU884" s="1"/>
      <c r="BV884" s="1"/>
      <c r="BW884" s="1"/>
      <c r="BX884" s="1"/>
      <c r="BY884" s="1"/>
      <c r="BZ884" s="1"/>
      <c r="CA884" s="1"/>
      <c r="CB884" s="1"/>
      <c r="CC884" s="1"/>
      <c r="CD884" s="1"/>
      <c r="CE884" s="1"/>
      <c r="CF884" s="1"/>
      <c r="CG884" s="1"/>
      <c r="CH884" s="1"/>
      <c r="CI884" s="1"/>
      <c r="CJ884" s="1"/>
      <c r="CK884" s="1"/>
      <c r="CL884" s="1"/>
      <c r="CM884" s="1"/>
      <c r="CN884" s="1"/>
      <c r="CO884" s="1"/>
      <c r="CP884" s="1"/>
      <c r="CQ884" s="1"/>
      <c r="CR884" s="1"/>
      <c r="CS884" s="1"/>
      <c r="CT884" s="1"/>
      <c r="CU884" s="1"/>
      <c r="CV884" s="1"/>
      <c r="CW884" s="1"/>
      <c r="CX884" s="1"/>
      <c r="CY884" s="1"/>
      <c r="CZ884" s="1"/>
      <c r="DA884" s="1"/>
      <c r="DB884" s="1"/>
      <c r="DC884" s="1"/>
      <c r="DD884" s="1"/>
      <c r="DE884" s="1"/>
      <c r="DF884" s="1"/>
      <c r="DG884" s="1"/>
      <c r="DH884" s="1"/>
      <c r="DI884" s="1"/>
      <c r="DJ884" s="1"/>
      <c r="DK884" s="1"/>
      <c r="DL884" s="1"/>
      <c r="DM884" s="1"/>
      <c r="DN884" s="1"/>
      <c r="DO884" s="1"/>
      <c r="DP884" s="1"/>
      <c r="DQ884" s="1"/>
      <c r="DR884" s="1"/>
      <c r="DS884" s="1"/>
      <c r="DT884" s="1"/>
      <c r="DU884" s="1"/>
      <c r="DV884" s="1"/>
      <c r="DW884" s="1"/>
      <c r="DX884" s="1"/>
      <c r="DY884" s="1"/>
      <c r="DZ884" s="1"/>
      <c r="EA884" s="1"/>
      <c r="EB884" s="1"/>
      <c r="EC884" s="1"/>
      <c r="ED884" s="1"/>
      <c r="EE884" s="1"/>
      <c r="EF884" s="1"/>
      <c r="EG884" s="1"/>
      <c r="EH884" s="1"/>
      <c r="EI884" s="1"/>
      <c r="EJ884" s="1"/>
      <c r="EK884" s="1"/>
      <c r="EL884" s="1"/>
      <c r="EM884" s="1"/>
      <c r="EN884" s="1"/>
      <c r="EO884" s="1"/>
      <c r="EP884" s="1"/>
      <c r="EQ884" s="1"/>
      <c r="ER884" s="1"/>
      <c r="ES884" s="1"/>
      <c r="ET884" s="1"/>
      <c r="EU884" s="1"/>
      <c r="EV884" s="1"/>
      <c r="EW884" s="1"/>
      <c r="EX884" s="1"/>
      <c r="EY884" s="1"/>
      <c r="EZ884" s="1"/>
      <c r="FA884" s="1"/>
      <c r="FB884" s="1"/>
      <c r="FC884" s="1"/>
      <c r="FD884" s="1"/>
      <c r="FE884" s="1"/>
      <c r="FF884" s="1"/>
      <c r="FI884" s="2"/>
      <c r="FJ884" s="2"/>
      <c r="FO884" s="2"/>
      <c r="FP884" s="2"/>
      <c r="FS884" s="2"/>
      <c r="FT884" s="2"/>
      <c r="FU884" s="2"/>
      <c r="FV884" s="2"/>
      <c r="FW884" s="2"/>
      <c r="FX884" s="2"/>
      <c r="FY884" s="2"/>
      <c r="FZ884" s="2"/>
      <c r="GQ884" s="1"/>
      <c r="GR884" s="1"/>
      <c r="GS884" s="1"/>
      <c r="GT884" s="1"/>
      <c r="GU884" s="1"/>
      <c r="GV884" s="1"/>
      <c r="GW884" s="1"/>
      <c r="GX884" s="1"/>
      <c r="HM884" s="1"/>
      <c r="HN884" s="1"/>
    </row>
    <row r="885" spans="1:222">
      <c r="A885" s="11"/>
      <c r="B885" s="1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2"/>
      <c r="AN885" s="2"/>
      <c r="AQ885" s="2"/>
      <c r="AR885" s="2"/>
      <c r="AU885" s="2"/>
      <c r="AV885" s="2"/>
      <c r="BA885" s="2"/>
      <c r="BB885" s="2"/>
      <c r="BE885" s="2"/>
      <c r="BF885" s="2"/>
      <c r="BI885" s="2"/>
      <c r="BJ885" s="2"/>
      <c r="BO885" s="1"/>
      <c r="BP885" s="1"/>
      <c r="BQ885" s="1"/>
      <c r="BR885" s="1"/>
      <c r="BS885" s="1"/>
      <c r="BT885" s="1"/>
      <c r="BU885" s="1"/>
      <c r="BV885" s="1"/>
      <c r="BW885" s="1"/>
      <c r="BX885" s="1"/>
      <c r="BY885" s="1"/>
      <c r="BZ885" s="1"/>
      <c r="CA885" s="1"/>
      <c r="CB885" s="1"/>
      <c r="CC885" s="1"/>
      <c r="CD885" s="1"/>
      <c r="CE885" s="1"/>
      <c r="CF885" s="1"/>
      <c r="CG885" s="1"/>
      <c r="CH885" s="1"/>
      <c r="CI885" s="1"/>
      <c r="CJ885" s="1"/>
      <c r="CK885" s="1"/>
      <c r="CL885" s="1"/>
      <c r="CM885" s="1"/>
      <c r="CN885" s="1"/>
      <c r="CO885" s="1"/>
      <c r="CP885" s="1"/>
      <c r="CQ885" s="1"/>
      <c r="CR885" s="1"/>
      <c r="CS885" s="1"/>
      <c r="CT885" s="1"/>
      <c r="CU885" s="1"/>
      <c r="CV885" s="1"/>
      <c r="CW885" s="1"/>
      <c r="CX885" s="1"/>
      <c r="CY885" s="1"/>
      <c r="CZ885" s="1"/>
      <c r="DA885" s="1"/>
      <c r="DB885" s="1"/>
      <c r="DC885" s="1"/>
      <c r="DD885" s="1"/>
      <c r="DE885" s="1"/>
      <c r="DF885" s="1"/>
      <c r="DG885" s="1"/>
      <c r="DH885" s="1"/>
      <c r="DI885" s="1"/>
      <c r="DJ885" s="1"/>
      <c r="DK885" s="1"/>
      <c r="DL885" s="1"/>
      <c r="DM885" s="1"/>
      <c r="DN885" s="1"/>
      <c r="DO885" s="1"/>
      <c r="DP885" s="1"/>
      <c r="DQ885" s="1"/>
      <c r="DR885" s="1"/>
      <c r="DS885" s="1"/>
      <c r="DT885" s="1"/>
      <c r="DU885" s="1"/>
      <c r="DV885" s="1"/>
      <c r="DW885" s="1"/>
      <c r="DX885" s="1"/>
      <c r="DY885" s="1"/>
      <c r="DZ885" s="1"/>
      <c r="EA885" s="1"/>
      <c r="EB885" s="1"/>
      <c r="EC885" s="1"/>
      <c r="ED885" s="1"/>
      <c r="EE885" s="1"/>
      <c r="EF885" s="1"/>
      <c r="EG885" s="1"/>
      <c r="EH885" s="1"/>
      <c r="EI885" s="1"/>
      <c r="EJ885" s="1"/>
      <c r="EK885" s="1"/>
      <c r="EL885" s="1"/>
      <c r="EM885" s="1"/>
      <c r="EN885" s="1"/>
      <c r="EO885" s="1"/>
      <c r="EP885" s="1"/>
      <c r="EQ885" s="1"/>
      <c r="ER885" s="1"/>
      <c r="ES885" s="1"/>
      <c r="ET885" s="1"/>
      <c r="EU885" s="1"/>
      <c r="EV885" s="1"/>
      <c r="EW885" s="1"/>
      <c r="EX885" s="1"/>
      <c r="EY885" s="1"/>
      <c r="EZ885" s="1"/>
      <c r="FA885" s="1"/>
      <c r="FB885" s="1"/>
      <c r="FC885" s="1"/>
      <c r="FD885" s="1"/>
      <c r="FE885" s="1"/>
      <c r="FF885" s="1"/>
      <c r="FI885" s="2"/>
      <c r="FJ885" s="2"/>
      <c r="FO885" s="2"/>
      <c r="FP885" s="2"/>
      <c r="FS885" s="2"/>
      <c r="FT885" s="2"/>
      <c r="FU885" s="2"/>
      <c r="FV885" s="2"/>
      <c r="FW885" s="2"/>
      <c r="FX885" s="2"/>
      <c r="FY885" s="2"/>
      <c r="FZ885" s="2"/>
      <c r="GQ885" s="1"/>
      <c r="GR885" s="1"/>
      <c r="GS885" s="1"/>
      <c r="GT885" s="1"/>
      <c r="GU885" s="1"/>
      <c r="GV885" s="1"/>
      <c r="GW885" s="1"/>
      <c r="GX885" s="1"/>
      <c r="HM885" s="1"/>
      <c r="HN885" s="1"/>
    </row>
    <row r="886" spans="1:222">
      <c r="A886" s="11"/>
      <c r="B886" s="1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2"/>
      <c r="AN886" s="2"/>
      <c r="AQ886" s="2"/>
      <c r="AR886" s="2"/>
      <c r="AU886" s="2"/>
      <c r="AV886" s="2"/>
      <c r="BA886" s="2"/>
      <c r="BB886" s="2"/>
      <c r="BE886" s="2"/>
      <c r="BF886" s="2"/>
      <c r="BI886" s="2"/>
      <c r="BJ886" s="2"/>
      <c r="BO886" s="1"/>
      <c r="BP886" s="1"/>
      <c r="BQ886" s="1"/>
      <c r="BR886" s="1"/>
      <c r="BS886" s="1"/>
      <c r="BT886" s="1"/>
      <c r="BU886" s="1"/>
      <c r="BV886" s="1"/>
      <c r="BW886" s="1"/>
      <c r="BX886" s="1"/>
      <c r="BY886" s="1"/>
      <c r="BZ886" s="1"/>
      <c r="CA886" s="1"/>
      <c r="CB886" s="1"/>
      <c r="CC886" s="1"/>
      <c r="CD886" s="1"/>
      <c r="CE886" s="1"/>
      <c r="CF886" s="1"/>
      <c r="CG886" s="1"/>
      <c r="CH886" s="1"/>
      <c r="CI886" s="1"/>
      <c r="CJ886" s="1"/>
      <c r="CK886" s="1"/>
      <c r="CL886" s="1"/>
      <c r="CM886" s="1"/>
      <c r="CN886" s="1"/>
      <c r="CO886" s="1"/>
      <c r="CP886" s="1"/>
      <c r="CQ886" s="1"/>
      <c r="CR886" s="1"/>
      <c r="CS886" s="1"/>
      <c r="CT886" s="1"/>
      <c r="CU886" s="1"/>
      <c r="CV886" s="1"/>
      <c r="CW886" s="1"/>
      <c r="CX886" s="1"/>
      <c r="CY886" s="1"/>
      <c r="CZ886" s="1"/>
      <c r="DA886" s="1"/>
      <c r="DB886" s="1"/>
      <c r="DC886" s="1"/>
      <c r="DD886" s="1"/>
      <c r="DE886" s="1"/>
      <c r="DF886" s="1"/>
      <c r="DG886" s="1"/>
      <c r="DH886" s="1"/>
      <c r="DI886" s="1"/>
      <c r="DJ886" s="1"/>
      <c r="DK886" s="1"/>
      <c r="DL886" s="1"/>
      <c r="DM886" s="1"/>
      <c r="DN886" s="1"/>
      <c r="DO886" s="1"/>
      <c r="DP886" s="1"/>
      <c r="DQ886" s="1"/>
      <c r="DR886" s="1"/>
      <c r="DS886" s="1"/>
      <c r="DT886" s="1"/>
      <c r="DU886" s="1"/>
      <c r="DV886" s="1"/>
      <c r="DW886" s="1"/>
      <c r="DX886" s="1"/>
      <c r="DY886" s="1"/>
      <c r="DZ886" s="1"/>
      <c r="EA886" s="1"/>
      <c r="EB886" s="1"/>
      <c r="EC886" s="1"/>
      <c r="ED886" s="1"/>
      <c r="EE886" s="1"/>
      <c r="EF886" s="1"/>
      <c r="EG886" s="1"/>
      <c r="EH886" s="1"/>
      <c r="EI886" s="1"/>
      <c r="EJ886" s="1"/>
      <c r="EK886" s="1"/>
      <c r="EL886" s="1"/>
      <c r="EM886" s="1"/>
      <c r="EN886" s="1"/>
      <c r="EO886" s="1"/>
      <c r="EP886" s="1"/>
      <c r="EQ886" s="1"/>
      <c r="ER886" s="1"/>
      <c r="ES886" s="1"/>
      <c r="ET886" s="1"/>
      <c r="EU886" s="1"/>
      <c r="EV886" s="1"/>
      <c r="EW886" s="1"/>
      <c r="EX886" s="1"/>
      <c r="EY886" s="1"/>
      <c r="EZ886" s="1"/>
      <c r="FA886" s="1"/>
      <c r="FB886" s="1"/>
      <c r="FC886" s="1"/>
      <c r="FD886" s="1"/>
      <c r="FE886" s="1"/>
      <c r="FF886" s="1"/>
      <c r="FI886" s="2"/>
      <c r="FJ886" s="2"/>
      <c r="FO886" s="2"/>
      <c r="FP886" s="2"/>
      <c r="FS886" s="2"/>
      <c r="FT886" s="2"/>
      <c r="FU886" s="2"/>
      <c r="FV886" s="2"/>
      <c r="FW886" s="2"/>
      <c r="FX886" s="2"/>
      <c r="FY886" s="2"/>
      <c r="FZ886" s="2"/>
      <c r="GQ886" s="1"/>
      <c r="GR886" s="1"/>
      <c r="GS886" s="1"/>
      <c r="GT886" s="1"/>
      <c r="GU886" s="1"/>
      <c r="GV886" s="1"/>
      <c r="GW886" s="1"/>
      <c r="GX886" s="1"/>
      <c r="HM886" s="1"/>
      <c r="HN886" s="1"/>
    </row>
    <row r="887" spans="1:222">
      <c r="A887" s="11"/>
      <c r="B887" s="1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2"/>
      <c r="AN887" s="2"/>
      <c r="AQ887" s="2"/>
      <c r="AR887" s="2"/>
      <c r="AU887" s="2"/>
      <c r="AV887" s="2"/>
      <c r="BA887" s="2"/>
      <c r="BB887" s="2"/>
      <c r="BE887" s="2"/>
      <c r="BF887" s="2"/>
      <c r="BI887" s="2"/>
      <c r="BJ887" s="2"/>
      <c r="BO887" s="1"/>
      <c r="BP887" s="1"/>
      <c r="BQ887" s="1"/>
      <c r="BR887" s="1"/>
      <c r="BS887" s="1"/>
      <c r="BT887" s="1"/>
      <c r="BU887" s="1"/>
      <c r="BV887" s="1"/>
      <c r="BW887" s="1"/>
      <c r="BX887" s="1"/>
      <c r="BY887" s="1"/>
      <c r="BZ887" s="1"/>
      <c r="CA887" s="1"/>
      <c r="CB887" s="1"/>
      <c r="CC887" s="1"/>
      <c r="CD887" s="1"/>
      <c r="CE887" s="1"/>
      <c r="CF887" s="1"/>
      <c r="CG887" s="1"/>
      <c r="CH887" s="1"/>
      <c r="CI887" s="1"/>
      <c r="CJ887" s="1"/>
      <c r="CK887" s="1"/>
      <c r="CL887" s="1"/>
      <c r="CM887" s="1"/>
      <c r="CN887" s="1"/>
      <c r="CO887" s="1"/>
      <c r="CP887" s="1"/>
      <c r="CQ887" s="1"/>
      <c r="CR887" s="1"/>
      <c r="CS887" s="1"/>
      <c r="CT887" s="1"/>
      <c r="CU887" s="1"/>
      <c r="CV887" s="1"/>
      <c r="CW887" s="1"/>
      <c r="CX887" s="1"/>
      <c r="CY887" s="1"/>
      <c r="CZ887" s="1"/>
      <c r="DA887" s="1"/>
      <c r="DB887" s="1"/>
      <c r="DC887" s="1"/>
      <c r="DD887" s="1"/>
      <c r="DE887" s="1"/>
      <c r="DF887" s="1"/>
      <c r="DG887" s="1"/>
      <c r="DH887" s="1"/>
      <c r="DI887" s="1"/>
      <c r="DJ887" s="1"/>
      <c r="DK887" s="1"/>
      <c r="DL887" s="1"/>
      <c r="DM887" s="1"/>
      <c r="DN887" s="1"/>
      <c r="DO887" s="1"/>
      <c r="DP887" s="1"/>
      <c r="DQ887" s="1"/>
      <c r="DR887" s="1"/>
      <c r="DS887" s="1"/>
      <c r="DT887" s="1"/>
      <c r="DU887" s="1"/>
      <c r="DV887" s="1"/>
      <c r="DW887" s="1"/>
      <c r="DX887" s="1"/>
      <c r="DY887" s="1"/>
      <c r="DZ887" s="1"/>
      <c r="EA887" s="1"/>
      <c r="EB887" s="1"/>
      <c r="EC887" s="1"/>
      <c r="ED887" s="1"/>
      <c r="EE887" s="1"/>
      <c r="EF887" s="1"/>
      <c r="EG887" s="1"/>
      <c r="EH887" s="1"/>
      <c r="EI887" s="1"/>
      <c r="EJ887" s="1"/>
      <c r="EK887" s="1"/>
      <c r="EL887" s="1"/>
      <c r="EM887" s="1"/>
      <c r="EN887" s="1"/>
      <c r="EO887" s="1"/>
      <c r="EP887" s="1"/>
      <c r="EQ887" s="1"/>
      <c r="ER887" s="1"/>
      <c r="ES887" s="1"/>
      <c r="ET887" s="1"/>
      <c r="EU887" s="1"/>
      <c r="EV887" s="1"/>
      <c r="EW887" s="1"/>
      <c r="EX887" s="1"/>
      <c r="EY887" s="1"/>
      <c r="EZ887" s="1"/>
      <c r="FA887" s="1"/>
      <c r="FB887" s="1"/>
      <c r="FC887" s="1"/>
      <c r="FD887" s="1"/>
      <c r="FE887" s="1"/>
      <c r="FF887" s="1"/>
      <c r="FI887" s="2"/>
      <c r="FJ887" s="2"/>
      <c r="FO887" s="2"/>
      <c r="FP887" s="2"/>
      <c r="FS887" s="2"/>
      <c r="FT887" s="2"/>
      <c r="FU887" s="2"/>
      <c r="FV887" s="2"/>
      <c r="FW887" s="2"/>
      <c r="FX887" s="2"/>
      <c r="FY887" s="2"/>
      <c r="FZ887" s="2"/>
      <c r="GQ887" s="1"/>
      <c r="GR887" s="1"/>
      <c r="GS887" s="1"/>
      <c r="GT887" s="1"/>
      <c r="GU887" s="1"/>
      <c r="GV887" s="1"/>
      <c r="GW887" s="1"/>
      <c r="GX887" s="1"/>
      <c r="HM887" s="1"/>
      <c r="HN887" s="1"/>
    </row>
    <row r="888" spans="1:222">
      <c r="A888" s="11"/>
      <c r="B888" s="1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2"/>
      <c r="AN888" s="2"/>
      <c r="AQ888" s="2"/>
      <c r="AR888" s="2"/>
      <c r="AU888" s="2"/>
      <c r="AV888" s="2"/>
      <c r="BA888" s="2"/>
      <c r="BB888" s="2"/>
      <c r="BE888" s="2"/>
      <c r="BF888" s="2"/>
      <c r="BI888" s="2"/>
      <c r="BJ888" s="2"/>
      <c r="BO888" s="1"/>
      <c r="BP888" s="1"/>
      <c r="BQ888" s="1"/>
      <c r="BR888" s="1"/>
      <c r="BS888" s="1"/>
      <c r="BT888" s="1"/>
      <c r="BU888" s="1"/>
      <c r="BV888" s="1"/>
      <c r="BW888" s="1"/>
      <c r="BX888" s="1"/>
      <c r="BY888" s="1"/>
      <c r="BZ888" s="1"/>
      <c r="CA888" s="1"/>
      <c r="CB888" s="1"/>
      <c r="CC888" s="1"/>
      <c r="CD888" s="1"/>
      <c r="CE888" s="1"/>
      <c r="CF888" s="1"/>
      <c r="CG888" s="1"/>
      <c r="CH888" s="1"/>
      <c r="CI888" s="1"/>
      <c r="CJ888" s="1"/>
      <c r="CK888" s="1"/>
      <c r="CL888" s="1"/>
      <c r="CM888" s="1"/>
      <c r="CN888" s="1"/>
      <c r="CO888" s="1"/>
      <c r="CP888" s="1"/>
      <c r="CQ888" s="1"/>
      <c r="CR888" s="1"/>
      <c r="CS888" s="1"/>
      <c r="CT888" s="1"/>
      <c r="CU888" s="1"/>
      <c r="CV888" s="1"/>
      <c r="CW888" s="1"/>
      <c r="CX888" s="1"/>
      <c r="CY888" s="1"/>
      <c r="CZ888" s="1"/>
      <c r="DA888" s="1"/>
      <c r="DB888" s="1"/>
      <c r="DC888" s="1"/>
      <c r="DD888" s="1"/>
      <c r="DE888" s="1"/>
      <c r="DF888" s="1"/>
      <c r="DG888" s="1"/>
      <c r="DH888" s="1"/>
      <c r="DI888" s="1"/>
      <c r="DJ888" s="1"/>
      <c r="DK888" s="1"/>
      <c r="DL888" s="1"/>
      <c r="DM888" s="1"/>
      <c r="DN888" s="1"/>
      <c r="DO888" s="1"/>
      <c r="DP888" s="1"/>
      <c r="DQ888" s="1"/>
      <c r="DR888" s="1"/>
      <c r="DS888" s="1"/>
      <c r="DT888" s="1"/>
      <c r="DU888" s="1"/>
      <c r="DV888" s="1"/>
      <c r="DW888" s="1"/>
      <c r="DX888" s="1"/>
      <c r="DY888" s="1"/>
      <c r="DZ888" s="1"/>
      <c r="EA888" s="1"/>
      <c r="EB888" s="1"/>
      <c r="EC888" s="1"/>
      <c r="ED888" s="1"/>
      <c r="EE888" s="1"/>
      <c r="EF888" s="1"/>
      <c r="EG888" s="1"/>
      <c r="EH888" s="1"/>
      <c r="EI888" s="1"/>
      <c r="EJ888" s="1"/>
      <c r="EK888" s="1"/>
      <c r="EL888" s="1"/>
      <c r="EM888" s="1"/>
      <c r="EN888" s="1"/>
      <c r="EO888" s="1"/>
      <c r="EP888" s="1"/>
      <c r="EQ888" s="1"/>
      <c r="ER888" s="1"/>
      <c r="ES888" s="1"/>
      <c r="ET888" s="1"/>
      <c r="EU888" s="1"/>
      <c r="EV888" s="1"/>
      <c r="EW888" s="1"/>
      <c r="EX888" s="1"/>
      <c r="EY888" s="1"/>
      <c r="EZ888" s="1"/>
      <c r="FA888" s="1"/>
      <c r="FB888" s="1"/>
      <c r="FC888" s="1"/>
      <c r="FD888" s="1"/>
      <c r="FE888" s="1"/>
      <c r="FF888" s="1"/>
      <c r="FI888" s="2"/>
      <c r="FJ888" s="2"/>
      <c r="FO888" s="2"/>
      <c r="FP888" s="2"/>
      <c r="FS888" s="2"/>
      <c r="FT888" s="2"/>
      <c r="FU888" s="2"/>
      <c r="FV888" s="2"/>
      <c r="FW888" s="2"/>
      <c r="FX888" s="2"/>
      <c r="FY888" s="2"/>
      <c r="FZ888" s="2"/>
      <c r="GQ888" s="1"/>
      <c r="GR888" s="1"/>
      <c r="GS888" s="1"/>
      <c r="GT888" s="1"/>
      <c r="GU888" s="1"/>
      <c r="GV888" s="1"/>
      <c r="GW888" s="1"/>
      <c r="GX888" s="1"/>
      <c r="HM888" s="1"/>
      <c r="HN888" s="1"/>
    </row>
    <row r="889" spans="1:222">
      <c r="A889" s="11"/>
      <c r="B889" s="1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2"/>
      <c r="AN889" s="2"/>
      <c r="AQ889" s="2"/>
      <c r="AR889" s="2"/>
      <c r="AU889" s="2"/>
      <c r="AV889" s="2"/>
      <c r="BA889" s="2"/>
      <c r="BB889" s="2"/>
      <c r="BE889" s="2"/>
      <c r="BF889" s="2"/>
      <c r="BI889" s="2"/>
      <c r="BJ889" s="2"/>
      <c r="BO889" s="1"/>
      <c r="BP889" s="1"/>
      <c r="BQ889" s="1"/>
      <c r="BR889" s="1"/>
      <c r="BS889" s="1"/>
      <c r="BT889" s="1"/>
      <c r="BU889" s="1"/>
      <c r="BV889" s="1"/>
      <c r="BW889" s="1"/>
      <c r="BX889" s="1"/>
      <c r="BY889" s="1"/>
      <c r="BZ889" s="1"/>
      <c r="CA889" s="1"/>
      <c r="CB889" s="1"/>
      <c r="CC889" s="1"/>
      <c r="CD889" s="1"/>
      <c r="CE889" s="1"/>
      <c r="CF889" s="1"/>
      <c r="CG889" s="1"/>
      <c r="CH889" s="1"/>
      <c r="CI889" s="1"/>
      <c r="CJ889" s="1"/>
      <c r="CK889" s="1"/>
      <c r="CL889" s="1"/>
      <c r="CM889" s="1"/>
      <c r="CN889" s="1"/>
      <c r="CO889" s="1"/>
      <c r="CP889" s="1"/>
      <c r="CQ889" s="1"/>
      <c r="CR889" s="1"/>
      <c r="CS889" s="1"/>
      <c r="CT889" s="1"/>
      <c r="CU889" s="1"/>
      <c r="CV889" s="1"/>
      <c r="CW889" s="1"/>
      <c r="CX889" s="1"/>
      <c r="CY889" s="1"/>
      <c r="CZ889" s="1"/>
      <c r="DA889" s="1"/>
      <c r="DB889" s="1"/>
      <c r="DC889" s="1"/>
      <c r="DD889" s="1"/>
      <c r="DE889" s="1"/>
      <c r="DF889" s="1"/>
      <c r="DG889" s="1"/>
      <c r="DH889" s="1"/>
      <c r="DI889" s="1"/>
      <c r="DJ889" s="1"/>
      <c r="DK889" s="1"/>
      <c r="DL889" s="1"/>
      <c r="DM889" s="1"/>
      <c r="DN889" s="1"/>
      <c r="DO889" s="1"/>
      <c r="DP889" s="1"/>
      <c r="DQ889" s="1"/>
      <c r="DR889" s="1"/>
      <c r="DS889" s="1"/>
      <c r="DT889" s="1"/>
      <c r="DU889" s="1"/>
      <c r="DV889" s="1"/>
      <c r="DW889" s="1"/>
      <c r="DX889" s="1"/>
      <c r="DY889" s="1"/>
      <c r="DZ889" s="1"/>
      <c r="EA889" s="1"/>
      <c r="EB889" s="1"/>
      <c r="EC889" s="1"/>
      <c r="ED889" s="1"/>
      <c r="EE889" s="1"/>
      <c r="EF889" s="1"/>
      <c r="EG889" s="1"/>
      <c r="EH889" s="1"/>
      <c r="EI889" s="1"/>
      <c r="EJ889" s="1"/>
      <c r="EK889" s="1"/>
      <c r="EL889" s="1"/>
      <c r="EM889" s="1"/>
      <c r="EN889" s="1"/>
      <c r="EO889" s="1"/>
      <c r="EP889" s="1"/>
      <c r="EQ889" s="1"/>
      <c r="ER889" s="1"/>
      <c r="ES889" s="1"/>
      <c r="ET889" s="1"/>
      <c r="EU889" s="1"/>
      <c r="EV889" s="1"/>
      <c r="EW889" s="1"/>
      <c r="EX889" s="1"/>
      <c r="EY889" s="1"/>
      <c r="EZ889" s="1"/>
      <c r="FA889" s="1"/>
      <c r="FB889" s="1"/>
      <c r="FC889" s="1"/>
      <c r="FD889" s="1"/>
      <c r="FE889" s="1"/>
      <c r="FF889" s="1"/>
      <c r="FI889" s="2"/>
      <c r="FJ889" s="2"/>
      <c r="FO889" s="2"/>
      <c r="FP889" s="2"/>
      <c r="FS889" s="2"/>
      <c r="FT889" s="2"/>
      <c r="FU889" s="2"/>
      <c r="FV889" s="2"/>
      <c r="FW889" s="2"/>
      <c r="FX889" s="2"/>
      <c r="FY889" s="2"/>
      <c r="FZ889" s="2"/>
      <c r="GQ889" s="1"/>
      <c r="GR889" s="1"/>
      <c r="GS889" s="1"/>
      <c r="GT889" s="1"/>
      <c r="GU889" s="1"/>
      <c r="GV889" s="1"/>
      <c r="GW889" s="1"/>
      <c r="GX889" s="1"/>
      <c r="HM889" s="1"/>
      <c r="HN889" s="1"/>
    </row>
    <row r="890" spans="1:222">
      <c r="A890" s="11"/>
      <c r="B890" s="1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2"/>
      <c r="AN890" s="2"/>
      <c r="AQ890" s="2"/>
      <c r="AR890" s="2"/>
      <c r="AU890" s="2"/>
      <c r="AV890" s="2"/>
      <c r="BA890" s="2"/>
      <c r="BB890" s="2"/>
      <c r="BE890" s="2"/>
      <c r="BF890" s="2"/>
      <c r="BI890" s="2"/>
      <c r="BJ890" s="2"/>
      <c r="BO890" s="1"/>
      <c r="BP890" s="1"/>
      <c r="BQ890" s="1"/>
      <c r="BR890" s="1"/>
      <c r="BS890" s="1"/>
      <c r="BT890" s="1"/>
      <c r="BU890" s="1"/>
      <c r="BV890" s="1"/>
      <c r="BW890" s="1"/>
      <c r="BX890" s="1"/>
      <c r="BY890" s="1"/>
      <c r="BZ890" s="1"/>
      <c r="CA890" s="1"/>
      <c r="CB890" s="1"/>
      <c r="CC890" s="1"/>
      <c r="CD890" s="1"/>
      <c r="CE890" s="1"/>
      <c r="CF890" s="1"/>
      <c r="CG890" s="1"/>
      <c r="CH890" s="1"/>
      <c r="CI890" s="1"/>
      <c r="CJ890" s="1"/>
      <c r="CK890" s="1"/>
      <c r="CL890" s="1"/>
      <c r="CM890" s="1"/>
      <c r="CN890" s="1"/>
      <c r="CO890" s="1"/>
      <c r="CP890" s="1"/>
      <c r="CQ890" s="1"/>
      <c r="CR890" s="1"/>
      <c r="CS890" s="1"/>
      <c r="CT890" s="1"/>
      <c r="CU890" s="1"/>
      <c r="CV890" s="1"/>
      <c r="CW890" s="1"/>
      <c r="CX890" s="1"/>
      <c r="CY890" s="1"/>
      <c r="CZ890" s="1"/>
      <c r="DA890" s="1"/>
      <c r="DB890" s="1"/>
      <c r="DC890" s="1"/>
      <c r="DD890" s="1"/>
      <c r="DE890" s="1"/>
      <c r="DF890" s="1"/>
      <c r="DG890" s="1"/>
      <c r="DH890" s="1"/>
      <c r="DI890" s="1"/>
      <c r="DJ890" s="1"/>
      <c r="DK890" s="1"/>
      <c r="DL890" s="1"/>
      <c r="DM890" s="1"/>
      <c r="DN890" s="1"/>
      <c r="DO890" s="1"/>
      <c r="DP890" s="1"/>
      <c r="DQ890" s="1"/>
      <c r="DR890" s="1"/>
      <c r="DS890" s="1"/>
      <c r="DT890" s="1"/>
      <c r="DU890" s="1"/>
      <c r="DV890" s="1"/>
      <c r="DW890" s="1"/>
      <c r="DX890" s="1"/>
      <c r="DY890" s="1"/>
      <c r="DZ890" s="1"/>
      <c r="EA890" s="1"/>
      <c r="EB890" s="1"/>
      <c r="EC890" s="1"/>
      <c r="ED890" s="1"/>
      <c r="EE890" s="1"/>
      <c r="EF890" s="1"/>
      <c r="EG890" s="1"/>
      <c r="EH890" s="1"/>
      <c r="EI890" s="1"/>
      <c r="EJ890" s="1"/>
      <c r="EK890" s="1"/>
      <c r="EL890" s="1"/>
      <c r="EM890" s="1"/>
      <c r="EN890" s="1"/>
      <c r="EO890" s="1"/>
      <c r="EP890" s="1"/>
      <c r="EQ890" s="1"/>
      <c r="ER890" s="1"/>
      <c r="ES890" s="1"/>
      <c r="ET890" s="1"/>
      <c r="EU890" s="1"/>
      <c r="EV890" s="1"/>
      <c r="EW890" s="1"/>
      <c r="EX890" s="1"/>
      <c r="EY890" s="1"/>
      <c r="EZ890" s="1"/>
      <c r="FA890" s="1"/>
      <c r="FB890" s="1"/>
      <c r="FC890" s="1"/>
      <c r="FD890" s="1"/>
      <c r="FE890" s="1"/>
      <c r="FF890" s="1"/>
      <c r="FI890" s="2"/>
      <c r="FJ890" s="2"/>
      <c r="FO890" s="2"/>
      <c r="FP890" s="2"/>
      <c r="FS890" s="2"/>
      <c r="FT890" s="2"/>
      <c r="FU890" s="2"/>
      <c r="FV890" s="2"/>
      <c r="FW890" s="2"/>
      <c r="FX890" s="2"/>
      <c r="FY890" s="2"/>
      <c r="FZ890" s="2"/>
      <c r="GQ890" s="1"/>
      <c r="GR890" s="1"/>
      <c r="GS890" s="1"/>
      <c r="GT890" s="1"/>
      <c r="GU890" s="1"/>
      <c r="GV890" s="1"/>
      <c r="GW890" s="1"/>
      <c r="GX890" s="1"/>
      <c r="HM890" s="1"/>
      <c r="HN890" s="1"/>
    </row>
    <row r="891" spans="1:222">
      <c r="A891" s="11"/>
      <c r="B891" s="1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2"/>
      <c r="AN891" s="2"/>
      <c r="AQ891" s="2"/>
      <c r="AR891" s="2"/>
      <c r="AU891" s="2"/>
      <c r="AV891" s="2"/>
      <c r="BA891" s="2"/>
      <c r="BB891" s="2"/>
      <c r="BE891" s="2"/>
      <c r="BF891" s="2"/>
      <c r="BI891" s="2"/>
      <c r="BJ891" s="2"/>
      <c r="BO891" s="1"/>
      <c r="BP891" s="1"/>
      <c r="BQ891" s="1"/>
      <c r="BR891" s="1"/>
      <c r="BS891" s="1"/>
      <c r="BT891" s="1"/>
      <c r="BU891" s="1"/>
      <c r="BV891" s="1"/>
      <c r="BW891" s="1"/>
      <c r="BX891" s="1"/>
      <c r="BY891" s="1"/>
      <c r="BZ891" s="1"/>
      <c r="CA891" s="1"/>
      <c r="CB891" s="1"/>
      <c r="CC891" s="1"/>
      <c r="CD891" s="1"/>
      <c r="CE891" s="1"/>
      <c r="CF891" s="1"/>
      <c r="CG891" s="1"/>
      <c r="CH891" s="1"/>
      <c r="CI891" s="1"/>
      <c r="CJ891" s="1"/>
      <c r="CK891" s="1"/>
      <c r="CL891" s="1"/>
      <c r="CM891" s="1"/>
      <c r="CN891" s="1"/>
      <c r="CO891" s="1"/>
      <c r="CP891" s="1"/>
      <c r="CQ891" s="1"/>
      <c r="CR891" s="1"/>
      <c r="CS891" s="1"/>
      <c r="CT891" s="1"/>
      <c r="CU891" s="1"/>
      <c r="CV891" s="1"/>
      <c r="CW891" s="1"/>
      <c r="CX891" s="1"/>
      <c r="CY891" s="1"/>
      <c r="CZ891" s="1"/>
      <c r="DA891" s="1"/>
      <c r="DB891" s="1"/>
      <c r="DC891" s="1"/>
      <c r="DD891" s="1"/>
      <c r="DE891" s="1"/>
      <c r="DF891" s="1"/>
      <c r="DG891" s="1"/>
      <c r="DH891" s="1"/>
      <c r="DI891" s="1"/>
      <c r="DJ891" s="1"/>
      <c r="DK891" s="1"/>
      <c r="DL891" s="1"/>
      <c r="DM891" s="1"/>
      <c r="DN891" s="1"/>
      <c r="DO891" s="1"/>
      <c r="DP891" s="1"/>
      <c r="DQ891" s="1"/>
      <c r="DR891" s="1"/>
      <c r="DS891" s="1"/>
      <c r="DT891" s="1"/>
      <c r="DU891" s="1"/>
      <c r="DV891" s="1"/>
      <c r="DW891" s="1"/>
      <c r="DX891" s="1"/>
      <c r="DY891" s="1"/>
      <c r="DZ891" s="1"/>
      <c r="EA891" s="1"/>
      <c r="EB891" s="1"/>
      <c r="EC891" s="1"/>
      <c r="ED891" s="1"/>
      <c r="EE891" s="1"/>
      <c r="EF891" s="1"/>
      <c r="EG891" s="1"/>
      <c r="EH891" s="1"/>
      <c r="EI891" s="1"/>
      <c r="EJ891" s="1"/>
      <c r="EK891" s="1"/>
      <c r="EL891" s="1"/>
      <c r="EM891" s="1"/>
      <c r="EN891" s="1"/>
      <c r="EO891" s="1"/>
      <c r="EP891" s="1"/>
      <c r="EQ891" s="1"/>
      <c r="ER891" s="1"/>
      <c r="ES891" s="1"/>
      <c r="ET891" s="1"/>
      <c r="EU891" s="1"/>
      <c r="EV891" s="1"/>
      <c r="EW891" s="1"/>
      <c r="EX891" s="1"/>
      <c r="EY891" s="1"/>
      <c r="EZ891" s="1"/>
      <c r="FA891" s="1"/>
      <c r="FB891" s="1"/>
      <c r="FC891" s="1"/>
      <c r="FD891" s="1"/>
      <c r="FE891" s="1"/>
      <c r="FF891" s="1"/>
      <c r="FI891" s="2"/>
      <c r="FJ891" s="2"/>
      <c r="FO891" s="2"/>
      <c r="FP891" s="2"/>
      <c r="FS891" s="2"/>
      <c r="FT891" s="2"/>
      <c r="FU891" s="2"/>
      <c r="FV891" s="2"/>
      <c r="FW891" s="2"/>
      <c r="FX891" s="2"/>
      <c r="FY891" s="2"/>
      <c r="FZ891" s="2"/>
      <c r="GQ891" s="1"/>
      <c r="GR891" s="1"/>
      <c r="GS891" s="1"/>
      <c r="GT891" s="1"/>
      <c r="GU891" s="1"/>
      <c r="GV891" s="1"/>
      <c r="GW891" s="1"/>
      <c r="GX891" s="1"/>
      <c r="HM891" s="1"/>
      <c r="HN891" s="1"/>
    </row>
    <row r="892" spans="1:222">
      <c r="A892" s="11"/>
      <c r="B892" s="1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2"/>
      <c r="AN892" s="2"/>
      <c r="AQ892" s="2"/>
      <c r="AR892" s="2"/>
      <c r="AU892" s="2"/>
      <c r="AV892" s="2"/>
      <c r="BA892" s="2"/>
      <c r="BB892" s="2"/>
      <c r="BE892" s="2"/>
      <c r="BF892" s="2"/>
      <c r="BI892" s="2"/>
      <c r="BJ892" s="2"/>
      <c r="BO892" s="1"/>
      <c r="BP892" s="1"/>
      <c r="BQ892" s="1"/>
      <c r="BR892" s="1"/>
      <c r="BS892" s="1"/>
      <c r="BT892" s="1"/>
      <c r="BU892" s="1"/>
      <c r="BV892" s="1"/>
      <c r="BW892" s="1"/>
      <c r="BX892" s="1"/>
      <c r="BY892" s="1"/>
      <c r="BZ892" s="1"/>
      <c r="CA892" s="1"/>
      <c r="CB892" s="1"/>
      <c r="CC892" s="1"/>
      <c r="CD892" s="1"/>
      <c r="CE892" s="1"/>
      <c r="CF892" s="1"/>
      <c r="CG892" s="1"/>
      <c r="CH892" s="1"/>
      <c r="CI892" s="1"/>
      <c r="CJ892" s="1"/>
      <c r="CK892" s="1"/>
      <c r="CL892" s="1"/>
      <c r="CM892" s="1"/>
      <c r="CN892" s="1"/>
      <c r="CO892" s="1"/>
      <c r="CP892" s="1"/>
      <c r="CQ892" s="1"/>
      <c r="CR892" s="1"/>
      <c r="CS892" s="1"/>
      <c r="CT892" s="1"/>
      <c r="CU892" s="1"/>
      <c r="CV892" s="1"/>
      <c r="CW892" s="1"/>
      <c r="CX892" s="1"/>
      <c r="CY892" s="1"/>
      <c r="CZ892" s="1"/>
      <c r="DA892" s="1"/>
      <c r="DB892" s="1"/>
      <c r="DC892" s="1"/>
      <c r="DD892" s="1"/>
      <c r="DE892" s="1"/>
      <c r="DF892" s="1"/>
      <c r="DG892" s="1"/>
      <c r="DH892" s="1"/>
      <c r="DI892" s="1"/>
      <c r="DJ892" s="1"/>
      <c r="DK892" s="1"/>
      <c r="DL892" s="1"/>
      <c r="DM892" s="1"/>
      <c r="DN892" s="1"/>
      <c r="DO892" s="1"/>
      <c r="DP892" s="1"/>
      <c r="DQ892" s="1"/>
      <c r="DR892" s="1"/>
      <c r="DS892" s="1"/>
      <c r="DT892" s="1"/>
      <c r="DU892" s="1"/>
      <c r="DV892" s="1"/>
      <c r="DW892" s="1"/>
      <c r="DX892" s="1"/>
      <c r="DY892" s="1"/>
      <c r="DZ892" s="1"/>
      <c r="EA892" s="1"/>
      <c r="EB892" s="1"/>
      <c r="EC892" s="1"/>
      <c r="ED892" s="1"/>
      <c r="EE892" s="1"/>
      <c r="EF892" s="1"/>
      <c r="EG892" s="1"/>
      <c r="EH892" s="1"/>
      <c r="EI892" s="1"/>
      <c r="EJ892" s="1"/>
      <c r="EK892" s="1"/>
      <c r="EL892" s="1"/>
      <c r="EM892" s="1"/>
      <c r="EN892" s="1"/>
      <c r="EO892" s="1"/>
      <c r="EP892" s="1"/>
      <c r="EQ892" s="1"/>
      <c r="ER892" s="1"/>
      <c r="ES892" s="1"/>
      <c r="ET892" s="1"/>
      <c r="EU892" s="1"/>
      <c r="EV892" s="1"/>
      <c r="EW892" s="1"/>
      <c r="EX892" s="1"/>
      <c r="EY892" s="1"/>
      <c r="EZ892" s="1"/>
      <c r="FA892" s="1"/>
      <c r="FB892" s="1"/>
      <c r="FC892" s="1"/>
      <c r="FD892" s="1"/>
      <c r="FE892" s="1"/>
      <c r="FF892" s="1"/>
      <c r="FI892" s="2"/>
      <c r="FJ892" s="2"/>
      <c r="FO892" s="2"/>
      <c r="FP892" s="2"/>
      <c r="FS892" s="2"/>
      <c r="FT892" s="2"/>
      <c r="FU892" s="2"/>
      <c r="FV892" s="2"/>
      <c r="FW892" s="2"/>
      <c r="FX892" s="2"/>
      <c r="FY892" s="2"/>
      <c r="FZ892" s="2"/>
      <c r="GQ892" s="1"/>
      <c r="GR892" s="1"/>
      <c r="GS892" s="1"/>
      <c r="GT892" s="1"/>
      <c r="GU892" s="1"/>
      <c r="GV892" s="1"/>
      <c r="GW892" s="1"/>
      <c r="GX892" s="1"/>
      <c r="HM892" s="1"/>
      <c r="HN892" s="1"/>
    </row>
    <row r="893" spans="1:222">
      <c r="A893" s="11"/>
      <c r="B893" s="1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2"/>
      <c r="AN893" s="2"/>
      <c r="AQ893" s="2"/>
      <c r="AR893" s="2"/>
      <c r="AU893" s="2"/>
      <c r="AV893" s="2"/>
      <c r="BA893" s="2"/>
      <c r="BB893" s="2"/>
      <c r="BE893" s="2"/>
      <c r="BF893" s="2"/>
      <c r="BI893" s="2"/>
      <c r="BJ893" s="2"/>
      <c r="BO893" s="1"/>
      <c r="BP893" s="1"/>
      <c r="BQ893" s="1"/>
      <c r="BR893" s="1"/>
      <c r="BS893" s="1"/>
      <c r="BT893" s="1"/>
      <c r="BU893" s="1"/>
      <c r="BV893" s="1"/>
      <c r="BW893" s="1"/>
      <c r="BX893" s="1"/>
      <c r="BY893" s="1"/>
      <c r="BZ893" s="1"/>
      <c r="CA893" s="1"/>
      <c r="CB893" s="1"/>
      <c r="CC893" s="1"/>
      <c r="CD893" s="1"/>
      <c r="CE893" s="1"/>
      <c r="CF893" s="1"/>
      <c r="CG893" s="1"/>
      <c r="CH893" s="1"/>
      <c r="CI893" s="1"/>
      <c r="CJ893" s="1"/>
      <c r="CK893" s="1"/>
      <c r="CL893" s="1"/>
      <c r="CM893" s="1"/>
      <c r="CN893" s="1"/>
      <c r="CO893" s="1"/>
      <c r="CP893" s="1"/>
      <c r="CQ893" s="1"/>
      <c r="CR893" s="1"/>
      <c r="CS893" s="1"/>
      <c r="CT893" s="1"/>
      <c r="CU893" s="1"/>
      <c r="CV893" s="1"/>
      <c r="CW893" s="1"/>
      <c r="CX893" s="1"/>
      <c r="CY893" s="1"/>
      <c r="CZ893" s="1"/>
      <c r="DA893" s="1"/>
      <c r="DB893" s="1"/>
      <c r="DC893" s="1"/>
      <c r="DD893" s="1"/>
      <c r="DE893" s="1"/>
      <c r="DF893" s="1"/>
      <c r="DG893" s="1"/>
      <c r="DH893" s="1"/>
      <c r="DI893" s="1"/>
      <c r="DJ893" s="1"/>
      <c r="DK893" s="1"/>
      <c r="DL893" s="1"/>
      <c r="DM893" s="1"/>
      <c r="DN893" s="1"/>
      <c r="DO893" s="1"/>
      <c r="DP893" s="1"/>
      <c r="DQ893" s="1"/>
      <c r="DR893" s="1"/>
      <c r="DS893" s="1"/>
      <c r="DT893" s="1"/>
      <c r="DU893" s="1"/>
      <c r="DV893" s="1"/>
      <c r="DW893" s="1"/>
      <c r="DX893" s="1"/>
      <c r="DY893" s="1"/>
      <c r="DZ893" s="1"/>
      <c r="EA893" s="1"/>
      <c r="EB893" s="1"/>
      <c r="EC893" s="1"/>
      <c r="ED893" s="1"/>
      <c r="EE893" s="1"/>
      <c r="EF893" s="1"/>
      <c r="EG893" s="1"/>
      <c r="EH893" s="1"/>
      <c r="EI893" s="1"/>
      <c r="EJ893" s="1"/>
      <c r="EK893" s="1"/>
      <c r="EL893" s="1"/>
      <c r="EM893" s="1"/>
      <c r="EN893" s="1"/>
      <c r="EO893" s="1"/>
      <c r="EP893" s="1"/>
      <c r="EQ893" s="1"/>
      <c r="ER893" s="1"/>
      <c r="ES893" s="1"/>
      <c r="ET893" s="1"/>
      <c r="EU893" s="1"/>
      <c r="EV893" s="1"/>
      <c r="EW893" s="1"/>
      <c r="EX893" s="1"/>
      <c r="EY893" s="1"/>
      <c r="EZ893" s="1"/>
      <c r="FA893" s="1"/>
      <c r="FB893" s="1"/>
      <c r="FC893" s="1"/>
      <c r="FD893" s="1"/>
      <c r="FE893" s="1"/>
      <c r="FF893" s="1"/>
      <c r="FI893" s="2"/>
      <c r="FJ893" s="2"/>
      <c r="FO893" s="2"/>
      <c r="FP893" s="2"/>
      <c r="FS893" s="2"/>
      <c r="FT893" s="2"/>
      <c r="FU893" s="2"/>
      <c r="FV893" s="2"/>
      <c r="FW893" s="2"/>
      <c r="FX893" s="2"/>
      <c r="FY893" s="2"/>
      <c r="FZ893" s="2"/>
      <c r="GQ893" s="1"/>
      <c r="GR893" s="1"/>
      <c r="GS893" s="1"/>
      <c r="GT893" s="1"/>
      <c r="GU893" s="1"/>
      <c r="GV893" s="1"/>
      <c r="GW893" s="1"/>
      <c r="GX893" s="1"/>
      <c r="HM893" s="1"/>
      <c r="HN893" s="1"/>
    </row>
    <row r="894" spans="1:222">
      <c r="A894" s="11"/>
      <c r="B894" s="1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2"/>
      <c r="AN894" s="2"/>
      <c r="AQ894" s="2"/>
      <c r="AR894" s="2"/>
      <c r="AU894" s="2"/>
      <c r="AV894" s="2"/>
      <c r="BA894" s="2"/>
      <c r="BB894" s="2"/>
      <c r="BE894" s="2"/>
      <c r="BF894" s="2"/>
      <c r="BI894" s="2"/>
      <c r="BJ894" s="2"/>
      <c r="BO894" s="1"/>
      <c r="BP894" s="1"/>
      <c r="BQ894" s="1"/>
      <c r="BR894" s="1"/>
      <c r="BS894" s="1"/>
      <c r="BT894" s="1"/>
      <c r="BU894" s="1"/>
      <c r="BV894" s="1"/>
      <c r="BW894" s="1"/>
      <c r="BX894" s="1"/>
      <c r="BY894" s="1"/>
      <c r="BZ894" s="1"/>
      <c r="CA894" s="1"/>
      <c r="CB894" s="1"/>
      <c r="CC894" s="1"/>
      <c r="CD894" s="1"/>
      <c r="CE894" s="1"/>
      <c r="CF894" s="1"/>
      <c r="CG894" s="1"/>
      <c r="CH894" s="1"/>
      <c r="CI894" s="1"/>
      <c r="CJ894" s="1"/>
      <c r="CK894" s="1"/>
      <c r="CL894" s="1"/>
      <c r="CM894" s="1"/>
      <c r="CN894" s="1"/>
      <c r="CO894" s="1"/>
      <c r="CP894" s="1"/>
      <c r="CQ894" s="1"/>
      <c r="CR894" s="1"/>
      <c r="CS894" s="1"/>
      <c r="CT894" s="1"/>
      <c r="CU894" s="1"/>
      <c r="CV894" s="1"/>
      <c r="CW894" s="1"/>
      <c r="CX894" s="1"/>
      <c r="CY894" s="1"/>
      <c r="CZ894" s="1"/>
      <c r="DA894" s="1"/>
      <c r="DB894" s="1"/>
      <c r="DC894" s="1"/>
      <c r="DD894" s="1"/>
      <c r="DE894" s="1"/>
      <c r="DF894" s="1"/>
      <c r="DG894" s="1"/>
      <c r="DH894" s="1"/>
      <c r="DI894" s="1"/>
      <c r="DJ894" s="1"/>
      <c r="DK894" s="1"/>
      <c r="DL894" s="1"/>
      <c r="DM894" s="1"/>
      <c r="DN894" s="1"/>
      <c r="DO894" s="1"/>
      <c r="DP894" s="1"/>
      <c r="DQ894" s="1"/>
      <c r="DR894" s="1"/>
      <c r="DS894" s="1"/>
      <c r="DT894" s="1"/>
      <c r="DU894" s="1"/>
      <c r="DV894" s="1"/>
      <c r="DW894" s="1"/>
      <c r="DX894" s="1"/>
      <c r="DY894" s="1"/>
      <c r="DZ894" s="1"/>
      <c r="EA894" s="1"/>
      <c r="EB894" s="1"/>
      <c r="EC894" s="1"/>
      <c r="ED894" s="1"/>
      <c r="EE894" s="1"/>
      <c r="EF894" s="1"/>
      <c r="EG894" s="1"/>
      <c r="EH894" s="1"/>
      <c r="EI894" s="1"/>
      <c r="EJ894" s="1"/>
      <c r="EK894" s="1"/>
      <c r="EL894" s="1"/>
      <c r="EM894" s="1"/>
      <c r="EN894" s="1"/>
      <c r="EO894" s="1"/>
      <c r="EP894" s="1"/>
      <c r="EQ894" s="1"/>
      <c r="ER894" s="1"/>
      <c r="ES894" s="1"/>
      <c r="ET894" s="1"/>
      <c r="EU894" s="1"/>
      <c r="EV894" s="1"/>
      <c r="EW894" s="1"/>
      <c r="EX894" s="1"/>
      <c r="EY894" s="1"/>
      <c r="EZ894" s="1"/>
      <c r="FA894" s="1"/>
      <c r="FB894" s="1"/>
      <c r="FC894" s="1"/>
      <c r="FD894" s="1"/>
      <c r="FE894" s="1"/>
      <c r="FF894" s="1"/>
      <c r="FI894" s="2"/>
      <c r="FJ894" s="2"/>
      <c r="FO894" s="2"/>
      <c r="FP894" s="2"/>
      <c r="FS894" s="2"/>
      <c r="FT894" s="2"/>
      <c r="FU894" s="2"/>
      <c r="FV894" s="2"/>
      <c r="FW894" s="2"/>
      <c r="FX894" s="2"/>
      <c r="FY894" s="2"/>
      <c r="FZ894" s="2"/>
      <c r="GQ894" s="1"/>
      <c r="GR894" s="1"/>
      <c r="GS894" s="1"/>
      <c r="GT894" s="1"/>
      <c r="GU894" s="1"/>
      <c r="GV894" s="1"/>
      <c r="GW894" s="1"/>
      <c r="GX894" s="1"/>
      <c r="HM894" s="1"/>
      <c r="HN894" s="1"/>
    </row>
    <row r="895" spans="1:222">
      <c r="A895" s="11"/>
      <c r="B895" s="1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2"/>
      <c r="AN895" s="2"/>
      <c r="AQ895" s="2"/>
      <c r="AR895" s="2"/>
      <c r="AU895" s="2"/>
      <c r="AV895" s="2"/>
      <c r="BA895" s="2"/>
      <c r="BB895" s="2"/>
      <c r="BE895" s="2"/>
      <c r="BF895" s="2"/>
      <c r="BI895" s="2"/>
      <c r="BJ895" s="2"/>
      <c r="BO895" s="1"/>
      <c r="BP895" s="1"/>
      <c r="BQ895" s="1"/>
      <c r="BR895" s="1"/>
      <c r="BS895" s="1"/>
      <c r="BT895" s="1"/>
      <c r="BU895" s="1"/>
      <c r="BV895" s="1"/>
      <c r="BW895" s="1"/>
      <c r="BX895" s="1"/>
      <c r="BY895" s="1"/>
      <c r="BZ895" s="1"/>
      <c r="CA895" s="1"/>
      <c r="CB895" s="1"/>
      <c r="CC895" s="1"/>
      <c r="CD895" s="1"/>
      <c r="CE895" s="1"/>
      <c r="CF895" s="1"/>
      <c r="CG895" s="1"/>
      <c r="CH895" s="1"/>
      <c r="CI895" s="1"/>
      <c r="CJ895" s="1"/>
      <c r="CK895" s="1"/>
      <c r="CL895" s="1"/>
      <c r="CM895" s="1"/>
      <c r="CN895" s="1"/>
      <c r="CO895" s="1"/>
      <c r="CP895" s="1"/>
      <c r="CQ895" s="1"/>
      <c r="CR895" s="1"/>
      <c r="CS895" s="1"/>
      <c r="CT895" s="1"/>
      <c r="CU895" s="1"/>
      <c r="CV895" s="1"/>
      <c r="CW895" s="1"/>
      <c r="CX895" s="1"/>
      <c r="CY895" s="1"/>
      <c r="CZ895" s="1"/>
      <c r="DA895" s="1"/>
      <c r="DB895" s="1"/>
      <c r="DC895" s="1"/>
      <c r="DD895" s="1"/>
      <c r="DE895" s="1"/>
      <c r="DF895" s="1"/>
      <c r="DG895" s="1"/>
      <c r="DH895" s="1"/>
      <c r="DI895" s="1"/>
      <c r="DJ895" s="1"/>
      <c r="DK895" s="1"/>
      <c r="DL895" s="1"/>
      <c r="DM895" s="1"/>
      <c r="DN895" s="1"/>
      <c r="DO895" s="1"/>
      <c r="DP895" s="1"/>
      <c r="DQ895" s="1"/>
      <c r="DR895" s="1"/>
      <c r="DS895" s="1"/>
      <c r="DT895" s="1"/>
      <c r="DU895" s="1"/>
      <c r="DV895" s="1"/>
      <c r="DW895" s="1"/>
      <c r="DX895" s="1"/>
      <c r="DY895" s="1"/>
      <c r="DZ895" s="1"/>
      <c r="EA895" s="1"/>
      <c r="EB895" s="1"/>
      <c r="EC895" s="1"/>
      <c r="ED895" s="1"/>
      <c r="EE895" s="1"/>
      <c r="EF895" s="1"/>
      <c r="EG895" s="1"/>
      <c r="EH895" s="1"/>
      <c r="EI895" s="1"/>
      <c r="EJ895" s="1"/>
      <c r="EK895" s="1"/>
      <c r="EL895" s="1"/>
      <c r="EM895" s="1"/>
      <c r="EN895" s="1"/>
      <c r="EO895" s="1"/>
      <c r="EP895" s="1"/>
      <c r="EQ895" s="1"/>
      <c r="ER895" s="1"/>
      <c r="ES895" s="1"/>
      <c r="ET895" s="1"/>
      <c r="EU895" s="1"/>
      <c r="EV895" s="1"/>
      <c r="EW895" s="1"/>
      <c r="EX895" s="1"/>
      <c r="EY895" s="1"/>
      <c r="EZ895" s="1"/>
      <c r="FA895" s="1"/>
      <c r="FB895" s="1"/>
      <c r="FC895" s="1"/>
      <c r="FD895" s="1"/>
      <c r="FE895" s="1"/>
      <c r="FF895" s="1"/>
      <c r="FI895" s="2"/>
      <c r="FJ895" s="2"/>
      <c r="FO895" s="2"/>
      <c r="FP895" s="2"/>
      <c r="FS895" s="2"/>
      <c r="FT895" s="2"/>
      <c r="FU895" s="2"/>
      <c r="FV895" s="2"/>
      <c r="FW895" s="2"/>
      <c r="FX895" s="2"/>
      <c r="FY895" s="2"/>
      <c r="FZ895" s="2"/>
      <c r="GQ895" s="1"/>
      <c r="GR895" s="1"/>
      <c r="GS895" s="1"/>
      <c r="GT895" s="1"/>
      <c r="GU895" s="1"/>
      <c r="GV895" s="1"/>
      <c r="GW895" s="1"/>
      <c r="GX895" s="1"/>
      <c r="HM895" s="1"/>
      <c r="HN895" s="1"/>
    </row>
    <row r="896" spans="1:222">
      <c r="A896" s="11"/>
      <c r="B896" s="1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2"/>
      <c r="AN896" s="2"/>
      <c r="AQ896" s="2"/>
      <c r="AR896" s="2"/>
      <c r="AU896" s="2"/>
      <c r="AV896" s="2"/>
      <c r="BA896" s="2"/>
      <c r="BB896" s="2"/>
      <c r="BE896" s="2"/>
      <c r="BF896" s="2"/>
      <c r="BI896" s="2"/>
      <c r="BJ896" s="2"/>
      <c r="BO896" s="1"/>
      <c r="BP896" s="1"/>
      <c r="BQ896" s="1"/>
      <c r="BR896" s="1"/>
      <c r="BS896" s="1"/>
      <c r="BT896" s="1"/>
      <c r="BU896" s="1"/>
      <c r="BV896" s="1"/>
      <c r="BW896" s="1"/>
      <c r="BX896" s="1"/>
      <c r="BY896" s="1"/>
      <c r="BZ896" s="1"/>
      <c r="CA896" s="1"/>
      <c r="CB896" s="1"/>
      <c r="CC896" s="1"/>
      <c r="CD896" s="1"/>
      <c r="CE896" s="1"/>
      <c r="CF896" s="1"/>
      <c r="CG896" s="1"/>
      <c r="CH896" s="1"/>
      <c r="CI896" s="1"/>
      <c r="CJ896" s="1"/>
      <c r="CK896" s="1"/>
      <c r="CL896" s="1"/>
      <c r="CM896" s="1"/>
      <c r="CN896" s="1"/>
      <c r="CO896" s="1"/>
      <c r="CP896" s="1"/>
      <c r="CQ896" s="1"/>
      <c r="CR896" s="1"/>
      <c r="CS896" s="1"/>
      <c r="CT896" s="1"/>
      <c r="CU896" s="1"/>
      <c r="CV896" s="1"/>
      <c r="CW896" s="1"/>
      <c r="CX896" s="1"/>
      <c r="CY896" s="1"/>
      <c r="CZ896" s="1"/>
      <c r="DA896" s="1"/>
      <c r="DB896" s="1"/>
      <c r="DC896" s="1"/>
      <c r="DD896" s="1"/>
      <c r="DE896" s="1"/>
      <c r="DF896" s="1"/>
      <c r="DG896" s="1"/>
      <c r="DH896" s="1"/>
      <c r="DI896" s="1"/>
      <c r="DJ896" s="1"/>
      <c r="DK896" s="1"/>
      <c r="DL896" s="1"/>
      <c r="DM896" s="1"/>
      <c r="DN896" s="1"/>
      <c r="DO896" s="1"/>
      <c r="DP896" s="1"/>
      <c r="DQ896" s="1"/>
      <c r="DR896" s="1"/>
      <c r="DS896" s="1"/>
      <c r="DT896" s="1"/>
      <c r="DU896" s="1"/>
      <c r="DV896" s="1"/>
      <c r="DW896" s="1"/>
      <c r="DX896" s="1"/>
      <c r="DY896" s="1"/>
      <c r="DZ896" s="1"/>
      <c r="EA896" s="1"/>
      <c r="EB896" s="1"/>
      <c r="EC896" s="1"/>
      <c r="ED896" s="1"/>
      <c r="EE896" s="1"/>
      <c r="EF896" s="1"/>
      <c r="EG896" s="1"/>
      <c r="EH896" s="1"/>
      <c r="EI896" s="1"/>
      <c r="EJ896" s="1"/>
      <c r="EK896" s="1"/>
      <c r="EL896" s="1"/>
      <c r="EM896" s="1"/>
      <c r="EN896" s="1"/>
      <c r="EO896" s="1"/>
      <c r="EP896" s="1"/>
      <c r="EQ896" s="1"/>
      <c r="ER896" s="1"/>
      <c r="ES896" s="1"/>
      <c r="ET896" s="1"/>
      <c r="EU896" s="1"/>
      <c r="EV896" s="1"/>
      <c r="EW896" s="1"/>
      <c r="EX896" s="1"/>
      <c r="EY896" s="1"/>
      <c r="EZ896" s="1"/>
      <c r="FA896" s="1"/>
      <c r="FB896" s="1"/>
      <c r="FC896" s="1"/>
      <c r="FD896" s="1"/>
      <c r="FE896" s="1"/>
      <c r="FF896" s="1"/>
      <c r="FI896" s="2"/>
      <c r="FJ896" s="2"/>
      <c r="FO896" s="2"/>
      <c r="FP896" s="2"/>
      <c r="FS896" s="2"/>
      <c r="FT896" s="2"/>
      <c r="FU896" s="2"/>
      <c r="FV896" s="2"/>
      <c r="FW896" s="2"/>
      <c r="FX896" s="2"/>
      <c r="FY896" s="2"/>
      <c r="FZ896" s="2"/>
      <c r="GQ896" s="1"/>
      <c r="GR896" s="1"/>
      <c r="GS896" s="1"/>
      <c r="GT896" s="1"/>
      <c r="GU896" s="1"/>
      <c r="GV896" s="1"/>
      <c r="GW896" s="1"/>
      <c r="GX896" s="1"/>
      <c r="HM896" s="1"/>
      <c r="HN896" s="1"/>
    </row>
    <row r="897" spans="1:222">
      <c r="A897" s="11"/>
      <c r="B897" s="1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2"/>
      <c r="AN897" s="2"/>
      <c r="AQ897" s="2"/>
      <c r="AR897" s="2"/>
      <c r="AU897" s="2"/>
      <c r="AV897" s="2"/>
      <c r="BA897" s="2"/>
      <c r="BB897" s="2"/>
      <c r="BE897" s="2"/>
      <c r="BF897" s="2"/>
      <c r="BI897" s="2"/>
      <c r="BJ897" s="2"/>
      <c r="BO897" s="1"/>
      <c r="BP897" s="1"/>
      <c r="BQ897" s="1"/>
      <c r="BR897" s="1"/>
      <c r="BS897" s="1"/>
      <c r="BT897" s="1"/>
      <c r="BU897" s="1"/>
      <c r="BV897" s="1"/>
      <c r="BW897" s="1"/>
      <c r="BX897" s="1"/>
      <c r="BY897" s="1"/>
      <c r="BZ897" s="1"/>
      <c r="CA897" s="1"/>
      <c r="CB897" s="1"/>
      <c r="CC897" s="1"/>
      <c r="CD897" s="1"/>
      <c r="CE897" s="1"/>
      <c r="CF897" s="1"/>
      <c r="CG897" s="1"/>
      <c r="CH897" s="1"/>
      <c r="CI897" s="1"/>
      <c r="CJ897" s="1"/>
      <c r="CK897" s="1"/>
      <c r="CL897" s="1"/>
      <c r="CM897" s="1"/>
      <c r="CN897" s="1"/>
      <c r="CO897" s="1"/>
      <c r="CP897" s="1"/>
      <c r="CQ897" s="1"/>
      <c r="CR897" s="1"/>
      <c r="CS897" s="1"/>
      <c r="CT897" s="1"/>
      <c r="CU897" s="1"/>
      <c r="CV897" s="1"/>
      <c r="CW897" s="1"/>
      <c r="CX897" s="1"/>
      <c r="CY897" s="1"/>
      <c r="CZ897" s="1"/>
      <c r="DA897" s="1"/>
      <c r="DB897" s="1"/>
      <c r="DC897" s="1"/>
      <c r="DD897" s="1"/>
      <c r="DE897" s="1"/>
      <c r="DF897" s="1"/>
      <c r="DG897" s="1"/>
      <c r="DH897" s="1"/>
      <c r="DI897" s="1"/>
      <c r="DJ897" s="1"/>
      <c r="DK897" s="1"/>
      <c r="DL897" s="1"/>
      <c r="DM897" s="1"/>
      <c r="DN897" s="1"/>
      <c r="DO897" s="1"/>
      <c r="DP897" s="1"/>
      <c r="DQ897" s="1"/>
      <c r="DR897" s="1"/>
      <c r="DS897" s="1"/>
      <c r="DT897" s="1"/>
      <c r="DU897" s="1"/>
      <c r="DV897" s="1"/>
      <c r="DW897" s="1"/>
      <c r="DX897" s="1"/>
      <c r="DY897" s="1"/>
      <c r="DZ897" s="1"/>
      <c r="EA897" s="1"/>
      <c r="EB897" s="1"/>
      <c r="EC897" s="1"/>
      <c r="ED897" s="1"/>
      <c r="EE897" s="1"/>
      <c r="EF897" s="1"/>
      <c r="EG897" s="1"/>
      <c r="EH897" s="1"/>
      <c r="EI897" s="1"/>
      <c r="EJ897" s="1"/>
      <c r="EK897" s="1"/>
      <c r="EL897" s="1"/>
      <c r="EM897" s="1"/>
      <c r="EN897" s="1"/>
      <c r="EO897" s="1"/>
      <c r="EP897" s="1"/>
      <c r="EQ897" s="1"/>
      <c r="ER897" s="1"/>
      <c r="ES897" s="1"/>
      <c r="ET897" s="1"/>
      <c r="EU897" s="1"/>
      <c r="EV897" s="1"/>
      <c r="EW897" s="1"/>
      <c r="EX897" s="1"/>
      <c r="EY897" s="1"/>
      <c r="EZ897" s="1"/>
      <c r="FA897" s="1"/>
      <c r="FB897" s="1"/>
      <c r="FC897" s="1"/>
      <c r="FD897" s="1"/>
      <c r="FE897" s="1"/>
      <c r="FF897" s="1"/>
      <c r="FI897" s="2"/>
      <c r="FJ897" s="2"/>
      <c r="FO897" s="2"/>
      <c r="FP897" s="2"/>
      <c r="FS897" s="2"/>
      <c r="FT897" s="2"/>
      <c r="FU897" s="2"/>
      <c r="FV897" s="2"/>
      <c r="FW897" s="2"/>
      <c r="FX897" s="2"/>
      <c r="FY897" s="2"/>
      <c r="FZ897" s="2"/>
      <c r="GQ897" s="1"/>
      <c r="GR897" s="1"/>
      <c r="GS897" s="1"/>
      <c r="GT897" s="1"/>
      <c r="GU897" s="1"/>
      <c r="GV897" s="1"/>
      <c r="GW897" s="1"/>
      <c r="GX897" s="1"/>
      <c r="HM897" s="1"/>
      <c r="HN897" s="1"/>
    </row>
    <row r="898" spans="1:222">
      <c r="A898" s="11"/>
      <c r="B898" s="1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2"/>
      <c r="AN898" s="2"/>
      <c r="AQ898" s="2"/>
      <c r="AR898" s="2"/>
      <c r="AU898" s="2"/>
      <c r="AV898" s="2"/>
      <c r="BA898" s="2"/>
      <c r="BB898" s="2"/>
      <c r="BE898" s="2"/>
      <c r="BF898" s="2"/>
      <c r="BI898" s="2"/>
      <c r="BJ898" s="2"/>
      <c r="BO898" s="1"/>
      <c r="BP898" s="1"/>
      <c r="BQ898" s="1"/>
      <c r="BR898" s="1"/>
      <c r="BS898" s="1"/>
      <c r="BT898" s="1"/>
      <c r="BU898" s="1"/>
      <c r="BV898" s="1"/>
      <c r="BW898" s="1"/>
      <c r="BX898" s="1"/>
      <c r="BY898" s="1"/>
      <c r="BZ898" s="1"/>
      <c r="CA898" s="1"/>
      <c r="CB898" s="1"/>
      <c r="CC898" s="1"/>
      <c r="CD898" s="1"/>
      <c r="CE898" s="1"/>
      <c r="CF898" s="1"/>
      <c r="CG898" s="1"/>
      <c r="CH898" s="1"/>
      <c r="CI898" s="1"/>
      <c r="CJ898" s="1"/>
      <c r="CK898" s="1"/>
      <c r="CL898" s="1"/>
      <c r="CM898" s="1"/>
      <c r="CN898" s="1"/>
      <c r="CO898" s="1"/>
      <c r="CP898" s="1"/>
      <c r="CQ898" s="1"/>
      <c r="CR898" s="1"/>
      <c r="CS898" s="1"/>
      <c r="CT898" s="1"/>
      <c r="CU898" s="1"/>
      <c r="CV898" s="1"/>
      <c r="CW898" s="1"/>
      <c r="CX898" s="1"/>
      <c r="CY898" s="1"/>
      <c r="CZ898" s="1"/>
      <c r="DA898" s="1"/>
      <c r="DB898" s="1"/>
      <c r="DC898" s="1"/>
      <c r="DD898" s="1"/>
      <c r="DE898" s="1"/>
      <c r="DF898" s="1"/>
      <c r="DG898" s="1"/>
      <c r="DH898" s="1"/>
      <c r="DI898" s="1"/>
      <c r="DJ898" s="1"/>
      <c r="DK898" s="1"/>
      <c r="DL898" s="1"/>
      <c r="DM898" s="1"/>
      <c r="DN898" s="1"/>
      <c r="DO898" s="1"/>
      <c r="DP898" s="1"/>
      <c r="DQ898" s="1"/>
      <c r="DR898" s="1"/>
      <c r="DS898" s="1"/>
      <c r="DT898" s="1"/>
      <c r="DU898" s="1"/>
      <c r="DV898" s="1"/>
      <c r="DW898" s="1"/>
      <c r="DX898" s="1"/>
      <c r="DY898" s="1"/>
      <c r="DZ898" s="1"/>
      <c r="EA898" s="1"/>
      <c r="EB898" s="1"/>
      <c r="EC898" s="1"/>
      <c r="ED898" s="1"/>
      <c r="EE898" s="1"/>
      <c r="EF898" s="1"/>
      <c r="EG898" s="1"/>
      <c r="EH898" s="1"/>
      <c r="EI898" s="1"/>
      <c r="EJ898" s="1"/>
      <c r="EK898" s="1"/>
      <c r="EL898" s="1"/>
      <c r="EM898" s="1"/>
      <c r="EN898" s="1"/>
      <c r="EO898" s="1"/>
      <c r="EP898" s="1"/>
      <c r="EQ898" s="1"/>
      <c r="ER898" s="1"/>
      <c r="ES898" s="1"/>
      <c r="ET898" s="1"/>
      <c r="EU898" s="1"/>
      <c r="EV898" s="1"/>
      <c r="EW898" s="1"/>
      <c r="EX898" s="1"/>
      <c r="EY898" s="1"/>
      <c r="EZ898" s="1"/>
      <c r="FA898" s="1"/>
      <c r="FB898" s="1"/>
      <c r="FC898" s="1"/>
      <c r="FD898" s="1"/>
      <c r="FE898" s="1"/>
      <c r="FF898" s="1"/>
      <c r="FI898" s="2"/>
      <c r="FJ898" s="2"/>
      <c r="FO898" s="2"/>
      <c r="FP898" s="2"/>
      <c r="FS898" s="2"/>
      <c r="FT898" s="2"/>
      <c r="FU898" s="2"/>
      <c r="FV898" s="2"/>
      <c r="FW898" s="2"/>
      <c r="FX898" s="2"/>
      <c r="FY898" s="2"/>
      <c r="FZ898" s="2"/>
      <c r="GQ898" s="1"/>
      <c r="GR898" s="1"/>
      <c r="GS898" s="1"/>
      <c r="GT898" s="1"/>
      <c r="GU898" s="1"/>
      <c r="GV898" s="1"/>
      <c r="GW898" s="1"/>
      <c r="GX898" s="1"/>
      <c r="HM898" s="1"/>
      <c r="HN898" s="1"/>
    </row>
    <row r="899" spans="1:222">
      <c r="A899" s="11"/>
      <c r="B899" s="1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2"/>
      <c r="AN899" s="2"/>
      <c r="AQ899" s="2"/>
      <c r="AR899" s="2"/>
      <c r="AU899" s="2"/>
      <c r="AV899" s="2"/>
      <c r="BA899" s="2"/>
      <c r="BB899" s="2"/>
      <c r="BE899" s="2"/>
      <c r="BF899" s="2"/>
      <c r="BI899" s="2"/>
      <c r="BJ899" s="2"/>
      <c r="BO899" s="1"/>
      <c r="BP899" s="1"/>
      <c r="BQ899" s="1"/>
      <c r="BR899" s="1"/>
      <c r="BS899" s="1"/>
      <c r="BT899" s="1"/>
      <c r="BU899" s="1"/>
      <c r="BV899" s="1"/>
      <c r="BW899" s="1"/>
      <c r="BX899" s="1"/>
      <c r="BY899" s="1"/>
      <c r="BZ899" s="1"/>
      <c r="CA899" s="1"/>
      <c r="CB899" s="1"/>
      <c r="CC899" s="1"/>
      <c r="CD899" s="1"/>
      <c r="CE899" s="1"/>
      <c r="CF899" s="1"/>
      <c r="CG899" s="1"/>
      <c r="CH899" s="1"/>
      <c r="CI899" s="1"/>
      <c r="CJ899" s="1"/>
      <c r="CK899" s="1"/>
      <c r="CL899" s="1"/>
      <c r="CM899" s="1"/>
      <c r="CN899" s="1"/>
      <c r="CO899" s="1"/>
      <c r="CP899" s="1"/>
      <c r="CQ899" s="1"/>
      <c r="CR899" s="1"/>
      <c r="CS899" s="1"/>
      <c r="CT899" s="1"/>
      <c r="CU899" s="1"/>
      <c r="CV899" s="1"/>
      <c r="CW899" s="1"/>
      <c r="CX899" s="1"/>
      <c r="CY899" s="1"/>
      <c r="CZ899" s="1"/>
      <c r="DA899" s="1"/>
      <c r="DB899" s="1"/>
      <c r="DC899" s="1"/>
      <c r="DD899" s="1"/>
      <c r="DE899" s="1"/>
      <c r="DF899" s="1"/>
      <c r="DG899" s="1"/>
      <c r="DH899" s="1"/>
      <c r="DI899" s="1"/>
      <c r="DJ899" s="1"/>
      <c r="DK899" s="1"/>
      <c r="DL899" s="1"/>
      <c r="DM899" s="1"/>
      <c r="DN899" s="1"/>
      <c r="DO899" s="1"/>
      <c r="DP899" s="1"/>
      <c r="DQ899" s="1"/>
      <c r="DR899" s="1"/>
      <c r="DS899" s="1"/>
      <c r="DT899" s="1"/>
      <c r="DU899" s="1"/>
      <c r="DV899" s="1"/>
      <c r="DW899" s="1"/>
      <c r="DX899" s="1"/>
      <c r="DY899" s="1"/>
      <c r="DZ899" s="1"/>
      <c r="EA899" s="1"/>
      <c r="EB899" s="1"/>
      <c r="EC899" s="1"/>
      <c r="ED899" s="1"/>
      <c r="EE899" s="1"/>
      <c r="EF899" s="1"/>
      <c r="EG899" s="1"/>
      <c r="EH899" s="1"/>
      <c r="EI899" s="1"/>
      <c r="EJ899" s="1"/>
      <c r="EK899" s="1"/>
      <c r="EL899" s="1"/>
      <c r="EM899" s="1"/>
      <c r="EN899" s="1"/>
      <c r="EO899" s="1"/>
      <c r="EP899" s="1"/>
      <c r="EQ899" s="1"/>
      <c r="ER899" s="1"/>
      <c r="ES899" s="1"/>
      <c r="ET899" s="1"/>
      <c r="EU899" s="1"/>
      <c r="EV899" s="1"/>
      <c r="EW899" s="1"/>
      <c r="EX899" s="1"/>
      <c r="EY899" s="1"/>
      <c r="EZ899" s="1"/>
      <c r="FA899" s="1"/>
      <c r="FB899" s="1"/>
      <c r="FC899" s="1"/>
      <c r="FD899" s="1"/>
      <c r="FE899" s="1"/>
      <c r="FF899" s="1"/>
      <c r="FI899" s="2"/>
      <c r="FJ899" s="2"/>
      <c r="FO899" s="2"/>
      <c r="FP899" s="2"/>
      <c r="FS899" s="2"/>
      <c r="FT899" s="2"/>
      <c r="FU899" s="2"/>
      <c r="FV899" s="2"/>
      <c r="FW899" s="2"/>
      <c r="FX899" s="2"/>
      <c r="FY899" s="2"/>
      <c r="FZ899" s="2"/>
      <c r="GQ899" s="1"/>
      <c r="GR899" s="1"/>
      <c r="GS899" s="1"/>
      <c r="GT899" s="1"/>
      <c r="GU899" s="1"/>
      <c r="GV899" s="1"/>
      <c r="GW899" s="1"/>
      <c r="GX899" s="1"/>
      <c r="HM899" s="1"/>
      <c r="HN899" s="1"/>
    </row>
    <row r="900" spans="1:222">
      <c r="A900" s="11"/>
      <c r="B900" s="1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2"/>
      <c r="AN900" s="2"/>
      <c r="AQ900" s="2"/>
      <c r="AR900" s="2"/>
      <c r="AU900" s="2"/>
      <c r="AV900" s="2"/>
      <c r="BA900" s="2"/>
      <c r="BB900" s="2"/>
      <c r="BE900" s="2"/>
      <c r="BF900" s="2"/>
      <c r="BI900" s="2"/>
      <c r="BJ900" s="2"/>
      <c r="BO900" s="1"/>
      <c r="BP900" s="1"/>
      <c r="BQ900" s="1"/>
      <c r="BR900" s="1"/>
      <c r="BS900" s="1"/>
      <c r="BT900" s="1"/>
      <c r="BU900" s="1"/>
      <c r="BV900" s="1"/>
      <c r="BW900" s="1"/>
      <c r="BX900" s="1"/>
      <c r="BY900" s="1"/>
      <c r="BZ900" s="1"/>
      <c r="CA900" s="1"/>
      <c r="CB900" s="1"/>
      <c r="CC900" s="1"/>
      <c r="CD900" s="1"/>
      <c r="CE900" s="1"/>
      <c r="CF900" s="1"/>
      <c r="CG900" s="1"/>
      <c r="CH900" s="1"/>
      <c r="CI900" s="1"/>
      <c r="CJ900" s="1"/>
      <c r="CK900" s="1"/>
      <c r="CL900" s="1"/>
      <c r="CM900" s="1"/>
      <c r="CN900" s="1"/>
      <c r="CO900" s="1"/>
      <c r="CP900" s="1"/>
      <c r="CQ900" s="1"/>
      <c r="CR900" s="1"/>
      <c r="CS900" s="1"/>
      <c r="CT900" s="1"/>
      <c r="CU900" s="1"/>
      <c r="CV900" s="1"/>
      <c r="CW900" s="1"/>
      <c r="CX900" s="1"/>
      <c r="CY900" s="1"/>
      <c r="CZ900" s="1"/>
      <c r="DA900" s="1"/>
      <c r="DB900" s="1"/>
      <c r="DC900" s="1"/>
      <c r="DD900" s="1"/>
      <c r="DE900" s="1"/>
      <c r="DF900" s="1"/>
      <c r="DG900" s="1"/>
      <c r="DH900" s="1"/>
      <c r="DI900" s="1"/>
      <c r="DJ900" s="1"/>
      <c r="DK900" s="1"/>
      <c r="DL900" s="1"/>
      <c r="DM900" s="1"/>
      <c r="DN900" s="1"/>
      <c r="DO900" s="1"/>
      <c r="DP900" s="1"/>
      <c r="DQ900" s="1"/>
      <c r="DR900" s="1"/>
      <c r="DS900" s="1"/>
      <c r="DT900" s="1"/>
      <c r="DU900" s="1"/>
      <c r="DV900" s="1"/>
      <c r="DW900" s="1"/>
      <c r="DX900" s="1"/>
      <c r="DY900" s="1"/>
      <c r="DZ900" s="1"/>
      <c r="EA900" s="1"/>
      <c r="EB900" s="1"/>
      <c r="EC900" s="1"/>
      <c r="ED900" s="1"/>
      <c r="EE900" s="1"/>
      <c r="EF900" s="1"/>
      <c r="EG900" s="1"/>
      <c r="EH900" s="1"/>
      <c r="EI900" s="1"/>
      <c r="EJ900" s="1"/>
      <c r="EK900" s="1"/>
      <c r="EL900" s="1"/>
      <c r="EM900" s="1"/>
      <c r="EN900" s="1"/>
      <c r="EO900" s="1"/>
      <c r="EP900" s="1"/>
      <c r="EQ900" s="1"/>
      <c r="ER900" s="1"/>
      <c r="ES900" s="1"/>
      <c r="ET900" s="1"/>
      <c r="EU900" s="1"/>
      <c r="EV900" s="1"/>
      <c r="EW900" s="1"/>
      <c r="EX900" s="1"/>
      <c r="EY900" s="1"/>
      <c r="EZ900" s="1"/>
      <c r="FA900" s="1"/>
      <c r="FB900" s="1"/>
      <c r="FC900" s="1"/>
      <c r="FD900" s="1"/>
      <c r="FE900" s="1"/>
      <c r="FF900" s="1"/>
      <c r="FI900" s="2"/>
      <c r="FJ900" s="2"/>
      <c r="FO900" s="2"/>
      <c r="FP900" s="2"/>
      <c r="FS900" s="2"/>
      <c r="FT900" s="2"/>
      <c r="FU900" s="2"/>
      <c r="FV900" s="2"/>
      <c r="FW900" s="2"/>
      <c r="FX900" s="2"/>
      <c r="FY900" s="2"/>
      <c r="FZ900" s="2"/>
      <c r="GQ900" s="1"/>
      <c r="GR900" s="1"/>
      <c r="GS900" s="1"/>
      <c r="GT900" s="1"/>
      <c r="GU900" s="1"/>
      <c r="GV900" s="1"/>
      <c r="GW900" s="1"/>
      <c r="GX900" s="1"/>
      <c r="HM900" s="1"/>
      <c r="HN900" s="1"/>
    </row>
    <row r="901" spans="1:222">
      <c r="A901" s="11"/>
      <c r="B901" s="1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2"/>
      <c r="AN901" s="2"/>
      <c r="AQ901" s="2"/>
      <c r="AR901" s="2"/>
      <c r="AU901" s="2"/>
      <c r="AV901" s="2"/>
      <c r="BA901" s="2"/>
      <c r="BB901" s="2"/>
      <c r="BE901" s="2"/>
      <c r="BF901" s="2"/>
      <c r="BI901" s="2"/>
      <c r="BJ901" s="2"/>
      <c r="BO901" s="1"/>
      <c r="BP901" s="1"/>
      <c r="BQ901" s="1"/>
      <c r="BR901" s="1"/>
      <c r="BS901" s="1"/>
      <c r="BT901" s="1"/>
      <c r="BU901" s="1"/>
      <c r="BV901" s="1"/>
      <c r="BW901" s="1"/>
      <c r="BX901" s="1"/>
      <c r="BY901" s="1"/>
      <c r="BZ901" s="1"/>
      <c r="CA901" s="1"/>
      <c r="CB901" s="1"/>
      <c r="CC901" s="1"/>
      <c r="CD901" s="1"/>
      <c r="CE901" s="1"/>
      <c r="CF901" s="1"/>
      <c r="CG901" s="1"/>
      <c r="CH901" s="1"/>
      <c r="CI901" s="1"/>
      <c r="CJ901" s="1"/>
      <c r="CK901" s="1"/>
      <c r="CL901" s="1"/>
      <c r="CM901" s="1"/>
      <c r="CN901" s="1"/>
      <c r="CO901" s="1"/>
      <c r="CP901" s="1"/>
      <c r="CQ901" s="1"/>
      <c r="CR901" s="1"/>
      <c r="CS901" s="1"/>
      <c r="CT901" s="1"/>
      <c r="CU901" s="1"/>
      <c r="CV901" s="1"/>
      <c r="CW901" s="1"/>
      <c r="CX901" s="1"/>
      <c r="CY901" s="1"/>
      <c r="CZ901" s="1"/>
      <c r="DA901" s="1"/>
      <c r="DB901" s="1"/>
      <c r="DC901" s="1"/>
      <c r="DD901" s="1"/>
      <c r="DE901" s="1"/>
      <c r="DF901" s="1"/>
      <c r="DG901" s="1"/>
      <c r="DH901" s="1"/>
      <c r="DI901" s="1"/>
      <c r="DJ901" s="1"/>
      <c r="DK901" s="1"/>
      <c r="DL901" s="1"/>
      <c r="DM901" s="1"/>
      <c r="DN901" s="1"/>
      <c r="DO901" s="1"/>
      <c r="DP901" s="1"/>
      <c r="DQ901" s="1"/>
      <c r="DR901" s="1"/>
      <c r="DS901" s="1"/>
      <c r="DT901" s="1"/>
      <c r="DU901" s="1"/>
      <c r="DV901" s="1"/>
      <c r="DW901" s="1"/>
      <c r="DX901" s="1"/>
      <c r="DY901" s="1"/>
      <c r="DZ901" s="1"/>
      <c r="EA901" s="1"/>
      <c r="EB901" s="1"/>
      <c r="EC901" s="1"/>
      <c r="ED901" s="1"/>
      <c r="EE901" s="1"/>
      <c r="EF901" s="1"/>
      <c r="EG901" s="1"/>
      <c r="EH901" s="1"/>
      <c r="EI901" s="1"/>
      <c r="EJ901" s="1"/>
      <c r="EK901" s="1"/>
      <c r="EL901" s="1"/>
      <c r="EM901" s="1"/>
      <c r="EN901" s="1"/>
      <c r="EO901" s="1"/>
      <c r="EP901" s="1"/>
      <c r="EQ901" s="1"/>
      <c r="ER901" s="1"/>
      <c r="ES901" s="1"/>
      <c r="ET901" s="1"/>
      <c r="EU901" s="1"/>
      <c r="EV901" s="1"/>
      <c r="EW901" s="1"/>
      <c r="EX901" s="1"/>
      <c r="EY901" s="1"/>
      <c r="EZ901" s="1"/>
      <c r="FA901" s="1"/>
      <c r="FB901" s="1"/>
      <c r="FC901" s="1"/>
      <c r="FD901" s="1"/>
      <c r="FE901" s="1"/>
      <c r="FF901" s="1"/>
      <c r="FI901" s="2"/>
      <c r="FJ901" s="2"/>
      <c r="FO901" s="2"/>
      <c r="FP901" s="2"/>
      <c r="FS901" s="2"/>
      <c r="FT901" s="2"/>
      <c r="FU901" s="2"/>
      <c r="FV901" s="2"/>
      <c r="FW901" s="2"/>
      <c r="FX901" s="2"/>
      <c r="FY901" s="2"/>
      <c r="FZ901" s="2"/>
      <c r="GQ901" s="1"/>
      <c r="GR901" s="1"/>
      <c r="GS901" s="1"/>
      <c r="GT901" s="1"/>
      <c r="GU901" s="1"/>
      <c r="GV901" s="1"/>
      <c r="GW901" s="1"/>
      <c r="GX901" s="1"/>
      <c r="HM901" s="1"/>
      <c r="HN901" s="1"/>
    </row>
    <row r="902" spans="1:222">
      <c r="A902" s="11"/>
      <c r="B902" s="1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2"/>
      <c r="AN902" s="2"/>
      <c r="AQ902" s="2"/>
      <c r="AR902" s="2"/>
      <c r="AU902" s="2"/>
      <c r="AV902" s="2"/>
      <c r="BA902" s="2"/>
      <c r="BB902" s="2"/>
      <c r="BE902" s="2"/>
      <c r="BF902" s="2"/>
      <c r="BI902" s="2"/>
      <c r="BJ902" s="2"/>
      <c r="BO902" s="1"/>
      <c r="BP902" s="1"/>
      <c r="BQ902" s="1"/>
      <c r="BR902" s="1"/>
      <c r="BS902" s="1"/>
      <c r="BT902" s="1"/>
      <c r="BU902" s="1"/>
      <c r="BV902" s="1"/>
      <c r="BW902" s="1"/>
      <c r="BX902" s="1"/>
      <c r="BY902" s="1"/>
      <c r="BZ902" s="1"/>
      <c r="CA902" s="1"/>
      <c r="CB902" s="1"/>
      <c r="CC902" s="1"/>
      <c r="CD902" s="1"/>
      <c r="CE902" s="1"/>
      <c r="CF902" s="1"/>
      <c r="CG902" s="1"/>
      <c r="CH902" s="1"/>
      <c r="CI902" s="1"/>
      <c r="CJ902" s="1"/>
      <c r="CK902" s="1"/>
      <c r="CL902" s="1"/>
      <c r="CM902" s="1"/>
      <c r="CN902" s="1"/>
      <c r="CO902" s="1"/>
      <c r="CP902" s="1"/>
      <c r="CQ902" s="1"/>
      <c r="CR902" s="1"/>
      <c r="CS902" s="1"/>
      <c r="CT902" s="1"/>
      <c r="CU902" s="1"/>
      <c r="CV902" s="1"/>
      <c r="CW902" s="1"/>
      <c r="CX902" s="1"/>
      <c r="CY902" s="1"/>
      <c r="CZ902" s="1"/>
      <c r="DA902" s="1"/>
      <c r="DB902" s="1"/>
      <c r="DC902" s="1"/>
      <c r="DD902" s="1"/>
      <c r="DE902" s="1"/>
      <c r="DF902" s="1"/>
      <c r="DG902" s="1"/>
      <c r="DH902" s="1"/>
      <c r="DI902" s="1"/>
      <c r="DJ902" s="1"/>
      <c r="DK902" s="1"/>
      <c r="DL902" s="1"/>
      <c r="DM902" s="1"/>
      <c r="DN902" s="1"/>
      <c r="DO902" s="1"/>
      <c r="DP902" s="1"/>
      <c r="DQ902" s="1"/>
      <c r="DR902" s="1"/>
      <c r="DS902" s="1"/>
      <c r="DT902" s="1"/>
      <c r="DU902" s="1"/>
      <c r="DV902" s="1"/>
      <c r="DW902" s="1"/>
      <c r="DX902" s="1"/>
      <c r="DY902" s="1"/>
      <c r="DZ902" s="1"/>
      <c r="EA902" s="1"/>
      <c r="EB902" s="1"/>
      <c r="EC902" s="1"/>
      <c r="ED902" s="1"/>
      <c r="EE902" s="1"/>
      <c r="EF902" s="1"/>
      <c r="EG902" s="1"/>
      <c r="EH902" s="1"/>
      <c r="EI902" s="1"/>
      <c r="EJ902" s="1"/>
      <c r="EK902" s="1"/>
      <c r="EL902" s="1"/>
      <c r="EM902" s="1"/>
      <c r="EN902" s="1"/>
      <c r="EO902" s="1"/>
      <c r="EP902" s="1"/>
      <c r="EQ902" s="1"/>
      <c r="ER902" s="1"/>
      <c r="ES902" s="1"/>
      <c r="ET902" s="1"/>
      <c r="EU902" s="1"/>
      <c r="EV902" s="1"/>
      <c r="EW902" s="1"/>
      <c r="EX902" s="1"/>
      <c r="EY902" s="1"/>
      <c r="EZ902" s="1"/>
      <c r="FA902" s="1"/>
      <c r="FB902" s="1"/>
      <c r="FC902" s="1"/>
      <c r="FD902" s="1"/>
      <c r="FE902" s="1"/>
      <c r="FF902" s="1"/>
      <c r="FI902" s="2"/>
      <c r="FJ902" s="2"/>
      <c r="FO902" s="2"/>
      <c r="FP902" s="2"/>
      <c r="FS902" s="2"/>
      <c r="FT902" s="2"/>
      <c r="FU902" s="2"/>
      <c r="FV902" s="2"/>
      <c r="FW902" s="2"/>
      <c r="FX902" s="2"/>
      <c r="FY902" s="2"/>
      <c r="FZ902" s="2"/>
      <c r="GQ902" s="1"/>
      <c r="GR902" s="1"/>
      <c r="GS902" s="1"/>
      <c r="GT902" s="1"/>
      <c r="GU902" s="1"/>
      <c r="GV902" s="1"/>
      <c r="GW902" s="1"/>
      <c r="GX902" s="1"/>
      <c r="HM902" s="1"/>
      <c r="HN902" s="1"/>
    </row>
    <row r="903" spans="1:222">
      <c r="A903" s="11"/>
      <c r="B903" s="1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2"/>
      <c r="AN903" s="2"/>
      <c r="AQ903" s="2"/>
      <c r="AR903" s="2"/>
      <c r="AU903" s="2"/>
      <c r="AV903" s="2"/>
      <c r="BA903" s="2"/>
      <c r="BB903" s="2"/>
      <c r="BE903" s="2"/>
      <c r="BF903" s="2"/>
      <c r="BI903" s="2"/>
      <c r="BJ903" s="2"/>
      <c r="BO903" s="1"/>
      <c r="BP903" s="1"/>
      <c r="BQ903" s="1"/>
      <c r="BR903" s="1"/>
      <c r="BS903" s="1"/>
      <c r="BT903" s="1"/>
      <c r="BU903" s="1"/>
      <c r="BV903" s="1"/>
      <c r="BW903" s="1"/>
      <c r="BX903" s="1"/>
      <c r="BY903" s="1"/>
      <c r="BZ903" s="1"/>
      <c r="CA903" s="1"/>
      <c r="CB903" s="1"/>
      <c r="CC903" s="1"/>
      <c r="CD903" s="1"/>
      <c r="CE903" s="1"/>
      <c r="CF903" s="1"/>
      <c r="CG903" s="1"/>
      <c r="CH903" s="1"/>
      <c r="CI903" s="1"/>
      <c r="CJ903" s="1"/>
      <c r="CK903" s="1"/>
      <c r="CL903" s="1"/>
      <c r="CM903" s="1"/>
      <c r="CN903" s="1"/>
      <c r="CO903" s="1"/>
      <c r="CP903" s="1"/>
      <c r="CQ903" s="1"/>
      <c r="CR903" s="1"/>
      <c r="CS903" s="1"/>
      <c r="CT903" s="1"/>
      <c r="CU903" s="1"/>
      <c r="CV903" s="1"/>
      <c r="CW903" s="1"/>
      <c r="CX903" s="1"/>
      <c r="CY903" s="1"/>
      <c r="CZ903" s="1"/>
      <c r="DA903" s="1"/>
      <c r="DB903" s="1"/>
      <c r="DC903" s="1"/>
      <c r="DD903" s="1"/>
      <c r="DE903" s="1"/>
      <c r="DF903" s="1"/>
      <c r="DG903" s="1"/>
      <c r="DH903" s="1"/>
      <c r="DI903" s="1"/>
      <c r="DJ903" s="1"/>
      <c r="DK903" s="1"/>
      <c r="DL903" s="1"/>
      <c r="DM903" s="1"/>
      <c r="DN903" s="1"/>
      <c r="DO903" s="1"/>
      <c r="DP903" s="1"/>
      <c r="DQ903" s="1"/>
      <c r="DR903" s="1"/>
      <c r="DS903" s="1"/>
      <c r="DT903" s="1"/>
      <c r="DU903" s="1"/>
      <c r="DV903" s="1"/>
      <c r="DW903" s="1"/>
      <c r="DX903" s="1"/>
      <c r="DY903" s="1"/>
      <c r="DZ903" s="1"/>
      <c r="EA903" s="1"/>
      <c r="EB903" s="1"/>
      <c r="EC903" s="1"/>
      <c r="ED903" s="1"/>
      <c r="EE903" s="1"/>
      <c r="EF903" s="1"/>
      <c r="EG903" s="1"/>
      <c r="EH903" s="1"/>
      <c r="EI903" s="1"/>
      <c r="EJ903" s="1"/>
      <c r="EK903" s="1"/>
      <c r="EL903" s="1"/>
      <c r="EM903" s="1"/>
      <c r="EN903" s="1"/>
      <c r="EO903" s="1"/>
      <c r="EP903" s="1"/>
      <c r="EQ903" s="1"/>
      <c r="ER903" s="1"/>
      <c r="ES903" s="1"/>
      <c r="ET903" s="1"/>
      <c r="EU903" s="1"/>
      <c r="EV903" s="1"/>
      <c r="EW903" s="1"/>
      <c r="EX903" s="1"/>
      <c r="EY903" s="1"/>
      <c r="EZ903" s="1"/>
      <c r="FA903" s="1"/>
      <c r="FB903" s="1"/>
      <c r="FC903" s="1"/>
      <c r="FD903" s="1"/>
      <c r="FE903" s="1"/>
      <c r="FF903" s="1"/>
      <c r="FI903" s="2"/>
      <c r="FJ903" s="2"/>
      <c r="FO903" s="2"/>
      <c r="FP903" s="2"/>
      <c r="FS903" s="2"/>
      <c r="FT903" s="2"/>
      <c r="FU903" s="2"/>
      <c r="FV903" s="2"/>
      <c r="FW903" s="2"/>
      <c r="FX903" s="2"/>
      <c r="FY903" s="2"/>
      <c r="FZ903" s="2"/>
      <c r="GQ903" s="1"/>
      <c r="GR903" s="1"/>
      <c r="GS903" s="1"/>
      <c r="GT903" s="1"/>
      <c r="GU903" s="1"/>
      <c r="GV903" s="1"/>
      <c r="GW903" s="1"/>
      <c r="GX903" s="1"/>
      <c r="HM903" s="1"/>
      <c r="HN903" s="1"/>
    </row>
    <row r="904" spans="1:222">
      <c r="A904" s="11"/>
      <c r="B904" s="1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2"/>
      <c r="AN904" s="2"/>
      <c r="AQ904" s="2"/>
      <c r="AR904" s="2"/>
      <c r="AU904" s="2"/>
      <c r="AV904" s="2"/>
      <c r="BA904" s="2"/>
      <c r="BB904" s="2"/>
      <c r="BE904" s="2"/>
      <c r="BF904" s="2"/>
      <c r="BI904" s="2"/>
      <c r="BJ904" s="2"/>
      <c r="BO904" s="1"/>
      <c r="BP904" s="1"/>
      <c r="BQ904" s="1"/>
      <c r="BR904" s="1"/>
      <c r="BS904" s="1"/>
      <c r="BT904" s="1"/>
      <c r="BU904" s="1"/>
      <c r="BV904" s="1"/>
      <c r="BW904" s="1"/>
      <c r="BX904" s="1"/>
      <c r="BY904" s="1"/>
      <c r="BZ904" s="1"/>
      <c r="CA904" s="1"/>
      <c r="CB904" s="1"/>
      <c r="CC904" s="1"/>
      <c r="CD904" s="1"/>
      <c r="CE904" s="1"/>
      <c r="CF904" s="1"/>
      <c r="CG904" s="1"/>
      <c r="CH904" s="1"/>
      <c r="CI904" s="1"/>
      <c r="CJ904" s="1"/>
      <c r="CK904" s="1"/>
      <c r="CL904" s="1"/>
      <c r="CM904" s="1"/>
      <c r="CN904" s="1"/>
      <c r="CO904" s="1"/>
      <c r="CP904" s="1"/>
      <c r="CQ904" s="1"/>
      <c r="CR904" s="1"/>
      <c r="CS904" s="1"/>
      <c r="CT904" s="1"/>
      <c r="CU904" s="1"/>
      <c r="CV904" s="1"/>
      <c r="CW904" s="1"/>
      <c r="CX904" s="1"/>
      <c r="CY904" s="1"/>
      <c r="CZ904" s="1"/>
      <c r="DA904" s="1"/>
      <c r="DB904" s="1"/>
      <c r="DC904" s="1"/>
      <c r="DD904" s="1"/>
      <c r="DE904" s="1"/>
      <c r="DF904" s="1"/>
      <c r="DG904" s="1"/>
      <c r="DH904" s="1"/>
      <c r="DI904" s="1"/>
      <c r="DJ904" s="1"/>
      <c r="DK904" s="1"/>
      <c r="DL904" s="1"/>
      <c r="DM904" s="1"/>
      <c r="DN904" s="1"/>
      <c r="DO904" s="1"/>
      <c r="DP904" s="1"/>
      <c r="DQ904" s="1"/>
      <c r="DR904" s="1"/>
      <c r="DS904" s="1"/>
      <c r="DT904" s="1"/>
      <c r="DU904" s="1"/>
      <c r="DV904" s="1"/>
      <c r="DW904" s="1"/>
      <c r="DX904" s="1"/>
      <c r="DY904" s="1"/>
      <c r="DZ904" s="1"/>
      <c r="EA904" s="1"/>
      <c r="EB904" s="1"/>
      <c r="EC904" s="1"/>
      <c r="ED904" s="1"/>
      <c r="EE904" s="1"/>
      <c r="EF904" s="1"/>
      <c r="EG904" s="1"/>
      <c r="EH904" s="1"/>
      <c r="EI904" s="1"/>
      <c r="EJ904" s="1"/>
      <c r="EK904" s="1"/>
      <c r="EL904" s="1"/>
      <c r="EM904" s="1"/>
      <c r="EN904" s="1"/>
      <c r="EO904" s="1"/>
      <c r="EP904" s="1"/>
      <c r="EQ904" s="1"/>
      <c r="ER904" s="1"/>
      <c r="ES904" s="1"/>
      <c r="ET904" s="1"/>
      <c r="EU904" s="1"/>
      <c r="EV904" s="1"/>
      <c r="EW904" s="1"/>
      <c r="EX904" s="1"/>
      <c r="EY904" s="1"/>
      <c r="EZ904" s="1"/>
      <c r="FA904" s="1"/>
      <c r="FB904" s="1"/>
      <c r="FC904" s="1"/>
      <c r="FD904" s="1"/>
      <c r="FE904" s="1"/>
      <c r="FF904" s="1"/>
      <c r="FI904" s="2"/>
      <c r="FJ904" s="2"/>
      <c r="FO904" s="2"/>
      <c r="FP904" s="2"/>
      <c r="FS904" s="2"/>
      <c r="FT904" s="2"/>
      <c r="FU904" s="2"/>
      <c r="FV904" s="2"/>
      <c r="FW904" s="2"/>
      <c r="FX904" s="2"/>
      <c r="FY904" s="2"/>
      <c r="FZ904" s="2"/>
      <c r="GQ904" s="1"/>
      <c r="GR904" s="1"/>
      <c r="GS904" s="1"/>
      <c r="GT904" s="1"/>
      <c r="GU904" s="1"/>
      <c r="GV904" s="1"/>
      <c r="GW904" s="1"/>
      <c r="GX904" s="1"/>
      <c r="HM904" s="1"/>
      <c r="HN904" s="1"/>
    </row>
    <row r="905" spans="1:222">
      <c r="A905" s="11"/>
      <c r="B905" s="1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2"/>
      <c r="AN905" s="2"/>
      <c r="AQ905" s="2"/>
      <c r="AR905" s="2"/>
      <c r="AU905" s="2"/>
      <c r="AV905" s="2"/>
      <c r="BA905" s="2"/>
      <c r="BB905" s="2"/>
      <c r="BE905" s="2"/>
      <c r="BF905" s="2"/>
      <c r="BI905" s="2"/>
      <c r="BJ905" s="2"/>
      <c r="BO905" s="1"/>
      <c r="BP905" s="1"/>
      <c r="BQ905" s="1"/>
      <c r="BR905" s="1"/>
      <c r="BS905" s="1"/>
      <c r="BT905" s="1"/>
      <c r="BU905" s="1"/>
      <c r="BV905" s="1"/>
      <c r="BW905" s="1"/>
      <c r="BX905" s="1"/>
      <c r="BY905" s="1"/>
      <c r="BZ905" s="1"/>
      <c r="CA905" s="1"/>
      <c r="CB905" s="1"/>
      <c r="CC905" s="1"/>
      <c r="CD905" s="1"/>
      <c r="CE905" s="1"/>
      <c r="CF905" s="1"/>
      <c r="CG905" s="1"/>
      <c r="CH905" s="1"/>
      <c r="CI905" s="1"/>
      <c r="CJ905" s="1"/>
      <c r="CK905" s="1"/>
      <c r="CL905" s="1"/>
      <c r="CM905" s="1"/>
      <c r="CN905" s="1"/>
      <c r="CO905" s="1"/>
      <c r="CP905" s="1"/>
      <c r="CQ905" s="1"/>
      <c r="CR905" s="1"/>
      <c r="CS905" s="1"/>
      <c r="CT905" s="1"/>
      <c r="CU905" s="1"/>
      <c r="CV905" s="1"/>
      <c r="CW905" s="1"/>
      <c r="CX905" s="1"/>
      <c r="CY905" s="1"/>
      <c r="CZ905" s="1"/>
      <c r="DA905" s="1"/>
      <c r="DB905" s="1"/>
      <c r="DC905" s="1"/>
      <c r="DD905" s="1"/>
      <c r="DE905" s="1"/>
      <c r="DF905" s="1"/>
      <c r="DG905" s="1"/>
      <c r="DH905" s="1"/>
      <c r="DI905" s="1"/>
      <c r="DJ905" s="1"/>
      <c r="DK905" s="1"/>
      <c r="DL905" s="1"/>
      <c r="DM905" s="1"/>
      <c r="DN905" s="1"/>
      <c r="DO905" s="1"/>
      <c r="DP905" s="1"/>
      <c r="DQ905" s="1"/>
      <c r="DR905" s="1"/>
      <c r="DS905" s="1"/>
      <c r="DT905" s="1"/>
      <c r="DU905" s="1"/>
      <c r="DV905" s="1"/>
      <c r="DW905" s="1"/>
      <c r="DX905" s="1"/>
      <c r="DY905" s="1"/>
      <c r="DZ905" s="1"/>
      <c r="EA905" s="1"/>
      <c r="EB905" s="1"/>
      <c r="EC905" s="1"/>
      <c r="ED905" s="1"/>
      <c r="EE905" s="1"/>
      <c r="EF905" s="1"/>
      <c r="EG905" s="1"/>
      <c r="EH905" s="1"/>
      <c r="EI905" s="1"/>
      <c r="EJ905" s="1"/>
      <c r="EK905" s="1"/>
      <c r="EL905" s="1"/>
      <c r="EM905" s="1"/>
      <c r="EN905" s="1"/>
      <c r="EO905" s="1"/>
      <c r="EP905" s="1"/>
      <c r="EQ905" s="1"/>
      <c r="ER905" s="1"/>
      <c r="ES905" s="1"/>
      <c r="ET905" s="1"/>
      <c r="EU905" s="1"/>
      <c r="EV905" s="1"/>
      <c r="EW905" s="1"/>
      <c r="EX905" s="1"/>
      <c r="EY905" s="1"/>
      <c r="EZ905" s="1"/>
      <c r="FA905" s="1"/>
      <c r="FB905" s="1"/>
      <c r="FC905" s="1"/>
      <c r="FD905" s="1"/>
      <c r="FE905" s="1"/>
      <c r="FF905" s="1"/>
      <c r="FI905" s="2"/>
      <c r="FJ905" s="2"/>
      <c r="FO905" s="2"/>
      <c r="FP905" s="2"/>
      <c r="FS905" s="2"/>
      <c r="FT905" s="2"/>
      <c r="FU905" s="2"/>
      <c r="FV905" s="2"/>
      <c r="FW905" s="2"/>
      <c r="FX905" s="2"/>
      <c r="FY905" s="2"/>
      <c r="FZ905" s="2"/>
      <c r="GQ905" s="1"/>
      <c r="GR905" s="1"/>
      <c r="GS905" s="1"/>
      <c r="GT905" s="1"/>
      <c r="GU905" s="1"/>
      <c r="GV905" s="1"/>
      <c r="GW905" s="1"/>
      <c r="GX905" s="1"/>
      <c r="HM905" s="1"/>
      <c r="HN905" s="1"/>
    </row>
    <row r="906" spans="1:222">
      <c r="A906" s="11"/>
      <c r="B906" s="1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2"/>
      <c r="AN906" s="2"/>
      <c r="AQ906" s="2"/>
      <c r="AR906" s="2"/>
      <c r="AU906" s="2"/>
      <c r="AV906" s="2"/>
      <c r="BA906" s="2"/>
      <c r="BB906" s="2"/>
      <c r="BE906" s="2"/>
      <c r="BF906" s="2"/>
      <c r="BI906" s="2"/>
      <c r="BJ906" s="2"/>
      <c r="BO906" s="1"/>
      <c r="BP906" s="1"/>
      <c r="BQ906" s="1"/>
      <c r="BR906" s="1"/>
      <c r="BS906" s="1"/>
      <c r="BT906" s="1"/>
      <c r="BU906" s="1"/>
      <c r="BV906" s="1"/>
      <c r="BW906" s="1"/>
      <c r="BX906" s="1"/>
      <c r="BY906" s="1"/>
      <c r="BZ906" s="1"/>
      <c r="CA906" s="1"/>
      <c r="CB906" s="1"/>
      <c r="CC906" s="1"/>
      <c r="CD906" s="1"/>
      <c r="CE906" s="1"/>
      <c r="CF906" s="1"/>
      <c r="CG906" s="1"/>
      <c r="CH906" s="1"/>
      <c r="CI906" s="1"/>
      <c r="CJ906" s="1"/>
      <c r="CK906" s="1"/>
      <c r="CL906" s="1"/>
      <c r="CM906" s="1"/>
      <c r="CN906" s="1"/>
      <c r="CO906" s="1"/>
      <c r="CP906" s="1"/>
      <c r="CQ906" s="1"/>
      <c r="CR906" s="1"/>
      <c r="CS906" s="1"/>
      <c r="CT906" s="1"/>
      <c r="CU906" s="1"/>
      <c r="CV906" s="1"/>
      <c r="CW906" s="1"/>
      <c r="CX906" s="1"/>
      <c r="CY906" s="1"/>
      <c r="CZ906" s="1"/>
      <c r="DA906" s="1"/>
      <c r="DB906" s="1"/>
      <c r="DC906" s="1"/>
      <c r="DD906" s="1"/>
      <c r="DE906" s="1"/>
      <c r="DF906" s="1"/>
      <c r="DG906" s="1"/>
      <c r="DH906" s="1"/>
      <c r="DI906" s="1"/>
      <c r="DJ906" s="1"/>
      <c r="DK906" s="1"/>
      <c r="DL906" s="1"/>
      <c r="DM906" s="1"/>
      <c r="DN906" s="1"/>
      <c r="DO906" s="1"/>
      <c r="DP906" s="1"/>
      <c r="DQ906" s="1"/>
      <c r="DR906" s="1"/>
      <c r="DS906" s="1"/>
      <c r="DT906" s="1"/>
      <c r="DU906" s="1"/>
      <c r="DV906" s="1"/>
      <c r="DW906" s="1"/>
      <c r="DX906" s="1"/>
      <c r="DY906" s="1"/>
      <c r="DZ906" s="1"/>
      <c r="EA906" s="1"/>
      <c r="EB906" s="1"/>
      <c r="EC906" s="1"/>
      <c r="ED906" s="1"/>
      <c r="EE906" s="1"/>
      <c r="EF906" s="1"/>
      <c r="EG906" s="1"/>
      <c r="EH906" s="1"/>
      <c r="EI906" s="1"/>
      <c r="EJ906" s="1"/>
      <c r="EK906" s="1"/>
      <c r="EL906" s="1"/>
      <c r="EM906" s="1"/>
      <c r="EN906" s="1"/>
      <c r="EO906" s="1"/>
      <c r="EP906" s="1"/>
      <c r="EQ906" s="1"/>
      <c r="ER906" s="1"/>
      <c r="ES906" s="1"/>
      <c r="ET906" s="1"/>
      <c r="EU906" s="1"/>
      <c r="EV906" s="1"/>
      <c r="EW906" s="1"/>
      <c r="EX906" s="1"/>
      <c r="EY906" s="1"/>
      <c r="EZ906" s="1"/>
      <c r="FA906" s="1"/>
      <c r="FB906" s="1"/>
      <c r="FC906" s="1"/>
      <c r="FD906" s="1"/>
      <c r="FE906" s="1"/>
      <c r="FF906" s="1"/>
      <c r="FI906" s="2"/>
      <c r="FJ906" s="2"/>
      <c r="FO906" s="2"/>
      <c r="FP906" s="2"/>
      <c r="FS906" s="2"/>
      <c r="FT906" s="2"/>
      <c r="FU906" s="2"/>
      <c r="FV906" s="2"/>
      <c r="FW906" s="2"/>
      <c r="FX906" s="2"/>
      <c r="FY906" s="2"/>
      <c r="FZ906" s="2"/>
      <c r="GQ906" s="1"/>
      <c r="GR906" s="1"/>
      <c r="GS906" s="1"/>
      <c r="GT906" s="1"/>
      <c r="GU906" s="1"/>
      <c r="GV906" s="1"/>
      <c r="GW906" s="1"/>
      <c r="GX906" s="1"/>
      <c r="HM906" s="1"/>
      <c r="HN906" s="1"/>
    </row>
    <row r="907" spans="1:222">
      <c r="A907" s="11"/>
      <c r="B907" s="1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2"/>
      <c r="AN907" s="2"/>
      <c r="AQ907" s="2"/>
      <c r="AR907" s="2"/>
      <c r="AU907" s="2"/>
      <c r="AV907" s="2"/>
      <c r="BA907" s="2"/>
      <c r="BB907" s="2"/>
      <c r="BE907" s="2"/>
      <c r="BF907" s="2"/>
      <c r="BI907" s="2"/>
      <c r="BJ907" s="2"/>
      <c r="BO907" s="1"/>
      <c r="BP907" s="1"/>
      <c r="BQ907" s="1"/>
      <c r="BR907" s="1"/>
      <c r="BS907" s="1"/>
      <c r="BT907" s="1"/>
      <c r="BU907" s="1"/>
      <c r="BV907" s="1"/>
      <c r="BW907" s="1"/>
      <c r="BX907" s="1"/>
      <c r="BY907" s="1"/>
      <c r="BZ907" s="1"/>
      <c r="CA907" s="1"/>
      <c r="CB907" s="1"/>
      <c r="CC907" s="1"/>
      <c r="CD907" s="1"/>
      <c r="CE907" s="1"/>
      <c r="CF907" s="1"/>
      <c r="CG907" s="1"/>
      <c r="CH907" s="1"/>
      <c r="CI907" s="1"/>
      <c r="CJ907" s="1"/>
      <c r="CK907" s="1"/>
      <c r="CL907" s="1"/>
      <c r="CM907" s="1"/>
      <c r="CN907" s="1"/>
      <c r="CO907" s="1"/>
      <c r="CP907" s="1"/>
      <c r="CQ907" s="1"/>
      <c r="CR907" s="1"/>
      <c r="CS907" s="1"/>
      <c r="CT907" s="1"/>
      <c r="CU907" s="1"/>
      <c r="CV907" s="1"/>
      <c r="CW907" s="1"/>
      <c r="CX907" s="1"/>
      <c r="CY907" s="1"/>
      <c r="CZ907" s="1"/>
      <c r="DA907" s="1"/>
      <c r="DB907" s="1"/>
      <c r="DC907" s="1"/>
      <c r="DD907" s="1"/>
      <c r="DE907" s="1"/>
      <c r="DF907" s="1"/>
      <c r="DG907" s="1"/>
      <c r="DH907" s="1"/>
      <c r="DI907" s="1"/>
      <c r="DJ907" s="1"/>
      <c r="DK907" s="1"/>
      <c r="DL907" s="1"/>
      <c r="DM907" s="1"/>
      <c r="DN907" s="1"/>
      <c r="DO907" s="1"/>
      <c r="DP907" s="1"/>
      <c r="DQ907" s="1"/>
      <c r="DR907" s="1"/>
      <c r="DS907" s="1"/>
      <c r="DT907" s="1"/>
      <c r="DU907" s="1"/>
      <c r="DV907" s="1"/>
      <c r="DW907" s="1"/>
      <c r="DX907" s="1"/>
      <c r="DY907" s="1"/>
      <c r="DZ907" s="1"/>
      <c r="EA907" s="1"/>
      <c r="EB907" s="1"/>
      <c r="EC907" s="1"/>
      <c r="ED907" s="1"/>
      <c r="EE907" s="1"/>
      <c r="EF907" s="1"/>
      <c r="EG907" s="1"/>
      <c r="EH907" s="1"/>
      <c r="EI907" s="1"/>
      <c r="EJ907" s="1"/>
      <c r="EK907" s="1"/>
      <c r="EL907" s="1"/>
      <c r="EM907" s="1"/>
      <c r="EN907" s="1"/>
      <c r="EO907" s="1"/>
      <c r="EP907" s="1"/>
      <c r="EQ907" s="1"/>
      <c r="ER907" s="1"/>
      <c r="ES907" s="1"/>
      <c r="ET907" s="1"/>
      <c r="EU907" s="1"/>
      <c r="EV907" s="1"/>
      <c r="EW907" s="1"/>
      <c r="EX907" s="1"/>
      <c r="EY907" s="1"/>
      <c r="EZ907" s="1"/>
      <c r="FA907" s="1"/>
      <c r="FB907" s="1"/>
      <c r="FC907" s="1"/>
      <c r="FD907" s="1"/>
      <c r="FE907" s="1"/>
      <c r="FF907" s="1"/>
      <c r="FI907" s="2"/>
      <c r="FJ907" s="2"/>
      <c r="FO907" s="2"/>
      <c r="FP907" s="2"/>
      <c r="FS907" s="2"/>
      <c r="FT907" s="2"/>
      <c r="FU907" s="2"/>
      <c r="FV907" s="2"/>
      <c r="FW907" s="2"/>
      <c r="FX907" s="2"/>
      <c r="FY907" s="2"/>
      <c r="FZ907" s="2"/>
      <c r="GQ907" s="1"/>
      <c r="GR907" s="1"/>
      <c r="GS907" s="1"/>
      <c r="GT907" s="1"/>
      <c r="GU907" s="1"/>
      <c r="GV907" s="1"/>
      <c r="GW907" s="1"/>
      <c r="GX907" s="1"/>
      <c r="HM907" s="1"/>
      <c r="HN907" s="1"/>
    </row>
    <row r="908" spans="1:222">
      <c r="A908" s="11"/>
      <c r="B908" s="1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2"/>
      <c r="AN908" s="2"/>
      <c r="AQ908" s="2"/>
      <c r="AR908" s="2"/>
      <c r="AU908" s="2"/>
      <c r="AV908" s="2"/>
      <c r="BA908" s="2"/>
      <c r="BB908" s="2"/>
      <c r="BE908" s="2"/>
      <c r="BF908" s="2"/>
      <c r="BI908" s="2"/>
      <c r="BJ908" s="2"/>
      <c r="BO908" s="1"/>
      <c r="BP908" s="1"/>
      <c r="BQ908" s="1"/>
      <c r="BR908" s="1"/>
      <c r="BS908" s="1"/>
      <c r="BT908" s="1"/>
      <c r="BU908" s="1"/>
      <c r="BV908" s="1"/>
      <c r="BW908" s="1"/>
      <c r="BX908" s="1"/>
      <c r="BY908" s="1"/>
      <c r="BZ908" s="1"/>
      <c r="CA908" s="1"/>
      <c r="CB908" s="1"/>
      <c r="CC908" s="1"/>
      <c r="CD908" s="1"/>
      <c r="CE908" s="1"/>
      <c r="CF908" s="1"/>
      <c r="CG908" s="1"/>
      <c r="CH908" s="1"/>
      <c r="CI908" s="1"/>
      <c r="CJ908" s="1"/>
      <c r="CK908" s="1"/>
      <c r="CL908" s="1"/>
      <c r="CM908" s="1"/>
      <c r="CN908" s="1"/>
      <c r="CO908" s="1"/>
      <c r="CP908" s="1"/>
      <c r="CQ908" s="1"/>
      <c r="CR908" s="1"/>
      <c r="CS908" s="1"/>
      <c r="CT908" s="1"/>
      <c r="CU908" s="1"/>
      <c r="CV908" s="1"/>
      <c r="CW908" s="1"/>
      <c r="CX908" s="1"/>
      <c r="CY908" s="1"/>
      <c r="CZ908" s="1"/>
      <c r="DA908" s="1"/>
      <c r="DB908" s="1"/>
      <c r="DC908" s="1"/>
      <c r="DD908" s="1"/>
      <c r="DE908" s="1"/>
      <c r="DF908" s="1"/>
      <c r="DG908" s="1"/>
      <c r="DH908" s="1"/>
      <c r="DI908" s="1"/>
      <c r="DJ908" s="1"/>
      <c r="DK908" s="1"/>
      <c r="DL908" s="1"/>
      <c r="DM908" s="1"/>
      <c r="DN908" s="1"/>
      <c r="DO908" s="1"/>
      <c r="DP908" s="1"/>
      <c r="DQ908" s="1"/>
      <c r="DR908" s="1"/>
      <c r="DS908" s="1"/>
      <c r="DT908" s="1"/>
      <c r="DU908" s="1"/>
      <c r="DV908" s="1"/>
      <c r="DW908" s="1"/>
      <c r="DX908" s="1"/>
      <c r="DY908" s="1"/>
      <c r="DZ908" s="1"/>
      <c r="EA908" s="1"/>
      <c r="EB908" s="1"/>
      <c r="EC908" s="1"/>
      <c r="ED908" s="1"/>
      <c r="EE908" s="1"/>
      <c r="EF908" s="1"/>
      <c r="EG908" s="1"/>
      <c r="EH908" s="1"/>
      <c r="EI908" s="1"/>
      <c r="EJ908" s="1"/>
      <c r="EK908" s="1"/>
      <c r="EL908" s="1"/>
      <c r="EM908" s="1"/>
      <c r="EN908" s="1"/>
      <c r="EO908" s="1"/>
      <c r="EP908" s="1"/>
      <c r="EQ908" s="1"/>
      <c r="ER908" s="1"/>
      <c r="ES908" s="1"/>
      <c r="ET908" s="1"/>
      <c r="EU908" s="1"/>
      <c r="EV908" s="1"/>
      <c r="EW908" s="1"/>
      <c r="EX908" s="1"/>
      <c r="EY908" s="1"/>
      <c r="EZ908" s="1"/>
      <c r="FA908" s="1"/>
      <c r="FB908" s="1"/>
      <c r="FC908" s="1"/>
      <c r="FD908" s="1"/>
      <c r="FE908" s="1"/>
      <c r="FF908" s="1"/>
      <c r="FI908" s="2"/>
      <c r="FJ908" s="2"/>
      <c r="FO908" s="2"/>
      <c r="FP908" s="2"/>
      <c r="FS908" s="2"/>
      <c r="FT908" s="2"/>
      <c r="FU908" s="2"/>
      <c r="FV908" s="2"/>
      <c r="FW908" s="2"/>
      <c r="FX908" s="2"/>
      <c r="FY908" s="2"/>
      <c r="FZ908" s="2"/>
      <c r="GQ908" s="1"/>
      <c r="GR908" s="1"/>
      <c r="GS908" s="1"/>
      <c r="GT908" s="1"/>
      <c r="GU908" s="1"/>
      <c r="GV908" s="1"/>
      <c r="GW908" s="1"/>
      <c r="GX908" s="1"/>
      <c r="HM908" s="1"/>
      <c r="HN908" s="1"/>
    </row>
    <row r="909" spans="1:222">
      <c r="A909" s="11"/>
      <c r="B909" s="1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2"/>
      <c r="AN909" s="2"/>
      <c r="AQ909" s="2"/>
      <c r="AR909" s="2"/>
      <c r="AU909" s="2"/>
      <c r="AV909" s="2"/>
      <c r="BA909" s="2"/>
      <c r="BB909" s="2"/>
      <c r="BE909" s="2"/>
      <c r="BF909" s="2"/>
      <c r="BI909" s="2"/>
      <c r="BJ909" s="2"/>
      <c r="BO909" s="1"/>
      <c r="BP909" s="1"/>
      <c r="BQ909" s="1"/>
      <c r="BR909" s="1"/>
      <c r="BS909" s="1"/>
      <c r="BT909" s="1"/>
      <c r="BU909" s="1"/>
      <c r="BV909" s="1"/>
      <c r="BW909" s="1"/>
      <c r="BX909" s="1"/>
      <c r="BY909" s="1"/>
      <c r="BZ909" s="1"/>
      <c r="CA909" s="1"/>
      <c r="CB909" s="1"/>
      <c r="CC909" s="1"/>
      <c r="CD909" s="1"/>
      <c r="CE909" s="1"/>
      <c r="CF909" s="1"/>
      <c r="CG909" s="1"/>
      <c r="CH909" s="1"/>
      <c r="CI909" s="1"/>
      <c r="CJ909" s="1"/>
      <c r="CK909" s="1"/>
      <c r="CL909" s="1"/>
      <c r="CM909" s="1"/>
      <c r="CN909" s="1"/>
      <c r="CO909" s="1"/>
      <c r="CP909" s="1"/>
      <c r="CQ909" s="1"/>
      <c r="CR909" s="1"/>
      <c r="CS909" s="1"/>
      <c r="CT909" s="1"/>
      <c r="CU909" s="1"/>
      <c r="CV909" s="1"/>
      <c r="CW909" s="1"/>
      <c r="CX909" s="1"/>
      <c r="CY909" s="1"/>
      <c r="CZ909" s="1"/>
      <c r="DA909" s="1"/>
      <c r="DB909" s="1"/>
      <c r="DC909" s="1"/>
      <c r="DD909" s="1"/>
      <c r="DE909" s="1"/>
      <c r="DF909" s="1"/>
      <c r="DG909" s="1"/>
      <c r="DH909" s="1"/>
      <c r="DI909" s="1"/>
      <c r="DJ909" s="1"/>
      <c r="DK909" s="1"/>
      <c r="DL909" s="1"/>
      <c r="DM909" s="1"/>
      <c r="DN909" s="1"/>
      <c r="DO909" s="1"/>
      <c r="DP909" s="1"/>
      <c r="DQ909" s="1"/>
      <c r="DR909" s="1"/>
      <c r="DS909" s="1"/>
      <c r="DT909" s="1"/>
      <c r="DU909" s="1"/>
      <c r="DV909" s="1"/>
      <c r="DW909" s="1"/>
      <c r="DX909" s="1"/>
      <c r="DY909" s="1"/>
      <c r="DZ909" s="1"/>
      <c r="EA909" s="1"/>
      <c r="EB909" s="1"/>
      <c r="EC909" s="1"/>
      <c r="ED909" s="1"/>
      <c r="EE909" s="1"/>
      <c r="EF909" s="1"/>
      <c r="EG909" s="1"/>
      <c r="EH909" s="1"/>
      <c r="EI909" s="1"/>
      <c r="EJ909" s="1"/>
      <c r="EK909" s="1"/>
      <c r="EL909" s="1"/>
      <c r="EM909" s="1"/>
      <c r="EN909" s="1"/>
      <c r="EO909" s="1"/>
      <c r="EP909" s="1"/>
      <c r="EQ909" s="1"/>
      <c r="ER909" s="1"/>
      <c r="ES909" s="1"/>
      <c r="ET909" s="1"/>
      <c r="EU909" s="1"/>
      <c r="EV909" s="1"/>
      <c r="EW909" s="1"/>
      <c r="EX909" s="1"/>
      <c r="EY909" s="1"/>
      <c r="EZ909" s="1"/>
      <c r="FA909" s="1"/>
      <c r="FB909" s="1"/>
      <c r="FC909" s="1"/>
      <c r="FD909" s="1"/>
      <c r="FE909" s="1"/>
      <c r="FF909" s="1"/>
      <c r="FI909" s="2"/>
      <c r="FJ909" s="2"/>
      <c r="FO909" s="2"/>
      <c r="FP909" s="2"/>
      <c r="FS909" s="2"/>
      <c r="FT909" s="2"/>
      <c r="FU909" s="2"/>
      <c r="FV909" s="2"/>
      <c r="FW909" s="2"/>
      <c r="FX909" s="2"/>
      <c r="FY909" s="2"/>
      <c r="FZ909" s="2"/>
      <c r="GQ909" s="1"/>
      <c r="GR909" s="1"/>
      <c r="GS909" s="1"/>
      <c r="GT909" s="1"/>
      <c r="GU909" s="1"/>
      <c r="GV909" s="1"/>
      <c r="GW909" s="1"/>
      <c r="GX909" s="1"/>
      <c r="HM909" s="1"/>
      <c r="HN909" s="1"/>
    </row>
    <row r="910" spans="1:222">
      <c r="A910" s="11"/>
      <c r="B910" s="1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2"/>
      <c r="AN910" s="2"/>
      <c r="AQ910" s="2"/>
      <c r="AR910" s="2"/>
      <c r="AU910" s="2"/>
      <c r="AV910" s="2"/>
      <c r="BA910" s="2"/>
      <c r="BB910" s="2"/>
      <c r="BE910" s="2"/>
      <c r="BF910" s="2"/>
      <c r="BI910" s="2"/>
      <c r="BJ910" s="2"/>
      <c r="BO910" s="1"/>
      <c r="BP910" s="1"/>
      <c r="BQ910" s="1"/>
      <c r="BR910" s="1"/>
      <c r="BS910" s="1"/>
      <c r="BT910" s="1"/>
      <c r="BU910" s="1"/>
      <c r="BV910" s="1"/>
      <c r="BW910" s="1"/>
      <c r="BX910" s="1"/>
      <c r="BY910" s="1"/>
      <c r="BZ910" s="1"/>
      <c r="CA910" s="1"/>
      <c r="CB910" s="1"/>
      <c r="CC910" s="1"/>
      <c r="CD910" s="1"/>
      <c r="CE910" s="1"/>
      <c r="CF910" s="1"/>
      <c r="CG910" s="1"/>
      <c r="CH910" s="1"/>
      <c r="CI910" s="1"/>
      <c r="CJ910" s="1"/>
      <c r="CK910" s="1"/>
      <c r="CL910" s="1"/>
      <c r="CM910" s="1"/>
      <c r="CN910" s="1"/>
      <c r="CO910" s="1"/>
      <c r="CP910" s="1"/>
      <c r="CQ910" s="1"/>
      <c r="CR910" s="1"/>
      <c r="CS910" s="1"/>
      <c r="CT910" s="1"/>
      <c r="CU910" s="1"/>
      <c r="CV910" s="1"/>
      <c r="CW910" s="1"/>
      <c r="CX910" s="1"/>
      <c r="CY910" s="1"/>
      <c r="CZ910" s="1"/>
      <c r="DA910" s="1"/>
      <c r="DB910" s="1"/>
      <c r="DC910" s="1"/>
      <c r="DD910" s="1"/>
      <c r="DE910" s="1"/>
      <c r="DF910" s="1"/>
      <c r="DG910" s="1"/>
      <c r="DH910" s="1"/>
      <c r="DI910" s="1"/>
      <c r="DJ910" s="1"/>
      <c r="DK910" s="1"/>
      <c r="DL910" s="1"/>
      <c r="DM910" s="1"/>
      <c r="DN910" s="1"/>
      <c r="DO910" s="1"/>
      <c r="DP910" s="1"/>
      <c r="DQ910" s="1"/>
      <c r="DR910" s="1"/>
      <c r="DS910" s="1"/>
      <c r="DT910" s="1"/>
      <c r="DU910" s="1"/>
      <c r="DV910" s="1"/>
      <c r="DW910" s="1"/>
      <c r="DX910" s="1"/>
      <c r="DY910" s="1"/>
      <c r="DZ910" s="1"/>
      <c r="EA910" s="1"/>
      <c r="EB910" s="1"/>
      <c r="EC910" s="1"/>
      <c r="ED910" s="1"/>
      <c r="EE910" s="1"/>
      <c r="EF910" s="1"/>
      <c r="EG910" s="1"/>
      <c r="EH910" s="1"/>
      <c r="EI910" s="1"/>
      <c r="EJ910" s="1"/>
      <c r="EK910" s="1"/>
      <c r="EL910" s="1"/>
      <c r="EM910" s="1"/>
      <c r="EN910" s="1"/>
      <c r="EO910" s="1"/>
      <c r="EP910" s="1"/>
      <c r="EQ910" s="1"/>
      <c r="ER910" s="1"/>
      <c r="ES910" s="1"/>
      <c r="ET910" s="1"/>
      <c r="EU910" s="1"/>
      <c r="EV910" s="1"/>
      <c r="EW910" s="1"/>
      <c r="EX910" s="1"/>
      <c r="EY910" s="1"/>
      <c r="EZ910" s="1"/>
      <c r="FA910" s="1"/>
      <c r="FB910" s="1"/>
      <c r="FC910" s="1"/>
      <c r="FD910" s="1"/>
      <c r="FE910" s="1"/>
      <c r="FF910" s="1"/>
      <c r="FI910" s="2"/>
      <c r="FJ910" s="2"/>
      <c r="FO910" s="2"/>
      <c r="FP910" s="2"/>
      <c r="FS910" s="2"/>
      <c r="FT910" s="2"/>
      <c r="FU910" s="2"/>
      <c r="FV910" s="2"/>
      <c r="FW910" s="2"/>
      <c r="FX910" s="2"/>
      <c r="FY910" s="2"/>
      <c r="FZ910" s="2"/>
      <c r="GQ910" s="1"/>
      <c r="GR910" s="1"/>
      <c r="GS910" s="1"/>
      <c r="GT910" s="1"/>
      <c r="GU910" s="1"/>
      <c r="GV910" s="1"/>
      <c r="GW910" s="1"/>
      <c r="GX910" s="1"/>
      <c r="HM910" s="1"/>
      <c r="HN910" s="1"/>
    </row>
    <row r="911" spans="1:222">
      <c r="A911" s="11"/>
      <c r="B911" s="1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2"/>
      <c r="AN911" s="2"/>
      <c r="AQ911" s="2"/>
      <c r="AR911" s="2"/>
      <c r="AU911" s="2"/>
      <c r="AV911" s="2"/>
      <c r="BA911" s="2"/>
      <c r="BB911" s="2"/>
      <c r="BE911" s="2"/>
      <c r="BF911" s="2"/>
      <c r="BI911" s="2"/>
      <c r="BJ911" s="2"/>
      <c r="BO911" s="1"/>
      <c r="BP911" s="1"/>
      <c r="BQ911" s="1"/>
      <c r="BR911" s="1"/>
      <c r="BS911" s="1"/>
      <c r="BT911" s="1"/>
      <c r="BU911" s="1"/>
      <c r="BV911" s="1"/>
      <c r="BW911" s="1"/>
      <c r="BX911" s="1"/>
      <c r="BY911" s="1"/>
      <c r="BZ911" s="1"/>
      <c r="CA911" s="1"/>
      <c r="CB911" s="1"/>
      <c r="CC911" s="1"/>
      <c r="CD911" s="1"/>
      <c r="CE911" s="1"/>
      <c r="CF911" s="1"/>
      <c r="CG911" s="1"/>
      <c r="CH911" s="1"/>
      <c r="CI911" s="1"/>
      <c r="CJ911" s="1"/>
      <c r="CK911" s="1"/>
      <c r="CL911" s="1"/>
      <c r="CM911" s="1"/>
      <c r="CN911" s="1"/>
      <c r="CO911" s="1"/>
      <c r="CP911" s="1"/>
      <c r="CQ911" s="1"/>
      <c r="CR911" s="1"/>
      <c r="CS911" s="1"/>
      <c r="CT911" s="1"/>
      <c r="CU911" s="1"/>
      <c r="CV911" s="1"/>
      <c r="CW911" s="1"/>
      <c r="CX911" s="1"/>
      <c r="CY911" s="1"/>
      <c r="CZ911" s="1"/>
      <c r="DA911" s="1"/>
      <c r="DB911" s="1"/>
      <c r="DC911" s="1"/>
      <c r="DD911" s="1"/>
      <c r="DE911" s="1"/>
      <c r="DF911" s="1"/>
      <c r="DG911" s="1"/>
      <c r="DH911" s="1"/>
      <c r="DI911" s="1"/>
      <c r="DJ911" s="1"/>
      <c r="DK911" s="1"/>
      <c r="DL911" s="1"/>
      <c r="DM911" s="1"/>
      <c r="DN911" s="1"/>
      <c r="DO911" s="1"/>
      <c r="DP911" s="1"/>
      <c r="DQ911" s="1"/>
      <c r="DR911" s="1"/>
      <c r="DS911" s="1"/>
      <c r="DT911" s="1"/>
      <c r="DU911" s="1"/>
      <c r="DV911" s="1"/>
      <c r="DW911" s="1"/>
      <c r="DX911" s="1"/>
      <c r="DY911" s="1"/>
      <c r="DZ911" s="1"/>
      <c r="EA911" s="1"/>
      <c r="EB911" s="1"/>
      <c r="EC911" s="1"/>
      <c r="ED911" s="1"/>
      <c r="EE911" s="1"/>
      <c r="EF911" s="1"/>
      <c r="EG911" s="1"/>
      <c r="EH911" s="1"/>
      <c r="EI911" s="1"/>
      <c r="EJ911" s="1"/>
      <c r="EK911" s="1"/>
      <c r="EL911" s="1"/>
      <c r="EM911" s="1"/>
      <c r="EN911" s="1"/>
      <c r="EO911" s="1"/>
      <c r="EP911" s="1"/>
      <c r="EQ911" s="1"/>
      <c r="ER911" s="1"/>
      <c r="ES911" s="1"/>
      <c r="ET911" s="1"/>
      <c r="EU911" s="1"/>
      <c r="EV911" s="1"/>
      <c r="EW911" s="1"/>
      <c r="EX911" s="1"/>
      <c r="EY911" s="1"/>
      <c r="EZ911" s="1"/>
      <c r="FA911" s="1"/>
      <c r="FB911" s="1"/>
      <c r="FC911" s="1"/>
      <c r="FD911" s="1"/>
      <c r="FE911" s="1"/>
      <c r="FF911" s="1"/>
      <c r="FI911" s="2"/>
      <c r="FJ911" s="2"/>
      <c r="FO911" s="2"/>
      <c r="FP911" s="2"/>
      <c r="FS911" s="2"/>
      <c r="FT911" s="2"/>
      <c r="FU911" s="2"/>
      <c r="FV911" s="2"/>
      <c r="FW911" s="2"/>
      <c r="FX911" s="2"/>
      <c r="FY911" s="2"/>
      <c r="FZ911" s="2"/>
      <c r="GQ911" s="1"/>
      <c r="GR911" s="1"/>
      <c r="GS911" s="1"/>
      <c r="GT911" s="1"/>
      <c r="GU911" s="1"/>
      <c r="GV911" s="1"/>
      <c r="GW911" s="1"/>
      <c r="GX911" s="1"/>
      <c r="HM911" s="1"/>
      <c r="HN911" s="1"/>
    </row>
    <row r="912" spans="1:222">
      <c r="A912" s="11"/>
      <c r="B912" s="1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2"/>
      <c r="AN912" s="2"/>
      <c r="AQ912" s="2"/>
      <c r="AR912" s="2"/>
      <c r="AU912" s="2"/>
      <c r="AV912" s="2"/>
      <c r="BA912" s="2"/>
      <c r="BB912" s="2"/>
      <c r="BE912" s="2"/>
      <c r="BF912" s="2"/>
      <c r="BI912" s="2"/>
      <c r="BJ912" s="2"/>
      <c r="BO912" s="1"/>
      <c r="BP912" s="1"/>
      <c r="BQ912" s="1"/>
      <c r="BR912" s="1"/>
      <c r="BS912" s="1"/>
      <c r="BT912" s="1"/>
      <c r="BU912" s="1"/>
      <c r="BV912" s="1"/>
      <c r="BW912" s="1"/>
      <c r="BX912" s="1"/>
      <c r="BY912" s="1"/>
      <c r="BZ912" s="1"/>
      <c r="CA912" s="1"/>
      <c r="CB912" s="1"/>
      <c r="CC912" s="1"/>
      <c r="CD912" s="1"/>
      <c r="CE912" s="1"/>
      <c r="CF912" s="1"/>
      <c r="CG912" s="1"/>
      <c r="CH912" s="1"/>
      <c r="CI912" s="1"/>
      <c r="CJ912" s="1"/>
      <c r="CK912" s="1"/>
      <c r="CL912" s="1"/>
      <c r="CM912" s="1"/>
      <c r="CN912" s="1"/>
      <c r="CO912" s="1"/>
      <c r="CP912" s="1"/>
      <c r="CQ912" s="1"/>
      <c r="CR912" s="1"/>
      <c r="CS912" s="1"/>
      <c r="CT912" s="1"/>
      <c r="CU912" s="1"/>
      <c r="CV912" s="1"/>
      <c r="CW912" s="1"/>
      <c r="CX912" s="1"/>
      <c r="CY912" s="1"/>
      <c r="CZ912" s="1"/>
      <c r="DA912" s="1"/>
      <c r="DB912" s="1"/>
      <c r="DC912" s="1"/>
      <c r="DD912" s="1"/>
      <c r="DE912" s="1"/>
      <c r="DF912" s="1"/>
      <c r="DG912" s="1"/>
      <c r="DH912" s="1"/>
      <c r="DI912" s="1"/>
      <c r="DJ912" s="1"/>
      <c r="DK912" s="1"/>
      <c r="DL912" s="1"/>
      <c r="DM912" s="1"/>
      <c r="DN912" s="1"/>
      <c r="DO912" s="1"/>
      <c r="DP912" s="1"/>
      <c r="DQ912" s="1"/>
      <c r="DR912" s="1"/>
      <c r="DS912" s="1"/>
      <c r="DT912" s="1"/>
      <c r="DU912" s="1"/>
      <c r="DV912" s="1"/>
      <c r="DW912" s="1"/>
      <c r="DX912" s="1"/>
      <c r="DY912" s="1"/>
      <c r="DZ912" s="1"/>
      <c r="EA912" s="1"/>
      <c r="EB912" s="1"/>
      <c r="EC912" s="1"/>
      <c r="ED912" s="1"/>
      <c r="EE912" s="1"/>
      <c r="EF912" s="1"/>
      <c r="EG912" s="1"/>
      <c r="EH912" s="1"/>
      <c r="EI912" s="1"/>
      <c r="EJ912" s="1"/>
      <c r="EK912" s="1"/>
      <c r="EL912" s="1"/>
      <c r="EM912" s="1"/>
      <c r="EN912" s="1"/>
      <c r="EO912" s="1"/>
      <c r="EP912" s="1"/>
      <c r="EQ912" s="1"/>
      <c r="ER912" s="1"/>
      <c r="ES912" s="1"/>
      <c r="ET912" s="1"/>
      <c r="EU912" s="1"/>
      <c r="EV912" s="1"/>
      <c r="EW912" s="1"/>
      <c r="EX912" s="1"/>
      <c r="EY912" s="1"/>
      <c r="EZ912" s="1"/>
      <c r="FA912" s="1"/>
      <c r="FB912" s="1"/>
      <c r="FC912" s="1"/>
      <c r="FD912" s="1"/>
      <c r="FE912" s="1"/>
      <c r="FF912" s="1"/>
      <c r="FI912" s="2"/>
      <c r="FJ912" s="2"/>
      <c r="FO912" s="2"/>
      <c r="FP912" s="2"/>
      <c r="FS912" s="2"/>
      <c r="FT912" s="2"/>
      <c r="FU912" s="2"/>
      <c r="FV912" s="2"/>
      <c r="FW912" s="2"/>
      <c r="FX912" s="2"/>
      <c r="FY912" s="2"/>
      <c r="FZ912" s="2"/>
      <c r="GQ912" s="1"/>
      <c r="GR912" s="1"/>
      <c r="GS912" s="1"/>
      <c r="GT912" s="1"/>
      <c r="GU912" s="1"/>
      <c r="GV912" s="1"/>
      <c r="GW912" s="1"/>
      <c r="GX912" s="1"/>
      <c r="HM912" s="1"/>
      <c r="HN912" s="1"/>
    </row>
    <row r="913" spans="1:222">
      <c r="A913" s="11"/>
      <c r="B913" s="1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2"/>
      <c r="AN913" s="2"/>
      <c r="AQ913" s="2"/>
      <c r="AR913" s="2"/>
      <c r="AU913" s="2"/>
      <c r="AV913" s="2"/>
      <c r="BA913" s="2"/>
      <c r="BB913" s="2"/>
      <c r="BE913" s="2"/>
      <c r="BF913" s="2"/>
      <c r="BI913" s="2"/>
      <c r="BJ913" s="2"/>
      <c r="BO913" s="1"/>
      <c r="BP913" s="1"/>
      <c r="BQ913" s="1"/>
      <c r="BR913" s="1"/>
      <c r="BS913" s="1"/>
      <c r="BT913" s="1"/>
      <c r="BU913" s="1"/>
      <c r="BV913" s="1"/>
      <c r="BW913" s="1"/>
      <c r="BX913" s="1"/>
      <c r="BY913" s="1"/>
      <c r="BZ913" s="1"/>
      <c r="CA913" s="1"/>
      <c r="CB913" s="1"/>
      <c r="CC913" s="1"/>
      <c r="CD913" s="1"/>
      <c r="CE913" s="1"/>
      <c r="CF913" s="1"/>
      <c r="CG913" s="1"/>
      <c r="CH913" s="1"/>
      <c r="CI913" s="1"/>
      <c r="CJ913" s="1"/>
      <c r="CK913" s="1"/>
      <c r="CL913" s="1"/>
      <c r="CM913" s="1"/>
      <c r="CN913" s="1"/>
      <c r="CO913" s="1"/>
      <c r="CP913" s="1"/>
      <c r="CQ913" s="1"/>
      <c r="CR913" s="1"/>
      <c r="CS913" s="1"/>
      <c r="CT913" s="1"/>
      <c r="CU913" s="1"/>
      <c r="CV913" s="1"/>
      <c r="CW913" s="1"/>
      <c r="CX913" s="1"/>
      <c r="CY913" s="1"/>
      <c r="CZ913" s="1"/>
      <c r="DA913" s="1"/>
      <c r="DB913" s="1"/>
      <c r="DC913" s="1"/>
      <c r="DD913" s="1"/>
      <c r="DE913" s="1"/>
      <c r="DF913" s="1"/>
      <c r="DG913" s="1"/>
      <c r="DH913" s="1"/>
      <c r="DI913" s="1"/>
      <c r="DJ913" s="1"/>
      <c r="DK913" s="1"/>
      <c r="DL913" s="1"/>
      <c r="DM913" s="1"/>
      <c r="DN913" s="1"/>
      <c r="DO913" s="1"/>
      <c r="DP913" s="1"/>
      <c r="DQ913" s="1"/>
      <c r="DR913" s="1"/>
      <c r="DS913" s="1"/>
      <c r="DT913" s="1"/>
      <c r="DU913" s="1"/>
      <c r="DV913" s="1"/>
      <c r="DW913" s="1"/>
      <c r="DX913" s="1"/>
      <c r="DY913" s="1"/>
      <c r="DZ913" s="1"/>
      <c r="EA913" s="1"/>
      <c r="EB913" s="1"/>
      <c r="EC913" s="1"/>
      <c r="ED913" s="1"/>
      <c r="EE913" s="1"/>
      <c r="EF913" s="1"/>
      <c r="EG913" s="1"/>
      <c r="EH913" s="1"/>
      <c r="EI913" s="1"/>
      <c r="EJ913" s="1"/>
      <c r="EK913" s="1"/>
      <c r="EL913" s="1"/>
      <c r="EM913" s="1"/>
      <c r="EN913" s="1"/>
      <c r="EO913" s="1"/>
      <c r="EP913" s="1"/>
      <c r="EQ913" s="1"/>
      <c r="ER913" s="1"/>
      <c r="ES913" s="1"/>
      <c r="ET913" s="1"/>
      <c r="EU913" s="1"/>
      <c r="EV913" s="1"/>
      <c r="EW913" s="1"/>
      <c r="EX913" s="1"/>
      <c r="EY913" s="1"/>
      <c r="EZ913" s="1"/>
      <c r="FA913" s="1"/>
      <c r="FB913" s="1"/>
      <c r="FC913" s="1"/>
      <c r="FD913" s="1"/>
      <c r="FE913" s="1"/>
      <c r="FF913" s="1"/>
      <c r="FI913" s="2"/>
      <c r="FJ913" s="2"/>
      <c r="FO913" s="2"/>
      <c r="FP913" s="2"/>
      <c r="FS913" s="2"/>
      <c r="FT913" s="2"/>
      <c r="FU913" s="2"/>
      <c r="FV913" s="2"/>
      <c r="FW913" s="2"/>
      <c r="FX913" s="2"/>
      <c r="FY913" s="2"/>
      <c r="FZ913" s="2"/>
      <c r="GQ913" s="1"/>
      <c r="GR913" s="1"/>
      <c r="GS913" s="1"/>
      <c r="GT913" s="1"/>
      <c r="GU913" s="1"/>
      <c r="GV913" s="1"/>
      <c r="GW913" s="1"/>
      <c r="GX913" s="1"/>
      <c r="HM913" s="1"/>
      <c r="HN913" s="1"/>
    </row>
    <row r="914" spans="1:222">
      <c r="A914" s="11"/>
      <c r="B914" s="1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2"/>
      <c r="AN914" s="2"/>
      <c r="AQ914" s="2"/>
      <c r="AR914" s="2"/>
      <c r="AU914" s="2"/>
      <c r="AV914" s="2"/>
      <c r="BA914" s="2"/>
      <c r="BB914" s="2"/>
      <c r="BE914" s="2"/>
      <c r="BF914" s="2"/>
      <c r="BI914" s="2"/>
      <c r="BJ914" s="2"/>
      <c r="BO914" s="1"/>
      <c r="BP914" s="1"/>
      <c r="BQ914" s="1"/>
      <c r="BR914" s="1"/>
      <c r="BS914" s="1"/>
      <c r="BT914" s="1"/>
      <c r="BU914" s="1"/>
      <c r="BV914" s="1"/>
      <c r="BW914" s="1"/>
      <c r="BX914" s="1"/>
      <c r="BY914" s="1"/>
      <c r="BZ914" s="1"/>
      <c r="CA914" s="1"/>
      <c r="CB914" s="1"/>
      <c r="CC914" s="1"/>
      <c r="CD914" s="1"/>
      <c r="CE914" s="1"/>
      <c r="CF914" s="1"/>
      <c r="CG914" s="1"/>
      <c r="CH914" s="1"/>
      <c r="CI914" s="1"/>
      <c r="CJ914" s="1"/>
      <c r="CK914" s="1"/>
      <c r="CL914" s="1"/>
      <c r="CM914" s="1"/>
      <c r="CN914" s="1"/>
      <c r="CO914" s="1"/>
      <c r="CP914" s="1"/>
      <c r="CQ914" s="1"/>
      <c r="CR914" s="1"/>
      <c r="CS914" s="1"/>
      <c r="CT914" s="1"/>
      <c r="CU914" s="1"/>
      <c r="CV914" s="1"/>
      <c r="CW914" s="1"/>
      <c r="CX914" s="1"/>
      <c r="CY914" s="1"/>
      <c r="CZ914" s="1"/>
      <c r="DA914" s="1"/>
      <c r="DB914" s="1"/>
      <c r="DC914" s="1"/>
      <c r="DD914" s="1"/>
      <c r="DE914" s="1"/>
      <c r="DF914" s="1"/>
      <c r="DG914" s="1"/>
      <c r="DH914" s="1"/>
      <c r="DI914" s="1"/>
      <c r="DJ914" s="1"/>
      <c r="DK914" s="1"/>
      <c r="DL914" s="1"/>
      <c r="DM914" s="1"/>
      <c r="DN914" s="1"/>
      <c r="DO914" s="1"/>
      <c r="DP914" s="1"/>
      <c r="DQ914" s="1"/>
      <c r="DR914" s="1"/>
      <c r="DS914" s="1"/>
      <c r="DT914" s="1"/>
      <c r="DU914" s="1"/>
      <c r="DV914" s="1"/>
      <c r="DW914" s="1"/>
      <c r="DX914" s="1"/>
      <c r="DY914" s="1"/>
      <c r="DZ914" s="1"/>
      <c r="EA914" s="1"/>
      <c r="EB914" s="1"/>
      <c r="EC914" s="1"/>
      <c r="ED914" s="1"/>
      <c r="EE914" s="1"/>
      <c r="EF914" s="1"/>
      <c r="EG914" s="1"/>
      <c r="EH914" s="1"/>
      <c r="EI914" s="1"/>
      <c r="EJ914" s="1"/>
      <c r="EK914" s="1"/>
      <c r="EL914" s="1"/>
      <c r="EM914" s="1"/>
      <c r="EN914" s="1"/>
      <c r="EO914" s="1"/>
      <c r="EP914" s="1"/>
      <c r="EQ914" s="1"/>
      <c r="ER914" s="1"/>
      <c r="ES914" s="1"/>
      <c r="ET914" s="1"/>
      <c r="EU914" s="1"/>
      <c r="EV914" s="1"/>
      <c r="EW914" s="1"/>
      <c r="EX914" s="1"/>
      <c r="EY914" s="1"/>
      <c r="EZ914" s="1"/>
      <c r="FA914" s="1"/>
      <c r="FB914" s="1"/>
      <c r="FC914" s="1"/>
      <c r="FD914" s="1"/>
      <c r="FE914" s="1"/>
      <c r="FF914" s="1"/>
      <c r="FI914" s="2"/>
      <c r="FJ914" s="2"/>
      <c r="FO914" s="2"/>
      <c r="FP914" s="2"/>
      <c r="FS914" s="2"/>
      <c r="FT914" s="2"/>
      <c r="FU914" s="2"/>
      <c r="FV914" s="2"/>
      <c r="FW914" s="2"/>
      <c r="FX914" s="2"/>
      <c r="FY914" s="2"/>
      <c r="FZ914" s="2"/>
      <c r="GQ914" s="1"/>
      <c r="GR914" s="1"/>
      <c r="GS914" s="1"/>
      <c r="GT914" s="1"/>
      <c r="GU914" s="1"/>
      <c r="GV914" s="1"/>
      <c r="GW914" s="1"/>
      <c r="GX914" s="1"/>
      <c r="HM914" s="1"/>
      <c r="HN914" s="1"/>
    </row>
    <row r="915" spans="1:222">
      <c r="A915" s="11"/>
      <c r="B915" s="1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2"/>
      <c r="AN915" s="2"/>
      <c r="AQ915" s="2"/>
      <c r="AR915" s="2"/>
      <c r="AU915" s="2"/>
      <c r="AV915" s="2"/>
      <c r="BA915" s="2"/>
      <c r="BB915" s="2"/>
      <c r="BE915" s="2"/>
      <c r="BF915" s="2"/>
      <c r="BI915" s="2"/>
      <c r="BJ915" s="2"/>
      <c r="BO915" s="1"/>
      <c r="BP915" s="1"/>
      <c r="BQ915" s="1"/>
      <c r="BR915" s="1"/>
      <c r="BS915" s="1"/>
      <c r="BT915" s="1"/>
      <c r="BU915" s="1"/>
      <c r="BV915" s="1"/>
      <c r="BW915" s="1"/>
      <c r="BX915" s="1"/>
      <c r="BY915" s="1"/>
      <c r="BZ915" s="1"/>
      <c r="CA915" s="1"/>
      <c r="CB915" s="1"/>
      <c r="CC915" s="1"/>
      <c r="CD915" s="1"/>
      <c r="CE915" s="1"/>
      <c r="CF915" s="1"/>
      <c r="CG915" s="1"/>
      <c r="CH915" s="1"/>
      <c r="CI915" s="1"/>
      <c r="CJ915" s="1"/>
      <c r="CK915" s="1"/>
      <c r="CL915" s="1"/>
      <c r="CM915" s="1"/>
      <c r="CN915" s="1"/>
      <c r="CO915" s="1"/>
      <c r="CP915" s="1"/>
      <c r="CQ915" s="1"/>
      <c r="CR915" s="1"/>
      <c r="CS915" s="1"/>
      <c r="CT915" s="1"/>
      <c r="CU915" s="1"/>
      <c r="CV915" s="1"/>
      <c r="CW915" s="1"/>
      <c r="CX915" s="1"/>
      <c r="CY915" s="1"/>
      <c r="CZ915" s="1"/>
      <c r="DA915" s="1"/>
      <c r="DB915" s="1"/>
      <c r="DC915" s="1"/>
      <c r="DD915" s="1"/>
      <c r="DE915" s="1"/>
      <c r="DF915" s="1"/>
      <c r="DG915" s="1"/>
      <c r="DH915" s="1"/>
      <c r="DI915" s="1"/>
      <c r="DJ915" s="1"/>
      <c r="DK915" s="1"/>
      <c r="DL915" s="1"/>
      <c r="DM915" s="1"/>
      <c r="DN915" s="1"/>
      <c r="DO915" s="1"/>
      <c r="DP915" s="1"/>
      <c r="DQ915" s="1"/>
      <c r="DR915" s="1"/>
      <c r="DS915" s="1"/>
      <c r="DT915" s="1"/>
      <c r="DU915" s="1"/>
      <c r="DV915" s="1"/>
      <c r="DW915" s="1"/>
      <c r="DX915" s="1"/>
      <c r="DY915" s="1"/>
      <c r="DZ915" s="1"/>
      <c r="EA915" s="1"/>
      <c r="EB915" s="1"/>
      <c r="EC915" s="1"/>
      <c r="ED915" s="1"/>
      <c r="EE915" s="1"/>
      <c r="EF915" s="1"/>
      <c r="EG915" s="1"/>
      <c r="EH915" s="1"/>
      <c r="EI915" s="1"/>
      <c r="EJ915" s="1"/>
      <c r="EK915" s="1"/>
      <c r="EL915" s="1"/>
      <c r="EM915" s="1"/>
      <c r="EN915" s="1"/>
      <c r="EO915" s="1"/>
      <c r="EP915" s="1"/>
      <c r="EQ915" s="1"/>
      <c r="ER915" s="1"/>
      <c r="ES915" s="1"/>
      <c r="ET915" s="1"/>
      <c r="EU915" s="1"/>
      <c r="EV915" s="1"/>
      <c r="EW915" s="1"/>
      <c r="EX915" s="1"/>
      <c r="EY915" s="1"/>
      <c r="EZ915" s="1"/>
      <c r="FA915" s="1"/>
      <c r="FB915" s="1"/>
      <c r="FC915" s="1"/>
      <c r="FD915" s="1"/>
      <c r="FE915" s="1"/>
      <c r="FF915" s="1"/>
      <c r="FI915" s="2"/>
      <c r="FJ915" s="2"/>
      <c r="FO915" s="2"/>
      <c r="FP915" s="2"/>
      <c r="FS915" s="2"/>
      <c r="FT915" s="2"/>
      <c r="FU915" s="2"/>
      <c r="FV915" s="2"/>
      <c r="FW915" s="2"/>
      <c r="FX915" s="2"/>
      <c r="FY915" s="2"/>
      <c r="FZ915" s="2"/>
      <c r="GQ915" s="1"/>
      <c r="GR915" s="1"/>
      <c r="GS915" s="1"/>
      <c r="GT915" s="1"/>
      <c r="GU915" s="1"/>
      <c r="GV915" s="1"/>
      <c r="GW915" s="1"/>
      <c r="GX915" s="1"/>
      <c r="HM915" s="1"/>
      <c r="HN915" s="1"/>
    </row>
    <row r="916" spans="1:222">
      <c r="A916" s="11"/>
      <c r="B916" s="1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2"/>
      <c r="AN916" s="2"/>
      <c r="AQ916" s="2"/>
      <c r="AR916" s="2"/>
      <c r="AU916" s="2"/>
      <c r="AV916" s="2"/>
      <c r="BA916" s="2"/>
      <c r="BB916" s="2"/>
      <c r="BE916" s="2"/>
      <c r="BF916" s="2"/>
      <c r="BI916" s="2"/>
      <c r="BJ916" s="2"/>
      <c r="BO916" s="1"/>
      <c r="BP916" s="1"/>
      <c r="BQ916" s="1"/>
      <c r="BR916" s="1"/>
      <c r="BS916" s="1"/>
      <c r="BT916" s="1"/>
      <c r="BU916" s="1"/>
      <c r="BV916" s="1"/>
      <c r="BW916" s="1"/>
      <c r="BX916" s="1"/>
      <c r="BY916" s="1"/>
      <c r="BZ916" s="1"/>
      <c r="CA916" s="1"/>
      <c r="CB916" s="1"/>
      <c r="CC916" s="1"/>
      <c r="CD916" s="1"/>
      <c r="CE916" s="1"/>
      <c r="CF916" s="1"/>
      <c r="CG916" s="1"/>
      <c r="CH916" s="1"/>
      <c r="CI916" s="1"/>
      <c r="CJ916" s="1"/>
      <c r="CK916" s="1"/>
      <c r="CL916" s="1"/>
      <c r="CM916" s="1"/>
      <c r="CN916" s="1"/>
      <c r="CO916" s="1"/>
      <c r="CP916" s="1"/>
      <c r="CQ916" s="1"/>
      <c r="CR916" s="1"/>
      <c r="CS916" s="1"/>
      <c r="CT916" s="1"/>
      <c r="CU916" s="1"/>
      <c r="CV916" s="1"/>
      <c r="CW916" s="1"/>
      <c r="CX916" s="1"/>
      <c r="CY916" s="1"/>
      <c r="CZ916" s="1"/>
      <c r="DA916" s="1"/>
      <c r="DB916" s="1"/>
      <c r="DC916" s="1"/>
      <c r="DD916" s="1"/>
      <c r="DE916" s="1"/>
      <c r="DF916" s="1"/>
      <c r="DG916" s="1"/>
      <c r="DH916" s="1"/>
      <c r="DI916" s="1"/>
      <c r="DJ916" s="1"/>
      <c r="DK916" s="1"/>
      <c r="DL916" s="1"/>
      <c r="DM916" s="1"/>
      <c r="DN916" s="1"/>
      <c r="DO916" s="1"/>
      <c r="DP916" s="1"/>
      <c r="DQ916" s="1"/>
      <c r="DR916" s="1"/>
      <c r="DS916" s="1"/>
      <c r="DT916" s="1"/>
      <c r="DU916" s="1"/>
      <c r="DV916" s="1"/>
      <c r="DW916" s="1"/>
      <c r="DX916" s="1"/>
      <c r="DY916" s="1"/>
      <c r="DZ916" s="1"/>
      <c r="EA916" s="1"/>
      <c r="EB916" s="1"/>
      <c r="EC916" s="1"/>
      <c r="ED916" s="1"/>
      <c r="EE916" s="1"/>
      <c r="EF916" s="1"/>
      <c r="EG916" s="1"/>
      <c r="EH916" s="1"/>
      <c r="EI916" s="1"/>
      <c r="EJ916" s="1"/>
      <c r="EK916" s="1"/>
      <c r="EL916" s="1"/>
      <c r="EM916" s="1"/>
      <c r="EN916" s="1"/>
      <c r="EO916" s="1"/>
      <c r="EP916" s="1"/>
      <c r="EQ916" s="1"/>
      <c r="ER916" s="1"/>
      <c r="ES916" s="1"/>
      <c r="ET916" s="1"/>
      <c r="EU916" s="1"/>
      <c r="EV916" s="1"/>
      <c r="EW916" s="1"/>
      <c r="EX916" s="1"/>
      <c r="EY916" s="1"/>
      <c r="EZ916" s="1"/>
      <c r="FA916" s="1"/>
      <c r="FB916" s="1"/>
      <c r="FC916" s="1"/>
      <c r="FD916" s="1"/>
      <c r="FE916" s="1"/>
      <c r="FF916" s="1"/>
      <c r="FI916" s="2"/>
      <c r="FJ916" s="2"/>
      <c r="FO916" s="2"/>
      <c r="FP916" s="2"/>
      <c r="FS916" s="2"/>
      <c r="FT916" s="2"/>
      <c r="FU916" s="2"/>
      <c r="FV916" s="2"/>
      <c r="FW916" s="2"/>
      <c r="FX916" s="2"/>
      <c r="FY916" s="2"/>
      <c r="FZ916" s="2"/>
      <c r="GQ916" s="1"/>
      <c r="GR916" s="1"/>
      <c r="GS916" s="1"/>
      <c r="GT916" s="1"/>
      <c r="GU916" s="1"/>
      <c r="GV916" s="1"/>
      <c r="GW916" s="1"/>
      <c r="GX916" s="1"/>
      <c r="HM916" s="1"/>
      <c r="HN916" s="1"/>
    </row>
    <row r="917" spans="1:222">
      <c r="A917" s="11"/>
      <c r="B917" s="1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2"/>
      <c r="AN917" s="2"/>
      <c r="AQ917" s="2"/>
      <c r="AR917" s="2"/>
      <c r="AU917" s="2"/>
      <c r="AV917" s="2"/>
      <c r="BA917" s="2"/>
      <c r="BB917" s="2"/>
      <c r="BE917" s="2"/>
      <c r="BF917" s="2"/>
      <c r="BI917" s="2"/>
      <c r="BJ917" s="2"/>
      <c r="BO917" s="1"/>
      <c r="BP917" s="1"/>
      <c r="BQ917" s="1"/>
      <c r="BR917" s="1"/>
      <c r="BS917" s="1"/>
      <c r="BT917" s="1"/>
      <c r="BU917" s="1"/>
      <c r="BV917" s="1"/>
      <c r="BW917" s="1"/>
      <c r="BX917" s="1"/>
      <c r="BY917" s="1"/>
      <c r="BZ917" s="1"/>
      <c r="CA917" s="1"/>
      <c r="CB917" s="1"/>
      <c r="CC917" s="1"/>
      <c r="CD917" s="1"/>
      <c r="CE917" s="1"/>
      <c r="CF917" s="1"/>
      <c r="CG917" s="1"/>
      <c r="CH917" s="1"/>
      <c r="CI917" s="1"/>
      <c r="CJ917" s="1"/>
      <c r="CK917" s="1"/>
      <c r="CL917" s="1"/>
      <c r="CM917" s="1"/>
      <c r="CN917" s="1"/>
      <c r="CO917" s="1"/>
      <c r="CP917" s="1"/>
      <c r="CQ917" s="1"/>
      <c r="CR917" s="1"/>
      <c r="CS917" s="1"/>
      <c r="CT917" s="1"/>
      <c r="CU917" s="1"/>
      <c r="CV917" s="1"/>
      <c r="CW917" s="1"/>
      <c r="CX917" s="1"/>
      <c r="CY917" s="1"/>
      <c r="CZ917" s="1"/>
      <c r="DA917" s="1"/>
      <c r="DB917" s="1"/>
      <c r="DC917" s="1"/>
      <c r="DD917" s="1"/>
      <c r="DE917" s="1"/>
      <c r="DF917" s="1"/>
      <c r="DG917" s="1"/>
      <c r="DH917" s="1"/>
      <c r="DI917" s="1"/>
      <c r="DJ917" s="1"/>
      <c r="DK917" s="1"/>
      <c r="DL917" s="1"/>
      <c r="DM917" s="1"/>
      <c r="DN917" s="1"/>
      <c r="DO917" s="1"/>
      <c r="DP917" s="1"/>
      <c r="DQ917" s="1"/>
      <c r="DR917" s="1"/>
      <c r="DS917" s="1"/>
      <c r="DT917" s="1"/>
      <c r="DU917" s="1"/>
      <c r="DV917" s="1"/>
      <c r="DW917" s="1"/>
      <c r="DX917" s="1"/>
      <c r="DY917" s="1"/>
      <c r="DZ917" s="1"/>
      <c r="EA917" s="1"/>
      <c r="EB917" s="1"/>
      <c r="EC917" s="1"/>
      <c r="ED917" s="1"/>
      <c r="EE917" s="1"/>
      <c r="EF917" s="1"/>
      <c r="EG917" s="1"/>
      <c r="EH917" s="1"/>
      <c r="EI917" s="1"/>
      <c r="EJ917" s="1"/>
      <c r="EK917" s="1"/>
      <c r="EL917" s="1"/>
      <c r="EM917" s="1"/>
      <c r="EN917" s="1"/>
      <c r="EO917" s="1"/>
      <c r="EP917" s="1"/>
      <c r="EQ917" s="1"/>
      <c r="ER917" s="1"/>
      <c r="ES917" s="1"/>
      <c r="ET917" s="1"/>
      <c r="EU917" s="1"/>
      <c r="EV917" s="1"/>
      <c r="EW917" s="1"/>
      <c r="EX917" s="1"/>
      <c r="EY917" s="1"/>
      <c r="EZ917" s="1"/>
      <c r="FA917" s="1"/>
      <c r="FB917" s="1"/>
      <c r="FC917" s="1"/>
      <c r="FD917" s="1"/>
      <c r="FE917" s="1"/>
      <c r="FF917" s="1"/>
      <c r="FI917" s="2"/>
      <c r="FJ917" s="2"/>
      <c r="FO917" s="2"/>
      <c r="FP917" s="2"/>
      <c r="FS917" s="2"/>
      <c r="FT917" s="2"/>
      <c r="FU917" s="2"/>
      <c r="FV917" s="2"/>
      <c r="FW917" s="2"/>
      <c r="FX917" s="2"/>
      <c r="FY917" s="2"/>
      <c r="FZ917" s="2"/>
      <c r="GQ917" s="1"/>
      <c r="GR917" s="1"/>
      <c r="GS917" s="1"/>
      <c r="GT917" s="1"/>
      <c r="GU917" s="1"/>
      <c r="GV917" s="1"/>
      <c r="GW917" s="1"/>
      <c r="GX917" s="1"/>
      <c r="HM917" s="1"/>
      <c r="HN917" s="1"/>
    </row>
    <row r="918" spans="1:222">
      <c r="A918" s="11"/>
      <c r="B918" s="1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2"/>
      <c r="AN918" s="2"/>
      <c r="AQ918" s="2"/>
      <c r="AR918" s="2"/>
      <c r="AU918" s="2"/>
      <c r="AV918" s="2"/>
      <c r="BA918" s="2"/>
      <c r="BB918" s="2"/>
      <c r="BE918" s="2"/>
      <c r="BF918" s="2"/>
      <c r="BI918" s="2"/>
      <c r="BJ918" s="2"/>
      <c r="BO918" s="1"/>
      <c r="BP918" s="1"/>
      <c r="BQ918" s="1"/>
      <c r="BR918" s="1"/>
      <c r="BS918" s="1"/>
      <c r="BT918" s="1"/>
      <c r="BU918" s="1"/>
      <c r="BV918" s="1"/>
      <c r="BW918" s="1"/>
      <c r="BX918" s="1"/>
      <c r="BY918" s="1"/>
      <c r="BZ918" s="1"/>
      <c r="CA918" s="1"/>
      <c r="CB918" s="1"/>
      <c r="CC918" s="1"/>
      <c r="CD918" s="1"/>
      <c r="CE918" s="1"/>
      <c r="CF918" s="1"/>
      <c r="CG918" s="1"/>
      <c r="CH918" s="1"/>
      <c r="CI918" s="1"/>
      <c r="CJ918" s="1"/>
      <c r="CK918" s="1"/>
      <c r="CL918" s="1"/>
      <c r="CM918" s="1"/>
      <c r="CN918" s="1"/>
      <c r="CO918" s="1"/>
      <c r="CP918" s="1"/>
      <c r="CQ918" s="1"/>
      <c r="CR918" s="1"/>
      <c r="CS918" s="1"/>
      <c r="CT918" s="1"/>
      <c r="CU918" s="1"/>
      <c r="CV918" s="1"/>
      <c r="CW918" s="1"/>
      <c r="CX918" s="1"/>
      <c r="CY918" s="1"/>
      <c r="CZ918" s="1"/>
      <c r="DA918" s="1"/>
      <c r="DB918" s="1"/>
      <c r="DC918" s="1"/>
      <c r="DD918" s="1"/>
      <c r="DE918" s="1"/>
      <c r="DF918" s="1"/>
      <c r="DG918" s="1"/>
      <c r="DH918" s="1"/>
      <c r="DI918" s="1"/>
      <c r="DJ918" s="1"/>
      <c r="DK918" s="1"/>
      <c r="DL918" s="1"/>
      <c r="DM918" s="1"/>
      <c r="DN918" s="1"/>
      <c r="DO918" s="1"/>
      <c r="DP918" s="1"/>
      <c r="DQ918" s="1"/>
      <c r="DR918" s="1"/>
      <c r="DS918" s="1"/>
      <c r="DT918" s="1"/>
      <c r="DU918" s="1"/>
      <c r="DV918" s="1"/>
      <c r="DW918" s="1"/>
      <c r="DX918" s="1"/>
      <c r="DY918" s="1"/>
      <c r="DZ918" s="1"/>
      <c r="EA918" s="1"/>
      <c r="EB918" s="1"/>
      <c r="EC918" s="1"/>
      <c r="ED918" s="1"/>
      <c r="EE918" s="1"/>
      <c r="EF918" s="1"/>
      <c r="EG918" s="1"/>
      <c r="EH918" s="1"/>
      <c r="EI918" s="1"/>
      <c r="EJ918" s="1"/>
      <c r="EK918" s="1"/>
      <c r="EL918" s="1"/>
      <c r="EM918" s="1"/>
      <c r="EN918" s="1"/>
      <c r="EO918" s="1"/>
      <c r="EP918" s="1"/>
      <c r="EQ918" s="1"/>
      <c r="ER918" s="1"/>
      <c r="ES918" s="1"/>
      <c r="ET918" s="1"/>
      <c r="EU918" s="1"/>
      <c r="EV918" s="1"/>
      <c r="EW918" s="1"/>
      <c r="EX918" s="1"/>
      <c r="EY918" s="1"/>
      <c r="EZ918" s="1"/>
      <c r="FA918" s="1"/>
      <c r="FB918" s="1"/>
      <c r="FC918" s="1"/>
      <c r="FD918" s="1"/>
      <c r="FE918" s="1"/>
      <c r="FF918" s="1"/>
      <c r="FI918" s="2"/>
      <c r="FJ918" s="2"/>
      <c r="FO918" s="2"/>
      <c r="FP918" s="2"/>
      <c r="FS918" s="2"/>
      <c r="FT918" s="2"/>
      <c r="FU918" s="2"/>
      <c r="FV918" s="2"/>
      <c r="FW918" s="2"/>
      <c r="FX918" s="2"/>
      <c r="FY918" s="2"/>
      <c r="FZ918" s="2"/>
      <c r="GQ918" s="1"/>
      <c r="GR918" s="1"/>
      <c r="GS918" s="1"/>
      <c r="GT918" s="1"/>
      <c r="GU918" s="1"/>
      <c r="GV918" s="1"/>
      <c r="GW918" s="1"/>
      <c r="GX918" s="1"/>
      <c r="HM918" s="1"/>
      <c r="HN918" s="1"/>
    </row>
    <row r="919" spans="1:222">
      <c r="A919" s="11"/>
      <c r="B919" s="1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2"/>
      <c r="AN919" s="2"/>
      <c r="AQ919" s="2"/>
      <c r="AR919" s="2"/>
      <c r="AU919" s="2"/>
      <c r="AV919" s="2"/>
      <c r="BA919" s="2"/>
      <c r="BB919" s="2"/>
      <c r="BE919" s="2"/>
      <c r="BF919" s="2"/>
      <c r="BI919" s="2"/>
      <c r="BJ919" s="2"/>
      <c r="BO919" s="1"/>
      <c r="BP919" s="1"/>
      <c r="BQ919" s="1"/>
      <c r="BR919" s="1"/>
      <c r="BS919" s="1"/>
      <c r="BT919" s="1"/>
      <c r="BU919" s="1"/>
      <c r="BV919" s="1"/>
      <c r="BW919" s="1"/>
      <c r="BX919" s="1"/>
      <c r="BY919" s="1"/>
      <c r="BZ919" s="1"/>
      <c r="CA919" s="1"/>
      <c r="CB919" s="1"/>
      <c r="CC919" s="1"/>
      <c r="CD919" s="1"/>
      <c r="CE919" s="1"/>
      <c r="CF919" s="1"/>
      <c r="CG919" s="1"/>
      <c r="CH919" s="1"/>
      <c r="CI919" s="1"/>
      <c r="CJ919" s="1"/>
      <c r="CK919" s="1"/>
      <c r="CL919" s="1"/>
      <c r="CM919" s="1"/>
      <c r="CN919" s="1"/>
      <c r="CO919" s="1"/>
      <c r="CP919" s="1"/>
      <c r="CQ919" s="1"/>
      <c r="CR919" s="1"/>
      <c r="CS919" s="1"/>
      <c r="CT919" s="1"/>
      <c r="CU919" s="1"/>
      <c r="CV919" s="1"/>
      <c r="CW919" s="1"/>
      <c r="CX919" s="1"/>
      <c r="CY919" s="1"/>
      <c r="CZ919" s="1"/>
      <c r="DA919" s="1"/>
      <c r="DB919" s="1"/>
      <c r="DC919" s="1"/>
      <c r="DD919" s="1"/>
      <c r="DE919" s="1"/>
      <c r="DF919" s="1"/>
      <c r="DG919" s="1"/>
      <c r="DH919" s="1"/>
      <c r="DI919" s="1"/>
      <c r="DJ919" s="1"/>
      <c r="DK919" s="1"/>
      <c r="DL919" s="1"/>
      <c r="DM919" s="1"/>
      <c r="DN919" s="1"/>
      <c r="DO919" s="1"/>
      <c r="DP919" s="1"/>
      <c r="DQ919" s="1"/>
      <c r="DR919" s="1"/>
      <c r="DS919" s="1"/>
      <c r="DT919" s="1"/>
      <c r="DU919" s="1"/>
      <c r="DV919" s="1"/>
      <c r="DW919" s="1"/>
      <c r="DX919" s="1"/>
      <c r="DY919" s="1"/>
      <c r="DZ919" s="1"/>
      <c r="EA919" s="1"/>
      <c r="EB919" s="1"/>
      <c r="EC919" s="1"/>
      <c r="ED919" s="1"/>
      <c r="EE919" s="1"/>
      <c r="EF919" s="1"/>
      <c r="EG919" s="1"/>
      <c r="EH919" s="1"/>
      <c r="EI919" s="1"/>
      <c r="EJ919" s="1"/>
      <c r="EK919" s="1"/>
      <c r="EL919" s="1"/>
      <c r="EM919" s="1"/>
      <c r="EN919" s="1"/>
      <c r="EO919" s="1"/>
      <c r="EP919" s="1"/>
      <c r="EQ919" s="1"/>
      <c r="ER919" s="1"/>
      <c r="ES919" s="1"/>
      <c r="ET919" s="1"/>
      <c r="EU919" s="1"/>
      <c r="EV919" s="1"/>
      <c r="EW919" s="1"/>
      <c r="EX919" s="1"/>
      <c r="EY919" s="1"/>
      <c r="EZ919" s="1"/>
      <c r="FA919" s="1"/>
      <c r="FB919" s="1"/>
      <c r="FC919" s="1"/>
      <c r="FD919" s="1"/>
      <c r="FE919" s="1"/>
      <c r="FF919" s="1"/>
      <c r="FI919" s="2"/>
      <c r="FJ919" s="2"/>
      <c r="FO919" s="2"/>
      <c r="FP919" s="2"/>
      <c r="FS919" s="2"/>
      <c r="FT919" s="2"/>
      <c r="FU919" s="2"/>
      <c r="FV919" s="2"/>
      <c r="FW919" s="2"/>
      <c r="FX919" s="2"/>
      <c r="FY919" s="2"/>
      <c r="FZ919" s="2"/>
      <c r="GQ919" s="1"/>
      <c r="GR919" s="1"/>
      <c r="GS919" s="1"/>
      <c r="GT919" s="1"/>
      <c r="GU919" s="1"/>
      <c r="GV919" s="1"/>
      <c r="GW919" s="1"/>
      <c r="GX919" s="1"/>
      <c r="HM919" s="1"/>
      <c r="HN919" s="1"/>
    </row>
    <row r="920" spans="1:222">
      <c r="A920" s="11"/>
      <c r="B920" s="1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2"/>
      <c r="AN920" s="2"/>
      <c r="AQ920" s="2"/>
      <c r="AR920" s="2"/>
      <c r="AU920" s="2"/>
      <c r="AV920" s="2"/>
      <c r="BA920" s="2"/>
      <c r="BB920" s="2"/>
      <c r="BE920" s="2"/>
      <c r="BF920" s="2"/>
      <c r="BI920" s="2"/>
      <c r="BJ920" s="2"/>
      <c r="BO920" s="1"/>
      <c r="BP920" s="1"/>
      <c r="BQ920" s="1"/>
      <c r="BR920" s="1"/>
      <c r="BS920" s="1"/>
      <c r="BT920" s="1"/>
      <c r="BU920" s="1"/>
      <c r="BV920" s="1"/>
      <c r="BW920" s="1"/>
      <c r="BX920" s="1"/>
      <c r="BY920" s="1"/>
      <c r="BZ920" s="1"/>
      <c r="CA920" s="1"/>
      <c r="CB920" s="1"/>
      <c r="CC920" s="1"/>
      <c r="CD920" s="1"/>
      <c r="CE920" s="1"/>
      <c r="CF920" s="1"/>
      <c r="CG920" s="1"/>
      <c r="CH920" s="1"/>
      <c r="CI920" s="1"/>
      <c r="CJ920" s="1"/>
      <c r="CK920" s="1"/>
      <c r="CL920" s="1"/>
      <c r="CM920" s="1"/>
      <c r="CN920" s="1"/>
      <c r="CO920" s="1"/>
      <c r="CP920" s="1"/>
      <c r="CQ920" s="1"/>
      <c r="CR920" s="1"/>
      <c r="CS920" s="1"/>
      <c r="CT920" s="1"/>
      <c r="CU920" s="1"/>
      <c r="CV920" s="1"/>
      <c r="CW920" s="1"/>
      <c r="CX920" s="1"/>
      <c r="CY920" s="1"/>
      <c r="CZ920" s="1"/>
      <c r="DA920" s="1"/>
      <c r="DB920" s="1"/>
      <c r="DC920" s="1"/>
      <c r="DD920" s="1"/>
      <c r="DE920" s="1"/>
      <c r="DF920" s="1"/>
      <c r="DG920" s="1"/>
      <c r="DH920" s="1"/>
      <c r="DI920" s="1"/>
      <c r="DJ920" s="1"/>
      <c r="DK920" s="1"/>
      <c r="DL920" s="1"/>
      <c r="DM920" s="1"/>
      <c r="DN920" s="1"/>
      <c r="DO920" s="1"/>
      <c r="DP920" s="1"/>
      <c r="DQ920" s="1"/>
      <c r="DR920" s="1"/>
      <c r="DS920" s="1"/>
      <c r="DT920" s="1"/>
      <c r="DU920" s="1"/>
      <c r="DV920" s="1"/>
      <c r="DW920" s="1"/>
      <c r="DX920" s="1"/>
      <c r="DY920" s="1"/>
      <c r="DZ920" s="1"/>
      <c r="EA920" s="1"/>
      <c r="EB920" s="1"/>
      <c r="EC920" s="1"/>
      <c r="ED920" s="1"/>
      <c r="EE920" s="1"/>
      <c r="EF920" s="1"/>
      <c r="EG920" s="1"/>
      <c r="EH920" s="1"/>
      <c r="EI920" s="1"/>
      <c r="EJ920" s="1"/>
      <c r="EK920" s="1"/>
      <c r="EL920" s="1"/>
      <c r="EM920" s="1"/>
      <c r="EN920" s="1"/>
      <c r="EO920" s="1"/>
      <c r="EP920" s="1"/>
      <c r="EQ920" s="1"/>
      <c r="ER920" s="1"/>
      <c r="ES920" s="1"/>
      <c r="ET920" s="1"/>
      <c r="EU920" s="1"/>
      <c r="EV920" s="1"/>
      <c r="EW920" s="1"/>
      <c r="EX920" s="1"/>
      <c r="EY920" s="1"/>
      <c r="EZ920" s="1"/>
      <c r="FA920" s="1"/>
      <c r="FB920" s="1"/>
      <c r="FC920" s="1"/>
      <c r="FD920" s="1"/>
      <c r="FE920" s="1"/>
      <c r="FF920" s="1"/>
      <c r="FI920" s="2"/>
      <c r="FJ920" s="2"/>
      <c r="FO920" s="2"/>
      <c r="FP920" s="2"/>
      <c r="FS920" s="2"/>
      <c r="FT920" s="2"/>
      <c r="FU920" s="2"/>
      <c r="FV920" s="2"/>
      <c r="FW920" s="2"/>
      <c r="FX920" s="2"/>
      <c r="FY920" s="2"/>
      <c r="FZ920" s="2"/>
      <c r="GQ920" s="1"/>
      <c r="GR920" s="1"/>
      <c r="GS920" s="1"/>
      <c r="GT920" s="1"/>
      <c r="GU920" s="1"/>
      <c r="GV920" s="1"/>
      <c r="GW920" s="1"/>
      <c r="GX920" s="1"/>
      <c r="HM920" s="1"/>
      <c r="HN920" s="1"/>
    </row>
    <row r="921" spans="1:222">
      <c r="A921" s="11"/>
      <c r="B921" s="1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2"/>
      <c r="AN921" s="2"/>
      <c r="AQ921" s="2"/>
      <c r="AR921" s="2"/>
      <c r="AU921" s="2"/>
      <c r="AV921" s="2"/>
      <c r="BA921" s="2"/>
      <c r="BB921" s="2"/>
      <c r="BE921" s="2"/>
      <c r="BF921" s="2"/>
      <c r="BI921" s="2"/>
      <c r="BJ921" s="2"/>
      <c r="BO921" s="1"/>
      <c r="BP921" s="1"/>
      <c r="BQ921" s="1"/>
      <c r="BR921" s="1"/>
      <c r="BS921" s="1"/>
      <c r="BT921" s="1"/>
      <c r="BU921" s="1"/>
      <c r="BV921" s="1"/>
      <c r="BW921" s="1"/>
      <c r="BX921" s="1"/>
      <c r="BY921" s="1"/>
      <c r="BZ921" s="1"/>
      <c r="CA921" s="1"/>
      <c r="CB921" s="1"/>
      <c r="CC921" s="1"/>
      <c r="CD921" s="1"/>
      <c r="CE921" s="1"/>
      <c r="CF921" s="1"/>
      <c r="CG921" s="1"/>
      <c r="CH921" s="1"/>
      <c r="CI921" s="1"/>
      <c r="CJ921" s="1"/>
      <c r="CK921" s="1"/>
      <c r="CL921" s="1"/>
      <c r="CM921" s="1"/>
      <c r="CN921" s="1"/>
      <c r="CO921" s="1"/>
      <c r="CP921" s="1"/>
      <c r="CQ921" s="1"/>
      <c r="CR921" s="1"/>
      <c r="CS921" s="1"/>
      <c r="CT921" s="1"/>
      <c r="CU921" s="1"/>
      <c r="CV921" s="1"/>
      <c r="CW921" s="1"/>
      <c r="CX921" s="1"/>
      <c r="CY921" s="1"/>
      <c r="CZ921" s="1"/>
      <c r="DA921" s="1"/>
      <c r="DB921" s="1"/>
      <c r="DC921" s="1"/>
      <c r="DD921" s="1"/>
      <c r="DE921" s="1"/>
      <c r="DF921" s="1"/>
      <c r="DG921" s="1"/>
      <c r="DH921" s="1"/>
      <c r="DI921" s="1"/>
      <c r="DJ921" s="1"/>
      <c r="DK921" s="1"/>
      <c r="DL921" s="1"/>
      <c r="DM921" s="1"/>
      <c r="DN921" s="1"/>
      <c r="DO921" s="1"/>
      <c r="DP921" s="1"/>
      <c r="DQ921" s="1"/>
      <c r="DR921" s="1"/>
      <c r="DS921" s="1"/>
      <c r="DT921" s="1"/>
      <c r="DU921" s="1"/>
      <c r="DV921" s="1"/>
      <c r="DW921" s="1"/>
      <c r="DX921" s="1"/>
      <c r="DY921" s="1"/>
      <c r="DZ921" s="1"/>
      <c r="EA921" s="1"/>
      <c r="EB921" s="1"/>
      <c r="EC921" s="1"/>
      <c r="ED921" s="1"/>
      <c r="EE921" s="1"/>
      <c r="EF921" s="1"/>
      <c r="EG921" s="1"/>
      <c r="EH921" s="1"/>
      <c r="EI921" s="1"/>
      <c r="EJ921" s="1"/>
      <c r="EK921" s="1"/>
      <c r="EL921" s="1"/>
      <c r="EM921" s="1"/>
      <c r="EN921" s="1"/>
      <c r="EO921" s="1"/>
      <c r="EP921" s="1"/>
      <c r="EQ921" s="1"/>
      <c r="ER921" s="1"/>
      <c r="ES921" s="1"/>
      <c r="ET921" s="1"/>
      <c r="EU921" s="1"/>
      <c r="EV921" s="1"/>
      <c r="EW921" s="1"/>
      <c r="EX921" s="1"/>
      <c r="EY921" s="1"/>
      <c r="EZ921" s="1"/>
      <c r="FA921" s="1"/>
      <c r="FB921" s="1"/>
      <c r="FC921" s="1"/>
      <c r="FD921" s="1"/>
      <c r="FE921" s="1"/>
      <c r="FF921" s="1"/>
      <c r="FI921" s="2"/>
      <c r="FJ921" s="2"/>
      <c r="FO921" s="2"/>
      <c r="FP921" s="2"/>
      <c r="FS921" s="2"/>
      <c r="FT921" s="2"/>
      <c r="FU921" s="2"/>
      <c r="FV921" s="2"/>
      <c r="FW921" s="2"/>
      <c r="FX921" s="2"/>
      <c r="FY921" s="2"/>
      <c r="FZ921" s="2"/>
      <c r="GQ921" s="1"/>
      <c r="GR921" s="1"/>
      <c r="GS921" s="1"/>
      <c r="GT921" s="1"/>
      <c r="GU921" s="1"/>
      <c r="GV921" s="1"/>
      <c r="GW921" s="1"/>
      <c r="GX921" s="1"/>
      <c r="HM921" s="1"/>
      <c r="HN921" s="1"/>
    </row>
    <row r="922" spans="1:222">
      <c r="A922" s="11"/>
      <c r="B922" s="1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2"/>
      <c r="AN922" s="2"/>
      <c r="AQ922" s="2"/>
      <c r="AR922" s="2"/>
      <c r="AU922" s="2"/>
      <c r="AV922" s="2"/>
      <c r="BA922" s="2"/>
      <c r="BB922" s="2"/>
      <c r="BE922" s="2"/>
      <c r="BF922" s="2"/>
      <c r="BI922" s="2"/>
      <c r="BJ922" s="2"/>
      <c r="BO922" s="1"/>
      <c r="BP922" s="1"/>
      <c r="BQ922" s="1"/>
      <c r="BR922" s="1"/>
      <c r="BS922" s="1"/>
      <c r="BT922" s="1"/>
      <c r="BU922" s="1"/>
      <c r="BV922" s="1"/>
      <c r="BW922" s="1"/>
      <c r="BX922" s="1"/>
      <c r="BY922" s="1"/>
      <c r="BZ922" s="1"/>
      <c r="CA922" s="1"/>
      <c r="CB922" s="1"/>
      <c r="CC922" s="1"/>
      <c r="CD922" s="1"/>
      <c r="CE922" s="1"/>
      <c r="CF922" s="1"/>
      <c r="CG922" s="1"/>
      <c r="CH922" s="1"/>
      <c r="CI922" s="1"/>
      <c r="CJ922" s="1"/>
      <c r="CK922" s="1"/>
      <c r="CL922" s="1"/>
      <c r="CM922" s="1"/>
      <c r="CN922" s="1"/>
      <c r="CO922" s="1"/>
      <c r="CP922" s="1"/>
      <c r="CQ922" s="1"/>
      <c r="CR922" s="1"/>
      <c r="CS922" s="1"/>
      <c r="CT922" s="1"/>
      <c r="CU922" s="1"/>
      <c r="CV922" s="1"/>
      <c r="CW922" s="1"/>
      <c r="CX922" s="1"/>
      <c r="CY922" s="1"/>
      <c r="CZ922" s="1"/>
      <c r="DA922" s="1"/>
      <c r="DB922" s="1"/>
      <c r="DC922" s="1"/>
      <c r="DD922" s="1"/>
      <c r="DE922" s="1"/>
      <c r="DF922" s="1"/>
      <c r="DG922" s="1"/>
      <c r="DH922" s="1"/>
      <c r="DI922" s="1"/>
      <c r="DJ922" s="1"/>
      <c r="DK922" s="1"/>
      <c r="DL922" s="1"/>
      <c r="DM922" s="1"/>
      <c r="DN922" s="1"/>
      <c r="DO922" s="1"/>
      <c r="DP922" s="1"/>
      <c r="DQ922" s="1"/>
      <c r="DR922" s="1"/>
      <c r="DS922" s="1"/>
      <c r="DT922" s="1"/>
      <c r="DU922" s="1"/>
      <c r="DV922" s="1"/>
      <c r="DW922" s="1"/>
      <c r="DX922" s="1"/>
      <c r="DY922" s="1"/>
      <c r="DZ922" s="1"/>
      <c r="EA922" s="1"/>
      <c r="EB922" s="1"/>
      <c r="EC922" s="1"/>
      <c r="ED922" s="1"/>
      <c r="EE922" s="1"/>
      <c r="EF922" s="1"/>
      <c r="EG922" s="1"/>
      <c r="EH922" s="1"/>
      <c r="EI922" s="1"/>
      <c r="EJ922" s="1"/>
      <c r="EK922" s="1"/>
      <c r="EL922" s="1"/>
      <c r="EM922" s="1"/>
      <c r="EN922" s="1"/>
      <c r="EO922" s="1"/>
      <c r="EP922" s="1"/>
      <c r="EQ922" s="1"/>
      <c r="ER922" s="1"/>
      <c r="ES922" s="1"/>
      <c r="ET922" s="1"/>
      <c r="EU922" s="1"/>
      <c r="EV922" s="1"/>
      <c r="EW922" s="1"/>
      <c r="EX922" s="1"/>
      <c r="EY922" s="1"/>
      <c r="EZ922" s="1"/>
      <c r="FA922" s="1"/>
      <c r="FB922" s="1"/>
      <c r="FC922" s="1"/>
      <c r="FD922" s="1"/>
      <c r="FE922" s="1"/>
      <c r="FF922" s="1"/>
      <c r="FI922" s="2"/>
      <c r="FJ922" s="2"/>
      <c r="FO922" s="2"/>
      <c r="FP922" s="2"/>
      <c r="FS922" s="2"/>
      <c r="FT922" s="2"/>
      <c r="FU922" s="2"/>
      <c r="FV922" s="2"/>
      <c r="FW922" s="2"/>
      <c r="FX922" s="2"/>
      <c r="FY922" s="2"/>
      <c r="FZ922" s="2"/>
      <c r="GQ922" s="1"/>
      <c r="GR922" s="1"/>
      <c r="GS922" s="1"/>
      <c r="GT922" s="1"/>
      <c r="GU922" s="1"/>
      <c r="GV922" s="1"/>
      <c r="GW922" s="1"/>
      <c r="GX922" s="1"/>
      <c r="HM922" s="1"/>
      <c r="HN922" s="1"/>
    </row>
    <row r="923" spans="1:222">
      <c r="A923" s="11"/>
      <c r="B923" s="1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2"/>
      <c r="AN923" s="2"/>
      <c r="AQ923" s="2"/>
      <c r="AR923" s="2"/>
      <c r="AU923" s="2"/>
      <c r="AV923" s="2"/>
      <c r="BA923" s="2"/>
      <c r="BB923" s="2"/>
      <c r="BE923" s="2"/>
      <c r="BF923" s="2"/>
      <c r="BI923" s="2"/>
      <c r="BJ923" s="2"/>
      <c r="BO923" s="1"/>
      <c r="BP923" s="1"/>
      <c r="BQ923" s="1"/>
      <c r="BR923" s="1"/>
      <c r="BS923" s="1"/>
      <c r="BT923" s="1"/>
      <c r="BU923" s="1"/>
      <c r="BV923" s="1"/>
      <c r="BW923" s="1"/>
      <c r="BX923" s="1"/>
      <c r="BY923" s="1"/>
      <c r="BZ923" s="1"/>
      <c r="CA923" s="1"/>
      <c r="CB923" s="1"/>
      <c r="CC923" s="1"/>
      <c r="CD923" s="1"/>
      <c r="CE923" s="1"/>
      <c r="CF923" s="1"/>
      <c r="CG923" s="1"/>
      <c r="CH923" s="1"/>
      <c r="CI923" s="1"/>
      <c r="CJ923" s="1"/>
      <c r="CK923" s="1"/>
      <c r="CL923" s="1"/>
      <c r="CM923" s="1"/>
      <c r="CN923" s="1"/>
      <c r="CO923" s="1"/>
      <c r="CP923" s="1"/>
      <c r="CQ923" s="1"/>
      <c r="CR923" s="1"/>
      <c r="CS923" s="1"/>
      <c r="CT923" s="1"/>
      <c r="CU923" s="1"/>
      <c r="CV923" s="1"/>
      <c r="CW923" s="1"/>
      <c r="CX923" s="1"/>
      <c r="CY923" s="1"/>
      <c r="CZ923" s="1"/>
      <c r="DA923" s="1"/>
      <c r="DB923" s="1"/>
      <c r="DC923" s="1"/>
      <c r="DD923" s="1"/>
      <c r="DE923" s="1"/>
      <c r="DF923" s="1"/>
      <c r="DG923" s="1"/>
      <c r="DH923" s="1"/>
      <c r="DI923" s="1"/>
      <c r="DJ923" s="1"/>
      <c r="DK923" s="1"/>
      <c r="DL923" s="1"/>
      <c r="DM923" s="1"/>
      <c r="DN923" s="1"/>
      <c r="DO923" s="1"/>
      <c r="DP923" s="1"/>
      <c r="DQ923" s="1"/>
      <c r="DR923" s="1"/>
      <c r="DS923" s="1"/>
      <c r="DT923" s="1"/>
      <c r="DU923" s="1"/>
      <c r="DV923" s="1"/>
      <c r="DW923" s="1"/>
      <c r="DX923" s="1"/>
      <c r="DY923" s="1"/>
      <c r="DZ923" s="1"/>
      <c r="EA923" s="1"/>
      <c r="EB923" s="1"/>
      <c r="EC923" s="1"/>
      <c r="ED923" s="1"/>
      <c r="EE923" s="1"/>
      <c r="EF923" s="1"/>
      <c r="EG923" s="1"/>
      <c r="EH923" s="1"/>
      <c r="EI923" s="1"/>
      <c r="EJ923" s="1"/>
      <c r="EK923" s="1"/>
      <c r="EL923" s="1"/>
      <c r="EM923" s="1"/>
      <c r="EN923" s="1"/>
      <c r="EO923" s="1"/>
      <c r="EP923" s="1"/>
      <c r="EQ923" s="1"/>
      <c r="ER923" s="1"/>
      <c r="ES923" s="1"/>
      <c r="ET923" s="1"/>
      <c r="EU923" s="1"/>
      <c r="EV923" s="1"/>
      <c r="EW923" s="1"/>
      <c r="EX923" s="1"/>
      <c r="EY923" s="1"/>
      <c r="EZ923" s="1"/>
      <c r="FA923" s="1"/>
      <c r="FB923" s="1"/>
      <c r="FC923" s="1"/>
      <c r="FD923" s="1"/>
      <c r="FE923" s="1"/>
      <c r="FF923" s="1"/>
      <c r="FI923" s="2"/>
      <c r="FJ923" s="2"/>
      <c r="FO923" s="2"/>
      <c r="FP923" s="2"/>
      <c r="FS923" s="2"/>
      <c r="FT923" s="2"/>
      <c r="FU923" s="2"/>
      <c r="FV923" s="2"/>
      <c r="FW923" s="2"/>
      <c r="FX923" s="2"/>
      <c r="FY923" s="2"/>
      <c r="FZ923" s="2"/>
      <c r="GQ923" s="1"/>
      <c r="GR923" s="1"/>
      <c r="GS923" s="1"/>
      <c r="GT923" s="1"/>
      <c r="GU923" s="1"/>
      <c r="GV923" s="1"/>
      <c r="GW923" s="1"/>
      <c r="GX923" s="1"/>
      <c r="HM923" s="1"/>
      <c r="HN923" s="1"/>
    </row>
    <row r="924" spans="1:222">
      <c r="A924" s="11"/>
      <c r="B924" s="1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2"/>
      <c r="AN924" s="2"/>
      <c r="AQ924" s="2"/>
      <c r="AR924" s="2"/>
      <c r="AU924" s="2"/>
      <c r="AV924" s="2"/>
      <c r="BA924" s="2"/>
      <c r="BB924" s="2"/>
      <c r="BE924" s="2"/>
      <c r="BF924" s="2"/>
      <c r="BI924" s="2"/>
      <c r="BJ924" s="2"/>
      <c r="BO924" s="1"/>
      <c r="BP924" s="1"/>
      <c r="BQ924" s="1"/>
      <c r="BR924" s="1"/>
      <c r="BS924" s="1"/>
      <c r="BT924" s="1"/>
      <c r="BU924" s="1"/>
      <c r="BV924" s="1"/>
      <c r="BW924" s="1"/>
      <c r="BX924" s="1"/>
      <c r="BY924" s="1"/>
      <c r="BZ924" s="1"/>
      <c r="CA924" s="1"/>
      <c r="CB924" s="1"/>
      <c r="CC924" s="1"/>
      <c r="CD924" s="1"/>
      <c r="CE924" s="1"/>
      <c r="CF924" s="1"/>
      <c r="CG924" s="1"/>
      <c r="CH924" s="1"/>
      <c r="CI924" s="1"/>
      <c r="CJ924" s="1"/>
      <c r="CK924" s="1"/>
      <c r="CL924" s="1"/>
      <c r="CM924" s="1"/>
      <c r="CN924" s="1"/>
      <c r="CO924" s="1"/>
      <c r="CP924" s="1"/>
      <c r="CQ924" s="1"/>
      <c r="CR924" s="1"/>
      <c r="CS924" s="1"/>
      <c r="CT924" s="1"/>
      <c r="CU924" s="1"/>
      <c r="CV924" s="1"/>
      <c r="CW924" s="1"/>
      <c r="CX924" s="1"/>
      <c r="CY924" s="1"/>
      <c r="CZ924" s="1"/>
      <c r="DA924" s="1"/>
      <c r="DB924" s="1"/>
      <c r="DC924" s="1"/>
      <c r="DD924" s="1"/>
      <c r="DE924" s="1"/>
      <c r="DF924" s="1"/>
      <c r="DG924" s="1"/>
      <c r="DH924" s="1"/>
      <c r="DI924" s="1"/>
      <c r="DJ924" s="1"/>
      <c r="DK924" s="1"/>
      <c r="DL924" s="1"/>
      <c r="DM924" s="1"/>
      <c r="DN924" s="1"/>
      <c r="DO924" s="1"/>
      <c r="DP924" s="1"/>
      <c r="DQ924" s="1"/>
      <c r="DR924" s="1"/>
      <c r="DS924" s="1"/>
      <c r="DT924" s="1"/>
      <c r="DU924" s="1"/>
      <c r="DV924" s="1"/>
      <c r="DW924" s="1"/>
      <c r="DX924" s="1"/>
      <c r="DY924" s="1"/>
      <c r="DZ924" s="1"/>
      <c r="EA924" s="1"/>
      <c r="EB924" s="1"/>
      <c r="EC924" s="1"/>
      <c r="ED924" s="1"/>
      <c r="EE924" s="1"/>
      <c r="EF924" s="1"/>
      <c r="EG924" s="1"/>
      <c r="EH924" s="1"/>
      <c r="EI924" s="1"/>
      <c r="EJ924" s="1"/>
      <c r="EK924" s="1"/>
      <c r="EL924" s="1"/>
      <c r="EM924" s="1"/>
      <c r="EN924" s="1"/>
      <c r="EO924" s="1"/>
      <c r="EP924" s="1"/>
      <c r="EQ924" s="1"/>
      <c r="ER924" s="1"/>
      <c r="ES924" s="1"/>
      <c r="ET924" s="1"/>
      <c r="EU924" s="1"/>
      <c r="EV924" s="1"/>
      <c r="EW924" s="1"/>
      <c r="EX924" s="1"/>
      <c r="EY924" s="1"/>
      <c r="EZ924" s="1"/>
      <c r="FA924" s="1"/>
      <c r="FB924" s="1"/>
      <c r="FC924" s="1"/>
      <c r="FD924" s="1"/>
      <c r="FE924" s="1"/>
      <c r="FF924" s="1"/>
      <c r="FI924" s="2"/>
      <c r="FJ924" s="2"/>
      <c r="FO924" s="2"/>
      <c r="FP924" s="2"/>
      <c r="FS924" s="2"/>
      <c r="FT924" s="2"/>
      <c r="FU924" s="2"/>
      <c r="FV924" s="2"/>
      <c r="FW924" s="2"/>
      <c r="FX924" s="2"/>
      <c r="FY924" s="2"/>
      <c r="FZ924" s="2"/>
      <c r="GQ924" s="1"/>
      <c r="GR924" s="1"/>
      <c r="GS924" s="1"/>
      <c r="GT924" s="1"/>
      <c r="GU924" s="1"/>
      <c r="GV924" s="1"/>
      <c r="GW924" s="1"/>
      <c r="GX924" s="1"/>
      <c r="HM924" s="1"/>
      <c r="HN924" s="1"/>
    </row>
    <row r="925" spans="1:222">
      <c r="A925" s="11"/>
      <c r="B925" s="1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2"/>
      <c r="AN925" s="2"/>
      <c r="AQ925" s="2"/>
      <c r="AR925" s="2"/>
      <c r="AU925" s="2"/>
      <c r="AV925" s="2"/>
      <c r="BA925" s="2"/>
      <c r="BB925" s="2"/>
      <c r="BE925" s="2"/>
      <c r="BF925" s="2"/>
      <c r="BI925" s="2"/>
      <c r="BJ925" s="2"/>
      <c r="BO925" s="1"/>
      <c r="BP925" s="1"/>
      <c r="BQ925" s="1"/>
      <c r="BR925" s="1"/>
      <c r="BS925" s="1"/>
      <c r="BT925" s="1"/>
      <c r="BU925" s="1"/>
      <c r="BV925" s="1"/>
      <c r="BW925" s="1"/>
      <c r="BX925" s="1"/>
      <c r="BY925" s="1"/>
      <c r="BZ925" s="1"/>
      <c r="CA925" s="1"/>
      <c r="CB925" s="1"/>
      <c r="CC925" s="1"/>
      <c r="CD925" s="1"/>
      <c r="CE925" s="1"/>
      <c r="CF925" s="1"/>
      <c r="CG925" s="1"/>
      <c r="CH925" s="1"/>
      <c r="CI925" s="1"/>
      <c r="CJ925" s="1"/>
      <c r="CK925" s="1"/>
      <c r="CL925" s="1"/>
      <c r="CM925" s="1"/>
      <c r="CN925" s="1"/>
      <c r="CO925" s="1"/>
      <c r="CP925" s="1"/>
      <c r="CQ925" s="1"/>
      <c r="CR925" s="1"/>
      <c r="CS925" s="1"/>
      <c r="CT925" s="1"/>
      <c r="CU925" s="1"/>
      <c r="CV925" s="1"/>
      <c r="CW925" s="1"/>
      <c r="CX925" s="1"/>
      <c r="CY925" s="1"/>
      <c r="CZ925" s="1"/>
      <c r="DA925" s="1"/>
      <c r="DB925" s="1"/>
      <c r="DC925" s="1"/>
      <c r="DD925" s="1"/>
      <c r="DE925" s="1"/>
      <c r="DF925" s="1"/>
      <c r="DG925" s="1"/>
      <c r="DH925" s="1"/>
      <c r="DI925" s="1"/>
      <c r="DJ925" s="1"/>
      <c r="DK925" s="1"/>
      <c r="DL925" s="1"/>
      <c r="DM925" s="1"/>
      <c r="DN925" s="1"/>
      <c r="DO925" s="1"/>
      <c r="DP925" s="1"/>
      <c r="DQ925" s="1"/>
      <c r="DR925" s="1"/>
      <c r="DS925" s="1"/>
      <c r="DT925" s="1"/>
      <c r="DU925" s="1"/>
      <c r="DV925" s="1"/>
      <c r="DW925" s="1"/>
      <c r="DX925" s="1"/>
      <c r="DY925" s="1"/>
      <c r="DZ925" s="1"/>
      <c r="EA925" s="1"/>
      <c r="EB925" s="1"/>
      <c r="EC925" s="1"/>
      <c r="ED925" s="1"/>
      <c r="EE925" s="1"/>
      <c r="EF925" s="1"/>
      <c r="EG925" s="1"/>
      <c r="EH925" s="1"/>
      <c r="EI925" s="1"/>
      <c r="EJ925" s="1"/>
      <c r="EK925" s="1"/>
      <c r="EL925" s="1"/>
      <c r="EM925" s="1"/>
      <c r="EN925" s="1"/>
      <c r="EO925" s="1"/>
      <c r="EP925" s="1"/>
      <c r="EQ925" s="1"/>
      <c r="ER925" s="1"/>
      <c r="ES925" s="1"/>
      <c r="ET925" s="1"/>
      <c r="EU925" s="1"/>
      <c r="EV925" s="1"/>
      <c r="EW925" s="1"/>
      <c r="EX925" s="1"/>
      <c r="EY925" s="1"/>
      <c r="EZ925" s="1"/>
      <c r="FA925" s="1"/>
      <c r="FB925" s="1"/>
      <c r="FC925" s="1"/>
      <c r="FD925" s="1"/>
      <c r="FE925" s="1"/>
      <c r="FF925" s="1"/>
      <c r="FI925" s="2"/>
      <c r="FJ925" s="2"/>
      <c r="FO925" s="2"/>
      <c r="FP925" s="2"/>
      <c r="FS925" s="2"/>
      <c r="FT925" s="2"/>
      <c r="FU925" s="2"/>
      <c r="FV925" s="2"/>
      <c r="FW925" s="2"/>
      <c r="FX925" s="2"/>
      <c r="FY925" s="2"/>
      <c r="FZ925" s="2"/>
      <c r="GQ925" s="1"/>
      <c r="GR925" s="1"/>
      <c r="GS925" s="1"/>
      <c r="GT925" s="1"/>
      <c r="GU925" s="1"/>
      <c r="GV925" s="1"/>
      <c r="GW925" s="1"/>
      <c r="GX925" s="1"/>
      <c r="HM925" s="1"/>
      <c r="HN925" s="1"/>
    </row>
    <row r="926" spans="1:222">
      <c r="A926" s="11"/>
      <c r="B926" s="1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2"/>
      <c r="AN926" s="2"/>
      <c r="AQ926" s="2"/>
      <c r="AR926" s="2"/>
      <c r="AU926" s="2"/>
      <c r="AV926" s="2"/>
      <c r="BA926" s="2"/>
      <c r="BB926" s="2"/>
      <c r="BE926" s="2"/>
      <c r="BF926" s="2"/>
      <c r="BI926" s="2"/>
      <c r="BJ926" s="2"/>
      <c r="BO926" s="1"/>
      <c r="BP926" s="1"/>
      <c r="BQ926" s="1"/>
      <c r="BR926" s="1"/>
      <c r="BS926" s="1"/>
      <c r="BT926" s="1"/>
      <c r="BU926" s="1"/>
      <c r="BV926" s="1"/>
      <c r="BW926" s="1"/>
      <c r="BX926" s="1"/>
      <c r="BY926" s="1"/>
      <c r="BZ926" s="1"/>
      <c r="CA926" s="1"/>
      <c r="CB926" s="1"/>
      <c r="CC926" s="1"/>
      <c r="CD926" s="1"/>
      <c r="CE926" s="1"/>
      <c r="CF926" s="1"/>
      <c r="CG926" s="1"/>
      <c r="CH926" s="1"/>
      <c r="CI926" s="1"/>
      <c r="CJ926" s="1"/>
      <c r="CK926" s="1"/>
      <c r="CL926" s="1"/>
      <c r="CM926" s="1"/>
      <c r="CN926" s="1"/>
      <c r="CO926" s="1"/>
      <c r="CP926" s="1"/>
      <c r="CQ926" s="1"/>
      <c r="CR926" s="1"/>
      <c r="CS926" s="1"/>
      <c r="CT926" s="1"/>
      <c r="CU926" s="1"/>
      <c r="CV926" s="1"/>
      <c r="CW926" s="1"/>
      <c r="CX926" s="1"/>
      <c r="CY926" s="1"/>
      <c r="CZ926" s="1"/>
      <c r="DA926" s="1"/>
      <c r="DB926" s="1"/>
      <c r="DC926" s="1"/>
      <c r="DD926" s="1"/>
      <c r="DE926" s="1"/>
      <c r="DF926" s="1"/>
      <c r="DG926" s="1"/>
      <c r="DH926" s="1"/>
      <c r="DI926" s="1"/>
      <c r="DJ926" s="1"/>
      <c r="DK926" s="1"/>
      <c r="DL926" s="1"/>
      <c r="DM926" s="1"/>
      <c r="DN926" s="1"/>
      <c r="DO926" s="1"/>
      <c r="DP926" s="1"/>
      <c r="DQ926" s="1"/>
      <c r="DR926" s="1"/>
      <c r="DS926" s="1"/>
      <c r="DT926" s="1"/>
      <c r="DU926" s="1"/>
      <c r="DV926" s="1"/>
      <c r="DW926" s="1"/>
      <c r="DX926" s="1"/>
      <c r="DY926" s="1"/>
      <c r="DZ926" s="1"/>
      <c r="EA926" s="1"/>
      <c r="EB926" s="1"/>
      <c r="EC926" s="1"/>
      <c r="ED926" s="1"/>
      <c r="EE926" s="1"/>
      <c r="EF926" s="1"/>
      <c r="EG926" s="1"/>
      <c r="EH926" s="1"/>
      <c r="EI926" s="1"/>
      <c r="EJ926" s="1"/>
      <c r="EK926" s="1"/>
      <c r="EL926" s="1"/>
      <c r="EM926" s="1"/>
      <c r="EN926" s="1"/>
      <c r="EO926" s="1"/>
      <c r="EP926" s="1"/>
      <c r="EQ926" s="1"/>
      <c r="ER926" s="1"/>
      <c r="ES926" s="1"/>
      <c r="ET926" s="1"/>
      <c r="EU926" s="1"/>
      <c r="EV926" s="1"/>
      <c r="EW926" s="1"/>
      <c r="EX926" s="1"/>
      <c r="EY926" s="1"/>
      <c r="EZ926" s="1"/>
      <c r="FA926" s="1"/>
      <c r="FB926" s="1"/>
      <c r="FC926" s="1"/>
      <c r="FD926" s="1"/>
      <c r="FE926" s="1"/>
      <c r="FF926" s="1"/>
      <c r="FI926" s="2"/>
      <c r="FJ926" s="2"/>
      <c r="FO926" s="2"/>
      <c r="FP926" s="2"/>
      <c r="FS926" s="2"/>
      <c r="FT926" s="2"/>
      <c r="FU926" s="2"/>
      <c r="FV926" s="2"/>
      <c r="FW926" s="2"/>
      <c r="FX926" s="2"/>
      <c r="FY926" s="2"/>
      <c r="FZ926" s="2"/>
      <c r="GQ926" s="1"/>
      <c r="GR926" s="1"/>
      <c r="GS926" s="1"/>
      <c r="GT926" s="1"/>
      <c r="GU926" s="1"/>
      <c r="GV926" s="1"/>
      <c r="GW926" s="1"/>
      <c r="GX926" s="1"/>
      <c r="HM926" s="1"/>
      <c r="HN926" s="1"/>
    </row>
    <row r="927" spans="1:222">
      <c r="A927" s="11"/>
      <c r="B927" s="1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2"/>
      <c r="AN927" s="2"/>
      <c r="AQ927" s="2"/>
      <c r="AR927" s="2"/>
      <c r="AU927" s="2"/>
      <c r="AV927" s="2"/>
      <c r="BA927" s="2"/>
      <c r="BB927" s="2"/>
      <c r="BE927" s="2"/>
      <c r="BF927" s="2"/>
      <c r="BI927" s="2"/>
      <c r="BJ927" s="2"/>
      <c r="BO927" s="1"/>
      <c r="BP927" s="1"/>
      <c r="BQ927" s="1"/>
      <c r="BR927" s="1"/>
      <c r="BS927" s="1"/>
      <c r="BT927" s="1"/>
      <c r="BU927" s="1"/>
      <c r="BV927" s="1"/>
      <c r="BW927" s="1"/>
      <c r="BX927" s="1"/>
      <c r="BY927" s="1"/>
      <c r="BZ927" s="1"/>
      <c r="CA927" s="1"/>
      <c r="CB927" s="1"/>
      <c r="CC927" s="1"/>
      <c r="CD927" s="1"/>
      <c r="CE927" s="1"/>
      <c r="CF927" s="1"/>
      <c r="CG927" s="1"/>
      <c r="CH927" s="1"/>
      <c r="CI927" s="1"/>
      <c r="CJ927" s="1"/>
      <c r="CK927" s="1"/>
      <c r="CL927" s="1"/>
      <c r="CM927" s="1"/>
      <c r="CN927" s="1"/>
      <c r="CO927" s="1"/>
      <c r="CP927" s="1"/>
      <c r="CQ927" s="1"/>
      <c r="CR927" s="1"/>
      <c r="CS927" s="1"/>
      <c r="CT927" s="1"/>
      <c r="CU927" s="1"/>
      <c r="CV927" s="1"/>
      <c r="CW927" s="1"/>
      <c r="CX927" s="1"/>
      <c r="CY927" s="1"/>
      <c r="CZ927" s="1"/>
      <c r="DA927" s="1"/>
      <c r="DB927" s="1"/>
      <c r="DC927" s="1"/>
      <c r="DD927" s="1"/>
      <c r="DE927" s="1"/>
      <c r="DF927" s="1"/>
      <c r="DG927" s="1"/>
      <c r="DH927" s="1"/>
      <c r="DI927" s="1"/>
      <c r="DJ927" s="1"/>
      <c r="DK927" s="1"/>
      <c r="DL927" s="1"/>
      <c r="DM927" s="1"/>
      <c r="DN927" s="1"/>
      <c r="DO927" s="1"/>
      <c r="DP927" s="1"/>
      <c r="DQ927" s="1"/>
      <c r="DR927" s="1"/>
      <c r="DS927" s="1"/>
      <c r="DT927" s="1"/>
      <c r="DU927" s="1"/>
      <c r="DV927" s="1"/>
      <c r="DW927" s="1"/>
      <c r="DX927" s="1"/>
      <c r="DY927" s="1"/>
      <c r="DZ927" s="1"/>
      <c r="EA927" s="1"/>
      <c r="EB927" s="1"/>
      <c r="EC927" s="1"/>
      <c r="ED927" s="1"/>
      <c r="EE927" s="1"/>
      <c r="EF927" s="1"/>
      <c r="EG927" s="1"/>
      <c r="EH927" s="1"/>
      <c r="EI927" s="1"/>
      <c r="EJ927" s="1"/>
      <c r="EK927" s="1"/>
      <c r="EL927" s="1"/>
      <c r="EM927" s="1"/>
      <c r="EN927" s="1"/>
      <c r="EO927" s="1"/>
      <c r="EP927" s="1"/>
      <c r="EQ927" s="1"/>
      <c r="ER927" s="1"/>
      <c r="ES927" s="1"/>
      <c r="ET927" s="1"/>
      <c r="EU927" s="1"/>
      <c r="EV927" s="1"/>
      <c r="EW927" s="1"/>
      <c r="EX927" s="1"/>
      <c r="EY927" s="1"/>
      <c r="EZ927" s="1"/>
      <c r="FA927" s="1"/>
      <c r="FB927" s="1"/>
      <c r="FC927" s="1"/>
      <c r="FD927" s="1"/>
      <c r="FE927" s="1"/>
      <c r="FF927" s="1"/>
      <c r="FI927" s="2"/>
      <c r="FJ927" s="2"/>
      <c r="FO927" s="2"/>
      <c r="FP927" s="2"/>
      <c r="FS927" s="2"/>
      <c r="FT927" s="2"/>
      <c r="FU927" s="2"/>
      <c r="FV927" s="2"/>
      <c r="FW927" s="2"/>
      <c r="FX927" s="2"/>
      <c r="FY927" s="2"/>
      <c r="FZ927" s="2"/>
      <c r="GQ927" s="1"/>
      <c r="GR927" s="1"/>
      <c r="GS927" s="1"/>
      <c r="GT927" s="1"/>
      <c r="GU927" s="1"/>
      <c r="GV927" s="1"/>
      <c r="GW927" s="1"/>
      <c r="GX927" s="1"/>
      <c r="HM927" s="1"/>
      <c r="HN927" s="1"/>
    </row>
    <row r="928" spans="1:222">
      <c r="A928" s="11"/>
      <c r="B928" s="1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2"/>
      <c r="AN928" s="2"/>
      <c r="AQ928" s="2"/>
      <c r="AR928" s="2"/>
      <c r="AU928" s="2"/>
      <c r="AV928" s="2"/>
      <c r="BA928" s="2"/>
      <c r="BB928" s="2"/>
      <c r="BE928" s="2"/>
      <c r="BF928" s="2"/>
      <c r="BI928" s="2"/>
      <c r="BJ928" s="2"/>
      <c r="BO928" s="1"/>
      <c r="BP928" s="1"/>
      <c r="BQ928" s="1"/>
      <c r="BR928" s="1"/>
      <c r="BS928" s="1"/>
      <c r="BT928" s="1"/>
      <c r="BU928" s="1"/>
      <c r="BV928" s="1"/>
      <c r="BW928" s="1"/>
      <c r="BX928" s="1"/>
      <c r="BY928" s="1"/>
      <c r="BZ928" s="1"/>
      <c r="CA928" s="1"/>
      <c r="CB928" s="1"/>
      <c r="CC928" s="1"/>
      <c r="CD928" s="1"/>
      <c r="CE928" s="1"/>
      <c r="CF928" s="1"/>
      <c r="CG928" s="1"/>
      <c r="CH928" s="1"/>
      <c r="CI928" s="1"/>
      <c r="CJ928" s="1"/>
      <c r="CK928" s="1"/>
      <c r="CL928" s="1"/>
      <c r="CM928" s="1"/>
      <c r="CN928" s="1"/>
      <c r="CO928" s="1"/>
      <c r="CP928" s="1"/>
      <c r="CQ928" s="1"/>
      <c r="CR928" s="1"/>
      <c r="CS928" s="1"/>
      <c r="CT928" s="1"/>
      <c r="CU928" s="1"/>
      <c r="CV928" s="1"/>
      <c r="CW928" s="1"/>
      <c r="CX928" s="1"/>
      <c r="CY928" s="1"/>
      <c r="CZ928" s="1"/>
      <c r="DA928" s="1"/>
      <c r="DB928" s="1"/>
      <c r="DC928" s="1"/>
      <c r="DD928" s="1"/>
      <c r="DE928" s="1"/>
      <c r="DF928" s="1"/>
      <c r="DG928" s="1"/>
      <c r="DH928" s="1"/>
      <c r="DI928" s="1"/>
      <c r="DJ928" s="1"/>
      <c r="DK928" s="1"/>
      <c r="DL928" s="1"/>
      <c r="DM928" s="1"/>
      <c r="DN928" s="1"/>
      <c r="DO928" s="1"/>
      <c r="DP928" s="1"/>
      <c r="DQ928" s="1"/>
      <c r="DR928" s="1"/>
      <c r="DS928" s="1"/>
      <c r="DT928" s="1"/>
      <c r="DU928" s="1"/>
      <c r="DV928" s="1"/>
      <c r="DW928" s="1"/>
      <c r="DX928" s="1"/>
      <c r="DY928" s="1"/>
      <c r="DZ928" s="1"/>
      <c r="EA928" s="1"/>
      <c r="EB928" s="1"/>
      <c r="EC928" s="1"/>
      <c r="ED928" s="1"/>
      <c r="EE928" s="1"/>
      <c r="EF928" s="1"/>
      <c r="EG928" s="1"/>
      <c r="EH928" s="1"/>
      <c r="EI928" s="1"/>
      <c r="EJ928" s="1"/>
      <c r="EK928" s="1"/>
      <c r="EL928" s="1"/>
      <c r="EM928" s="1"/>
      <c r="EN928" s="1"/>
      <c r="EO928" s="1"/>
      <c r="EP928" s="1"/>
      <c r="EQ928" s="1"/>
      <c r="ER928" s="1"/>
      <c r="ES928" s="1"/>
      <c r="ET928" s="1"/>
      <c r="EU928" s="1"/>
      <c r="EV928" s="1"/>
      <c r="EW928" s="1"/>
      <c r="EX928" s="1"/>
      <c r="EY928" s="1"/>
      <c r="EZ928" s="1"/>
      <c r="FA928" s="1"/>
      <c r="FB928" s="1"/>
      <c r="FC928" s="1"/>
      <c r="FD928" s="1"/>
      <c r="FE928" s="1"/>
      <c r="FF928" s="1"/>
      <c r="FI928" s="2"/>
      <c r="FJ928" s="2"/>
      <c r="FO928" s="2"/>
      <c r="FP928" s="2"/>
      <c r="FS928" s="2"/>
      <c r="FT928" s="2"/>
      <c r="FU928" s="2"/>
      <c r="FV928" s="2"/>
      <c r="FW928" s="2"/>
      <c r="FX928" s="2"/>
      <c r="FY928" s="2"/>
      <c r="FZ928" s="2"/>
      <c r="GQ928" s="1"/>
      <c r="GR928" s="1"/>
      <c r="GS928" s="1"/>
      <c r="GT928" s="1"/>
      <c r="GU928" s="1"/>
      <c r="GV928" s="1"/>
      <c r="GW928" s="1"/>
      <c r="GX928" s="1"/>
      <c r="HM928" s="1"/>
      <c r="HN928" s="1"/>
    </row>
    <row r="929" spans="1:222">
      <c r="A929" s="11"/>
      <c r="B929" s="1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2"/>
      <c r="AN929" s="2"/>
      <c r="AQ929" s="2"/>
      <c r="AR929" s="2"/>
      <c r="AU929" s="2"/>
      <c r="AV929" s="2"/>
      <c r="BA929" s="2"/>
      <c r="BB929" s="2"/>
      <c r="BE929" s="2"/>
      <c r="BF929" s="2"/>
      <c r="BI929" s="2"/>
      <c r="BJ929" s="2"/>
      <c r="BO929" s="1"/>
      <c r="BP929" s="1"/>
      <c r="BQ929" s="1"/>
      <c r="BR929" s="1"/>
      <c r="BS929" s="1"/>
      <c r="BT929" s="1"/>
      <c r="BU929" s="1"/>
      <c r="BV929" s="1"/>
      <c r="BW929" s="1"/>
      <c r="BX929" s="1"/>
      <c r="BY929" s="1"/>
      <c r="BZ929" s="1"/>
      <c r="CA929" s="1"/>
      <c r="CB929" s="1"/>
      <c r="CC929" s="1"/>
      <c r="CD929" s="1"/>
      <c r="CE929" s="1"/>
      <c r="CF929" s="1"/>
      <c r="CG929" s="1"/>
      <c r="CH929" s="1"/>
      <c r="CI929" s="1"/>
      <c r="CJ929" s="1"/>
      <c r="CK929" s="1"/>
      <c r="CL929" s="1"/>
      <c r="CM929" s="1"/>
      <c r="CN929" s="1"/>
      <c r="CO929" s="1"/>
      <c r="CP929" s="1"/>
      <c r="CQ929" s="1"/>
      <c r="CR929" s="1"/>
      <c r="CS929" s="1"/>
      <c r="CT929" s="1"/>
      <c r="CU929" s="1"/>
      <c r="CV929" s="1"/>
      <c r="CW929" s="1"/>
      <c r="CX929" s="1"/>
      <c r="CY929" s="1"/>
      <c r="CZ929" s="1"/>
      <c r="DA929" s="1"/>
      <c r="DB929" s="1"/>
      <c r="DC929" s="1"/>
      <c r="DD929" s="1"/>
      <c r="DE929" s="1"/>
      <c r="DF929" s="1"/>
      <c r="DG929" s="1"/>
      <c r="DH929" s="1"/>
      <c r="DI929" s="1"/>
      <c r="DJ929" s="1"/>
      <c r="DK929" s="1"/>
      <c r="DL929" s="1"/>
      <c r="DM929" s="1"/>
      <c r="DN929" s="1"/>
      <c r="DO929" s="1"/>
      <c r="DP929" s="1"/>
      <c r="DQ929" s="1"/>
      <c r="DR929" s="1"/>
      <c r="DS929" s="1"/>
      <c r="DT929" s="1"/>
      <c r="DU929" s="1"/>
      <c r="DV929" s="1"/>
      <c r="DW929" s="1"/>
      <c r="DX929" s="1"/>
      <c r="DY929" s="1"/>
      <c r="DZ929" s="1"/>
      <c r="EA929" s="1"/>
      <c r="EB929" s="1"/>
      <c r="EC929" s="1"/>
      <c r="ED929" s="1"/>
      <c r="EE929" s="1"/>
      <c r="EF929" s="1"/>
      <c r="EG929" s="1"/>
      <c r="EH929" s="1"/>
      <c r="EI929" s="1"/>
      <c r="EJ929" s="1"/>
      <c r="EK929" s="1"/>
      <c r="EL929" s="1"/>
      <c r="EM929" s="1"/>
      <c r="EN929" s="1"/>
      <c r="EO929" s="1"/>
      <c r="EP929" s="1"/>
      <c r="EQ929" s="1"/>
      <c r="ER929" s="1"/>
      <c r="ES929" s="1"/>
      <c r="ET929" s="1"/>
      <c r="EU929" s="1"/>
      <c r="EV929" s="1"/>
      <c r="EW929" s="1"/>
      <c r="EX929" s="1"/>
      <c r="EY929" s="1"/>
      <c r="EZ929" s="1"/>
      <c r="FA929" s="1"/>
      <c r="FB929" s="1"/>
      <c r="FC929" s="1"/>
      <c r="FD929" s="1"/>
      <c r="FE929" s="1"/>
      <c r="FF929" s="1"/>
      <c r="FI929" s="2"/>
      <c r="FJ929" s="2"/>
      <c r="FO929" s="2"/>
      <c r="FP929" s="2"/>
      <c r="FS929" s="2"/>
      <c r="FT929" s="2"/>
      <c r="FU929" s="2"/>
      <c r="FV929" s="2"/>
      <c r="FW929" s="2"/>
      <c r="FX929" s="2"/>
      <c r="FY929" s="2"/>
      <c r="FZ929" s="2"/>
      <c r="GQ929" s="1"/>
      <c r="GR929" s="1"/>
      <c r="GS929" s="1"/>
      <c r="GT929" s="1"/>
      <c r="GU929" s="1"/>
      <c r="GV929" s="1"/>
      <c r="GW929" s="1"/>
      <c r="GX929" s="1"/>
      <c r="HM929" s="1"/>
      <c r="HN929" s="1"/>
    </row>
    <row r="930" spans="1:222">
      <c r="A930" s="11"/>
      <c r="B930" s="1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2"/>
      <c r="AN930" s="2"/>
      <c r="AQ930" s="2"/>
      <c r="AR930" s="2"/>
      <c r="AU930" s="2"/>
      <c r="AV930" s="2"/>
      <c r="BA930" s="2"/>
      <c r="BB930" s="2"/>
      <c r="BE930" s="2"/>
      <c r="BF930" s="2"/>
      <c r="BI930" s="2"/>
      <c r="BJ930" s="2"/>
      <c r="BO930" s="1"/>
      <c r="BP930" s="1"/>
      <c r="BQ930" s="1"/>
      <c r="BR930" s="1"/>
      <c r="BS930" s="1"/>
      <c r="BT930" s="1"/>
      <c r="BU930" s="1"/>
      <c r="BV930" s="1"/>
      <c r="BW930" s="1"/>
      <c r="BX930" s="1"/>
      <c r="BY930" s="1"/>
      <c r="BZ930" s="1"/>
      <c r="CA930" s="1"/>
      <c r="CB930" s="1"/>
      <c r="CC930" s="1"/>
      <c r="CD930" s="1"/>
      <c r="CE930" s="1"/>
      <c r="CF930" s="1"/>
      <c r="CG930" s="1"/>
      <c r="CH930" s="1"/>
      <c r="CI930" s="1"/>
      <c r="CJ930" s="1"/>
      <c r="CK930" s="1"/>
      <c r="CL930" s="1"/>
      <c r="CM930" s="1"/>
      <c r="CN930" s="1"/>
      <c r="CO930" s="1"/>
      <c r="CP930" s="1"/>
      <c r="CQ930" s="1"/>
      <c r="CR930" s="1"/>
      <c r="CS930" s="1"/>
      <c r="CT930" s="1"/>
      <c r="CU930" s="1"/>
      <c r="CV930" s="1"/>
      <c r="CW930" s="1"/>
      <c r="CX930" s="1"/>
      <c r="CY930" s="1"/>
      <c r="CZ930" s="1"/>
      <c r="DA930" s="1"/>
      <c r="DB930" s="1"/>
      <c r="DC930" s="1"/>
      <c r="DD930" s="1"/>
      <c r="DE930" s="1"/>
      <c r="DF930" s="1"/>
      <c r="DG930" s="1"/>
      <c r="DH930" s="1"/>
      <c r="DI930" s="1"/>
      <c r="DJ930" s="1"/>
      <c r="DK930" s="1"/>
      <c r="DL930" s="1"/>
      <c r="DM930" s="1"/>
      <c r="DN930" s="1"/>
      <c r="DO930" s="1"/>
      <c r="DP930" s="1"/>
      <c r="DQ930" s="1"/>
      <c r="DR930" s="1"/>
      <c r="DS930" s="1"/>
      <c r="DT930" s="1"/>
      <c r="DU930" s="1"/>
      <c r="DV930" s="1"/>
      <c r="DW930" s="1"/>
      <c r="DX930" s="1"/>
      <c r="DY930" s="1"/>
      <c r="DZ930" s="1"/>
      <c r="EA930" s="1"/>
      <c r="EB930" s="1"/>
      <c r="EC930" s="1"/>
      <c r="ED930" s="1"/>
      <c r="EE930" s="1"/>
      <c r="EF930" s="1"/>
      <c r="EG930" s="1"/>
      <c r="EH930" s="1"/>
      <c r="EI930" s="1"/>
      <c r="EJ930" s="1"/>
      <c r="EK930" s="1"/>
      <c r="EL930" s="1"/>
      <c r="EM930" s="1"/>
      <c r="EN930" s="1"/>
      <c r="EO930" s="1"/>
      <c r="EP930" s="1"/>
      <c r="EQ930" s="1"/>
      <c r="ER930" s="1"/>
      <c r="ES930" s="1"/>
      <c r="ET930" s="1"/>
      <c r="EU930" s="1"/>
      <c r="EV930" s="1"/>
      <c r="EW930" s="1"/>
      <c r="EX930" s="1"/>
      <c r="EY930" s="1"/>
      <c r="EZ930" s="1"/>
      <c r="FA930" s="1"/>
      <c r="FB930" s="1"/>
      <c r="FC930" s="1"/>
      <c r="FD930" s="1"/>
      <c r="FE930" s="1"/>
      <c r="FF930" s="1"/>
      <c r="FI930" s="2"/>
      <c r="FJ930" s="2"/>
      <c r="FO930" s="2"/>
      <c r="FP930" s="2"/>
      <c r="FS930" s="2"/>
      <c r="FT930" s="2"/>
      <c r="FU930" s="2"/>
      <c r="FV930" s="2"/>
      <c r="FW930" s="2"/>
      <c r="FX930" s="2"/>
      <c r="FY930" s="2"/>
      <c r="FZ930" s="2"/>
      <c r="GQ930" s="1"/>
      <c r="GR930" s="1"/>
      <c r="GS930" s="1"/>
      <c r="GT930" s="1"/>
      <c r="GU930" s="1"/>
      <c r="GV930" s="1"/>
      <c r="GW930" s="1"/>
      <c r="GX930" s="1"/>
      <c r="HM930" s="1"/>
      <c r="HN930" s="1"/>
    </row>
    <row r="931" spans="1:222">
      <c r="A931" s="11"/>
      <c r="B931" s="1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2"/>
      <c r="AN931" s="2"/>
      <c r="AQ931" s="2"/>
      <c r="AR931" s="2"/>
      <c r="AU931" s="2"/>
      <c r="AV931" s="2"/>
      <c r="BA931" s="2"/>
      <c r="BB931" s="2"/>
      <c r="BE931" s="2"/>
      <c r="BF931" s="2"/>
      <c r="BI931" s="2"/>
      <c r="BJ931" s="2"/>
      <c r="BO931" s="1"/>
      <c r="BP931" s="1"/>
      <c r="BQ931" s="1"/>
      <c r="BR931" s="1"/>
      <c r="BS931" s="1"/>
      <c r="BT931" s="1"/>
      <c r="BU931" s="1"/>
      <c r="BV931" s="1"/>
      <c r="BW931" s="1"/>
      <c r="BX931" s="1"/>
      <c r="BY931" s="1"/>
      <c r="BZ931" s="1"/>
      <c r="CA931" s="1"/>
      <c r="CB931" s="1"/>
      <c r="CC931" s="1"/>
      <c r="CD931" s="1"/>
      <c r="CE931" s="1"/>
      <c r="CF931" s="1"/>
      <c r="CG931" s="1"/>
      <c r="CH931" s="1"/>
      <c r="CI931" s="1"/>
      <c r="CJ931" s="1"/>
      <c r="CK931" s="1"/>
      <c r="CL931" s="1"/>
      <c r="CM931" s="1"/>
      <c r="CN931" s="1"/>
      <c r="CO931" s="1"/>
      <c r="CP931" s="1"/>
      <c r="CQ931" s="1"/>
      <c r="CR931" s="1"/>
      <c r="CS931" s="1"/>
      <c r="CT931" s="1"/>
      <c r="CU931" s="1"/>
      <c r="CV931" s="1"/>
      <c r="CW931" s="1"/>
      <c r="CX931" s="1"/>
      <c r="CY931" s="1"/>
      <c r="CZ931" s="1"/>
      <c r="DA931" s="1"/>
      <c r="DB931" s="1"/>
      <c r="DC931" s="1"/>
      <c r="DD931" s="1"/>
      <c r="DE931" s="1"/>
      <c r="DF931" s="1"/>
      <c r="DG931" s="1"/>
      <c r="DH931" s="1"/>
      <c r="DI931" s="1"/>
      <c r="DJ931" s="1"/>
      <c r="DK931" s="1"/>
      <c r="DL931" s="1"/>
      <c r="DM931" s="1"/>
      <c r="DN931" s="1"/>
      <c r="DO931" s="1"/>
      <c r="DP931" s="1"/>
      <c r="DQ931" s="1"/>
      <c r="DR931" s="1"/>
      <c r="DS931" s="1"/>
      <c r="DT931" s="1"/>
      <c r="DU931" s="1"/>
      <c r="DV931" s="1"/>
      <c r="DW931" s="1"/>
      <c r="DX931" s="1"/>
      <c r="DY931" s="1"/>
      <c r="DZ931" s="1"/>
      <c r="EA931" s="1"/>
      <c r="EB931" s="1"/>
      <c r="EC931" s="1"/>
      <c r="ED931" s="1"/>
      <c r="EE931" s="1"/>
      <c r="EF931" s="1"/>
      <c r="EG931" s="1"/>
      <c r="EH931" s="1"/>
      <c r="EI931" s="1"/>
      <c r="EJ931" s="1"/>
      <c r="EK931" s="1"/>
      <c r="EL931" s="1"/>
      <c r="EM931" s="1"/>
      <c r="EN931" s="1"/>
      <c r="EO931" s="1"/>
      <c r="EP931" s="1"/>
      <c r="EQ931" s="1"/>
      <c r="ER931" s="1"/>
      <c r="ES931" s="1"/>
      <c r="ET931" s="1"/>
      <c r="EU931" s="1"/>
      <c r="EV931" s="1"/>
      <c r="EW931" s="1"/>
      <c r="EX931" s="1"/>
      <c r="EY931" s="1"/>
      <c r="EZ931" s="1"/>
      <c r="FA931" s="1"/>
      <c r="FB931" s="1"/>
      <c r="FC931" s="1"/>
      <c r="FD931" s="1"/>
      <c r="FE931" s="1"/>
      <c r="FF931" s="1"/>
      <c r="FI931" s="2"/>
      <c r="FJ931" s="2"/>
      <c r="FO931" s="2"/>
      <c r="FP931" s="2"/>
      <c r="FS931" s="2"/>
      <c r="FT931" s="2"/>
      <c r="FU931" s="2"/>
      <c r="FV931" s="2"/>
      <c r="FW931" s="2"/>
      <c r="FX931" s="2"/>
      <c r="FY931" s="2"/>
      <c r="FZ931" s="2"/>
      <c r="GQ931" s="1"/>
      <c r="GR931" s="1"/>
      <c r="GS931" s="1"/>
      <c r="GT931" s="1"/>
      <c r="GU931" s="1"/>
      <c r="GV931" s="1"/>
      <c r="GW931" s="1"/>
      <c r="GX931" s="1"/>
      <c r="HM931" s="1"/>
      <c r="HN931" s="1"/>
    </row>
    <row r="932" spans="1:222">
      <c r="A932" s="11"/>
      <c r="B932" s="1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2"/>
      <c r="AN932" s="2"/>
      <c r="AQ932" s="2"/>
      <c r="AR932" s="2"/>
      <c r="AU932" s="2"/>
      <c r="AV932" s="2"/>
      <c r="BA932" s="2"/>
      <c r="BB932" s="2"/>
      <c r="BE932" s="2"/>
      <c r="BF932" s="2"/>
      <c r="BI932" s="2"/>
      <c r="BJ932" s="2"/>
      <c r="BO932" s="1"/>
      <c r="BP932" s="1"/>
      <c r="BQ932" s="1"/>
      <c r="BR932" s="1"/>
      <c r="BS932" s="1"/>
      <c r="BT932" s="1"/>
      <c r="BU932" s="1"/>
      <c r="BV932" s="1"/>
      <c r="BW932" s="1"/>
      <c r="BX932" s="1"/>
      <c r="BY932" s="1"/>
      <c r="BZ932" s="1"/>
      <c r="CA932" s="1"/>
      <c r="CB932" s="1"/>
      <c r="CC932" s="1"/>
      <c r="CD932" s="1"/>
      <c r="CE932" s="1"/>
      <c r="CF932" s="1"/>
      <c r="CG932" s="1"/>
      <c r="CH932" s="1"/>
      <c r="CI932" s="1"/>
      <c r="CJ932" s="1"/>
      <c r="CK932" s="1"/>
      <c r="CL932" s="1"/>
      <c r="CM932" s="1"/>
      <c r="CN932" s="1"/>
      <c r="CO932" s="1"/>
      <c r="CP932" s="1"/>
      <c r="CQ932" s="1"/>
      <c r="CR932" s="1"/>
      <c r="CS932" s="1"/>
      <c r="CT932" s="1"/>
      <c r="CU932" s="1"/>
      <c r="CV932" s="1"/>
      <c r="CW932" s="1"/>
      <c r="CX932" s="1"/>
      <c r="CY932" s="1"/>
      <c r="CZ932" s="1"/>
      <c r="DA932" s="1"/>
      <c r="DB932" s="1"/>
      <c r="DC932" s="1"/>
      <c r="DD932" s="1"/>
      <c r="DE932" s="1"/>
      <c r="DF932" s="1"/>
      <c r="DG932" s="1"/>
      <c r="DH932" s="1"/>
      <c r="DI932" s="1"/>
      <c r="DJ932" s="1"/>
      <c r="DK932" s="1"/>
      <c r="DL932" s="1"/>
      <c r="DM932" s="1"/>
      <c r="DN932" s="1"/>
      <c r="DO932" s="1"/>
      <c r="DP932" s="1"/>
      <c r="DQ932" s="1"/>
      <c r="DR932" s="1"/>
      <c r="DS932" s="1"/>
      <c r="DT932" s="1"/>
      <c r="DU932" s="1"/>
      <c r="DV932" s="1"/>
      <c r="DW932" s="1"/>
      <c r="DX932" s="1"/>
      <c r="DY932" s="1"/>
      <c r="DZ932" s="1"/>
      <c r="EA932" s="1"/>
      <c r="EB932" s="1"/>
      <c r="EC932" s="1"/>
      <c r="ED932" s="1"/>
      <c r="EE932" s="1"/>
      <c r="EF932" s="1"/>
      <c r="EG932" s="1"/>
      <c r="EH932" s="1"/>
      <c r="EI932" s="1"/>
      <c r="EJ932" s="1"/>
      <c r="EK932" s="1"/>
      <c r="EL932" s="1"/>
      <c r="EM932" s="1"/>
      <c r="EN932" s="1"/>
      <c r="EO932" s="1"/>
      <c r="EP932" s="1"/>
      <c r="EQ932" s="1"/>
      <c r="ER932" s="1"/>
      <c r="ES932" s="1"/>
      <c r="ET932" s="1"/>
      <c r="EU932" s="1"/>
      <c r="EV932" s="1"/>
      <c r="EW932" s="1"/>
      <c r="EX932" s="1"/>
      <c r="EY932" s="1"/>
      <c r="EZ932" s="1"/>
      <c r="FA932" s="1"/>
      <c r="FB932" s="1"/>
      <c r="FC932" s="1"/>
      <c r="FD932" s="1"/>
      <c r="FE932" s="1"/>
      <c r="FF932" s="1"/>
      <c r="FI932" s="2"/>
      <c r="FJ932" s="2"/>
      <c r="FO932" s="2"/>
      <c r="FP932" s="2"/>
      <c r="FS932" s="2"/>
      <c r="FT932" s="2"/>
      <c r="FU932" s="2"/>
      <c r="FV932" s="2"/>
      <c r="FW932" s="2"/>
      <c r="FX932" s="2"/>
      <c r="FY932" s="2"/>
      <c r="FZ932" s="2"/>
      <c r="GQ932" s="1"/>
      <c r="GR932" s="1"/>
      <c r="GS932" s="1"/>
      <c r="GT932" s="1"/>
      <c r="GU932" s="1"/>
      <c r="GV932" s="1"/>
      <c r="GW932" s="1"/>
      <c r="GX932" s="1"/>
      <c r="HM932" s="1"/>
      <c r="HN932" s="1"/>
    </row>
    <row r="933" spans="1:222">
      <c r="A933" s="11"/>
      <c r="B933" s="1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2"/>
      <c r="AN933" s="2"/>
      <c r="AQ933" s="2"/>
      <c r="AR933" s="2"/>
      <c r="AU933" s="2"/>
      <c r="AV933" s="2"/>
      <c r="BA933" s="2"/>
      <c r="BB933" s="2"/>
      <c r="BE933" s="2"/>
      <c r="BF933" s="2"/>
      <c r="BI933" s="2"/>
      <c r="BJ933" s="2"/>
      <c r="BO933" s="1"/>
      <c r="BP933" s="1"/>
      <c r="BQ933" s="1"/>
      <c r="BR933" s="1"/>
      <c r="BS933" s="1"/>
      <c r="BT933" s="1"/>
      <c r="BU933" s="1"/>
      <c r="BV933" s="1"/>
      <c r="BW933" s="1"/>
      <c r="BX933" s="1"/>
      <c r="BY933" s="1"/>
      <c r="BZ933" s="1"/>
      <c r="CA933" s="1"/>
      <c r="CB933" s="1"/>
      <c r="CC933" s="1"/>
      <c r="CD933" s="1"/>
      <c r="CE933" s="1"/>
      <c r="CF933" s="1"/>
      <c r="CG933" s="1"/>
      <c r="CH933" s="1"/>
      <c r="CI933" s="1"/>
      <c r="CJ933" s="1"/>
      <c r="CK933" s="1"/>
      <c r="CL933" s="1"/>
      <c r="CM933" s="1"/>
      <c r="CN933" s="1"/>
      <c r="CO933" s="1"/>
      <c r="CP933" s="1"/>
      <c r="CQ933" s="1"/>
      <c r="CR933" s="1"/>
      <c r="CS933" s="1"/>
      <c r="CT933" s="1"/>
      <c r="CU933" s="1"/>
      <c r="CV933" s="1"/>
      <c r="CW933" s="1"/>
      <c r="CX933" s="1"/>
      <c r="CY933" s="1"/>
      <c r="CZ933" s="1"/>
      <c r="DA933" s="1"/>
      <c r="DB933" s="1"/>
      <c r="DC933" s="1"/>
      <c r="DD933" s="1"/>
      <c r="DE933" s="1"/>
      <c r="DF933" s="1"/>
      <c r="DG933" s="1"/>
      <c r="DH933" s="1"/>
      <c r="DI933" s="1"/>
      <c r="DJ933" s="1"/>
      <c r="DK933" s="1"/>
      <c r="DL933" s="1"/>
      <c r="DM933" s="1"/>
      <c r="DN933" s="1"/>
      <c r="DO933" s="1"/>
      <c r="DP933" s="1"/>
      <c r="DQ933" s="1"/>
      <c r="DR933" s="1"/>
      <c r="DS933" s="1"/>
      <c r="DT933" s="1"/>
      <c r="DU933" s="1"/>
      <c r="DV933" s="1"/>
      <c r="DW933" s="1"/>
      <c r="DX933" s="1"/>
      <c r="DY933" s="1"/>
      <c r="DZ933" s="1"/>
      <c r="EA933" s="1"/>
      <c r="EB933" s="1"/>
      <c r="EC933" s="1"/>
      <c r="ED933" s="1"/>
      <c r="EE933" s="1"/>
      <c r="EF933" s="1"/>
      <c r="EG933" s="1"/>
      <c r="EH933" s="1"/>
      <c r="EI933" s="1"/>
      <c r="EJ933" s="1"/>
      <c r="EK933" s="1"/>
      <c r="EL933" s="1"/>
      <c r="EM933" s="1"/>
      <c r="EN933" s="1"/>
      <c r="EO933" s="1"/>
      <c r="EP933" s="1"/>
      <c r="EQ933" s="1"/>
      <c r="ER933" s="1"/>
      <c r="ES933" s="1"/>
      <c r="ET933" s="1"/>
      <c r="EU933" s="1"/>
      <c r="EV933" s="1"/>
      <c r="EW933" s="1"/>
      <c r="EX933" s="1"/>
      <c r="EY933" s="1"/>
      <c r="EZ933" s="1"/>
      <c r="FA933" s="1"/>
      <c r="FB933" s="1"/>
      <c r="FC933" s="1"/>
      <c r="FD933" s="1"/>
      <c r="FE933" s="1"/>
      <c r="FF933" s="1"/>
      <c r="FI933" s="2"/>
      <c r="FJ933" s="2"/>
      <c r="FO933" s="2"/>
      <c r="FP933" s="2"/>
      <c r="FS933" s="2"/>
      <c r="FT933" s="2"/>
      <c r="FU933" s="2"/>
      <c r="FV933" s="2"/>
      <c r="FW933" s="2"/>
      <c r="FX933" s="2"/>
      <c r="FY933" s="2"/>
      <c r="FZ933" s="2"/>
      <c r="GQ933" s="1"/>
      <c r="GR933" s="1"/>
      <c r="GS933" s="1"/>
      <c r="GT933" s="1"/>
      <c r="GU933" s="1"/>
      <c r="GV933" s="1"/>
      <c r="GW933" s="1"/>
      <c r="GX933" s="1"/>
      <c r="HM933" s="1"/>
      <c r="HN933" s="1"/>
    </row>
    <row r="934" spans="1:222">
      <c r="A934" s="11"/>
      <c r="B934" s="1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2"/>
      <c r="AN934" s="2"/>
      <c r="AQ934" s="2"/>
      <c r="AR934" s="2"/>
      <c r="AU934" s="2"/>
      <c r="AV934" s="2"/>
      <c r="BA934" s="2"/>
      <c r="BB934" s="2"/>
      <c r="BE934" s="2"/>
      <c r="BF934" s="2"/>
      <c r="BI934" s="2"/>
      <c r="BJ934" s="2"/>
      <c r="BO934" s="1"/>
      <c r="BP934" s="1"/>
      <c r="BQ934" s="1"/>
      <c r="BR934" s="1"/>
      <c r="BS934" s="1"/>
      <c r="BT934" s="1"/>
      <c r="BU934" s="1"/>
      <c r="BV934" s="1"/>
      <c r="BW934" s="1"/>
      <c r="BX934" s="1"/>
      <c r="BY934" s="1"/>
      <c r="BZ934" s="1"/>
      <c r="CA934" s="1"/>
      <c r="CB934" s="1"/>
      <c r="CC934" s="1"/>
      <c r="CD934" s="1"/>
      <c r="CE934" s="1"/>
      <c r="CF934" s="1"/>
      <c r="CG934" s="1"/>
      <c r="CH934" s="1"/>
      <c r="CI934" s="1"/>
      <c r="CJ934" s="1"/>
      <c r="CK934" s="1"/>
      <c r="CL934" s="1"/>
      <c r="CM934" s="1"/>
      <c r="CN934" s="1"/>
      <c r="CO934" s="1"/>
      <c r="CP934" s="1"/>
      <c r="CQ934" s="1"/>
      <c r="CR934" s="1"/>
      <c r="CS934" s="1"/>
      <c r="CT934" s="1"/>
      <c r="CU934" s="1"/>
      <c r="CV934" s="1"/>
      <c r="CW934" s="1"/>
      <c r="CX934" s="1"/>
      <c r="CY934" s="1"/>
      <c r="CZ934" s="1"/>
      <c r="DA934" s="1"/>
      <c r="DB934" s="1"/>
      <c r="DC934" s="1"/>
      <c r="DD934" s="1"/>
      <c r="DE934" s="1"/>
      <c r="DF934" s="1"/>
      <c r="DG934" s="1"/>
      <c r="DH934" s="1"/>
      <c r="DI934" s="1"/>
      <c r="DJ934" s="1"/>
      <c r="DK934" s="1"/>
      <c r="DL934" s="1"/>
      <c r="DM934" s="1"/>
      <c r="DN934" s="1"/>
      <c r="DO934" s="1"/>
      <c r="DP934" s="1"/>
      <c r="DQ934" s="1"/>
      <c r="DR934" s="1"/>
      <c r="DS934" s="1"/>
      <c r="DT934" s="1"/>
      <c r="DU934" s="1"/>
      <c r="DV934" s="1"/>
      <c r="DW934" s="1"/>
      <c r="DX934" s="1"/>
      <c r="DY934" s="1"/>
      <c r="DZ934" s="1"/>
      <c r="EA934" s="1"/>
      <c r="EB934" s="1"/>
      <c r="EC934" s="1"/>
      <c r="ED934" s="1"/>
      <c r="EE934" s="1"/>
      <c r="EF934" s="1"/>
      <c r="EG934" s="1"/>
      <c r="EH934" s="1"/>
      <c r="EI934" s="1"/>
      <c r="EJ934" s="1"/>
      <c r="EK934" s="1"/>
      <c r="EL934" s="1"/>
      <c r="EM934" s="1"/>
      <c r="EN934" s="1"/>
      <c r="EO934" s="1"/>
      <c r="EP934" s="1"/>
      <c r="EQ934" s="1"/>
      <c r="ER934" s="1"/>
      <c r="ES934" s="1"/>
      <c r="ET934" s="1"/>
      <c r="EU934" s="1"/>
      <c r="EV934" s="1"/>
      <c r="EW934" s="1"/>
      <c r="EX934" s="1"/>
      <c r="EY934" s="1"/>
      <c r="EZ934" s="1"/>
      <c r="FA934" s="1"/>
      <c r="FB934" s="1"/>
      <c r="FC934" s="1"/>
      <c r="FD934" s="1"/>
      <c r="FE934" s="1"/>
      <c r="FF934" s="1"/>
      <c r="FI934" s="2"/>
      <c r="FJ934" s="2"/>
      <c r="FO934" s="2"/>
      <c r="FP934" s="2"/>
      <c r="FS934" s="2"/>
      <c r="FT934" s="2"/>
      <c r="FU934" s="2"/>
      <c r="FV934" s="2"/>
      <c r="FW934" s="2"/>
      <c r="FX934" s="2"/>
      <c r="FY934" s="2"/>
      <c r="FZ934" s="2"/>
      <c r="GQ934" s="1"/>
      <c r="GR934" s="1"/>
      <c r="GS934" s="1"/>
      <c r="GT934" s="1"/>
      <c r="GU934" s="1"/>
      <c r="GV934" s="1"/>
      <c r="GW934" s="1"/>
      <c r="GX934" s="1"/>
      <c r="HM934" s="1"/>
      <c r="HN934" s="1"/>
    </row>
    <row r="935" spans="1:222">
      <c r="A935" s="11"/>
      <c r="B935" s="1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2"/>
      <c r="AN935" s="2"/>
      <c r="AQ935" s="2"/>
      <c r="AR935" s="2"/>
      <c r="AU935" s="2"/>
      <c r="AV935" s="2"/>
      <c r="BA935" s="2"/>
      <c r="BB935" s="2"/>
      <c r="BE935" s="2"/>
      <c r="BF935" s="2"/>
      <c r="BI935" s="2"/>
      <c r="BJ935" s="2"/>
      <c r="BO935" s="1"/>
      <c r="BP935" s="1"/>
      <c r="BQ935" s="1"/>
      <c r="BR935" s="1"/>
      <c r="BS935" s="1"/>
      <c r="BT935" s="1"/>
      <c r="BU935" s="1"/>
      <c r="BV935" s="1"/>
      <c r="BW935" s="1"/>
      <c r="BX935" s="1"/>
      <c r="BY935" s="1"/>
      <c r="BZ935" s="1"/>
      <c r="CA935" s="1"/>
      <c r="CB935" s="1"/>
      <c r="CC935" s="1"/>
      <c r="CD935" s="1"/>
      <c r="CE935" s="1"/>
      <c r="CF935" s="1"/>
      <c r="CG935" s="1"/>
      <c r="CH935" s="1"/>
      <c r="CI935" s="1"/>
      <c r="CJ935" s="1"/>
      <c r="CK935" s="1"/>
      <c r="CL935" s="1"/>
      <c r="CM935" s="1"/>
      <c r="CN935" s="1"/>
      <c r="CO935" s="1"/>
      <c r="CP935" s="1"/>
      <c r="CQ935" s="1"/>
      <c r="CR935" s="1"/>
      <c r="CS935" s="1"/>
      <c r="CT935" s="1"/>
      <c r="CU935" s="1"/>
      <c r="CV935" s="1"/>
      <c r="CW935" s="1"/>
      <c r="CX935" s="1"/>
      <c r="CY935" s="1"/>
      <c r="CZ935" s="1"/>
      <c r="DA935" s="1"/>
      <c r="DB935" s="1"/>
      <c r="DC935" s="1"/>
      <c r="DD935" s="1"/>
      <c r="DE935" s="1"/>
      <c r="DF935" s="1"/>
      <c r="DG935" s="1"/>
      <c r="DH935" s="1"/>
      <c r="DI935" s="1"/>
      <c r="DJ935" s="1"/>
      <c r="DK935" s="1"/>
      <c r="DL935" s="1"/>
      <c r="DM935" s="1"/>
      <c r="DN935" s="1"/>
      <c r="DO935" s="1"/>
      <c r="DP935" s="1"/>
      <c r="DQ935" s="1"/>
      <c r="DR935" s="1"/>
      <c r="DS935" s="1"/>
      <c r="DT935" s="1"/>
      <c r="DU935" s="1"/>
      <c r="DV935" s="1"/>
      <c r="DW935" s="1"/>
      <c r="DX935" s="1"/>
      <c r="DY935" s="1"/>
      <c r="DZ935" s="1"/>
      <c r="EA935" s="1"/>
      <c r="EB935" s="1"/>
      <c r="EC935" s="1"/>
      <c r="ED935" s="1"/>
      <c r="EE935" s="1"/>
      <c r="EF935" s="1"/>
      <c r="EG935" s="1"/>
      <c r="EH935" s="1"/>
      <c r="EI935" s="1"/>
      <c r="EJ935" s="1"/>
      <c r="EK935" s="1"/>
      <c r="EL935" s="1"/>
      <c r="EM935" s="1"/>
      <c r="EN935" s="1"/>
      <c r="EO935" s="1"/>
      <c r="EP935" s="1"/>
      <c r="EQ935" s="1"/>
      <c r="ER935" s="1"/>
      <c r="ES935" s="1"/>
      <c r="ET935" s="1"/>
      <c r="EU935" s="1"/>
      <c r="EV935" s="1"/>
      <c r="EW935" s="1"/>
      <c r="EX935" s="1"/>
      <c r="EY935" s="1"/>
      <c r="EZ935" s="1"/>
      <c r="FA935" s="1"/>
      <c r="FB935" s="1"/>
      <c r="FC935" s="1"/>
      <c r="FD935" s="1"/>
      <c r="FE935" s="1"/>
      <c r="FF935" s="1"/>
      <c r="FI935" s="2"/>
      <c r="FJ935" s="2"/>
      <c r="FO935" s="2"/>
      <c r="FP935" s="2"/>
      <c r="FS935" s="2"/>
      <c r="FT935" s="2"/>
      <c r="FU935" s="2"/>
      <c r="FV935" s="2"/>
      <c r="FW935" s="2"/>
      <c r="FX935" s="2"/>
      <c r="FY935" s="2"/>
      <c r="FZ935" s="2"/>
      <c r="GQ935" s="1"/>
      <c r="GR935" s="1"/>
      <c r="GS935" s="1"/>
      <c r="GT935" s="1"/>
      <c r="GU935" s="1"/>
      <c r="GV935" s="1"/>
      <c r="GW935" s="1"/>
      <c r="GX935" s="1"/>
      <c r="HM935" s="1"/>
      <c r="HN935" s="1"/>
    </row>
    <row r="936" spans="1:222">
      <c r="A936" s="11"/>
      <c r="B936" s="1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2"/>
      <c r="AN936" s="2"/>
      <c r="AQ936" s="2"/>
      <c r="AR936" s="2"/>
      <c r="AU936" s="2"/>
      <c r="AV936" s="2"/>
      <c r="BA936" s="2"/>
      <c r="BB936" s="2"/>
      <c r="BE936" s="2"/>
      <c r="BF936" s="2"/>
      <c r="BI936" s="2"/>
      <c r="BJ936" s="2"/>
      <c r="BO936" s="1"/>
      <c r="BP936" s="1"/>
      <c r="BQ936" s="1"/>
      <c r="BR936" s="1"/>
      <c r="BS936" s="1"/>
      <c r="BT936" s="1"/>
      <c r="BU936" s="1"/>
      <c r="BV936" s="1"/>
      <c r="BW936" s="1"/>
      <c r="BX936" s="1"/>
      <c r="BY936" s="1"/>
      <c r="BZ936" s="1"/>
      <c r="CA936" s="1"/>
      <c r="CB936" s="1"/>
      <c r="CC936" s="1"/>
      <c r="CD936" s="1"/>
      <c r="CE936" s="1"/>
      <c r="CF936" s="1"/>
      <c r="CG936" s="1"/>
      <c r="CH936" s="1"/>
      <c r="CI936" s="1"/>
      <c r="CJ936" s="1"/>
      <c r="CK936" s="1"/>
      <c r="CL936" s="1"/>
      <c r="CM936" s="1"/>
      <c r="CN936" s="1"/>
      <c r="CO936" s="1"/>
      <c r="CP936" s="1"/>
      <c r="CQ936" s="1"/>
      <c r="CR936" s="1"/>
      <c r="CS936" s="1"/>
      <c r="CT936" s="1"/>
      <c r="CU936" s="1"/>
      <c r="CV936" s="1"/>
      <c r="CW936" s="1"/>
      <c r="CX936" s="1"/>
      <c r="CY936" s="1"/>
      <c r="CZ936" s="1"/>
      <c r="DA936" s="1"/>
      <c r="DB936" s="1"/>
      <c r="DC936" s="1"/>
      <c r="DD936" s="1"/>
      <c r="DE936" s="1"/>
      <c r="DF936" s="1"/>
      <c r="DG936" s="1"/>
      <c r="DH936" s="1"/>
      <c r="DI936" s="1"/>
      <c r="DJ936" s="1"/>
      <c r="DK936" s="1"/>
      <c r="DL936" s="1"/>
      <c r="DM936" s="1"/>
      <c r="DN936" s="1"/>
      <c r="DO936" s="1"/>
      <c r="DP936" s="1"/>
      <c r="DQ936" s="1"/>
      <c r="DR936" s="1"/>
      <c r="DS936" s="1"/>
      <c r="DT936" s="1"/>
      <c r="DU936" s="1"/>
      <c r="DV936" s="1"/>
      <c r="DW936" s="1"/>
      <c r="DX936" s="1"/>
      <c r="DY936" s="1"/>
      <c r="DZ936" s="1"/>
      <c r="EA936" s="1"/>
      <c r="EB936" s="1"/>
      <c r="EC936" s="1"/>
      <c r="ED936" s="1"/>
      <c r="EE936" s="1"/>
      <c r="EF936" s="1"/>
      <c r="EG936" s="1"/>
      <c r="EH936" s="1"/>
      <c r="EI936" s="1"/>
      <c r="EJ936" s="1"/>
      <c r="EK936" s="1"/>
      <c r="EL936" s="1"/>
      <c r="EM936" s="1"/>
      <c r="EN936" s="1"/>
      <c r="EO936" s="1"/>
      <c r="EP936" s="1"/>
      <c r="EQ936" s="1"/>
      <c r="ER936" s="1"/>
      <c r="ES936" s="1"/>
      <c r="ET936" s="1"/>
      <c r="EU936" s="1"/>
      <c r="EV936" s="1"/>
      <c r="EW936" s="1"/>
      <c r="EX936" s="1"/>
      <c r="EY936" s="1"/>
      <c r="EZ936" s="1"/>
      <c r="FA936" s="1"/>
      <c r="FB936" s="1"/>
      <c r="FC936" s="1"/>
      <c r="FD936" s="1"/>
      <c r="FE936" s="1"/>
      <c r="FF936" s="1"/>
      <c r="FI936" s="2"/>
      <c r="FJ936" s="2"/>
      <c r="FO936" s="2"/>
      <c r="FP936" s="2"/>
      <c r="FS936" s="2"/>
      <c r="FT936" s="2"/>
      <c r="FU936" s="2"/>
      <c r="FV936" s="2"/>
      <c r="FW936" s="2"/>
      <c r="FX936" s="2"/>
      <c r="FY936" s="2"/>
      <c r="FZ936" s="2"/>
      <c r="GQ936" s="1"/>
      <c r="GR936" s="1"/>
      <c r="GS936" s="1"/>
      <c r="GT936" s="1"/>
      <c r="GU936" s="1"/>
      <c r="GV936" s="1"/>
      <c r="GW936" s="1"/>
      <c r="GX936" s="1"/>
      <c r="HM936" s="1"/>
      <c r="HN936" s="1"/>
    </row>
    <row r="937" spans="1:222">
      <c r="A937" s="11"/>
      <c r="B937" s="1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2"/>
      <c r="AN937" s="2"/>
      <c r="AQ937" s="2"/>
      <c r="AR937" s="2"/>
      <c r="AU937" s="2"/>
      <c r="AV937" s="2"/>
      <c r="BA937" s="2"/>
      <c r="BB937" s="2"/>
      <c r="BE937" s="2"/>
      <c r="BF937" s="2"/>
      <c r="BI937" s="2"/>
      <c r="BJ937" s="2"/>
      <c r="BO937" s="1"/>
      <c r="BP937" s="1"/>
      <c r="BQ937" s="1"/>
      <c r="BR937" s="1"/>
      <c r="BS937" s="1"/>
      <c r="BT937" s="1"/>
      <c r="BU937" s="1"/>
      <c r="BV937" s="1"/>
      <c r="BW937" s="1"/>
      <c r="BX937" s="1"/>
      <c r="BY937" s="1"/>
      <c r="BZ937" s="1"/>
      <c r="CA937" s="1"/>
      <c r="CB937" s="1"/>
      <c r="CC937" s="1"/>
      <c r="CD937" s="1"/>
      <c r="CE937" s="1"/>
      <c r="CF937" s="1"/>
      <c r="CG937" s="1"/>
      <c r="CH937" s="1"/>
      <c r="CI937" s="1"/>
      <c r="CJ937" s="1"/>
      <c r="CK937" s="1"/>
      <c r="CL937" s="1"/>
      <c r="CM937" s="1"/>
      <c r="CN937" s="1"/>
      <c r="CO937" s="1"/>
      <c r="CP937" s="1"/>
      <c r="CQ937" s="1"/>
      <c r="CR937" s="1"/>
      <c r="CS937" s="1"/>
      <c r="CT937" s="1"/>
      <c r="CU937" s="1"/>
      <c r="CV937" s="1"/>
      <c r="CW937" s="1"/>
      <c r="CX937" s="1"/>
      <c r="CY937" s="1"/>
      <c r="CZ937" s="1"/>
      <c r="DA937" s="1"/>
      <c r="DB937" s="1"/>
      <c r="DC937" s="1"/>
      <c r="DD937" s="1"/>
      <c r="DE937" s="1"/>
      <c r="DF937" s="1"/>
      <c r="DG937" s="1"/>
      <c r="DH937" s="1"/>
      <c r="DI937" s="1"/>
      <c r="DJ937" s="1"/>
      <c r="DK937" s="1"/>
      <c r="DL937" s="1"/>
      <c r="DM937" s="1"/>
      <c r="DN937" s="1"/>
      <c r="DO937" s="1"/>
      <c r="DP937" s="1"/>
      <c r="DQ937" s="1"/>
      <c r="DR937" s="1"/>
      <c r="DS937" s="1"/>
      <c r="DT937" s="1"/>
      <c r="DU937" s="1"/>
      <c r="DV937" s="1"/>
      <c r="DW937" s="1"/>
      <c r="DX937" s="1"/>
      <c r="DY937" s="1"/>
      <c r="DZ937" s="1"/>
      <c r="EA937" s="1"/>
      <c r="EB937" s="1"/>
      <c r="EC937" s="1"/>
      <c r="ED937" s="1"/>
      <c r="EE937" s="1"/>
      <c r="EF937" s="1"/>
      <c r="EG937" s="1"/>
      <c r="EH937" s="1"/>
      <c r="EI937" s="1"/>
      <c r="EJ937" s="1"/>
      <c r="EK937" s="1"/>
      <c r="EL937" s="1"/>
      <c r="EM937" s="1"/>
      <c r="EN937" s="1"/>
      <c r="EO937" s="1"/>
      <c r="EP937" s="1"/>
      <c r="EQ937" s="1"/>
      <c r="ER937" s="1"/>
      <c r="ES937" s="1"/>
      <c r="ET937" s="1"/>
      <c r="EU937" s="1"/>
      <c r="EV937" s="1"/>
      <c r="EW937" s="1"/>
      <c r="EX937" s="1"/>
      <c r="EY937" s="1"/>
      <c r="EZ937" s="1"/>
      <c r="FA937" s="1"/>
      <c r="FB937" s="1"/>
      <c r="FC937" s="1"/>
      <c r="FD937" s="1"/>
      <c r="FE937" s="1"/>
      <c r="FF937" s="1"/>
      <c r="FI937" s="2"/>
      <c r="FJ937" s="2"/>
      <c r="FO937" s="2"/>
      <c r="FP937" s="2"/>
      <c r="FS937" s="2"/>
      <c r="FT937" s="2"/>
      <c r="FU937" s="2"/>
      <c r="FV937" s="2"/>
      <c r="FW937" s="2"/>
      <c r="FX937" s="2"/>
      <c r="FY937" s="2"/>
      <c r="FZ937" s="2"/>
      <c r="GQ937" s="1"/>
      <c r="GR937" s="1"/>
      <c r="GS937" s="1"/>
      <c r="GT937" s="1"/>
      <c r="GU937" s="1"/>
      <c r="GV937" s="1"/>
      <c r="GW937" s="1"/>
      <c r="GX937" s="1"/>
      <c r="HM937" s="1"/>
      <c r="HN937" s="1"/>
    </row>
    <row r="938" spans="1:222">
      <c r="A938" s="11"/>
      <c r="B938" s="1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2"/>
      <c r="AN938" s="2"/>
      <c r="AQ938" s="2"/>
      <c r="AR938" s="2"/>
      <c r="AU938" s="2"/>
      <c r="AV938" s="2"/>
      <c r="BA938" s="2"/>
      <c r="BB938" s="2"/>
      <c r="BE938" s="2"/>
      <c r="BF938" s="2"/>
      <c r="BI938" s="2"/>
      <c r="BJ938" s="2"/>
      <c r="BO938" s="1"/>
      <c r="BP938" s="1"/>
      <c r="BQ938" s="1"/>
      <c r="BR938" s="1"/>
      <c r="BS938" s="1"/>
      <c r="BT938" s="1"/>
      <c r="BU938" s="1"/>
      <c r="BV938" s="1"/>
      <c r="BW938" s="1"/>
      <c r="BX938" s="1"/>
      <c r="BY938" s="1"/>
      <c r="BZ938" s="1"/>
      <c r="CA938" s="1"/>
      <c r="CB938" s="1"/>
      <c r="CC938" s="1"/>
      <c r="CD938" s="1"/>
      <c r="CE938" s="1"/>
      <c r="CF938" s="1"/>
      <c r="CG938" s="1"/>
      <c r="CH938" s="1"/>
      <c r="CI938" s="1"/>
      <c r="CJ938" s="1"/>
      <c r="CK938" s="1"/>
      <c r="CL938" s="1"/>
      <c r="CM938" s="1"/>
      <c r="CN938" s="1"/>
      <c r="CO938" s="1"/>
      <c r="CP938" s="1"/>
      <c r="CQ938" s="1"/>
      <c r="CR938" s="1"/>
      <c r="CS938" s="1"/>
      <c r="CT938" s="1"/>
      <c r="CU938" s="1"/>
      <c r="CV938" s="1"/>
      <c r="CW938" s="1"/>
      <c r="CX938" s="1"/>
      <c r="CY938" s="1"/>
      <c r="CZ938" s="1"/>
      <c r="DA938" s="1"/>
      <c r="DB938" s="1"/>
      <c r="DC938" s="1"/>
      <c r="DD938" s="1"/>
      <c r="DE938" s="1"/>
      <c r="DF938" s="1"/>
      <c r="DG938" s="1"/>
      <c r="DH938" s="1"/>
      <c r="DI938" s="1"/>
      <c r="DJ938" s="1"/>
      <c r="DK938" s="1"/>
      <c r="DL938" s="1"/>
      <c r="DM938" s="1"/>
      <c r="DN938" s="1"/>
      <c r="DO938" s="1"/>
      <c r="DP938" s="1"/>
      <c r="DQ938" s="1"/>
      <c r="DR938" s="1"/>
      <c r="DS938" s="1"/>
      <c r="DT938" s="1"/>
      <c r="DU938" s="1"/>
      <c r="DV938" s="1"/>
      <c r="DW938" s="1"/>
      <c r="DX938" s="1"/>
      <c r="DY938" s="1"/>
      <c r="DZ938" s="1"/>
      <c r="EA938" s="1"/>
      <c r="EB938" s="1"/>
      <c r="EC938" s="1"/>
      <c r="ED938" s="1"/>
      <c r="EE938" s="1"/>
      <c r="EF938" s="1"/>
      <c r="EG938" s="1"/>
      <c r="EH938" s="1"/>
      <c r="EI938" s="1"/>
      <c r="EJ938" s="1"/>
      <c r="EK938" s="1"/>
      <c r="EL938" s="1"/>
      <c r="EM938" s="1"/>
      <c r="EN938" s="1"/>
      <c r="EO938" s="1"/>
      <c r="EP938" s="1"/>
      <c r="EQ938" s="1"/>
      <c r="ER938" s="1"/>
      <c r="ES938" s="1"/>
      <c r="ET938" s="1"/>
      <c r="EU938" s="1"/>
      <c r="EV938" s="1"/>
      <c r="EW938" s="1"/>
      <c r="EX938" s="1"/>
      <c r="EY938" s="1"/>
      <c r="EZ938" s="1"/>
      <c r="FA938" s="1"/>
      <c r="FB938" s="1"/>
      <c r="FC938" s="1"/>
      <c r="FD938" s="1"/>
      <c r="FE938" s="1"/>
      <c r="FF938" s="1"/>
      <c r="FI938" s="2"/>
      <c r="FJ938" s="2"/>
      <c r="FO938" s="2"/>
      <c r="FP938" s="2"/>
      <c r="FS938" s="2"/>
      <c r="FT938" s="2"/>
      <c r="FU938" s="2"/>
      <c r="FV938" s="2"/>
      <c r="FW938" s="2"/>
      <c r="FX938" s="2"/>
      <c r="FY938" s="2"/>
      <c r="FZ938" s="2"/>
      <c r="GQ938" s="1"/>
      <c r="GR938" s="1"/>
      <c r="GS938" s="1"/>
      <c r="GT938" s="1"/>
      <c r="GU938" s="1"/>
      <c r="GV938" s="1"/>
      <c r="GW938" s="1"/>
      <c r="GX938" s="1"/>
      <c r="HM938" s="1"/>
      <c r="HN938" s="1"/>
    </row>
    <row r="939" spans="1:222">
      <c r="A939" s="11"/>
      <c r="B939" s="1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2"/>
      <c r="AN939" s="2"/>
      <c r="AQ939" s="2"/>
      <c r="AR939" s="2"/>
      <c r="AU939" s="2"/>
      <c r="AV939" s="2"/>
      <c r="BA939" s="2"/>
      <c r="BB939" s="2"/>
      <c r="BE939" s="2"/>
      <c r="BF939" s="2"/>
      <c r="BI939" s="2"/>
      <c r="BJ939" s="2"/>
      <c r="BO939" s="1"/>
      <c r="BP939" s="1"/>
      <c r="BQ939" s="1"/>
      <c r="BR939" s="1"/>
      <c r="BS939" s="1"/>
      <c r="BT939" s="1"/>
      <c r="BU939" s="1"/>
      <c r="BV939" s="1"/>
      <c r="BW939" s="1"/>
      <c r="BX939" s="1"/>
      <c r="BY939" s="1"/>
      <c r="BZ939" s="1"/>
      <c r="CA939" s="1"/>
      <c r="CB939" s="1"/>
      <c r="CC939" s="1"/>
      <c r="CD939" s="1"/>
      <c r="CE939" s="1"/>
      <c r="CF939" s="1"/>
      <c r="CG939" s="1"/>
      <c r="CH939" s="1"/>
      <c r="CI939" s="1"/>
      <c r="CJ939" s="1"/>
      <c r="CK939" s="1"/>
      <c r="CL939" s="1"/>
      <c r="CM939" s="1"/>
      <c r="CN939" s="1"/>
      <c r="CO939" s="1"/>
      <c r="CP939" s="1"/>
      <c r="CQ939" s="1"/>
      <c r="CR939" s="1"/>
      <c r="CS939" s="1"/>
      <c r="CT939" s="1"/>
      <c r="CU939" s="1"/>
      <c r="CV939" s="1"/>
      <c r="CW939" s="1"/>
      <c r="CX939" s="1"/>
      <c r="CY939" s="1"/>
      <c r="CZ939" s="1"/>
      <c r="DA939" s="1"/>
      <c r="DB939" s="1"/>
      <c r="DC939" s="1"/>
      <c r="DD939" s="1"/>
      <c r="DE939" s="1"/>
      <c r="DF939" s="1"/>
      <c r="DG939" s="1"/>
      <c r="DH939" s="1"/>
      <c r="DI939" s="1"/>
      <c r="DJ939" s="1"/>
      <c r="DK939" s="1"/>
      <c r="DL939" s="1"/>
      <c r="DM939" s="1"/>
      <c r="DN939" s="1"/>
      <c r="DO939" s="1"/>
      <c r="DP939" s="1"/>
      <c r="DQ939" s="1"/>
      <c r="DR939" s="1"/>
      <c r="DS939" s="1"/>
      <c r="DT939" s="1"/>
      <c r="DU939" s="1"/>
      <c r="DV939" s="1"/>
      <c r="DW939" s="1"/>
      <c r="DX939" s="1"/>
      <c r="DY939" s="1"/>
      <c r="DZ939" s="1"/>
      <c r="EA939" s="1"/>
      <c r="EB939" s="1"/>
      <c r="EC939" s="1"/>
      <c r="ED939" s="1"/>
      <c r="EE939" s="1"/>
      <c r="EF939" s="1"/>
      <c r="EG939" s="1"/>
      <c r="EH939" s="1"/>
      <c r="EI939" s="1"/>
      <c r="EJ939" s="1"/>
      <c r="EK939" s="1"/>
      <c r="EL939" s="1"/>
      <c r="EM939" s="1"/>
      <c r="EN939" s="1"/>
      <c r="EO939" s="1"/>
      <c r="EP939" s="1"/>
      <c r="EQ939" s="1"/>
      <c r="ER939" s="1"/>
      <c r="ES939" s="1"/>
      <c r="ET939" s="1"/>
      <c r="EU939" s="1"/>
      <c r="EV939" s="1"/>
      <c r="EW939" s="1"/>
      <c r="EX939" s="1"/>
      <c r="EY939" s="1"/>
      <c r="EZ939" s="1"/>
      <c r="FA939" s="1"/>
      <c r="FB939" s="1"/>
      <c r="FC939" s="1"/>
      <c r="FD939" s="1"/>
      <c r="FE939" s="1"/>
      <c r="FF939" s="1"/>
      <c r="FI939" s="2"/>
      <c r="FJ939" s="2"/>
      <c r="FO939" s="2"/>
      <c r="FP939" s="2"/>
      <c r="FS939" s="2"/>
      <c r="FT939" s="2"/>
      <c r="FU939" s="2"/>
      <c r="FV939" s="2"/>
      <c r="FW939" s="2"/>
      <c r="FX939" s="2"/>
      <c r="FY939" s="2"/>
      <c r="FZ939" s="2"/>
      <c r="GQ939" s="1"/>
      <c r="GR939" s="1"/>
      <c r="GS939" s="1"/>
      <c r="GT939" s="1"/>
      <c r="GU939" s="1"/>
      <c r="GV939" s="1"/>
      <c r="GW939" s="1"/>
      <c r="GX939" s="1"/>
      <c r="HM939" s="1"/>
      <c r="HN939" s="1"/>
    </row>
    <row r="940" spans="1:222">
      <c r="A940" s="11"/>
      <c r="B940" s="1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2"/>
      <c r="AN940" s="2"/>
      <c r="AQ940" s="2"/>
      <c r="AR940" s="2"/>
      <c r="AU940" s="2"/>
      <c r="AV940" s="2"/>
      <c r="BA940" s="2"/>
      <c r="BB940" s="2"/>
      <c r="BE940" s="2"/>
      <c r="BF940" s="2"/>
      <c r="BI940" s="2"/>
      <c r="BJ940" s="2"/>
      <c r="BO940" s="1"/>
      <c r="BP940" s="1"/>
      <c r="BQ940" s="1"/>
      <c r="BR940" s="1"/>
      <c r="BS940" s="1"/>
      <c r="BT940" s="1"/>
      <c r="BU940" s="1"/>
      <c r="BV940" s="1"/>
      <c r="BW940" s="1"/>
      <c r="BX940" s="1"/>
      <c r="BY940" s="1"/>
      <c r="BZ940" s="1"/>
      <c r="CA940" s="1"/>
      <c r="CB940" s="1"/>
      <c r="CC940" s="1"/>
      <c r="CD940" s="1"/>
      <c r="CE940" s="1"/>
      <c r="CF940" s="1"/>
      <c r="CG940" s="1"/>
      <c r="CH940" s="1"/>
      <c r="CI940" s="1"/>
      <c r="CJ940" s="1"/>
      <c r="CK940" s="1"/>
      <c r="CL940" s="1"/>
      <c r="CM940" s="1"/>
      <c r="CN940" s="1"/>
      <c r="CO940" s="1"/>
      <c r="CP940" s="1"/>
      <c r="CQ940" s="1"/>
      <c r="CR940" s="1"/>
      <c r="CS940" s="1"/>
      <c r="CT940" s="1"/>
      <c r="CU940" s="1"/>
      <c r="CV940" s="1"/>
      <c r="CW940" s="1"/>
      <c r="CX940" s="1"/>
      <c r="CY940" s="1"/>
      <c r="CZ940" s="1"/>
      <c r="DA940" s="1"/>
      <c r="DB940" s="1"/>
      <c r="DC940" s="1"/>
      <c r="DD940" s="1"/>
      <c r="DE940" s="1"/>
      <c r="DF940" s="1"/>
      <c r="DG940" s="1"/>
      <c r="DH940" s="1"/>
      <c r="DI940" s="1"/>
      <c r="DJ940" s="1"/>
      <c r="DK940" s="1"/>
      <c r="DL940" s="1"/>
      <c r="DM940" s="1"/>
      <c r="DN940" s="1"/>
      <c r="DO940" s="1"/>
      <c r="DP940" s="1"/>
      <c r="DQ940" s="1"/>
      <c r="DR940" s="1"/>
      <c r="DS940" s="1"/>
      <c r="DT940" s="1"/>
      <c r="DU940" s="1"/>
      <c r="DV940" s="1"/>
      <c r="DW940" s="1"/>
      <c r="DX940" s="1"/>
      <c r="DY940" s="1"/>
      <c r="DZ940" s="1"/>
      <c r="EA940" s="1"/>
      <c r="EB940" s="1"/>
      <c r="EC940" s="1"/>
      <c r="ED940" s="1"/>
      <c r="EE940" s="1"/>
      <c r="EF940" s="1"/>
      <c r="EG940" s="1"/>
      <c r="EH940" s="1"/>
      <c r="EI940" s="1"/>
      <c r="EJ940" s="1"/>
      <c r="EK940" s="1"/>
      <c r="EL940" s="1"/>
      <c r="EM940" s="1"/>
      <c r="EN940" s="1"/>
      <c r="EO940" s="1"/>
      <c r="EP940" s="1"/>
      <c r="EQ940" s="1"/>
      <c r="ER940" s="1"/>
      <c r="ES940" s="1"/>
      <c r="ET940" s="1"/>
      <c r="EU940" s="1"/>
      <c r="EV940" s="1"/>
      <c r="EW940" s="1"/>
      <c r="EX940" s="1"/>
      <c r="EY940" s="1"/>
      <c r="EZ940" s="1"/>
      <c r="FA940" s="1"/>
      <c r="FB940" s="1"/>
      <c r="FC940" s="1"/>
      <c r="FD940" s="1"/>
      <c r="FE940" s="1"/>
      <c r="FF940" s="1"/>
      <c r="FI940" s="2"/>
      <c r="FJ940" s="2"/>
      <c r="FO940" s="2"/>
      <c r="FP940" s="2"/>
      <c r="FS940" s="2"/>
      <c r="FT940" s="2"/>
      <c r="FU940" s="2"/>
      <c r="FV940" s="2"/>
      <c r="FW940" s="2"/>
      <c r="FX940" s="2"/>
      <c r="FY940" s="2"/>
      <c r="FZ940" s="2"/>
      <c r="GQ940" s="1"/>
      <c r="GR940" s="1"/>
      <c r="GS940" s="1"/>
      <c r="GT940" s="1"/>
      <c r="GU940" s="1"/>
      <c r="GV940" s="1"/>
      <c r="GW940" s="1"/>
      <c r="GX940" s="1"/>
      <c r="HM940" s="1"/>
      <c r="HN940" s="1"/>
    </row>
    <row r="941" spans="1:222">
      <c r="A941" s="11"/>
      <c r="B941" s="1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2"/>
      <c r="AN941" s="2"/>
      <c r="AQ941" s="2"/>
      <c r="AR941" s="2"/>
      <c r="AU941" s="2"/>
      <c r="AV941" s="2"/>
      <c r="BA941" s="2"/>
      <c r="BB941" s="2"/>
      <c r="BE941" s="2"/>
      <c r="BF941" s="2"/>
      <c r="BI941" s="2"/>
      <c r="BJ941" s="2"/>
      <c r="BO941" s="1"/>
      <c r="BP941" s="1"/>
      <c r="BQ941" s="1"/>
      <c r="BR941" s="1"/>
      <c r="BS941" s="1"/>
      <c r="BT941" s="1"/>
      <c r="BU941" s="1"/>
      <c r="BV941" s="1"/>
      <c r="BW941" s="1"/>
      <c r="BX941" s="1"/>
      <c r="BY941" s="1"/>
      <c r="BZ941" s="1"/>
      <c r="CA941" s="1"/>
      <c r="CB941" s="1"/>
      <c r="CC941" s="1"/>
      <c r="CD941" s="1"/>
      <c r="CE941" s="1"/>
      <c r="CF941" s="1"/>
      <c r="CG941" s="1"/>
      <c r="CH941" s="1"/>
      <c r="CI941" s="1"/>
      <c r="CJ941" s="1"/>
      <c r="CK941" s="1"/>
      <c r="CL941" s="1"/>
      <c r="CM941" s="1"/>
      <c r="CN941" s="1"/>
      <c r="CO941" s="1"/>
      <c r="CP941" s="1"/>
      <c r="CQ941" s="1"/>
      <c r="CR941" s="1"/>
      <c r="CS941" s="1"/>
      <c r="CT941" s="1"/>
      <c r="CU941" s="1"/>
      <c r="CV941" s="1"/>
      <c r="CW941" s="1"/>
      <c r="CX941" s="1"/>
      <c r="CY941" s="1"/>
      <c r="CZ941" s="1"/>
      <c r="DA941" s="1"/>
      <c r="DB941" s="1"/>
      <c r="DC941" s="1"/>
      <c r="DD941" s="1"/>
      <c r="DE941" s="1"/>
      <c r="DF941" s="1"/>
      <c r="DG941" s="1"/>
      <c r="DH941" s="1"/>
      <c r="DI941" s="1"/>
      <c r="DJ941" s="1"/>
      <c r="DK941" s="1"/>
      <c r="DL941" s="1"/>
      <c r="DM941" s="1"/>
      <c r="DN941" s="1"/>
      <c r="DO941" s="1"/>
      <c r="DP941" s="1"/>
      <c r="DQ941" s="1"/>
      <c r="DR941" s="1"/>
      <c r="DS941" s="1"/>
      <c r="DT941" s="1"/>
      <c r="DU941" s="1"/>
      <c r="DV941" s="1"/>
      <c r="DW941" s="1"/>
      <c r="DX941" s="1"/>
      <c r="DY941" s="1"/>
      <c r="DZ941" s="1"/>
      <c r="EA941" s="1"/>
      <c r="EB941" s="1"/>
      <c r="EC941" s="1"/>
      <c r="ED941" s="1"/>
      <c r="EE941" s="1"/>
      <c r="EF941" s="1"/>
      <c r="EG941" s="1"/>
      <c r="EH941" s="1"/>
      <c r="EI941" s="1"/>
      <c r="EJ941" s="1"/>
      <c r="EK941" s="1"/>
      <c r="EL941" s="1"/>
      <c r="EM941" s="1"/>
      <c r="EN941" s="1"/>
      <c r="EO941" s="1"/>
      <c r="EP941" s="1"/>
      <c r="EQ941" s="1"/>
      <c r="ER941" s="1"/>
      <c r="ES941" s="1"/>
      <c r="ET941" s="1"/>
      <c r="EU941" s="1"/>
      <c r="EV941" s="1"/>
      <c r="EW941" s="1"/>
      <c r="EX941" s="1"/>
      <c r="EY941" s="1"/>
      <c r="EZ941" s="1"/>
      <c r="FA941" s="1"/>
      <c r="FB941" s="1"/>
      <c r="FC941" s="1"/>
      <c r="FD941" s="1"/>
      <c r="FE941" s="1"/>
      <c r="FF941" s="1"/>
      <c r="FI941" s="2"/>
      <c r="FJ941" s="2"/>
      <c r="FO941" s="2"/>
      <c r="FP941" s="2"/>
      <c r="FS941" s="2"/>
      <c r="FT941" s="2"/>
      <c r="FU941" s="2"/>
      <c r="FV941" s="2"/>
      <c r="FW941" s="2"/>
      <c r="FX941" s="2"/>
      <c r="FY941" s="2"/>
      <c r="FZ941" s="2"/>
      <c r="GQ941" s="1"/>
      <c r="GR941" s="1"/>
      <c r="GS941" s="1"/>
      <c r="GT941" s="1"/>
      <c r="GU941" s="1"/>
      <c r="GV941" s="1"/>
      <c r="GW941" s="1"/>
      <c r="GX941" s="1"/>
      <c r="HM941" s="1"/>
      <c r="HN941" s="1"/>
    </row>
    <row r="942" spans="1:222">
      <c r="A942" s="11"/>
      <c r="B942" s="1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2"/>
      <c r="AN942" s="2"/>
      <c r="AQ942" s="2"/>
      <c r="AR942" s="2"/>
      <c r="AU942" s="2"/>
      <c r="AV942" s="2"/>
      <c r="BA942" s="2"/>
      <c r="BB942" s="2"/>
      <c r="BE942" s="2"/>
      <c r="BF942" s="2"/>
      <c r="BI942" s="2"/>
      <c r="BJ942" s="2"/>
      <c r="BO942" s="1"/>
      <c r="BP942" s="1"/>
      <c r="BQ942" s="1"/>
      <c r="BR942" s="1"/>
      <c r="BS942" s="1"/>
      <c r="BT942" s="1"/>
      <c r="BU942" s="1"/>
      <c r="BV942" s="1"/>
      <c r="BW942" s="1"/>
      <c r="BX942" s="1"/>
      <c r="BY942" s="1"/>
      <c r="BZ942" s="1"/>
      <c r="CA942" s="1"/>
      <c r="CB942" s="1"/>
      <c r="CC942" s="1"/>
      <c r="CD942" s="1"/>
      <c r="CE942" s="1"/>
      <c r="CF942" s="1"/>
      <c r="CG942" s="1"/>
      <c r="CH942" s="1"/>
      <c r="CI942" s="1"/>
      <c r="CJ942" s="1"/>
      <c r="CK942" s="1"/>
      <c r="CL942" s="1"/>
      <c r="CM942" s="1"/>
      <c r="CN942" s="1"/>
      <c r="CO942" s="1"/>
      <c r="CP942" s="1"/>
      <c r="CQ942" s="1"/>
      <c r="CR942" s="1"/>
      <c r="CS942" s="1"/>
      <c r="CT942" s="1"/>
      <c r="CU942" s="1"/>
      <c r="CV942" s="1"/>
      <c r="CW942" s="1"/>
      <c r="CX942" s="1"/>
      <c r="CY942" s="1"/>
      <c r="CZ942" s="1"/>
      <c r="DA942" s="1"/>
      <c r="DB942" s="1"/>
      <c r="DC942" s="1"/>
      <c r="DD942" s="1"/>
      <c r="DE942" s="1"/>
      <c r="DF942" s="1"/>
      <c r="DG942" s="1"/>
      <c r="DH942" s="1"/>
      <c r="DI942" s="1"/>
      <c r="DJ942" s="1"/>
      <c r="DK942" s="1"/>
      <c r="DL942" s="1"/>
      <c r="DM942" s="1"/>
      <c r="DN942" s="1"/>
      <c r="DO942" s="1"/>
      <c r="DP942" s="1"/>
      <c r="DQ942" s="1"/>
      <c r="DR942" s="1"/>
      <c r="DS942" s="1"/>
      <c r="DT942" s="1"/>
      <c r="DU942" s="1"/>
      <c r="DV942" s="1"/>
      <c r="DW942" s="1"/>
      <c r="DX942" s="1"/>
      <c r="DY942" s="1"/>
      <c r="DZ942" s="1"/>
      <c r="EA942" s="1"/>
      <c r="EB942" s="1"/>
      <c r="EC942" s="1"/>
      <c r="ED942" s="1"/>
      <c r="EE942" s="1"/>
      <c r="EF942" s="1"/>
      <c r="EG942" s="1"/>
      <c r="EH942" s="1"/>
      <c r="EI942" s="1"/>
      <c r="EJ942" s="1"/>
      <c r="EK942" s="1"/>
      <c r="EL942" s="1"/>
      <c r="EM942" s="1"/>
      <c r="EN942" s="1"/>
      <c r="EO942" s="1"/>
      <c r="EP942" s="1"/>
      <c r="EQ942" s="1"/>
      <c r="ER942" s="1"/>
      <c r="ES942" s="1"/>
      <c r="ET942" s="1"/>
      <c r="EU942" s="1"/>
      <c r="EV942" s="1"/>
      <c r="EW942" s="1"/>
      <c r="EX942" s="1"/>
      <c r="EY942" s="1"/>
      <c r="EZ942" s="1"/>
      <c r="FA942" s="1"/>
      <c r="FB942" s="1"/>
      <c r="FC942" s="1"/>
      <c r="FD942" s="1"/>
      <c r="FE942" s="1"/>
      <c r="FF942" s="1"/>
      <c r="FI942" s="2"/>
      <c r="FJ942" s="2"/>
      <c r="FO942" s="2"/>
      <c r="FP942" s="2"/>
      <c r="FS942" s="2"/>
      <c r="FT942" s="2"/>
      <c r="FU942" s="2"/>
      <c r="FV942" s="2"/>
      <c r="FW942" s="2"/>
      <c r="FX942" s="2"/>
      <c r="FY942" s="2"/>
      <c r="FZ942" s="2"/>
      <c r="GQ942" s="1"/>
      <c r="GR942" s="1"/>
      <c r="GS942" s="1"/>
      <c r="GT942" s="1"/>
      <c r="GU942" s="1"/>
      <c r="GV942" s="1"/>
      <c r="GW942" s="1"/>
      <c r="GX942" s="1"/>
      <c r="HM942" s="1"/>
      <c r="HN942" s="1"/>
    </row>
    <row r="943" spans="1:222">
      <c r="A943" s="11"/>
      <c r="B943" s="1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2"/>
      <c r="AN943" s="2"/>
      <c r="AQ943" s="2"/>
      <c r="AR943" s="2"/>
      <c r="AU943" s="2"/>
      <c r="AV943" s="2"/>
      <c r="BA943" s="2"/>
      <c r="BB943" s="2"/>
      <c r="BE943" s="2"/>
      <c r="BF943" s="2"/>
      <c r="BI943" s="2"/>
      <c r="BJ943" s="2"/>
      <c r="BO943" s="1"/>
      <c r="BP943" s="1"/>
      <c r="BQ943" s="1"/>
      <c r="BR943" s="1"/>
      <c r="BS943" s="1"/>
      <c r="BT943" s="1"/>
      <c r="BU943" s="1"/>
      <c r="BV943" s="1"/>
      <c r="BW943" s="1"/>
      <c r="BX943" s="1"/>
      <c r="BY943" s="1"/>
      <c r="BZ943" s="1"/>
      <c r="CA943" s="1"/>
      <c r="CB943" s="1"/>
      <c r="CC943" s="1"/>
      <c r="CD943" s="1"/>
      <c r="CE943" s="1"/>
      <c r="CF943" s="1"/>
      <c r="CG943" s="1"/>
      <c r="CH943" s="1"/>
      <c r="CI943" s="1"/>
      <c r="CJ943" s="1"/>
      <c r="CK943" s="1"/>
      <c r="CL943" s="1"/>
      <c r="CM943" s="1"/>
      <c r="CN943" s="1"/>
      <c r="CO943" s="1"/>
      <c r="CP943" s="1"/>
      <c r="CQ943" s="1"/>
      <c r="CR943" s="1"/>
      <c r="CS943" s="1"/>
      <c r="CT943" s="1"/>
      <c r="CU943" s="1"/>
      <c r="CV943" s="1"/>
      <c r="CW943" s="1"/>
      <c r="CX943" s="1"/>
      <c r="CY943" s="1"/>
      <c r="CZ943" s="1"/>
      <c r="DA943" s="1"/>
      <c r="DB943" s="1"/>
      <c r="DC943" s="1"/>
      <c r="DD943" s="1"/>
      <c r="DE943" s="1"/>
      <c r="DF943" s="1"/>
      <c r="DG943" s="1"/>
      <c r="DH943" s="1"/>
      <c r="DI943" s="1"/>
      <c r="DJ943" s="1"/>
      <c r="DK943" s="1"/>
      <c r="DL943" s="1"/>
      <c r="DM943" s="1"/>
      <c r="DN943" s="1"/>
      <c r="DO943" s="1"/>
      <c r="DP943" s="1"/>
      <c r="DQ943" s="1"/>
      <c r="DR943" s="1"/>
      <c r="DS943" s="1"/>
      <c r="DT943" s="1"/>
      <c r="DU943" s="1"/>
      <c r="DV943" s="1"/>
      <c r="DW943" s="1"/>
      <c r="DX943" s="1"/>
      <c r="DY943" s="1"/>
      <c r="DZ943" s="1"/>
      <c r="EA943" s="1"/>
      <c r="EB943" s="1"/>
      <c r="EC943" s="1"/>
      <c r="ED943" s="1"/>
      <c r="EE943" s="1"/>
      <c r="EF943" s="1"/>
      <c r="EG943" s="1"/>
      <c r="EH943" s="1"/>
      <c r="EI943" s="1"/>
      <c r="EJ943" s="1"/>
      <c r="EK943" s="1"/>
      <c r="EL943" s="1"/>
      <c r="EM943" s="1"/>
      <c r="EN943" s="1"/>
      <c r="EO943" s="1"/>
      <c r="EP943" s="1"/>
      <c r="EQ943" s="1"/>
      <c r="ER943" s="1"/>
      <c r="ES943" s="1"/>
      <c r="ET943" s="1"/>
      <c r="EU943" s="1"/>
      <c r="EV943" s="1"/>
      <c r="EW943" s="1"/>
      <c r="EX943" s="1"/>
      <c r="EY943" s="1"/>
      <c r="EZ943" s="1"/>
      <c r="FA943" s="1"/>
      <c r="FB943" s="1"/>
      <c r="FC943" s="1"/>
      <c r="FD943" s="1"/>
      <c r="FE943" s="1"/>
      <c r="FF943" s="1"/>
      <c r="FI943" s="2"/>
      <c r="FJ943" s="2"/>
      <c r="FO943" s="2"/>
      <c r="FP943" s="2"/>
      <c r="FS943" s="2"/>
      <c r="FT943" s="2"/>
      <c r="FU943" s="2"/>
      <c r="FV943" s="2"/>
      <c r="FW943" s="2"/>
      <c r="FX943" s="2"/>
      <c r="FY943" s="2"/>
      <c r="FZ943" s="2"/>
      <c r="GQ943" s="1"/>
      <c r="GR943" s="1"/>
      <c r="GS943" s="1"/>
      <c r="GT943" s="1"/>
      <c r="GU943" s="1"/>
      <c r="GV943" s="1"/>
      <c r="GW943" s="1"/>
      <c r="GX943" s="1"/>
      <c r="HM943" s="1"/>
      <c r="HN943" s="1"/>
    </row>
    <row r="944" spans="1:222">
      <c r="A944" s="11"/>
      <c r="B944" s="1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2"/>
      <c r="AN944" s="2"/>
      <c r="AQ944" s="2"/>
      <c r="AR944" s="2"/>
      <c r="AU944" s="2"/>
      <c r="AV944" s="2"/>
      <c r="BA944" s="2"/>
      <c r="BB944" s="2"/>
      <c r="BE944" s="2"/>
      <c r="BF944" s="2"/>
      <c r="BI944" s="2"/>
      <c r="BJ944" s="2"/>
      <c r="BO944" s="1"/>
      <c r="BP944" s="1"/>
      <c r="BQ944" s="1"/>
      <c r="BR944" s="1"/>
      <c r="BS944" s="1"/>
      <c r="BT944" s="1"/>
      <c r="BU944" s="1"/>
      <c r="BV944" s="1"/>
      <c r="BW944" s="1"/>
      <c r="BX944" s="1"/>
      <c r="BY944" s="1"/>
      <c r="BZ944" s="1"/>
      <c r="CA944" s="1"/>
      <c r="CB944" s="1"/>
      <c r="CC944" s="1"/>
      <c r="CD944" s="1"/>
      <c r="CE944" s="1"/>
      <c r="CF944" s="1"/>
      <c r="CG944" s="1"/>
      <c r="CH944" s="1"/>
      <c r="CI944" s="1"/>
      <c r="CJ944" s="1"/>
      <c r="CK944" s="1"/>
      <c r="CL944" s="1"/>
      <c r="CM944" s="1"/>
      <c r="CN944" s="1"/>
      <c r="CO944" s="1"/>
      <c r="CP944" s="1"/>
      <c r="CQ944" s="1"/>
      <c r="CR944" s="1"/>
      <c r="CS944" s="1"/>
      <c r="CT944" s="1"/>
      <c r="CU944" s="1"/>
      <c r="CV944" s="1"/>
      <c r="CW944" s="1"/>
      <c r="CX944" s="1"/>
      <c r="CY944" s="1"/>
      <c r="CZ944" s="1"/>
      <c r="DA944" s="1"/>
      <c r="DB944" s="1"/>
      <c r="DC944" s="1"/>
      <c r="DD944" s="1"/>
      <c r="DE944" s="1"/>
      <c r="DF944" s="1"/>
      <c r="DG944" s="1"/>
      <c r="DH944" s="1"/>
      <c r="DI944" s="1"/>
      <c r="DJ944" s="1"/>
      <c r="DK944" s="1"/>
      <c r="DL944" s="1"/>
      <c r="DM944" s="1"/>
      <c r="DN944" s="1"/>
      <c r="DO944" s="1"/>
      <c r="DP944" s="1"/>
      <c r="DQ944" s="1"/>
      <c r="DR944" s="1"/>
      <c r="DS944" s="1"/>
      <c r="DT944" s="1"/>
      <c r="DU944" s="1"/>
      <c r="DV944" s="1"/>
      <c r="DW944" s="1"/>
      <c r="DX944" s="1"/>
      <c r="DY944" s="1"/>
      <c r="DZ944" s="1"/>
      <c r="EA944" s="1"/>
      <c r="EB944" s="1"/>
      <c r="EC944" s="1"/>
      <c r="ED944" s="1"/>
      <c r="EE944" s="1"/>
      <c r="EF944" s="1"/>
      <c r="EG944" s="1"/>
      <c r="EH944" s="1"/>
      <c r="EI944" s="1"/>
      <c r="EJ944" s="1"/>
      <c r="EK944" s="1"/>
      <c r="EL944" s="1"/>
      <c r="EM944" s="1"/>
      <c r="EN944" s="1"/>
      <c r="EO944" s="1"/>
      <c r="EP944" s="1"/>
      <c r="EQ944" s="1"/>
      <c r="ER944" s="1"/>
      <c r="ES944" s="1"/>
      <c r="ET944" s="1"/>
      <c r="EU944" s="1"/>
      <c r="EV944" s="1"/>
      <c r="EW944" s="1"/>
      <c r="EX944" s="1"/>
      <c r="EY944" s="1"/>
      <c r="EZ944" s="1"/>
      <c r="FA944" s="1"/>
      <c r="FB944" s="1"/>
      <c r="FC944" s="1"/>
      <c r="FD944" s="1"/>
      <c r="FE944" s="1"/>
      <c r="FF944" s="1"/>
      <c r="FI944" s="2"/>
      <c r="FJ944" s="2"/>
      <c r="FO944" s="2"/>
      <c r="FP944" s="2"/>
      <c r="FS944" s="2"/>
      <c r="FT944" s="2"/>
      <c r="FU944" s="2"/>
      <c r="FV944" s="2"/>
      <c r="FW944" s="2"/>
      <c r="FX944" s="2"/>
      <c r="FY944" s="2"/>
      <c r="FZ944" s="2"/>
      <c r="GQ944" s="1"/>
      <c r="GR944" s="1"/>
      <c r="GS944" s="1"/>
      <c r="GT944" s="1"/>
      <c r="GU944" s="1"/>
      <c r="GV944" s="1"/>
      <c r="GW944" s="1"/>
      <c r="GX944" s="1"/>
      <c r="HM944" s="1"/>
      <c r="HN944" s="1"/>
    </row>
    <row r="945" spans="1:222">
      <c r="A945" s="11"/>
      <c r="B945" s="1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2"/>
      <c r="AN945" s="2"/>
      <c r="AQ945" s="2"/>
      <c r="AR945" s="2"/>
      <c r="AU945" s="2"/>
      <c r="AV945" s="2"/>
      <c r="BA945" s="2"/>
      <c r="BB945" s="2"/>
      <c r="BE945" s="2"/>
      <c r="BF945" s="2"/>
      <c r="BI945" s="2"/>
      <c r="BJ945" s="2"/>
      <c r="BO945" s="1"/>
      <c r="BP945" s="1"/>
      <c r="BQ945" s="1"/>
      <c r="BR945" s="1"/>
      <c r="BS945" s="1"/>
      <c r="BT945" s="1"/>
      <c r="BU945" s="1"/>
      <c r="BV945" s="1"/>
      <c r="BW945" s="1"/>
      <c r="BX945" s="1"/>
      <c r="BY945" s="1"/>
      <c r="BZ945" s="1"/>
      <c r="CA945" s="1"/>
      <c r="CB945" s="1"/>
      <c r="CC945" s="1"/>
      <c r="CD945" s="1"/>
      <c r="CE945" s="1"/>
      <c r="CF945" s="1"/>
      <c r="CG945" s="1"/>
      <c r="CH945" s="1"/>
      <c r="CI945" s="1"/>
      <c r="CJ945" s="1"/>
      <c r="CK945" s="1"/>
      <c r="CL945" s="1"/>
      <c r="CM945" s="1"/>
      <c r="CN945" s="1"/>
      <c r="CO945" s="1"/>
      <c r="CP945" s="1"/>
      <c r="CQ945" s="1"/>
      <c r="CR945" s="1"/>
      <c r="CS945" s="1"/>
      <c r="CT945" s="1"/>
      <c r="CU945" s="1"/>
      <c r="CV945" s="1"/>
      <c r="CW945" s="1"/>
      <c r="CX945" s="1"/>
      <c r="CY945" s="1"/>
      <c r="CZ945" s="1"/>
      <c r="DA945" s="1"/>
      <c r="DB945" s="1"/>
      <c r="DC945" s="1"/>
      <c r="DD945" s="1"/>
      <c r="DE945" s="1"/>
      <c r="DF945" s="1"/>
      <c r="DG945" s="1"/>
      <c r="DH945" s="1"/>
      <c r="DI945" s="1"/>
      <c r="DJ945" s="1"/>
      <c r="DK945" s="1"/>
      <c r="DL945" s="1"/>
      <c r="DM945" s="1"/>
      <c r="DN945" s="1"/>
      <c r="DO945" s="1"/>
      <c r="DP945" s="1"/>
      <c r="DQ945" s="1"/>
      <c r="DR945" s="1"/>
      <c r="DS945" s="1"/>
      <c r="DT945" s="1"/>
      <c r="DU945" s="1"/>
      <c r="DV945" s="1"/>
      <c r="DW945" s="1"/>
      <c r="DX945" s="1"/>
      <c r="DY945" s="1"/>
      <c r="DZ945" s="1"/>
      <c r="EA945" s="1"/>
      <c r="EB945" s="1"/>
      <c r="EC945" s="1"/>
      <c r="ED945" s="1"/>
      <c r="EE945" s="1"/>
      <c r="EF945" s="1"/>
      <c r="EG945" s="1"/>
      <c r="EH945" s="1"/>
      <c r="EI945" s="1"/>
      <c r="EJ945" s="1"/>
      <c r="EK945" s="1"/>
      <c r="EL945" s="1"/>
      <c r="EM945" s="1"/>
      <c r="EN945" s="1"/>
      <c r="EO945" s="1"/>
      <c r="EP945" s="1"/>
      <c r="EQ945" s="1"/>
      <c r="ER945" s="1"/>
      <c r="ES945" s="1"/>
      <c r="ET945" s="1"/>
      <c r="EU945" s="1"/>
      <c r="EV945" s="1"/>
      <c r="EW945" s="1"/>
      <c r="EX945" s="1"/>
      <c r="EY945" s="1"/>
      <c r="EZ945" s="1"/>
      <c r="FA945" s="1"/>
      <c r="FB945" s="1"/>
      <c r="FC945" s="1"/>
      <c r="FD945" s="1"/>
      <c r="FE945" s="1"/>
      <c r="FF945" s="1"/>
      <c r="FI945" s="2"/>
      <c r="FJ945" s="2"/>
      <c r="FO945" s="2"/>
      <c r="FP945" s="2"/>
      <c r="FS945" s="2"/>
      <c r="FT945" s="2"/>
      <c r="FU945" s="2"/>
      <c r="FV945" s="2"/>
      <c r="FW945" s="2"/>
      <c r="FX945" s="2"/>
      <c r="FY945" s="2"/>
      <c r="FZ945" s="2"/>
      <c r="GQ945" s="1"/>
      <c r="GR945" s="1"/>
      <c r="GS945" s="1"/>
      <c r="GT945" s="1"/>
      <c r="GU945" s="1"/>
      <c r="GV945" s="1"/>
      <c r="GW945" s="1"/>
      <c r="GX945" s="1"/>
      <c r="HM945" s="1"/>
      <c r="HN945" s="1"/>
    </row>
    <row r="946" spans="1:222">
      <c r="A946" s="11"/>
      <c r="B946" s="1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2"/>
      <c r="AN946" s="2"/>
      <c r="AQ946" s="2"/>
      <c r="AR946" s="2"/>
      <c r="AU946" s="2"/>
      <c r="AV946" s="2"/>
      <c r="BA946" s="2"/>
      <c r="BB946" s="2"/>
      <c r="BE946" s="2"/>
      <c r="BF946" s="2"/>
      <c r="BI946" s="2"/>
      <c r="BJ946" s="2"/>
      <c r="BO946" s="1"/>
      <c r="BP946" s="1"/>
      <c r="BQ946" s="1"/>
      <c r="BR946" s="1"/>
      <c r="BS946" s="1"/>
      <c r="BT946" s="1"/>
      <c r="BU946" s="1"/>
      <c r="BV946" s="1"/>
      <c r="BW946" s="1"/>
      <c r="BX946" s="1"/>
      <c r="BY946" s="1"/>
      <c r="BZ946" s="1"/>
      <c r="CA946" s="1"/>
      <c r="CB946" s="1"/>
      <c r="CC946" s="1"/>
      <c r="CD946" s="1"/>
      <c r="CE946" s="1"/>
      <c r="CF946" s="1"/>
      <c r="CG946" s="1"/>
      <c r="CH946" s="1"/>
      <c r="CI946" s="1"/>
      <c r="CJ946" s="1"/>
      <c r="CK946" s="1"/>
      <c r="CL946" s="1"/>
      <c r="CM946" s="1"/>
      <c r="CN946" s="1"/>
      <c r="CO946" s="1"/>
      <c r="CP946" s="1"/>
      <c r="CQ946" s="1"/>
      <c r="CR946" s="1"/>
      <c r="CS946" s="1"/>
      <c r="CT946" s="1"/>
      <c r="CU946" s="1"/>
      <c r="CV946" s="1"/>
      <c r="CW946" s="1"/>
      <c r="CX946" s="1"/>
      <c r="CY946" s="1"/>
      <c r="CZ946" s="1"/>
      <c r="DA946" s="1"/>
      <c r="DB946" s="1"/>
      <c r="DC946" s="1"/>
      <c r="DD946" s="1"/>
      <c r="DE946" s="1"/>
      <c r="DF946" s="1"/>
      <c r="DG946" s="1"/>
      <c r="DH946" s="1"/>
      <c r="DI946" s="1"/>
      <c r="DJ946" s="1"/>
      <c r="DK946" s="1"/>
      <c r="DL946" s="1"/>
      <c r="DM946" s="1"/>
      <c r="DN946" s="1"/>
      <c r="DO946" s="1"/>
      <c r="DP946" s="1"/>
      <c r="DQ946" s="1"/>
      <c r="DR946" s="1"/>
      <c r="DS946" s="1"/>
      <c r="DT946" s="1"/>
      <c r="DU946" s="1"/>
      <c r="DV946" s="1"/>
      <c r="DW946" s="1"/>
      <c r="DX946" s="1"/>
      <c r="DY946" s="1"/>
      <c r="DZ946" s="1"/>
      <c r="EA946" s="1"/>
      <c r="EB946" s="1"/>
      <c r="EC946" s="1"/>
      <c r="ED946" s="1"/>
      <c r="EE946" s="1"/>
      <c r="EF946" s="1"/>
      <c r="EG946" s="1"/>
      <c r="EH946" s="1"/>
      <c r="EI946" s="1"/>
      <c r="EJ946" s="1"/>
      <c r="EK946" s="1"/>
      <c r="EL946" s="1"/>
      <c r="EM946" s="1"/>
      <c r="EN946" s="1"/>
      <c r="EO946" s="1"/>
      <c r="EP946" s="1"/>
      <c r="EQ946" s="1"/>
      <c r="ER946" s="1"/>
      <c r="ES946" s="1"/>
      <c r="ET946" s="1"/>
      <c r="EU946" s="1"/>
      <c r="EV946" s="1"/>
      <c r="EW946" s="1"/>
      <c r="EX946" s="1"/>
      <c r="EY946" s="1"/>
      <c r="EZ946" s="1"/>
      <c r="FA946" s="1"/>
      <c r="FB946" s="1"/>
      <c r="FC946" s="1"/>
      <c r="FD946" s="1"/>
      <c r="FE946" s="1"/>
      <c r="FF946" s="1"/>
      <c r="FI946" s="2"/>
      <c r="FJ946" s="2"/>
      <c r="FO946" s="2"/>
      <c r="FP946" s="2"/>
      <c r="FS946" s="2"/>
      <c r="FT946" s="2"/>
      <c r="FU946" s="2"/>
      <c r="FV946" s="2"/>
      <c r="FW946" s="2"/>
      <c r="FX946" s="2"/>
      <c r="FY946" s="2"/>
      <c r="FZ946" s="2"/>
      <c r="GQ946" s="1"/>
      <c r="GR946" s="1"/>
      <c r="GS946" s="1"/>
      <c r="GT946" s="1"/>
      <c r="GU946" s="1"/>
      <c r="GV946" s="1"/>
      <c r="GW946" s="1"/>
      <c r="GX946" s="1"/>
      <c r="HM946" s="1"/>
      <c r="HN946" s="1"/>
    </row>
    <row r="947" spans="1:222">
      <c r="A947" s="11"/>
      <c r="B947" s="1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2"/>
      <c r="AN947" s="2"/>
      <c r="AQ947" s="2"/>
      <c r="AR947" s="2"/>
      <c r="AU947" s="2"/>
      <c r="AV947" s="2"/>
      <c r="BA947" s="2"/>
      <c r="BB947" s="2"/>
      <c r="BE947" s="2"/>
      <c r="BF947" s="2"/>
      <c r="BI947" s="2"/>
      <c r="BJ947" s="2"/>
      <c r="BO947" s="1"/>
      <c r="BP947" s="1"/>
      <c r="BQ947" s="1"/>
      <c r="BR947" s="1"/>
      <c r="BS947" s="1"/>
      <c r="BT947" s="1"/>
      <c r="BU947" s="1"/>
      <c r="BV947" s="1"/>
      <c r="BW947" s="1"/>
      <c r="BX947" s="1"/>
      <c r="BY947" s="1"/>
      <c r="BZ947" s="1"/>
      <c r="CA947" s="1"/>
      <c r="CB947" s="1"/>
      <c r="CC947" s="1"/>
      <c r="CD947" s="1"/>
      <c r="CE947" s="1"/>
      <c r="CF947" s="1"/>
      <c r="CG947" s="1"/>
      <c r="CH947" s="1"/>
      <c r="CI947" s="1"/>
      <c r="CJ947" s="1"/>
      <c r="CK947" s="1"/>
      <c r="CL947" s="1"/>
      <c r="CM947" s="1"/>
      <c r="CN947" s="1"/>
      <c r="CO947" s="1"/>
      <c r="CP947" s="1"/>
      <c r="CQ947" s="1"/>
      <c r="CR947" s="1"/>
      <c r="CS947" s="1"/>
      <c r="CT947" s="1"/>
      <c r="CU947" s="1"/>
      <c r="CV947" s="1"/>
      <c r="CW947" s="1"/>
      <c r="CX947" s="1"/>
      <c r="CY947" s="1"/>
      <c r="CZ947" s="1"/>
      <c r="DA947" s="1"/>
      <c r="DB947" s="1"/>
      <c r="DC947" s="1"/>
      <c r="DD947" s="1"/>
      <c r="DE947" s="1"/>
      <c r="DF947" s="1"/>
      <c r="DG947" s="1"/>
      <c r="DH947" s="1"/>
      <c r="DI947" s="1"/>
      <c r="DJ947" s="1"/>
      <c r="DK947" s="1"/>
      <c r="DL947" s="1"/>
      <c r="DM947" s="1"/>
      <c r="DN947" s="1"/>
      <c r="DO947" s="1"/>
      <c r="DP947" s="1"/>
      <c r="DQ947" s="1"/>
      <c r="DR947" s="1"/>
      <c r="DS947" s="1"/>
      <c r="DT947" s="1"/>
      <c r="DU947" s="1"/>
      <c r="DV947" s="1"/>
      <c r="DW947" s="1"/>
      <c r="DX947" s="1"/>
      <c r="DY947" s="1"/>
      <c r="DZ947" s="1"/>
      <c r="EA947" s="1"/>
      <c r="EB947" s="1"/>
      <c r="EC947" s="1"/>
      <c r="ED947" s="1"/>
      <c r="EE947" s="1"/>
      <c r="EF947" s="1"/>
      <c r="EG947" s="1"/>
      <c r="EH947" s="1"/>
      <c r="EI947" s="1"/>
      <c r="EJ947" s="1"/>
      <c r="EK947" s="1"/>
      <c r="EL947" s="1"/>
      <c r="EM947" s="1"/>
      <c r="EN947" s="1"/>
      <c r="EO947" s="1"/>
      <c r="EP947" s="1"/>
      <c r="EQ947" s="1"/>
      <c r="ER947" s="1"/>
      <c r="ES947" s="1"/>
      <c r="ET947" s="1"/>
      <c r="EU947" s="1"/>
      <c r="EV947" s="1"/>
      <c r="EW947" s="1"/>
      <c r="EX947" s="1"/>
      <c r="EY947" s="1"/>
      <c r="EZ947" s="1"/>
      <c r="FA947" s="1"/>
      <c r="FB947" s="1"/>
      <c r="FC947" s="1"/>
      <c r="FD947" s="1"/>
      <c r="FE947" s="1"/>
      <c r="FF947" s="1"/>
      <c r="FI947" s="2"/>
      <c r="FJ947" s="2"/>
      <c r="FO947" s="2"/>
      <c r="FP947" s="2"/>
      <c r="FS947" s="2"/>
      <c r="FT947" s="2"/>
      <c r="FU947" s="2"/>
      <c r="FV947" s="2"/>
      <c r="FW947" s="2"/>
      <c r="FX947" s="2"/>
      <c r="FY947" s="2"/>
      <c r="FZ947" s="2"/>
      <c r="GQ947" s="1"/>
      <c r="GR947" s="1"/>
      <c r="GS947" s="1"/>
      <c r="GT947" s="1"/>
      <c r="GU947" s="1"/>
      <c r="GV947" s="1"/>
      <c r="GW947" s="1"/>
      <c r="GX947" s="1"/>
      <c r="HM947" s="1"/>
      <c r="HN947" s="1"/>
    </row>
    <row r="948" spans="1:222">
      <c r="A948" s="11"/>
      <c r="B948" s="1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2"/>
      <c r="AN948" s="2"/>
      <c r="AQ948" s="2"/>
      <c r="AR948" s="2"/>
      <c r="AU948" s="2"/>
      <c r="AV948" s="2"/>
      <c r="BA948" s="2"/>
      <c r="BB948" s="2"/>
      <c r="BE948" s="2"/>
      <c r="BF948" s="2"/>
      <c r="BI948" s="2"/>
      <c r="BJ948" s="2"/>
      <c r="BO948" s="1"/>
      <c r="BP948" s="1"/>
      <c r="BQ948" s="1"/>
      <c r="BR948" s="1"/>
      <c r="BS948" s="1"/>
      <c r="BT948" s="1"/>
      <c r="BU948" s="1"/>
      <c r="BV948" s="1"/>
      <c r="BW948" s="1"/>
      <c r="BX948" s="1"/>
      <c r="BY948" s="1"/>
      <c r="BZ948" s="1"/>
      <c r="CA948" s="1"/>
      <c r="CB948" s="1"/>
      <c r="CC948" s="1"/>
      <c r="CD948" s="1"/>
      <c r="CE948" s="1"/>
      <c r="CF948" s="1"/>
      <c r="CG948" s="1"/>
      <c r="CH948" s="1"/>
      <c r="CI948" s="1"/>
      <c r="CJ948" s="1"/>
      <c r="CK948" s="1"/>
      <c r="CL948" s="1"/>
      <c r="CM948" s="1"/>
      <c r="CN948" s="1"/>
      <c r="CO948" s="1"/>
      <c r="CP948" s="1"/>
      <c r="CQ948" s="1"/>
      <c r="CR948" s="1"/>
      <c r="CS948" s="1"/>
      <c r="CT948" s="1"/>
      <c r="CU948" s="1"/>
      <c r="CV948" s="1"/>
      <c r="CW948" s="1"/>
      <c r="CX948" s="1"/>
      <c r="CY948" s="1"/>
      <c r="CZ948" s="1"/>
      <c r="DA948" s="1"/>
      <c r="DB948" s="1"/>
      <c r="DC948" s="1"/>
      <c r="DD948" s="1"/>
      <c r="DE948" s="1"/>
      <c r="DF948" s="1"/>
      <c r="DG948" s="1"/>
      <c r="DH948" s="1"/>
      <c r="DI948" s="1"/>
      <c r="DJ948" s="1"/>
      <c r="DK948" s="1"/>
      <c r="DL948" s="1"/>
      <c r="DM948" s="1"/>
      <c r="DN948" s="1"/>
      <c r="DO948" s="1"/>
      <c r="DP948" s="1"/>
      <c r="DQ948" s="1"/>
      <c r="DR948" s="1"/>
      <c r="DS948" s="1"/>
      <c r="DT948" s="1"/>
      <c r="DU948" s="1"/>
      <c r="DV948" s="1"/>
      <c r="DW948" s="1"/>
      <c r="DX948" s="1"/>
      <c r="DY948" s="1"/>
      <c r="DZ948" s="1"/>
      <c r="EA948" s="1"/>
      <c r="EB948" s="1"/>
      <c r="EC948" s="1"/>
      <c r="ED948" s="1"/>
      <c r="EE948" s="1"/>
      <c r="EF948" s="1"/>
      <c r="EG948" s="1"/>
      <c r="EH948" s="1"/>
      <c r="EI948" s="1"/>
      <c r="EJ948" s="1"/>
      <c r="EK948" s="1"/>
      <c r="EL948" s="1"/>
      <c r="EM948" s="1"/>
      <c r="EN948" s="1"/>
      <c r="EO948" s="1"/>
      <c r="EP948" s="1"/>
      <c r="EQ948" s="1"/>
      <c r="ER948" s="1"/>
      <c r="ES948" s="1"/>
      <c r="ET948" s="1"/>
      <c r="EU948" s="1"/>
      <c r="EV948" s="1"/>
      <c r="EW948" s="1"/>
      <c r="EX948" s="1"/>
      <c r="EY948" s="1"/>
      <c r="EZ948" s="1"/>
      <c r="FA948" s="1"/>
      <c r="FB948" s="1"/>
      <c r="FC948" s="1"/>
      <c r="FD948" s="1"/>
      <c r="FE948" s="1"/>
      <c r="FF948" s="1"/>
      <c r="FI948" s="2"/>
      <c r="FJ948" s="2"/>
      <c r="FO948" s="2"/>
      <c r="FP948" s="2"/>
      <c r="FS948" s="2"/>
      <c r="FT948" s="2"/>
      <c r="FU948" s="2"/>
      <c r="FV948" s="2"/>
      <c r="FW948" s="2"/>
      <c r="FX948" s="2"/>
      <c r="FY948" s="2"/>
      <c r="FZ948" s="2"/>
      <c r="GQ948" s="1"/>
      <c r="GR948" s="1"/>
      <c r="GS948" s="1"/>
      <c r="GT948" s="1"/>
      <c r="GU948" s="1"/>
      <c r="GV948" s="1"/>
      <c r="GW948" s="1"/>
      <c r="GX948" s="1"/>
      <c r="HM948" s="1"/>
      <c r="HN948" s="1"/>
    </row>
    <row r="949" spans="1:222">
      <c r="A949" s="11"/>
      <c r="B949" s="1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2"/>
      <c r="AN949" s="2"/>
      <c r="AQ949" s="2"/>
      <c r="AR949" s="2"/>
      <c r="AU949" s="2"/>
      <c r="AV949" s="2"/>
      <c r="BA949" s="2"/>
      <c r="BB949" s="2"/>
      <c r="BE949" s="2"/>
      <c r="BF949" s="2"/>
      <c r="BI949" s="2"/>
      <c r="BJ949" s="2"/>
      <c r="BO949" s="1"/>
      <c r="BP949" s="1"/>
      <c r="BQ949" s="1"/>
      <c r="BR949" s="1"/>
      <c r="BS949" s="1"/>
      <c r="BT949" s="1"/>
      <c r="BU949" s="1"/>
      <c r="BV949" s="1"/>
      <c r="BW949" s="1"/>
      <c r="BX949" s="1"/>
      <c r="BY949" s="1"/>
      <c r="BZ949" s="1"/>
      <c r="CA949" s="1"/>
      <c r="CB949" s="1"/>
      <c r="CC949" s="1"/>
      <c r="CD949" s="1"/>
      <c r="CE949" s="1"/>
      <c r="CF949" s="1"/>
      <c r="CG949" s="1"/>
      <c r="CH949" s="1"/>
      <c r="CI949" s="1"/>
      <c r="CJ949" s="1"/>
      <c r="CK949" s="1"/>
      <c r="CL949" s="1"/>
      <c r="CM949" s="1"/>
      <c r="CN949" s="1"/>
      <c r="CO949" s="1"/>
      <c r="CP949" s="1"/>
      <c r="CQ949" s="1"/>
      <c r="CR949" s="1"/>
      <c r="CS949" s="1"/>
      <c r="CT949" s="1"/>
      <c r="CU949" s="1"/>
      <c r="CV949" s="1"/>
      <c r="CW949" s="1"/>
      <c r="CX949" s="1"/>
      <c r="CY949" s="1"/>
      <c r="CZ949" s="1"/>
      <c r="DA949" s="1"/>
      <c r="DB949" s="1"/>
      <c r="DC949" s="1"/>
      <c r="DD949" s="1"/>
      <c r="DE949" s="1"/>
      <c r="DF949" s="1"/>
      <c r="DG949" s="1"/>
      <c r="DH949" s="1"/>
      <c r="DI949" s="1"/>
      <c r="DJ949" s="1"/>
      <c r="DK949" s="1"/>
      <c r="DL949" s="1"/>
      <c r="DM949" s="1"/>
      <c r="DN949" s="1"/>
      <c r="DO949" s="1"/>
      <c r="DP949" s="1"/>
      <c r="DQ949" s="1"/>
      <c r="DR949" s="1"/>
      <c r="DS949" s="1"/>
      <c r="DT949" s="1"/>
      <c r="DU949" s="1"/>
      <c r="DV949" s="1"/>
      <c r="DW949" s="1"/>
      <c r="DX949" s="1"/>
      <c r="DY949" s="1"/>
      <c r="DZ949" s="1"/>
      <c r="EA949" s="1"/>
      <c r="EB949" s="1"/>
      <c r="EC949" s="1"/>
      <c r="ED949" s="1"/>
      <c r="EE949" s="1"/>
      <c r="EF949" s="1"/>
      <c r="EG949" s="1"/>
      <c r="EH949" s="1"/>
      <c r="EI949" s="1"/>
      <c r="EJ949" s="1"/>
      <c r="EK949" s="1"/>
      <c r="EL949" s="1"/>
      <c r="EM949" s="1"/>
      <c r="EN949" s="1"/>
      <c r="EO949" s="1"/>
      <c r="EP949" s="1"/>
      <c r="EQ949" s="1"/>
      <c r="ER949" s="1"/>
      <c r="ES949" s="1"/>
      <c r="ET949" s="1"/>
      <c r="EU949" s="1"/>
      <c r="EV949" s="1"/>
      <c r="EW949" s="1"/>
      <c r="EX949" s="1"/>
      <c r="EY949" s="1"/>
      <c r="EZ949" s="1"/>
      <c r="FA949" s="1"/>
      <c r="FB949" s="1"/>
      <c r="FC949" s="1"/>
      <c r="FD949" s="1"/>
      <c r="FE949" s="1"/>
      <c r="FF949" s="1"/>
      <c r="FI949" s="2"/>
      <c r="FJ949" s="2"/>
      <c r="FO949" s="2"/>
      <c r="FP949" s="2"/>
      <c r="FS949" s="2"/>
      <c r="FT949" s="2"/>
      <c r="FU949" s="2"/>
      <c r="FV949" s="2"/>
      <c r="FW949" s="2"/>
      <c r="FX949" s="2"/>
      <c r="FY949" s="2"/>
      <c r="FZ949" s="2"/>
      <c r="GQ949" s="1"/>
      <c r="GR949" s="1"/>
      <c r="GS949" s="1"/>
      <c r="GT949" s="1"/>
      <c r="GU949" s="1"/>
      <c r="GV949" s="1"/>
      <c r="GW949" s="1"/>
      <c r="GX949" s="1"/>
      <c r="HM949" s="1"/>
      <c r="HN949" s="1"/>
    </row>
    <row r="950" spans="1:222">
      <c r="A950" s="11"/>
      <c r="B950" s="1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2"/>
      <c r="AN950" s="2"/>
      <c r="AQ950" s="2"/>
      <c r="AR950" s="2"/>
      <c r="AU950" s="2"/>
      <c r="AV950" s="2"/>
      <c r="BA950" s="2"/>
      <c r="BB950" s="2"/>
      <c r="BE950" s="2"/>
      <c r="BF950" s="2"/>
      <c r="BI950" s="2"/>
      <c r="BJ950" s="2"/>
      <c r="BO950" s="1"/>
      <c r="BP950" s="1"/>
      <c r="BQ950" s="1"/>
      <c r="BR950" s="1"/>
      <c r="BS950" s="1"/>
      <c r="BT950" s="1"/>
      <c r="BU950" s="1"/>
      <c r="BV950" s="1"/>
      <c r="BW950" s="1"/>
      <c r="BX950" s="1"/>
      <c r="BY950" s="1"/>
      <c r="BZ950" s="1"/>
      <c r="CA950" s="1"/>
      <c r="CB950" s="1"/>
      <c r="CC950" s="1"/>
      <c r="CD950" s="1"/>
      <c r="CE950" s="1"/>
      <c r="CF950" s="1"/>
      <c r="CG950" s="1"/>
      <c r="CH950" s="1"/>
      <c r="CI950" s="1"/>
      <c r="CJ950" s="1"/>
      <c r="CK950" s="1"/>
      <c r="CL950" s="1"/>
      <c r="CM950" s="1"/>
      <c r="CN950" s="1"/>
      <c r="CO950" s="1"/>
      <c r="CP950" s="1"/>
      <c r="CQ950" s="1"/>
      <c r="CR950" s="1"/>
      <c r="CS950" s="1"/>
      <c r="CT950" s="1"/>
      <c r="CU950" s="1"/>
      <c r="CV950" s="1"/>
      <c r="CW950" s="1"/>
      <c r="CX950" s="1"/>
      <c r="CY950" s="1"/>
      <c r="CZ950" s="1"/>
      <c r="DA950" s="1"/>
      <c r="DB950" s="1"/>
      <c r="DC950" s="1"/>
      <c r="DD950" s="1"/>
      <c r="DE950" s="1"/>
      <c r="DF950" s="1"/>
      <c r="DG950" s="1"/>
      <c r="DH950" s="1"/>
      <c r="DI950" s="1"/>
      <c r="DJ950" s="1"/>
      <c r="DK950" s="1"/>
      <c r="DL950" s="1"/>
      <c r="DM950" s="1"/>
      <c r="DN950" s="1"/>
      <c r="DO950" s="1"/>
      <c r="DP950" s="1"/>
      <c r="DQ950" s="1"/>
      <c r="DR950" s="1"/>
      <c r="DS950" s="1"/>
      <c r="DT950" s="1"/>
      <c r="DU950" s="1"/>
      <c r="DV950" s="1"/>
      <c r="DW950" s="1"/>
      <c r="DX950" s="1"/>
      <c r="DY950" s="1"/>
      <c r="DZ950" s="1"/>
      <c r="EA950" s="1"/>
      <c r="EB950" s="1"/>
      <c r="EC950" s="1"/>
      <c r="ED950" s="1"/>
      <c r="EE950" s="1"/>
      <c r="EF950" s="1"/>
      <c r="EG950" s="1"/>
      <c r="EH950" s="1"/>
      <c r="EI950" s="1"/>
      <c r="EJ950" s="1"/>
      <c r="EK950" s="1"/>
      <c r="EL950" s="1"/>
      <c r="EM950" s="1"/>
      <c r="EN950" s="1"/>
      <c r="EO950" s="1"/>
      <c r="EP950" s="1"/>
      <c r="EQ950" s="1"/>
      <c r="ER950" s="1"/>
      <c r="ES950" s="1"/>
      <c r="ET950" s="1"/>
      <c r="EU950" s="1"/>
      <c r="EV950" s="1"/>
      <c r="EW950" s="1"/>
      <c r="EX950" s="1"/>
      <c r="EY950" s="1"/>
      <c r="EZ950" s="1"/>
      <c r="FA950" s="1"/>
      <c r="FB950" s="1"/>
      <c r="FC950" s="1"/>
      <c r="FD950" s="1"/>
      <c r="FE950" s="1"/>
      <c r="FF950" s="1"/>
      <c r="FI950" s="2"/>
      <c r="FJ950" s="2"/>
      <c r="FO950" s="2"/>
      <c r="FP950" s="2"/>
      <c r="FS950" s="2"/>
      <c r="FT950" s="2"/>
      <c r="FU950" s="2"/>
      <c r="FV950" s="2"/>
      <c r="FW950" s="2"/>
      <c r="FX950" s="2"/>
      <c r="FY950" s="2"/>
      <c r="FZ950" s="2"/>
      <c r="GQ950" s="1"/>
      <c r="GR950" s="1"/>
      <c r="GS950" s="1"/>
      <c r="GT950" s="1"/>
      <c r="GU950" s="1"/>
      <c r="GV950" s="1"/>
      <c r="GW950" s="1"/>
      <c r="GX950" s="1"/>
      <c r="HM950" s="1"/>
      <c r="HN950" s="1"/>
    </row>
    <row r="951" spans="1:222">
      <c r="A951" s="11"/>
      <c r="B951" s="1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2"/>
      <c r="AN951" s="2"/>
      <c r="AQ951" s="2"/>
      <c r="AR951" s="2"/>
      <c r="AU951" s="2"/>
      <c r="AV951" s="2"/>
      <c r="BA951" s="2"/>
      <c r="BB951" s="2"/>
      <c r="BE951" s="2"/>
      <c r="BF951" s="2"/>
      <c r="BI951" s="2"/>
      <c r="BJ951" s="2"/>
      <c r="BO951" s="1"/>
      <c r="BP951" s="1"/>
      <c r="BQ951" s="1"/>
      <c r="BR951" s="1"/>
      <c r="BS951" s="1"/>
      <c r="BT951" s="1"/>
      <c r="BU951" s="1"/>
      <c r="BV951" s="1"/>
      <c r="BW951" s="1"/>
      <c r="BX951" s="1"/>
      <c r="BY951" s="1"/>
      <c r="BZ951" s="1"/>
      <c r="CA951" s="1"/>
      <c r="CB951" s="1"/>
      <c r="CC951" s="1"/>
      <c r="CD951" s="1"/>
      <c r="CE951" s="1"/>
      <c r="CF951" s="1"/>
      <c r="CG951" s="1"/>
      <c r="CH951" s="1"/>
      <c r="CI951" s="1"/>
      <c r="CJ951" s="1"/>
      <c r="CK951" s="1"/>
      <c r="CL951" s="1"/>
      <c r="CM951" s="1"/>
      <c r="CN951" s="1"/>
      <c r="CO951" s="1"/>
      <c r="CP951" s="1"/>
      <c r="CQ951" s="1"/>
      <c r="CR951" s="1"/>
      <c r="CS951" s="1"/>
      <c r="CT951" s="1"/>
      <c r="CU951" s="1"/>
      <c r="CV951" s="1"/>
      <c r="CW951" s="1"/>
      <c r="CX951" s="1"/>
      <c r="CY951" s="1"/>
      <c r="CZ951" s="1"/>
      <c r="DA951" s="1"/>
      <c r="DB951" s="1"/>
      <c r="DC951" s="1"/>
      <c r="DD951" s="1"/>
      <c r="DE951" s="1"/>
      <c r="DF951" s="1"/>
      <c r="DG951" s="1"/>
      <c r="DH951" s="1"/>
      <c r="DI951" s="1"/>
      <c r="DJ951" s="1"/>
      <c r="DK951" s="1"/>
      <c r="DL951" s="1"/>
      <c r="DM951" s="1"/>
      <c r="DN951" s="1"/>
      <c r="DO951" s="1"/>
      <c r="DP951" s="1"/>
      <c r="DQ951" s="1"/>
      <c r="DR951" s="1"/>
      <c r="DS951" s="1"/>
      <c r="DT951" s="1"/>
      <c r="DU951" s="1"/>
      <c r="DV951" s="1"/>
      <c r="DW951" s="1"/>
      <c r="DX951" s="1"/>
      <c r="DY951" s="1"/>
      <c r="DZ951" s="1"/>
      <c r="EA951" s="1"/>
      <c r="EB951" s="1"/>
      <c r="EC951" s="1"/>
      <c r="ED951" s="1"/>
      <c r="EE951" s="1"/>
      <c r="EF951" s="1"/>
      <c r="EG951" s="1"/>
      <c r="EH951" s="1"/>
      <c r="EI951" s="1"/>
      <c r="EJ951" s="1"/>
      <c r="EK951" s="1"/>
      <c r="EL951" s="1"/>
      <c r="EM951" s="1"/>
      <c r="EN951" s="1"/>
      <c r="EO951" s="1"/>
      <c r="EP951" s="1"/>
      <c r="EQ951" s="1"/>
      <c r="ER951" s="1"/>
      <c r="ES951" s="1"/>
      <c r="ET951" s="1"/>
      <c r="EU951" s="1"/>
      <c r="EV951" s="1"/>
      <c r="EW951" s="1"/>
      <c r="EX951" s="1"/>
      <c r="EY951" s="1"/>
      <c r="EZ951" s="1"/>
      <c r="FA951" s="1"/>
      <c r="FB951" s="1"/>
      <c r="FC951" s="1"/>
      <c r="FD951" s="1"/>
      <c r="FE951" s="1"/>
      <c r="FF951" s="1"/>
      <c r="FI951" s="2"/>
      <c r="FJ951" s="2"/>
      <c r="FO951" s="2"/>
      <c r="FP951" s="2"/>
      <c r="FS951" s="2"/>
      <c r="FT951" s="2"/>
      <c r="FU951" s="2"/>
      <c r="FV951" s="2"/>
      <c r="FW951" s="2"/>
      <c r="FX951" s="2"/>
      <c r="FY951" s="2"/>
      <c r="FZ951" s="2"/>
      <c r="GQ951" s="1"/>
      <c r="GR951" s="1"/>
      <c r="GS951" s="1"/>
      <c r="GT951" s="1"/>
      <c r="GU951" s="1"/>
      <c r="GV951" s="1"/>
      <c r="GW951" s="1"/>
      <c r="GX951" s="1"/>
      <c r="HM951" s="1"/>
      <c r="HN951" s="1"/>
    </row>
    <row r="952" spans="1:222">
      <c r="A952" s="11"/>
      <c r="B952" s="1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2"/>
      <c r="AN952" s="2"/>
      <c r="AQ952" s="2"/>
      <c r="AR952" s="2"/>
      <c r="AU952" s="2"/>
      <c r="AV952" s="2"/>
      <c r="BA952" s="2"/>
      <c r="BB952" s="2"/>
      <c r="BE952" s="2"/>
      <c r="BF952" s="2"/>
      <c r="BI952" s="2"/>
      <c r="BJ952" s="2"/>
      <c r="BO952" s="1"/>
      <c r="BP952" s="1"/>
      <c r="BQ952" s="1"/>
      <c r="BR952" s="1"/>
      <c r="BS952" s="1"/>
      <c r="BT952" s="1"/>
      <c r="BU952" s="1"/>
      <c r="BV952" s="1"/>
      <c r="BW952" s="1"/>
      <c r="BX952" s="1"/>
      <c r="BY952" s="1"/>
      <c r="BZ952" s="1"/>
      <c r="CA952" s="1"/>
      <c r="CB952" s="1"/>
      <c r="CC952" s="1"/>
      <c r="CD952" s="1"/>
      <c r="CE952" s="1"/>
      <c r="CF952" s="1"/>
      <c r="CG952" s="1"/>
      <c r="CH952" s="1"/>
      <c r="CI952" s="1"/>
      <c r="CJ952" s="1"/>
      <c r="CK952" s="1"/>
      <c r="CL952" s="1"/>
      <c r="CM952" s="1"/>
      <c r="CN952" s="1"/>
      <c r="CO952" s="1"/>
      <c r="CP952" s="1"/>
      <c r="CQ952" s="1"/>
      <c r="CR952" s="1"/>
      <c r="CS952" s="1"/>
      <c r="CT952" s="1"/>
      <c r="CU952" s="1"/>
      <c r="CV952" s="1"/>
      <c r="CW952" s="1"/>
      <c r="CX952" s="1"/>
      <c r="CY952" s="1"/>
      <c r="CZ952" s="1"/>
      <c r="DA952" s="1"/>
      <c r="DB952" s="1"/>
      <c r="DC952" s="1"/>
      <c r="DD952" s="1"/>
      <c r="DE952" s="1"/>
      <c r="DF952" s="1"/>
      <c r="DG952" s="1"/>
      <c r="DH952" s="1"/>
      <c r="DI952" s="1"/>
      <c r="DJ952" s="1"/>
      <c r="DK952" s="1"/>
      <c r="DL952" s="1"/>
      <c r="DM952" s="1"/>
      <c r="DN952" s="1"/>
      <c r="DO952" s="1"/>
      <c r="DP952" s="1"/>
      <c r="DQ952" s="1"/>
      <c r="DR952" s="1"/>
      <c r="DS952" s="1"/>
      <c r="DT952" s="1"/>
      <c r="DU952" s="1"/>
      <c r="DV952" s="1"/>
      <c r="DW952" s="1"/>
      <c r="DX952" s="1"/>
      <c r="DY952" s="1"/>
      <c r="DZ952" s="1"/>
      <c r="EA952" s="1"/>
      <c r="EB952" s="1"/>
      <c r="EC952" s="1"/>
      <c r="ED952" s="1"/>
      <c r="EE952" s="1"/>
      <c r="EF952" s="1"/>
      <c r="EG952" s="1"/>
      <c r="EH952" s="1"/>
      <c r="EI952" s="1"/>
      <c r="EJ952" s="1"/>
      <c r="EK952" s="1"/>
      <c r="EL952" s="1"/>
      <c r="EM952" s="1"/>
      <c r="EN952" s="1"/>
      <c r="EO952" s="1"/>
      <c r="EP952" s="1"/>
      <c r="EQ952" s="1"/>
      <c r="ER952" s="1"/>
      <c r="ES952" s="1"/>
      <c r="ET952" s="1"/>
      <c r="EU952" s="1"/>
      <c r="EV952" s="1"/>
      <c r="EW952" s="1"/>
      <c r="EX952" s="1"/>
      <c r="EY952" s="1"/>
      <c r="EZ952" s="1"/>
      <c r="FA952" s="1"/>
      <c r="FB952" s="1"/>
      <c r="FC952" s="1"/>
      <c r="FD952" s="1"/>
      <c r="FE952" s="1"/>
      <c r="FF952" s="1"/>
      <c r="FI952" s="2"/>
      <c r="FJ952" s="2"/>
      <c r="FO952" s="2"/>
      <c r="FP952" s="2"/>
      <c r="FS952" s="2"/>
      <c r="FT952" s="2"/>
      <c r="FU952" s="2"/>
      <c r="FV952" s="2"/>
      <c r="FW952" s="2"/>
      <c r="FX952" s="2"/>
      <c r="FY952" s="2"/>
      <c r="FZ952" s="2"/>
      <c r="GQ952" s="1"/>
      <c r="GR952" s="1"/>
      <c r="GS952" s="1"/>
      <c r="GT952" s="1"/>
      <c r="GU952" s="1"/>
      <c r="GV952" s="1"/>
      <c r="GW952" s="1"/>
      <c r="GX952" s="1"/>
      <c r="HM952" s="1"/>
      <c r="HN952" s="1"/>
    </row>
    <row r="953" spans="1:222">
      <c r="A953" s="11"/>
      <c r="B953" s="1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2"/>
      <c r="AN953" s="2"/>
      <c r="AQ953" s="2"/>
      <c r="AR953" s="2"/>
      <c r="AU953" s="2"/>
      <c r="AV953" s="2"/>
      <c r="BA953" s="2"/>
      <c r="BB953" s="2"/>
      <c r="BE953" s="2"/>
      <c r="BF953" s="2"/>
      <c r="BI953" s="2"/>
      <c r="BJ953" s="2"/>
      <c r="BO953" s="1"/>
      <c r="BP953" s="1"/>
      <c r="BQ953" s="1"/>
      <c r="BR953" s="1"/>
      <c r="BS953" s="1"/>
      <c r="BT953" s="1"/>
      <c r="BU953" s="1"/>
      <c r="BV953" s="1"/>
      <c r="BW953" s="1"/>
      <c r="BX953" s="1"/>
      <c r="BY953" s="1"/>
      <c r="BZ953" s="1"/>
      <c r="CA953" s="1"/>
      <c r="CB953" s="1"/>
      <c r="CC953" s="1"/>
      <c r="CD953" s="1"/>
      <c r="CE953" s="1"/>
      <c r="CF953" s="1"/>
      <c r="CG953" s="1"/>
      <c r="CH953" s="1"/>
      <c r="CI953" s="1"/>
      <c r="CJ953" s="1"/>
      <c r="CK953" s="1"/>
      <c r="CL953" s="1"/>
      <c r="CM953" s="1"/>
      <c r="CN953" s="1"/>
      <c r="CO953" s="1"/>
      <c r="CP953" s="1"/>
      <c r="CQ953" s="1"/>
      <c r="CR953" s="1"/>
      <c r="CS953" s="1"/>
      <c r="CT953" s="1"/>
      <c r="CU953" s="1"/>
      <c r="CV953" s="1"/>
      <c r="CW953" s="1"/>
      <c r="CX953" s="1"/>
      <c r="CY953" s="1"/>
      <c r="CZ953" s="1"/>
      <c r="DA953" s="1"/>
      <c r="DB953" s="1"/>
      <c r="DC953" s="1"/>
      <c r="DD953" s="1"/>
      <c r="DE953" s="1"/>
      <c r="DF953" s="1"/>
      <c r="DG953" s="1"/>
      <c r="DH953" s="1"/>
      <c r="DI953" s="1"/>
      <c r="DJ953" s="1"/>
      <c r="DK953" s="1"/>
      <c r="DL953" s="1"/>
      <c r="DM953" s="1"/>
      <c r="DN953" s="1"/>
      <c r="DO953" s="1"/>
      <c r="DP953" s="1"/>
      <c r="DQ953" s="1"/>
      <c r="DR953" s="1"/>
      <c r="DS953" s="1"/>
      <c r="DT953" s="1"/>
      <c r="DU953" s="1"/>
      <c r="DV953" s="1"/>
      <c r="DW953" s="1"/>
      <c r="DX953" s="1"/>
      <c r="DY953" s="1"/>
      <c r="DZ953" s="1"/>
      <c r="EA953" s="1"/>
      <c r="EB953" s="1"/>
      <c r="EC953" s="1"/>
      <c r="ED953" s="1"/>
      <c r="EE953" s="1"/>
      <c r="EF953" s="1"/>
      <c r="EG953" s="1"/>
      <c r="EH953" s="1"/>
      <c r="EI953" s="1"/>
      <c r="EJ953" s="1"/>
      <c r="EK953" s="1"/>
      <c r="EL953" s="1"/>
      <c r="EM953" s="1"/>
      <c r="EN953" s="1"/>
      <c r="EO953" s="1"/>
      <c r="EP953" s="1"/>
      <c r="EQ953" s="1"/>
      <c r="ER953" s="1"/>
      <c r="ES953" s="1"/>
      <c r="ET953" s="1"/>
      <c r="EU953" s="1"/>
      <c r="EV953" s="1"/>
      <c r="EW953" s="1"/>
      <c r="EX953" s="1"/>
      <c r="EY953" s="1"/>
      <c r="EZ953" s="1"/>
      <c r="FA953" s="1"/>
      <c r="FB953" s="1"/>
      <c r="FC953" s="1"/>
      <c r="FD953" s="1"/>
      <c r="FE953" s="1"/>
      <c r="FF953" s="1"/>
      <c r="FI953" s="2"/>
      <c r="FJ953" s="2"/>
      <c r="FO953" s="2"/>
      <c r="FP953" s="2"/>
      <c r="FS953" s="2"/>
      <c r="FT953" s="2"/>
      <c r="FU953" s="2"/>
      <c r="FV953" s="2"/>
      <c r="FW953" s="2"/>
      <c r="FX953" s="2"/>
      <c r="FY953" s="2"/>
      <c r="FZ953" s="2"/>
      <c r="GQ953" s="1"/>
      <c r="GR953" s="1"/>
      <c r="GS953" s="1"/>
      <c r="GT953" s="1"/>
      <c r="GU953" s="1"/>
      <c r="GV953" s="1"/>
      <c r="GW953" s="1"/>
      <c r="GX953" s="1"/>
      <c r="HM953" s="1"/>
      <c r="HN953" s="1"/>
    </row>
    <row r="954" spans="1:222">
      <c r="A954" s="11"/>
      <c r="B954" s="1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2"/>
      <c r="AN954" s="2"/>
      <c r="AQ954" s="2"/>
      <c r="AR954" s="2"/>
      <c r="AU954" s="2"/>
      <c r="AV954" s="2"/>
      <c r="BA954" s="2"/>
      <c r="BB954" s="2"/>
      <c r="BE954" s="2"/>
      <c r="BF954" s="2"/>
      <c r="BI954" s="2"/>
      <c r="BJ954" s="2"/>
      <c r="BO954" s="1"/>
      <c r="BP954" s="1"/>
      <c r="BQ954" s="1"/>
      <c r="BR954" s="1"/>
      <c r="BS954" s="1"/>
      <c r="BT954" s="1"/>
      <c r="BU954" s="1"/>
      <c r="BV954" s="1"/>
      <c r="BW954" s="1"/>
      <c r="BX954" s="1"/>
      <c r="BY954" s="1"/>
      <c r="BZ954" s="1"/>
      <c r="CA954" s="1"/>
      <c r="CB954" s="1"/>
      <c r="CC954" s="1"/>
      <c r="CD954" s="1"/>
      <c r="CE954" s="1"/>
      <c r="CF954" s="1"/>
      <c r="CG954" s="1"/>
      <c r="CH954" s="1"/>
      <c r="CI954" s="1"/>
      <c r="CJ954" s="1"/>
      <c r="CK954" s="1"/>
      <c r="CL954" s="1"/>
      <c r="CM954" s="1"/>
      <c r="CN954" s="1"/>
      <c r="CO954" s="1"/>
      <c r="CP954" s="1"/>
      <c r="CQ954" s="1"/>
      <c r="CR954" s="1"/>
      <c r="CS954" s="1"/>
      <c r="CT954" s="1"/>
      <c r="CU954" s="1"/>
      <c r="CV954" s="1"/>
      <c r="CW954" s="1"/>
      <c r="CX954" s="1"/>
      <c r="CY954" s="1"/>
      <c r="CZ954" s="1"/>
      <c r="DA954" s="1"/>
      <c r="DB954" s="1"/>
      <c r="DC954" s="1"/>
      <c r="DD954" s="1"/>
      <c r="DE954" s="1"/>
      <c r="DF954" s="1"/>
      <c r="DG954" s="1"/>
      <c r="DH954" s="1"/>
      <c r="DI954" s="1"/>
      <c r="DJ954" s="1"/>
      <c r="DK954" s="1"/>
      <c r="DL954" s="1"/>
      <c r="DM954" s="1"/>
      <c r="DN954" s="1"/>
      <c r="DO954" s="1"/>
      <c r="DP954" s="1"/>
      <c r="DQ954" s="1"/>
      <c r="DR954" s="1"/>
      <c r="DS954" s="1"/>
      <c r="DT954" s="1"/>
      <c r="DU954" s="1"/>
      <c r="DV954" s="1"/>
      <c r="DW954" s="1"/>
      <c r="DX954" s="1"/>
      <c r="DY954" s="1"/>
      <c r="DZ954" s="1"/>
      <c r="EA954" s="1"/>
      <c r="EB954" s="1"/>
      <c r="EC954" s="1"/>
      <c r="ED954" s="1"/>
      <c r="EE954" s="1"/>
      <c r="EF954" s="1"/>
      <c r="EG954" s="1"/>
      <c r="EH954" s="1"/>
      <c r="EI954" s="1"/>
      <c r="EJ954" s="1"/>
      <c r="EK954" s="1"/>
      <c r="EL954" s="1"/>
      <c r="EM954" s="1"/>
      <c r="EN954" s="1"/>
      <c r="EO954" s="1"/>
      <c r="EP954" s="1"/>
      <c r="EQ954" s="1"/>
      <c r="ER954" s="1"/>
      <c r="ES954" s="1"/>
      <c r="ET954" s="1"/>
      <c r="EU954" s="1"/>
      <c r="EV954" s="1"/>
      <c r="EW954" s="1"/>
      <c r="EX954" s="1"/>
      <c r="EY954" s="1"/>
      <c r="EZ954" s="1"/>
      <c r="FA954" s="1"/>
      <c r="FB954" s="1"/>
      <c r="FC954" s="1"/>
      <c r="FD954" s="1"/>
      <c r="FE954" s="1"/>
      <c r="FF954" s="1"/>
      <c r="FI954" s="2"/>
      <c r="FJ954" s="2"/>
      <c r="FO954" s="2"/>
      <c r="FP954" s="2"/>
      <c r="FS954" s="2"/>
      <c r="FT954" s="2"/>
      <c r="FU954" s="2"/>
      <c r="FV954" s="2"/>
      <c r="FW954" s="2"/>
      <c r="FX954" s="2"/>
      <c r="FY954" s="2"/>
      <c r="FZ954" s="2"/>
      <c r="GQ954" s="1"/>
      <c r="GR954" s="1"/>
      <c r="GS954" s="1"/>
      <c r="GT954" s="1"/>
      <c r="GU954" s="1"/>
      <c r="GV954" s="1"/>
      <c r="GW954" s="1"/>
      <c r="GX954" s="1"/>
      <c r="HM954" s="1"/>
      <c r="HN954" s="1"/>
    </row>
    <row r="955" spans="1:222">
      <c r="A955" s="11"/>
      <c r="B955" s="1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2"/>
      <c r="AN955" s="2"/>
      <c r="AQ955" s="2"/>
      <c r="AR955" s="2"/>
      <c r="AU955" s="2"/>
      <c r="AV955" s="2"/>
      <c r="BA955" s="2"/>
      <c r="BB955" s="2"/>
      <c r="BE955" s="2"/>
      <c r="BF955" s="2"/>
      <c r="BI955" s="2"/>
      <c r="BJ955" s="2"/>
      <c r="BO955" s="1"/>
      <c r="BP955" s="1"/>
      <c r="BQ955" s="1"/>
      <c r="BR955" s="1"/>
      <c r="BS955" s="1"/>
      <c r="BT955" s="1"/>
      <c r="BU955" s="1"/>
      <c r="BV955" s="1"/>
      <c r="BW955" s="1"/>
      <c r="BX955" s="1"/>
      <c r="BY955" s="1"/>
      <c r="BZ955" s="1"/>
      <c r="CA955" s="1"/>
      <c r="CB955" s="1"/>
      <c r="CC955" s="1"/>
      <c r="CD955" s="1"/>
      <c r="CE955" s="1"/>
      <c r="CF955" s="1"/>
      <c r="CG955" s="1"/>
      <c r="CH955" s="1"/>
      <c r="CI955" s="1"/>
      <c r="CJ955" s="1"/>
      <c r="CK955" s="1"/>
      <c r="CL955" s="1"/>
      <c r="CM955" s="1"/>
      <c r="CN955" s="1"/>
      <c r="CO955" s="1"/>
      <c r="CP955" s="1"/>
      <c r="CQ955" s="1"/>
      <c r="CR955" s="1"/>
      <c r="CS955" s="1"/>
      <c r="CT955" s="1"/>
      <c r="CU955" s="1"/>
      <c r="CV955" s="1"/>
      <c r="CW955" s="1"/>
      <c r="CX955" s="1"/>
      <c r="CY955" s="1"/>
      <c r="CZ955" s="1"/>
      <c r="DA955" s="1"/>
      <c r="DB955" s="1"/>
      <c r="DC955" s="1"/>
      <c r="DD955" s="1"/>
      <c r="DE955" s="1"/>
      <c r="DF955" s="1"/>
      <c r="DG955" s="1"/>
      <c r="DH955" s="1"/>
      <c r="DI955" s="1"/>
      <c r="DJ955" s="1"/>
      <c r="DK955" s="1"/>
      <c r="DL955" s="1"/>
      <c r="DM955" s="1"/>
      <c r="DN955" s="1"/>
      <c r="DO955" s="1"/>
      <c r="DP955" s="1"/>
      <c r="DQ955" s="1"/>
      <c r="DR955" s="1"/>
      <c r="DS955" s="1"/>
      <c r="DT955" s="1"/>
      <c r="DU955" s="1"/>
      <c r="DV955" s="1"/>
      <c r="DW955" s="1"/>
      <c r="DX955" s="1"/>
      <c r="DY955" s="1"/>
      <c r="DZ955" s="1"/>
      <c r="EA955" s="1"/>
      <c r="EB955" s="1"/>
      <c r="EC955" s="1"/>
      <c r="ED955" s="1"/>
      <c r="EE955" s="1"/>
      <c r="EF955" s="1"/>
      <c r="EG955" s="1"/>
      <c r="EH955" s="1"/>
      <c r="EI955" s="1"/>
      <c r="EJ955" s="1"/>
      <c r="EK955" s="1"/>
      <c r="EL955" s="1"/>
      <c r="EM955" s="1"/>
      <c r="EN955" s="1"/>
      <c r="EO955" s="1"/>
      <c r="EP955" s="1"/>
      <c r="EQ955" s="1"/>
      <c r="ER955" s="1"/>
      <c r="ES955" s="1"/>
      <c r="ET955" s="1"/>
      <c r="EU955" s="1"/>
      <c r="EV955" s="1"/>
      <c r="EW955" s="1"/>
      <c r="EX955" s="1"/>
      <c r="EY955" s="1"/>
      <c r="EZ955" s="1"/>
      <c r="FA955" s="1"/>
      <c r="FB955" s="1"/>
      <c r="FC955" s="1"/>
      <c r="FD955" s="1"/>
      <c r="FE955" s="1"/>
      <c r="FF955" s="1"/>
      <c r="FI955" s="2"/>
      <c r="FJ955" s="2"/>
      <c r="FO955" s="2"/>
      <c r="FP955" s="2"/>
      <c r="FS955" s="2"/>
      <c r="FT955" s="2"/>
      <c r="FU955" s="2"/>
      <c r="FV955" s="2"/>
      <c r="FW955" s="2"/>
      <c r="FX955" s="2"/>
      <c r="FY955" s="2"/>
      <c r="FZ955" s="2"/>
      <c r="GQ955" s="1"/>
      <c r="GR955" s="1"/>
      <c r="GS955" s="1"/>
      <c r="GT955" s="1"/>
      <c r="GU955" s="1"/>
      <c r="GV955" s="1"/>
      <c r="GW955" s="1"/>
      <c r="GX955" s="1"/>
      <c r="HM955" s="1"/>
      <c r="HN955" s="1"/>
    </row>
    <row r="956" spans="1:222">
      <c r="A956" s="11"/>
      <c r="B956" s="1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2"/>
      <c r="AN956" s="2"/>
      <c r="AQ956" s="2"/>
      <c r="AR956" s="2"/>
      <c r="AU956" s="2"/>
      <c r="AV956" s="2"/>
      <c r="BA956" s="2"/>
      <c r="BB956" s="2"/>
      <c r="BE956" s="2"/>
      <c r="BF956" s="2"/>
      <c r="BI956" s="2"/>
      <c r="BJ956" s="2"/>
      <c r="BO956" s="1"/>
      <c r="BP956" s="1"/>
      <c r="BQ956" s="1"/>
      <c r="BR956" s="1"/>
      <c r="BS956" s="1"/>
      <c r="BT956" s="1"/>
      <c r="BU956" s="1"/>
      <c r="BV956" s="1"/>
      <c r="BW956" s="1"/>
      <c r="BX956" s="1"/>
      <c r="BY956" s="1"/>
      <c r="BZ956" s="1"/>
      <c r="CA956" s="1"/>
      <c r="CB956" s="1"/>
      <c r="CC956" s="1"/>
      <c r="CD956" s="1"/>
      <c r="CE956" s="1"/>
      <c r="CF956" s="1"/>
      <c r="CG956" s="1"/>
      <c r="CH956" s="1"/>
      <c r="CI956" s="1"/>
      <c r="CJ956" s="1"/>
      <c r="CK956" s="1"/>
      <c r="CL956" s="1"/>
      <c r="CM956" s="1"/>
      <c r="CN956" s="1"/>
      <c r="CO956" s="1"/>
      <c r="CP956" s="1"/>
      <c r="CQ956" s="1"/>
      <c r="CR956" s="1"/>
      <c r="CS956" s="1"/>
      <c r="CT956" s="1"/>
      <c r="CU956" s="1"/>
      <c r="CV956" s="1"/>
      <c r="CW956" s="1"/>
      <c r="CX956" s="1"/>
      <c r="CY956" s="1"/>
      <c r="CZ956" s="1"/>
      <c r="DA956" s="1"/>
      <c r="DB956" s="1"/>
      <c r="DC956" s="1"/>
      <c r="DD956" s="1"/>
      <c r="DE956" s="1"/>
      <c r="DF956" s="1"/>
      <c r="DG956" s="1"/>
      <c r="DH956" s="1"/>
      <c r="DI956" s="1"/>
      <c r="DJ956" s="1"/>
      <c r="DK956" s="1"/>
      <c r="DL956" s="1"/>
      <c r="DM956" s="1"/>
      <c r="DN956" s="1"/>
      <c r="DO956" s="1"/>
      <c r="DP956" s="1"/>
      <c r="DQ956" s="1"/>
      <c r="DR956" s="1"/>
      <c r="DS956" s="1"/>
      <c r="DT956" s="1"/>
      <c r="DU956" s="1"/>
      <c r="DV956" s="1"/>
      <c r="DW956" s="1"/>
      <c r="DX956" s="1"/>
      <c r="DY956" s="1"/>
      <c r="DZ956" s="1"/>
      <c r="EA956" s="1"/>
      <c r="EB956" s="1"/>
      <c r="EC956" s="1"/>
      <c r="ED956" s="1"/>
      <c r="EE956" s="1"/>
      <c r="EF956" s="1"/>
      <c r="EG956" s="1"/>
      <c r="EH956" s="1"/>
      <c r="EI956" s="1"/>
      <c r="EJ956" s="1"/>
      <c r="EK956" s="1"/>
      <c r="EL956" s="1"/>
      <c r="EM956" s="1"/>
      <c r="EN956" s="1"/>
      <c r="EO956" s="1"/>
      <c r="EP956" s="1"/>
      <c r="EQ956" s="1"/>
      <c r="ER956" s="1"/>
      <c r="ES956" s="1"/>
      <c r="ET956" s="1"/>
      <c r="EU956" s="1"/>
      <c r="EV956" s="1"/>
      <c r="EW956" s="1"/>
      <c r="EX956" s="1"/>
      <c r="EY956" s="1"/>
      <c r="EZ956" s="1"/>
      <c r="FA956" s="1"/>
      <c r="FB956" s="1"/>
      <c r="FC956" s="1"/>
      <c r="FD956" s="1"/>
      <c r="FE956" s="1"/>
      <c r="FF956" s="1"/>
      <c r="FI956" s="2"/>
      <c r="FJ956" s="2"/>
      <c r="FO956" s="2"/>
      <c r="FP956" s="2"/>
      <c r="FS956" s="2"/>
      <c r="FT956" s="2"/>
      <c r="FU956" s="2"/>
      <c r="FV956" s="2"/>
      <c r="FW956" s="2"/>
      <c r="FX956" s="2"/>
      <c r="FY956" s="2"/>
      <c r="FZ956" s="2"/>
      <c r="GQ956" s="1"/>
      <c r="GR956" s="1"/>
      <c r="GS956" s="1"/>
      <c r="GT956" s="1"/>
      <c r="GU956" s="1"/>
      <c r="GV956" s="1"/>
      <c r="GW956" s="1"/>
      <c r="GX956" s="1"/>
      <c r="HM956" s="1"/>
      <c r="HN956" s="1"/>
    </row>
    <row r="957" spans="1:222">
      <c r="A957" s="11"/>
      <c r="B957" s="1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2"/>
      <c r="AN957" s="2"/>
      <c r="AQ957" s="2"/>
      <c r="AR957" s="2"/>
      <c r="AU957" s="2"/>
      <c r="AV957" s="2"/>
      <c r="BA957" s="2"/>
      <c r="BB957" s="2"/>
      <c r="BE957" s="2"/>
      <c r="BF957" s="2"/>
      <c r="BI957" s="2"/>
      <c r="BJ957" s="2"/>
      <c r="BO957" s="1"/>
      <c r="BP957" s="1"/>
      <c r="BQ957" s="1"/>
      <c r="BR957" s="1"/>
      <c r="BS957" s="1"/>
      <c r="BT957" s="1"/>
      <c r="BU957" s="1"/>
      <c r="BV957" s="1"/>
      <c r="BW957" s="1"/>
      <c r="BX957" s="1"/>
      <c r="BY957" s="1"/>
      <c r="BZ957" s="1"/>
      <c r="CA957" s="1"/>
      <c r="CB957" s="1"/>
      <c r="CC957" s="1"/>
      <c r="CD957" s="1"/>
      <c r="CE957" s="1"/>
      <c r="CF957" s="1"/>
      <c r="CG957" s="1"/>
      <c r="CH957" s="1"/>
      <c r="CI957" s="1"/>
      <c r="CJ957" s="1"/>
      <c r="CK957" s="1"/>
      <c r="CL957" s="1"/>
      <c r="CM957" s="1"/>
      <c r="CN957" s="1"/>
      <c r="CO957" s="1"/>
      <c r="CP957" s="1"/>
      <c r="CQ957" s="1"/>
      <c r="CR957" s="1"/>
      <c r="CS957" s="1"/>
      <c r="CT957" s="1"/>
      <c r="CU957" s="1"/>
      <c r="CV957" s="1"/>
      <c r="CW957" s="1"/>
      <c r="CX957" s="1"/>
      <c r="CY957" s="1"/>
      <c r="CZ957" s="1"/>
      <c r="DA957" s="1"/>
      <c r="DB957" s="1"/>
      <c r="DC957" s="1"/>
      <c r="DD957" s="1"/>
      <c r="DE957" s="1"/>
      <c r="DF957" s="1"/>
      <c r="DG957" s="1"/>
      <c r="DH957" s="1"/>
      <c r="DI957" s="1"/>
      <c r="DJ957" s="1"/>
      <c r="DK957" s="1"/>
      <c r="DL957" s="1"/>
      <c r="DM957" s="1"/>
      <c r="DN957" s="1"/>
      <c r="DO957" s="1"/>
      <c r="DP957" s="1"/>
      <c r="DQ957" s="1"/>
      <c r="DR957" s="1"/>
      <c r="DS957" s="1"/>
      <c r="DT957" s="1"/>
      <c r="DU957" s="1"/>
      <c r="DV957" s="1"/>
      <c r="DW957" s="1"/>
      <c r="DX957" s="1"/>
      <c r="DY957" s="1"/>
      <c r="DZ957" s="1"/>
      <c r="EA957" s="1"/>
      <c r="EB957" s="1"/>
      <c r="EC957" s="1"/>
      <c r="ED957" s="1"/>
      <c r="EE957" s="1"/>
      <c r="EF957" s="1"/>
      <c r="EG957" s="1"/>
      <c r="EH957" s="1"/>
      <c r="EI957" s="1"/>
      <c r="EJ957" s="1"/>
      <c r="EK957" s="1"/>
      <c r="EL957" s="1"/>
      <c r="EM957" s="1"/>
      <c r="EN957" s="1"/>
      <c r="EO957" s="1"/>
      <c r="EP957" s="1"/>
      <c r="EQ957" s="1"/>
      <c r="ER957" s="1"/>
      <c r="ES957" s="1"/>
      <c r="ET957" s="1"/>
      <c r="EU957" s="1"/>
      <c r="EV957" s="1"/>
      <c r="EW957" s="1"/>
      <c r="EX957" s="1"/>
      <c r="EY957" s="1"/>
      <c r="EZ957" s="1"/>
      <c r="FA957" s="1"/>
      <c r="FB957" s="1"/>
      <c r="FC957" s="1"/>
      <c r="FD957" s="1"/>
      <c r="FE957" s="1"/>
      <c r="FF957" s="1"/>
      <c r="FI957" s="2"/>
      <c r="FJ957" s="2"/>
      <c r="FO957" s="2"/>
      <c r="FP957" s="2"/>
      <c r="FS957" s="2"/>
      <c r="FT957" s="2"/>
      <c r="FU957" s="2"/>
      <c r="FV957" s="2"/>
      <c r="FW957" s="2"/>
      <c r="FX957" s="2"/>
      <c r="FY957" s="2"/>
      <c r="FZ957" s="2"/>
      <c r="GQ957" s="1"/>
      <c r="GR957" s="1"/>
      <c r="GS957" s="1"/>
      <c r="GT957" s="1"/>
      <c r="GU957" s="1"/>
      <c r="GV957" s="1"/>
      <c r="GW957" s="1"/>
      <c r="GX957" s="1"/>
      <c r="HM957" s="1"/>
      <c r="HN957" s="1"/>
    </row>
    <row r="958" spans="1:222">
      <c r="A958" s="11"/>
      <c r="B958" s="1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2"/>
      <c r="AN958" s="2"/>
      <c r="AQ958" s="2"/>
      <c r="AR958" s="2"/>
      <c r="AU958" s="2"/>
      <c r="AV958" s="2"/>
      <c r="BA958" s="2"/>
      <c r="BB958" s="2"/>
      <c r="BE958" s="2"/>
      <c r="BF958" s="2"/>
      <c r="BI958" s="2"/>
      <c r="BJ958" s="2"/>
      <c r="BO958" s="1"/>
      <c r="BP958" s="1"/>
      <c r="BQ958" s="1"/>
      <c r="BR958" s="1"/>
      <c r="BS958" s="1"/>
      <c r="BT958" s="1"/>
      <c r="BU958" s="1"/>
      <c r="BV958" s="1"/>
      <c r="BW958" s="1"/>
      <c r="BX958" s="1"/>
      <c r="BY958" s="1"/>
      <c r="BZ958" s="1"/>
      <c r="CA958" s="1"/>
      <c r="CB958" s="1"/>
      <c r="CC958" s="1"/>
      <c r="CD958" s="1"/>
      <c r="CE958" s="1"/>
      <c r="CF958" s="1"/>
      <c r="CG958" s="1"/>
      <c r="CH958" s="1"/>
      <c r="CI958" s="1"/>
      <c r="CJ958" s="1"/>
      <c r="CK958" s="1"/>
      <c r="CL958" s="1"/>
      <c r="CM958" s="1"/>
      <c r="CN958" s="1"/>
      <c r="CO958" s="1"/>
      <c r="CP958" s="1"/>
      <c r="CQ958" s="1"/>
      <c r="CR958" s="1"/>
      <c r="CS958" s="1"/>
      <c r="CT958" s="1"/>
      <c r="CU958" s="1"/>
      <c r="CV958" s="1"/>
      <c r="CW958" s="1"/>
      <c r="CX958" s="1"/>
      <c r="CY958" s="1"/>
      <c r="CZ958" s="1"/>
      <c r="DA958" s="1"/>
      <c r="DB958" s="1"/>
      <c r="DC958" s="1"/>
      <c r="DD958" s="1"/>
      <c r="DE958" s="1"/>
      <c r="DF958" s="1"/>
      <c r="DG958" s="1"/>
      <c r="DH958" s="1"/>
      <c r="DI958" s="1"/>
      <c r="DJ958" s="1"/>
      <c r="DK958" s="1"/>
      <c r="DL958" s="1"/>
      <c r="DM958" s="1"/>
      <c r="DN958" s="1"/>
      <c r="DO958" s="1"/>
      <c r="DP958" s="1"/>
      <c r="DQ958" s="1"/>
      <c r="DR958" s="1"/>
      <c r="DS958" s="1"/>
      <c r="DT958" s="1"/>
      <c r="DU958" s="1"/>
      <c r="DV958" s="1"/>
      <c r="DW958" s="1"/>
      <c r="DX958" s="1"/>
      <c r="DY958" s="1"/>
      <c r="DZ958" s="1"/>
      <c r="EA958" s="1"/>
      <c r="EB958" s="1"/>
      <c r="EC958" s="1"/>
      <c r="ED958" s="1"/>
      <c r="EE958" s="1"/>
      <c r="EF958" s="1"/>
      <c r="EG958" s="1"/>
      <c r="EH958" s="1"/>
      <c r="EI958" s="1"/>
      <c r="EJ958" s="1"/>
      <c r="EK958" s="1"/>
      <c r="EL958" s="1"/>
      <c r="EM958" s="1"/>
      <c r="EN958" s="1"/>
      <c r="EO958" s="1"/>
      <c r="EP958" s="1"/>
      <c r="EQ958" s="1"/>
      <c r="ER958" s="1"/>
      <c r="ES958" s="1"/>
      <c r="ET958" s="1"/>
      <c r="EU958" s="1"/>
      <c r="EV958" s="1"/>
      <c r="EW958" s="1"/>
      <c r="EX958" s="1"/>
      <c r="EY958" s="1"/>
      <c r="EZ958" s="1"/>
      <c r="FA958" s="1"/>
      <c r="FB958" s="1"/>
      <c r="FC958" s="1"/>
      <c r="FD958" s="1"/>
      <c r="FE958" s="1"/>
      <c r="FF958" s="1"/>
      <c r="FI958" s="2"/>
      <c r="FJ958" s="2"/>
      <c r="FO958" s="2"/>
      <c r="FP958" s="2"/>
      <c r="FS958" s="2"/>
      <c r="FT958" s="2"/>
      <c r="FU958" s="2"/>
      <c r="FV958" s="2"/>
      <c r="FW958" s="2"/>
      <c r="FX958" s="2"/>
      <c r="FY958" s="2"/>
      <c r="FZ958" s="2"/>
      <c r="GQ958" s="1"/>
      <c r="GR958" s="1"/>
      <c r="GS958" s="1"/>
      <c r="GT958" s="1"/>
      <c r="GU958" s="1"/>
      <c r="GV958" s="1"/>
      <c r="GW958" s="1"/>
      <c r="GX958" s="1"/>
      <c r="HM958" s="1"/>
      <c r="HN958" s="1"/>
    </row>
    <row r="959" spans="1:222">
      <c r="A959" s="11"/>
      <c r="B959" s="1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2"/>
      <c r="AN959" s="2"/>
      <c r="AQ959" s="2"/>
      <c r="AR959" s="2"/>
      <c r="AU959" s="2"/>
      <c r="AV959" s="2"/>
      <c r="BA959" s="2"/>
      <c r="BB959" s="2"/>
      <c r="BE959" s="2"/>
      <c r="BF959" s="2"/>
      <c r="BI959" s="2"/>
      <c r="BJ959" s="2"/>
      <c r="BO959" s="1"/>
      <c r="BP959" s="1"/>
      <c r="BQ959" s="1"/>
      <c r="BR959" s="1"/>
      <c r="BS959" s="1"/>
      <c r="BT959" s="1"/>
      <c r="BU959" s="1"/>
      <c r="BV959" s="1"/>
      <c r="BW959" s="1"/>
      <c r="BX959" s="1"/>
      <c r="BY959" s="1"/>
      <c r="BZ959" s="1"/>
      <c r="CA959" s="1"/>
      <c r="CB959" s="1"/>
      <c r="CC959" s="1"/>
      <c r="CD959" s="1"/>
      <c r="CE959" s="1"/>
      <c r="CF959" s="1"/>
      <c r="CG959" s="1"/>
      <c r="CH959" s="1"/>
      <c r="CI959" s="1"/>
      <c r="CJ959" s="1"/>
      <c r="CK959" s="1"/>
      <c r="CL959" s="1"/>
      <c r="CM959" s="1"/>
      <c r="CN959" s="1"/>
      <c r="CO959" s="1"/>
      <c r="CP959" s="1"/>
      <c r="CQ959" s="1"/>
      <c r="CR959" s="1"/>
      <c r="CS959" s="1"/>
      <c r="CT959" s="1"/>
      <c r="CU959" s="1"/>
      <c r="CV959" s="1"/>
      <c r="CW959" s="1"/>
      <c r="CX959" s="1"/>
      <c r="CY959" s="1"/>
      <c r="CZ959" s="1"/>
      <c r="DA959" s="1"/>
      <c r="DB959" s="1"/>
      <c r="DC959" s="1"/>
      <c r="DD959" s="1"/>
      <c r="DE959" s="1"/>
      <c r="DF959" s="1"/>
      <c r="DG959" s="1"/>
      <c r="DH959" s="1"/>
      <c r="DI959" s="1"/>
      <c r="DJ959" s="1"/>
      <c r="DK959" s="1"/>
      <c r="DL959" s="1"/>
      <c r="DM959" s="1"/>
      <c r="DN959" s="1"/>
      <c r="DO959" s="1"/>
      <c r="DP959" s="1"/>
      <c r="DQ959" s="1"/>
      <c r="DR959" s="1"/>
      <c r="DS959" s="1"/>
      <c r="DT959" s="1"/>
      <c r="DU959" s="1"/>
      <c r="DV959" s="1"/>
      <c r="DW959" s="1"/>
      <c r="DX959" s="1"/>
      <c r="DY959" s="1"/>
      <c r="DZ959" s="1"/>
      <c r="EA959" s="1"/>
      <c r="EB959" s="1"/>
      <c r="EC959" s="1"/>
      <c r="ED959" s="1"/>
      <c r="EE959" s="1"/>
      <c r="EF959" s="1"/>
      <c r="EG959" s="1"/>
      <c r="EH959" s="1"/>
      <c r="EI959" s="1"/>
      <c r="EJ959" s="1"/>
      <c r="EK959" s="1"/>
      <c r="EL959" s="1"/>
      <c r="EM959" s="1"/>
      <c r="EN959" s="1"/>
      <c r="EO959" s="1"/>
      <c r="EP959" s="1"/>
      <c r="EQ959" s="1"/>
      <c r="ER959" s="1"/>
      <c r="ES959" s="1"/>
      <c r="ET959" s="1"/>
      <c r="EU959" s="1"/>
      <c r="EV959" s="1"/>
      <c r="EW959" s="1"/>
      <c r="EX959" s="1"/>
      <c r="EY959" s="1"/>
      <c r="EZ959" s="1"/>
      <c r="FA959" s="1"/>
      <c r="FB959" s="1"/>
      <c r="FC959" s="1"/>
      <c r="FD959" s="1"/>
      <c r="FE959" s="1"/>
      <c r="FF959" s="1"/>
      <c r="FI959" s="2"/>
      <c r="FJ959" s="2"/>
      <c r="FO959" s="2"/>
      <c r="FP959" s="2"/>
      <c r="FS959" s="2"/>
      <c r="FT959" s="2"/>
      <c r="FU959" s="2"/>
      <c r="FV959" s="2"/>
      <c r="FW959" s="2"/>
      <c r="FX959" s="2"/>
      <c r="FY959" s="2"/>
      <c r="FZ959" s="2"/>
      <c r="GQ959" s="1"/>
      <c r="GR959" s="1"/>
      <c r="GS959" s="1"/>
      <c r="GT959" s="1"/>
      <c r="GU959" s="1"/>
      <c r="GV959" s="1"/>
      <c r="GW959" s="1"/>
      <c r="GX959" s="1"/>
      <c r="HM959" s="1"/>
      <c r="HN959" s="1"/>
    </row>
    <row r="960" spans="1:222">
      <c r="A960" s="11"/>
      <c r="B960" s="1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2"/>
      <c r="AN960" s="2"/>
      <c r="AQ960" s="2"/>
      <c r="AR960" s="2"/>
      <c r="AU960" s="2"/>
      <c r="AV960" s="2"/>
      <c r="BA960" s="2"/>
      <c r="BB960" s="2"/>
      <c r="BE960" s="2"/>
      <c r="BF960" s="2"/>
      <c r="BI960" s="2"/>
      <c r="BJ960" s="2"/>
      <c r="BO960" s="1"/>
      <c r="BP960" s="1"/>
      <c r="BQ960" s="1"/>
      <c r="BR960" s="1"/>
      <c r="BS960" s="1"/>
      <c r="BT960" s="1"/>
      <c r="BU960" s="1"/>
      <c r="BV960" s="1"/>
      <c r="BW960" s="1"/>
      <c r="BX960" s="1"/>
      <c r="BY960" s="1"/>
      <c r="BZ960" s="1"/>
      <c r="CA960" s="1"/>
      <c r="CB960" s="1"/>
      <c r="CC960" s="1"/>
      <c r="CD960" s="1"/>
      <c r="CE960" s="1"/>
      <c r="CF960" s="1"/>
      <c r="CG960" s="1"/>
      <c r="CH960" s="1"/>
      <c r="CI960" s="1"/>
      <c r="CJ960" s="1"/>
      <c r="CK960" s="1"/>
      <c r="CL960" s="1"/>
      <c r="CM960" s="1"/>
      <c r="CN960" s="1"/>
      <c r="CO960" s="1"/>
      <c r="CP960" s="1"/>
      <c r="CQ960" s="1"/>
      <c r="CR960" s="1"/>
      <c r="CS960" s="1"/>
      <c r="CT960" s="1"/>
      <c r="CU960" s="1"/>
      <c r="CV960" s="1"/>
      <c r="CW960" s="1"/>
      <c r="CX960" s="1"/>
      <c r="CY960" s="1"/>
      <c r="CZ960" s="1"/>
      <c r="DA960" s="1"/>
      <c r="DB960" s="1"/>
      <c r="DC960" s="1"/>
      <c r="DD960" s="1"/>
      <c r="DE960" s="1"/>
      <c r="DF960" s="1"/>
      <c r="DG960" s="1"/>
      <c r="DH960" s="1"/>
      <c r="DI960" s="1"/>
      <c r="DJ960" s="1"/>
      <c r="DK960" s="1"/>
      <c r="DL960" s="1"/>
      <c r="DM960" s="1"/>
      <c r="DN960" s="1"/>
      <c r="DO960" s="1"/>
      <c r="DP960" s="1"/>
      <c r="DQ960" s="1"/>
      <c r="DR960" s="1"/>
      <c r="DS960" s="1"/>
      <c r="DT960" s="1"/>
      <c r="DU960" s="1"/>
      <c r="DV960" s="1"/>
      <c r="DW960" s="1"/>
      <c r="DX960" s="1"/>
      <c r="DY960" s="1"/>
      <c r="DZ960" s="1"/>
      <c r="EA960" s="1"/>
      <c r="EB960" s="1"/>
      <c r="EC960" s="1"/>
      <c r="ED960" s="1"/>
      <c r="EE960" s="1"/>
      <c r="EF960" s="1"/>
      <c r="EG960" s="1"/>
      <c r="EH960" s="1"/>
      <c r="EI960" s="1"/>
      <c r="EJ960" s="1"/>
      <c r="EK960" s="1"/>
      <c r="EL960" s="1"/>
      <c r="EM960" s="1"/>
      <c r="EN960" s="1"/>
      <c r="EO960" s="1"/>
      <c r="EP960" s="1"/>
      <c r="EQ960" s="1"/>
      <c r="ER960" s="1"/>
      <c r="ES960" s="1"/>
      <c r="ET960" s="1"/>
      <c r="EU960" s="1"/>
      <c r="EV960" s="1"/>
      <c r="EW960" s="1"/>
      <c r="EX960" s="1"/>
      <c r="EY960" s="1"/>
      <c r="EZ960" s="1"/>
      <c r="FA960" s="1"/>
      <c r="FB960" s="1"/>
      <c r="FC960" s="1"/>
      <c r="FD960" s="1"/>
      <c r="FE960" s="1"/>
      <c r="FF960" s="1"/>
      <c r="FI960" s="2"/>
      <c r="FJ960" s="2"/>
      <c r="FO960" s="2"/>
      <c r="FP960" s="2"/>
      <c r="FS960" s="2"/>
      <c r="FT960" s="2"/>
      <c r="FU960" s="2"/>
      <c r="FV960" s="2"/>
      <c r="FW960" s="2"/>
      <c r="FX960" s="2"/>
      <c r="FY960" s="2"/>
      <c r="FZ960" s="2"/>
      <c r="GQ960" s="1"/>
      <c r="GR960" s="1"/>
      <c r="GS960" s="1"/>
      <c r="GT960" s="1"/>
      <c r="GU960" s="1"/>
      <c r="GV960" s="1"/>
      <c r="GW960" s="1"/>
      <c r="GX960" s="1"/>
      <c r="HM960" s="1"/>
      <c r="HN960" s="1"/>
    </row>
    <row r="961" spans="1:222">
      <c r="A961" s="11"/>
      <c r="B961" s="1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2"/>
      <c r="AN961" s="2"/>
      <c r="AQ961" s="2"/>
      <c r="AR961" s="2"/>
      <c r="AU961" s="2"/>
      <c r="AV961" s="2"/>
      <c r="BA961" s="2"/>
      <c r="BB961" s="2"/>
      <c r="BE961" s="2"/>
      <c r="BF961" s="2"/>
      <c r="BI961" s="2"/>
      <c r="BJ961" s="2"/>
      <c r="BO961" s="1"/>
      <c r="BP961" s="1"/>
      <c r="BQ961" s="1"/>
      <c r="BR961" s="1"/>
      <c r="BS961" s="1"/>
      <c r="BT961" s="1"/>
      <c r="BU961" s="1"/>
      <c r="BV961" s="1"/>
      <c r="BW961" s="1"/>
      <c r="BX961" s="1"/>
      <c r="BY961" s="1"/>
      <c r="BZ961" s="1"/>
      <c r="CA961" s="1"/>
      <c r="CB961" s="1"/>
      <c r="CC961" s="1"/>
      <c r="CD961" s="1"/>
      <c r="CE961" s="1"/>
      <c r="CF961" s="1"/>
      <c r="CG961" s="1"/>
      <c r="CH961" s="1"/>
      <c r="CI961" s="1"/>
      <c r="CJ961" s="1"/>
      <c r="CK961" s="1"/>
      <c r="CL961" s="1"/>
      <c r="CM961" s="1"/>
      <c r="CN961" s="1"/>
      <c r="CO961" s="1"/>
      <c r="CP961" s="1"/>
      <c r="CQ961" s="1"/>
      <c r="CR961" s="1"/>
      <c r="CS961" s="1"/>
      <c r="CT961" s="1"/>
      <c r="CU961" s="1"/>
      <c r="CV961" s="1"/>
      <c r="CW961" s="1"/>
      <c r="CX961" s="1"/>
      <c r="CY961" s="1"/>
      <c r="CZ961" s="1"/>
      <c r="DA961" s="1"/>
      <c r="DB961" s="1"/>
      <c r="DC961" s="1"/>
      <c r="DD961" s="1"/>
      <c r="DE961" s="1"/>
      <c r="DF961" s="1"/>
      <c r="DG961" s="1"/>
      <c r="DH961" s="1"/>
      <c r="DI961" s="1"/>
      <c r="DJ961" s="1"/>
      <c r="DK961" s="1"/>
      <c r="DL961" s="1"/>
      <c r="DM961" s="1"/>
      <c r="DN961" s="1"/>
      <c r="DO961" s="1"/>
      <c r="DP961" s="1"/>
      <c r="DQ961" s="1"/>
      <c r="DR961" s="1"/>
      <c r="DS961" s="1"/>
      <c r="DT961" s="1"/>
      <c r="DU961" s="1"/>
      <c r="DV961" s="1"/>
      <c r="DW961" s="1"/>
      <c r="DX961" s="1"/>
      <c r="DY961" s="1"/>
      <c r="DZ961" s="1"/>
      <c r="EA961" s="1"/>
      <c r="EB961" s="1"/>
      <c r="EC961" s="1"/>
      <c r="ED961" s="1"/>
      <c r="EE961" s="1"/>
      <c r="EF961" s="1"/>
      <c r="EG961" s="1"/>
      <c r="EH961" s="1"/>
      <c r="EI961" s="1"/>
      <c r="EJ961" s="1"/>
      <c r="EK961" s="1"/>
      <c r="EL961" s="1"/>
      <c r="EM961" s="1"/>
      <c r="EN961" s="1"/>
      <c r="EO961" s="1"/>
      <c r="EP961" s="1"/>
      <c r="EQ961" s="1"/>
      <c r="ER961" s="1"/>
      <c r="ES961" s="1"/>
      <c r="ET961" s="1"/>
      <c r="EU961" s="1"/>
      <c r="EV961" s="1"/>
      <c r="EW961" s="1"/>
      <c r="EX961" s="1"/>
      <c r="EY961" s="1"/>
      <c r="EZ961" s="1"/>
      <c r="FA961" s="1"/>
      <c r="FB961" s="1"/>
      <c r="FC961" s="1"/>
      <c r="FD961" s="1"/>
      <c r="FE961" s="1"/>
      <c r="FF961" s="1"/>
      <c r="FI961" s="2"/>
      <c r="FJ961" s="2"/>
      <c r="FO961" s="2"/>
      <c r="FP961" s="2"/>
      <c r="FS961" s="2"/>
      <c r="FT961" s="2"/>
      <c r="FU961" s="2"/>
      <c r="FV961" s="2"/>
      <c r="FW961" s="2"/>
      <c r="FX961" s="2"/>
      <c r="FY961" s="2"/>
      <c r="FZ961" s="2"/>
      <c r="GQ961" s="1"/>
      <c r="GR961" s="1"/>
      <c r="GS961" s="1"/>
      <c r="GT961" s="1"/>
      <c r="GU961" s="1"/>
      <c r="GV961" s="1"/>
      <c r="GW961" s="1"/>
      <c r="GX961" s="1"/>
      <c r="HM961" s="1"/>
      <c r="HN961" s="1"/>
    </row>
    <row r="962" spans="1:222">
      <c r="A962" s="11"/>
      <c r="B962" s="1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2"/>
      <c r="AN962" s="2"/>
      <c r="AQ962" s="2"/>
      <c r="AR962" s="2"/>
      <c r="AU962" s="2"/>
      <c r="AV962" s="2"/>
      <c r="BA962" s="2"/>
      <c r="BB962" s="2"/>
      <c r="BE962" s="2"/>
      <c r="BF962" s="2"/>
      <c r="BI962" s="2"/>
      <c r="BJ962" s="2"/>
      <c r="BO962" s="1"/>
      <c r="BP962" s="1"/>
      <c r="BQ962" s="1"/>
      <c r="BR962" s="1"/>
      <c r="BS962" s="1"/>
      <c r="BT962" s="1"/>
      <c r="BU962" s="1"/>
      <c r="BV962" s="1"/>
      <c r="BW962" s="1"/>
      <c r="BX962" s="1"/>
      <c r="BY962" s="1"/>
      <c r="BZ962" s="1"/>
      <c r="CA962" s="1"/>
      <c r="CB962" s="1"/>
      <c r="CC962" s="1"/>
      <c r="CD962" s="1"/>
      <c r="CE962" s="1"/>
      <c r="CF962" s="1"/>
      <c r="CG962" s="1"/>
      <c r="CH962" s="1"/>
      <c r="CI962" s="1"/>
      <c r="CJ962" s="1"/>
      <c r="CK962" s="1"/>
      <c r="CL962" s="1"/>
      <c r="CM962" s="1"/>
      <c r="CN962" s="1"/>
      <c r="CO962" s="1"/>
      <c r="CP962" s="1"/>
      <c r="CQ962" s="1"/>
      <c r="CR962" s="1"/>
      <c r="CS962" s="1"/>
      <c r="CT962" s="1"/>
      <c r="CU962" s="1"/>
      <c r="CV962" s="1"/>
      <c r="CW962" s="1"/>
      <c r="CX962" s="1"/>
      <c r="CY962" s="1"/>
      <c r="CZ962" s="1"/>
      <c r="DA962" s="1"/>
      <c r="DB962" s="1"/>
      <c r="DC962" s="1"/>
      <c r="DD962" s="1"/>
      <c r="DE962" s="1"/>
      <c r="DF962" s="1"/>
      <c r="DG962" s="1"/>
      <c r="DH962" s="1"/>
      <c r="DI962" s="1"/>
      <c r="DJ962" s="1"/>
      <c r="DK962" s="1"/>
      <c r="DL962" s="1"/>
      <c r="DM962" s="1"/>
      <c r="DN962" s="1"/>
      <c r="DO962" s="1"/>
      <c r="DP962" s="1"/>
      <c r="DQ962" s="1"/>
      <c r="DR962" s="1"/>
      <c r="DS962" s="1"/>
      <c r="DT962" s="1"/>
      <c r="DU962" s="1"/>
      <c r="DV962" s="1"/>
      <c r="DW962" s="1"/>
      <c r="DX962" s="1"/>
      <c r="DY962" s="1"/>
      <c r="DZ962" s="1"/>
      <c r="EA962" s="1"/>
      <c r="EB962" s="1"/>
      <c r="EC962" s="1"/>
      <c r="ED962" s="1"/>
      <c r="EE962" s="1"/>
      <c r="EF962" s="1"/>
      <c r="EG962" s="1"/>
      <c r="EH962" s="1"/>
      <c r="EI962" s="1"/>
      <c r="EJ962" s="1"/>
      <c r="EK962" s="1"/>
      <c r="EL962" s="1"/>
      <c r="EM962" s="1"/>
      <c r="EN962" s="1"/>
      <c r="EO962" s="1"/>
      <c r="EP962" s="1"/>
      <c r="EQ962" s="1"/>
      <c r="ER962" s="1"/>
      <c r="ES962" s="1"/>
      <c r="ET962" s="1"/>
      <c r="EU962" s="1"/>
      <c r="EV962" s="1"/>
      <c r="EW962" s="1"/>
      <c r="EX962" s="1"/>
      <c r="EY962" s="1"/>
      <c r="EZ962" s="1"/>
      <c r="FA962" s="1"/>
      <c r="FB962" s="1"/>
      <c r="FC962" s="1"/>
      <c r="FD962" s="1"/>
      <c r="FE962" s="1"/>
      <c r="FF962" s="1"/>
      <c r="FI962" s="2"/>
      <c r="FJ962" s="2"/>
      <c r="FO962" s="2"/>
      <c r="FP962" s="2"/>
      <c r="FS962" s="2"/>
      <c r="FT962" s="2"/>
      <c r="FU962" s="2"/>
      <c r="FV962" s="2"/>
      <c r="FW962" s="2"/>
      <c r="FX962" s="2"/>
      <c r="FY962" s="2"/>
      <c r="FZ962" s="2"/>
      <c r="GQ962" s="1"/>
      <c r="GR962" s="1"/>
      <c r="GS962" s="1"/>
      <c r="GT962" s="1"/>
      <c r="GU962" s="1"/>
      <c r="GV962" s="1"/>
      <c r="GW962" s="1"/>
      <c r="GX962" s="1"/>
      <c r="HM962" s="1"/>
      <c r="HN962" s="1"/>
    </row>
    <row r="963" spans="1:222">
      <c r="A963" s="11"/>
      <c r="B963" s="1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2"/>
      <c r="AN963" s="2"/>
      <c r="AQ963" s="2"/>
      <c r="AR963" s="2"/>
      <c r="AU963" s="2"/>
      <c r="AV963" s="2"/>
      <c r="BA963" s="2"/>
      <c r="BB963" s="2"/>
      <c r="BE963" s="2"/>
      <c r="BF963" s="2"/>
      <c r="BI963" s="2"/>
      <c r="BJ963" s="2"/>
      <c r="BO963" s="1"/>
      <c r="BP963" s="1"/>
      <c r="BQ963" s="1"/>
      <c r="BR963" s="1"/>
      <c r="BS963" s="1"/>
      <c r="BT963" s="1"/>
      <c r="BU963" s="1"/>
      <c r="BV963" s="1"/>
      <c r="BW963" s="1"/>
      <c r="BX963" s="1"/>
      <c r="BY963" s="1"/>
      <c r="BZ963" s="1"/>
      <c r="CA963" s="1"/>
      <c r="CB963" s="1"/>
      <c r="CC963" s="1"/>
      <c r="CD963" s="1"/>
      <c r="CE963" s="1"/>
      <c r="CF963" s="1"/>
      <c r="CG963" s="1"/>
      <c r="CH963" s="1"/>
      <c r="CI963" s="1"/>
      <c r="CJ963" s="1"/>
      <c r="CK963" s="1"/>
      <c r="CL963" s="1"/>
      <c r="CM963" s="1"/>
      <c r="CN963" s="1"/>
      <c r="CO963" s="1"/>
      <c r="CP963" s="1"/>
      <c r="CQ963" s="1"/>
      <c r="CR963" s="1"/>
      <c r="CS963" s="1"/>
      <c r="CT963" s="1"/>
      <c r="CU963" s="1"/>
      <c r="CV963" s="1"/>
      <c r="CW963" s="1"/>
      <c r="CX963" s="1"/>
      <c r="CY963" s="1"/>
      <c r="CZ963" s="1"/>
      <c r="DA963" s="1"/>
      <c r="DB963" s="1"/>
      <c r="DC963" s="1"/>
      <c r="DD963" s="1"/>
      <c r="DE963" s="1"/>
      <c r="DF963" s="1"/>
      <c r="DG963" s="1"/>
      <c r="DH963" s="1"/>
      <c r="DI963" s="1"/>
      <c r="DJ963" s="1"/>
      <c r="DK963" s="1"/>
      <c r="DL963" s="1"/>
      <c r="DM963" s="1"/>
      <c r="DN963" s="1"/>
      <c r="DO963" s="1"/>
      <c r="DP963" s="1"/>
      <c r="DQ963" s="1"/>
      <c r="DR963" s="1"/>
      <c r="DS963" s="1"/>
      <c r="DT963" s="1"/>
      <c r="DU963" s="1"/>
      <c r="DV963" s="1"/>
      <c r="DW963" s="1"/>
      <c r="DX963" s="1"/>
      <c r="DY963" s="1"/>
      <c r="DZ963" s="1"/>
      <c r="EA963" s="1"/>
      <c r="EB963" s="1"/>
      <c r="EC963" s="1"/>
      <c r="ED963" s="1"/>
      <c r="EE963" s="1"/>
      <c r="EF963" s="1"/>
      <c r="EG963" s="1"/>
      <c r="EH963" s="1"/>
      <c r="EI963" s="1"/>
      <c r="EJ963" s="1"/>
      <c r="EK963" s="1"/>
      <c r="EL963" s="1"/>
      <c r="EM963" s="1"/>
      <c r="EN963" s="1"/>
      <c r="EO963" s="1"/>
      <c r="EP963" s="1"/>
      <c r="EQ963" s="1"/>
      <c r="ER963" s="1"/>
      <c r="ES963" s="1"/>
      <c r="ET963" s="1"/>
      <c r="EU963" s="1"/>
      <c r="EV963" s="1"/>
      <c r="EW963" s="1"/>
      <c r="EX963" s="1"/>
      <c r="EY963" s="1"/>
      <c r="EZ963" s="1"/>
      <c r="FA963" s="1"/>
      <c r="FB963" s="1"/>
      <c r="FC963" s="1"/>
      <c r="FD963" s="1"/>
      <c r="FE963" s="1"/>
      <c r="FF963" s="1"/>
      <c r="FI963" s="2"/>
      <c r="FJ963" s="2"/>
      <c r="FO963" s="2"/>
      <c r="FP963" s="2"/>
      <c r="FS963" s="2"/>
      <c r="FT963" s="2"/>
      <c r="FU963" s="2"/>
      <c r="FV963" s="2"/>
      <c r="FW963" s="2"/>
      <c r="FX963" s="2"/>
      <c r="FY963" s="2"/>
      <c r="FZ963" s="2"/>
      <c r="GQ963" s="1"/>
      <c r="GR963" s="1"/>
      <c r="GS963" s="1"/>
      <c r="GT963" s="1"/>
      <c r="GU963" s="1"/>
      <c r="GV963" s="1"/>
      <c r="GW963" s="1"/>
      <c r="GX963" s="1"/>
      <c r="HM963" s="1"/>
      <c r="HN963" s="1"/>
    </row>
    <row r="964" spans="1:222">
      <c r="A964" s="11"/>
      <c r="B964" s="1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2"/>
      <c r="AN964" s="2"/>
      <c r="AQ964" s="2"/>
      <c r="AR964" s="2"/>
      <c r="AU964" s="2"/>
      <c r="AV964" s="2"/>
      <c r="BA964" s="2"/>
      <c r="BB964" s="2"/>
      <c r="BE964" s="2"/>
      <c r="BF964" s="2"/>
      <c r="BI964" s="2"/>
      <c r="BJ964" s="2"/>
      <c r="BO964" s="1"/>
      <c r="BP964" s="1"/>
      <c r="BQ964" s="1"/>
      <c r="BR964" s="1"/>
      <c r="BS964" s="1"/>
      <c r="BT964" s="1"/>
      <c r="BU964" s="1"/>
      <c r="BV964" s="1"/>
      <c r="BW964" s="1"/>
      <c r="BX964" s="1"/>
      <c r="BY964" s="1"/>
      <c r="BZ964" s="1"/>
      <c r="CA964" s="1"/>
      <c r="CB964" s="1"/>
      <c r="CC964" s="1"/>
      <c r="CD964" s="1"/>
      <c r="CE964" s="1"/>
      <c r="CF964" s="1"/>
      <c r="CG964" s="1"/>
      <c r="CH964" s="1"/>
      <c r="CI964" s="1"/>
      <c r="CJ964" s="1"/>
      <c r="CK964" s="1"/>
      <c r="CL964" s="1"/>
      <c r="CM964" s="1"/>
      <c r="CN964" s="1"/>
      <c r="CO964" s="1"/>
      <c r="CP964" s="1"/>
      <c r="CQ964" s="1"/>
      <c r="CR964" s="1"/>
      <c r="CS964" s="1"/>
      <c r="CT964" s="1"/>
      <c r="CU964" s="1"/>
      <c r="CV964" s="1"/>
      <c r="CW964" s="1"/>
      <c r="CX964" s="1"/>
      <c r="CY964" s="1"/>
      <c r="CZ964" s="1"/>
      <c r="DA964" s="1"/>
      <c r="DB964" s="1"/>
      <c r="DC964" s="1"/>
      <c r="DD964" s="1"/>
      <c r="DE964" s="1"/>
      <c r="DF964" s="1"/>
      <c r="DG964" s="1"/>
      <c r="DH964" s="1"/>
      <c r="DI964" s="1"/>
      <c r="DJ964" s="1"/>
      <c r="DK964" s="1"/>
      <c r="DL964" s="1"/>
      <c r="DM964" s="1"/>
      <c r="DN964" s="1"/>
      <c r="DO964" s="1"/>
      <c r="DP964" s="1"/>
      <c r="DQ964" s="1"/>
      <c r="DR964" s="1"/>
      <c r="DS964" s="1"/>
      <c r="DT964" s="1"/>
      <c r="DU964" s="1"/>
      <c r="DV964" s="1"/>
      <c r="DW964" s="1"/>
      <c r="DX964" s="1"/>
      <c r="DY964" s="1"/>
      <c r="DZ964" s="1"/>
      <c r="EA964" s="1"/>
      <c r="EB964" s="1"/>
      <c r="EC964" s="1"/>
      <c r="ED964" s="1"/>
      <c r="EE964" s="1"/>
      <c r="EF964" s="1"/>
      <c r="EG964" s="1"/>
      <c r="EH964" s="1"/>
      <c r="EI964" s="1"/>
      <c r="EJ964" s="1"/>
      <c r="EK964" s="1"/>
      <c r="EL964" s="1"/>
      <c r="EM964" s="1"/>
      <c r="EN964" s="1"/>
      <c r="EO964" s="1"/>
      <c r="EP964" s="1"/>
      <c r="EQ964" s="1"/>
      <c r="ER964" s="1"/>
      <c r="ES964" s="1"/>
      <c r="ET964" s="1"/>
      <c r="EU964" s="1"/>
      <c r="EV964" s="1"/>
      <c r="EW964" s="1"/>
      <c r="EX964" s="1"/>
      <c r="EY964" s="1"/>
      <c r="EZ964" s="1"/>
      <c r="FA964" s="1"/>
      <c r="FB964" s="1"/>
      <c r="FC964" s="1"/>
      <c r="FD964" s="1"/>
      <c r="FE964" s="1"/>
      <c r="FF964" s="1"/>
      <c r="FI964" s="2"/>
      <c r="FJ964" s="2"/>
      <c r="FO964" s="2"/>
      <c r="FP964" s="2"/>
      <c r="FS964" s="2"/>
      <c r="FT964" s="2"/>
      <c r="FU964" s="2"/>
      <c r="FV964" s="2"/>
      <c r="FW964" s="2"/>
      <c r="FX964" s="2"/>
      <c r="FY964" s="2"/>
      <c r="FZ964" s="2"/>
      <c r="GQ964" s="1"/>
      <c r="GR964" s="1"/>
      <c r="GS964" s="1"/>
      <c r="GT964" s="1"/>
      <c r="GU964" s="1"/>
      <c r="GV964" s="1"/>
      <c r="GW964" s="1"/>
      <c r="GX964" s="1"/>
      <c r="HM964" s="1"/>
      <c r="HN964" s="1"/>
    </row>
    <row r="965" spans="1:222">
      <c r="A965" s="11"/>
      <c r="B965" s="1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2"/>
      <c r="AN965" s="2"/>
      <c r="AQ965" s="2"/>
      <c r="AR965" s="2"/>
      <c r="AU965" s="2"/>
      <c r="AV965" s="2"/>
      <c r="BA965" s="2"/>
      <c r="BB965" s="2"/>
      <c r="BE965" s="2"/>
      <c r="BF965" s="2"/>
      <c r="BI965" s="2"/>
      <c r="BJ965" s="2"/>
      <c r="BO965" s="1"/>
      <c r="BP965" s="1"/>
      <c r="BQ965" s="1"/>
      <c r="BR965" s="1"/>
      <c r="BS965" s="1"/>
      <c r="BT965" s="1"/>
      <c r="BU965" s="1"/>
      <c r="BV965" s="1"/>
      <c r="BW965" s="1"/>
      <c r="BX965" s="1"/>
      <c r="BY965" s="1"/>
      <c r="BZ965" s="1"/>
      <c r="CA965" s="1"/>
      <c r="CB965" s="1"/>
      <c r="CC965" s="1"/>
      <c r="CD965" s="1"/>
      <c r="CE965" s="1"/>
      <c r="CF965" s="1"/>
      <c r="CG965" s="1"/>
      <c r="CH965" s="1"/>
      <c r="CI965" s="1"/>
      <c r="CJ965" s="1"/>
      <c r="CK965" s="1"/>
      <c r="CL965" s="1"/>
      <c r="CM965" s="1"/>
      <c r="CN965" s="1"/>
      <c r="CO965" s="1"/>
      <c r="CP965" s="1"/>
      <c r="CQ965" s="1"/>
      <c r="CR965" s="1"/>
      <c r="CS965" s="1"/>
      <c r="CT965" s="1"/>
      <c r="CU965" s="1"/>
      <c r="CV965" s="1"/>
      <c r="CW965" s="1"/>
      <c r="CX965" s="1"/>
      <c r="CY965" s="1"/>
      <c r="CZ965" s="1"/>
      <c r="DA965" s="1"/>
      <c r="DB965" s="1"/>
      <c r="DC965" s="1"/>
      <c r="DD965" s="1"/>
      <c r="DE965" s="1"/>
      <c r="DF965" s="1"/>
      <c r="DG965" s="1"/>
      <c r="DH965" s="1"/>
      <c r="DI965" s="1"/>
      <c r="DJ965" s="1"/>
      <c r="DK965" s="1"/>
      <c r="DL965" s="1"/>
      <c r="DM965" s="1"/>
      <c r="DN965" s="1"/>
      <c r="DO965" s="1"/>
      <c r="DP965" s="1"/>
      <c r="DQ965" s="1"/>
      <c r="DR965" s="1"/>
      <c r="DS965" s="1"/>
      <c r="DT965" s="1"/>
      <c r="DU965" s="1"/>
      <c r="DV965" s="1"/>
      <c r="DW965" s="1"/>
      <c r="DX965" s="1"/>
      <c r="DY965" s="1"/>
      <c r="DZ965" s="1"/>
      <c r="EA965" s="1"/>
      <c r="EB965" s="1"/>
      <c r="EC965" s="1"/>
      <c r="ED965" s="1"/>
      <c r="EE965" s="1"/>
      <c r="EF965" s="1"/>
      <c r="EG965" s="1"/>
      <c r="EH965" s="1"/>
      <c r="EI965" s="1"/>
      <c r="EJ965" s="1"/>
      <c r="EK965" s="1"/>
      <c r="EL965" s="1"/>
      <c r="EM965" s="1"/>
      <c r="EN965" s="1"/>
      <c r="EO965" s="1"/>
      <c r="EP965" s="1"/>
      <c r="EQ965" s="1"/>
      <c r="ER965" s="1"/>
      <c r="ES965" s="1"/>
      <c r="ET965" s="1"/>
      <c r="EU965" s="1"/>
      <c r="EV965" s="1"/>
      <c r="EW965" s="1"/>
      <c r="EX965" s="1"/>
      <c r="EY965" s="1"/>
      <c r="EZ965" s="1"/>
      <c r="FA965" s="1"/>
      <c r="FB965" s="1"/>
      <c r="FC965" s="1"/>
      <c r="FD965" s="1"/>
      <c r="FE965" s="1"/>
      <c r="FF965" s="1"/>
      <c r="FI965" s="2"/>
      <c r="FJ965" s="2"/>
      <c r="FO965" s="2"/>
      <c r="FP965" s="2"/>
      <c r="FS965" s="2"/>
      <c r="FT965" s="2"/>
      <c r="FU965" s="2"/>
      <c r="FV965" s="2"/>
      <c r="FW965" s="2"/>
      <c r="FX965" s="2"/>
      <c r="FY965" s="2"/>
      <c r="FZ965" s="2"/>
      <c r="GQ965" s="1"/>
      <c r="GR965" s="1"/>
      <c r="GS965" s="1"/>
      <c r="GT965" s="1"/>
      <c r="GU965" s="1"/>
      <c r="GV965" s="1"/>
      <c r="GW965" s="1"/>
      <c r="GX965" s="1"/>
      <c r="HM965" s="1"/>
      <c r="HN965" s="1"/>
    </row>
    <row r="966" spans="1:222">
      <c r="A966" s="11"/>
      <c r="B966" s="1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2"/>
      <c r="AN966" s="2"/>
      <c r="AQ966" s="2"/>
      <c r="AR966" s="2"/>
      <c r="AU966" s="2"/>
      <c r="AV966" s="2"/>
      <c r="BA966" s="2"/>
      <c r="BB966" s="2"/>
      <c r="BE966" s="2"/>
      <c r="BF966" s="2"/>
      <c r="BI966" s="2"/>
      <c r="BJ966" s="2"/>
      <c r="BO966" s="1"/>
      <c r="BP966" s="1"/>
      <c r="BQ966" s="1"/>
      <c r="BR966" s="1"/>
      <c r="BS966" s="1"/>
      <c r="BT966" s="1"/>
      <c r="BU966" s="1"/>
      <c r="BV966" s="1"/>
      <c r="BW966" s="1"/>
      <c r="BX966" s="1"/>
      <c r="BY966" s="1"/>
      <c r="BZ966" s="1"/>
      <c r="CA966" s="1"/>
      <c r="CB966" s="1"/>
      <c r="CC966" s="1"/>
      <c r="CD966" s="1"/>
      <c r="CE966" s="1"/>
      <c r="CF966" s="1"/>
      <c r="CG966" s="1"/>
      <c r="CH966" s="1"/>
      <c r="CI966" s="1"/>
      <c r="CJ966" s="1"/>
      <c r="CK966" s="1"/>
      <c r="CL966" s="1"/>
      <c r="CM966" s="1"/>
      <c r="CN966" s="1"/>
      <c r="CO966" s="1"/>
      <c r="CP966" s="1"/>
      <c r="CQ966" s="1"/>
      <c r="CR966" s="1"/>
      <c r="CS966" s="1"/>
      <c r="CT966" s="1"/>
      <c r="CU966" s="1"/>
      <c r="CV966" s="1"/>
      <c r="CW966" s="1"/>
      <c r="CX966" s="1"/>
      <c r="CY966" s="1"/>
      <c r="CZ966" s="1"/>
      <c r="DA966" s="1"/>
      <c r="DB966" s="1"/>
      <c r="DC966" s="1"/>
      <c r="DD966" s="1"/>
      <c r="DE966" s="1"/>
      <c r="DF966" s="1"/>
      <c r="DG966" s="1"/>
      <c r="DH966" s="1"/>
      <c r="DI966" s="1"/>
      <c r="DJ966" s="1"/>
      <c r="DK966" s="1"/>
      <c r="DL966" s="1"/>
      <c r="DM966" s="1"/>
      <c r="DN966" s="1"/>
      <c r="DO966" s="1"/>
      <c r="DP966" s="1"/>
      <c r="DQ966" s="1"/>
      <c r="DR966" s="1"/>
      <c r="DS966" s="1"/>
      <c r="DT966" s="1"/>
      <c r="DU966" s="1"/>
      <c r="DV966" s="1"/>
      <c r="DW966" s="1"/>
      <c r="DX966" s="1"/>
      <c r="DY966" s="1"/>
      <c r="DZ966" s="1"/>
      <c r="EA966" s="1"/>
      <c r="EB966" s="1"/>
      <c r="EC966" s="1"/>
      <c r="ED966" s="1"/>
      <c r="EE966" s="1"/>
      <c r="EF966" s="1"/>
      <c r="EG966" s="1"/>
      <c r="EH966" s="1"/>
      <c r="EI966" s="1"/>
      <c r="EJ966" s="1"/>
      <c r="EK966" s="1"/>
      <c r="EL966" s="1"/>
      <c r="EM966" s="1"/>
      <c r="EN966" s="1"/>
      <c r="EO966" s="1"/>
      <c r="EP966" s="1"/>
      <c r="EQ966" s="1"/>
      <c r="ER966" s="1"/>
      <c r="ES966" s="1"/>
      <c r="ET966" s="1"/>
      <c r="EU966" s="1"/>
      <c r="EV966" s="1"/>
      <c r="EW966" s="1"/>
      <c r="EX966" s="1"/>
      <c r="EY966" s="1"/>
      <c r="EZ966" s="1"/>
      <c r="FA966" s="1"/>
      <c r="FB966" s="1"/>
      <c r="FC966" s="1"/>
      <c r="FD966" s="1"/>
      <c r="FE966" s="1"/>
      <c r="FF966" s="1"/>
      <c r="FI966" s="2"/>
      <c r="FJ966" s="2"/>
      <c r="FO966" s="2"/>
      <c r="FP966" s="2"/>
      <c r="FS966" s="2"/>
      <c r="FT966" s="2"/>
      <c r="FU966" s="2"/>
      <c r="FV966" s="2"/>
      <c r="FW966" s="2"/>
      <c r="FX966" s="2"/>
      <c r="FY966" s="2"/>
      <c r="FZ966" s="2"/>
      <c r="GQ966" s="1"/>
      <c r="GR966" s="1"/>
      <c r="GS966" s="1"/>
      <c r="GT966" s="1"/>
      <c r="GU966" s="1"/>
      <c r="GV966" s="1"/>
      <c r="GW966" s="1"/>
      <c r="GX966" s="1"/>
      <c r="HM966" s="1"/>
      <c r="HN966" s="1"/>
    </row>
    <row r="967" spans="1:222">
      <c r="A967" s="11"/>
      <c r="B967" s="1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2"/>
      <c r="AN967" s="2"/>
      <c r="AQ967" s="2"/>
      <c r="AR967" s="2"/>
      <c r="AU967" s="2"/>
      <c r="AV967" s="2"/>
      <c r="BA967" s="2"/>
      <c r="BB967" s="2"/>
      <c r="BE967" s="2"/>
      <c r="BF967" s="2"/>
      <c r="BI967" s="2"/>
      <c r="BJ967" s="2"/>
      <c r="BO967" s="1"/>
      <c r="BP967" s="1"/>
      <c r="BQ967" s="1"/>
      <c r="BR967" s="1"/>
      <c r="BS967" s="1"/>
      <c r="BT967" s="1"/>
      <c r="BU967" s="1"/>
      <c r="BV967" s="1"/>
      <c r="BW967" s="1"/>
      <c r="BX967" s="1"/>
      <c r="BY967" s="1"/>
      <c r="BZ967" s="1"/>
      <c r="CA967" s="1"/>
      <c r="CB967" s="1"/>
      <c r="CC967" s="1"/>
      <c r="CD967" s="1"/>
      <c r="CE967" s="1"/>
      <c r="CF967" s="1"/>
      <c r="CG967" s="1"/>
      <c r="CH967" s="1"/>
      <c r="CI967" s="1"/>
      <c r="CJ967" s="1"/>
      <c r="CK967" s="1"/>
      <c r="CL967" s="1"/>
      <c r="CM967" s="1"/>
      <c r="CN967" s="1"/>
      <c r="CO967" s="1"/>
      <c r="CP967" s="1"/>
      <c r="CQ967" s="1"/>
      <c r="CR967" s="1"/>
      <c r="CS967" s="1"/>
      <c r="CT967" s="1"/>
      <c r="CU967" s="1"/>
      <c r="CV967" s="1"/>
      <c r="CW967" s="1"/>
      <c r="CX967" s="1"/>
      <c r="CY967" s="1"/>
      <c r="CZ967" s="1"/>
      <c r="DA967" s="1"/>
      <c r="DB967" s="1"/>
      <c r="DC967" s="1"/>
      <c r="DD967" s="1"/>
      <c r="DE967" s="1"/>
      <c r="DF967" s="1"/>
      <c r="DG967" s="1"/>
      <c r="DH967" s="1"/>
      <c r="DI967" s="1"/>
      <c r="DJ967" s="1"/>
      <c r="DK967" s="1"/>
      <c r="DL967" s="1"/>
      <c r="DM967" s="1"/>
      <c r="DN967" s="1"/>
      <c r="DO967" s="1"/>
      <c r="DP967" s="1"/>
      <c r="DQ967" s="1"/>
      <c r="DR967" s="1"/>
      <c r="DS967" s="1"/>
      <c r="DT967" s="1"/>
      <c r="DU967" s="1"/>
      <c r="DV967" s="1"/>
      <c r="DW967" s="1"/>
      <c r="DX967" s="1"/>
      <c r="DY967" s="1"/>
      <c r="DZ967" s="1"/>
      <c r="EA967" s="1"/>
      <c r="EB967" s="1"/>
      <c r="EC967" s="1"/>
      <c r="ED967" s="1"/>
      <c r="EE967" s="1"/>
      <c r="EF967" s="1"/>
      <c r="EG967" s="1"/>
      <c r="EH967" s="1"/>
      <c r="EI967" s="1"/>
      <c r="EJ967" s="1"/>
      <c r="EK967" s="1"/>
      <c r="EL967" s="1"/>
      <c r="EM967" s="1"/>
      <c r="EN967" s="1"/>
      <c r="EO967" s="1"/>
      <c r="EP967" s="1"/>
      <c r="EQ967" s="1"/>
      <c r="ER967" s="1"/>
      <c r="ES967" s="1"/>
      <c r="ET967" s="1"/>
      <c r="EU967" s="1"/>
      <c r="EV967" s="1"/>
      <c r="EW967" s="1"/>
      <c r="EX967" s="1"/>
      <c r="EY967" s="1"/>
      <c r="EZ967" s="1"/>
      <c r="FA967" s="1"/>
      <c r="FB967" s="1"/>
      <c r="FC967" s="1"/>
      <c r="FD967" s="1"/>
      <c r="FE967" s="1"/>
      <c r="FF967" s="1"/>
      <c r="FI967" s="2"/>
      <c r="FJ967" s="2"/>
      <c r="FO967" s="2"/>
      <c r="FP967" s="2"/>
      <c r="FS967" s="2"/>
      <c r="FT967" s="2"/>
      <c r="FU967" s="2"/>
      <c r="FV967" s="2"/>
      <c r="FW967" s="2"/>
      <c r="FX967" s="2"/>
      <c r="FY967" s="2"/>
      <c r="FZ967" s="2"/>
      <c r="GQ967" s="1"/>
      <c r="GR967" s="1"/>
      <c r="GS967" s="1"/>
      <c r="GT967" s="1"/>
      <c r="GU967" s="1"/>
      <c r="GV967" s="1"/>
      <c r="GW967" s="1"/>
      <c r="GX967" s="1"/>
      <c r="HM967" s="1"/>
      <c r="HN967" s="1"/>
    </row>
    <row r="968" spans="1:222">
      <c r="A968" s="11"/>
      <c r="B968" s="1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2"/>
      <c r="AN968" s="2"/>
      <c r="AQ968" s="2"/>
      <c r="AR968" s="2"/>
      <c r="AU968" s="2"/>
      <c r="AV968" s="2"/>
      <c r="BA968" s="2"/>
      <c r="BB968" s="2"/>
      <c r="BE968" s="2"/>
      <c r="BF968" s="2"/>
      <c r="BI968" s="2"/>
      <c r="BJ968" s="2"/>
      <c r="BO968" s="1"/>
      <c r="BP968" s="1"/>
      <c r="BQ968" s="1"/>
      <c r="BR968" s="1"/>
      <c r="BS968" s="1"/>
      <c r="BT968" s="1"/>
      <c r="BU968" s="1"/>
      <c r="BV968" s="1"/>
      <c r="BW968" s="1"/>
      <c r="BX968" s="1"/>
      <c r="BY968" s="1"/>
      <c r="BZ968" s="1"/>
      <c r="CA968" s="1"/>
      <c r="CB968" s="1"/>
      <c r="CC968" s="1"/>
      <c r="CD968" s="1"/>
      <c r="CE968" s="1"/>
      <c r="CF968" s="1"/>
      <c r="CG968" s="1"/>
      <c r="CH968" s="1"/>
      <c r="CI968" s="1"/>
      <c r="CJ968" s="1"/>
      <c r="CK968" s="1"/>
      <c r="CL968" s="1"/>
      <c r="CM968" s="1"/>
      <c r="CN968" s="1"/>
      <c r="CO968" s="1"/>
      <c r="CP968" s="1"/>
      <c r="CQ968" s="1"/>
      <c r="CR968" s="1"/>
      <c r="CS968" s="1"/>
      <c r="CT968" s="1"/>
      <c r="CU968" s="1"/>
      <c r="CV968" s="1"/>
      <c r="CW968" s="1"/>
      <c r="CX968" s="1"/>
      <c r="CY968" s="1"/>
      <c r="CZ968" s="1"/>
      <c r="DA968" s="1"/>
      <c r="DB968" s="1"/>
      <c r="DC968" s="1"/>
      <c r="DD968" s="1"/>
      <c r="DE968" s="1"/>
      <c r="DF968" s="1"/>
      <c r="DG968" s="1"/>
      <c r="DH968" s="1"/>
      <c r="DI968" s="1"/>
      <c r="DJ968" s="1"/>
      <c r="DK968" s="1"/>
      <c r="DL968" s="1"/>
      <c r="DM968" s="1"/>
      <c r="DN968" s="1"/>
      <c r="DO968" s="1"/>
      <c r="DP968" s="1"/>
      <c r="DQ968" s="1"/>
      <c r="DR968" s="1"/>
      <c r="DS968" s="1"/>
      <c r="DT968" s="1"/>
      <c r="DU968" s="1"/>
      <c r="DV968" s="1"/>
      <c r="DW968" s="1"/>
      <c r="DX968" s="1"/>
      <c r="DY968" s="1"/>
      <c r="DZ968" s="1"/>
      <c r="EA968" s="1"/>
      <c r="EB968" s="1"/>
      <c r="EC968" s="1"/>
      <c r="ED968" s="1"/>
      <c r="EE968" s="1"/>
      <c r="EF968" s="1"/>
      <c r="EG968" s="1"/>
      <c r="EH968" s="1"/>
      <c r="EI968" s="1"/>
      <c r="EJ968" s="1"/>
      <c r="EK968" s="1"/>
      <c r="EL968" s="1"/>
      <c r="EM968" s="1"/>
      <c r="EN968" s="1"/>
      <c r="EO968" s="1"/>
      <c r="EP968" s="1"/>
      <c r="EQ968" s="1"/>
      <c r="ER968" s="1"/>
      <c r="ES968" s="1"/>
      <c r="ET968" s="1"/>
      <c r="EU968" s="1"/>
      <c r="EV968" s="1"/>
      <c r="EW968" s="1"/>
      <c r="EX968" s="1"/>
      <c r="EY968" s="1"/>
      <c r="EZ968" s="1"/>
      <c r="FA968" s="1"/>
      <c r="FB968" s="1"/>
      <c r="FC968" s="1"/>
      <c r="FD968" s="1"/>
      <c r="FE968" s="1"/>
      <c r="FF968" s="1"/>
      <c r="FI968" s="2"/>
      <c r="FJ968" s="2"/>
      <c r="FO968" s="2"/>
      <c r="FP968" s="2"/>
      <c r="FS968" s="2"/>
      <c r="FT968" s="2"/>
      <c r="FU968" s="2"/>
      <c r="FV968" s="2"/>
      <c r="FW968" s="2"/>
      <c r="FX968" s="2"/>
      <c r="FY968" s="2"/>
      <c r="FZ968" s="2"/>
      <c r="GQ968" s="1"/>
      <c r="GR968" s="1"/>
      <c r="GS968" s="1"/>
      <c r="GT968" s="1"/>
      <c r="GU968" s="1"/>
      <c r="GV968" s="1"/>
      <c r="GW968" s="1"/>
      <c r="GX968" s="1"/>
      <c r="HM968" s="1"/>
      <c r="HN968" s="1"/>
    </row>
    <row r="969" spans="1:222">
      <c r="A969" s="11"/>
      <c r="B969" s="1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2"/>
      <c r="AN969" s="2"/>
      <c r="AQ969" s="2"/>
      <c r="AR969" s="2"/>
      <c r="AU969" s="2"/>
      <c r="AV969" s="2"/>
      <c r="BA969" s="2"/>
      <c r="BB969" s="2"/>
      <c r="BE969" s="2"/>
      <c r="BF969" s="2"/>
      <c r="BI969" s="2"/>
      <c r="BJ969" s="2"/>
      <c r="BO969" s="1"/>
      <c r="BP969" s="1"/>
      <c r="BQ969" s="1"/>
      <c r="BR969" s="1"/>
      <c r="BS969" s="1"/>
      <c r="BT969" s="1"/>
      <c r="BU969" s="1"/>
      <c r="BV969" s="1"/>
      <c r="BW969" s="1"/>
      <c r="BX969" s="1"/>
      <c r="BY969" s="1"/>
      <c r="BZ969" s="1"/>
      <c r="CA969" s="1"/>
      <c r="CB969" s="1"/>
      <c r="CC969" s="1"/>
      <c r="CD969" s="1"/>
      <c r="CE969" s="1"/>
      <c r="CF969" s="1"/>
      <c r="CG969" s="1"/>
      <c r="CH969" s="1"/>
      <c r="CI969" s="1"/>
      <c r="CJ969" s="1"/>
      <c r="CK969" s="1"/>
      <c r="CL969" s="1"/>
      <c r="CM969" s="1"/>
      <c r="CN969" s="1"/>
      <c r="CO969" s="1"/>
      <c r="CP969" s="1"/>
      <c r="CQ969" s="1"/>
      <c r="CR969" s="1"/>
      <c r="CS969" s="1"/>
      <c r="CT969" s="1"/>
      <c r="CU969" s="1"/>
      <c r="CV969" s="1"/>
      <c r="CW969" s="1"/>
      <c r="CX969" s="1"/>
      <c r="CY969" s="1"/>
      <c r="CZ969" s="1"/>
      <c r="DA969" s="1"/>
      <c r="DB969" s="1"/>
      <c r="DC969" s="1"/>
      <c r="DD969" s="1"/>
      <c r="DE969" s="1"/>
      <c r="DF969" s="1"/>
      <c r="DG969" s="1"/>
      <c r="DH969" s="1"/>
      <c r="DI969" s="1"/>
      <c r="DJ969" s="1"/>
      <c r="DK969" s="1"/>
      <c r="DL969" s="1"/>
      <c r="DM969" s="1"/>
      <c r="DN969" s="1"/>
      <c r="DO969" s="1"/>
      <c r="DP969" s="1"/>
      <c r="DQ969" s="1"/>
      <c r="DR969" s="1"/>
      <c r="DS969" s="1"/>
      <c r="DT969" s="1"/>
      <c r="DU969" s="1"/>
      <c r="DV969" s="1"/>
      <c r="DW969" s="1"/>
      <c r="DX969" s="1"/>
      <c r="DY969" s="1"/>
      <c r="DZ969" s="1"/>
      <c r="EA969" s="1"/>
      <c r="EB969" s="1"/>
      <c r="EC969" s="1"/>
      <c r="ED969" s="1"/>
      <c r="EE969" s="1"/>
      <c r="EF969" s="1"/>
      <c r="EG969" s="1"/>
      <c r="EH969" s="1"/>
      <c r="EI969" s="1"/>
      <c r="EJ969" s="1"/>
      <c r="EK969" s="1"/>
      <c r="EL969" s="1"/>
      <c r="EM969" s="1"/>
      <c r="EN969" s="1"/>
      <c r="EO969" s="1"/>
      <c r="EP969" s="1"/>
      <c r="EQ969" s="1"/>
      <c r="ER969" s="1"/>
      <c r="ES969" s="1"/>
      <c r="ET969" s="1"/>
      <c r="EU969" s="1"/>
      <c r="EV969" s="1"/>
      <c r="EW969" s="1"/>
      <c r="EX969" s="1"/>
      <c r="EY969" s="1"/>
      <c r="EZ969" s="1"/>
      <c r="FA969" s="1"/>
      <c r="FB969" s="1"/>
      <c r="FC969" s="1"/>
      <c r="FD969" s="1"/>
      <c r="FE969" s="1"/>
      <c r="FF969" s="1"/>
      <c r="FI969" s="2"/>
      <c r="FJ969" s="2"/>
      <c r="FO969" s="2"/>
      <c r="FP969" s="2"/>
      <c r="FS969" s="2"/>
      <c r="FT969" s="2"/>
      <c r="FU969" s="2"/>
      <c r="FV969" s="2"/>
      <c r="FW969" s="2"/>
      <c r="FX969" s="2"/>
      <c r="FY969" s="2"/>
      <c r="FZ969" s="2"/>
      <c r="GQ969" s="1"/>
      <c r="GR969" s="1"/>
      <c r="GS969" s="1"/>
      <c r="GT969" s="1"/>
      <c r="GU969" s="1"/>
      <c r="GV969" s="1"/>
      <c r="GW969" s="1"/>
      <c r="GX969" s="1"/>
      <c r="HM969" s="1"/>
      <c r="HN969" s="1"/>
    </row>
    <row r="970" spans="1:222">
      <c r="A970" s="11"/>
      <c r="B970" s="1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2"/>
      <c r="AN970" s="2"/>
      <c r="AQ970" s="2"/>
      <c r="AR970" s="2"/>
      <c r="AU970" s="2"/>
      <c r="AV970" s="2"/>
      <c r="BA970" s="2"/>
      <c r="BB970" s="2"/>
      <c r="BE970" s="2"/>
      <c r="BF970" s="2"/>
      <c r="BI970" s="2"/>
      <c r="BJ970" s="2"/>
      <c r="BO970" s="1"/>
      <c r="BP970" s="1"/>
      <c r="BQ970" s="1"/>
      <c r="BR970" s="1"/>
      <c r="BS970" s="1"/>
      <c r="BT970" s="1"/>
      <c r="BU970" s="1"/>
      <c r="BV970" s="1"/>
      <c r="BW970" s="1"/>
      <c r="BX970" s="1"/>
      <c r="BY970" s="1"/>
      <c r="BZ970" s="1"/>
      <c r="CA970" s="1"/>
      <c r="CB970" s="1"/>
      <c r="CC970" s="1"/>
      <c r="CD970" s="1"/>
      <c r="CE970" s="1"/>
      <c r="CF970" s="1"/>
      <c r="CG970" s="1"/>
      <c r="CH970" s="1"/>
      <c r="CI970" s="1"/>
      <c r="CJ970" s="1"/>
      <c r="CK970" s="1"/>
      <c r="CL970" s="1"/>
      <c r="CM970" s="1"/>
      <c r="CN970" s="1"/>
      <c r="CO970" s="1"/>
      <c r="CP970" s="1"/>
      <c r="CQ970" s="1"/>
      <c r="CR970" s="1"/>
      <c r="CS970" s="1"/>
      <c r="CT970" s="1"/>
      <c r="CU970" s="1"/>
      <c r="CV970" s="1"/>
      <c r="CW970" s="1"/>
      <c r="CX970" s="1"/>
      <c r="CY970" s="1"/>
      <c r="CZ970" s="1"/>
      <c r="DA970" s="1"/>
      <c r="DB970" s="1"/>
      <c r="DC970" s="1"/>
      <c r="DD970" s="1"/>
      <c r="DE970" s="1"/>
      <c r="DF970" s="1"/>
      <c r="DG970" s="1"/>
      <c r="DH970" s="1"/>
      <c r="DI970" s="1"/>
      <c r="DJ970" s="1"/>
      <c r="DK970" s="1"/>
      <c r="DL970" s="1"/>
      <c r="DM970" s="1"/>
      <c r="DN970" s="1"/>
      <c r="DO970" s="1"/>
      <c r="DP970" s="1"/>
      <c r="DQ970" s="1"/>
      <c r="DR970" s="1"/>
      <c r="DS970" s="1"/>
      <c r="DT970" s="1"/>
      <c r="DU970" s="1"/>
      <c r="DV970" s="1"/>
      <c r="DW970" s="1"/>
      <c r="DX970" s="1"/>
      <c r="DY970" s="1"/>
      <c r="DZ970" s="1"/>
      <c r="EA970" s="1"/>
      <c r="EB970" s="1"/>
      <c r="EC970" s="1"/>
      <c r="ED970" s="1"/>
      <c r="EE970" s="1"/>
      <c r="EF970" s="1"/>
      <c r="EG970" s="1"/>
      <c r="EH970" s="1"/>
      <c r="EI970" s="1"/>
      <c r="EJ970" s="1"/>
      <c r="EK970" s="1"/>
      <c r="EL970" s="1"/>
      <c r="EM970" s="1"/>
      <c r="EN970" s="1"/>
      <c r="EO970" s="1"/>
      <c r="EP970" s="1"/>
      <c r="EQ970" s="1"/>
      <c r="ER970" s="1"/>
      <c r="ES970" s="1"/>
      <c r="ET970" s="1"/>
      <c r="EU970" s="1"/>
      <c r="EV970" s="1"/>
      <c r="EW970" s="1"/>
      <c r="EX970" s="1"/>
      <c r="EY970" s="1"/>
      <c r="EZ970" s="1"/>
      <c r="FA970" s="1"/>
      <c r="FB970" s="1"/>
      <c r="FC970" s="1"/>
      <c r="FD970" s="1"/>
      <c r="FE970" s="1"/>
      <c r="FF970" s="1"/>
      <c r="FI970" s="2"/>
      <c r="FJ970" s="2"/>
      <c r="FO970" s="2"/>
      <c r="FP970" s="2"/>
      <c r="FS970" s="2"/>
      <c r="FT970" s="2"/>
      <c r="FU970" s="2"/>
      <c r="FV970" s="2"/>
      <c r="FW970" s="2"/>
      <c r="FX970" s="2"/>
      <c r="FY970" s="2"/>
      <c r="FZ970" s="2"/>
      <c r="GQ970" s="1"/>
      <c r="GR970" s="1"/>
      <c r="GS970" s="1"/>
      <c r="GT970" s="1"/>
      <c r="GU970" s="1"/>
      <c r="GV970" s="1"/>
      <c r="GW970" s="1"/>
      <c r="GX970" s="1"/>
      <c r="HM970" s="1"/>
      <c r="HN970" s="1"/>
    </row>
    <row r="971" spans="1:222">
      <c r="A971" s="11"/>
      <c r="B971" s="1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2"/>
      <c r="AN971" s="2"/>
      <c r="AQ971" s="2"/>
      <c r="AR971" s="2"/>
      <c r="AU971" s="2"/>
      <c r="AV971" s="2"/>
      <c r="BA971" s="2"/>
      <c r="BB971" s="2"/>
      <c r="BE971" s="2"/>
      <c r="BF971" s="2"/>
      <c r="BI971" s="2"/>
      <c r="BJ971" s="2"/>
      <c r="BO971" s="1"/>
      <c r="BP971" s="1"/>
      <c r="BQ971" s="1"/>
      <c r="BR971" s="1"/>
      <c r="BS971" s="1"/>
      <c r="BT971" s="1"/>
      <c r="BU971" s="1"/>
      <c r="BV971" s="1"/>
      <c r="BW971" s="1"/>
      <c r="BX971" s="1"/>
      <c r="BY971" s="1"/>
      <c r="BZ971" s="1"/>
      <c r="CA971" s="1"/>
      <c r="CB971" s="1"/>
      <c r="CC971" s="1"/>
      <c r="CD971" s="1"/>
      <c r="CE971" s="1"/>
      <c r="CF971" s="1"/>
      <c r="CG971" s="1"/>
      <c r="CH971" s="1"/>
      <c r="CI971" s="1"/>
      <c r="CJ971" s="1"/>
      <c r="CK971" s="1"/>
      <c r="CL971" s="1"/>
      <c r="CM971" s="1"/>
      <c r="CN971" s="1"/>
      <c r="CO971" s="1"/>
      <c r="CP971" s="1"/>
      <c r="CQ971" s="1"/>
      <c r="CR971" s="1"/>
      <c r="CS971" s="1"/>
      <c r="CT971" s="1"/>
      <c r="CU971" s="1"/>
      <c r="CV971" s="1"/>
      <c r="CW971" s="1"/>
      <c r="CX971" s="1"/>
      <c r="CY971" s="1"/>
      <c r="CZ971" s="1"/>
      <c r="DA971" s="1"/>
      <c r="DB971" s="1"/>
      <c r="DC971" s="1"/>
      <c r="DD971" s="1"/>
      <c r="DE971" s="1"/>
      <c r="DF971" s="1"/>
      <c r="DG971" s="1"/>
      <c r="DH971" s="1"/>
      <c r="DI971" s="1"/>
      <c r="DJ971" s="1"/>
      <c r="DK971" s="1"/>
      <c r="DL971" s="1"/>
      <c r="DM971" s="1"/>
      <c r="DN971" s="1"/>
      <c r="DO971" s="1"/>
      <c r="DP971" s="1"/>
      <c r="DQ971" s="1"/>
      <c r="DR971" s="1"/>
      <c r="DS971" s="1"/>
      <c r="DT971" s="1"/>
      <c r="DU971" s="1"/>
      <c r="DV971" s="1"/>
      <c r="DW971" s="1"/>
      <c r="DX971" s="1"/>
      <c r="DY971" s="1"/>
      <c r="DZ971" s="1"/>
      <c r="EA971" s="1"/>
      <c r="EB971" s="1"/>
      <c r="EC971" s="1"/>
      <c r="ED971" s="1"/>
      <c r="EE971" s="1"/>
      <c r="EF971" s="1"/>
      <c r="EG971" s="1"/>
      <c r="EH971" s="1"/>
      <c r="EI971" s="1"/>
      <c r="EJ971" s="1"/>
      <c r="EK971" s="1"/>
      <c r="EL971" s="1"/>
      <c r="EM971" s="1"/>
      <c r="EN971" s="1"/>
      <c r="EO971" s="1"/>
      <c r="EP971" s="1"/>
      <c r="EQ971" s="1"/>
      <c r="ER971" s="1"/>
      <c r="ES971" s="1"/>
      <c r="ET971" s="1"/>
      <c r="EU971" s="1"/>
      <c r="EV971" s="1"/>
      <c r="EW971" s="1"/>
      <c r="EX971" s="1"/>
      <c r="EY971" s="1"/>
      <c r="EZ971" s="1"/>
      <c r="FA971" s="1"/>
      <c r="FB971" s="1"/>
      <c r="FC971" s="1"/>
      <c r="FD971" s="1"/>
      <c r="FE971" s="1"/>
      <c r="FF971" s="1"/>
      <c r="FI971" s="2"/>
      <c r="FJ971" s="2"/>
      <c r="FO971" s="2"/>
      <c r="FP971" s="2"/>
      <c r="FS971" s="2"/>
      <c r="FT971" s="2"/>
      <c r="FU971" s="2"/>
      <c r="FV971" s="2"/>
      <c r="FW971" s="2"/>
      <c r="FX971" s="2"/>
      <c r="FY971" s="2"/>
      <c r="FZ971" s="2"/>
      <c r="GQ971" s="1"/>
      <c r="GR971" s="1"/>
      <c r="GS971" s="1"/>
      <c r="GT971" s="1"/>
      <c r="GU971" s="1"/>
      <c r="GV971" s="1"/>
      <c r="GW971" s="1"/>
      <c r="GX971" s="1"/>
      <c r="HM971" s="1"/>
      <c r="HN971" s="1"/>
    </row>
    <row r="972" spans="1:222">
      <c r="A972" s="11"/>
      <c r="B972" s="1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2"/>
      <c r="AN972" s="2"/>
      <c r="AQ972" s="2"/>
      <c r="AR972" s="2"/>
      <c r="AU972" s="2"/>
      <c r="AV972" s="2"/>
      <c r="BA972" s="2"/>
      <c r="BB972" s="2"/>
      <c r="BE972" s="2"/>
      <c r="BF972" s="2"/>
      <c r="BI972" s="2"/>
      <c r="BJ972" s="2"/>
      <c r="BO972" s="1"/>
      <c r="BP972" s="1"/>
      <c r="BQ972" s="1"/>
      <c r="BR972" s="1"/>
      <c r="BS972" s="1"/>
      <c r="BT972" s="1"/>
      <c r="BU972" s="1"/>
      <c r="BV972" s="1"/>
      <c r="BW972" s="1"/>
      <c r="BX972" s="1"/>
      <c r="BY972" s="1"/>
      <c r="BZ972" s="1"/>
      <c r="CA972" s="1"/>
      <c r="CB972" s="1"/>
      <c r="CC972" s="1"/>
      <c r="CD972" s="1"/>
      <c r="CE972" s="1"/>
      <c r="CF972" s="1"/>
      <c r="CG972" s="1"/>
      <c r="CH972" s="1"/>
      <c r="CI972" s="1"/>
      <c r="CJ972" s="1"/>
      <c r="CK972" s="1"/>
      <c r="CL972" s="1"/>
      <c r="CM972" s="1"/>
      <c r="CN972" s="1"/>
      <c r="CO972" s="1"/>
      <c r="CP972" s="1"/>
      <c r="CQ972" s="1"/>
      <c r="CR972" s="1"/>
      <c r="CS972" s="1"/>
      <c r="CT972" s="1"/>
      <c r="CU972" s="1"/>
      <c r="CV972" s="1"/>
      <c r="CW972" s="1"/>
      <c r="CX972" s="1"/>
      <c r="CY972" s="1"/>
      <c r="CZ972" s="1"/>
      <c r="DA972" s="1"/>
      <c r="DB972" s="1"/>
      <c r="DC972" s="1"/>
      <c r="DD972" s="1"/>
      <c r="DE972" s="1"/>
      <c r="DF972" s="1"/>
      <c r="DG972" s="1"/>
      <c r="DH972" s="1"/>
      <c r="DI972" s="1"/>
      <c r="DJ972" s="1"/>
      <c r="DK972" s="1"/>
      <c r="DL972" s="1"/>
      <c r="DM972" s="1"/>
      <c r="DN972" s="1"/>
      <c r="DO972" s="1"/>
      <c r="DP972" s="1"/>
      <c r="DQ972" s="1"/>
      <c r="DR972" s="1"/>
      <c r="DS972" s="1"/>
      <c r="DT972" s="1"/>
      <c r="DU972" s="1"/>
      <c r="DV972" s="1"/>
      <c r="DW972" s="1"/>
      <c r="DX972" s="1"/>
      <c r="DY972" s="1"/>
      <c r="DZ972" s="1"/>
      <c r="EA972" s="1"/>
      <c r="EB972" s="1"/>
      <c r="EC972" s="1"/>
      <c r="ED972" s="1"/>
      <c r="EE972" s="1"/>
      <c r="EF972" s="1"/>
      <c r="EG972" s="1"/>
      <c r="EH972" s="1"/>
      <c r="EI972" s="1"/>
      <c r="EJ972" s="1"/>
      <c r="EK972" s="1"/>
      <c r="EL972" s="1"/>
      <c r="EM972" s="1"/>
      <c r="EN972" s="1"/>
      <c r="EO972" s="1"/>
      <c r="EP972" s="1"/>
      <c r="EQ972" s="1"/>
      <c r="ER972" s="1"/>
      <c r="ES972" s="1"/>
      <c r="ET972" s="1"/>
      <c r="EU972" s="1"/>
      <c r="EV972" s="1"/>
      <c r="EW972" s="1"/>
      <c r="EX972" s="1"/>
      <c r="EY972" s="1"/>
      <c r="EZ972" s="1"/>
      <c r="FA972" s="1"/>
      <c r="FB972" s="1"/>
      <c r="FC972" s="1"/>
      <c r="FD972" s="1"/>
      <c r="FE972" s="1"/>
      <c r="FF972" s="1"/>
      <c r="FI972" s="2"/>
      <c r="FJ972" s="2"/>
      <c r="FO972" s="2"/>
      <c r="FP972" s="2"/>
      <c r="FS972" s="2"/>
      <c r="FT972" s="2"/>
      <c r="FU972" s="2"/>
      <c r="FV972" s="2"/>
      <c r="FW972" s="2"/>
      <c r="FX972" s="2"/>
      <c r="FY972" s="2"/>
      <c r="FZ972" s="2"/>
      <c r="GQ972" s="1"/>
      <c r="GR972" s="1"/>
      <c r="GS972" s="1"/>
      <c r="GT972" s="1"/>
      <c r="GU972" s="1"/>
      <c r="GV972" s="1"/>
      <c r="GW972" s="1"/>
      <c r="GX972" s="1"/>
      <c r="HM972" s="1"/>
      <c r="HN972" s="1"/>
    </row>
    <row r="973" spans="1:222">
      <c r="A973" s="11"/>
      <c r="B973" s="1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2"/>
      <c r="AN973" s="2"/>
      <c r="AQ973" s="2"/>
      <c r="AR973" s="2"/>
      <c r="AU973" s="2"/>
      <c r="AV973" s="2"/>
      <c r="BA973" s="2"/>
      <c r="BB973" s="2"/>
      <c r="BE973" s="2"/>
      <c r="BF973" s="2"/>
      <c r="BI973" s="2"/>
      <c r="BJ973" s="2"/>
      <c r="BO973" s="1"/>
      <c r="BP973" s="1"/>
      <c r="BQ973" s="1"/>
      <c r="BR973" s="1"/>
      <c r="BS973" s="1"/>
      <c r="BT973" s="1"/>
      <c r="BU973" s="1"/>
      <c r="BV973" s="1"/>
      <c r="BW973" s="1"/>
      <c r="BX973" s="1"/>
      <c r="BY973" s="1"/>
      <c r="BZ973" s="1"/>
      <c r="CA973" s="1"/>
      <c r="CB973" s="1"/>
      <c r="CC973" s="1"/>
      <c r="CD973" s="1"/>
      <c r="CE973" s="1"/>
      <c r="CF973" s="1"/>
      <c r="CG973" s="1"/>
      <c r="CH973" s="1"/>
      <c r="CI973" s="1"/>
      <c r="CJ973" s="1"/>
      <c r="CK973" s="1"/>
      <c r="CL973" s="1"/>
      <c r="CM973" s="1"/>
      <c r="CN973" s="1"/>
      <c r="CO973" s="1"/>
      <c r="CP973" s="1"/>
      <c r="CQ973" s="1"/>
      <c r="CR973" s="1"/>
      <c r="CS973" s="1"/>
      <c r="CT973" s="1"/>
      <c r="CU973" s="1"/>
      <c r="CV973" s="1"/>
      <c r="CW973" s="1"/>
      <c r="CX973" s="1"/>
      <c r="CY973" s="1"/>
      <c r="CZ973" s="1"/>
      <c r="DA973" s="1"/>
      <c r="DB973" s="1"/>
      <c r="DC973" s="1"/>
      <c r="DD973" s="1"/>
      <c r="DE973" s="1"/>
      <c r="DF973" s="1"/>
      <c r="DG973" s="1"/>
      <c r="DH973" s="1"/>
      <c r="DI973" s="1"/>
      <c r="DJ973" s="1"/>
      <c r="DK973" s="1"/>
      <c r="DL973" s="1"/>
      <c r="DM973" s="1"/>
      <c r="DN973" s="1"/>
      <c r="DO973" s="1"/>
      <c r="DP973" s="1"/>
      <c r="DQ973" s="1"/>
      <c r="DR973" s="1"/>
      <c r="DS973" s="1"/>
      <c r="DT973" s="1"/>
      <c r="DU973" s="1"/>
      <c r="DV973" s="1"/>
      <c r="DW973" s="1"/>
      <c r="DX973" s="1"/>
      <c r="DY973" s="1"/>
      <c r="DZ973" s="1"/>
      <c r="EA973" s="1"/>
      <c r="EB973" s="1"/>
      <c r="EC973" s="1"/>
      <c r="ED973" s="1"/>
      <c r="EE973" s="1"/>
      <c r="EF973" s="1"/>
      <c r="EG973" s="1"/>
      <c r="EH973" s="1"/>
      <c r="EI973" s="1"/>
      <c r="EJ973" s="1"/>
      <c r="EK973" s="1"/>
      <c r="EL973" s="1"/>
      <c r="EM973" s="1"/>
      <c r="EN973" s="1"/>
      <c r="EO973" s="1"/>
      <c r="EP973" s="1"/>
      <c r="EQ973" s="1"/>
      <c r="ER973" s="1"/>
      <c r="ES973" s="1"/>
      <c r="ET973" s="1"/>
      <c r="EU973" s="1"/>
      <c r="EV973" s="1"/>
      <c r="EW973" s="1"/>
      <c r="EX973" s="1"/>
      <c r="EY973" s="1"/>
      <c r="EZ973" s="1"/>
      <c r="FA973" s="1"/>
      <c r="FB973" s="1"/>
      <c r="FC973" s="1"/>
      <c r="FD973" s="1"/>
      <c r="FE973" s="1"/>
      <c r="FF973" s="1"/>
      <c r="FI973" s="2"/>
      <c r="FJ973" s="2"/>
      <c r="FO973" s="2"/>
      <c r="FP973" s="2"/>
      <c r="FS973" s="2"/>
      <c r="FT973" s="2"/>
      <c r="FU973" s="2"/>
      <c r="FV973" s="2"/>
      <c r="FW973" s="2"/>
      <c r="FX973" s="2"/>
      <c r="FY973" s="2"/>
      <c r="FZ973" s="2"/>
      <c r="GQ973" s="1"/>
      <c r="GR973" s="1"/>
      <c r="GS973" s="1"/>
      <c r="GT973" s="1"/>
      <c r="GU973" s="1"/>
      <c r="GV973" s="1"/>
      <c r="GW973" s="1"/>
      <c r="GX973" s="1"/>
      <c r="HM973" s="1"/>
      <c r="HN973" s="1"/>
    </row>
    <row r="974" spans="1:222">
      <c r="A974" s="11"/>
      <c r="B974" s="1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2"/>
      <c r="AN974" s="2"/>
      <c r="AQ974" s="2"/>
      <c r="AR974" s="2"/>
      <c r="AU974" s="2"/>
      <c r="AV974" s="2"/>
      <c r="BA974" s="2"/>
      <c r="BB974" s="2"/>
      <c r="BE974" s="2"/>
      <c r="BF974" s="2"/>
      <c r="BI974" s="2"/>
      <c r="BJ974" s="2"/>
      <c r="BO974" s="1"/>
      <c r="BP974" s="1"/>
      <c r="BQ974" s="1"/>
      <c r="BR974" s="1"/>
      <c r="BS974" s="1"/>
      <c r="BT974" s="1"/>
      <c r="BU974" s="1"/>
      <c r="BV974" s="1"/>
      <c r="BW974" s="1"/>
      <c r="BX974" s="1"/>
      <c r="BY974" s="1"/>
      <c r="BZ974" s="1"/>
      <c r="CA974" s="1"/>
      <c r="CB974" s="1"/>
      <c r="CC974" s="1"/>
      <c r="CD974" s="1"/>
      <c r="CE974" s="1"/>
      <c r="CF974" s="1"/>
      <c r="CG974" s="1"/>
      <c r="CH974" s="1"/>
      <c r="CI974" s="1"/>
      <c r="CJ974" s="1"/>
      <c r="CK974" s="1"/>
      <c r="CL974" s="1"/>
      <c r="CM974" s="1"/>
      <c r="CN974" s="1"/>
      <c r="CO974" s="1"/>
      <c r="CP974" s="1"/>
      <c r="CQ974" s="1"/>
      <c r="CR974" s="1"/>
      <c r="CS974" s="1"/>
      <c r="CT974" s="1"/>
      <c r="CU974" s="1"/>
      <c r="CV974" s="1"/>
      <c r="CW974" s="1"/>
      <c r="CX974" s="1"/>
      <c r="CY974" s="1"/>
      <c r="CZ974" s="1"/>
      <c r="DA974" s="1"/>
      <c r="DB974" s="1"/>
      <c r="DC974" s="1"/>
      <c r="DD974" s="1"/>
      <c r="DE974" s="1"/>
      <c r="DF974" s="1"/>
      <c r="DG974" s="1"/>
      <c r="DH974" s="1"/>
      <c r="DI974" s="1"/>
      <c r="DJ974" s="1"/>
      <c r="DK974" s="1"/>
      <c r="DL974" s="1"/>
      <c r="DM974" s="1"/>
      <c r="DN974" s="1"/>
      <c r="DO974" s="1"/>
      <c r="DP974" s="1"/>
      <c r="DQ974" s="1"/>
      <c r="DR974" s="1"/>
      <c r="DS974" s="1"/>
      <c r="DT974" s="1"/>
      <c r="DU974" s="1"/>
      <c r="DV974" s="1"/>
      <c r="DW974" s="1"/>
      <c r="DX974" s="1"/>
      <c r="DY974" s="1"/>
      <c r="DZ974" s="1"/>
      <c r="EA974" s="1"/>
      <c r="EB974" s="1"/>
      <c r="EC974" s="1"/>
      <c r="ED974" s="1"/>
      <c r="EE974" s="1"/>
      <c r="EF974" s="1"/>
      <c r="EG974" s="1"/>
      <c r="EH974" s="1"/>
      <c r="EI974" s="1"/>
      <c r="EJ974" s="1"/>
      <c r="EK974" s="1"/>
      <c r="EL974" s="1"/>
      <c r="EM974" s="1"/>
      <c r="EN974" s="1"/>
      <c r="EO974" s="1"/>
      <c r="EP974" s="1"/>
      <c r="EQ974" s="1"/>
      <c r="ER974" s="1"/>
      <c r="ES974" s="1"/>
      <c r="ET974" s="1"/>
      <c r="EU974" s="1"/>
      <c r="EV974" s="1"/>
      <c r="EW974" s="1"/>
      <c r="EX974" s="1"/>
      <c r="EY974" s="1"/>
      <c r="EZ974" s="1"/>
      <c r="FA974" s="1"/>
      <c r="FB974" s="1"/>
      <c r="FC974" s="1"/>
      <c r="FD974" s="1"/>
      <c r="FE974" s="1"/>
      <c r="FF974" s="1"/>
      <c r="FI974" s="2"/>
      <c r="FJ974" s="2"/>
      <c r="FO974" s="2"/>
      <c r="FP974" s="2"/>
      <c r="FS974" s="2"/>
      <c r="FT974" s="2"/>
      <c r="FU974" s="2"/>
      <c r="FV974" s="2"/>
      <c r="FW974" s="2"/>
      <c r="FX974" s="2"/>
      <c r="FY974" s="2"/>
      <c r="FZ974" s="2"/>
      <c r="GQ974" s="1"/>
      <c r="GR974" s="1"/>
      <c r="GS974" s="1"/>
      <c r="GT974" s="1"/>
      <c r="GU974" s="1"/>
      <c r="GV974" s="1"/>
      <c r="GW974" s="1"/>
      <c r="GX974" s="1"/>
      <c r="HM974" s="1"/>
      <c r="HN974" s="1"/>
    </row>
    <row r="975" spans="1:222">
      <c r="A975" s="11"/>
      <c r="B975" s="1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2"/>
      <c r="AN975" s="2"/>
      <c r="AQ975" s="2"/>
      <c r="AR975" s="2"/>
      <c r="AU975" s="2"/>
      <c r="AV975" s="2"/>
      <c r="BA975" s="2"/>
      <c r="BB975" s="2"/>
      <c r="BE975" s="2"/>
      <c r="BF975" s="2"/>
      <c r="BI975" s="2"/>
      <c r="BJ975" s="2"/>
      <c r="BO975" s="1"/>
      <c r="BP975" s="1"/>
      <c r="BQ975" s="1"/>
      <c r="BR975" s="1"/>
      <c r="BS975" s="1"/>
      <c r="BT975" s="1"/>
      <c r="BU975" s="1"/>
      <c r="BV975" s="1"/>
      <c r="BW975" s="1"/>
      <c r="BX975" s="1"/>
      <c r="BY975" s="1"/>
      <c r="BZ975" s="1"/>
      <c r="CA975" s="1"/>
      <c r="CB975" s="1"/>
      <c r="CC975" s="1"/>
      <c r="CD975" s="1"/>
      <c r="CE975" s="1"/>
      <c r="CF975" s="1"/>
      <c r="CG975" s="1"/>
      <c r="CH975" s="1"/>
      <c r="CI975" s="1"/>
      <c r="CJ975" s="1"/>
      <c r="CK975" s="1"/>
      <c r="CL975" s="1"/>
      <c r="CM975" s="1"/>
      <c r="CN975" s="1"/>
      <c r="CO975" s="1"/>
      <c r="CP975" s="1"/>
      <c r="CQ975" s="1"/>
      <c r="CR975" s="1"/>
      <c r="CS975" s="1"/>
      <c r="CT975" s="1"/>
      <c r="CU975" s="1"/>
      <c r="CV975" s="1"/>
      <c r="CW975" s="1"/>
      <c r="CX975" s="1"/>
      <c r="CY975" s="1"/>
      <c r="CZ975" s="1"/>
      <c r="DA975" s="1"/>
      <c r="DB975" s="1"/>
      <c r="DC975" s="1"/>
      <c r="DD975" s="1"/>
      <c r="DE975" s="1"/>
      <c r="DF975" s="1"/>
      <c r="DG975" s="1"/>
      <c r="DH975" s="1"/>
      <c r="DI975" s="1"/>
      <c r="DJ975" s="1"/>
      <c r="DK975" s="1"/>
      <c r="DL975" s="1"/>
      <c r="DM975" s="1"/>
      <c r="DN975" s="1"/>
      <c r="DO975" s="1"/>
      <c r="DP975" s="1"/>
      <c r="DQ975" s="1"/>
      <c r="DR975" s="1"/>
      <c r="DS975" s="1"/>
      <c r="DT975" s="1"/>
      <c r="DU975" s="1"/>
      <c r="DV975" s="1"/>
      <c r="DW975" s="1"/>
      <c r="DX975" s="1"/>
      <c r="DY975" s="1"/>
      <c r="DZ975" s="1"/>
      <c r="EA975" s="1"/>
      <c r="EB975" s="1"/>
      <c r="EC975" s="1"/>
      <c r="ED975" s="1"/>
      <c r="EE975" s="1"/>
      <c r="EF975" s="1"/>
      <c r="EG975" s="1"/>
      <c r="EH975" s="1"/>
      <c r="EI975" s="1"/>
      <c r="EJ975" s="1"/>
      <c r="EK975" s="1"/>
      <c r="EL975" s="1"/>
      <c r="EM975" s="1"/>
      <c r="EN975" s="1"/>
      <c r="EO975" s="1"/>
      <c r="EP975" s="1"/>
      <c r="EQ975" s="1"/>
      <c r="ER975" s="1"/>
      <c r="ES975" s="1"/>
      <c r="ET975" s="1"/>
      <c r="EU975" s="1"/>
      <c r="EV975" s="1"/>
      <c r="EW975" s="1"/>
      <c r="EX975" s="1"/>
      <c r="EY975" s="1"/>
      <c r="EZ975" s="1"/>
      <c r="FA975" s="1"/>
      <c r="FB975" s="1"/>
      <c r="FC975" s="1"/>
      <c r="FD975" s="1"/>
      <c r="FE975" s="1"/>
      <c r="FF975" s="1"/>
      <c r="FI975" s="2"/>
      <c r="FJ975" s="2"/>
      <c r="FO975" s="2"/>
      <c r="FP975" s="2"/>
      <c r="FS975" s="2"/>
      <c r="FT975" s="2"/>
      <c r="FU975" s="2"/>
      <c r="FV975" s="2"/>
      <c r="FW975" s="2"/>
      <c r="FX975" s="2"/>
      <c r="FY975" s="2"/>
      <c r="FZ975" s="2"/>
      <c r="GQ975" s="1"/>
      <c r="GR975" s="1"/>
      <c r="GS975" s="1"/>
      <c r="GT975" s="1"/>
      <c r="GU975" s="1"/>
      <c r="GV975" s="1"/>
      <c r="GW975" s="1"/>
      <c r="GX975" s="1"/>
      <c r="HM975" s="1"/>
      <c r="HN975" s="1"/>
    </row>
    <row r="976" spans="1:222">
      <c r="A976" s="11"/>
      <c r="B976" s="1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2"/>
      <c r="AN976" s="2"/>
      <c r="AQ976" s="2"/>
      <c r="AR976" s="2"/>
      <c r="AU976" s="2"/>
      <c r="AV976" s="2"/>
      <c r="BA976" s="2"/>
      <c r="BB976" s="2"/>
      <c r="BE976" s="2"/>
      <c r="BF976" s="2"/>
      <c r="BI976" s="2"/>
      <c r="BJ976" s="2"/>
      <c r="BO976" s="1"/>
      <c r="BP976" s="1"/>
      <c r="BQ976" s="1"/>
      <c r="BR976" s="1"/>
      <c r="BS976" s="1"/>
      <c r="BT976" s="1"/>
      <c r="BU976" s="1"/>
      <c r="BV976" s="1"/>
      <c r="BW976" s="1"/>
      <c r="BX976" s="1"/>
      <c r="BY976" s="1"/>
      <c r="BZ976" s="1"/>
      <c r="CA976" s="1"/>
      <c r="CB976" s="1"/>
      <c r="CC976" s="1"/>
      <c r="CD976" s="1"/>
      <c r="CE976" s="1"/>
      <c r="CF976" s="1"/>
      <c r="CG976" s="1"/>
      <c r="CH976" s="1"/>
      <c r="CI976" s="1"/>
      <c r="CJ976" s="1"/>
      <c r="CK976" s="1"/>
      <c r="CL976" s="1"/>
      <c r="CM976" s="1"/>
      <c r="CN976" s="1"/>
      <c r="CO976" s="1"/>
      <c r="CP976" s="1"/>
      <c r="CQ976" s="1"/>
      <c r="CR976" s="1"/>
      <c r="CS976" s="1"/>
      <c r="CT976" s="1"/>
      <c r="CU976" s="1"/>
      <c r="CV976" s="1"/>
      <c r="CW976" s="1"/>
      <c r="CX976" s="1"/>
      <c r="CY976" s="1"/>
      <c r="CZ976" s="1"/>
      <c r="DA976" s="1"/>
      <c r="DB976" s="1"/>
      <c r="DC976" s="1"/>
      <c r="DD976" s="1"/>
      <c r="DE976" s="1"/>
      <c r="DF976" s="1"/>
      <c r="DG976" s="1"/>
      <c r="DH976" s="1"/>
      <c r="DI976" s="1"/>
      <c r="DJ976" s="1"/>
      <c r="DK976" s="1"/>
      <c r="DL976" s="1"/>
      <c r="DM976" s="1"/>
      <c r="DN976" s="1"/>
      <c r="DO976" s="1"/>
      <c r="DP976" s="1"/>
      <c r="DQ976" s="1"/>
      <c r="DR976" s="1"/>
      <c r="DS976" s="1"/>
      <c r="DT976" s="1"/>
      <c r="DU976" s="1"/>
      <c r="DV976" s="1"/>
      <c r="DW976" s="1"/>
      <c r="DX976" s="1"/>
      <c r="DY976" s="1"/>
      <c r="DZ976" s="1"/>
      <c r="EA976" s="1"/>
      <c r="EB976" s="1"/>
      <c r="EC976" s="1"/>
      <c r="ED976" s="1"/>
      <c r="EE976" s="1"/>
      <c r="EF976" s="1"/>
      <c r="EG976" s="1"/>
      <c r="EH976" s="1"/>
      <c r="EI976" s="1"/>
      <c r="EJ976" s="1"/>
      <c r="EK976" s="1"/>
      <c r="EL976" s="1"/>
      <c r="EM976" s="1"/>
      <c r="EN976" s="1"/>
      <c r="EO976" s="1"/>
      <c r="EP976" s="1"/>
      <c r="EQ976" s="1"/>
      <c r="ER976" s="1"/>
      <c r="ES976" s="1"/>
      <c r="ET976" s="1"/>
      <c r="EU976" s="1"/>
      <c r="EV976" s="1"/>
      <c r="EW976" s="1"/>
      <c r="EX976" s="1"/>
      <c r="EY976" s="1"/>
      <c r="EZ976" s="1"/>
      <c r="FA976" s="1"/>
      <c r="FB976" s="1"/>
      <c r="FC976" s="1"/>
      <c r="FD976" s="1"/>
      <c r="FE976" s="1"/>
      <c r="FF976" s="1"/>
      <c r="FI976" s="2"/>
      <c r="FJ976" s="2"/>
      <c r="FO976" s="2"/>
      <c r="FP976" s="2"/>
      <c r="FS976" s="2"/>
      <c r="FT976" s="2"/>
      <c r="FU976" s="2"/>
      <c r="FV976" s="2"/>
      <c r="FW976" s="2"/>
      <c r="FX976" s="2"/>
      <c r="FY976" s="2"/>
      <c r="FZ976" s="2"/>
      <c r="GQ976" s="1"/>
      <c r="GR976" s="1"/>
      <c r="GS976" s="1"/>
      <c r="GT976" s="1"/>
      <c r="GU976" s="1"/>
      <c r="GV976" s="1"/>
      <c r="GW976" s="1"/>
      <c r="GX976" s="1"/>
      <c r="HM976" s="1"/>
      <c r="HN976" s="1"/>
    </row>
    <row r="977" spans="1:222">
      <c r="A977" s="11"/>
      <c r="B977" s="1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2"/>
      <c r="AN977" s="2"/>
      <c r="AQ977" s="2"/>
      <c r="AR977" s="2"/>
      <c r="AU977" s="2"/>
      <c r="AV977" s="2"/>
      <c r="BA977" s="2"/>
      <c r="BB977" s="2"/>
      <c r="BE977" s="2"/>
      <c r="BF977" s="2"/>
      <c r="BI977" s="2"/>
      <c r="BJ977" s="2"/>
      <c r="BO977" s="1"/>
      <c r="BP977" s="1"/>
      <c r="BQ977" s="1"/>
      <c r="BR977" s="1"/>
      <c r="BS977" s="1"/>
      <c r="BT977" s="1"/>
      <c r="BU977" s="1"/>
      <c r="BV977" s="1"/>
      <c r="BW977" s="1"/>
      <c r="BX977" s="1"/>
      <c r="BY977" s="1"/>
      <c r="BZ977" s="1"/>
      <c r="CA977" s="1"/>
      <c r="CB977" s="1"/>
      <c r="CC977" s="1"/>
      <c r="CD977" s="1"/>
      <c r="CE977" s="1"/>
      <c r="CF977" s="1"/>
      <c r="CG977" s="1"/>
      <c r="CH977" s="1"/>
      <c r="CI977" s="1"/>
      <c r="CJ977" s="1"/>
      <c r="CK977" s="1"/>
      <c r="CL977" s="1"/>
      <c r="CM977" s="1"/>
      <c r="CN977" s="1"/>
      <c r="CO977" s="1"/>
      <c r="CP977" s="1"/>
      <c r="CQ977" s="1"/>
      <c r="CR977" s="1"/>
      <c r="CS977" s="1"/>
      <c r="CT977" s="1"/>
      <c r="CU977" s="1"/>
      <c r="CV977" s="1"/>
      <c r="CW977" s="1"/>
      <c r="CX977" s="1"/>
      <c r="CY977" s="1"/>
      <c r="CZ977" s="1"/>
      <c r="DA977" s="1"/>
      <c r="DB977" s="1"/>
      <c r="DC977" s="1"/>
      <c r="DD977" s="1"/>
      <c r="DE977" s="1"/>
      <c r="DF977" s="1"/>
      <c r="DG977" s="1"/>
      <c r="DH977" s="1"/>
      <c r="DI977" s="1"/>
      <c r="DJ977" s="1"/>
      <c r="DK977" s="1"/>
      <c r="DL977" s="1"/>
      <c r="DM977" s="1"/>
      <c r="DN977" s="1"/>
      <c r="DO977" s="1"/>
      <c r="DP977" s="1"/>
      <c r="DQ977" s="1"/>
      <c r="DR977" s="1"/>
      <c r="DS977" s="1"/>
      <c r="DT977" s="1"/>
      <c r="DU977" s="1"/>
      <c r="DV977" s="1"/>
      <c r="DW977" s="1"/>
      <c r="DX977" s="1"/>
      <c r="DY977" s="1"/>
      <c r="DZ977" s="1"/>
      <c r="EA977" s="1"/>
      <c r="EB977" s="1"/>
      <c r="EC977" s="1"/>
      <c r="ED977" s="1"/>
      <c r="EE977" s="1"/>
      <c r="EF977" s="1"/>
      <c r="EG977" s="1"/>
      <c r="EH977" s="1"/>
      <c r="EI977" s="1"/>
      <c r="EJ977" s="1"/>
      <c r="EK977" s="1"/>
      <c r="EL977" s="1"/>
      <c r="EM977" s="1"/>
      <c r="EN977" s="1"/>
      <c r="EO977" s="1"/>
      <c r="EP977" s="1"/>
      <c r="EQ977" s="1"/>
      <c r="ER977" s="1"/>
      <c r="ES977" s="1"/>
      <c r="ET977" s="1"/>
      <c r="EU977" s="1"/>
      <c r="EV977" s="1"/>
      <c r="EW977" s="1"/>
      <c r="EX977" s="1"/>
      <c r="EY977" s="1"/>
      <c r="EZ977" s="1"/>
      <c r="FA977" s="1"/>
      <c r="FB977" s="1"/>
      <c r="FC977" s="1"/>
      <c r="FD977" s="1"/>
      <c r="FE977" s="1"/>
      <c r="FF977" s="1"/>
      <c r="FI977" s="2"/>
      <c r="FJ977" s="2"/>
      <c r="FO977" s="2"/>
      <c r="FP977" s="2"/>
      <c r="FS977" s="2"/>
      <c r="FT977" s="2"/>
      <c r="FU977" s="2"/>
      <c r="FV977" s="2"/>
      <c r="FW977" s="2"/>
      <c r="FX977" s="2"/>
      <c r="FY977" s="2"/>
      <c r="FZ977" s="2"/>
      <c r="GQ977" s="1"/>
      <c r="GR977" s="1"/>
      <c r="GS977" s="1"/>
      <c r="GT977" s="1"/>
      <c r="GU977" s="1"/>
      <c r="GV977" s="1"/>
      <c r="GW977" s="1"/>
      <c r="GX977" s="1"/>
      <c r="HM977" s="1"/>
      <c r="HN977" s="1"/>
    </row>
    <row r="978" spans="1:222">
      <c r="A978" s="11"/>
      <c r="B978" s="1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2"/>
      <c r="AN978" s="2"/>
      <c r="AQ978" s="2"/>
      <c r="AR978" s="2"/>
      <c r="AU978" s="2"/>
      <c r="AV978" s="2"/>
      <c r="BA978" s="2"/>
      <c r="BB978" s="2"/>
      <c r="BE978" s="2"/>
      <c r="BF978" s="2"/>
      <c r="BI978" s="2"/>
      <c r="BJ978" s="2"/>
      <c r="BO978" s="1"/>
      <c r="BP978" s="1"/>
      <c r="BQ978" s="1"/>
      <c r="BR978" s="1"/>
      <c r="BS978" s="1"/>
      <c r="BT978" s="1"/>
      <c r="BU978" s="1"/>
      <c r="BV978" s="1"/>
      <c r="BW978" s="1"/>
      <c r="BX978" s="1"/>
      <c r="BY978" s="1"/>
      <c r="BZ978" s="1"/>
      <c r="CA978" s="1"/>
      <c r="CB978" s="1"/>
      <c r="CC978" s="1"/>
      <c r="CD978" s="1"/>
      <c r="CE978" s="1"/>
      <c r="CF978" s="1"/>
      <c r="CG978" s="1"/>
      <c r="CH978" s="1"/>
      <c r="CI978" s="1"/>
      <c r="CJ978" s="1"/>
      <c r="CK978" s="1"/>
      <c r="CL978" s="1"/>
      <c r="CM978" s="1"/>
      <c r="CN978" s="1"/>
      <c r="CO978" s="1"/>
      <c r="CP978" s="1"/>
      <c r="CQ978" s="1"/>
      <c r="CR978" s="1"/>
      <c r="CS978" s="1"/>
      <c r="CT978" s="1"/>
      <c r="CU978" s="1"/>
      <c r="CV978" s="1"/>
      <c r="CW978" s="1"/>
      <c r="CX978" s="1"/>
      <c r="CY978" s="1"/>
      <c r="CZ978" s="1"/>
      <c r="DA978" s="1"/>
      <c r="DB978" s="1"/>
      <c r="DC978" s="1"/>
      <c r="DD978" s="1"/>
      <c r="DE978" s="1"/>
      <c r="DF978" s="1"/>
      <c r="DG978" s="1"/>
      <c r="DH978" s="1"/>
      <c r="DI978" s="1"/>
      <c r="DJ978" s="1"/>
      <c r="DK978" s="1"/>
      <c r="DL978" s="1"/>
      <c r="DM978" s="1"/>
      <c r="DN978" s="1"/>
      <c r="DO978" s="1"/>
      <c r="DP978" s="1"/>
      <c r="DQ978" s="1"/>
      <c r="DR978" s="1"/>
      <c r="DS978" s="1"/>
      <c r="DT978" s="1"/>
      <c r="DU978" s="1"/>
      <c r="DV978" s="1"/>
      <c r="DW978" s="1"/>
      <c r="DX978" s="1"/>
      <c r="DY978" s="1"/>
      <c r="DZ978" s="1"/>
      <c r="EA978" s="1"/>
      <c r="EB978" s="1"/>
      <c r="EC978" s="1"/>
      <c r="ED978" s="1"/>
      <c r="EE978" s="1"/>
      <c r="EF978" s="1"/>
      <c r="EG978" s="1"/>
      <c r="EH978" s="1"/>
      <c r="EI978" s="1"/>
      <c r="EJ978" s="1"/>
      <c r="EK978" s="1"/>
      <c r="EL978" s="1"/>
      <c r="EM978" s="1"/>
      <c r="EN978" s="1"/>
      <c r="EO978" s="1"/>
      <c r="EP978" s="1"/>
      <c r="EQ978" s="1"/>
      <c r="ER978" s="1"/>
      <c r="ES978" s="1"/>
      <c r="ET978" s="1"/>
      <c r="EU978" s="1"/>
      <c r="EV978" s="1"/>
      <c r="EW978" s="1"/>
      <c r="EX978" s="1"/>
      <c r="EY978" s="1"/>
      <c r="EZ978" s="1"/>
      <c r="FA978" s="1"/>
      <c r="FB978" s="1"/>
      <c r="FC978" s="1"/>
      <c r="FD978" s="1"/>
      <c r="FE978" s="1"/>
      <c r="FF978" s="1"/>
      <c r="FI978" s="2"/>
      <c r="FJ978" s="2"/>
      <c r="FO978" s="2"/>
      <c r="FP978" s="2"/>
      <c r="FS978" s="2"/>
      <c r="FT978" s="2"/>
      <c r="FU978" s="2"/>
      <c r="FV978" s="2"/>
      <c r="FW978" s="2"/>
      <c r="FX978" s="2"/>
      <c r="FY978" s="2"/>
      <c r="FZ978" s="2"/>
      <c r="GQ978" s="1"/>
      <c r="GR978" s="1"/>
      <c r="GS978" s="1"/>
      <c r="GT978" s="1"/>
      <c r="GU978" s="1"/>
      <c r="GV978" s="1"/>
      <c r="GW978" s="1"/>
      <c r="GX978" s="1"/>
      <c r="HM978" s="1"/>
      <c r="HN978" s="1"/>
    </row>
    <row r="979" spans="1:222">
      <c r="A979" s="11"/>
      <c r="B979" s="1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2"/>
      <c r="AN979" s="2"/>
      <c r="AQ979" s="2"/>
      <c r="AR979" s="2"/>
      <c r="AU979" s="2"/>
      <c r="AV979" s="2"/>
      <c r="BA979" s="2"/>
      <c r="BB979" s="2"/>
      <c r="BE979" s="2"/>
      <c r="BF979" s="2"/>
      <c r="BI979" s="2"/>
      <c r="BJ979" s="2"/>
      <c r="BO979" s="1"/>
      <c r="BP979" s="1"/>
      <c r="BQ979" s="1"/>
      <c r="BR979" s="1"/>
      <c r="BS979" s="1"/>
      <c r="BT979" s="1"/>
      <c r="BU979" s="1"/>
      <c r="BV979" s="1"/>
      <c r="BW979" s="1"/>
      <c r="BX979" s="1"/>
      <c r="BY979" s="1"/>
      <c r="BZ979" s="1"/>
      <c r="CA979" s="1"/>
      <c r="CB979" s="1"/>
      <c r="CC979" s="1"/>
      <c r="CD979" s="1"/>
      <c r="CE979" s="1"/>
      <c r="CF979" s="1"/>
      <c r="CG979" s="1"/>
      <c r="CH979" s="1"/>
      <c r="CI979" s="1"/>
      <c r="CJ979" s="1"/>
      <c r="CK979" s="1"/>
      <c r="CL979" s="1"/>
      <c r="CM979" s="1"/>
      <c r="CN979" s="1"/>
      <c r="CO979" s="1"/>
      <c r="CP979" s="1"/>
      <c r="CQ979" s="1"/>
      <c r="CR979" s="1"/>
      <c r="CS979" s="1"/>
      <c r="CT979" s="1"/>
      <c r="CU979" s="1"/>
      <c r="CV979" s="1"/>
      <c r="CW979" s="1"/>
      <c r="CX979" s="1"/>
      <c r="CY979" s="1"/>
      <c r="CZ979" s="1"/>
      <c r="DA979" s="1"/>
      <c r="DB979" s="1"/>
      <c r="DC979" s="1"/>
      <c r="DD979" s="1"/>
      <c r="DE979" s="1"/>
      <c r="DF979" s="1"/>
      <c r="DG979" s="1"/>
      <c r="DH979" s="1"/>
      <c r="DI979" s="1"/>
      <c r="DJ979" s="1"/>
      <c r="DK979" s="1"/>
      <c r="DL979" s="1"/>
      <c r="DM979" s="1"/>
      <c r="DN979" s="1"/>
      <c r="DO979" s="1"/>
      <c r="DP979" s="1"/>
      <c r="DQ979" s="1"/>
      <c r="DR979" s="1"/>
      <c r="DS979" s="1"/>
      <c r="DT979" s="1"/>
      <c r="DU979" s="1"/>
      <c r="DV979" s="1"/>
      <c r="DW979" s="1"/>
      <c r="DX979" s="1"/>
      <c r="DY979" s="1"/>
      <c r="DZ979" s="1"/>
      <c r="EA979" s="1"/>
      <c r="EB979" s="1"/>
      <c r="EC979" s="1"/>
      <c r="ED979" s="1"/>
      <c r="EE979" s="1"/>
      <c r="EF979" s="1"/>
      <c r="EG979" s="1"/>
      <c r="EH979" s="1"/>
      <c r="EI979" s="1"/>
      <c r="EJ979" s="1"/>
      <c r="EK979" s="1"/>
      <c r="EL979" s="1"/>
      <c r="EM979" s="1"/>
      <c r="EN979" s="1"/>
      <c r="EO979" s="1"/>
      <c r="EP979" s="1"/>
      <c r="EQ979" s="1"/>
      <c r="ER979" s="1"/>
      <c r="ES979" s="1"/>
      <c r="ET979" s="1"/>
      <c r="EU979" s="1"/>
      <c r="EV979" s="1"/>
      <c r="EW979" s="1"/>
      <c r="EX979" s="1"/>
      <c r="EY979" s="1"/>
      <c r="EZ979" s="1"/>
      <c r="FA979" s="1"/>
      <c r="FB979" s="1"/>
      <c r="FC979" s="1"/>
      <c r="FD979" s="1"/>
      <c r="FE979" s="1"/>
      <c r="FF979" s="1"/>
      <c r="FI979" s="2"/>
      <c r="FJ979" s="2"/>
      <c r="FO979" s="2"/>
      <c r="FP979" s="2"/>
      <c r="FS979" s="2"/>
      <c r="FT979" s="2"/>
      <c r="FU979" s="2"/>
      <c r="FV979" s="2"/>
      <c r="FW979" s="2"/>
      <c r="FX979" s="2"/>
      <c r="FY979" s="2"/>
      <c r="FZ979" s="2"/>
      <c r="GQ979" s="1"/>
      <c r="GR979" s="1"/>
      <c r="GS979" s="1"/>
      <c r="GT979" s="1"/>
      <c r="GU979" s="1"/>
      <c r="GV979" s="1"/>
      <c r="GW979" s="1"/>
      <c r="GX979" s="1"/>
      <c r="HM979" s="1"/>
      <c r="HN979" s="1"/>
    </row>
    <row r="980" spans="1:222">
      <c r="A980" s="11"/>
      <c r="B980" s="1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2"/>
      <c r="AN980" s="2"/>
      <c r="AQ980" s="2"/>
      <c r="AR980" s="2"/>
      <c r="AU980" s="2"/>
      <c r="AV980" s="2"/>
      <c r="BA980" s="2"/>
      <c r="BB980" s="2"/>
      <c r="BE980" s="2"/>
      <c r="BF980" s="2"/>
      <c r="BI980" s="2"/>
      <c r="BJ980" s="2"/>
      <c r="BO980" s="1"/>
      <c r="BP980" s="1"/>
      <c r="BQ980" s="1"/>
      <c r="BR980" s="1"/>
      <c r="BS980" s="1"/>
      <c r="BT980" s="1"/>
      <c r="BU980" s="1"/>
      <c r="BV980" s="1"/>
      <c r="BW980" s="1"/>
      <c r="BX980" s="1"/>
      <c r="BY980" s="1"/>
      <c r="BZ980" s="1"/>
      <c r="CA980" s="1"/>
      <c r="CB980" s="1"/>
      <c r="CC980" s="1"/>
      <c r="CD980" s="1"/>
      <c r="CE980" s="1"/>
      <c r="CF980" s="1"/>
      <c r="CG980" s="1"/>
      <c r="CH980" s="1"/>
      <c r="CI980" s="1"/>
      <c r="CJ980" s="1"/>
      <c r="CK980" s="1"/>
      <c r="CL980" s="1"/>
      <c r="CM980" s="1"/>
      <c r="CN980" s="1"/>
      <c r="CO980" s="1"/>
      <c r="CP980" s="1"/>
      <c r="CQ980" s="1"/>
      <c r="CR980" s="1"/>
      <c r="CS980" s="1"/>
      <c r="CT980" s="1"/>
      <c r="CU980" s="1"/>
      <c r="CV980" s="1"/>
      <c r="CW980" s="1"/>
      <c r="CX980" s="1"/>
      <c r="CY980" s="1"/>
      <c r="CZ980" s="1"/>
      <c r="DA980" s="1"/>
      <c r="DB980" s="1"/>
      <c r="DC980" s="1"/>
      <c r="DD980" s="1"/>
      <c r="DE980" s="1"/>
      <c r="DF980" s="1"/>
      <c r="DG980" s="1"/>
      <c r="DH980" s="1"/>
      <c r="DI980" s="1"/>
      <c r="DJ980" s="1"/>
      <c r="DK980" s="1"/>
      <c r="DL980" s="1"/>
      <c r="DM980" s="1"/>
      <c r="DN980" s="1"/>
      <c r="DO980" s="1"/>
      <c r="DP980" s="1"/>
      <c r="DQ980" s="1"/>
      <c r="DR980" s="1"/>
      <c r="DS980" s="1"/>
      <c r="DT980" s="1"/>
      <c r="DU980" s="1"/>
      <c r="DV980" s="1"/>
      <c r="DW980" s="1"/>
      <c r="DX980" s="1"/>
      <c r="DY980" s="1"/>
      <c r="DZ980" s="1"/>
      <c r="EA980" s="1"/>
      <c r="EB980" s="1"/>
      <c r="EC980" s="1"/>
      <c r="ED980" s="1"/>
      <c r="EE980" s="1"/>
      <c r="EF980" s="1"/>
      <c r="EG980" s="1"/>
      <c r="EH980" s="1"/>
      <c r="EI980" s="1"/>
      <c r="EJ980" s="1"/>
      <c r="EK980" s="1"/>
      <c r="EL980" s="1"/>
      <c r="EM980" s="1"/>
      <c r="EN980" s="1"/>
      <c r="EO980" s="1"/>
      <c r="EP980" s="1"/>
      <c r="EQ980" s="1"/>
      <c r="ER980" s="1"/>
      <c r="ES980" s="1"/>
      <c r="ET980" s="1"/>
      <c r="EU980" s="1"/>
      <c r="EV980" s="1"/>
      <c r="EW980" s="1"/>
      <c r="EX980" s="1"/>
      <c r="EY980" s="1"/>
      <c r="EZ980" s="1"/>
      <c r="FA980" s="1"/>
      <c r="FB980" s="1"/>
      <c r="FC980" s="1"/>
      <c r="FD980" s="1"/>
      <c r="FE980" s="1"/>
      <c r="FF980" s="1"/>
      <c r="FI980" s="2"/>
      <c r="FJ980" s="2"/>
      <c r="FO980" s="2"/>
      <c r="FP980" s="2"/>
      <c r="FS980" s="2"/>
      <c r="FT980" s="2"/>
      <c r="FU980" s="2"/>
      <c r="FV980" s="2"/>
      <c r="FW980" s="2"/>
      <c r="FX980" s="2"/>
      <c r="FY980" s="2"/>
      <c r="FZ980" s="2"/>
      <c r="GQ980" s="1"/>
      <c r="GR980" s="1"/>
      <c r="GS980" s="1"/>
      <c r="GT980" s="1"/>
      <c r="GU980" s="1"/>
      <c r="GV980" s="1"/>
      <c r="GW980" s="1"/>
      <c r="GX980" s="1"/>
      <c r="HM980" s="1"/>
      <c r="HN980" s="1"/>
    </row>
    <row r="981" spans="1:222">
      <c r="A981" s="11"/>
      <c r="B981" s="1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2"/>
      <c r="AN981" s="2"/>
      <c r="AQ981" s="2"/>
      <c r="AR981" s="2"/>
      <c r="AU981" s="2"/>
      <c r="AV981" s="2"/>
      <c r="BA981" s="2"/>
      <c r="BB981" s="2"/>
      <c r="BE981" s="2"/>
      <c r="BF981" s="2"/>
      <c r="BI981" s="2"/>
      <c r="BJ981" s="2"/>
      <c r="BO981" s="1"/>
      <c r="BP981" s="1"/>
      <c r="BQ981" s="1"/>
      <c r="BR981" s="1"/>
      <c r="BS981" s="1"/>
      <c r="BT981" s="1"/>
      <c r="BU981" s="1"/>
      <c r="BV981" s="1"/>
      <c r="BW981" s="1"/>
      <c r="BX981" s="1"/>
      <c r="BY981" s="1"/>
      <c r="BZ981" s="1"/>
      <c r="CA981" s="1"/>
      <c r="CB981" s="1"/>
      <c r="CC981" s="1"/>
      <c r="CD981" s="1"/>
      <c r="CE981" s="1"/>
      <c r="CF981" s="1"/>
      <c r="CG981" s="1"/>
      <c r="CH981" s="1"/>
      <c r="CI981" s="1"/>
      <c r="CJ981" s="1"/>
      <c r="CK981" s="1"/>
      <c r="CL981" s="1"/>
      <c r="CM981" s="1"/>
      <c r="CN981" s="1"/>
      <c r="CO981" s="1"/>
      <c r="CP981" s="1"/>
      <c r="CQ981" s="1"/>
      <c r="CR981" s="1"/>
      <c r="CS981" s="1"/>
      <c r="CT981" s="1"/>
      <c r="CU981" s="1"/>
      <c r="CV981" s="1"/>
      <c r="CW981" s="1"/>
      <c r="CX981" s="1"/>
      <c r="CY981" s="1"/>
      <c r="CZ981" s="1"/>
      <c r="DA981" s="1"/>
      <c r="DB981" s="1"/>
      <c r="DC981" s="1"/>
      <c r="DD981" s="1"/>
      <c r="DE981" s="1"/>
      <c r="DF981" s="1"/>
      <c r="DG981" s="1"/>
      <c r="DH981" s="1"/>
      <c r="DI981" s="1"/>
      <c r="DJ981" s="1"/>
      <c r="DK981" s="1"/>
      <c r="DL981" s="1"/>
      <c r="DM981" s="1"/>
      <c r="DN981" s="1"/>
      <c r="DO981" s="1"/>
      <c r="DP981" s="1"/>
      <c r="DQ981" s="1"/>
      <c r="DR981" s="1"/>
      <c r="DS981" s="1"/>
      <c r="DT981" s="1"/>
      <c r="DU981" s="1"/>
      <c r="DV981" s="1"/>
      <c r="DW981" s="1"/>
      <c r="DX981" s="1"/>
      <c r="DY981" s="1"/>
      <c r="DZ981" s="1"/>
      <c r="EA981" s="1"/>
      <c r="EB981" s="1"/>
      <c r="EC981" s="1"/>
      <c r="ED981" s="1"/>
      <c r="EE981" s="1"/>
      <c r="EF981" s="1"/>
      <c r="EG981" s="1"/>
      <c r="EH981" s="1"/>
      <c r="EI981" s="1"/>
      <c r="EJ981" s="1"/>
      <c r="EK981" s="1"/>
      <c r="EL981" s="1"/>
      <c r="EM981" s="1"/>
      <c r="EN981" s="1"/>
      <c r="EO981" s="1"/>
      <c r="EP981" s="1"/>
      <c r="EQ981" s="1"/>
      <c r="ER981" s="1"/>
      <c r="ES981" s="1"/>
      <c r="ET981" s="1"/>
      <c r="EU981" s="1"/>
      <c r="EV981" s="1"/>
      <c r="EW981" s="1"/>
      <c r="EX981" s="1"/>
      <c r="EY981" s="1"/>
      <c r="EZ981" s="1"/>
      <c r="FA981" s="1"/>
      <c r="FB981" s="1"/>
      <c r="FC981" s="1"/>
      <c r="FD981" s="1"/>
      <c r="FE981" s="1"/>
      <c r="FF981" s="1"/>
      <c r="FI981" s="2"/>
      <c r="FJ981" s="2"/>
      <c r="FO981" s="2"/>
      <c r="FP981" s="2"/>
      <c r="FS981" s="2"/>
      <c r="FT981" s="2"/>
      <c r="FU981" s="2"/>
      <c r="FV981" s="2"/>
      <c r="FW981" s="2"/>
      <c r="FX981" s="2"/>
      <c r="FY981" s="2"/>
      <c r="FZ981" s="2"/>
      <c r="GQ981" s="1"/>
      <c r="GR981" s="1"/>
      <c r="GS981" s="1"/>
      <c r="GT981" s="1"/>
      <c r="GU981" s="1"/>
      <c r="GV981" s="1"/>
      <c r="GW981" s="1"/>
      <c r="GX981" s="1"/>
      <c r="HM981" s="1"/>
      <c r="HN981" s="1"/>
    </row>
    <row r="982" spans="1:222">
      <c r="A982" s="11"/>
      <c r="B982" s="1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2"/>
      <c r="AN982" s="2"/>
      <c r="AQ982" s="2"/>
      <c r="AR982" s="2"/>
      <c r="AU982" s="2"/>
      <c r="AV982" s="2"/>
      <c r="BA982" s="2"/>
      <c r="BB982" s="2"/>
      <c r="BE982" s="2"/>
      <c r="BF982" s="2"/>
      <c r="BI982" s="2"/>
      <c r="BJ982" s="2"/>
      <c r="BO982" s="1"/>
      <c r="BP982" s="1"/>
      <c r="BQ982" s="1"/>
      <c r="BR982" s="1"/>
      <c r="BS982" s="1"/>
      <c r="BT982" s="1"/>
      <c r="BU982" s="1"/>
      <c r="BV982" s="1"/>
      <c r="BW982" s="1"/>
      <c r="BX982" s="1"/>
      <c r="BY982" s="1"/>
      <c r="BZ982" s="1"/>
      <c r="CA982" s="1"/>
      <c r="CB982" s="1"/>
      <c r="CC982" s="1"/>
      <c r="CD982" s="1"/>
      <c r="CE982" s="1"/>
      <c r="CF982" s="1"/>
      <c r="CG982" s="1"/>
      <c r="CH982" s="1"/>
      <c r="CI982" s="1"/>
      <c r="CJ982" s="1"/>
      <c r="CK982" s="1"/>
      <c r="CL982" s="1"/>
      <c r="CM982" s="1"/>
      <c r="CN982" s="1"/>
      <c r="CO982" s="1"/>
      <c r="CP982" s="1"/>
      <c r="CQ982" s="1"/>
      <c r="CR982" s="1"/>
      <c r="CS982" s="1"/>
      <c r="CT982" s="1"/>
      <c r="CU982" s="1"/>
      <c r="CV982" s="1"/>
      <c r="CW982" s="1"/>
      <c r="CX982" s="1"/>
      <c r="CY982" s="1"/>
      <c r="CZ982" s="1"/>
      <c r="DA982" s="1"/>
      <c r="DB982" s="1"/>
      <c r="DC982" s="1"/>
      <c r="DD982" s="1"/>
      <c r="DE982" s="1"/>
      <c r="DF982" s="1"/>
      <c r="DG982" s="1"/>
      <c r="DH982" s="1"/>
      <c r="DI982" s="1"/>
      <c r="DJ982" s="1"/>
      <c r="DK982" s="1"/>
      <c r="DL982" s="1"/>
      <c r="DM982" s="1"/>
      <c r="DN982" s="1"/>
      <c r="DO982" s="1"/>
      <c r="DP982" s="1"/>
      <c r="DQ982" s="1"/>
      <c r="DR982" s="1"/>
      <c r="DS982" s="1"/>
      <c r="DT982" s="1"/>
      <c r="DU982" s="1"/>
      <c r="DV982" s="1"/>
      <c r="DW982" s="1"/>
      <c r="DX982" s="1"/>
      <c r="DY982" s="1"/>
      <c r="DZ982" s="1"/>
      <c r="EA982" s="1"/>
      <c r="EB982" s="1"/>
      <c r="EC982" s="1"/>
      <c r="ED982" s="1"/>
      <c r="EE982" s="1"/>
      <c r="EF982" s="1"/>
      <c r="EG982" s="1"/>
      <c r="EH982" s="1"/>
      <c r="EI982" s="1"/>
      <c r="EJ982" s="1"/>
      <c r="EK982" s="1"/>
      <c r="EL982" s="1"/>
      <c r="EM982" s="1"/>
      <c r="EN982" s="1"/>
      <c r="EO982" s="1"/>
      <c r="EP982" s="1"/>
      <c r="EQ982" s="1"/>
      <c r="ER982" s="1"/>
      <c r="ES982" s="1"/>
      <c r="ET982" s="1"/>
      <c r="EU982" s="1"/>
      <c r="EV982" s="1"/>
      <c r="EW982" s="1"/>
      <c r="EX982" s="1"/>
      <c r="EY982" s="1"/>
      <c r="EZ982" s="1"/>
      <c r="FA982" s="1"/>
      <c r="FB982" s="1"/>
      <c r="FC982" s="1"/>
      <c r="FD982" s="1"/>
      <c r="FE982" s="1"/>
      <c r="FF982" s="1"/>
      <c r="FI982" s="2"/>
      <c r="FJ982" s="2"/>
      <c r="FO982" s="2"/>
      <c r="FP982" s="2"/>
      <c r="FS982" s="2"/>
      <c r="FT982" s="2"/>
      <c r="FU982" s="2"/>
      <c r="FV982" s="2"/>
      <c r="FW982" s="2"/>
      <c r="FX982" s="2"/>
      <c r="FY982" s="2"/>
      <c r="FZ982" s="2"/>
      <c r="GQ982" s="1"/>
      <c r="GR982" s="1"/>
      <c r="GS982" s="1"/>
      <c r="GT982" s="1"/>
      <c r="GU982" s="1"/>
      <c r="GV982" s="1"/>
      <c r="GW982" s="1"/>
      <c r="GX982" s="1"/>
      <c r="HM982" s="1"/>
      <c r="HN982" s="1"/>
    </row>
    <row r="983" spans="1:222">
      <c r="A983" s="11"/>
      <c r="B983" s="1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2"/>
      <c r="AN983" s="2"/>
      <c r="AQ983" s="2"/>
      <c r="AR983" s="2"/>
      <c r="AU983" s="2"/>
      <c r="AV983" s="2"/>
      <c r="BA983" s="2"/>
      <c r="BB983" s="2"/>
      <c r="BE983" s="2"/>
      <c r="BF983" s="2"/>
      <c r="BI983" s="2"/>
      <c r="BJ983" s="2"/>
      <c r="BO983" s="1"/>
      <c r="BP983" s="1"/>
      <c r="BQ983" s="1"/>
      <c r="BR983" s="1"/>
      <c r="BS983" s="1"/>
      <c r="BT983" s="1"/>
      <c r="BU983" s="1"/>
      <c r="BV983" s="1"/>
      <c r="BW983" s="1"/>
      <c r="BX983" s="1"/>
      <c r="BY983" s="1"/>
      <c r="BZ983" s="1"/>
      <c r="CA983" s="1"/>
      <c r="CB983" s="1"/>
      <c r="CC983" s="1"/>
      <c r="CD983" s="1"/>
      <c r="CE983" s="1"/>
      <c r="CF983" s="1"/>
      <c r="CG983" s="1"/>
      <c r="CH983" s="1"/>
      <c r="CI983" s="1"/>
      <c r="CJ983" s="1"/>
      <c r="CK983" s="1"/>
      <c r="CL983" s="1"/>
      <c r="CM983" s="1"/>
      <c r="CN983" s="1"/>
      <c r="CO983" s="1"/>
      <c r="CP983" s="1"/>
      <c r="CQ983" s="1"/>
      <c r="CR983" s="1"/>
      <c r="CS983" s="1"/>
      <c r="CT983" s="1"/>
      <c r="CU983" s="1"/>
      <c r="CV983" s="1"/>
      <c r="CW983" s="1"/>
      <c r="CX983" s="1"/>
      <c r="CY983" s="1"/>
      <c r="CZ983" s="1"/>
      <c r="DA983" s="1"/>
      <c r="DB983" s="1"/>
      <c r="DC983" s="1"/>
      <c r="DD983" s="1"/>
      <c r="DE983" s="1"/>
      <c r="DF983" s="1"/>
      <c r="DG983" s="1"/>
      <c r="DH983" s="1"/>
      <c r="DI983" s="1"/>
      <c r="DJ983" s="1"/>
      <c r="DK983" s="1"/>
      <c r="DL983" s="1"/>
      <c r="DM983" s="1"/>
      <c r="DN983" s="1"/>
      <c r="DO983" s="1"/>
      <c r="DP983" s="1"/>
      <c r="DQ983" s="1"/>
      <c r="DR983" s="1"/>
      <c r="DS983" s="1"/>
      <c r="DT983" s="1"/>
      <c r="DU983" s="1"/>
      <c r="DV983" s="1"/>
      <c r="DW983" s="1"/>
      <c r="DX983" s="1"/>
      <c r="DY983" s="1"/>
      <c r="DZ983" s="1"/>
      <c r="EA983" s="1"/>
      <c r="EB983" s="1"/>
      <c r="EC983" s="1"/>
      <c r="ED983" s="1"/>
      <c r="EE983" s="1"/>
      <c r="EF983" s="1"/>
      <c r="EG983" s="1"/>
      <c r="EH983" s="1"/>
      <c r="EI983" s="1"/>
      <c r="EJ983" s="1"/>
      <c r="EK983" s="1"/>
      <c r="EL983" s="1"/>
      <c r="EM983" s="1"/>
      <c r="EN983" s="1"/>
      <c r="EO983" s="1"/>
      <c r="EP983" s="1"/>
      <c r="EQ983" s="1"/>
      <c r="ER983" s="1"/>
      <c r="ES983" s="1"/>
      <c r="ET983" s="1"/>
      <c r="EU983" s="1"/>
      <c r="EV983" s="1"/>
      <c r="EW983" s="1"/>
      <c r="EX983" s="1"/>
      <c r="EY983" s="1"/>
      <c r="EZ983" s="1"/>
      <c r="FA983" s="1"/>
      <c r="FB983" s="1"/>
      <c r="FC983" s="1"/>
      <c r="FD983" s="1"/>
      <c r="FE983" s="1"/>
      <c r="FF983" s="1"/>
      <c r="FI983" s="2"/>
      <c r="FJ983" s="2"/>
      <c r="FO983" s="2"/>
      <c r="FP983" s="2"/>
      <c r="FS983" s="2"/>
      <c r="FT983" s="2"/>
      <c r="FU983" s="2"/>
      <c r="FV983" s="2"/>
      <c r="FW983" s="2"/>
      <c r="FX983" s="2"/>
      <c r="FY983" s="2"/>
      <c r="FZ983" s="2"/>
      <c r="GQ983" s="1"/>
      <c r="GR983" s="1"/>
      <c r="GS983" s="1"/>
      <c r="GT983" s="1"/>
      <c r="GU983" s="1"/>
      <c r="GV983" s="1"/>
      <c r="GW983" s="1"/>
      <c r="GX983" s="1"/>
      <c r="HM983" s="1"/>
      <c r="HN983" s="1"/>
    </row>
    <row r="984" spans="1:222">
      <c r="A984" s="11"/>
      <c r="B984" s="1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2"/>
      <c r="AN984" s="2"/>
      <c r="AQ984" s="2"/>
      <c r="AR984" s="2"/>
      <c r="AU984" s="2"/>
      <c r="AV984" s="2"/>
      <c r="BA984" s="2"/>
      <c r="BB984" s="2"/>
      <c r="BE984" s="2"/>
      <c r="BF984" s="2"/>
      <c r="BI984" s="2"/>
      <c r="BJ984" s="2"/>
      <c r="BO984" s="1"/>
      <c r="BP984" s="1"/>
      <c r="BQ984" s="1"/>
      <c r="BR984" s="1"/>
      <c r="BS984" s="1"/>
      <c r="BT984" s="1"/>
      <c r="BU984" s="1"/>
      <c r="BV984" s="1"/>
      <c r="BW984" s="1"/>
      <c r="BX984" s="1"/>
      <c r="BY984" s="1"/>
      <c r="BZ984" s="1"/>
      <c r="CA984" s="1"/>
      <c r="CB984" s="1"/>
      <c r="CC984" s="1"/>
      <c r="CD984" s="1"/>
      <c r="CE984" s="1"/>
      <c r="CF984" s="1"/>
      <c r="CG984" s="1"/>
      <c r="CH984" s="1"/>
      <c r="CI984" s="1"/>
      <c r="CJ984" s="1"/>
      <c r="CK984" s="1"/>
      <c r="CL984" s="1"/>
      <c r="CM984" s="1"/>
      <c r="CN984" s="1"/>
      <c r="CO984" s="1"/>
      <c r="CP984" s="1"/>
      <c r="CQ984" s="1"/>
      <c r="CR984" s="1"/>
      <c r="CS984" s="1"/>
      <c r="CT984" s="1"/>
      <c r="CU984" s="1"/>
      <c r="CV984" s="1"/>
      <c r="CW984" s="1"/>
      <c r="CX984" s="1"/>
      <c r="CY984" s="1"/>
      <c r="CZ984" s="1"/>
      <c r="DA984" s="1"/>
      <c r="DB984" s="1"/>
      <c r="DC984" s="1"/>
      <c r="DD984" s="1"/>
      <c r="DE984" s="1"/>
      <c r="DF984" s="1"/>
      <c r="DG984" s="1"/>
      <c r="DH984" s="1"/>
      <c r="DI984" s="1"/>
      <c r="DJ984" s="1"/>
      <c r="DK984" s="1"/>
      <c r="DL984" s="1"/>
      <c r="DM984" s="1"/>
      <c r="DN984" s="1"/>
      <c r="DO984" s="1"/>
      <c r="DP984" s="1"/>
      <c r="DQ984" s="1"/>
      <c r="DR984" s="1"/>
      <c r="DS984" s="1"/>
      <c r="DT984" s="1"/>
      <c r="DU984" s="1"/>
      <c r="DV984" s="1"/>
      <c r="DW984" s="1"/>
      <c r="DX984" s="1"/>
      <c r="DY984" s="1"/>
      <c r="DZ984" s="1"/>
      <c r="EA984" s="1"/>
      <c r="EB984" s="1"/>
      <c r="EC984" s="1"/>
      <c r="ED984" s="1"/>
      <c r="EE984" s="1"/>
      <c r="EF984" s="1"/>
      <c r="EG984" s="1"/>
      <c r="EH984" s="1"/>
      <c r="EI984" s="1"/>
      <c r="EJ984" s="1"/>
      <c r="EK984" s="1"/>
      <c r="EL984" s="1"/>
      <c r="EM984" s="1"/>
      <c r="EN984" s="1"/>
      <c r="EO984" s="1"/>
      <c r="EP984" s="1"/>
      <c r="EQ984" s="1"/>
      <c r="ER984" s="1"/>
      <c r="ES984" s="1"/>
      <c r="ET984" s="1"/>
      <c r="EU984" s="1"/>
      <c r="EV984" s="1"/>
      <c r="EW984" s="1"/>
      <c r="EX984" s="1"/>
      <c r="EY984" s="1"/>
      <c r="EZ984" s="1"/>
      <c r="FA984" s="1"/>
      <c r="FB984" s="1"/>
      <c r="FC984" s="1"/>
      <c r="FD984" s="1"/>
      <c r="FE984" s="1"/>
      <c r="FF984" s="1"/>
      <c r="FI984" s="2"/>
      <c r="FJ984" s="2"/>
      <c r="FO984" s="2"/>
      <c r="FP984" s="2"/>
      <c r="FS984" s="2"/>
      <c r="FT984" s="2"/>
      <c r="FU984" s="2"/>
      <c r="FV984" s="2"/>
      <c r="FW984" s="2"/>
      <c r="FX984" s="2"/>
      <c r="FY984" s="2"/>
      <c r="FZ984" s="2"/>
      <c r="GQ984" s="1"/>
      <c r="GR984" s="1"/>
      <c r="GS984" s="1"/>
      <c r="GT984" s="1"/>
      <c r="GU984" s="1"/>
      <c r="GV984" s="1"/>
      <c r="GW984" s="1"/>
      <c r="GX984" s="1"/>
      <c r="HM984" s="1"/>
      <c r="HN984" s="1"/>
    </row>
    <row r="985" spans="1:222">
      <c r="A985" s="11"/>
      <c r="B985" s="1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2"/>
      <c r="AN985" s="2"/>
      <c r="AQ985" s="2"/>
      <c r="AR985" s="2"/>
      <c r="AU985" s="2"/>
      <c r="AV985" s="2"/>
      <c r="BA985" s="2"/>
      <c r="BB985" s="2"/>
      <c r="BE985" s="2"/>
      <c r="BF985" s="2"/>
      <c r="BI985" s="2"/>
      <c r="BJ985" s="2"/>
      <c r="BO985" s="1"/>
      <c r="BP985" s="1"/>
      <c r="BQ985" s="1"/>
      <c r="BR985" s="1"/>
      <c r="BS985" s="1"/>
      <c r="BT985" s="1"/>
      <c r="BU985" s="1"/>
      <c r="BV985" s="1"/>
      <c r="BW985" s="1"/>
      <c r="BX985" s="1"/>
      <c r="BY985" s="1"/>
      <c r="BZ985" s="1"/>
      <c r="CA985" s="1"/>
      <c r="CB985" s="1"/>
      <c r="CC985" s="1"/>
      <c r="CD985" s="1"/>
      <c r="CE985" s="1"/>
      <c r="CF985" s="1"/>
      <c r="CG985" s="1"/>
      <c r="CH985" s="1"/>
      <c r="CI985" s="1"/>
      <c r="CJ985" s="1"/>
      <c r="CK985" s="1"/>
      <c r="CL985" s="1"/>
      <c r="CM985" s="1"/>
      <c r="CN985" s="1"/>
      <c r="CO985" s="1"/>
      <c r="CP985" s="1"/>
      <c r="CQ985" s="1"/>
      <c r="CR985" s="1"/>
      <c r="CS985" s="1"/>
      <c r="CT985" s="1"/>
      <c r="CU985" s="1"/>
      <c r="CV985" s="1"/>
      <c r="CW985" s="1"/>
      <c r="CX985" s="1"/>
      <c r="CY985" s="1"/>
      <c r="CZ985" s="1"/>
      <c r="DA985" s="1"/>
      <c r="DB985" s="1"/>
      <c r="DC985" s="1"/>
      <c r="DD985" s="1"/>
      <c r="DE985" s="1"/>
      <c r="DF985" s="1"/>
      <c r="DG985" s="1"/>
      <c r="DH985" s="1"/>
      <c r="DI985" s="1"/>
      <c r="DJ985" s="1"/>
      <c r="DK985" s="1"/>
      <c r="DL985" s="1"/>
      <c r="DM985" s="1"/>
      <c r="DN985" s="1"/>
      <c r="DO985" s="1"/>
      <c r="DP985" s="1"/>
      <c r="DQ985" s="1"/>
      <c r="DR985" s="1"/>
      <c r="DS985" s="1"/>
      <c r="DT985" s="1"/>
      <c r="DU985" s="1"/>
      <c r="DV985" s="1"/>
      <c r="DW985" s="1"/>
      <c r="DX985" s="1"/>
      <c r="DY985" s="1"/>
      <c r="DZ985" s="1"/>
      <c r="EA985" s="1"/>
      <c r="EB985" s="1"/>
      <c r="EC985" s="1"/>
      <c r="ED985" s="1"/>
      <c r="EE985" s="1"/>
      <c r="EF985" s="1"/>
      <c r="EG985" s="1"/>
      <c r="EH985" s="1"/>
      <c r="EI985" s="1"/>
      <c r="EJ985" s="1"/>
      <c r="EK985" s="1"/>
      <c r="EL985" s="1"/>
      <c r="EM985" s="1"/>
      <c r="EN985" s="1"/>
      <c r="EO985" s="1"/>
      <c r="EP985" s="1"/>
      <c r="EQ985" s="1"/>
      <c r="ER985" s="1"/>
      <c r="ES985" s="1"/>
      <c r="ET985" s="1"/>
      <c r="EU985" s="1"/>
      <c r="EV985" s="1"/>
      <c r="EW985" s="1"/>
      <c r="EX985" s="1"/>
      <c r="EY985" s="1"/>
      <c r="EZ985" s="1"/>
      <c r="FA985" s="1"/>
      <c r="FB985" s="1"/>
      <c r="FC985" s="1"/>
      <c r="FD985" s="1"/>
      <c r="FE985" s="1"/>
      <c r="FF985" s="1"/>
      <c r="FI985" s="2"/>
      <c r="FJ985" s="2"/>
      <c r="FO985" s="2"/>
      <c r="FP985" s="2"/>
      <c r="FS985" s="2"/>
      <c r="FT985" s="2"/>
      <c r="FU985" s="2"/>
      <c r="FV985" s="2"/>
      <c r="FW985" s="2"/>
      <c r="FX985" s="2"/>
      <c r="FY985" s="2"/>
      <c r="FZ985" s="2"/>
      <c r="GQ985" s="1"/>
      <c r="GR985" s="1"/>
      <c r="GS985" s="1"/>
      <c r="GT985" s="1"/>
      <c r="GU985" s="1"/>
      <c r="GV985" s="1"/>
      <c r="GW985" s="1"/>
      <c r="GX985" s="1"/>
      <c r="HM985" s="1"/>
      <c r="HN985" s="1"/>
    </row>
    <row r="986" spans="1:222">
      <c r="A986" s="11"/>
      <c r="B986" s="1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2"/>
      <c r="AN986" s="2"/>
      <c r="AQ986" s="2"/>
      <c r="AR986" s="2"/>
      <c r="AU986" s="2"/>
      <c r="AV986" s="2"/>
      <c r="BA986" s="2"/>
      <c r="BB986" s="2"/>
      <c r="BE986" s="2"/>
      <c r="BF986" s="2"/>
      <c r="BI986" s="2"/>
      <c r="BJ986" s="2"/>
      <c r="BO986" s="1"/>
      <c r="BP986" s="1"/>
      <c r="BQ986" s="1"/>
      <c r="BR986" s="1"/>
      <c r="BS986" s="1"/>
      <c r="BT986" s="1"/>
      <c r="BU986" s="1"/>
      <c r="BV986" s="1"/>
      <c r="BW986" s="1"/>
      <c r="BX986" s="1"/>
      <c r="BY986" s="1"/>
      <c r="BZ986" s="1"/>
      <c r="CA986" s="1"/>
      <c r="CB986" s="1"/>
      <c r="CC986" s="1"/>
      <c r="CD986" s="1"/>
      <c r="CE986" s="1"/>
      <c r="CF986" s="1"/>
      <c r="CG986" s="1"/>
      <c r="CH986" s="1"/>
      <c r="CI986" s="1"/>
      <c r="CJ986" s="1"/>
      <c r="CK986" s="1"/>
      <c r="CL986" s="1"/>
      <c r="CM986" s="1"/>
      <c r="CN986" s="1"/>
      <c r="CO986" s="1"/>
      <c r="CP986" s="1"/>
      <c r="CQ986" s="1"/>
      <c r="CR986" s="1"/>
      <c r="CS986" s="1"/>
      <c r="CT986" s="1"/>
      <c r="CU986" s="1"/>
      <c r="CV986" s="1"/>
      <c r="CW986" s="1"/>
      <c r="CX986" s="1"/>
      <c r="CY986" s="1"/>
      <c r="CZ986" s="1"/>
      <c r="DA986" s="1"/>
      <c r="DB986" s="1"/>
      <c r="DC986" s="1"/>
      <c r="DD986" s="1"/>
      <c r="DE986" s="1"/>
      <c r="DF986" s="1"/>
      <c r="DG986" s="1"/>
      <c r="DH986" s="1"/>
      <c r="DI986" s="1"/>
      <c r="DJ986" s="1"/>
      <c r="DK986" s="1"/>
      <c r="DL986" s="1"/>
      <c r="DM986" s="1"/>
      <c r="DN986" s="1"/>
      <c r="DO986" s="1"/>
      <c r="DP986" s="1"/>
      <c r="DQ986" s="1"/>
      <c r="DR986" s="1"/>
      <c r="DS986" s="1"/>
      <c r="DT986" s="1"/>
      <c r="DU986" s="1"/>
      <c r="DV986" s="1"/>
      <c r="DW986" s="1"/>
      <c r="DX986" s="1"/>
      <c r="DY986" s="1"/>
      <c r="DZ986" s="1"/>
      <c r="EA986" s="1"/>
      <c r="EB986" s="1"/>
      <c r="EC986" s="1"/>
      <c r="ED986" s="1"/>
      <c r="EE986" s="1"/>
      <c r="EF986" s="1"/>
      <c r="EG986" s="1"/>
      <c r="EH986" s="1"/>
      <c r="EI986" s="1"/>
      <c r="EJ986" s="1"/>
      <c r="EK986" s="1"/>
      <c r="EL986" s="1"/>
      <c r="EM986" s="1"/>
      <c r="EN986" s="1"/>
      <c r="EO986" s="1"/>
      <c r="EP986" s="1"/>
      <c r="EQ986" s="1"/>
      <c r="ER986" s="1"/>
      <c r="ES986" s="1"/>
      <c r="ET986" s="1"/>
      <c r="EU986" s="1"/>
      <c r="EV986" s="1"/>
      <c r="EW986" s="1"/>
      <c r="EX986" s="1"/>
      <c r="EY986" s="1"/>
      <c r="EZ986" s="1"/>
      <c r="FA986" s="1"/>
      <c r="FB986" s="1"/>
      <c r="FC986" s="1"/>
      <c r="FD986" s="1"/>
      <c r="FE986" s="1"/>
      <c r="FF986" s="1"/>
      <c r="FI986" s="2"/>
      <c r="FJ986" s="2"/>
      <c r="FO986" s="2"/>
      <c r="FP986" s="2"/>
      <c r="FS986" s="2"/>
      <c r="FT986" s="2"/>
      <c r="FU986" s="2"/>
      <c r="FV986" s="2"/>
      <c r="FW986" s="2"/>
      <c r="FX986" s="2"/>
      <c r="FY986" s="2"/>
      <c r="FZ986" s="2"/>
      <c r="GQ986" s="1"/>
      <c r="GR986" s="1"/>
      <c r="GS986" s="1"/>
      <c r="GT986" s="1"/>
      <c r="GU986" s="1"/>
      <c r="GV986" s="1"/>
      <c r="GW986" s="1"/>
      <c r="GX986" s="1"/>
      <c r="HM986" s="1"/>
      <c r="HN986" s="1"/>
    </row>
    <row r="987" spans="1:222">
      <c r="A987" s="11"/>
      <c r="B987" s="1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2"/>
      <c r="AN987" s="2"/>
      <c r="AQ987" s="2"/>
      <c r="AR987" s="2"/>
      <c r="AU987" s="2"/>
      <c r="AV987" s="2"/>
      <c r="BA987" s="2"/>
      <c r="BB987" s="2"/>
      <c r="BE987" s="2"/>
      <c r="BF987" s="2"/>
      <c r="BI987" s="2"/>
      <c r="BJ987" s="2"/>
      <c r="BO987" s="1"/>
      <c r="BP987" s="1"/>
      <c r="BQ987" s="1"/>
      <c r="BR987" s="1"/>
      <c r="BS987" s="1"/>
      <c r="BT987" s="1"/>
      <c r="BU987" s="1"/>
      <c r="BV987" s="1"/>
      <c r="BW987" s="1"/>
      <c r="BX987" s="1"/>
      <c r="BY987" s="1"/>
      <c r="BZ987" s="1"/>
      <c r="CA987" s="1"/>
      <c r="CB987" s="1"/>
      <c r="CC987" s="1"/>
      <c r="CD987" s="1"/>
      <c r="CE987" s="1"/>
      <c r="CF987" s="1"/>
      <c r="CG987" s="1"/>
      <c r="CH987" s="1"/>
      <c r="CI987" s="1"/>
      <c r="CJ987" s="1"/>
      <c r="CK987" s="1"/>
      <c r="CL987" s="1"/>
      <c r="CM987" s="1"/>
      <c r="CN987" s="1"/>
      <c r="CO987" s="1"/>
      <c r="CP987" s="1"/>
      <c r="CQ987" s="1"/>
      <c r="CR987" s="1"/>
      <c r="CS987" s="1"/>
      <c r="CT987" s="1"/>
      <c r="CU987" s="1"/>
      <c r="CV987" s="1"/>
      <c r="CW987" s="1"/>
      <c r="CX987" s="1"/>
      <c r="CY987" s="1"/>
      <c r="CZ987" s="1"/>
      <c r="DA987" s="1"/>
      <c r="DB987" s="1"/>
      <c r="DC987" s="1"/>
      <c r="DD987" s="1"/>
      <c r="DE987" s="1"/>
      <c r="DF987" s="1"/>
      <c r="DG987" s="1"/>
      <c r="DH987" s="1"/>
      <c r="DI987" s="1"/>
      <c r="DJ987" s="1"/>
      <c r="DK987" s="1"/>
      <c r="DL987" s="1"/>
      <c r="DM987" s="1"/>
      <c r="DN987" s="1"/>
      <c r="DO987" s="1"/>
      <c r="DP987" s="1"/>
      <c r="DQ987" s="1"/>
      <c r="DR987" s="1"/>
      <c r="DS987" s="1"/>
      <c r="DT987" s="1"/>
      <c r="DU987" s="1"/>
      <c r="DV987" s="1"/>
      <c r="DW987" s="1"/>
      <c r="DX987" s="1"/>
      <c r="DY987" s="1"/>
      <c r="DZ987" s="1"/>
      <c r="EA987" s="1"/>
      <c r="EB987" s="1"/>
      <c r="EC987" s="1"/>
      <c r="ED987" s="1"/>
      <c r="EE987" s="1"/>
      <c r="EF987" s="1"/>
      <c r="EG987" s="1"/>
      <c r="EH987" s="1"/>
      <c r="EI987" s="1"/>
      <c r="EJ987" s="1"/>
      <c r="EK987" s="1"/>
      <c r="EL987" s="1"/>
      <c r="EM987" s="1"/>
      <c r="EN987" s="1"/>
      <c r="EO987" s="1"/>
      <c r="EP987" s="1"/>
      <c r="EQ987" s="1"/>
      <c r="ER987" s="1"/>
      <c r="ES987" s="1"/>
      <c r="ET987" s="1"/>
      <c r="EU987" s="1"/>
      <c r="EV987" s="1"/>
      <c r="EW987" s="1"/>
      <c r="EX987" s="1"/>
      <c r="EY987" s="1"/>
      <c r="EZ987" s="1"/>
      <c r="FA987" s="1"/>
      <c r="FB987" s="1"/>
      <c r="FC987" s="1"/>
      <c r="FD987" s="1"/>
      <c r="FE987" s="1"/>
      <c r="FF987" s="1"/>
      <c r="FI987" s="2"/>
      <c r="FJ987" s="2"/>
      <c r="FO987" s="2"/>
      <c r="FP987" s="2"/>
      <c r="FS987" s="2"/>
      <c r="FT987" s="2"/>
      <c r="FU987" s="2"/>
      <c r="FV987" s="2"/>
      <c r="FW987" s="2"/>
      <c r="FX987" s="2"/>
      <c r="FY987" s="2"/>
      <c r="FZ987" s="2"/>
      <c r="GQ987" s="1"/>
      <c r="GR987" s="1"/>
      <c r="GS987" s="1"/>
      <c r="GT987" s="1"/>
      <c r="GU987" s="1"/>
      <c r="GV987" s="1"/>
      <c r="GW987" s="1"/>
      <c r="GX987" s="1"/>
      <c r="HM987" s="1"/>
      <c r="HN987" s="1"/>
    </row>
    <row r="988" spans="1:222">
      <c r="A988" s="11"/>
      <c r="B988" s="1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2"/>
      <c r="AN988" s="2"/>
      <c r="AQ988" s="2"/>
      <c r="AR988" s="2"/>
      <c r="AU988" s="2"/>
      <c r="AV988" s="2"/>
      <c r="BA988" s="2"/>
      <c r="BB988" s="2"/>
      <c r="BE988" s="2"/>
      <c r="BF988" s="2"/>
      <c r="BI988" s="2"/>
      <c r="BJ988" s="2"/>
      <c r="BO988" s="1"/>
      <c r="BP988" s="1"/>
      <c r="BQ988" s="1"/>
      <c r="BR988" s="1"/>
      <c r="BS988" s="1"/>
      <c r="BT988" s="1"/>
      <c r="BU988" s="1"/>
      <c r="BV988" s="1"/>
      <c r="BW988" s="1"/>
      <c r="BX988" s="1"/>
      <c r="BY988" s="1"/>
      <c r="BZ988" s="1"/>
      <c r="CA988" s="1"/>
      <c r="CB988" s="1"/>
      <c r="CC988" s="1"/>
      <c r="CD988" s="1"/>
      <c r="CE988" s="1"/>
      <c r="CF988" s="1"/>
      <c r="CG988" s="1"/>
      <c r="CH988" s="1"/>
      <c r="CI988" s="1"/>
      <c r="CJ988" s="1"/>
      <c r="CK988" s="1"/>
      <c r="CL988" s="1"/>
      <c r="CM988" s="1"/>
      <c r="CN988" s="1"/>
      <c r="CO988" s="1"/>
      <c r="CP988" s="1"/>
      <c r="CQ988" s="1"/>
      <c r="CR988" s="1"/>
      <c r="CS988" s="1"/>
      <c r="CT988" s="1"/>
      <c r="CU988" s="1"/>
      <c r="CV988" s="1"/>
      <c r="CW988" s="1"/>
      <c r="CX988" s="1"/>
      <c r="CY988" s="1"/>
      <c r="CZ988" s="1"/>
      <c r="DA988" s="1"/>
      <c r="DB988" s="1"/>
      <c r="DC988" s="1"/>
      <c r="DD988" s="1"/>
      <c r="DE988" s="1"/>
      <c r="DF988" s="1"/>
      <c r="DG988" s="1"/>
      <c r="DH988" s="1"/>
      <c r="DI988" s="1"/>
      <c r="DJ988" s="1"/>
      <c r="DK988" s="1"/>
      <c r="DL988" s="1"/>
      <c r="DM988" s="1"/>
      <c r="DN988" s="1"/>
      <c r="DO988" s="1"/>
      <c r="DP988" s="1"/>
      <c r="DQ988" s="1"/>
      <c r="DR988" s="1"/>
      <c r="DS988" s="1"/>
      <c r="DT988" s="1"/>
      <c r="DU988" s="1"/>
      <c r="DV988" s="1"/>
      <c r="DW988" s="1"/>
      <c r="DX988" s="1"/>
      <c r="DY988" s="1"/>
      <c r="DZ988" s="1"/>
      <c r="EA988" s="1"/>
      <c r="EB988" s="1"/>
      <c r="EC988" s="1"/>
      <c r="ED988" s="1"/>
      <c r="EE988" s="1"/>
      <c r="EF988" s="1"/>
      <c r="EG988" s="1"/>
      <c r="EH988" s="1"/>
      <c r="EI988" s="1"/>
      <c r="EJ988" s="1"/>
      <c r="EK988" s="1"/>
      <c r="EL988" s="1"/>
      <c r="EM988" s="1"/>
      <c r="EN988" s="1"/>
      <c r="EO988" s="1"/>
      <c r="EP988" s="1"/>
      <c r="EQ988" s="1"/>
      <c r="ER988" s="1"/>
      <c r="ES988" s="1"/>
      <c r="ET988" s="1"/>
      <c r="EU988" s="1"/>
      <c r="EV988" s="1"/>
      <c r="EW988" s="1"/>
      <c r="EX988" s="1"/>
      <c r="EY988" s="1"/>
      <c r="EZ988" s="1"/>
      <c r="FA988" s="1"/>
      <c r="FB988" s="1"/>
      <c r="FC988" s="1"/>
      <c r="FD988" s="1"/>
      <c r="FE988" s="1"/>
      <c r="FF988" s="1"/>
      <c r="FI988" s="2"/>
      <c r="FJ988" s="2"/>
      <c r="FO988" s="2"/>
      <c r="FP988" s="2"/>
      <c r="FS988" s="2"/>
      <c r="FT988" s="2"/>
      <c r="FU988" s="2"/>
      <c r="FV988" s="2"/>
      <c r="FW988" s="2"/>
      <c r="FX988" s="2"/>
      <c r="FY988" s="2"/>
      <c r="FZ988" s="2"/>
      <c r="GQ988" s="1"/>
      <c r="GR988" s="1"/>
      <c r="GS988" s="1"/>
      <c r="GT988" s="1"/>
      <c r="GU988" s="1"/>
      <c r="GV988" s="1"/>
      <c r="GW988" s="1"/>
      <c r="GX988" s="1"/>
      <c r="HM988" s="1"/>
      <c r="HN988" s="1"/>
    </row>
    <row r="989" spans="1:222">
      <c r="A989" s="11"/>
      <c r="B989" s="1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2"/>
      <c r="AN989" s="2"/>
      <c r="AQ989" s="2"/>
      <c r="AR989" s="2"/>
      <c r="AU989" s="2"/>
      <c r="AV989" s="2"/>
      <c r="BA989" s="2"/>
      <c r="BB989" s="2"/>
      <c r="BE989" s="2"/>
      <c r="BF989" s="2"/>
      <c r="BI989" s="2"/>
      <c r="BJ989" s="2"/>
      <c r="BO989" s="1"/>
      <c r="BP989" s="1"/>
      <c r="BQ989" s="1"/>
      <c r="BR989" s="1"/>
      <c r="BS989" s="1"/>
      <c r="BT989" s="1"/>
      <c r="BU989" s="1"/>
      <c r="BV989" s="1"/>
      <c r="BW989" s="1"/>
      <c r="BX989" s="1"/>
      <c r="BY989" s="1"/>
      <c r="BZ989" s="1"/>
      <c r="CA989" s="1"/>
      <c r="CB989" s="1"/>
      <c r="CC989" s="1"/>
      <c r="CD989" s="1"/>
      <c r="CE989" s="1"/>
      <c r="CF989" s="1"/>
      <c r="CG989" s="1"/>
      <c r="CH989" s="1"/>
      <c r="CI989" s="1"/>
      <c r="CJ989" s="1"/>
      <c r="CK989" s="1"/>
      <c r="CL989" s="1"/>
      <c r="CM989" s="1"/>
      <c r="CN989" s="1"/>
      <c r="CO989" s="1"/>
      <c r="CP989" s="1"/>
      <c r="CQ989" s="1"/>
      <c r="CR989" s="1"/>
      <c r="CS989" s="1"/>
      <c r="CT989" s="1"/>
      <c r="CU989" s="1"/>
      <c r="CV989" s="1"/>
      <c r="CW989" s="1"/>
      <c r="CX989" s="1"/>
      <c r="CY989" s="1"/>
      <c r="CZ989" s="1"/>
      <c r="DA989" s="1"/>
      <c r="DB989" s="1"/>
      <c r="DC989" s="1"/>
      <c r="DD989" s="1"/>
      <c r="DE989" s="1"/>
      <c r="DF989" s="1"/>
      <c r="DG989" s="1"/>
      <c r="DH989" s="1"/>
      <c r="DI989" s="1"/>
      <c r="DJ989" s="1"/>
      <c r="DK989" s="1"/>
      <c r="DL989" s="1"/>
      <c r="DM989" s="1"/>
      <c r="DN989" s="1"/>
      <c r="DO989" s="1"/>
      <c r="DP989" s="1"/>
      <c r="DQ989" s="1"/>
      <c r="DR989" s="1"/>
      <c r="DS989" s="1"/>
      <c r="DT989" s="1"/>
      <c r="DU989" s="1"/>
      <c r="DV989" s="1"/>
      <c r="DW989" s="1"/>
      <c r="DX989" s="1"/>
      <c r="DY989" s="1"/>
      <c r="DZ989" s="1"/>
      <c r="EA989" s="1"/>
      <c r="EB989" s="1"/>
      <c r="EC989" s="1"/>
      <c r="ED989" s="1"/>
      <c r="EE989" s="1"/>
      <c r="EF989" s="1"/>
      <c r="EG989" s="1"/>
      <c r="EH989" s="1"/>
      <c r="EI989" s="1"/>
      <c r="EJ989" s="1"/>
      <c r="EK989" s="1"/>
      <c r="EL989" s="1"/>
      <c r="EM989" s="1"/>
      <c r="EN989" s="1"/>
      <c r="EO989" s="1"/>
      <c r="EP989" s="1"/>
      <c r="EQ989" s="1"/>
      <c r="ER989" s="1"/>
      <c r="ES989" s="1"/>
      <c r="ET989" s="1"/>
      <c r="EU989" s="1"/>
      <c r="EV989" s="1"/>
      <c r="EW989" s="1"/>
      <c r="EX989" s="1"/>
      <c r="EY989" s="1"/>
      <c r="EZ989" s="1"/>
      <c r="FA989" s="1"/>
      <c r="FB989" s="1"/>
      <c r="FC989" s="1"/>
      <c r="FD989" s="1"/>
      <c r="FE989" s="1"/>
      <c r="FF989" s="1"/>
      <c r="FI989" s="2"/>
      <c r="FJ989" s="2"/>
      <c r="FO989" s="2"/>
      <c r="FP989" s="2"/>
      <c r="FS989" s="2"/>
      <c r="FT989" s="2"/>
      <c r="FU989" s="2"/>
      <c r="FV989" s="2"/>
      <c r="FW989" s="2"/>
      <c r="FX989" s="2"/>
      <c r="FY989" s="2"/>
      <c r="FZ989" s="2"/>
      <c r="GQ989" s="1"/>
      <c r="GR989" s="1"/>
      <c r="GS989" s="1"/>
      <c r="GT989" s="1"/>
      <c r="GU989" s="1"/>
      <c r="GV989" s="1"/>
      <c r="GW989" s="1"/>
      <c r="GX989" s="1"/>
      <c r="HM989" s="1"/>
      <c r="HN989" s="1"/>
    </row>
    <row r="990" spans="1:222">
      <c r="A990" s="11"/>
      <c r="B990" s="1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2"/>
      <c r="AN990" s="2"/>
      <c r="AQ990" s="2"/>
      <c r="AR990" s="2"/>
      <c r="AU990" s="2"/>
      <c r="AV990" s="2"/>
      <c r="BA990" s="2"/>
      <c r="BB990" s="2"/>
      <c r="BE990" s="2"/>
      <c r="BF990" s="2"/>
      <c r="BI990" s="2"/>
      <c r="BJ990" s="2"/>
      <c r="BO990" s="1"/>
      <c r="BP990" s="1"/>
      <c r="BQ990" s="1"/>
      <c r="BR990" s="1"/>
      <c r="BS990" s="1"/>
      <c r="BT990" s="1"/>
      <c r="BU990" s="1"/>
      <c r="BV990" s="1"/>
      <c r="BW990" s="1"/>
      <c r="BX990" s="1"/>
      <c r="BY990" s="1"/>
      <c r="BZ990" s="1"/>
      <c r="CA990" s="1"/>
      <c r="CB990" s="1"/>
      <c r="CC990" s="1"/>
      <c r="CD990" s="1"/>
      <c r="CE990" s="1"/>
      <c r="CF990" s="1"/>
      <c r="CG990" s="1"/>
      <c r="CH990" s="1"/>
      <c r="CI990" s="1"/>
      <c r="CJ990" s="1"/>
      <c r="CK990" s="1"/>
      <c r="CL990" s="1"/>
      <c r="CM990" s="1"/>
      <c r="CN990" s="1"/>
      <c r="CO990" s="1"/>
      <c r="CP990" s="1"/>
      <c r="CQ990" s="1"/>
      <c r="CR990" s="1"/>
      <c r="CS990" s="1"/>
      <c r="CT990" s="1"/>
      <c r="CU990" s="1"/>
      <c r="CV990" s="1"/>
      <c r="CW990" s="1"/>
      <c r="CX990" s="1"/>
      <c r="CY990" s="1"/>
      <c r="CZ990" s="1"/>
      <c r="DA990" s="1"/>
      <c r="DB990" s="1"/>
      <c r="DC990" s="1"/>
      <c r="DD990" s="1"/>
      <c r="DE990" s="1"/>
      <c r="DF990" s="1"/>
      <c r="DG990" s="1"/>
      <c r="DH990" s="1"/>
      <c r="DI990" s="1"/>
      <c r="DJ990" s="1"/>
      <c r="DK990" s="1"/>
      <c r="DL990" s="1"/>
      <c r="DM990" s="1"/>
      <c r="DN990" s="1"/>
      <c r="DO990" s="1"/>
      <c r="DP990" s="1"/>
      <c r="DQ990" s="1"/>
      <c r="DR990" s="1"/>
      <c r="DS990" s="1"/>
      <c r="DT990" s="1"/>
      <c r="DU990" s="1"/>
      <c r="DV990" s="1"/>
      <c r="DW990" s="1"/>
      <c r="DX990" s="1"/>
      <c r="DY990" s="1"/>
      <c r="DZ990" s="1"/>
      <c r="EA990" s="1"/>
      <c r="EB990" s="1"/>
      <c r="EC990" s="1"/>
      <c r="ED990" s="1"/>
      <c r="EE990" s="1"/>
      <c r="EF990" s="1"/>
      <c r="EG990" s="1"/>
      <c r="EH990" s="1"/>
      <c r="EI990" s="1"/>
      <c r="EJ990" s="1"/>
      <c r="EK990" s="1"/>
      <c r="EL990" s="1"/>
      <c r="EM990" s="1"/>
      <c r="EN990" s="1"/>
      <c r="EO990" s="1"/>
      <c r="EP990" s="1"/>
      <c r="EQ990" s="1"/>
      <c r="ER990" s="1"/>
      <c r="ES990" s="1"/>
      <c r="ET990" s="1"/>
      <c r="EU990" s="1"/>
      <c r="EV990" s="1"/>
      <c r="EW990" s="1"/>
      <c r="EX990" s="1"/>
      <c r="EY990" s="1"/>
      <c r="EZ990" s="1"/>
      <c r="FA990" s="1"/>
      <c r="FB990" s="1"/>
      <c r="FC990" s="1"/>
      <c r="FD990" s="1"/>
      <c r="FE990" s="1"/>
      <c r="FF990" s="1"/>
      <c r="FI990" s="2"/>
      <c r="FJ990" s="2"/>
      <c r="FO990" s="2"/>
      <c r="FP990" s="2"/>
      <c r="FS990" s="2"/>
      <c r="FT990" s="2"/>
      <c r="FU990" s="2"/>
      <c r="FV990" s="2"/>
      <c r="FW990" s="2"/>
      <c r="FX990" s="2"/>
      <c r="FY990" s="2"/>
      <c r="FZ990" s="2"/>
      <c r="GQ990" s="1"/>
      <c r="GR990" s="1"/>
      <c r="GS990" s="1"/>
      <c r="GT990" s="1"/>
      <c r="GU990" s="1"/>
      <c r="GV990" s="1"/>
      <c r="GW990" s="1"/>
      <c r="GX990" s="1"/>
      <c r="HM990" s="1"/>
      <c r="HN990" s="1"/>
    </row>
    <row r="991" spans="1:222">
      <c r="A991" s="11"/>
      <c r="B991" s="1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2"/>
      <c r="AN991" s="2"/>
      <c r="AQ991" s="2"/>
      <c r="AR991" s="2"/>
      <c r="AU991" s="2"/>
      <c r="AV991" s="2"/>
      <c r="BA991" s="2"/>
      <c r="BB991" s="2"/>
      <c r="BE991" s="2"/>
      <c r="BF991" s="2"/>
      <c r="BI991" s="2"/>
      <c r="BJ991" s="2"/>
      <c r="BO991" s="1"/>
      <c r="BP991" s="1"/>
      <c r="BQ991" s="1"/>
      <c r="BR991" s="1"/>
      <c r="BS991" s="1"/>
      <c r="BT991" s="1"/>
      <c r="BU991" s="1"/>
      <c r="BV991" s="1"/>
      <c r="BW991" s="1"/>
      <c r="BX991" s="1"/>
      <c r="BY991" s="1"/>
      <c r="BZ991" s="1"/>
      <c r="CA991" s="1"/>
      <c r="CB991" s="1"/>
      <c r="CC991" s="1"/>
      <c r="CD991" s="1"/>
      <c r="CE991" s="1"/>
      <c r="CF991" s="1"/>
      <c r="CG991" s="1"/>
      <c r="CH991" s="1"/>
      <c r="CI991" s="1"/>
      <c r="CJ991" s="1"/>
      <c r="CK991" s="1"/>
      <c r="CL991" s="1"/>
      <c r="CM991" s="1"/>
      <c r="CN991" s="1"/>
      <c r="CO991" s="1"/>
      <c r="CP991" s="1"/>
      <c r="CQ991" s="1"/>
      <c r="CR991" s="1"/>
      <c r="CS991" s="1"/>
      <c r="CT991" s="1"/>
      <c r="CU991" s="1"/>
      <c r="CV991" s="1"/>
      <c r="CW991" s="1"/>
      <c r="CX991" s="1"/>
      <c r="CY991" s="1"/>
      <c r="CZ991" s="1"/>
      <c r="DA991" s="1"/>
      <c r="DB991" s="1"/>
      <c r="DC991" s="1"/>
      <c r="DD991" s="1"/>
      <c r="DE991" s="1"/>
      <c r="DF991" s="1"/>
      <c r="DG991" s="1"/>
      <c r="DH991" s="1"/>
      <c r="DI991" s="1"/>
      <c r="DJ991" s="1"/>
      <c r="DK991" s="1"/>
      <c r="DL991" s="1"/>
      <c r="DM991" s="1"/>
      <c r="DN991" s="1"/>
      <c r="DO991" s="1"/>
      <c r="DP991" s="1"/>
      <c r="DQ991" s="1"/>
      <c r="DR991" s="1"/>
      <c r="DS991" s="1"/>
      <c r="DT991" s="1"/>
      <c r="DU991" s="1"/>
      <c r="DV991" s="1"/>
      <c r="DW991" s="1"/>
      <c r="DX991" s="1"/>
      <c r="DY991" s="1"/>
      <c r="DZ991" s="1"/>
      <c r="EA991" s="1"/>
      <c r="EB991" s="1"/>
      <c r="EC991" s="1"/>
      <c r="ED991" s="1"/>
      <c r="EE991" s="1"/>
      <c r="EF991" s="1"/>
      <c r="EG991" s="1"/>
      <c r="EH991" s="1"/>
      <c r="EI991" s="1"/>
      <c r="EJ991" s="1"/>
      <c r="EK991" s="1"/>
      <c r="EL991" s="1"/>
      <c r="EM991" s="1"/>
      <c r="EN991" s="1"/>
      <c r="EO991" s="1"/>
      <c r="EP991" s="1"/>
      <c r="EQ991" s="1"/>
      <c r="ER991" s="1"/>
      <c r="ES991" s="1"/>
      <c r="ET991" s="1"/>
      <c r="EU991" s="1"/>
      <c r="EV991" s="1"/>
      <c r="EW991" s="1"/>
      <c r="EX991" s="1"/>
      <c r="EY991" s="1"/>
      <c r="EZ991" s="1"/>
      <c r="FA991" s="1"/>
      <c r="FB991" s="1"/>
      <c r="FC991" s="1"/>
      <c r="FD991" s="1"/>
      <c r="FE991" s="1"/>
      <c r="FF991" s="1"/>
      <c r="FI991" s="2"/>
      <c r="FJ991" s="2"/>
      <c r="FO991" s="2"/>
      <c r="FP991" s="2"/>
      <c r="FS991" s="2"/>
      <c r="FT991" s="2"/>
      <c r="FU991" s="2"/>
      <c r="FV991" s="2"/>
      <c r="FW991" s="2"/>
      <c r="FX991" s="2"/>
      <c r="FY991" s="2"/>
      <c r="FZ991" s="2"/>
      <c r="GQ991" s="1"/>
      <c r="GR991" s="1"/>
      <c r="GS991" s="1"/>
      <c r="GT991" s="1"/>
      <c r="GU991" s="1"/>
      <c r="GV991" s="1"/>
      <c r="GW991" s="1"/>
      <c r="GX991" s="1"/>
      <c r="HM991" s="1"/>
      <c r="HN991" s="1"/>
    </row>
    <row r="992" spans="1:222">
      <c r="A992" s="11"/>
      <c r="B992" s="1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2"/>
      <c r="AN992" s="2"/>
      <c r="AQ992" s="2"/>
      <c r="AR992" s="2"/>
      <c r="AU992" s="2"/>
      <c r="AV992" s="2"/>
      <c r="BA992" s="2"/>
      <c r="BB992" s="2"/>
      <c r="BE992" s="2"/>
      <c r="BF992" s="2"/>
      <c r="BI992" s="2"/>
      <c r="BJ992" s="2"/>
      <c r="BO992" s="1"/>
      <c r="BP992" s="1"/>
      <c r="BQ992" s="1"/>
      <c r="BR992" s="1"/>
      <c r="BS992" s="1"/>
      <c r="BT992" s="1"/>
      <c r="BU992" s="1"/>
      <c r="BV992" s="1"/>
      <c r="BW992" s="1"/>
      <c r="BX992" s="1"/>
      <c r="BY992" s="1"/>
      <c r="BZ992" s="1"/>
      <c r="CA992" s="1"/>
      <c r="CB992" s="1"/>
      <c r="CC992" s="1"/>
      <c r="CD992" s="1"/>
      <c r="CE992" s="1"/>
      <c r="CF992" s="1"/>
      <c r="CG992" s="1"/>
      <c r="CH992" s="1"/>
      <c r="CI992" s="1"/>
      <c r="CJ992" s="1"/>
      <c r="CK992" s="1"/>
      <c r="CL992" s="1"/>
      <c r="CM992" s="1"/>
      <c r="CN992" s="1"/>
      <c r="CO992" s="1"/>
      <c r="CP992" s="1"/>
      <c r="CQ992" s="1"/>
      <c r="CR992" s="1"/>
      <c r="CS992" s="1"/>
      <c r="CT992" s="1"/>
      <c r="CU992" s="1"/>
      <c r="CV992" s="1"/>
      <c r="CW992" s="1"/>
      <c r="CX992" s="1"/>
      <c r="CY992" s="1"/>
      <c r="CZ992" s="1"/>
      <c r="DA992" s="1"/>
      <c r="DB992" s="1"/>
      <c r="DC992" s="1"/>
      <c r="DD992" s="1"/>
      <c r="DE992" s="1"/>
      <c r="DF992" s="1"/>
      <c r="DG992" s="1"/>
      <c r="DH992" s="1"/>
      <c r="DI992" s="1"/>
      <c r="DJ992" s="1"/>
      <c r="DK992" s="1"/>
      <c r="DL992" s="1"/>
      <c r="DM992" s="1"/>
      <c r="DN992" s="1"/>
      <c r="DO992" s="1"/>
      <c r="DP992" s="1"/>
      <c r="DQ992" s="1"/>
      <c r="DR992" s="1"/>
      <c r="DS992" s="1"/>
      <c r="DT992" s="1"/>
      <c r="DU992" s="1"/>
      <c r="DV992" s="1"/>
      <c r="DW992" s="1"/>
      <c r="DX992" s="1"/>
      <c r="DY992" s="1"/>
      <c r="DZ992" s="1"/>
      <c r="EA992" s="1"/>
      <c r="EB992" s="1"/>
      <c r="EC992" s="1"/>
      <c r="ED992" s="1"/>
      <c r="EE992" s="1"/>
      <c r="EF992" s="1"/>
      <c r="EG992" s="1"/>
      <c r="EH992" s="1"/>
      <c r="EI992" s="1"/>
      <c r="EJ992" s="1"/>
      <c r="EK992" s="1"/>
      <c r="EL992" s="1"/>
      <c r="EM992" s="1"/>
      <c r="EN992" s="1"/>
      <c r="EO992" s="1"/>
      <c r="EP992" s="1"/>
      <c r="EQ992" s="1"/>
      <c r="ER992" s="1"/>
      <c r="ES992" s="1"/>
      <c r="ET992" s="1"/>
      <c r="EU992" s="1"/>
      <c r="EV992" s="1"/>
      <c r="EW992" s="1"/>
      <c r="EX992" s="1"/>
      <c r="EY992" s="1"/>
      <c r="EZ992" s="1"/>
      <c r="FA992" s="1"/>
      <c r="FB992" s="1"/>
      <c r="FC992" s="1"/>
      <c r="FD992" s="1"/>
      <c r="FE992" s="1"/>
      <c r="FF992" s="1"/>
      <c r="FI992" s="2"/>
      <c r="FJ992" s="2"/>
      <c r="FO992" s="2"/>
      <c r="FP992" s="2"/>
      <c r="FS992" s="2"/>
      <c r="FT992" s="2"/>
      <c r="FU992" s="2"/>
      <c r="FV992" s="2"/>
      <c r="FW992" s="2"/>
      <c r="FX992" s="2"/>
      <c r="FY992" s="2"/>
      <c r="FZ992" s="2"/>
      <c r="GQ992" s="1"/>
      <c r="GR992" s="1"/>
      <c r="GS992" s="1"/>
      <c r="GT992" s="1"/>
      <c r="GU992" s="1"/>
      <c r="GV992" s="1"/>
      <c r="GW992" s="1"/>
      <c r="GX992" s="1"/>
      <c r="HM992" s="1"/>
      <c r="HN992" s="1"/>
    </row>
    <row r="993" spans="1:222">
      <c r="A993" s="11"/>
      <c r="B993" s="1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2"/>
      <c r="AN993" s="2"/>
      <c r="AQ993" s="2"/>
      <c r="AR993" s="2"/>
      <c r="AU993" s="2"/>
      <c r="AV993" s="2"/>
      <c r="BA993" s="2"/>
      <c r="BB993" s="2"/>
      <c r="BE993" s="2"/>
      <c r="BF993" s="2"/>
      <c r="BI993" s="2"/>
      <c r="BJ993" s="2"/>
      <c r="BO993" s="1"/>
      <c r="BP993" s="1"/>
      <c r="BQ993" s="1"/>
      <c r="BR993" s="1"/>
      <c r="BS993" s="1"/>
      <c r="BT993" s="1"/>
      <c r="BU993" s="1"/>
      <c r="BV993" s="1"/>
      <c r="BW993" s="1"/>
      <c r="BX993" s="1"/>
      <c r="BY993" s="1"/>
      <c r="BZ993" s="1"/>
      <c r="CA993" s="1"/>
      <c r="CB993" s="1"/>
      <c r="CC993" s="1"/>
      <c r="CD993" s="1"/>
      <c r="CE993" s="1"/>
      <c r="CF993" s="1"/>
      <c r="CG993" s="1"/>
      <c r="CH993" s="1"/>
      <c r="CI993" s="1"/>
      <c r="CJ993" s="1"/>
      <c r="CK993" s="1"/>
      <c r="CL993" s="1"/>
      <c r="CM993" s="1"/>
      <c r="CN993" s="1"/>
      <c r="CO993" s="1"/>
      <c r="CP993" s="1"/>
      <c r="CQ993" s="1"/>
      <c r="CR993" s="1"/>
      <c r="CS993" s="1"/>
      <c r="CT993" s="1"/>
      <c r="CU993" s="1"/>
      <c r="CV993" s="1"/>
      <c r="CW993" s="1"/>
      <c r="CX993" s="1"/>
      <c r="CY993" s="1"/>
      <c r="CZ993" s="1"/>
      <c r="DA993" s="1"/>
      <c r="DB993" s="1"/>
      <c r="DC993" s="1"/>
      <c r="DD993" s="1"/>
      <c r="DE993" s="1"/>
      <c r="DF993" s="1"/>
      <c r="DG993" s="1"/>
      <c r="DH993" s="1"/>
      <c r="DI993" s="1"/>
      <c r="DJ993" s="1"/>
      <c r="DK993" s="1"/>
      <c r="DL993" s="1"/>
      <c r="DM993" s="1"/>
      <c r="DN993" s="1"/>
      <c r="DO993" s="1"/>
      <c r="DP993" s="1"/>
      <c r="DQ993" s="1"/>
      <c r="DR993" s="1"/>
      <c r="DS993" s="1"/>
      <c r="DT993" s="1"/>
      <c r="DU993" s="1"/>
      <c r="DV993" s="1"/>
      <c r="DW993" s="1"/>
      <c r="DX993" s="1"/>
      <c r="DY993" s="1"/>
      <c r="DZ993" s="1"/>
      <c r="EA993" s="1"/>
      <c r="EB993" s="1"/>
      <c r="EC993" s="1"/>
      <c r="ED993" s="1"/>
      <c r="EE993" s="1"/>
      <c r="EF993" s="1"/>
      <c r="EG993" s="1"/>
      <c r="EH993" s="1"/>
      <c r="EI993" s="1"/>
      <c r="EJ993" s="1"/>
      <c r="EK993" s="1"/>
      <c r="EL993" s="1"/>
      <c r="EM993" s="1"/>
      <c r="EN993" s="1"/>
      <c r="EO993" s="1"/>
      <c r="EP993" s="1"/>
      <c r="EQ993" s="1"/>
      <c r="ER993" s="1"/>
      <c r="ES993" s="1"/>
      <c r="ET993" s="1"/>
      <c r="EU993" s="1"/>
      <c r="EV993" s="1"/>
      <c r="EW993" s="1"/>
      <c r="EX993" s="1"/>
      <c r="EY993" s="1"/>
      <c r="EZ993" s="1"/>
      <c r="FA993" s="1"/>
      <c r="FB993" s="1"/>
      <c r="FC993" s="1"/>
      <c r="FD993" s="1"/>
      <c r="FE993" s="1"/>
      <c r="FF993" s="1"/>
      <c r="FI993" s="2"/>
      <c r="FJ993" s="2"/>
      <c r="FO993" s="2"/>
      <c r="FP993" s="2"/>
      <c r="FS993" s="2"/>
      <c r="FT993" s="2"/>
      <c r="FU993" s="2"/>
      <c r="FV993" s="2"/>
      <c r="FW993" s="2"/>
      <c r="FX993" s="2"/>
      <c r="FY993" s="2"/>
      <c r="FZ993" s="2"/>
      <c r="GQ993" s="1"/>
      <c r="GR993" s="1"/>
      <c r="GS993" s="1"/>
      <c r="GT993" s="1"/>
      <c r="GU993" s="1"/>
      <c r="GV993" s="1"/>
      <c r="GW993" s="1"/>
      <c r="GX993" s="1"/>
      <c r="HM993" s="1"/>
      <c r="HN993" s="1"/>
    </row>
    <row r="994" spans="1:222">
      <c r="A994" s="11"/>
      <c r="B994" s="1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2"/>
      <c r="AN994" s="2"/>
      <c r="AQ994" s="2"/>
      <c r="AR994" s="2"/>
      <c r="AU994" s="2"/>
      <c r="AV994" s="2"/>
      <c r="BA994" s="2"/>
      <c r="BB994" s="2"/>
      <c r="BE994" s="2"/>
      <c r="BF994" s="2"/>
      <c r="BI994" s="2"/>
      <c r="BJ994" s="2"/>
      <c r="BO994" s="1"/>
      <c r="BP994" s="1"/>
      <c r="BQ994" s="1"/>
      <c r="BR994" s="1"/>
      <c r="BS994" s="1"/>
      <c r="BT994" s="1"/>
      <c r="BU994" s="1"/>
      <c r="BV994" s="1"/>
      <c r="BW994" s="1"/>
      <c r="BX994" s="1"/>
      <c r="BY994" s="1"/>
      <c r="BZ994" s="1"/>
      <c r="CA994" s="1"/>
      <c r="CB994" s="1"/>
      <c r="CC994" s="1"/>
      <c r="CD994" s="1"/>
      <c r="CE994" s="1"/>
      <c r="CF994" s="1"/>
      <c r="CG994" s="1"/>
      <c r="CH994" s="1"/>
      <c r="CI994" s="1"/>
      <c r="CJ994" s="1"/>
      <c r="CK994" s="1"/>
      <c r="CL994" s="1"/>
      <c r="CM994" s="1"/>
      <c r="CN994" s="1"/>
      <c r="CO994" s="1"/>
      <c r="CP994" s="1"/>
      <c r="CQ994" s="1"/>
      <c r="CR994" s="1"/>
      <c r="CS994" s="1"/>
      <c r="CT994" s="1"/>
      <c r="CU994" s="1"/>
      <c r="CV994" s="1"/>
      <c r="CW994" s="1"/>
      <c r="CX994" s="1"/>
      <c r="CY994" s="1"/>
      <c r="CZ994" s="1"/>
      <c r="DA994" s="1"/>
      <c r="DB994" s="1"/>
      <c r="DC994" s="1"/>
      <c r="DD994" s="1"/>
      <c r="DE994" s="1"/>
      <c r="DF994" s="1"/>
      <c r="DG994" s="1"/>
      <c r="DH994" s="1"/>
      <c r="DI994" s="1"/>
      <c r="DJ994" s="1"/>
      <c r="DK994" s="1"/>
      <c r="DL994" s="1"/>
      <c r="DM994" s="1"/>
      <c r="DN994" s="1"/>
      <c r="DO994" s="1"/>
      <c r="DP994" s="1"/>
      <c r="DQ994" s="1"/>
      <c r="DR994" s="1"/>
      <c r="DS994" s="1"/>
      <c r="DT994" s="1"/>
      <c r="DU994" s="1"/>
      <c r="DV994" s="1"/>
      <c r="DW994" s="1"/>
      <c r="DX994" s="1"/>
      <c r="DY994" s="1"/>
      <c r="DZ994" s="1"/>
      <c r="EA994" s="1"/>
      <c r="EB994" s="1"/>
      <c r="EC994" s="1"/>
      <c r="ED994" s="1"/>
      <c r="EE994" s="1"/>
      <c r="EF994" s="1"/>
      <c r="EG994" s="1"/>
      <c r="EH994" s="1"/>
      <c r="EI994" s="1"/>
      <c r="EJ994" s="1"/>
      <c r="EK994" s="1"/>
      <c r="EL994" s="1"/>
      <c r="EM994" s="1"/>
      <c r="EN994" s="1"/>
      <c r="EO994" s="1"/>
      <c r="EP994" s="1"/>
      <c r="EQ994" s="1"/>
      <c r="ER994" s="1"/>
      <c r="ES994" s="1"/>
      <c r="ET994" s="1"/>
      <c r="EU994" s="1"/>
      <c r="EV994" s="1"/>
      <c r="EW994" s="1"/>
      <c r="EX994" s="1"/>
      <c r="EY994" s="1"/>
      <c r="EZ994" s="1"/>
      <c r="FA994" s="1"/>
      <c r="FB994" s="1"/>
      <c r="FC994" s="1"/>
      <c r="FD994" s="1"/>
      <c r="FE994" s="1"/>
      <c r="FF994" s="1"/>
      <c r="FI994" s="2"/>
      <c r="FJ994" s="2"/>
      <c r="FO994" s="2"/>
      <c r="FP994" s="2"/>
      <c r="FS994" s="2"/>
      <c r="FT994" s="2"/>
      <c r="FU994" s="2"/>
      <c r="FV994" s="2"/>
      <c r="FW994" s="2"/>
      <c r="FX994" s="2"/>
      <c r="FY994" s="2"/>
      <c r="FZ994" s="2"/>
      <c r="GQ994" s="1"/>
      <c r="GR994" s="1"/>
      <c r="GS994" s="1"/>
      <c r="GT994" s="1"/>
      <c r="GU994" s="1"/>
      <c r="GV994" s="1"/>
      <c r="GW994" s="1"/>
      <c r="GX994" s="1"/>
      <c r="HM994" s="1"/>
      <c r="HN994" s="1"/>
    </row>
    <row r="995" spans="1:222">
      <c r="A995" s="11"/>
      <c r="B995" s="1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2"/>
      <c r="AN995" s="2"/>
      <c r="AQ995" s="2"/>
      <c r="AR995" s="2"/>
      <c r="AU995" s="2"/>
      <c r="AV995" s="2"/>
      <c r="BA995" s="2"/>
      <c r="BB995" s="2"/>
      <c r="BE995" s="2"/>
      <c r="BF995" s="2"/>
      <c r="BI995" s="2"/>
      <c r="BJ995" s="2"/>
      <c r="BO995" s="1"/>
      <c r="BP995" s="1"/>
      <c r="BQ995" s="1"/>
      <c r="BR995" s="1"/>
      <c r="BS995" s="1"/>
      <c r="BT995" s="1"/>
      <c r="BU995" s="1"/>
      <c r="BV995" s="1"/>
      <c r="BW995" s="1"/>
      <c r="BX995" s="1"/>
      <c r="BY995" s="1"/>
      <c r="BZ995" s="1"/>
      <c r="CA995" s="1"/>
      <c r="CB995" s="1"/>
      <c r="CC995" s="1"/>
      <c r="CD995" s="1"/>
      <c r="CE995" s="1"/>
      <c r="CF995" s="1"/>
      <c r="CG995" s="1"/>
      <c r="CH995" s="1"/>
      <c r="CI995" s="1"/>
      <c r="CJ995" s="1"/>
      <c r="CK995" s="1"/>
      <c r="CL995" s="1"/>
      <c r="CM995" s="1"/>
      <c r="CN995" s="1"/>
      <c r="CO995" s="1"/>
      <c r="CP995" s="1"/>
      <c r="CQ995" s="1"/>
      <c r="CR995" s="1"/>
      <c r="CS995" s="1"/>
      <c r="CT995" s="1"/>
      <c r="CU995" s="1"/>
      <c r="CV995" s="1"/>
      <c r="CW995" s="1"/>
      <c r="CX995" s="1"/>
      <c r="CY995" s="1"/>
      <c r="CZ995" s="1"/>
      <c r="DA995" s="1"/>
      <c r="DB995" s="1"/>
      <c r="DC995" s="1"/>
      <c r="DD995" s="1"/>
      <c r="DE995" s="1"/>
      <c r="DF995" s="1"/>
      <c r="DG995" s="1"/>
      <c r="DH995" s="1"/>
      <c r="DI995" s="1"/>
      <c r="DJ995" s="1"/>
      <c r="DK995" s="1"/>
      <c r="DL995" s="1"/>
      <c r="DM995" s="1"/>
      <c r="DN995" s="1"/>
      <c r="DO995" s="1"/>
      <c r="DP995" s="1"/>
      <c r="DQ995" s="1"/>
      <c r="DR995" s="1"/>
      <c r="DS995" s="1"/>
      <c r="DT995" s="1"/>
      <c r="DU995" s="1"/>
      <c r="DV995" s="1"/>
      <c r="DW995" s="1"/>
      <c r="DX995" s="1"/>
      <c r="DY995" s="1"/>
      <c r="DZ995" s="1"/>
      <c r="EA995" s="1"/>
      <c r="EB995" s="1"/>
      <c r="EC995" s="1"/>
      <c r="ED995" s="1"/>
      <c r="EE995" s="1"/>
      <c r="EF995" s="1"/>
      <c r="EG995" s="1"/>
      <c r="EH995" s="1"/>
      <c r="EI995" s="1"/>
      <c r="EJ995" s="1"/>
      <c r="EK995" s="1"/>
      <c r="EL995" s="1"/>
      <c r="EM995" s="1"/>
      <c r="EN995" s="1"/>
      <c r="EO995" s="1"/>
      <c r="EP995" s="1"/>
      <c r="EQ995" s="1"/>
      <c r="ER995" s="1"/>
      <c r="ES995" s="1"/>
      <c r="ET995" s="1"/>
      <c r="EU995" s="1"/>
      <c r="EV995" s="1"/>
      <c r="EW995" s="1"/>
      <c r="EX995" s="1"/>
      <c r="EY995" s="1"/>
      <c r="EZ995" s="1"/>
      <c r="FA995" s="1"/>
      <c r="FB995" s="1"/>
      <c r="FC995" s="1"/>
      <c r="FD995" s="1"/>
      <c r="FE995" s="1"/>
      <c r="FF995" s="1"/>
      <c r="FI995" s="2"/>
      <c r="FJ995" s="2"/>
      <c r="FO995" s="2"/>
      <c r="FP995" s="2"/>
      <c r="FS995" s="2"/>
      <c r="FT995" s="2"/>
      <c r="FU995" s="2"/>
      <c r="FV995" s="2"/>
      <c r="FW995" s="2"/>
      <c r="FX995" s="2"/>
      <c r="FY995" s="2"/>
      <c r="FZ995" s="2"/>
      <c r="GQ995" s="1"/>
      <c r="GR995" s="1"/>
      <c r="GS995" s="1"/>
      <c r="GT995" s="1"/>
      <c r="GU995" s="1"/>
      <c r="GV995" s="1"/>
      <c r="GW995" s="1"/>
      <c r="GX995" s="1"/>
      <c r="HM995" s="1"/>
      <c r="HN995" s="1"/>
    </row>
    <row r="996" spans="1:222">
      <c r="A996" s="11"/>
      <c r="B996" s="1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2"/>
      <c r="AN996" s="2"/>
      <c r="AQ996" s="2"/>
      <c r="AR996" s="2"/>
      <c r="AU996" s="2"/>
      <c r="AV996" s="2"/>
      <c r="BA996" s="2"/>
      <c r="BB996" s="2"/>
      <c r="BE996" s="2"/>
      <c r="BF996" s="2"/>
      <c r="BI996" s="2"/>
      <c r="BJ996" s="2"/>
      <c r="BO996" s="1"/>
      <c r="BP996" s="1"/>
      <c r="BQ996" s="1"/>
      <c r="BR996" s="1"/>
      <c r="BS996" s="1"/>
      <c r="BT996" s="1"/>
      <c r="BU996" s="1"/>
      <c r="BV996" s="1"/>
      <c r="BW996" s="1"/>
      <c r="BX996" s="1"/>
      <c r="BY996" s="1"/>
      <c r="BZ996" s="1"/>
      <c r="CA996" s="1"/>
      <c r="CB996" s="1"/>
      <c r="CC996" s="1"/>
      <c r="CD996" s="1"/>
      <c r="CE996" s="1"/>
      <c r="CF996" s="1"/>
      <c r="CG996" s="1"/>
      <c r="CH996" s="1"/>
      <c r="CI996" s="1"/>
      <c r="CJ996" s="1"/>
      <c r="CK996" s="1"/>
      <c r="CL996" s="1"/>
      <c r="CM996" s="1"/>
      <c r="CN996" s="1"/>
      <c r="CO996" s="1"/>
      <c r="CP996" s="1"/>
      <c r="CQ996" s="1"/>
      <c r="CR996" s="1"/>
      <c r="CS996" s="1"/>
      <c r="CT996" s="1"/>
      <c r="CU996" s="1"/>
      <c r="CV996" s="1"/>
      <c r="CW996" s="1"/>
      <c r="CX996" s="1"/>
      <c r="CY996" s="1"/>
      <c r="CZ996" s="1"/>
      <c r="DA996" s="1"/>
      <c r="DB996" s="1"/>
      <c r="DC996" s="1"/>
      <c r="DD996" s="1"/>
      <c r="DE996" s="1"/>
      <c r="DF996" s="1"/>
      <c r="DG996" s="1"/>
      <c r="DH996" s="1"/>
      <c r="DI996" s="1"/>
      <c r="DJ996" s="1"/>
      <c r="DK996" s="1"/>
      <c r="DL996" s="1"/>
      <c r="DM996" s="1"/>
      <c r="DN996" s="1"/>
      <c r="DO996" s="1"/>
      <c r="DP996" s="1"/>
      <c r="DQ996" s="1"/>
      <c r="DR996" s="1"/>
      <c r="DS996" s="1"/>
      <c r="DT996" s="1"/>
      <c r="DU996" s="1"/>
      <c r="DV996" s="1"/>
      <c r="DW996" s="1"/>
      <c r="DX996" s="1"/>
      <c r="DY996" s="1"/>
      <c r="DZ996" s="1"/>
      <c r="EA996" s="1"/>
      <c r="EB996" s="1"/>
      <c r="EC996" s="1"/>
      <c r="ED996" s="1"/>
      <c r="EE996" s="1"/>
      <c r="EF996" s="1"/>
      <c r="EG996" s="1"/>
      <c r="EH996" s="1"/>
      <c r="EI996" s="1"/>
      <c r="EJ996" s="1"/>
      <c r="EK996" s="1"/>
      <c r="EL996" s="1"/>
      <c r="EM996" s="1"/>
      <c r="EN996" s="1"/>
      <c r="EO996" s="1"/>
      <c r="EP996" s="1"/>
      <c r="EQ996" s="1"/>
      <c r="ER996" s="1"/>
      <c r="ES996" s="1"/>
      <c r="ET996" s="1"/>
      <c r="EU996" s="1"/>
      <c r="EV996" s="1"/>
      <c r="EW996" s="1"/>
      <c r="EX996" s="1"/>
      <c r="EY996" s="1"/>
      <c r="EZ996" s="1"/>
      <c r="FA996" s="1"/>
      <c r="FB996" s="1"/>
      <c r="FC996" s="1"/>
      <c r="FD996" s="1"/>
      <c r="FE996" s="1"/>
      <c r="FF996" s="1"/>
      <c r="FI996" s="2"/>
      <c r="FJ996" s="2"/>
      <c r="FO996" s="2"/>
      <c r="FP996" s="2"/>
      <c r="FS996" s="2"/>
      <c r="FT996" s="2"/>
      <c r="FU996" s="2"/>
      <c r="FV996" s="2"/>
      <c r="FW996" s="2"/>
      <c r="FX996" s="2"/>
      <c r="FY996" s="2"/>
      <c r="FZ996" s="2"/>
      <c r="GQ996" s="1"/>
      <c r="GR996" s="1"/>
      <c r="GS996" s="1"/>
      <c r="GT996" s="1"/>
      <c r="GU996" s="1"/>
      <c r="GV996" s="1"/>
      <c r="GW996" s="1"/>
      <c r="GX996" s="1"/>
      <c r="HM996" s="1"/>
      <c r="HN996" s="1"/>
    </row>
    <row r="997" spans="1:222">
      <c r="A997" s="11"/>
      <c r="B997" s="1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2"/>
      <c r="AN997" s="2"/>
      <c r="AQ997" s="2"/>
      <c r="AR997" s="2"/>
      <c r="AU997" s="2"/>
      <c r="AV997" s="2"/>
      <c r="BA997" s="2"/>
      <c r="BB997" s="2"/>
      <c r="BE997" s="2"/>
      <c r="BF997" s="2"/>
      <c r="BI997" s="2"/>
      <c r="BJ997" s="2"/>
      <c r="BO997" s="1"/>
      <c r="BP997" s="1"/>
      <c r="BQ997" s="1"/>
      <c r="BR997" s="1"/>
      <c r="BS997" s="1"/>
      <c r="BT997" s="1"/>
      <c r="BU997" s="1"/>
      <c r="BV997" s="1"/>
      <c r="BW997" s="1"/>
      <c r="BX997" s="1"/>
      <c r="BY997" s="1"/>
      <c r="BZ997" s="1"/>
      <c r="CA997" s="1"/>
      <c r="CB997" s="1"/>
      <c r="CC997" s="1"/>
      <c r="CD997" s="1"/>
      <c r="CE997" s="1"/>
      <c r="CF997" s="1"/>
      <c r="CG997" s="1"/>
      <c r="CH997" s="1"/>
      <c r="CI997" s="1"/>
      <c r="CJ997" s="1"/>
      <c r="CK997" s="1"/>
      <c r="CL997" s="1"/>
      <c r="CM997" s="1"/>
      <c r="CN997" s="1"/>
      <c r="CO997" s="1"/>
      <c r="CP997" s="1"/>
      <c r="CQ997" s="1"/>
      <c r="CR997" s="1"/>
      <c r="CS997" s="1"/>
      <c r="CT997" s="1"/>
      <c r="CU997" s="1"/>
      <c r="CV997" s="1"/>
      <c r="CW997" s="1"/>
      <c r="CX997" s="1"/>
      <c r="CY997" s="1"/>
      <c r="CZ997" s="1"/>
      <c r="DA997" s="1"/>
      <c r="DB997" s="1"/>
      <c r="DC997" s="1"/>
      <c r="DD997" s="1"/>
      <c r="DE997" s="1"/>
      <c r="DF997" s="1"/>
      <c r="DG997" s="1"/>
      <c r="DH997" s="1"/>
      <c r="DI997" s="1"/>
      <c r="DJ997" s="1"/>
      <c r="DK997" s="1"/>
      <c r="DL997" s="1"/>
      <c r="DM997" s="1"/>
      <c r="DN997" s="1"/>
      <c r="DO997" s="1"/>
      <c r="DP997" s="1"/>
      <c r="DQ997" s="1"/>
      <c r="DR997" s="1"/>
      <c r="DS997" s="1"/>
      <c r="DT997" s="1"/>
      <c r="DU997" s="1"/>
      <c r="DV997" s="1"/>
      <c r="DW997" s="1"/>
      <c r="DX997" s="1"/>
      <c r="DY997" s="1"/>
      <c r="DZ997" s="1"/>
      <c r="EA997" s="1"/>
      <c r="EB997" s="1"/>
      <c r="EC997" s="1"/>
      <c r="ED997" s="1"/>
      <c r="EE997" s="1"/>
      <c r="EF997" s="1"/>
      <c r="EG997" s="1"/>
      <c r="EH997" s="1"/>
      <c r="EI997" s="1"/>
      <c r="EJ997" s="1"/>
      <c r="EK997" s="1"/>
      <c r="EL997" s="1"/>
      <c r="EM997" s="1"/>
      <c r="EN997" s="1"/>
      <c r="EO997" s="1"/>
      <c r="EP997" s="1"/>
      <c r="EQ997" s="1"/>
      <c r="ER997" s="1"/>
      <c r="ES997" s="1"/>
      <c r="ET997" s="1"/>
      <c r="EU997" s="1"/>
      <c r="EV997" s="1"/>
      <c r="EW997" s="1"/>
      <c r="EX997" s="1"/>
      <c r="EY997" s="1"/>
      <c r="EZ997" s="1"/>
      <c r="FA997" s="1"/>
      <c r="FB997" s="1"/>
      <c r="FC997" s="1"/>
      <c r="FD997" s="1"/>
      <c r="FE997" s="1"/>
      <c r="FF997" s="1"/>
      <c r="FI997" s="2"/>
      <c r="FJ997" s="2"/>
      <c r="FO997" s="2"/>
      <c r="FP997" s="2"/>
      <c r="FS997" s="2"/>
      <c r="FT997" s="2"/>
      <c r="FU997" s="2"/>
      <c r="FV997" s="2"/>
      <c r="FW997" s="2"/>
      <c r="FX997" s="2"/>
      <c r="FY997" s="2"/>
      <c r="FZ997" s="2"/>
      <c r="GQ997" s="1"/>
      <c r="GR997" s="1"/>
      <c r="GS997" s="1"/>
      <c r="GT997" s="1"/>
      <c r="GU997" s="1"/>
      <c r="GV997" s="1"/>
      <c r="GW997" s="1"/>
      <c r="GX997" s="1"/>
      <c r="HM997" s="1"/>
      <c r="HN997" s="1"/>
    </row>
    <row r="998" spans="1:222">
      <c r="A998" s="11"/>
      <c r="B998" s="1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2"/>
      <c r="AN998" s="2"/>
      <c r="AQ998" s="2"/>
      <c r="AR998" s="2"/>
      <c r="AU998" s="2"/>
      <c r="AV998" s="2"/>
      <c r="BA998" s="2"/>
      <c r="BB998" s="2"/>
      <c r="BE998" s="2"/>
      <c r="BF998" s="2"/>
      <c r="BI998" s="2"/>
      <c r="BJ998" s="2"/>
      <c r="BO998" s="1"/>
      <c r="BP998" s="1"/>
      <c r="BQ998" s="1"/>
      <c r="BR998" s="1"/>
      <c r="BS998" s="1"/>
      <c r="BT998" s="1"/>
      <c r="BU998" s="1"/>
      <c r="BV998" s="1"/>
      <c r="BW998" s="1"/>
      <c r="BX998" s="1"/>
      <c r="BY998" s="1"/>
      <c r="BZ998" s="1"/>
      <c r="CA998" s="1"/>
      <c r="CB998" s="1"/>
      <c r="CC998" s="1"/>
      <c r="CD998" s="1"/>
      <c r="CE998" s="1"/>
      <c r="CF998" s="1"/>
      <c r="CG998" s="1"/>
      <c r="CH998" s="1"/>
      <c r="CI998" s="1"/>
      <c r="CJ998" s="1"/>
      <c r="CK998" s="1"/>
      <c r="CL998" s="1"/>
      <c r="CM998" s="1"/>
      <c r="CN998" s="1"/>
      <c r="CO998" s="1"/>
      <c r="CP998" s="1"/>
      <c r="CQ998" s="1"/>
      <c r="CR998" s="1"/>
      <c r="CS998" s="1"/>
      <c r="CT998" s="1"/>
      <c r="CU998" s="1"/>
      <c r="CV998" s="1"/>
      <c r="CW998" s="1"/>
      <c r="CX998" s="1"/>
      <c r="CY998" s="1"/>
      <c r="CZ998" s="1"/>
      <c r="DA998" s="1"/>
      <c r="DB998" s="1"/>
      <c r="DC998" s="1"/>
      <c r="DD998" s="1"/>
      <c r="DE998" s="1"/>
      <c r="DF998" s="1"/>
      <c r="DG998" s="1"/>
      <c r="DH998" s="1"/>
      <c r="DI998" s="1"/>
      <c r="DJ998" s="1"/>
      <c r="DK998" s="1"/>
      <c r="DL998" s="1"/>
      <c r="DM998" s="1"/>
      <c r="DN998" s="1"/>
      <c r="DO998" s="1"/>
      <c r="DP998" s="1"/>
      <c r="DQ998" s="1"/>
      <c r="DR998" s="1"/>
      <c r="DS998" s="1"/>
      <c r="DT998" s="1"/>
      <c r="DU998" s="1"/>
      <c r="DV998" s="1"/>
      <c r="DW998" s="1"/>
      <c r="DX998" s="1"/>
      <c r="DY998" s="1"/>
      <c r="DZ998" s="1"/>
      <c r="EA998" s="1"/>
      <c r="EB998" s="1"/>
      <c r="EC998" s="1"/>
      <c r="ED998" s="1"/>
      <c r="EE998" s="1"/>
      <c r="EF998" s="1"/>
      <c r="EG998" s="1"/>
      <c r="EH998" s="1"/>
      <c r="EI998" s="1"/>
      <c r="EJ998" s="1"/>
      <c r="EK998" s="1"/>
      <c r="EL998" s="1"/>
      <c r="EM998" s="1"/>
      <c r="EN998" s="1"/>
      <c r="EO998" s="1"/>
      <c r="EP998" s="1"/>
      <c r="EQ998" s="1"/>
      <c r="ER998" s="1"/>
      <c r="ES998" s="1"/>
      <c r="ET998" s="1"/>
      <c r="EU998" s="1"/>
      <c r="EV998" s="1"/>
      <c r="EW998" s="1"/>
      <c r="EX998" s="1"/>
      <c r="EY998" s="1"/>
      <c r="EZ998" s="1"/>
      <c r="FA998" s="1"/>
      <c r="FB998" s="1"/>
      <c r="FC998" s="1"/>
      <c r="FD998" s="1"/>
      <c r="FE998" s="1"/>
      <c r="FF998" s="1"/>
      <c r="FI998" s="2"/>
      <c r="FJ998" s="2"/>
      <c r="FO998" s="2"/>
      <c r="FP998" s="2"/>
      <c r="FS998" s="2"/>
      <c r="FT998" s="2"/>
      <c r="FU998" s="2"/>
      <c r="FV998" s="2"/>
      <c r="FW998" s="2"/>
      <c r="FX998" s="2"/>
      <c r="FY998" s="2"/>
      <c r="FZ998" s="2"/>
      <c r="GQ998" s="1"/>
      <c r="GR998" s="1"/>
      <c r="GS998" s="1"/>
      <c r="GT998" s="1"/>
      <c r="GU998" s="1"/>
      <c r="GV998" s="1"/>
      <c r="GW998" s="1"/>
      <c r="GX998" s="1"/>
      <c r="HM998" s="1"/>
      <c r="HN998" s="1"/>
    </row>
    <row r="999" spans="1:222">
      <c r="A999" s="11"/>
      <c r="B999" s="1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2"/>
      <c r="AN999" s="2"/>
      <c r="AQ999" s="2"/>
      <c r="AR999" s="2"/>
      <c r="AU999" s="2"/>
      <c r="AV999" s="2"/>
      <c r="BA999" s="2"/>
      <c r="BB999" s="2"/>
      <c r="BE999" s="2"/>
      <c r="BF999" s="2"/>
      <c r="BI999" s="2"/>
      <c r="BJ999" s="2"/>
      <c r="BO999" s="1"/>
      <c r="BP999" s="1"/>
      <c r="BQ999" s="1"/>
      <c r="BR999" s="1"/>
      <c r="BS999" s="1"/>
      <c r="BT999" s="1"/>
      <c r="BU999" s="1"/>
      <c r="BV999" s="1"/>
      <c r="BW999" s="1"/>
      <c r="BX999" s="1"/>
      <c r="BY999" s="1"/>
      <c r="BZ999" s="1"/>
      <c r="CA999" s="1"/>
      <c r="CB999" s="1"/>
      <c r="CC999" s="1"/>
      <c r="CD999" s="1"/>
      <c r="CE999" s="1"/>
      <c r="CF999" s="1"/>
      <c r="CG999" s="1"/>
      <c r="CH999" s="1"/>
      <c r="CI999" s="1"/>
      <c r="CJ999" s="1"/>
      <c r="CK999" s="1"/>
      <c r="CL999" s="1"/>
      <c r="CM999" s="1"/>
      <c r="CN999" s="1"/>
      <c r="CO999" s="1"/>
      <c r="CP999" s="1"/>
      <c r="CQ999" s="1"/>
      <c r="CR999" s="1"/>
      <c r="CS999" s="1"/>
      <c r="CT999" s="1"/>
      <c r="CU999" s="1"/>
      <c r="CV999" s="1"/>
      <c r="CW999" s="1"/>
      <c r="CX999" s="1"/>
      <c r="CY999" s="1"/>
      <c r="CZ999" s="1"/>
      <c r="DA999" s="1"/>
      <c r="DB999" s="1"/>
      <c r="DC999" s="1"/>
      <c r="DD999" s="1"/>
      <c r="DE999" s="1"/>
      <c r="DF999" s="1"/>
      <c r="DG999" s="1"/>
      <c r="DH999" s="1"/>
      <c r="DI999" s="1"/>
      <c r="DJ999" s="1"/>
      <c r="DK999" s="1"/>
      <c r="DL999" s="1"/>
      <c r="DM999" s="1"/>
      <c r="DN999" s="1"/>
      <c r="DO999" s="1"/>
      <c r="DP999" s="1"/>
      <c r="DQ999" s="1"/>
      <c r="DR999" s="1"/>
      <c r="DS999" s="1"/>
      <c r="DT999" s="1"/>
      <c r="DU999" s="1"/>
      <c r="DV999" s="1"/>
      <c r="DW999" s="1"/>
      <c r="DX999" s="1"/>
      <c r="DY999" s="1"/>
      <c r="DZ999" s="1"/>
      <c r="EA999" s="1"/>
      <c r="EB999" s="1"/>
      <c r="EC999" s="1"/>
      <c r="ED999" s="1"/>
      <c r="EE999" s="1"/>
      <c r="EF999" s="1"/>
      <c r="EG999" s="1"/>
      <c r="EH999" s="1"/>
      <c r="EI999" s="1"/>
      <c r="EJ999" s="1"/>
      <c r="EK999" s="1"/>
      <c r="EL999" s="1"/>
      <c r="EM999" s="1"/>
      <c r="EN999" s="1"/>
      <c r="EO999" s="1"/>
      <c r="EP999" s="1"/>
      <c r="EQ999" s="1"/>
      <c r="ER999" s="1"/>
      <c r="ES999" s="1"/>
      <c r="ET999" s="1"/>
      <c r="EU999" s="1"/>
      <c r="EV999" s="1"/>
      <c r="EW999" s="1"/>
      <c r="EX999" s="1"/>
      <c r="EY999" s="1"/>
      <c r="EZ999" s="1"/>
      <c r="FA999" s="1"/>
      <c r="FB999" s="1"/>
      <c r="FC999" s="1"/>
      <c r="FD999" s="1"/>
      <c r="FE999" s="1"/>
      <c r="FF999" s="1"/>
      <c r="FI999" s="2"/>
      <c r="FJ999" s="2"/>
      <c r="FO999" s="2"/>
      <c r="FP999" s="2"/>
      <c r="FS999" s="2"/>
      <c r="FT999" s="2"/>
      <c r="FU999" s="2"/>
      <c r="FV999" s="2"/>
      <c r="FW999" s="2"/>
      <c r="FX999" s="2"/>
      <c r="FY999" s="2"/>
      <c r="FZ999" s="2"/>
      <c r="GQ999" s="1"/>
      <c r="GR999" s="1"/>
      <c r="GS999" s="1"/>
      <c r="GT999" s="1"/>
      <c r="GU999" s="1"/>
      <c r="GV999" s="1"/>
      <c r="GW999" s="1"/>
      <c r="GX999" s="1"/>
      <c r="HM999" s="1"/>
      <c r="HN999" s="1"/>
    </row>
    <row r="1000" spans="1:222">
      <c r="A1000" s="11"/>
      <c r="B1000" s="1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2"/>
      <c r="AN1000" s="2"/>
      <c r="AQ1000" s="2"/>
      <c r="AR1000" s="2"/>
      <c r="AU1000" s="2"/>
      <c r="AV1000" s="2"/>
      <c r="BA1000" s="2"/>
      <c r="BB1000" s="2"/>
      <c r="BE1000" s="2"/>
      <c r="BF1000" s="2"/>
      <c r="BI1000" s="2"/>
      <c r="BJ1000" s="2"/>
      <c r="BO1000" s="1"/>
      <c r="BP1000" s="1"/>
      <c r="BQ1000" s="1"/>
      <c r="BR1000" s="1"/>
      <c r="BS1000" s="1"/>
      <c r="BT1000" s="1"/>
      <c r="BU1000" s="1"/>
      <c r="BV1000" s="1"/>
      <c r="BW1000" s="1"/>
      <c r="BX1000" s="1"/>
      <c r="BY1000" s="1"/>
      <c r="BZ1000" s="1"/>
      <c r="CA1000" s="1"/>
      <c r="CB1000" s="1"/>
      <c r="CC1000" s="1"/>
      <c r="CD1000" s="1"/>
      <c r="CE1000" s="1"/>
      <c r="CF1000" s="1"/>
      <c r="CG1000" s="1"/>
      <c r="CH1000" s="1"/>
      <c r="CI1000" s="1"/>
      <c r="CJ1000" s="1"/>
      <c r="CK1000" s="1"/>
      <c r="CL1000" s="1"/>
      <c r="CM1000" s="1"/>
      <c r="CN1000" s="1"/>
      <c r="CO1000" s="1"/>
      <c r="CP1000" s="1"/>
      <c r="CQ1000" s="1"/>
      <c r="CR1000" s="1"/>
      <c r="CS1000" s="1"/>
      <c r="CT1000" s="1"/>
      <c r="CU1000" s="1"/>
      <c r="CV1000" s="1"/>
      <c r="CW1000" s="1"/>
      <c r="CX1000" s="1"/>
      <c r="CY1000" s="1"/>
      <c r="CZ1000" s="1"/>
      <c r="DA1000" s="1"/>
      <c r="DB1000" s="1"/>
      <c r="DC1000" s="1"/>
      <c r="DD1000" s="1"/>
      <c r="DE1000" s="1"/>
      <c r="DF1000" s="1"/>
      <c r="DG1000" s="1"/>
      <c r="DH1000" s="1"/>
      <c r="DI1000" s="1"/>
      <c r="DJ1000" s="1"/>
      <c r="DK1000" s="1"/>
      <c r="DL1000" s="1"/>
      <c r="DM1000" s="1"/>
      <c r="DN1000" s="1"/>
      <c r="DO1000" s="1"/>
      <c r="DP1000" s="1"/>
      <c r="DQ1000" s="1"/>
      <c r="DR1000" s="1"/>
      <c r="DS1000" s="1"/>
      <c r="DT1000" s="1"/>
      <c r="DU1000" s="1"/>
      <c r="DV1000" s="1"/>
      <c r="DW1000" s="1"/>
      <c r="DX1000" s="1"/>
      <c r="DY1000" s="1"/>
      <c r="DZ1000" s="1"/>
      <c r="EA1000" s="1"/>
      <c r="EB1000" s="1"/>
      <c r="EC1000" s="1"/>
      <c r="ED1000" s="1"/>
      <c r="EE1000" s="1"/>
      <c r="EF1000" s="1"/>
      <c r="EG1000" s="1"/>
      <c r="EH1000" s="1"/>
      <c r="EI1000" s="1"/>
      <c r="EJ1000" s="1"/>
      <c r="EK1000" s="1"/>
      <c r="EL1000" s="1"/>
      <c r="EM1000" s="1"/>
      <c r="EN1000" s="1"/>
      <c r="EO1000" s="1"/>
      <c r="EP1000" s="1"/>
      <c r="EQ1000" s="1"/>
      <c r="ER1000" s="1"/>
      <c r="ES1000" s="1"/>
      <c r="ET1000" s="1"/>
      <c r="EU1000" s="1"/>
      <c r="EV1000" s="1"/>
      <c r="EW1000" s="1"/>
      <c r="EX1000" s="1"/>
      <c r="EY1000" s="1"/>
      <c r="EZ1000" s="1"/>
      <c r="FA1000" s="1"/>
      <c r="FB1000" s="1"/>
      <c r="FC1000" s="1"/>
      <c r="FD1000" s="1"/>
      <c r="FE1000" s="1"/>
      <c r="FF1000" s="1"/>
      <c r="FI1000" s="2"/>
      <c r="FJ1000" s="2"/>
      <c r="FO1000" s="2"/>
      <c r="FP1000" s="2"/>
      <c r="FS1000" s="2"/>
      <c r="FT1000" s="2"/>
      <c r="FU1000" s="2"/>
      <c r="FV1000" s="2"/>
      <c r="FW1000" s="2"/>
      <c r="FX1000" s="2"/>
      <c r="FY1000" s="2"/>
      <c r="FZ1000" s="2"/>
      <c r="GQ1000" s="1"/>
      <c r="GR1000" s="1"/>
      <c r="GS1000" s="1"/>
      <c r="GT1000" s="1"/>
      <c r="GU1000" s="1"/>
      <c r="GV1000" s="1"/>
      <c r="GW1000" s="1"/>
      <c r="GX1000" s="1"/>
      <c r="HM1000" s="1"/>
      <c r="HN1000" s="1"/>
    </row>
    <row r="1001" spans="1:222">
      <c r="A1001" s="11"/>
      <c r="B1001" s="1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c r="AJ1001" s="1"/>
      <c r="AK1001" s="1"/>
      <c r="AL1001" s="1"/>
      <c r="AM1001" s="2"/>
      <c r="AN1001" s="2"/>
      <c r="AQ1001" s="2"/>
      <c r="AR1001" s="2"/>
      <c r="AU1001" s="2"/>
      <c r="AV1001" s="2"/>
      <c r="BA1001" s="2"/>
      <c r="BB1001" s="2"/>
      <c r="BE1001" s="2"/>
      <c r="BF1001" s="2"/>
      <c r="BI1001" s="2"/>
      <c r="BJ1001" s="2"/>
      <c r="BO1001" s="1"/>
      <c r="BP1001" s="1"/>
      <c r="BQ1001" s="1"/>
      <c r="BR1001" s="1"/>
      <c r="BS1001" s="1"/>
      <c r="BT1001" s="1"/>
      <c r="BU1001" s="1"/>
      <c r="BV1001" s="1"/>
      <c r="BW1001" s="1"/>
      <c r="BX1001" s="1"/>
      <c r="BY1001" s="1"/>
      <c r="BZ1001" s="1"/>
      <c r="CA1001" s="1"/>
      <c r="CB1001" s="1"/>
      <c r="CC1001" s="1"/>
      <c r="CD1001" s="1"/>
      <c r="CE1001" s="1"/>
      <c r="CF1001" s="1"/>
      <c r="CG1001" s="1"/>
      <c r="CH1001" s="1"/>
      <c r="CI1001" s="1"/>
      <c r="CJ1001" s="1"/>
      <c r="CK1001" s="1"/>
      <c r="CL1001" s="1"/>
      <c r="CM1001" s="1"/>
      <c r="CN1001" s="1"/>
      <c r="CO1001" s="1"/>
      <c r="CP1001" s="1"/>
      <c r="CQ1001" s="1"/>
      <c r="CR1001" s="1"/>
      <c r="CS1001" s="1"/>
      <c r="CT1001" s="1"/>
      <c r="CU1001" s="1"/>
      <c r="CV1001" s="1"/>
      <c r="CW1001" s="1"/>
      <c r="CX1001" s="1"/>
      <c r="CY1001" s="1"/>
      <c r="CZ1001" s="1"/>
      <c r="DA1001" s="1"/>
      <c r="DB1001" s="1"/>
      <c r="DC1001" s="1"/>
      <c r="DD1001" s="1"/>
      <c r="DE1001" s="1"/>
      <c r="DF1001" s="1"/>
      <c r="DG1001" s="1"/>
      <c r="DH1001" s="1"/>
      <c r="DI1001" s="1"/>
      <c r="DJ1001" s="1"/>
      <c r="DK1001" s="1"/>
      <c r="DL1001" s="1"/>
      <c r="DM1001" s="1"/>
      <c r="DN1001" s="1"/>
      <c r="DO1001" s="1"/>
      <c r="DP1001" s="1"/>
      <c r="DQ1001" s="1"/>
      <c r="DR1001" s="1"/>
      <c r="DS1001" s="1"/>
      <c r="DT1001" s="1"/>
      <c r="DU1001" s="1"/>
      <c r="DV1001" s="1"/>
      <c r="DW1001" s="1"/>
      <c r="DX1001" s="1"/>
      <c r="DY1001" s="1"/>
      <c r="DZ1001" s="1"/>
      <c r="EA1001" s="1"/>
      <c r="EB1001" s="1"/>
      <c r="EC1001" s="1"/>
      <c r="ED1001" s="1"/>
      <c r="EE1001" s="1"/>
      <c r="EF1001" s="1"/>
      <c r="EG1001" s="1"/>
      <c r="EH1001" s="1"/>
      <c r="EI1001" s="1"/>
      <c r="EJ1001" s="1"/>
      <c r="EK1001" s="1"/>
      <c r="EL1001" s="1"/>
      <c r="EM1001" s="1"/>
      <c r="EN1001" s="1"/>
      <c r="EO1001" s="1"/>
      <c r="EP1001" s="1"/>
      <c r="EQ1001" s="1"/>
      <c r="ER1001" s="1"/>
      <c r="ES1001" s="1"/>
      <c r="ET1001" s="1"/>
      <c r="EU1001" s="1"/>
      <c r="EV1001" s="1"/>
      <c r="EW1001" s="1"/>
      <c r="EX1001" s="1"/>
      <c r="EY1001" s="1"/>
      <c r="EZ1001" s="1"/>
      <c r="FA1001" s="1"/>
      <c r="FB1001" s="1"/>
      <c r="FC1001" s="1"/>
      <c r="FD1001" s="1"/>
      <c r="FE1001" s="1"/>
      <c r="FF1001" s="1"/>
      <c r="FI1001" s="2"/>
      <c r="FJ1001" s="2"/>
      <c r="FO1001" s="2"/>
      <c r="FP1001" s="2"/>
      <c r="FS1001" s="2"/>
      <c r="FT1001" s="2"/>
      <c r="FU1001" s="2"/>
      <c r="FV1001" s="2"/>
      <c r="FW1001" s="2"/>
      <c r="FX1001" s="2"/>
      <c r="FY1001" s="2"/>
      <c r="FZ1001" s="2"/>
      <c r="GQ1001" s="1"/>
      <c r="GR1001" s="1"/>
      <c r="GS1001" s="1"/>
      <c r="GT1001" s="1"/>
      <c r="GU1001" s="1"/>
      <c r="GV1001" s="1"/>
      <c r="GW1001" s="1"/>
      <c r="GX1001" s="1"/>
      <c r="HM1001" s="1"/>
      <c r="HN1001" s="1"/>
    </row>
    <row r="1002" spans="1:222">
      <c r="A1002" s="11"/>
      <c r="B1002" s="1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c r="AI1002" s="1"/>
      <c r="AJ1002" s="1"/>
      <c r="AK1002" s="1"/>
      <c r="AL1002" s="1"/>
      <c r="AM1002" s="2"/>
      <c r="AN1002" s="2"/>
      <c r="AQ1002" s="2"/>
      <c r="AR1002" s="2"/>
      <c r="AU1002" s="2"/>
      <c r="AV1002" s="2"/>
      <c r="BA1002" s="2"/>
      <c r="BB1002" s="2"/>
      <c r="BE1002" s="2"/>
      <c r="BF1002" s="2"/>
      <c r="BI1002" s="2"/>
      <c r="BJ1002" s="2"/>
      <c r="BO1002" s="1"/>
      <c r="BP1002" s="1"/>
      <c r="BQ1002" s="1"/>
      <c r="BR1002" s="1"/>
      <c r="BS1002" s="1"/>
      <c r="BT1002" s="1"/>
      <c r="BU1002" s="1"/>
      <c r="BV1002" s="1"/>
      <c r="BW1002" s="1"/>
      <c r="BX1002" s="1"/>
      <c r="BY1002" s="1"/>
      <c r="BZ1002" s="1"/>
      <c r="CA1002" s="1"/>
      <c r="CB1002" s="1"/>
      <c r="CC1002" s="1"/>
      <c r="CD1002" s="1"/>
      <c r="CE1002" s="1"/>
      <c r="CF1002" s="1"/>
      <c r="CG1002" s="1"/>
      <c r="CH1002" s="1"/>
      <c r="CI1002" s="1"/>
      <c r="CJ1002" s="1"/>
      <c r="CK1002" s="1"/>
      <c r="CL1002" s="1"/>
      <c r="CM1002" s="1"/>
      <c r="CN1002" s="1"/>
      <c r="CO1002" s="1"/>
      <c r="CP1002" s="1"/>
      <c r="CQ1002" s="1"/>
      <c r="CR1002" s="1"/>
      <c r="CS1002" s="1"/>
      <c r="CT1002" s="1"/>
      <c r="CU1002" s="1"/>
      <c r="CV1002" s="1"/>
      <c r="CW1002" s="1"/>
      <c r="CX1002" s="1"/>
      <c r="CY1002" s="1"/>
      <c r="CZ1002" s="1"/>
      <c r="DA1002" s="1"/>
      <c r="DB1002" s="1"/>
      <c r="DC1002" s="1"/>
      <c r="DD1002" s="1"/>
      <c r="DE1002" s="1"/>
      <c r="DF1002" s="1"/>
      <c r="DG1002" s="1"/>
      <c r="DH1002" s="1"/>
      <c r="DI1002" s="1"/>
      <c r="DJ1002" s="1"/>
      <c r="DK1002" s="1"/>
      <c r="DL1002" s="1"/>
      <c r="DM1002" s="1"/>
      <c r="DN1002" s="1"/>
      <c r="DO1002" s="1"/>
      <c r="DP1002" s="1"/>
      <c r="DQ1002" s="1"/>
      <c r="DR1002" s="1"/>
      <c r="DS1002" s="1"/>
      <c r="DT1002" s="1"/>
      <c r="DU1002" s="1"/>
      <c r="DV1002" s="1"/>
      <c r="DW1002" s="1"/>
      <c r="DX1002" s="1"/>
      <c r="DY1002" s="1"/>
      <c r="DZ1002" s="1"/>
      <c r="EA1002" s="1"/>
      <c r="EB1002" s="1"/>
      <c r="EC1002" s="1"/>
      <c r="ED1002" s="1"/>
      <c r="EE1002" s="1"/>
      <c r="EF1002" s="1"/>
      <c r="EG1002" s="1"/>
      <c r="EH1002" s="1"/>
      <c r="EI1002" s="1"/>
      <c r="EJ1002" s="1"/>
      <c r="EK1002" s="1"/>
      <c r="EL1002" s="1"/>
      <c r="EM1002" s="1"/>
      <c r="EN1002" s="1"/>
      <c r="EO1002" s="1"/>
      <c r="EP1002" s="1"/>
      <c r="EQ1002" s="1"/>
      <c r="ER1002" s="1"/>
      <c r="ES1002" s="1"/>
      <c r="ET1002" s="1"/>
      <c r="EU1002" s="1"/>
      <c r="EV1002" s="1"/>
      <c r="EW1002" s="1"/>
      <c r="EX1002" s="1"/>
      <c r="EY1002" s="1"/>
      <c r="EZ1002" s="1"/>
      <c r="FA1002" s="1"/>
      <c r="FB1002" s="1"/>
      <c r="FC1002" s="1"/>
      <c r="FD1002" s="1"/>
      <c r="FE1002" s="1"/>
      <c r="FF1002" s="1"/>
      <c r="FI1002" s="2"/>
      <c r="FJ1002" s="2"/>
      <c r="FO1002" s="2"/>
      <c r="FP1002" s="2"/>
      <c r="FS1002" s="2"/>
      <c r="FT1002" s="2"/>
      <c r="FU1002" s="2"/>
      <c r="FV1002" s="2"/>
      <c r="FW1002" s="2"/>
      <c r="FX1002" s="2"/>
      <c r="FY1002" s="2"/>
      <c r="FZ1002" s="2"/>
      <c r="GQ1002" s="1"/>
      <c r="GR1002" s="1"/>
      <c r="GS1002" s="1"/>
      <c r="GT1002" s="1"/>
      <c r="GU1002" s="1"/>
      <c r="GV1002" s="1"/>
      <c r="GW1002" s="1"/>
      <c r="GX1002" s="1"/>
      <c r="HM1002" s="1"/>
      <c r="HN1002" s="1"/>
    </row>
    <row r="1003" spans="1:222">
      <c r="A1003" s="11"/>
      <c r="B1003" s="1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c r="AI1003" s="1"/>
      <c r="AJ1003" s="1"/>
      <c r="AK1003" s="1"/>
      <c r="AL1003" s="1"/>
      <c r="AM1003" s="2"/>
      <c r="AN1003" s="2"/>
      <c r="AQ1003" s="2"/>
      <c r="AR1003" s="2"/>
      <c r="AU1003" s="2"/>
      <c r="AV1003" s="2"/>
      <c r="BA1003" s="2"/>
      <c r="BB1003" s="2"/>
      <c r="BE1003" s="2"/>
      <c r="BF1003" s="2"/>
      <c r="BI1003" s="2"/>
      <c r="BJ1003" s="2"/>
      <c r="BO1003" s="1"/>
      <c r="BP1003" s="1"/>
      <c r="BQ1003" s="1"/>
      <c r="BR1003" s="1"/>
      <c r="BS1003" s="1"/>
      <c r="BT1003" s="1"/>
      <c r="BU1003" s="1"/>
      <c r="BV1003" s="1"/>
      <c r="BW1003" s="1"/>
      <c r="BX1003" s="1"/>
      <c r="BY1003" s="1"/>
      <c r="BZ1003" s="1"/>
      <c r="CA1003" s="1"/>
      <c r="CB1003" s="1"/>
      <c r="CC1003" s="1"/>
      <c r="CD1003" s="1"/>
      <c r="CE1003" s="1"/>
      <c r="CF1003" s="1"/>
      <c r="CG1003" s="1"/>
      <c r="CH1003" s="1"/>
      <c r="CI1003" s="1"/>
      <c r="CJ1003" s="1"/>
      <c r="CK1003" s="1"/>
      <c r="CL1003" s="1"/>
      <c r="CM1003" s="1"/>
      <c r="CN1003" s="1"/>
      <c r="CO1003" s="1"/>
      <c r="CP1003" s="1"/>
      <c r="CQ1003" s="1"/>
      <c r="CR1003" s="1"/>
      <c r="CS1003" s="1"/>
      <c r="CT1003" s="1"/>
      <c r="CU1003" s="1"/>
      <c r="CV1003" s="1"/>
      <c r="CW1003" s="1"/>
      <c r="CX1003" s="1"/>
      <c r="CY1003" s="1"/>
      <c r="CZ1003" s="1"/>
      <c r="DA1003" s="1"/>
      <c r="DB1003" s="1"/>
      <c r="DC1003" s="1"/>
      <c r="DD1003" s="1"/>
      <c r="DE1003" s="1"/>
      <c r="DF1003" s="1"/>
      <c r="DG1003" s="1"/>
      <c r="DH1003" s="1"/>
      <c r="DI1003" s="1"/>
      <c r="DJ1003" s="1"/>
      <c r="DK1003" s="1"/>
      <c r="DL1003" s="1"/>
      <c r="DM1003" s="1"/>
      <c r="DN1003" s="1"/>
      <c r="DO1003" s="1"/>
      <c r="DP1003" s="1"/>
      <c r="DQ1003" s="1"/>
      <c r="DR1003" s="1"/>
      <c r="DS1003" s="1"/>
      <c r="DT1003" s="1"/>
      <c r="DU1003" s="1"/>
      <c r="DV1003" s="1"/>
      <c r="DW1003" s="1"/>
      <c r="DX1003" s="1"/>
      <c r="DY1003" s="1"/>
      <c r="DZ1003" s="1"/>
      <c r="EA1003" s="1"/>
      <c r="EB1003" s="1"/>
      <c r="EC1003" s="1"/>
      <c r="ED1003" s="1"/>
      <c r="EE1003" s="1"/>
      <c r="EF1003" s="1"/>
      <c r="EG1003" s="1"/>
      <c r="EH1003" s="1"/>
      <c r="EI1003" s="1"/>
      <c r="EJ1003" s="1"/>
      <c r="EK1003" s="1"/>
      <c r="EL1003" s="1"/>
      <c r="EM1003" s="1"/>
      <c r="EN1003" s="1"/>
      <c r="EO1003" s="1"/>
      <c r="EP1003" s="1"/>
      <c r="EQ1003" s="1"/>
      <c r="ER1003" s="1"/>
      <c r="ES1003" s="1"/>
      <c r="ET1003" s="1"/>
      <c r="EU1003" s="1"/>
      <c r="EV1003" s="1"/>
      <c r="EW1003" s="1"/>
      <c r="EX1003" s="1"/>
      <c r="EY1003" s="1"/>
      <c r="EZ1003" s="1"/>
      <c r="FA1003" s="1"/>
      <c r="FB1003" s="1"/>
      <c r="FC1003" s="1"/>
      <c r="FD1003" s="1"/>
      <c r="FE1003" s="1"/>
      <c r="FF1003" s="1"/>
      <c r="FI1003" s="2"/>
      <c r="FJ1003" s="2"/>
      <c r="FO1003" s="2"/>
      <c r="FP1003" s="2"/>
      <c r="FS1003" s="2"/>
      <c r="FT1003" s="2"/>
      <c r="FU1003" s="2"/>
      <c r="FV1003" s="2"/>
      <c r="FW1003" s="2"/>
      <c r="FX1003" s="2"/>
      <c r="FY1003" s="2"/>
      <c r="FZ1003" s="2"/>
      <c r="GQ1003" s="1"/>
      <c r="GR1003" s="1"/>
      <c r="GS1003" s="1"/>
      <c r="GT1003" s="1"/>
      <c r="GU1003" s="1"/>
      <c r="GV1003" s="1"/>
      <c r="GW1003" s="1"/>
      <c r="GX1003" s="1"/>
      <c r="HM1003" s="1"/>
      <c r="HN1003" s="1"/>
    </row>
    <row r="1004" spans="1:222">
      <c r="A1004" s="11"/>
      <c r="B1004" s="1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c r="AI1004" s="1"/>
      <c r="AJ1004" s="1"/>
      <c r="AK1004" s="1"/>
      <c r="AL1004" s="1"/>
      <c r="AM1004" s="2"/>
      <c r="AN1004" s="2"/>
      <c r="AQ1004" s="2"/>
      <c r="AR1004" s="2"/>
      <c r="AU1004" s="2"/>
      <c r="AV1004" s="2"/>
      <c r="BA1004" s="2"/>
      <c r="BB1004" s="2"/>
      <c r="BE1004" s="2"/>
      <c r="BF1004" s="2"/>
      <c r="BI1004" s="2"/>
      <c r="BJ1004" s="2"/>
      <c r="BO1004" s="1"/>
      <c r="BP1004" s="1"/>
      <c r="BQ1004" s="1"/>
      <c r="BR1004" s="1"/>
      <c r="BS1004" s="1"/>
      <c r="BT1004" s="1"/>
      <c r="BU1004" s="1"/>
      <c r="BV1004" s="1"/>
      <c r="BW1004" s="1"/>
      <c r="BX1004" s="1"/>
      <c r="BY1004" s="1"/>
      <c r="BZ1004" s="1"/>
      <c r="CA1004" s="1"/>
      <c r="CB1004" s="1"/>
      <c r="CC1004" s="1"/>
      <c r="CD1004" s="1"/>
      <c r="CE1004" s="1"/>
      <c r="CF1004" s="1"/>
      <c r="CG1004" s="1"/>
      <c r="CH1004" s="1"/>
      <c r="CI1004" s="1"/>
      <c r="CJ1004" s="1"/>
      <c r="CK1004" s="1"/>
      <c r="CL1004" s="1"/>
      <c r="CM1004" s="1"/>
      <c r="CN1004" s="1"/>
      <c r="CO1004" s="1"/>
      <c r="CP1004" s="1"/>
      <c r="CQ1004" s="1"/>
      <c r="CR1004" s="1"/>
      <c r="CS1004" s="1"/>
      <c r="CT1004" s="1"/>
      <c r="CU1004" s="1"/>
      <c r="CV1004" s="1"/>
      <c r="CW1004" s="1"/>
      <c r="CX1004" s="1"/>
      <c r="CY1004" s="1"/>
      <c r="CZ1004" s="1"/>
      <c r="DA1004" s="1"/>
      <c r="DB1004" s="1"/>
      <c r="DC1004" s="1"/>
      <c r="DD1004" s="1"/>
      <c r="DE1004" s="1"/>
      <c r="DF1004" s="1"/>
      <c r="DG1004" s="1"/>
      <c r="DH1004" s="1"/>
      <c r="DI1004" s="1"/>
      <c r="DJ1004" s="1"/>
      <c r="DK1004" s="1"/>
      <c r="DL1004" s="1"/>
      <c r="DM1004" s="1"/>
      <c r="DN1004" s="1"/>
      <c r="DO1004" s="1"/>
      <c r="DP1004" s="1"/>
      <c r="DQ1004" s="1"/>
      <c r="DR1004" s="1"/>
      <c r="DS1004" s="1"/>
      <c r="DT1004" s="1"/>
      <c r="DU1004" s="1"/>
      <c r="DV1004" s="1"/>
      <c r="DW1004" s="1"/>
      <c r="DX1004" s="1"/>
      <c r="DY1004" s="1"/>
      <c r="DZ1004" s="1"/>
      <c r="EA1004" s="1"/>
      <c r="EB1004" s="1"/>
      <c r="EC1004" s="1"/>
      <c r="ED1004" s="1"/>
      <c r="EE1004" s="1"/>
      <c r="EF1004" s="1"/>
      <c r="EG1004" s="1"/>
      <c r="EH1004" s="1"/>
      <c r="EI1004" s="1"/>
      <c r="EJ1004" s="1"/>
      <c r="EK1004" s="1"/>
      <c r="EL1004" s="1"/>
      <c r="EM1004" s="1"/>
      <c r="EN1004" s="1"/>
      <c r="EO1004" s="1"/>
      <c r="EP1004" s="1"/>
      <c r="EQ1004" s="1"/>
      <c r="ER1004" s="1"/>
      <c r="ES1004" s="1"/>
      <c r="ET1004" s="1"/>
      <c r="EU1004" s="1"/>
      <c r="EV1004" s="1"/>
      <c r="EW1004" s="1"/>
      <c r="EX1004" s="1"/>
      <c r="EY1004" s="1"/>
      <c r="EZ1004" s="1"/>
      <c r="FA1004" s="1"/>
      <c r="FB1004" s="1"/>
      <c r="FC1004" s="1"/>
      <c r="FD1004" s="1"/>
      <c r="FE1004" s="1"/>
      <c r="FF1004" s="1"/>
      <c r="FI1004" s="2"/>
      <c r="FJ1004" s="2"/>
      <c r="FO1004" s="2"/>
      <c r="FP1004" s="2"/>
      <c r="FS1004" s="2"/>
      <c r="FT1004" s="2"/>
      <c r="FU1004" s="2"/>
      <c r="FV1004" s="2"/>
      <c r="FW1004" s="2"/>
      <c r="FX1004" s="2"/>
      <c r="FY1004" s="2"/>
      <c r="FZ1004" s="2"/>
      <c r="GQ1004" s="1"/>
      <c r="GR1004" s="1"/>
      <c r="GS1004" s="1"/>
      <c r="GT1004" s="1"/>
      <c r="GU1004" s="1"/>
      <c r="GV1004" s="1"/>
      <c r="GW1004" s="1"/>
      <c r="GX1004" s="1"/>
      <c r="HM1004" s="1"/>
      <c r="HN1004" s="1"/>
    </row>
    <row r="1005" spans="1:222">
      <c r="A1005" s="11"/>
      <c r="B1005" s="1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c r="AI1005" s="1"/>
      <c r="AJ1005" s="1"/>
      <c r="AK1005" s="1"/>
      <c r="AL1005" s="1"/>
      <c r="AM1005" s="2"/>
      <c r="AN1005" s="2"/>
      <c r="AQ1005" s="2"/>
      <c r="AR1005" s="2"/>
      <c r="AU1005" s="2"/>
      <c r="AV1005" s="2"/>
      <c r="BA1005" s="2"/>
      <c r="BB1005" s="2"/>
      <c r="BE1005" s="2"/>
      <c r="BF1005" s="2"/>
      <c r="BI1005" s="2"/>
      <c r="BJ1005" s="2"/>
      <c r="BO1005" s="1"/>
      <c r="BP1005" s="1"/>
      <c r="BQ1005" s="1"/>
      <c r="BR1005" s="1"/>
      <c r="BS1005" s="1"/>
      <c r="BT1005" s="1"/>
      <c r="BU1005" s="1"/>
      <c r="BV1005" s="1"/>
      <c r="BW1005" s="1"/>
      <c r="BX1005" s="1"/>
      <c r="BY1005" s="1"/>
      <c r="BZ1005" s="1"/>
      <c r="CA1005" s="1"/>
      <c r="CB1005" s="1"/>
      <c r="CC1005" s="1"/>
      <c r="CD1005" s="1"/>
      <c r="CE1005" s="1"/>
      <c r="CF1005" s="1"/>
      <c r="CG1005" s="1"/>
      <c r="CH1005" s="1"/>
      <c r="CI1005" s="1"/>
      <c r="CJ1005" s="1"/>
      <c r="CK1005" s="1"/>
      <c r="CL1005" s="1"/>
      <c r="CM1005" s="1"/>
      <c r="CN1005" s="1"/>
      <c r="CO1005" s="1"/>
      <c r="CP1005" s="1"/>
      <c r="CQ1005" s="1"/>
      <c r="CR1005" s="1"/>
      <c r="CS1005" s="1"/>
      <c r="CT1005" s="1"/>
      <c r="CU1005" s="1"/>
      <c r="CV1005" s="1"/>
      <c r="CW1005" s="1"/>
      <c r="CX1005" s="1"/>
      <c r="CY1005" s="1"/>
      <c r="CZ1005" s="1"/>
      <c r="DA1005" s="1"/>
      <c r="DB1005" s="1"/>
      <c r="DC1005" s="1"/>
      <c r="DD1005" s="1"/>
      <c r="DE1005" s="1"/>
      <c r="DF1005" s="1"/>
      <c r="DG1005" s="1"/>
      <c r="DH1005" s="1"/>
      <c r="DI1005" s="1"/>
      <c r="DJ1005" s="1"/>
      <c r="DK1005" s="1"/>
      <c r="DL1005" s="1"/>
      <c r="DM1005" s="1"/>
      <c r="DN1005" s="1"/>
      <c r="DO1005" s="1"/>
      <c r="DP1005" s="1"/>
      <c r="DQ1005" s="1"/>
      <c r="DR1005" s="1"/>
      <c r="DS1005" s="1"/>
      <c r="DT1005" s="1"/>
      <c r="DU1005" s="1"/>
      <c r="DV1005" s="1"/>
      <c r="DW1005" s="1"/>
      <c r="DX1005" s="1"/>
      <c r="DY1005" s="1"/>
      <c r="DZ1005" s="1"/>
      <c r="EA1005" s="1"/>
      <c r="EB1005" s="1"/>
      <c r="EC1005" s="1"/>
      <c r="ED1005" s="1"/>
      <c r="EE1005" s="1"/>
      <c r="EF1005" s="1"/>
      <c r="EG1005" s="1"/>
      <c r="EH1005" s="1"/>
      <c r="EI1005" s="1"/>
      <c r="EJ1005" s="1"/>
      <c r="EK1005" s="1"/>
      <c r="EL1005" s="1"/>
      <c r="EM1005" s="1"/>
      <c r="EN1005" s="1"/>
      <c r="EO1005" s="1"/>
      <c r="EP1005" s="1"/>
      <c r="EQ1005" s="1"/>
      <c r="ER1005" s="1"/>
      <c r="ES1005" s="1"/>
      <c r="ET1005" s="1"/>
      <c r="EU1005" s="1"/>
      <c r="EV1005" s="1"/>
      <c r="EW1005" s="1"/>
      <c r="EX1005" s="1"/>
      <c r="EY1005" s="1"/>
      <c r="EZ1005" s="1"/>
      <c r="FA1005" s="1"/>
      <c r="FB1005" s="1"/>
      <c r="FC1005" s="1"/>
      <c r="FD1005" s="1"/>
      <c r="FE1005" s="1"/>
      <c r="FF1005" s="1"/>
      <c r="FI1005" s="2"/>
      <c r="FJ1005" s="2"/>
      <c r="FO1005" s="2"/>
      <c r="FP1005" s="2"/>
      <c r="FS1005" s="2"/>
      <c r="FT1005" s="2"/>
      <c r="FU1005" s="2"/>
      <c r="FV1005" s="2"/>
      <c r="FW1005" s="2"/>
      <c r="FX1005" s="2"/>
      <c r="FY1005" s="2"/>
      <c r="FZ1005" s="2"/>
      <c r="GQ1005" s="1"/>
      <c r="GR1005" s="1"/>
      <c r="GS1005" s="1"/>
      <c r="GT1005" s="1"/>
      <c r="GU1005" s="1"/>
      <c r="GV1005" s="1"/>
      <c r="GW1005" s="1"/>
      <c r="GX1005" s="1"/>
      <c r="HM1005" s="1"/>
      <c r="HN1005" s="1"/>
    </row>
    <row r="1006" spans="1:222">
      <c r="A1006" s="11"/>
      <c r="B1006" s="1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c r="AI1006" s="1"/>
      <c r="AJ1006" s="1"/>
      <c r="AK1006" s="1"/>
      <c r="AL1006" s="1"/>
      <c r="AM1006" s="2"/>
      <c r="AN1006" s="2"/>
      <c r="AQ1006" s="2"/>
      <c r="AR1006" s="2"/>
      <c r="AU1006" s="2"/>
      <c r="AV1006" s="2"/>
      <c r="BA1006" s="2"/>
      <c r="BB1006" s="2"/>
      <c r="BE1006" s="2"/>
      <c r="BF1006" s="2"/>
      <c r="BI1006" s="2"/>
      <c r="BJ1006" s="2"/>
      <c r="BO1006" s="1"/>
      <c r="BP1006" s="1"/>
      <c r="BQ1006" s="1"/>
      <c r="BR1006" s="1"/>
      <c r="BS1006" s="1"/>
      <c r="BT1006" s="1"/>
      <c r="BU1006" s="1"/>
      <c r="BV1006" s="1"/>
      <c r="BW1006" s="1"/>
      <c r="BX1006" s="1"/>
      <c r="BY1006" s="1"/>
      <c r="BZ1006" s="1"/>
      <c r="CA1006" s="1"/>
      <c r="CB1006" s="1"/>
      <c r="CC1006" s="1"/>
      <c r="CD1006" s="1"/>
      <c r="CE1006" s="1"/>
      <c r="CF1006" s="1"/>
      <c r="CG1006" s="1"/>
      <c r="CH1006" s="1"/>
      <c r="CI1006" s="1"/>
      <c r="CJ1006" s="1"/>
      <c r="CK1006" s="1"/>
      <c r="CL1006" s="1"/>
      <c r="CM1006" s="1"/>
      <c r="CN1006" s="1"/>
      <c r="CO1006" s="1"/>
      <c r="CP1006" s="1"/>
      <c r="CQ1006" s="1"/>
      <c r="CR1006" s="1"/>
      <c r="CS1006" s="1"/>
      <c r="CT1006" s="1"/>
      <c r="CU1006" s="1"/>
      <c r="CV1006" s="1"/>
      <c r="CW1006" s="1"/>
      <c r="CX1006" s="1"/>
      <c r="CY1006" s="1"/>
      <c r="CZ1006" s="1"/>
      <c r="DA1006" s="1"/>
      <c r="DB1006" s="1"/>
      <c r="DC1006" s="1"/>
      <c r="DD1006" s="1"/>
      <c r="DE1006" s="1"/>
      <c r="DF1006" s="1"/>
      <c r="DG1006" s="1"/>
      <c r="DH1006" s="1"/>
      <c r="DI1006" s="1"/>
      <c r="DJ1006" s="1"/>
      <c r="DK1006" s="1"/>
      <c r="DL1006" s="1"/>
      <c r="DM1006" s="1"/>
      <c r="DN1006" s="1"/>
      <c r="DO1006" s="1"/>
      <c r="DP1006" s="1"/>
      <c r="DQ1006" s="1"/>
      <c r="DR1006" s="1"/>
      <c r="DS1006" s="1"/>
      <c r="DT1006" s="1"/>
      <c r="DU1006" s="1"/>
      <c r="DV1006" s="1"/>
      <c r="DW1006" s="1"/>
      <c r="DX1006" s="1"/>
      <c r="DY1006" s="1"/>
      <c r="DZ1006" s="1"/>
      <c r="EA1006" s="1"/>
      <c r="EB1006" s="1"/>
      <c r="EC1006" s="1"/>
      <c r="ED1006" s="1"/>
      <c r="EE1006" s="1"/>
      <c r="EF1006" s="1"/>
      <c r="EG1006" s="1"/>
      <c r="EH1006" s="1"/>
      <c r="EI1006" s="1"/>
      <c r="EJ1006" s="1"/>
      <c r="EK1006" s="1"/>
      <c r="EL1006" s="1"/>
      <c r="EM1006" s="1"/>
      <c r="EN1006" s="1"/>
      <c r="EO1006" s="1"/>
      <c r="EP1006" s="1"/>
      <c r="EQ1006" s="1"/>
      <c r="ER1006" s="1"/>
      <c r="ES1006" s="1"/>
      <c r="ET1006" s="1"/>
      <c r="EU1006" s="1"/>
      <c r="EV1006" s="1"/>
      <c r="EW1006" s="1"/>
      <c r="EX1006" s="1"/>
      <c r="EY1006" s="1"/>
      <c r="EZ1006" s="1"/>
      <c r="FA1006" s="1"/>
      <c r="FB1006" s="1"/>
      <c r="FC1006" s="1"/>
      <c r="FD1006" s="1"/>
      <c r="FE1006" s="1"/>
      <c r="FF1006" s="1"/>
      <c r="FI1006" s="2"/>
      <c r="FJ1006" s="2"/>
      <c r="FO1006" s="2"/>
      <c r="FP1006" s="2"/>
      <c r="FS1006" s="2"/>
      <c r="FT1006" s="2"/>
      <c r="FU1006" s="2"/>
      <c r="FV1006" s="2"/>
      <c r="FW1006" s="2"/>
      <c r="FX1006" s="2"/>
      <c r="FY1006" s="2"/>
      <c r="FZ1006" s="2"/>
      <c r="GQ1006" s="1"/>
      <c r="GR1006" s="1"/>
      <c r="GS1006" s="1"/>
      <c r="GT1006" s="1"/>
      <c r="GU1006" s="1"/>
      <c r="GV1006" s="1"/>
      <c r="GW1006" s="1"/>
      <c r="GX1006" s="1"/>
      <c r="HM1006" s="1"/>
      <c r="HN1006" s="1"/>
    </row>
    <row r="1007" spans="1:222">
      <c r="A1007" s="11"/>
      <c r="B1007" s="1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c r="AI1007" s="1"/>
      <c r="AJ1007" s="1"/>
      <c r="AK1007" s="1"/>
      <c r="AL1007" s="1"/>
      <c r="AM1007" s="2"/>
      <c r="AN1007" s="2"/>
      <c r="AQ1007" s="2"/>
      <c r="AR1007" s="2"/>
      <c r="AU1007" s="2"/>
      <c r="AV1007" s="2"/>
      <c r="BA1007" s="2"/>
      <c r="BB1007" s="2"/>
      <c r="BE1007" s="2"/>
      <c r="BF1007" s="2"/>
      <c r="BI1007" s="2"/>
      <c r="BJ1007" s="2"/>
      <c r="BO1007" s="1"/>
      <c r="BP1007" s="1"/>
      <c r="BQ1007" s="1"/>
      <c r="BR1007" s="1"/>
      <c r="BS1007" s="1"/>
      <c r="BT1007" s="1"/>
      <c r="BU1007" s="1"/>
      <c r="BV1007" s="1"/>
      <c r="BW1007" s="1"/>
      <c r="BX1007" s="1"/>
      <c r="BY1007" s="1"/>
      <c r="BZ1007" s="1"/>
      <c r="CA1007" s="1"/>
      <c r="CB1007" s="1"/>
      <c r="CC1007" s="1"/>
      <c r="CD1007" s="1"/>
      <c r="CE1007" s="1"/>
      <c r="CF1007" s="1"/>
      <c r="CG1007" s="1"/>
      <c r="CH1007" s="1"/>
      <c r="CI1007" s="1"/>
      <c r="CJ1007" s="1"/>
      <c r="CK1007" s="1"/>
      <c r="CL1007" s="1"/>
      <c r="CM1007" s="1"/>
      <c r="CN1007" s="1"/>
      <c r="CO1007" s="1"/>
      <c r="CP1007" s="1"/>
      <c r="CQ1007" s="1"/>
      <c r="CR1007" s="1"/>
      <c r="CS1007" s="1"/>
      <c r="CT1007" s="1"/>
      <c r="CU1007" s="1"/>
      <c r="CV1007" s="1"/>
      <c r="CW1007" s="1"/>
      <c r="CX1007" s="1"/>
      <c r="CY1007" s="1"/>
      <c r="CZ1007" s="1"/>
      <c r="DA1007" s="1"/>
      <c r="DB1007" s="1"/>
      <c r="DC1007" s="1"/>
      <c r="DD1007" s="1"/>
      <c r="DE1007" s="1"/>
      <c r="DF1007" s="1"/>
      <c r="DG1007" s="1"/>
      <c r="DH1007" s="1"/>
      <c r="DI1007" s="1"/>
      <c r="DJ1007" s="1"/>
      <c r="DK1007" s="1"/>
      <c r="DL1007" s="1"/>
      <c r="DM1007" s="1"/>
      <c r="DN1007" s="1"/>
      <c r="DO1007" s="1"/>
      <c r="DP1007" s="1"/>
      <c r="DQ1007" s="1"/>
      <c r="DR1007" s="1"/>
      <c r="DS1007" s="1"/>
      <c r="DT1007" s="1"/>
      <c r="DU1007" s="1"/>
      <c r="DV1007" s="1"/>
      <c r="DW1007" s="1"/>
      <c r="DX1007" s="1"/>
      <c r="DY1007" s="1"/>
      <c r="DZ1007" s="1"/>
      <c r="EA1007" s="1"/>
      <c r="EB1007" s="1"/>
      <c r="EC1007" s="1"/>
      <c r="ED1007" s="1"/>
      <c r="EE1007" s="1"/>
      <c r="EF1007" s="1"/>
      <c r="EG1007" s="1"/>
      <c r="EH1007" s="1"/>
      <c r="EI1007" s="1"/>
      <c r="EJ1007" s="1"/>
      <c r="EK1007" s="1"/>
      <c r="EL1007" s="1"/>
      <c r="EM1007" s="1"/>
      <c r="EN1007" s="1"/>
      <c r="EO1007" s="1"/>
      <c r="EP1007" s="1"/>
      <c r="EQ1007" s="1"/>
      <c r="ER1007" s="1"/>
      <c r="ES1007" s="1"/>
      <c r="ET1007" s="1"/>
      <c r="EU1007" s="1"/>
      <c r="EV1007" s="1"/>
      <c r="EW1007" s="1"/>
      <c r="EX1007" s="1"/>
      <c r="EY1007" s="1"/>
      <c r="EZ1007" s="1"/>
      <c r="FA1007" s="1"/>
      <c r="FB1007" s="1"/>
      <c r="FC1007" s="1"/>
      <c r="FD1007" s="1"/>
      <c r="FE1007" s="1"/>
      <c r="FF1007" s="1"/>
      <c r="FI1007" s="2"/>
      <c r="FJ1007" s="2"/>
      <c r="FO1007" s="2"/>
      <c r="FP1007" s="2"/>
      <c r="FS1007" s="2"/>
      <c r="FT1007" s="2"/>
      <c r="FU1007" s="2"/>
      <c r="FV1007" s="2"/>
      <c r="FW1007" s="2"/>
      <c r="FX1007" s="2"/>
      <c r="FY1007" s="2"/>
      <c r="FZ1007" s="2"/>
      <c r="GQ1007" s="1"/>
      <c r="GR1007" s="1"/>
      <c r="GS1007" s="1"/>
      <c r="GT1007" s="1"/>
      <c r="GU1007" s="1"/>
      <c r="GV1007" s="1"/>
      <c r="GW1007" s="1"/>
      <c r="GX1007" s="1"/>
      <c r="HM1007" s="1"/>
      <c r="HN1007" s="1"/>
    </row>
    <row r="1008" spans="1:222">
      <c r="A1008" s="11"/>
      <c r="B1008" s="1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c r="AI1008" s="1"/>
      <c r="AJ1008" s="1"/>
      <c r="AK1008" s="1"/>
      <c r="AL1008" s="1"/>
      <c r="AM1008" s="2"/>
      <c r="AN1008" s="2"/>
      <c r="AQ1008" s="2"/>
      <c r="AR1008" s="2"/>
      <c r="AU1008" s="2"/>
      <c r="AV1008" s="2"/>
      <c r="BA1008" s="2"/>
      <c r="BB1008" s="2"/>
      <c r="BE1008" s="2"/>
      <c r="BF1008" s="2"/>
      <c r="BI1008" s="2"/>
      <c r="BJ1008" s="2"/>
      <c r="BO1008" s="1"/>
      <c r="BP1008" s="1"/>
      <c r="BQ1008" s="1"/>
      <c r="BR1008" s="1"/>
      <c r="BS1008" s="1"/>
      <c r="BT1008" s="1"/>
      <c r="BU1008" s="1"/>
      <c r="BV1008" s="1"/>
      <c r="BW1008" s="1"/>
      <c r="BX1008" s="1"/>
      <c r="BY1008" s="1"/>
      <c r="BZ1008" s="1"/>
      <c r="CA1008" s="1"/>
      <c r="CB1008" s="1"/>
      <c r="CC1008" s="1"/>
      <c r="CD1008" s="1"/>
      <c r="CE1008" s="1"/>
      <c r="CF1008" s="1"/>
      <c r="CG1008" s="1"/>
      <c r="CH1008" s="1"/>
      <c r="CI1008" s="1"/>
      <c r="CJ1008" s="1"/>
      <c r="CK1008" s="1"/>
      <c r="CL1008" s="1"/>
      <c r="CM1008" s="1"/>
      <c r="CN1008" s="1"/>
      <c r="CO1008" s="1"/>
      <c r="CP1008" s="1"/>
      <c r="CQ1008" s="1"/>
      <c r="CR1008" s="1"/>
      <c r="CS1008" s="1"/>
      <c r="CT1008" s="1"/>
      <c r="CU1008" s="1"/>
      <c r="CV1008" s="1"/>
      <c r="CW1008" s="1"/>
      <c r="CX1008" s="1"/>
      <c r="CY1008" s="1"/>
      <c r="CZ1008" s="1"/>
      <c r="DA1008" s="1"/>
      <c r="DB1008" s="1"/>
      <c r="DC1008" s="1"/>
      <c r="DD1008" s="1"/>
      <c r="DE1008" s="1"/>
      <c r="DF1008" s="1"/>
      <c r="DG1008" s="1"/>
      <c r="DH1008" s="1"/>
      <c r="DI1008" s="1"/>
      <c r="DJ1008" s="1"/>
      <c r="DK1008" s="1"/>
      <c r="DL1008" s="1"/>
      <c r="DM1008" s="1"/>
      <c r="DN1008" s="1"/>
      <c r="DO1008" s="1"/>
      <c r="DP1008" s="1"/>
      <c r="DQ1008" s="1"/>
      <c r="DR1008" s="1"/>
      <c r="DS1008" s="1"/>
      <c r="DT1008" s="1"/>
      <c r="DU1008" s="1"/>
      <c r="DV1008" s="1"/>
      <c r="DW1008" s="1"/>
      <c r="DX1008" s="1"/>
      <c r="DY1008" s="1"/>
      <c r="DZ1008" s="1"/>
      <c r="EA1008" s="1"/>
      <c r="EB1008" s="1"/>
      <c r="EC1008" s="1"/>
      <c r="ED1008" s="1"/>
      <c r="EE1008" s="1"/>
      <c r="EF1008" s="1"/>
      <c r="EG1008" s="1"/>
      <c r="EH1008" s="1"/>
      <c r="EI1008" s="1"/>
      <c r="EJ1008" s="1"/>
      <c r="EK1008" s="1"/>
      <c r="EL1008" s="1"/>
      <c r="EM1008" s="1"/>
      <c r="EN1008" s="1"/>
      <c r="EO1008" s="1"/>
      <c r="EP1008" s="1"/>
      <c r="EQ1008" s="1"/>
      <c r="ER1008" s="1"/>
      <c r="ES1008" s="1"/>
      <c r="ET1008" s="1"/>
      <c r="EU1008" s="1"/>
      <c r="EV1008" s="1"/>
      <c r="EW1008" s="1"/>
      <c r="EX1008" s="1"/>
      <c r="EY1008" s="1"/>
      <c r="EZ1008" s="1"/>
      <c r="FA1008" s="1"/>
      <c r="FB1008" s="1"/>
      <c r="FC1008" s="1"/>
      <c r="FD1008" s="1"/>
      <c r="FE1008" s="1"/>
      <c r="FF1008" s="1"/>
      <c r="FI1008" s="2"/>
      <c r="FJ1008" s="2"/>
      <c r="FO1008" s="2"/>
      <c r="FP1008" s="2"/>
      <c r="FS1008" s="2"/>
      <c r="FT1008" s="2"/>
      <c r="FU1008" s="2"/>
      <c r="FV1008" s="2"/>
      <c r="FW1008" s="2"/>
      <c r="FX1008" s="2"/>
      <c r="FY1008" s="2"/>
      <c r="FZ1008" s="2"/>
      <c r="GQ1008" s="1"/>
      <c r="GR1008" s="1"/>
      <c r="GS1008" s="1"/>
      <c r="GT1008" s="1"/>
      <c r="GU1008" s="1"/>
      <c r="GV1008" s="1"/>
      <c r="GW1008" s="1"/>
      <c r="GX1008" s="1"/>
      <c r="HM1008" s="1"/>
      <c r="HN1008" s="1"/>
    </row>
    <row r="1009" spans="1:222">
      <c r="A1009" s="11"/>
      <c r="B1009" s="1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c r="AI1009" s="1"/>
      <c r="AJ1009" s="1"/>
      <c r="AK1009" s="1"/>
      <c r="AL1009" s="1"/>
      <c r="AM1009" s="2"/>
      <c r="AN1009" s="2"/>
      <c r="AQ1009" s="2"/>
      <c r="AR1009" s="2"/>
      <c r="AU1009" s="2"/>
      <c r="AV1009" s="2"/>
      <c r="BA1009" s="2"/>
      <c r="BB1009" s="2"/>
      <c r="BE1009" s="2"/>
      <c r="BF1009" s="2"/>
      <c r="BI1009" s="2"/>
      <c r="BJ1009" s="2"/>
      <c r="BO1009" s="1"/>
      <c r="BP1009" s="1"/>
      <c r="BQ1009" s="1"/>
      <c r="BR1009" s="1"/>
      <c r="BS1009" s="1"/>
      <c r="BT1009" s="1"/>
      <c r="BU1009" s="1"/>
      <c r="BV1009" s="1"/>
      <c r="BW1009" s="1"/>
      <c r="BX1009" s="1"/>
      <c r="BY1009" s="1"/>
      <c r="BZ1009" s="1"/>
      <c r="CA1009" s="1"/>
      <c r="CB1009" s="1"/>
      <c r="CC1009" s="1"/>
      <c r="CD1009" s="1"/>
      <c r="CE1009" s="1"/>
      <c r="CF1009" s="1"/>
      <c r="CG1009" s="1"/>
      <c r="CH1009" s="1"/>
      <c r="CI1009" s="1"/>
      <c r="CJ1009" s="1"/>
      <c r="CK1009" s="1"/>
      <c r="CL1009" s="1"/>
      <c r="CM1009" s="1"/>
      <c r="CN1009" s="1"/>
      <c r="CO1009" s="1"/>
      <c r="CP1009" s="1"/>
      <c r="CQ1009" s="1"/>
      <c r="CR1009" s="1"/>
      <c r="CS1009" s="1"/>
      <c r="CT1009" s="1"/>
      <c r="CU1009" s="1"/>
      <c r="CV1009" s="1"/>
      <c r="CW1009" s="1"/>
      <c r="CX1009" s="1"/>
      <c r="CY1009" s="1"/>
      <c r="CZ1009" s="1"/>
      <c r="DA1009" s="1"/>
      <c r="DB1009" s="1"/>
      <c r="DC1009" s="1"/>
      <c r="DD1009" s="1"/>
      <c r="DE1009" s="1"/>
      <c r="DF1009" s="1"/>
      <c r="DG1009" s="1"/>
      <c r="DH1009" s="1"/>
      <c r="DI1009" s="1"/>
      <c r="DJ1009" s="1"/>
      <c r="DK1009" s="1"/>
      <c r="DL1009" s="1"/>
      <c r="DM1009" s="1"/>
      <c r="DN1009" s="1"/>
      <c r="DO1009" s="1"/>
      <c r="DP1009" s="1"/>
      <c r="DQ1009" s="1"/>
      <c r="DR1009" s="1"/>
      <c r="DS1009" s="1"/>
      <c r="DT1009" s="1"/>
      <c r="DU1009" s="1"/>
      <c r="DV1009" s="1"/>
      <c r="DW1009" s="1"/>
      <c r="DX1009" s="1"/>
      <c r="DY1009" s="1"/>
      <c r="DZ1009" s="1"/>
      <c r="EA1009" s="1"/>
      <c r="EB1009" s="1"/>
      <c r="EC1009" s="1"/>
      <c r="ED1009" s="1"/>
      <c r="EE1009" s="1"/>
      <c r="EF1009" s="1"/>
      <c r="EG1009" s="1"/>
      <c r="EH1009" s="1"/>
      <c r="EI1009" s="1"/>
      <c r="EJ1009" s="1"/>
      <c r="EK1009" s="1"/>
      <c r="EL1009" s="1"/>
      <c r="EM1009" s="1"/>
      <c r="EN1009" s="1"/>
      <c r="EO1009" s="1"/>
      <c r="EP1009" s="1"/>
      <c r="EQ1009" s="1"/>
      <c r="ER1009" s="1"/>
      <c r="ES1009" s="1"/>
      <c r="ET1009" s="1"/>
      <c r="EU1009" s="1"/>
      <c r="EV1009" s="1"/>
      <c r="EW1009" s="1"/>
      <c r="EX1009" s="1"/>
      <c r="EY1009" s="1"/>
      <c r="EZ1009" s="1"/>
      <c r="FA1009" s="1"/>
      <c r="FB1009" s="1"/>
      <c r="FC1009" s="1"/>
      <c r="FD1009" s="1"/>
      <c r="FE1009" s="1"/>
      <c r="FF1009" s="1"/>
      <c r="FI1009" s="2"/>
      <c r="FJ1009" s="2"/>
      <c r="FO1009" s="2"/>
      <c r="FP1009" s="2"/>
      <c r="FS1009" s="2"/>
      <c r="FT1009" s="2"/>
      <c r="FU1009" s="2"/>
      <c r="FV1009" s="2"/>
      <c r="FW1009" s="2"/>
      <c r="FX1009" s="2"/>
      <c r="FY1009" s="2"/>
      <c r="FZ1009" s="2"/>
      <c r="GQ1009" s="1"/>
      <c r="GR1009" s="1"/>
      <c r="GS1009" s="1"/>
      <c r="GT1009" s="1"/>
      <c r="GU1009" s="1"/>
      <c r="GV1009" s="1"/>
      <c r="GW1009" s="1"/>
      <c r="GX1009" s="1"/>
      <c r="HM1009" s="1"/>
      <c r="HN1009" s="1"/>
    </row>
  </sheetData>
  <dataValidations count="1">
    <dataValidation type="list" allowBlank="1" showErrorMessage="1" sqref="AM63:AM71 AM14:AM57 AM73:AM102 AQ14:AQ102 FI14:FI102 AO14:AO103 FM14:FM102 FO14:FO102 FK14:FK102" xr:uid="{757B8532-7E60-5949-94A3-DCC712EC0575}">
      <formula1>"yes,no"</formula1>
    </dataValidation>
  </dataValidations>
  <pageMargins left="0.7" right="0.7" top="0.75" bottom="0.75" header="0.3" footer="0.3"/>
  <pageSetup paperSize="9"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420B78-5D6B-6542-A4B6-208E0B0BF52A}">
  <dimension ref="A1:B16383"/>
  <sheetViews>
    <sheetView workbookViewId="0">
      <selection activeCell="A11" sqref="A11"/>
    </sheetView>
  </sheetViews>
  <sheetFormatPr baseColWidth="10" defaultRowHeight="16"/>
  <cols>
    <col min="1" max="1" width="27.33203125" customWidth="1"/>
  </cols>
  <sheetData>
    <row r="1" spans="1:2" ht="20">
      <c r="A1" s="28" t="s">
        <v>1139</v>
      </c>
      <c r="B1" t="s">
        <v>1579</v>
      </c>
    </row>
    <row r="2" spans="1:2" ht="20">
      <c r="A2" s="29" t="s">
        <v>1580</v>
      </c>
      <c r="B2" t="s">
        <v>1581</v>
      </c>
    </row>
    <row r="3" spans="1:2" ht="20">
      <c r="A3" s="41" t="s">
        <v>114</v>
      </c>
      <c r="B3" t="s">
        <v>1582</v>
      </c>
    </row>
    <row r="4" spans="1:2" ht="20">
      <c r="A4" s="41" t="s">
        <v>113</v>
      </c>
      <c r="B4" t="s">
        <v>1583</v>
      </c>
    </row>
    <row r="5" spans="1:2" ht="20">
      <c r="A5" s="30" t="s">
        <v>1156</v>
      </c>
      <c r="B5" t="s">
        <v>1584</v>
      </c>
    </row>
    <row r="6" spans="1:2" ht="20">
      <c r="A6" s="29" t="s">
        <v>102</v>
      </c>
      <c r="B6" t="s">
        <v>1586</v>
      </c>
    </row>
    <row r="7" spans="1:2" ht="20">
      <c r="A7" s="42" t="s">
        <v>103</v>
      </c>
      <c r="B7" t="s">
        <v>1587</v>
      </c>
    </row>
    <row r="8" spans="1:2" ht="20">
      <c r="A8" s="42" t="s">
        <v>1572</v>
      </c>
      <c r="B8" t="s">
        <v>1585</v>
      </c>
    </row>
    <row r="9" spans="1:2" ht="20">
      <c r="A9" s="43" t="s">
        <v>112</v>
      </c>
      <c r="B9" t="s">
        <v>1588</v>
      </c>
    </row>
    <row r="10" spans="1:2" ht="20">
      <c r="A10" s="29" t="s">
        <v>111</v>
      </c>
      <c r="B10" t="s">
        <v>1589</v>
      </c>
    </row>
    <row r="11" spans="1:2" ht="20">
      <c r="A11" s="45" t="s">
        <v>1558</v>
      </c>
      <c r="B11" t="s">
        <v>1590</v>
      </c>
    </row>
    <row r="12" spans="1:2" ht="20">
      <c r="A12" s="44" t="s">
        <v>1216</v>
      </c>
      <c r="B12" t="s">
        <v>1591</v>
      </c>
    </row>
    <row r="13" spans="1:2" ht="20">
      <c r="A13" s="31" t="s">
        <v>1135</v>
      </c>
      <c r="B13" t="s">
        <v>1135</v>
      </c>
    </row>
    <row r="14" spans="1:2" ht="20">
      <c r="A14" s="31" t="s">
        <v>99</v>
      </c>
      <c r="B14" t="s">
        <v>1592</v>
      </c>
    </row>
    <row r="15" spans="1:2" ht="20">
      <c r="A15" s="31" t="s">
        <v>100</v>
      </c>
      <c r="B15" t="s">
        <v>1593</v>
      </c>
    </row>
    <row r="16" spans="1:2" ht="20">
      <c r="A16" s="31" t="s">
        <v>1175</v>
      </c>
      <c r="B16" t="s">
        <v>1594</v>
      </c>
    </row>
    <row r="17" spans="1:2" ht="20">
      <c r="A17" s="32" t="s">
        <v>1134</v>
      </c>
      <c r="B17" t="s">
        <v>1595</v>
      </c>
    </row>
    <row r="18" spans="1:2" ht="20">
      <c r="A18" s="32" t="s">
        <v>1137</v>
      </c>
      <c r="B18" t="s">
        <v>1596</v>
      </c>
    </row>
    <row r="19" spans="1:2" ht="20">
      <c r="A19" s="32" t="s">
        <v>1140</v>
      </c>
      <c r="B19" t="s">
        <v>1597</v>
      </c>
    </row>
    <row r="20" spans="1:2" ht="20">
      <c r="A20" s="32" t="s">
        <v>1141</v>
      </c>
      <c r="B20" t="s">
        <v>1598</v>
      </c>
    </row>
    <row r="21" spans="1:2" ht="20">
      <c r="A21" s="32" t="s">
        <v>1142</v>
      </c>
      <c r="B21" t="s">
        <v>1599</v>
      </c>
    </row>
    <row r="22" spans="1:2" ht="20">
      <c r="A22" s="32" t="s">
        <v>1143</v>
      </c>
      <c r="B22" t="s">
        <v>1600</v>
      </c>
    </row>
    <row r="23" spans="1:2" ht="20">
      <c r="A23" s="32" t="s">
        <v>1144</v>
      </c>
      <c r="B23" t="s">
        <v>1601</v>
      </c>
    </row>
    <row r="24" spans="1:2" ht="20">
      <c r="A24" s="33" t="s">
        <v>1555</v>
      </c>
      <c r="B24" t="s">
        <v>1602</v>
      </c>
    </row>
    <row r="25" spans="1:2" ht="20">
      <c r="A25" s="33" t="s">
        <v>98</v>
      </c>
      <c r="B25" t="s">
        <v>1603</v>
      </c>
    </row>
    <row r="26" spans="1:2" ht="20">
      <c r="A26" s="33" t="s">
        <v>1556</v>
      </c>
      <c r="B26" t="s">
        <v>1604</v>
      </c>
    </row>
    <row r="27" spans="1:2" ht="20">
      <c r="A27" s="34" t="s">
        <v>101</v>
      </c>
      <c r="B27" t="s">
        <v>1605</v>
      </c>
    </row>
    <row r="28" spans="1:2" ht="20">
      <c r="A28" s="34" t="s">
        <v>1333</v>
      </c>
      <c r="B28" t="s">
        <v>1606</v>
      </c>
    </row>
    <row r="29" spans="1:2" ht="20">
      <c r="A29" s="35" t="s">
        <v>106</v>
      </c>
      <c r="B29" t="s">
        <v>1607</v>
      </c>
    </row>
    <row r="30" spans="1:2" ht="20">
      <c r="A30" s="35" t="s">
        <v>107</v>
      </c>
      <c r="B30" t="s">
        <v>1608</v>
      </c>
    </row>
    <row r="31" spans="1:2" ht="20">
      <c r="A31" s="35" t="s">
        <v>1138</v>
      </c>
      <c r="B31" t="s">
        <v>1609</v>
      </c>
    </row>
    <row r="32" spans="1:2" ht="20">
      <c r="A32" s="35" t="s">
        <v>1146</v>
      </c>
      <c r="B32" t="s">
        <v>1610</v>
      </c>
    </row>
    <row r="33" spans="1:2" ht="20">
      <c r="A33" s="35" t="s">
        <v>1557</v>
      </c>
      <c r="B33" t="s">
        <v>1611</v>
      </c>
    </row>
    <row r="34" spans="1:2" ht="20">
      <c r="A34" s="36" t="s">
        <v>110</v>
      </c>
      <c r="B34" t="s">
        <v>1612</v>
      </c>
    </row>
    <row r="35" spans="1:2" ht="20">
      <c r="A35" s="37" t="s">
        <v>108</v>
      </c>
      <c r="B35" t="s">
        <v>1613</v>
      </c>
    </row>
    <row r="36" spans="1:2" ht="20">
      <c r="A36" s="37" t="s">
        <v>109</v>
      </c>
      <c r="B36" t="s">
        <v>1614</v>
      </c>
    </row>
    <row r="37" spans="1:2" ht="20">
      <c r="A37" s="37" t="s">
        <v>1133</v>
      </c>
      <c r="B37" t="s">
        <v>1615</v>
      </c>
    </row>
    <row r="38" spans="1:2" ht="20">
      <c r="A38" s="46" t="s">
        <v>1153</v>
      </c>
      <c r="B38" t="s">
        <v>1616</v>
      </c>
    </row>
    <row r="39" spans="1:2" ht="20">
      <c r="A39" s="38" t="s">
        <v>104</v>
      </c>
      <c r="B39" t="s">
        <v>1617</v>
      </c>
    </row>
    <row r="40" spans="1:2" ht="20">
      <c r="A40" s="38" t="s">
        <v>105</v>
      </c>
      <c r="B40" t="s">
        <v>1618</v>
      </c>
    </row>
    <row r="41" spans="1:2" ht="20">
      <c r="A41" s="38" t="s">
        <v>1619</v>
      </c>
      <c r="B41" t="s">
        <v>1620</v>
      </c>
    </row>
    <row r="42" spans="1:2" ht="20">
      <c r="A42" s="38" t="s">
        <v>1136</v>
      </c>
      <c r="B42" t="s">
        <v>1621</v>
      </c>
    </row>
    <row r="43" spans="1:2" ht="20">
      <c r="A43" s="48" t="s">
        <v>1561</v>
      </c>
      <c r="B43" t="s">
        <v>1622</v>
      </c>
    </row>
    <row r="44" spans="1:2" ht="20">
      <c r="A44" s="50" t="s">
        <v>1563</v>
      </c>
      <c r="B44" t="s">
        <v>1623</v>
      </c>
    </row>
    <row r="45" spans="1:2" ht="20">
      <c r="A45" s="50" t="s">
        <v>1564</v>
      </c>
      <c r="B45" t="s">
        <v>1624</v>
      </c>
    </row>
    <row r="46" spans="1:2" ht="20">
      <c r="A46" s="40" t="s">
        <v>444</v>
      </c>
      <c r="B46" t="s">
        <v>1625</v>
      </c>
    </row>
    <row r="47" spans="1:2" ht="20">
      <c r="A47" s="40" t="s">
        <v>445</v>
      </c>
      <c r="B47" t="s">
        <v>1626</v>
      </c>
    </row>
    <row r="48" spans="1:2" ht="20">
      <c r="A48" s="40" t="s">
        <v>1559</v>
      </c>
      <c r="B48" t="s">
        <v>1627</v>
      </c>
    </row>
    <row r="49" spans="1:2" ht="20">
      <c r="A49" s="48" t="s">
        <v>1578</v>
      </c>
      <c r="B49" t="s">
        <v>1628</v>
      </c>
    </row>
    <row r="50" spans="1:2" ht="20">
      <c r="A50" s="39"/>
    </row>
    <row r="51" spans="1:2" ht="20">
      <c r="A51" s="47"/>
    </row>
    <row r="52" spans="1:2" ht="20">
      <c r="A52" s="39"/>
    </row>
    <row r="53" spans="1:2" ht="20">
      <c r="A53" s="39"/>
    </row>
    <row r="54" spans="1:2" ht="20">
      <c r="A54" s="39"/>
    </row>
    <row r="55" spans="1:2" ht="20">
      <c r="A55" s="39"/>
    </row>
    <row r="56" spans="1:2" ht="20">
      <c r="A56" s="39"/>
    </row>
    <row r="57" spans="1:2" ht="20">
      <c r="A57" s="39"/>
    </row>
    <row r="58" spans="1:2" ht="20">
      <c r="A58" s="39"/>
    </row>
    <row r="59" spans="1:2" ht="20">
      <c r="A59" s="39"/>
    </row>
    <row r="60" spans="1:2" ht="20">
      <c r="A60" s="39"/>
    </row>
    <row r="61" spans="1:2" ht="20">
      <c r="A61" s="39"/>
    </row>
    <row r="62" spans="1:2" ht="20">
      <c r="A62" s="39"/>
    </row>
    <row r="63" spans="1:2" ht="20">
      <c r="A63" s="39"/>
    </row>
    <row r="64" spans="1:2" ht="20">
      <c r="A64" s="39"/>
    </row>
    <row r="65" spans="1:1" ht="20">
      <c r="A65" s="39"/>
    </row>
    <row r="66" spans="1:1" ht="20">
      <c r="A66" s="39"/>
    </row>
    <row r="67" spans="1:1" ht="20">
      <c r="A67" s="39"/>
    </row>
    <row r="68" spans="1:1" ht="20">
      <c r="A68" s="39"/>
    </row>
    <row r="69" spans="1:1" ht="20">
      <c r="A69" s="39"/>
    </row>
    <row r="70" spans="1:1" ht="20">
      <c r="A70" s="39"/>
    </row>
    <row r="71" spans="1:1" ht="20">
      <c r="A71" s="39"/>
    </row>
    <row r="72" spans="1:1" ht="20">
      <c r="A72" s="39"/>
    </row>
    <row r="73" spans="1:1" ht="20">
      <c r="A73" s="39"/>
    </row>
    <row r="74" spans="1:1" ht="20">
      <c r="A74" s="39"/>
    </row>
    <row r="75" spans="1:1" ht="20">
      <c r="A75" s="39"/>
    </row>
    <row r="76" spans="1:1" ht="20">
      <c r="A76" s="39"/>
    </row>
    <row r="77" spans="1:1" ht="20">
      <c r="A77" s="39"/>
    </row>
    <row r="78" spans="1:1" ht="20">
      <c r="A78" s="39"/>
    </row>
    <row r="79" spans="1:1" ht="20">
      <c r="A79" s="39"/>
    </row>
    <row r="80" spans="1:1" ht="20">
      <c r="A80" s="39"/>
    </row>
    <row r="81" spans="1:1" ht="20">
      <c r="A81" s="39"/>
    </row>
    <row r="82" spans="1:1" ht="20">
      <c r="A82" s="39"/>
    </row>
    <row r="83" spans="1:1" ht="20">
      <c r="A83" s="39"/>
    </row>
    <row r="84" spans="1:1" ht="20">
      <c r="A84" s="39"/>
    </row>
    <row r="85" spans="1:1" ht="20">
      <c r="A85" s="39"/>
    </row>
    <row r="86" spans="1:1" ht="20">
      <c r="A86" s="39"/>
    </row>
    <row r="87" spans="1:1" ht="20">
      <c r="A87" s="39"/>
    </row>
    <row r="88" spans="1:1" ht="20">
      <c r="A88" s="39"/>
    </row>
    <row r="89" spans="1:1" ht="20">
      <c r="A89" s="39"/>
    </row>
    <row r="90" spans="1:1" ht="20">
      <c r="A90" s="39"/>
    </row>
    <row r="91" spans="1:1" ht="20">
      <c r="A91" s="39"/>
    </row>
    <row r="92" spans="1:1" ht="20">
      <c r="A92" s="39"/>
    </row>
    <row r="93" spans="1:1" ht="20">
      <c r="A93" s="39"/>
    </row>
    <row r="94" spans="1:1" ht="20">
      <c r="A94" s="39"/>
    </row>
    <row r="95" spans="1:1" ht="20">
      <c r="A95" s="39"/>
    </row>
    <row r="96" spans="1:1" ht="20">
      <c r="A96" s="39"/>
    </row>
    <row r="97" spans="1:1" ht="20">
      <c r="A97" s="39"/>
    </row>
    <row r="98" spans="1:1" ht="20">
      <c r="A98" s="39"/>
    </row>
    <row r="99" spans="1:1" ht="20">
      <c r="A99" s="39"/>
    </row>
    <row r="100" spans="1:1" ht="20">
      <c r="A100" s="39"/>
    </row>
    <row r="101" spans="1:1" ht="20">
      <c r="A101" s="39"/>
    </row>
    <row r="102" spans="1:1" ht="20">
      <c r="A102" s="39"/>
    </row>
    <row r="103" spans="1:1" ht="20">
      <c r="A103" s="39"/>
    </row>
    <row r="104" spans="1:1" ht="20">
      <c r="A104" s="39"/>
    </row>
    <row r="105" spans="1:1" ht="20">
      <c r="A105" s="39"/>
    </row>
    <row r="106" spans="1:1" ht="20">
      <c r="A106" s="39"/>
    </row>
    <row r="107" spans="1:1" ht="20">
      <c r="A107" s="39"/>
    </row>
    <row r="108" spans="1:1" ht="20">
      <c r="A108" s="39"/>
    </row>
    <row r="109" spans="1:1" ht="20">
      <c r="A109" s="39"/>
    </row>
    <row r="110" spans="1:1" ht="20">
      <c r="A110" s="39"/>
    </row>
    <row r="111" spans="1:1" ht="20">
      <c r="A111" s="39"/>
    </row>
    <row r="112" spans="1:1" ht="20">
      <c r="A112" s="39"/>
    </row>
    <row r="113" spans="1:1" ht="20">
      <c r="A113" s="39"/>
    </row>
    <row r="114" spans="1:1" ht="20">
      <c r="A114" s="39"/>
    </row>
    <row r="115" spans="1:1" ht="20">
      <c r="A115" s="39"/>
    </row>
    <row r="116" spans="1:1" ht="20">
      <c r="A116" s="39"/>
    </row>
    <row r="117" spans="1:1" ht="20">
      <c r="A117" s="39"/>
    </row>
    <row r="118" spans="1:1" ht="20">
      <c r="A118" s="39"/>
    </row>
    <row r="119" spans="1:1" ht="20">
      <c r="A119" s="39"/>
    </row>
    <row r="120" spans="1:1" ht="20">
      <c r="A120" s="39"/>
    </row>
    <row r="121" spans="1:1" ht="20">
      <c r="A121" s="39"/>
    </row>
    <row r="122" spans="1:1" ht="20">
      <c r="A122" s="39"/>
    </row>
    <row r="123" spans="1:1" ht="20">
      <c r="A123" s="39"/>
    </row>
    <row r="124" spans="1:1" ht="20">
      <c r="A124" s="39"/>
    </row>
    <row r="125" spans="1:1" ht="20">
      <c r="A125" s="39"/>
    </row>
    <row r="126" spans="1:1" ht="20">
      <c r="A126" s="39"/>
    </row>
    <row r="127" spans="1:1" ht="20">
      <c r="A127" s="39"/>
    </row>
    <row r="128" spans="1:1" ht="20">
      <c r="A128" s="39"/>
    </row>
    <row r="129" spans="1:1" ht="20">
      <c r="A129" s="39"/>
    </row>
    <row r="130" spans="1:1" ht="20">
      <c r="A130" s="39"/>
    </row>
    <row r="131" spans="1:1" ht="20">
      <c r="A131" s="39"/>
    </row>
    <row r="132" spans="1:1" ht="20">
      <c r="A132" s="39"/>
    </row>
    <row r="133" spans="1:1" ht="20">
      <c r="A133" s="39"/>
    </row>
    <row r="134" spans="1:1" ht="20">
      <c r="A134" s="39"/>
    </row>
    <row r="135" spans="1:1" ht="20">
      <c r="A135" s="39"/>
    </row>
    <row r="136" spans="1:1" ht="20">
      <c r="A136" s="39"/>
    </row>
    <row r="137" spans="1:1" ht="20">
      <c r="A137" s="39"/>
    </row>
    <row r="138" spans="1:1" ht="20">
      <c r="A138" s="39"/>
    </row>
    <row r="139" spans="1:1" ht="20">
      <c r="A139" s="39"/>
    </row>
    <row r="140" spans="1:1" ht="20">
      <c r="A140" s="39"/>
    </row>
    <row r="141" spans="1:1" ht="20">
      <c r="A141" s="39"/>
    </row>
    <row r="142" spans="1:1" ht="20">
      <c r="A142" s="39"/>
    </row>
    <row r="143" spans="1:1" ht="20">
      <c r="A143" s="39"/>
    </row>
    <row r="144" spans="1:1" ht="20">
      <c r="A144" s="39"/>
    </row>
    <row r="145" spans="1:1" ht="20">
      <c r="A145" s="39"/>
    </row>
    <row r="146" spans="1:1" ht="20">
      <c r="A146" s="39"/>
    </row>
    <row r="147" spans="1:1" ht="20">
      <c r="A147" s="39"/>
    </row>
    <row r="148" spans="1:1" ht="20">
      <c r="A148" s="39"/>
    </row>
    <row r="149" spans="1:1" ht="20">
      <c r="A149" s="39"/>
    </row>
    <row r="150" spans="1:1" ht="20">
      <c r="A150" s="39"/>
    </row>
    <row r="151" spans="1:1" ht="20">
      <c r="A151" s="39"/>
    </row>
    <row r="152" spans="1:1" ht="20">
      <c r="A152" s="39"/>
    </row>
    <row r="153" spans="1:1" ht="20">
      <c r="A153" s="39"/>
    </row>
    <row r="154" spans="1:1" ht="20">
      <c r="A154" s="39"/>
    </row>
    <row r="155" spans="1:1" ht="20">
      <c r="A155" s="39"/>
    </row>
    <row r="156" spans="1:1" ht="20">
      <c r="A156" s="39"/>
    </row>
    <row r="157" spans="1:1" ht="20">
      <c r="A157" s="39"/>
    </row>
    <row r="158" spans="1:1" ht="20">
      <c r="A158" s="39"/>
    </row>
    <row r="159" spans="1:1" ht="20">
      <c r="A159" s="39"/>
    </row>
    <row r="160" spans="1:1" ht="20">
      <c r="A160" s="39"/>
    </row>
    <row r="161" spans="1:1" ht="20">
      <c r="A161" s="39"/>
    </row>
    <row r="162" spans="1:1" ht="20">
      <c r="A162" s="39"/>
    </row>
    <row r="163" spans="1:1" ht="20">
      <c r="A163" s="39"/>
    </row>
    <row r="164" spans="1:1" ht="20">
      <c r="A164" s="39"/>
    </row>
    <row r="165" spans="1:1" ht="20">
      <c r="A165" s="39"/>
    </row>
    <row r="166" spans="1:1" ht="20">
      <c r="A166" s="39"/>
    </row>
    <row r="167" spans="1:1" ht="20">
      <c r="A167" s="39"/>
    </row>
    <row r="168" spans="1:1" ht="20">
      <c r="A168" s="39"/>
    </row>
    <row r="169" spans="1:1" ht="20">
      <c r="A169" s="39"/>
    </row>
    <row r="170" spans="1:1" ht="20">
      <c r="A170" s="39"/>
    </row>
    <row r="171" spans="1:1" ht="20">
      <c r="A171" s="39"/>
    </row>
    <row r="172" spans="1:1" ht="20">
      <c r="A172" s="39"/>
    </row>
    <row r="173" spans="1:1" ht="20">
      <c r="A173" s="39"/>
    </row>
    <row r="174" spans="1:1" ht="20">
      <c r="A174" s="39"/>
    </row>
    <row r="175" spans="1:1" ht="20">
      <c r="A175" s="39"/>
    </row>
    <row r="176" spans="1:1" ht="20">
      <c r="A176" s="39"/>
    </row>
    <row r="177" spans="1:1" ht="20">
      <c r="A177" s="39"/>
    </row>
    <row r="178" spans="1:1" ht="20">
      <c r="A178" s="39"/>
    </row>
    <row r="179" spans="1:1" ht="20">
      <c r="A179" s="39"/>
    </row>
    <row r="180" spans="1:1" ht="20">
      <c r="A180" s="39"/>
    </row>
    <row r="181" spans="1:1" ht="20">
      <c r="A181" s="39"/>
    </row>
    <row r="182" spans="1:1" ht="20">
      <c r="A182" s="39"/>
    </row>
    <row r="183" spans="1:1" ht="20">
      <c r="A183" s="39"/>
    </row>
    <row r="184" spans="1:1" ht="20">
      <c r="A184" s="39"/>
    </row>
    <row r="185" spans="1:1" ht="20">
      <c r="A185" s="39"/>
    </row>
    <row r="186" spans="1:1" ht="20">
      <c r="A186" s="39"/>
    </row>
    <row r="187" spans="1:1" ht="20">
      <c r="A187" s="39"/>
    </row>
    <row r="188" spans="1:1" ht="20">
      <c r="A188" s="39"/>
    </row>
    <row r="189" spans="1:1" ht="20">
      <c r="A189" s="39"/>
    </row>
    <row r="190" spans="1:1" ht="20">
      <c r="A190" s="39"/>
    </row>
    <row r="191" spans="1:1" ht="20">
      <c r="A191" s="39"/>
    </row>
    <row r="192" spans="1:1" ht="20">
      <c r="A192" s="39"/>
    </row>
    <row r="193" spans="1:1" ht="20">
      <c r="A193" s="39"/>
    </row>
    <row r="194" spans="1:1" ht="20">
      <c r="A194" s="39"/>
    </row>
    <row r="195" spans="1:1" ht="20">
      <c r="A195" s="39"/>
    </row>
    <row r="196" spans="1:1" ht="20">
      <c r="A196" s="39"/>
    </row>
    <row r="197" spans="1:1" ht="20">
      <c r="A197" s="39"/>
    </row>
    <row r="198" spans="1:1" ht="20">
      <c r="A198" s="39"/>
    </row>
    <row r="199" spans="1:1" ht="20">
      <c r="A199" s="39"/>
    </row>
    <row r="200" spans="1:1" ht="20">
      <c r="A200" s="39"/>
    </row>
    <row r="201" spans="1:1" ht="20">
      <c r="A201" s="39"/>
    </row>
    <row r="202" spans="1:1" ht="20">
      <c r="A202" s="39"/>
    </row>
    <row r="203" spans="1:1" ht="20">
      <c r="A203" s="39"/>
    </row>
    <row r="204" spans="1:1" ht="20">
      <c r="A204" s="39"/>
    </row>
    <row r="205" spans="1:1" ht="20">
      <c r="A205" s="39"/>
    </row>
    <row r="206" spans="1:1" ht="20">
      <c r="A206" s="39"/>
    </row>
    <row r="207" spans="1:1" ht="20">
      <c r="A207" s="39"/>
    </row>
    <row r="208" spans="1:1" ht="20">
      <c r="A208" s="39"/>
    </row>
    <row r="209" spans="1:1" ht="20">
      <c r="A209" s="39"/>
    </row>
    <row r="210" spans="1:1" ht="20">
      <c r="A210" s="39"/>
    </row>
    <row r="211" spans="1:1" ht="20">
      <c r="A211" s="39"/>
    </row>
    <row r="212" spans="1:1" ht="20">
      <c r="A212" s="39"/>
    </row>
    <row r="213" spans="1:1" ht="20">
      <c r="A213" s="39"/>
    </row>
    <row r="214" spans="1:1" ht="20">
      <c r="A214" s="39"/>
    </row>
    <row r="215" spans="1:1" ht="20">
      <c r="A215" s="39"/>
    </row>
    <row r="216" spans="1:1" ht="20">
      <c r="A216" s="39"/>
    </row>
    <row r="217" spans="1:1" ht="20">
      <c r="A217" s="39"/>
    </row>
    <row r="218" spans="1:1" ht="20">
      <c r="A218" s="39"/>
    </row>
    <row r="219" spans="1:1" ht="20">
      <c r="A219" s="39"/>
    </row>
    <row r="220" spans="1:1" ht="20">
      <c r="A220" s="39"/>
    </row>
    <row r="221" spans="1:1" ht="20">
      <c r="A221" s="39"/>
    </row>
    <row r="222" spans="1:1" ht="20">
      <c r="A222" s="39"/>
    </row>
    <row r="223" spans="1:1" ht="20">
      <c r="A223" s="39"/>
    </row>
    <row r="224" spans="1:1" ht="20">
      <c r="A224" s="39"/>
    </row>
    <row r="225" spans="1:1" ht="20">
      <c r="A225" s="39"/>
    </row>
    <row r="226" spans="1:1" ht="20">
      <c r="A226" s="39"/>
    </row>
    <row r="227" spans="1:1" ht="20">
      <c r="A227" s="39"/>
    </row>
    <row r="228" spans="1:1" ht="20">
      <c r="A228" s="39"/>
    </row>
    <row r="229" spans="1:1" ht="20">
      <c r="A229" s="39"/>
    </row>
    <row r="230" spans="1:1" ht="20">
      <c r="A230" s="39"/>
    </row>
    <row r="231" spans="1:1" ht="20">
      <c r="A231" s="39"/>
    </row>
    <row r="232" spans="1:1" ht="20">
      <c r="A232" s="39"/>
    </row>
    <row r="233" spans="1:1" ht="20">
      <c r="A233" s="39"/>
    </row>
    <row r="234" spans="1:1" ht="20">
      <c r="A234" s="39"/>
    </row>
    <row r="235" spans="1:1" ht="20">
      <c r="A235" s="39"/>
    </row>
    <row r="236" spans="1:1" ht="20">
      <c r="A236" s="39"/>
    </row>
    <row r="237" spans="1:1" ht="20">
      <c r="A237" s="39"/>
    </row>
    <row r="238" spans="1:1" ht="20">
      <c r="A238" s="39"/>
    </row>
    <row r="239" spans="1:1" ht="20">
      <c r="A239" s="39"/>
    </row>
    <row r="240" spans="1:1" ht="20">
      <c r="A240" s="39"/>
    </row>
    <row r="241" spans="1:1" ht="20">
      <c r="A241" s="39"/>
    </row>
    <row r="242" spans="1:1" ht="20">
      <c r="A242" s="39"/>
    </row>
    <row r="243" spans="1:1" ht="20">
      <c r="A243" s="39"/>
    </row>
    <row r="244" spans="1:1" ht="20">
      <c r="A244" s="39"/>
    </row>
    <row r="245" spans="1:1" ht="20">
      <c r="A245" s="39"/>
    </row>
    <row r="246" spans="1:1" ht="20">
      <c r="A246" s="39"/>
    </row>
    <row r="247" spans="1:1" ht="20">
      <c r="A247" s="39"/>
    </row>
    <row r="248" spans="1:1" ht="20">
      <c r="A248" s="39"/>
    </row>
    <row r="249" spans="1:1" ht="20">
      <c r="A249" s="39"/>
    </row>
    <row r="250" spans="1:1" ht="20">
      <c r="A250" s="39"/>
    </row>
    <row r="251" spans="1:1" ht="20">
      <c r="A251" s="39"/>
    </row>
    <row r="252" spans="1:1" ht="20">
      <c r="A252" s="39"/>
    </row>
    <row r="253" spans="1:1" ht="20">
      <c r="A253" s="39"/>
    </row>
    <row r="254" spans="1:1" ht="20">
      <c r="A254" s="39"/>
    </row>
    <row r="255" spans="1:1" ht="20">
      <c r="A255" s="39"/>
    </row>
    <row r="256" spans="1:1" ht="20">
      <c r="A256" s="39"/>
    </row>
    <row r="257" spans="1:1" ht="20">
      <c r="A257" s="39"/>
    </row>
    <row r="258" spans="1:1" ht="20">
      <c r="A258" s="39"/>
    </row>
    <row r="259" spans="1:1" ht="20">
      <c r="A259" s="39"/>
    </row>
    <row r="260" spans="1:1" ht="20">
      <c r="A260" s="39"/>
    </row>
    <row r="261" spans="1:1" ht="20">
      <c r="A261" s="39"/>
    </row>
    <row r="262" spans="1:1" ht="20">
      <c r="A262" s="39"/>
    </row>
    <row r="263" spans="1:1" ht="20">
      <c r="A263" s="39"/>
    </row>
    <row r="264" spans="1:1" ht="20">
      <c r="A264" s="39"/>
    </row>
    <row r="265" spans="1:1" ht="20">
      <c r="A265" s="39"/>
    </row>
    <row r="266" spans="1:1" ht="20">
      <c r="A266" s="39"/>
    </row>
    <row r="267" spans="1:1" ht="20">
      <c r="A267" s="39"/>
    </row>
    <row r="268" spans="1:1" ht="20">
      <c r="A268" s="39"/>
    </row>
    <row r="269" spans="1:1" ht="20">
      <c r="A269" s="39"/>
    </row>
    <row r="270" spans="1:1" ht="20">
      <c r="A270" s="39"/>
    </row>
    <row r="271" spans="1:1" ht="20">
      <c r="A271" s="39"/>
    </row>
    <row r="272" spans="1:1" ht="20">
      <c r="A272" s="39"/>
    </row>
    <row r="273" spans="1:1" ht="20">
      <c r="A273" s="39"/>
    </row>
    <row r="274" spans="1:1" ht="20">
      <c r="A274" s="39"/>
    </row>
    <row r="275" spans="1:1" ht="20">
      <c r="A275" s="39"/>
    </row>
    <row r="276" spans="1:1" ht="20">
      <c r="A276" s="39"/>
    </row>
    <row r="277" spans="1:1" ht="20">
      <c r="A277" s="39"/>
    </row>
    <row r="278" spans="1:1" ht="20">
      <c r="A278" s="39"/>
    </row>
    <row r="279" spans="1:1" ht="20">
      <c r="A279" s="39"/>
    </row>
    <row r="280" spans="1:1" ht="20">
      <c r="A280" s="39"/>
    </row>
    <row r="281" spans="1:1" ht="20">
      <c r="A281" s="39"/>
    </row>
    <row r="282" spans="1:1" ht="20">
      <c r="A282" s="39"/>
    </row>
    <row r="283" spans="1:1" ht="20">
      <c r="A283" s="39"/>
    </row>
    <row r="284" spans="1:1" ht="20">
      <c r="A284" s="39"/>
    </row>
    <row r="285" spans="1:1" ht="20">
      <c r="A285" s="39"/>
    </row>
    <row r="286" spans="1:1" ht="20">
      <c r="A286" s="39"/>
    </row>
    <row r="287" spans="1:1" ht="20">
      <c r="A287" s="39"/>
    </row>
    <row r="288" spans="1:1" ht="20">
      <c r="A288" s="39"/>
    </row>
    <row r="289" spans="1:1" ht="20">
      <c r="A289" s="39"/>
    </row>
    <row r="290" spans="1:1" ht="20">
      <c r="A290" s="39"/>
    </row>
    <row r="291" spans="1:1" ht="20">
      <c r="A291" s="39"/>
    </row>
    <row r="292" spans="1:1" ht="20">
      <c r="A292" s="39"/>
    </row>
    <row r="293" spans="1:1" ht="20">
      <c r="A293" s="39"/>
    </row>
    <row r="294" spans="1:1" ht="20">
      <c r="A294" s="39"/>
    </row>
    <row r="295" spans="1:1" ht="20">
      <c r="A295" s="39"/>
    </row>
    <row r="296" spans="1:1" ht="20">
      <c r="A296" s="39"/>
    </row>
    <row r="297" spans="1:1" ht="20">
      <c r="A297" s="39"/>
    </row>
    <row r="298" spans="1:1" ht="20">
      <c r="A298" s="39"/>
    </row>
    <row r="299" spans="1:1" ht="20">
      <c r="A299" s="39"/>
    </row>
    <row r="300" spans="1:1" ht="20">
      <c r="A300" s="39"/>
    </row>
    <row r="301" spans="1:1" ht="20">
      <c r="A301" s="39"/>
    </row>
    <row r="302" spans="1:1" ht="20">
      <c r="A302" s="39"/>
    </row>
    <row r="303" spans="1:1" ht="20">
      <c r="A303" s="39"/>
    </row>
    <row r="304" spans="1:1" ht="20">
      <c r="A304" s="39"/>
    </row>
    <row r="305" spans="1:1" ht="20">
      <c r="A305" s="39"/>
    </row>
    <row r="306" spans="1:1" ht="20">
      <c r="A306" s="39"/>
    </row>
    <row r="307" spans="1:1" ht="20">
      <c r="A307" s="39"/>
    </row>
    <row r="308" spans="1:1" ht="20">
      <c r="A308" s="39"/>
    </row>
    <row r="309" spans="1:1" ht="20">
      <c r="A309" s="39"/>
    </row>
    <row r="310" spans="1:1" ht="20">
      <c r="A310" s="39"/>
    </row>
    <row r="311" spans="1:1" ht="20">
      <c r="A311" s="39"/>
    </row>
    <row r="312" spans="1:1" ht="20">
      <c r="A312" s="39"/>
    </row>
    <row r="313" spans="1:1" ht="20">
      <c r="A313" s="39"/>
    </row>
    <row r="314" spans="1:1" ht="20">
      <c r="A314" s="39"/>
    </row>
    <row r="315" spans="1:1" ht="20">
      <c r="A315" s="39"/>
    </row>
    <row r="316" spans="1:1" ht="20">
      <c r="A316" s="39"/>
    </row>
    <row r="317" spans="1:1" ht="20">
      <c r="A317" s="39"/>
    </row>
    <row r="318" spans="1:1" ht="20">
      <c r="A318" s="39"/>
    </row>
    <row r="319" spans="1:1" ht="20">
      <c r="A319" s="39"/>
    </row>
    <row r="320" spans="1:1" ht="20">
      <c r="A320" s="39"/>
    </row>
    <row r="321" spans="1:1" ht="20">
      <c r="A321" s="39"/>
    </row>
    <row r="322" spans="1:1" ht="20">
      <c r="A322" s="39"/>
    </row>
    <row r="323" spans="1:1" ht="20">
      <c r="A323" s="39"/>
    </row>
    <row r="324" spans="1:1" ht="20">
      <c r="A324" s="39"/>
    </row>
    <row r="325" spans="1:1" ht="20">
      <c r="A325" s="39"/>
    </row>
    <row r="326" spans="1:1" ht="20">
      <c r="A326" s="39"/>
    </row>
    <row r="327" spans="1:1" ht="20">
      <c r="A327" s="39"/>
    </row>
    <row r="328" spans="1:1" ht="20">
      <c r="A328" s="39"/>
    </row>
    <row r="329" spans="1:1" ht="20">
      <c r="A329" s="39"/>
    </row>
    <row r="330" spans="1:1" ht="20">
      <c r="A330" s="39"/>
    </row>
    <row r="331" spans="1:1" ht="20">
      <c r="A331" s="39"/>
    </row>
    <row r="332" spans="1:1" ht="20">
      <c r="A332" s="39"/>
    </row>
    <row r="333" spans="1:1" ht="20">
      <c r="A333" s="39"/>
    </row>
    <row r="334" spans="1:1" ht="20">
      <c r="A334" s="39"/>
    </row>
    <row r="335" spans="1:1" ht="20">
      <c r="A335" s="39"/>
    </row>
    <row r="336" spans="1:1" ht="20">
      <c r="A336" s="39"/>
    </row>
    <row r="337" spans="1:1" ht="20">
      <c r="A337" s="39"/>
    </row>
    <row r="338" spans="1:1" ht="20">
      <c r="A338" s="39"/>
    </row>
    <row r="339" spans="1:1" ht="20">
      <c r="A339" s="39"/>
    </row>
    <row r="340" spans="1:1" ht="20">
      <c r="A340" s="39"/>
    </row>
    <row r="341" spans="1:1" ht="20">
      <c r="A341" s="39"/>
    </row>
    <row r="342" spans="1:1" ht="20">
      <c r="A342" s="39"/>
    </row>
    <row r="343" spans="1:1" ht="20">
      <c r="A343" s="39"/>
    </row>
    <row r="344" spans="1:1" ht="20">
      <c r="A344" s="39"/>
    </row>
    <row r="345" spans="1:1" ht="20">
      <c r="A345" s="39"/>
    </row>
    <row r="346" spans="1:1" ht="20">
      <c r="A346" s="39"/>
    </row>
    <row r="347" spans="1:1" ht="20">
      <c r="A347" s="39"/>
    </row>
    <row r="348" spans="1:1" ht="20">
      <c r="A348" s="39"/>
    </row>
    <row r="349" spans="1:1" ht="20">
      <c r="A349" s="39"/>
    </row>
    <row r="350" spans="1:1" ht="20">
      <c r="A350" s="39"/>
    </row>
    <row r="351" spans="1:1" ht="20">
      <c r="A351" s="39"/>
    </row>
    <row r="352" spans="1:1" ht="20">
      <c r="A352" s="39"/>
    </row>
    <row r="353" spans="1:1" ht="20">
      <c r="A353" s="39"/>
    </row>
    <row r="354" spans="1:1" ht="20">
      <c r="A354" s="39"/>
    </row>
    <row r="355" spans="1:1" ht="20">
      <c r="A355" s="39"/>
    </row>
    <row r="356" spans="1:1" ht="20">
      <c r="A356" s="39"/>
    </row>
    <row r="357" spans="1:1" ht="20">
      <c r="A357" s="39"/>
    </row>
    <row r="358" spans="1:1" ht="20">
      <c r="A358" s="39"/>
    </row>
    <row r="359" spans="1:1" ht="20">
      <c r="A359" s="39"/>
    </row>
    <row r="360" spans="1:1" ht="20">
      <c r="A360" s="39"/>
    </row>
    <row r="361" spans="1:1" ht="20">
      <c r="A361" s="39"/>
    </row>
    <row r="362" spans="1:1" ht="20">
      <c r="A362" s="39"/>
    </row>
    <row r="363" spans="1:1" ht="20">
      <c r="A363" s="39"/>
    </row>
    <row r="364" spans="1:1" ht="20">
      <c r="A364" s="39"/>
    </row>
    <row r="365" spans="1:1" ht="20">
      <c r="A365" s="39"/>
    </row>
    <row r="366" spans="1:1" ht="20">
      <c r="A366" s="39"/>
    </row>
    <row r="367" spans="1:1" ht="20">
      <c r="A367" s="39"/>
    </row>
    <row r="368" spans="1:1" ht="20">
      <c r="A368" s="39"/>
    </row>
    <row r="369" spans="1:1" ht="20">
      <c r="A369" s="39"/>
    </row>
    <row r="370" spans="1:1" ht="20">
      <c r="A370" s="39"/>
    </row>
    <row r="371" spans="1:1" ht="20">
      <c r="A371" s="39"/>
    </row>
    <row r="372" spans="1:1" ht="20">
      <c r="A372" s="39"/>
    </row>
    <row r="373" spans="1:1" ht="20">
      <c r="A373" s="39"/>
    </row>
    <row r="374" spans="1:1" ht="20">
      <c r="A374" s="39"/>
    </row>
    <row r="375" spans="1:1" ht="20">
      <c r="A375" s="39"/>
    </row>
    <row r="376" spans="1:1" ht="20">
      <c r="A376" s="39"/>
    </row>
    <row r="377" spans="1:1" ht="20">
      <c r="A377" s="39"/>
    </row>
    <row r="378" spans="1:1" ht="20">
      <c r="A378" s="39"/>
    </row>
    <row r="379" spans="1:1" ht="20">
      <c r="A379" s="39"/>
    </row>
    <row r="380" spans="1:1" ht="20">
      <c r="A380" s="39"/>
    </row>
    <row r="381" spans="1:1" ht="20">
      <c r="A381" s="39"/>
    </row>
    <row r="382" spans="1:1" ht="20">
      <c r="A382" s="39"/>
    </row>
    <row r="383" spans="1:1" ht="20">
      <c r="A383" s="39"/>
    </row>
    <row r="384" spans="1:1" ht="20">
      <c r="A384" s="39"/>
    </row>
    <row r="385" spans="1:1" ht="20">
      <c r="A385" s="39"/>
    </row>
    <row r="386" spans="1:1" ht="20">
      <c r="A386" s="39"/>
    </row>
    <row r="387" spans="1:1" ht="20">
      <c r="A387" s="39"/>
    </row>
    <row r="388" spans="1:1" ht="20">
      <c r="A388" s="39"/>
    </row>
    <row r="389" spans="1:1" ht="20">
      <c r="A389" s="39"/>
    </row>
    <row r="390" spans="1:1" ht="20">
      <c r="A390" s="39"/>
    </row>
    <row r="391" spans="1:1" ht="20">
      <c r="A391" s="39"/>
    </row>
    <row r="392" spans="1:1" ht="20">
      <c r="A392" s="39"/>
    </row>
    <row r="393" spans="1:1" ht="20">
      <c r="A393" s="39"/>
    </row>
    <row r="394" spans="1:1" ht="20">
      <c r="A394" s="39"/>
    </row>
    <row r="395" spans="1:1" ht="20">
      <c r="A395" s="39"/>
    </row>
    <row r="396" spans="1:1" ht="20">
      <c r="A396" s="39"/>
    </row>
    <row r="397" spans="1:1" ht="20">
      <c r="A397" s="39"/>
    </row>
    <row r="398" spans="1:1" ht="20">
      <c r="A398" s="39"/>
    </row>
    <row r="399" spans="1:1" ht="20">
      <c r="A399" s="39"/>
    </row>
    <row r="400" spans="1:1" ht="20">
      <c r="A400" s="39"/>
    </row>
    <row r="401" spans="1:1" ht="20">
      <c r="A401" s="39"/>
    </row>
    <row r="402" spans="1:1" ht="20">
      <c r="A402" s="39"/>
    </row>
    <row r="403" spans="1:1" ht="20">
      <c r="A403" s="39"/>
    </row>
    <row r="404" spans="1:1" ht="20">
      <c r="A404" s="39"/>
    </row>
    <row r="405" spans="1:1" ht="20">
      <c r="A405" s="39"/>
    </row>
    <row r="406" spans="1:1" ht="20">
      <c r="A406" s="39"/>
    </row>
    <row r="407" spans="1:1" ht="20">
      <c r="A407" s="39"/>
    </row>
    <row r="408" spans="1:1" ht="20">
      <c r="A408" s="39"/>
    </row>
    <row r="409" spans="1:1" ht="20">
      <c r="A409" s="39"/>
    </row>
    <row r="410" spans="1:1" ht="20">
      <c r="A410" s="39"/>
    </row>
    <row r="411" spans="1:1" ht="20">
      <c r="A411" s="39"/>
    </row>
    <row r="412" spans="1:1" ht="20">
      <c r="A412" s="39"/>
    </row>
    <row r="413" spans="1:1" ht="20">
      <c r="A413" s="39"/>
    </row>
    <row r="414" spans="1:1" ht="20">
      <c r="A414" s="39"/>
    </row>
    <row r="415" spans="1:1" ht="20">
      <c r="A415" s="39"/>
    </row>
    <row r="416" spans="1:1" ht="20">
      <c r="A416" s="39"/>
    </row>
    <row r="417" spans="1:1" ht="20">
      <c r="A417" s="39"/>
    </row>
    <row r="418" spans="1:1" ht="20">
      <c r="A418" s="39"/>
    </row>
    <row r="419" spans="1:1" ht="20">
      <c r="A419" s="39"/>
    </row>
    <row r="420" spans="1:1" ht="20">
      <c r="A420" s="39"/>
    </row>
    <row r="421" spans="1:1" ht="20">
      <c r="A421" s="39"/>
    </row>
    <row r="422" spans="1:1" ht="20">
      <c r="A422" s="39"/>
    </row>
    <row r="423" spans="1:1" ht="20">
      <c r="A423" s="39"/>
    </row>
    <row r="424" spans="1:1" ht="20">
      <c r="A424" s="39"/>
    </row>
    <row r="425" spans="1:1" ht="20">
      <c r="A425" s="39"/>
    </row>
    <row r="426" spans="1:1" ht="20">
      <c r="A426" s="39"/>
    </row>
    <row r="427" spans="1:1" ht="20">
      <c r="A427" s="39"/>
    </row>
    <row r="428" spans="1:1" ht="20">
      <c r="A428" s="39"/>
    </row>
    <row r="429" spans="1:1" ht="20">
      <c r="A429" s="39"/>
    </row>
    <row r="430" spans="1:1" ht="20">
      <c r="A430" s="39"/>
    </row>
    <row r="431" spans="1:1" ht="20">
      <c r="A431" s="39"/>
    </row>
    <row r="432" spans="1:1" ht="20">
      <c r="A432" s="39"/>
    </row>
    <row r="433" spans="1:1" ht="20">
      <c r="A433" s="39"/>
    </row>
    <row r="434" spans="1:1" ht="20">
      <c r="A434" s="39"/>
    </row>
    <row r="435" spans="1:1" ht="20">
      <c r="A435" s="39"/>
    </row>
    <row r="436" spans="1:1" ht="20">
      <c r="A436" s="39"/>
    </row>
    <row r="437" spans="1:1" ht="20">
      <c r="A437" s="39"/>
    </row>
    <row r="438" spans="1:1" ht="20">
      <c r="A438" s="39"/>
    </row>
    <row r="439" spans="1:1" ht="20">
      <c r="A439" s="39"/>
    </row>
    <row r="440" spans="1:1" ht="20">
      <c r="A440" s="39"/>
    </row>
    <row r="441" spans="1:1" ht="20">
      <c r="A441" s="39"/>
    </row>
    <row r="442" spans="1:1" ht="20">
      <c r="A442" s="39"/>
    </row>
    <row r="443" spans="1:1" ht="20">
      <c r="A443" s="39"/>
    </row>
    <row r="444" spans="1:1" ht="20">
      <c r="A444" s="39"/>
    </row>
    <row r="445" spans="1:1" ht="20">
      <c r="A445" s="39"/>
    </row>
    <row r="446" spans="1:1" ht="20">
      <c r="A446" s="39"/>
    </row>
    <row r="447" spans="1:1" ht="20">
      <c r="A447" s="39"/>
    </row>
    <row r="448" spans="1:1" ht="20">
      <c r="A448" s="39"/>
    </row>
    <row r="449" spans="1:1" ht="20">
      <c r="A449" s="39"/>
    </row>
    <row r="450" spans="1:1" ht="20">
      <c r="A450" s="39"/>
    </row>
    <row r="451" spans="1:1" ht="20">
      <c r="A451" s="39"/>
    </row>
    <row r="452" spans="1:1" ht="20">
      <c r="A452" s="39"/>
    </row>
    <row r="453" spans="1:1" ht="20">
      <c r="A453" s="39"/>
    </row>
    <row r="454" spans="1:1" ht="20">
      <c r="A454" s="39"/>
    </row>
    <row r="455" spans="1:1" ht="20">
      <c r="A455" s="39"/>
    </row>
    <row r="456" spans="1:1" ht="20">
      <c r="A456" s="39"/>
    </row>
    <row r="457" spans="1:1" ht="20">
      <c r="A457" s="39"/>
    </row>
    <row r="458" spans="1:1" ht="20">
      <c r="A458" s="39"/>
    </row>
    <row r="459" spans="1:1" ht="20">
      <c r="A459" s="39"/>
    </row>
    <row r="460" spans="1:1" ht="20">
      <c r="A460" s="39"/>
    </row>
    <row r="461" spans="1:1" ht="20">
      <c r="A461" s="39"/>
    </row>
    <row r="462" spans="1:1" ht="20">
      <c r="A462" s="39"/>
    </row>
    <row r="463" spans="1:1" ht="20">
      <c r="A463" s="39"/>
    </row>
    <row r="464" spans="1:1" ht="20">
      <c r="A464" s="39"/>
    </row>
    <row r="465" spans="1:1" ht="20">
      <c r="A465" s="39"/>
    </row>
    <row r="466" spans="1:1" ht="20">
      <c r="A466" s="39"/>
    </row>
    <row r="467" spans="1:1" ht="20">
      <c r="A467" s="39"/>
    </row>
    <row r="468" spans="1:1" ht="20">
      <c r="A468" s="39"/>
    </row>
    <row r="469" spans="1:1" ht="20">
      <c r="A469" s="39"/>
    </row>
    <row r="470" spans="1:1" ht="20">
      <c r="A470" s="39"/>
    </row>
    <row r="471" spans="1:1" ht="20">
      <c r="A471" s="39"/>
    </row>
    <row r="472" spans="1:1" ht="20">
      <c r="A472" s="39"/>
    </row>
    <row r="473" spans="1:1" ht="20">
      <c r="A473" s="39"/>
    </row>
    <row r="474" spans="1:1" ht="20">
      <c r="A474" s="39"/>
    </row>
    <row r="475" spans="1:1" ht="20">
      <c r="A475" s="39"/>
    </row>
    <row r="476" spans="1:1" ht="20">
      <c r="A476" s="39"/>
    </row>
    <row r="477" spans="1:1" ht="20">
      <c r="A477" s="39"/>
    </row>
    <row r="478" spans="1:1" ht="20">
      <c r="A478" s="39"/>
    </row>
    <row r="479" spans="1:1" ht="20">
      <c r="A479" s="39"/>
    </row>
    <row r="480" spans="1:1" ht="20">
      <c r="A480" s="39"/>
    </row>
    <row r="481" spans="1:1" ht="20">
      <c r="A481" s="39"/>
    </row>
    <row r="482" spans="1:1" ht="20">
      <c r="A482" s="39"/>
    </row>
    <row r="483" spans="1:1" ht="20">
      <c r="A483" s="39"/>
    </row>
    <row r="484" spans="1:1" ht="20">
      <c r="A484" s="39"/>
    </row>
    <row r="485" spans="1:1" ht="20">
      <c r="A485" s="39"/>
    </row>
    <row r="486" spans="1:1" ht="20">
      <c r="A486" s="39"/>
    </row>
    <row r="487" spans="1:1" ht="20">
      <c r="A487" s="39"/>
    </row>
    <row r="488" spans="1:1" ht="20">
      <c r="A488" s="39"/>
    </row>
    <row r="489" spans="1:1" ht="20">
      <c r="A489" s="39"/>
    </row>
    <row r="490" spans="1:1" ht="20">
      <c r="A490" s="39"/>
    </row>
    <row r="491" spans="1:1" ht="20">
      <c r="A491" s="39"/>
    </row>
    <row r="492" spans="1:1" ht="20">
      <c r="A492" s="39"/>
    </row>
    <row r="493" spans="1:1" ht="20">
      <c r="A493" s="39"/>
    </row>
    <row r="494" spans="1:1" ht="20">
      <c r="A494" s="39"/>
    </row>
    <row r="495" spans="1:1" ht="20">
      <c r="A495" s="39"/>
    </row>
    <row r="496" spans="1:1" ht="20">
      <c r="A496" s="39"/>
    </row>
    <row r="497" spans="1:1" ht="20">
      <c r="A497" s="39"/>
    </row>
    <row r="498" spans="1:1" ht="20">
      <c r="A498" s="39"/>
    </row>
    <row r="499" spans="1:1" ht="20">
      <c r="A499" s="39"/>
    </row>
    <row r="500" spans="1:1" ht="20">
      <c r="A500" s="39"/>
    </row>
    <row r="501" spans="1:1" ht="20">
      <c r="A501" s="39"/>
    </row>
    <row r="502" spans="1:1" ht="20">
      <c r="A502" s="39"/>
    </row>
    <row r="503" spans="1:1" ht="20">
      <c r="A503" s="39"/>
    </row>
    <row r="504" spans="1:1" ht="20">
      <c r="A504" s="39"/>
    </row>
    <row r="505" spans="1:1" ht="20">
      <c r="A505" s="39"/>
    </row>
    <row r="506" spans="1:1" ht="20">
      <c r="A506" s="39"/>
    </row>
    <row r="507" spans="1:1" ht="20">
      <c r="A507" s="39"/>
    </row>
    <row r="508" spans="1:1" ht="20">
      <c r="A508" s="39"/>
    </row>
    <row r="509" spans="1:1" ht="20">
      <c r="A509" s="39"/>
    </row>
    <row r="510" spans="1:1" ht="20">
      <c r="A510" s="39"/>
    </row>
    <row r="511" spans="1:1" ht="20">
      <c r="A511" s="39"/>
    </row>
    <row r="512" spans="1:1" ht="20">
      <c r="A512" s="39"/>
    </row>
    <row r="513" spans="1:1" ht="20">
      <c r="A513" s="39"/>
    </row>
    <row r="514" spans="1:1" ht="20">
      <c r="A514" s="39"/>
    </row>
    <row r="515" spans="1:1" ht="20">
      <c r="A515" s="39"/>
    </row>
    <row r="516" spans="1:1" ht="20">
      <c r="A516" s="39"/>
    </row>
    <row r="517" spans="1:1" ht="20">
      <c r="A517" s="39"/>
    </row>
    <row r="518" spans="1:1" ht="20">
      <c r="A518" s="39"/>
    </row>
    <row r="519" spans="1:1" ht="20">
      <c r="A519" s="39"/>
    </row>
    <row r="520" spans="1:1" ht="20">
      <c r="A520" s="39"/>
    </row>
    <row r="521" spans="1:1" ht="20">
      <c r="A521" s="39"/>
    </row>
    <row r="522" spans="1:1" ht="20">
      <c r="A522" s="39"/>
    </row>
    <row r="523" spans="1:1" ht="20">
      <c r="A523" s="39"/>
    </row>
    <row r="524" spans="1:1" ht="20">
      <c r="A524" s="39"/>
    </row>
    <row r="525" spans="1:1" ht="20">
      <c r="A525" s="39"/>
    </row>
    <row r="526" spans="1:1" ht="20">
      <c r="A526" s="39"/>
    </row>
    <row r="527" spans="1:1" ht="20">
      <c r="A527" s="39"/>
    </row>
    <row r="528" spans="1:1" ht="20">
      <c r="A528" s="39"/>
    </row>
    <row r="529" spans="1:1" ht="20">
      <c r="A529" s="39"/>
    </row>
    <row r="530" spans="1:1" ht="20">
      <c r="A530" s="39"/>
    </row>
    <row r="531" spans="1:1" ht="20">
      <c r="A531" s="39"/>
    </row>
    <row r="532" spans="1:1" ht="20">
      <c r="A532" s="39"/>
    </row>
    <row r="533" spans="1:1" ht="20">
      <c r="A533" s="39"/>
    </row>
    <row r="534" spans="1:1" ht="20">
      <c r="A534" s="39"/>
    </row>
    <row r="535" spans="1:1" ht="20">
      <c r="A535" s="39"/>
    </row>
    <row r="536" spans="1:1" ht="20">
      <c r="A536" s="39"/>
    </row>
    <row r="537" spans="1:1" ht="20">
      <c r="A537" s="39"/>
    </row>
    <row r="538" spans="1:1" ht="20">
      <c r="A538" s="39"/>
    </row>
    <row r="539" spans="1:1" ht="20">
      <c r="A539" s="39"/>
    </row>
    <row r="540" spans="1:1" ht="20">
      <c r="A540" s="39"/>
    </row>
    <row r="541" spans="1:1" ht="20">
      <c r="A541" s="39"/>
    </row>
    <row r="542" spans="1:1" ht="20">
      <c r="A542" s="39"/>
    </row>
    <row r="543" spans="1:1" ht="20">
      <c r="A543" s="39"/>
    </row>
    <row r="544" spans="1:1" ht="20">
      <c r="A544" s="39"/>
    </row>
    <row r="545" spans="1:1" ht="20">
      <c r="A545" s="39"/>
    </row>
    <row r="546" spans="1:1" ht="20">
      <c r="A546" s="39"/>
    </row>
    <row r="547" spans="1:1" ht="20">
      <c r="A547" s="39"/>
    </row>
    <row r="548" spans="1:1" ht="20">
      <c r="A548" s="39"/>
    </row>
    <row r="549" spans="1:1" ht="20">
      <c r="A549" s="39"/>
    </row>
    <row r="550" spans="1:1" ht="20">
      <c r="A550" s="39"/>
    </row>
    <row r="551" spans="1:1" ht="20">
      <c r="A551" s="39"/>
    </row>
    <row r="552" spans="1:1" ht="20">
      <c r="A552" s="39"/>
    </row>
    <row r="553" spans="1:1" ht="20">
      <c r="A553" s="39"/>
    </row>
    <row r="554" spans="1:1" ht="20">
      <c r="A554" s="39"/>
    </row>
    <row r="555" spans="1:1" ht="20">
      <c r="A555" s="39"/>
    </row>
    <row r="556" spans="1:1" ht="20">
      <c r="A556" s="39"/>
    </row>
    <row r="557" spans="1:1" ht="20">
      <c r="A557" s="39"/>
    </row>
    <row r="558" spans="1:1" ht="20">
      <c r="A558" s="39"/>
    </row>
    <row r="559" spans="1:1" ht="20">
      <c r="A559" s="39"/>
    </row>
    <row r="560" spans="1:1" ht="20">
      <c r="A560" s="39"/>
    </row>
    <row r="561" spans="1:1" ht="20">
      <c r="A561" s="39"/>
    </row>
    <row r="562" spans="1:1" ht="20">
      <c r="A562" s="39"/>
    </row>
    <row r="563" spans="1:1" ht="20">
      <c r="A563" s="39"/>
    </row>
    <row r="564" spans="1:1" ht="20">
      <c r="A564" s="39"/>
    </row>
    <row r="565" spans="1:1" ht="20">
      <c r="A565" s="39"/>
    </row>
    <row r="566" spans="1:1" ht="20">
      <c r="A566" s="39"/>
    </row>
    <row r="567" spans="1:1" ht="20">
      <c r="A567" s="39"/>
    </row>
    <row r="568" spans="1:1" ht="20">
      <c r="A568" s="39"/>
    </row>
    <row r="569" spans="1:1" ht="20">
      <c r="A569" s="39"/>
    </row>
    <row r="570" spans="1:1" ht="20">
      <c r="A570" s="39"/>
    </row>
    <row r="571" spans="1:1" ht="20">
      <c r="A571" s="39"/>
    </row>
    <row r="572" spans="1:1" ht="20">
      <c r="A572" s="39"/>
    </row>
    <row r="573" spans="1:1" ht="20">
      <c r="A573" s="39"/>
    </row>
    <row r="574" spans="1:1" ht="20">
      <c r="A574" s="39"/>
    </row>
    <row r="575" spans="1:1" ht="20">
      <c r="A575" s="39"/>
    </row>
    <row r="576" spans="1:1" ht="20">
      <c r="A576" s="39"/>
    </row>
    <row r="577" spans="1:1" ht="20">
      <c r="A577" s="39"/>
    </row>
    <row r="578" spans="1:1" ht="20">
      <c r="A578" s="39"/>
    </row>
    <row r="579" spans="1:1" ht="20">
      <c r="A579" s="39"/>
    </row>
    <row r="580" spans="1:1" ht="20">
      <c r="A580" s="39"/>
    </row>
    <row r="581" spans="1:1" ht="20">
      <c r="A581" s="39"/>
    </row>
    <row r="582" spans="1:1" ht="20">
      <c r="A582" s="39"/>
    </row>
    <row r="583" spans="1:1" ht="20">
      <c r="A583" s="39"/>
    </row>
    <row r="584" spans="1:1" ht="20">
      <c r="A584" s="39"/>
    </row>
    <row r="585" spans="1:1" ht="20">
      <c r="A585" s="39"/>
    </row>
    <row r="586" spans="1:1" ht="20">
      <c r="A586" s="39"/>
    </row>
    <row r="587" spans="1:1" ht="20">
      <c r="A587" s="39"/>
    </row>
    <row r="588" spans="1:1" ht="20">
      <c r="A588" s="39"/>
    </row>
    <row r="589" spans="1:1" ht="20">
      <c r="A589" s="39"/>
    </row>
    <row r="590" spans="1:1" ht="20">
      <c r="A590" s="39"/>
    </row>
    <row r="591" spans="1:1" ht="20">
      <c r="A591" s="39"/>
    </row>
    <row r="592" spans="1:1" ht="20">
      <c r="A592" s="39"/>
    </row>
    <row r="593" spans="1:1" ht="20">
      <c r="A593" s="39"/>
    </row>
    <row r="594" spans="1:1" ht="20">
      <c r="A594" s="39"/>
    </row>
    <row r="595" spans="1:1" ht="20">
      <c r="A595" s="39"/>
    </row>
    <row r="596" spans="1:1" ht="20">
      <c r="A596" s="39"/>
    </row>
    <row r="597" spans="1:1" ht="20">
      <c r="A597" s="39"/>
    </row>
    <row r="598" spans="1:1" ht="20">
      <c r="A598" s="39"/>
    </row>
    <row r="599" spans="1:1" ht="20">
      <c r="A599" s="39"/>
    </row>
    <row r="600" spans="1:1" ht="20">
      <c r="A600" s="39"/>
    </row>
    <row r="601" spans="1:1" ht="20">
      <c r="A601" s="39"/>
    </row>
    <row r="602" spans="1:1" ht="20">
      <c r="A602" s="39"/>
    </row>
    <row r="603" spans="1:1" ht="20">
      <c r="A603" s="39"/>
    </row>
    <row r="604" spans="1:1" ht="20">
      <c r="A604" s="39"/>
    </row>
    <row r="605" spans="1:1" ht="20">
      <c r="A605" s="39"/>
    </row>
    <row r="606" spans="1:1" ht="20">
      <c r="A606" s="39"/>
    </row>
    <row r="607" spans="1:1" ht="20">
      <c r="A607" s="39"/>
    </row>
    <row r="608" spans="1:1" ht="20">
      <c r="A608" s="39"/>
    </row>
    <row r="609" spans="1:1" ht="20">
      <c r="A609" s="39"/>
    </row>
    <row r="610" spans="1:1" ht="20">
      <c r="A610" s="39"/>
    </row>
    <row r="611" spans="1:1" ht="20">
      <c r="A611" s="39"/>
    </row>
    <row r="612" spans="1:1" ht="20">
      <c r="A612" s="39"/>
    </row>
    <row r="613" spans="1:1" ht="20">
      <c r="A613" s="39"/>
    </row>
    <row r="614" spans="1:1" ht="20">
      <c r="A614" s="39"/>
    </row>
    <row r="615" spans="1:1" ht="20">
      <c r="A615" s="39"/>
    </row>
    <row r="616" spans="1:1" ht="20">
      <c r="A616" s="39"/>
    </row>
    <row r="617" spans="1:1" ht="20">
      <c r="A617" s="39"/>
    </row>
    <row r="618" spans="1:1" ht="20">
      <c r="A618" s="39"/>
    </row>
    <row r="619" spans="1:1" ht="20">
      <c r="A619" s="39"/>
    </row>
    <row r="620" spans="1:1" ht="20">
      <c r="A620" s="39"/>
    </row>
    <row r="621" spans="1:1" ht="20">
      <c r="A621" s="39"/>
    </row>
    <row r="622" spans="1:1" ht="20">
      <c r="A622" s="39"/>
    </row>
    <row r="623" spans="1:1" ht="20">
      <c r="A623" s="39"/>
    </row>
    <row r="624" spans="1:1" ht="20">
      <c r="A624" s="39"/>
    </row>
    <row r="625" spans="1:1" ht="20">
      <c r="A625" s="39"/>
    </row>
    <row r="626" spans="1:1" ht="20">
      <c r="A626" s="39"/>
    </row>
    <row r="627" spans="1:1" ht="20">
      <c r="A627" s="39"/>
    </row>
    <row r="628" spans="1:1" ht="20">
      <c r="A628" s="39"/>
    </row>
    <row r="629" spans="1:1" ht="20">
      <c r="A629" s="39"/>
    </row>
    <row r="630" spans="1:1" ht="20">
      <c r="A630" s="39"/>
    </row>
    <row r="631" spans="1:1" ht="20">
      <c r="A631" s="39"/>
    </row>
    <row r="632" spans="1:1" ht="20">
      <c r="A632" s="39"/>
    </row>
    <row r="633" spans="1:1" ht="20">
      <c r="A633" s="39"/>
    </row>
    <row r="634" spans="1:1" ht="20">
      <c r="A634" s="39"/>
    </row>
    <row r="635" spans="1:1" ht="20">
      <c r="A635" s="39"/>
    </row>
    <row r="636" spans="1:1" ht="20">
      <c r="A636" s="39"/>
    </row>
    <row r="637" spans="1:1" ht="20">
      <c r="A637" s="39"/>
    </row>
    <row r="638" spans="1:1" ht="20">
      <c r="A638" s="39"/>
    </row>
    <row r="639" spans="1:1" ht="20">
      <c r="A639" s="39"/>
    </row>
    <row r="640" spans="1:1" ht="20">
      <c r="A640" s="39"/>
    </row>
    <row r="641" spans="1:1" ht="20">
      <c r="A641" s="39"/>
    </row>
    <row r="642" spans="1:1" ht="20">
      <c r="A642" s="39"/>
    </row>
    <row r="643" spans="1:1" ht="20">
      <c r="A643" s="39"/>
    </row>
    <row r="644" spans="1:1" ht="20">
      <c r="A644" s="39"/>
    </row>
    <row r="645" spans="1:1" ht="20">
      <c r="A645" s="39"/>
    </row>
    <row r="646" spans="1:1" ht="20">
      <c r="A646" s="39"/>
    </row>
    <row r="647" spans="1:1" ht="20">
      <c r="A647" s="39"/>
    </row>
    <row r="648" spans="1:1" ht="20">
      <c r="A648" s="39"/>
    </row>
    <row r="649" spans="1:1" ht="20">
      <c r="A649" s="39"/>
    </row>
    <row r="650" spans="1:1" ht="20">
      <c r="A650" s="39"/>
    </row>
    <row r="651" spans="1:1" ht="20">
      <c r="A651" s="39"/>
    </row>
    <row r="652" spans="1:1" ht="20">
      <c r="A652" s="39"/>
    </row>
    <row r="653" spans="1:1" ht="20">
      <c r="A653" s="39"/>
    </row>
    <row r="654" spans="1:1" ht="20">
      <c r="A654" s="39"/>
    </row>
    <row r="655" spans="1:1" ht="20">
      <c r="A655" s="39"/>
    </row>
    <row r="656" spans="1:1" ht="20">
      <c r="A656" s="39"/>
    </row>
    <row r="657" spans="1:1" ht="20">
      <c r="A657" s="39"/>
    </row>
    <row r="658" spans="1:1" ht="20">
      <c r="A658" s="39"/>
    </row>
    <row r="659" spans="1:1" ht="20">
      <c r="A659" s="39"/>
    </row>
    <row r="660" spans="1:1" ht="20">
      <c r="A660" s="39"/>
    </row>
    <row r="661" spans="1:1" ht="20">
      <c r="A661" s="39"/>
    </row>
    <row r="662" spans="1:1" ht="20">
      <c r="A662" s="39"/>
    </row>
    <row r="663" spans="1:1" ht="20">
      <c r="A663" s="39"/>
    </row>
    <row r="664" spans="1:1" ht="20">
      <c r="A664" s="39"/>
    </row>
    <row r="665" spans="1:1" ht="20">
      <c r="A665" s="39"/>
    </row>
    <row r="666" spans="1:1" ht="20">
      <c r="A666" s="39"/>
    </row>
    <row r="667" spans="1:1" ht="20">
      <c r="A667" s="39"/>
    </row>
    <row r="668" spans="1:1" ht="20">
      <c r="A668" s="39"/>
    </row>
    <row r="669" spans="1:1" ht="20">
      <c r="A669" s="39"/>
    </row>
    <row r="670" spans="1:1" ht="20">
      <c r="A670" s="39"/>
    </row>
    <row r="671" spans="1:1" ht="20">
      <c r="A671" s="39"/>
    </row>
    <row r="672" spans="1:1" ht="20">
      <c r="A672" s="39"/>
    </row>
    <row r="673" spans="1:1" ht="20">
      <c r="A673" s="39"/>
    </row>
    <row r="674" spans="1:1" ht="20">
      <c r="A674" s="39"/>
    </row>
    <row r="675" spans="1:1" ht="20">
      <c r="A675" s="39"/>
    </row>
    <row r="676" spans="1:1" ht="20">
      <c r="A676" s="39"/>
    </row>
    <row r="677" spans="1:1" ht="20">
      <c r="A677" s="39"/>
    </row>
    <row r="678" spans="1:1" ht="20">
      <c r="A678" s="39"/>
    </row>
    <row r="679" spans="1:1" ht="20">
      <c r="A679" s="39"/>
    </row>
    <row r="680" spans="1:1" ht="20">
      <c r="A680" s="39"/>
    </row>
    <row r="681" spans="1:1" ht="20">
      <c r="A681" s="39"/>
    </row>
    <row r="682" spans="1:1" ht="20">
      <c r="A682" s="39"/>
    </row>
    <row r="683" spans="1:1" ht="20">
      <c r="A683" s="39"/>
    </row>
    <row r="684" spans="1:1" ht="20">
      <c r="A684" s="39"/>
    </row>
    <row r="685" spans="1:1" ht="20">
      <c r="A685" s="39"/>
    </row>
    <row r="686" spans="1:1" ht="20">
      <c r="A686" s="39"/>
    </row>
    <row r="687" spans="1:1" ht="20">
      <c r="A687" s="39"/>
    </row>
    <row r="688" spans="1:1" ht="20">
      <c r="A688" s="39"/>
    </row>
    <row r="689" spans="1:1" ht="20">
      <c r="A689" s="39"/>
    </row>
    <row r="690" spans="1:1" ht="20">
      <c r="A690" s="39"/>
    </row>
    <row r="691" spans="1:1" ht="20">
      <c r="A691" s="39"/>
    </row>
    <row r="692" spans="1:1" ht="20">
      <c r="A692" s="39"/>
    </row>
    <row r="693" spans="1:1" ht="20">
      <c r="A693" s="39"/>
    </row>
    <row r="694" spans="1:1" ht="20">
      <c r="A694" s="39"/>
    </row>
    <row r="695" spans="1:1" ht="20">
      <c r="A695" s="39"/>
    </row>
    <row r="696" spans="1:1" ht="20">
      <c r="A696" s="39"/>
    </row>
    <row r="697" spans="1:1" ht="20">
      <c r="A697" s="39"/>
    </row>
    <row r="698" spans="1:1" ht="20">
      <c r="A698" s="39"/>
    </row>
    <row r="699" spans="1:1" ht="20">
      <c r="A699" s="39"/>
    </row>
    <row r="700" spans="1:1" ht="20">
      <c r="A700" s="39"/>
    </row>
    <row r="701" spans="1:1" ht="20">
      <c r="A701" s="39"/>
    </row>
    <row r="702" spans="1:1" ht="20">
      <c r="A702" s="39"/>
    </row>
    <row r="703" spans="1:1" ht="20">
      <c r="A703" s="39"/>
    </row>
    <row r="704" spans="1:1" ht="20">
      <c r="A704" s="39"/>
    </row>
    <row r="705" spans="1:1" ht="20">
      <c r="A705" s="39"/>
    </row>
    <row r="706" spans="1:1" ht="20">
      <c r="A706" s="39"/>
    </row>
    <row r="707" spans="1:1" ht="20">
      <c r="A707" s="39"/>
    </row>
    <row r="708" spans="1:1" ht="20">
      <c r="A708" s="39"/>
    </row>
    <row r="709" spans="1:1" ht="20">
      <c r="A709" s="39"/>
    </row>
    <row r="710" spans="1:1" ht="20">
      <c r="A710" s="39"/>
    </row>
    <row r="711" spans="1:1" ht="20">
      <c r="A711" s="39"/>
    </row>
    <row r="712" spans="1:1" ht="20">
      <c r="A712" s="39"/>
    </row>
    <row r="713" spans="1:1" ht="20">
      <c r="A713" s="39"/>
    </row>
    <row r="714" spans="1:1" ht="20">
      <c r="A714" s="39"/>
    </row>
    <row r="715" spans="1:1" ht="20">
      <c r="A715" s="39"/>
    </row>
    <row r="716" spans="1:1" ht="20">
      <c r="A716" s="39"/>
    </row>
    <row r="717" spans="1:1" ht="20">
      <c r="A717" s="39"/>
    </row>
    <row r="718" spans="1:1" ht="20">
      <c r="A718" s="39"/>
    </row>
    <row r="719" spans="1:1" ht="20">
      <c r="A719" s="39"/>
    </row>
    <row r="720" spans="1:1" ht="20">
      <c r="A720" s="39"/>
    </row>
    <row r="721" spans="1:1" ht="20">
      <c r="A721" s="39"/>
    </row>
    <row r="722" spans="1:1" ht="20">
      <c r="A722" s="39"/>
    </row>
    <row r="723" spans="1:1" ht="20">
      <c r="A723" s="39"/>
    </row>
    <row r="724" spans="1:1" ht="20">
      <c r="A724" s="39"/>
    </row>
    <row r="725" spans="1:1" ht="20">
      <c r="A725" s="39"/>
    </row>
    <row r="726" spans="1:1" ht="20">
      <c r="A726" s="39"/>
    </row>
    <row r="727" spans="1:1" ht="20">
      <c r="A727" s="39"/>
    </row>
    <row r="728" spans="1:1" ht="20">
      <c r="A728" s="39"/>
    </row>
    <row r="729" spans="1:1" ht="20">
      <c r="A729" s="39"/>
    </row>
    <row r="730" spans="1:1" ht="20">
      <c r="A730" s="39"/>
    </row>
    <row r="731" spans="1:1" ht="20">
      <c r="A731" s="39"/>
    </row>
    <row r="732" spans="1:1" ht="20">
      <c r="A732" s="39"/>
    </row>
    <row r="733" spans="1:1" ht="20">
      <c r="A733" s="39"/>
    </row>
    <row r="734" spans="1:1" ht="20">
      <c r="A734" s="39"/>
    </row>
    <row r="735" spans="1:1" ht="20">
      <c r="A735" s="39"/>
    </row>
    <row r="736" spans="1:1" ht="20">
      <c r="A736" s="39"/>
    </row>
    <row r="737" spans="1:1" ht="20">
      <c r="A737" s="39"/>
    </row>
    <row r="738" spans="1:1" ht="20">
      <c r="A738" s="39"/>
    </row>
    <row r="739" spans="1:1" ht="20">
      <c r="A739" s="39"/>
    </row>
    <row r="740" spans="1:1" ht="20">
      <c r="A740" s="39"/>
    </row>
    <row r="741" spans="1:1" ht="20">
      <c r="A741" s="39"/>
    </row>
    <row r="742" spans="1:1" ht="20">
      <c r="A742" s="39"/>
    </row>
    <row r="743" spans="1:1" ht="20">
      <c r="A743" s="39"/>
    </row>
    <row r="744" spans="1:1" ht="20">
      <c r="A744" s="39"/>
    </row>
    <row r="745" spans="1:1" ht="20">
      <c r="A745" s="39"/>
    </row>
    <row r="746" spans="1:1" ht="20">
      <c r="A746" s="39"/>
    </row>
    <row r="747" spans="1:1" ht="20">
      <c r="A747" s="39"/>
    </row>
    <row r="748" spans="1:1" ht="20">
      <c r="A748" s="39"/>
    </row>
    <row r="749" spans="1:1" ht="20">
      <c r="A749" s="39"/>
    </row>
    <row r="750" spans="1:1" ht="20">
      <c r="A750" s="39"/>
    </row>
    <row r="751" spans="1:1" ht="20">
      <c r="A751" s="39"/>
    </row>
    <row r="752" spans="1:1" ht="20">
      <c r="A752" s="39"/>
    </row>
    <row r="753" spans="1:1" ht="20">
      <c r="A753" s="39"/>
    </row>
    <row r="754" spans="1:1" ht="20">
      <c r="A754" s="39"/>
    </row>
    <row r="755" spans="1:1" ht="20">
      <c r="A755" s="39"/>
    </row>
    <row r="756" spans="1:1" ht="20">
      <c r="A756" s="39"/>
    </row>
    <row r="757" spans="1:1" ht="20">
      <c r="A757" s="39"/>
    </row>
    <row r="758" spans="1:1" ht="20">
      <c r="A758" s="39"/>
    </row>
    <row r="759" spans="1:1" ht="20">
      <c r="A759" s="39"/>
    </row>
    <row r="760" spans="1:1" ht="20">
      <c r="A760" s="39"/>
    </row>
    <row r="761" spans="1:1" ht="20">
      <c r="A761" s="39"/>
    </row>
    <row r="762" spans="1:1" ht="20">
      <c r="A762" s="39"/>
    </row>
    <row r="763" spans="1:1" ht="20">
      <c r="A763" s="39"/>
    </row>
    <row r="764" spans="1:1" ht="20">
      <c r="A764" s="39"/>
    </row>
    <row r="765" spans="1:1" ht="20">
      <c r="A765" s="39"/>
    </row>
    <row r="766" spans="1:1" ht="20">
      <c r="A766" s="39"/>
    </row>
    <row r="767" spans="1:1" ht="20">
      <c r="A767" s="39"/>
    </row>
    <row r="768" spans="1:1" ht="20">
      <c r="A768" s="39"/>
    </row>
    <row r="769" spans="1:1" ht="20">
      <c r="A769" s="39"/>
    </row>
    <row r="770" spans="1:1" ht="20">
      <c r="A770" s="39"/>
    </row>
    <row r="771" spans="1:1" ht="20">
      <c r="A771" s="39"/>
    </row>
    <row r="772" spans="1:1" ht="20">
      <c r="A772" s="39"/>
    </row>
    <row r="773" spans="1:1" ht="20">
      <c r="A773" s="39"/>
    </row>
    <row r="774" spans="1:1" ht="20">
      <c r="A774" s="39"/>
    </row>
    <row r="775" spans="1:1" ht="20">
      <c r="A775" s="39"/>
    </row>
    <row r="776" spans="1:1" ht="20">
      <c r="A776" s="39"/>
    </row>
    <row r="777" spans="1:1" ht="20">
      <c r="A777" s="39"/>
    </row>
    <row r="778" spans="1:1" ht="20">
      <c r="A778" s="39"/>
    </row>
    <row r="779" spans="1:1" ht="20">
      <c r="A779" s="39"/>
    </row>
    <row r="780" spans="1:1" ht="20">
      <c r="A780" s="39"/>
    </row>
    <row r="781" spans="1:1" ht="20">
      <c r="A781" s="39"/>
    </row>
    <row r="782" spans="1:1" ht="20">
      <c r="A782" s="39"/>
    </row>
    <row r="783" spans="1:1" ht="20">
      <c r="A783" s="39"/>
    </row>
    <row r="784" spans="1:1" ht="20">
      <c r="A784" s="39"/>
    </row>
    <row r="785" spans="1:1" ht="20">
      <c r="A785" s="39"/>
    </row>
    <row r="786" spans="1:1" ht="20">
      <c r="A786" s="39"/>
    </row>
    <row r="787" spans="1:1" ht="20">
      <c r="A787" s="39"/>
    </row>
    <row r="788" spans="1:1" ht="20">
      <c r="A788" s="39"/>
    </row>
    <row r="789" spans="1:1" ht="20">
      <c r="A789" s="39"/>
    </row>
    <row r="790" spans="1:1" ht="20">
      <c r="A790" s="39"/>
    </row>
    <row r="791" spans="1:1" ht="20">
      <c r="A791" s="39"/>
    </row>
    <row r="792" spans="1:1" ht="20">
      <c r="A792" s="39"/>
    </row>
    <row r="793" spans="1:1" ht="20">
      <c r="A793" s="39"/>
    </row>
    <row r="794" spans="1:1" ht="20">
      <c r="A794" s="39"/>
    </row>
    <row r="795" spans="1:1" ht="20">
      <c r="A795" s="39"/>
    </row>
    <row r="796" spans="1:1" ht="20">
      <c r="A796" s="39"/>
    </row>
    <row r="797" spans="1:1" ht="20">
      <c r="A797" s="39"/>
    </row>
    <row r="798" spans="1:1" ht="20">
      <c r="A798" s="39"/>
    </row>
    <row r="799" spans="1:1" ht="20">
      <c r="A799" s="39"/>
    </row>
    <row r="800" spans="1:1" ht="20">
      <c r="A800" s="39"/>
    </row>
    <row r="801" spans="1:1" ht="20">
      <c r="A801" s="39"/>
    </row>
    <row r="802" spans="1:1" ht="20">
      <c r="A802" s="39"/>
    </row>
    <row r="803" spans="1:1" ht="20">
      <c r="A803" s="39"/>
    </row>
    <row r="804" spans="1:1" ht="20">
      <c r="A804" s="39"/>
    </row>
    <row r="805" spans="1:1" ht="20">
      <c r="A805" s="39"/>
    </row>
    <row r="806" spans="1:1" ht="20">
      <c r="A806" s="39"/>
    </row>
    <row r="807" spans="1:1" ht="20">
      <c r="A807" s="39"/>
    </row>
    <row r="808" spans="1:1" ht="20">
      <c r="A808" s="39"/>
    </row>
    <row r="809" spans="1:1" ht="20">
      <c r="A809" s="39"/>
    </row>
    <row r="810" spans="1:1" ht="20">
      <c r="A810" s="39"/>
    </row>
    <row r="811" spans="1:1" ht="20">
      <c r="A811" s="39"/>
    </row>
    <row r="812" spans="1:1" ht="20">
      <c r="A812" s="39"/>
    </row>
    <row r="813" spans="1:1" ht="20">
      <c r="A813" s="39"/>
    </row>
    <row r="814" spans="1:1" ht="20">
      <c r="A814" s="39"/>
    </row>
    <row r="815" spans="1:1" ht="20">
      <c r="A815" s="39"/>
    </row>
    <row r="816" spans="1:1" ht="20">
      <c r="A816" s="39"/>
    </row>
    <row r="817" spans="1:1" ht="20">
      <c r="A817" s="39"/>
    </row>
    <row r="818" spans="1:1" ht="20">
      <c r="A818" s="39"/>
    </row>
    <row r="819" spans="1:1" ht="20">
      <c r="A819" s="39"/>
    </row>
    <row r="820" spans="1:1" ht="20">
      <c r="A820" s="39"/>
    </row>
    <row r="821" spans="1:1" ht="20">
      <c r="A821" s="39"/>
    </row>
    <row r="822" spans="1:1" ht="20">
      <c r="A822" s="39"/>
    </row>
    <row r="823" spans="1:1" ht="20">
      <c r="A823" s="39"/>
    </row>
    <row r="824" spans="1:1" ht="20">
      <c r="A824" s="39"/>
    </row>
    <row r="825" spans="1:1" ht="20">
      <c r="A825" s="39"/>
    </row>
    <row r="826" spans="1:1" ht="20">
      <c r="A826" s="39"/>
    </row>
    <row r="827" spans="1:1" ht="20">
      <c r="A827" s="39"/>
    </row>
    <row r="828" spans="1:1" ht="20">
      <c r="A828" s="39"/>
    </row>
    <row r="829" spans="1:1" ht="20">
      <c r="A829" s="39"/>
    </row>
    <row r="830" spans="1:1" ht="20">
      <c r="A830" s="39"/>
    </row>
    <row r="831" spans="1:1" ht="20">
      <c r="A831" s="39"/>
    </row>
    <row r="832" spans="1:1" ht="20">
      <c r="A832" s="39"/>
    </row>
    <row r="833" spans="1:1" ht="20">
      <c r="A833" s="39"/>
    </row>
    <row r="834" spans="1:1" ht="20">
      <c r="A834" s="39"/>
    </row>
    <row r="835" spans="1:1" ht="20">
      <c r="A835" s="39"/>
    </row>
    <row r="836" spans="1:1" ht="20">
      <c r="A836" s="39"/>
    </row>
    <row r="837" spans="1:1" ht="20">
      <c r="A837" s="39"/>
    </row>
    <row r="838" spans="1:1" ht="20">
      <c r="A838" s="39"/>
    </row>
    <row r="839" spans="1:1" ht="20">
      <c r="A839" s="39"/>
    </row>
    <row r="840" spans="1:1" ht="20">
      <c r="A840" s="39"/>
    </row>
    <row r="841" spans="1:1" ht="20">
      <c r="A841" s="39"/>
    </row>
    <row r="842" spans="1:1" ht="20">
      <c r="A842" s="39"/>
    </row>
    <row r="843" spans="1:1" ht="20">
      <c r="A843" s="39"/>
    </row>
    <row r="844" spans="1:1" ht="20">
      <c r="A844" s="39"/>
    </row>
    <row r="845" spans="1:1" ht="20">
      <c r="A845" s="39"/>
    </row>
    <row r="846" spans="1:1" ht="20">
      <c r="A846" s="39"/>
    </row>
    <row r="847" spans="1:1" ht="20">
      <c r="A847" s="39"/>
    </row>
    <row r="848" spans="1:1" ht="20">
      <c r="A848" s="39"/>
    </row>
    <row r="849" spans="1:1" ht="20">
      <c r="A849" s="39"/>
    </row>
    <row r="850" spans="1:1" ht="20">
      <c r="A850" s="39"/>
    </row>
    <row r="851" spans="1:1" ht="20">
      <c r="A851" s="39"/>
    </row>
    <row r="852" spans="1:1" ht="20">
      <c r="A852" s="39"/>
    </row>
    <row r="853" spans="1:1" ht="20">
      <c r="A853" s="39"/>
    </row>
    <row r="854" spans="1:1" ht="20">
      <c r="A854" s="39"/>
    </row>
    <row r="855" spans="1:1" ht="20">
      <c r="A855" s="39"/>
    </row>
    <row r="856" spans="1:1" ht="20">
      <c r="A856" s="39"/>
    </row>
    <row r="857" spans="1:1" ht="20">
      <c r="A857" s="39"/>
    </row>
    <row r="858" spans="1:1" ht="20">
      <c r="A858" s="39"/>
    </row>
    <row r="859" spans="1:1" ht="20">
      <c r="A859" s="39"/>
    </row>
    <row r="860" spans="1:1" ht="20">
      <c r="A860" s="39"/>
    </row>
    <row r="861" spans="1:1" ht="20">
      <c r="A861" s="39"/>
    </row>
    <row r="862" spans="1:1" ht="20">
      <c r="A862" s="39"/>
    </row>
    <row r="863" spans="1:1" ht="20">
      <c r="A863" s="39"/>
    </row>
    <row r="864" spans="1:1" ht="20">
      <c r="A864" s="39"/>
    </row>
    <row r="865" spans="1:1" ht="20">
      <c r="A865" s="39"/>
    </row>
    <row r="866" spans="1:1" ht="20">
      <c r="A866" s="39"/>
    </row>
    <row r="867" spans="1:1" ht="20">
      <c r="A867" s="39"/>
    </row>
    <row r="868" spans="1:1" ht="20">
      <c r="A868" s="39"/>
    </row>
    <row r="869" spans="1:1" ht="20">
      <c r="A869" s="39"/>
    </row>
    <row r="870" spans="1:1" ht="20">
      <c r="A870" s="39"/>
    </row>
    <row r="871" spans="1:1" ht="20">
      <c r="A871" s="39"/>
    </row>
    <row r="872" spans="1:1" ht="20">
      <c r="A872" s="39"/>
    </row>
    <row r="873" spans="1:1" ht="20">
      <c r="A873" s="39"/>
    </row>
    <row r="874" spans="1:1" ht="20">
      <c r="A874" s="39"/>
    </row>
    <row r="875" spans="1:1" ht="20">
      <c r="A875" s="39"/>
    </row>
    <row r="876" spans="1:1" ht="20">
      <c r="A876" s="39"/>
    </row>
    <row r="877" spans="1:1" ht="20">
      <c r="A877" s="39"/>
    </row>
    <row r="878" spans="1:1" ht="20">
      <c r="A878" s="39"/>
    </row>
    <row r="879" spans="1:1" ht="20">
      <c r="A879" s="39"/>
    </row>
    <row r="880" spans="1:1" ht="20">
      <c r="A880" s="39"/>
    </row>
    <row r="881" spans="1:1" ht="20">
      <c r="A881" s="39"/>
    </row>
    <row r="882" spans="1:1" ht="20">
      <c r="A882" s="39"/>
    </row>
    <row r="883" spans="1:1" ht="20">
      <c r="A883" s="39"/>
    </row>
    <row r="884" spans="1:1" ht="20">
      <c r="A884" s="39"/>
    </row>
    <row r="885" spans="1:1" ht="20">
      <c r="A885" s="39"/>
    </row>
    <row r="886" spans="1:1" ht="20">
      <c r="A886" s="39"/>
    </row>
    <row r="887" spans="1:1" ht="20">
      <c r="A887" s="39"/>
    </row>
    <row r="888" spans="1:1" ht="20">
      <c r="A888" s="39"/>
    </row>
    <row r="889" spans="1:1" ht="20">
      <c r="A889" s="39"/>
    </row>
    <row r="890" spans="1:1" ht="20">
      <c r="A890" s="39"/>
    </row>
    <row r="891" spans="1:1" ht="20">
      <c r="A891" s="39"/>
    </row>
    <row r="892" spans="1:1" ht="20">
      <c r="A892" s="39"/>
    </row>
    <row r="893" spans="1:1" ht="20">
      <c r="A893" s="39"/>
    </row>
    <row r="894" spans="1:1" ht="20">
      <c r="A894" s="39"/>
    </row>
    <row r="895" spans="1:1" ht="20">
      <c r="A895" s="39"/>
    </row>
    <row r="896" spans="1:1" ht="20">
      <c r="A896" s="39"/>
    </row>
    <row r="897" spans="1:1" ht="20">
      <c r="A897" s="39"/>
    </row>
    <row r="898" spans="1:1" ht="20">
      <c r="A898" s="39"/>
    </row>
    <row r="899" spans="1:1" ht="20">
      <c r="A899" s="39"/>
    </row>
    <row r="900" spans="1:1" ht="20">
      <c r="A900" s="39"/>
    </row>
    <row r="901" spans="1:1" ht="20">
      <c r="A901" s="39"/>
    </row>
    <row r="902" spans="1:1" ht="20">
      <c r="A902" s="39"/>
    </row>
    <row r="903" spans="1:1" ht="20">
      <c r="A903" s="39"/>
    </row>
    <row r="904" spans="1:1" ht="20">
      <c r="A904" s="39"/>
    </row>
    <row r="905" spans="1:1" ht="20">
      <c r="A905" s="39"/>
    </row>
    <row r="906" spans="1:1" ht="20">
      <c r="A906" s="39"/>
    </row>
    <row r="907" spans="1:1" ht="20">
      <c r="A907" s="39"/>
    </row>
    <row r="908" spans="1:1" ht="20">
      <c r="A908" s="39"/>
    </row>
    <row r="909" spans="1:1" ht="20">
      <c r="A909" s="39"/>
    </row>
    <row r="910" spans="1:1" ht="20">
      <c r="A910" s="39"/>
    </row>
    <row r="911" spans="1:1" ht="20">
      <c r="A911" s="39"/>
    </row>
    <row r="912" spans="1:1" ht="20">
      <c r="A912" s="39"/>
    </row>
    <row r="913" spans="1:1" ht="20">
      <c r="A913" s="39"/>
    </row>
    <row r="914" spans="1:1" ht="20">
      <c r="A914" s="39"/>
    </row>
    <row r="915" spans="1:1" ht="20">
      <c r="A915" s="39"/>
    </row>
    <row r="916" spans="1:1" ht="20">
      <c r="A916" s="39"/>
    </row>
    <row r="917" spans="1:1" ht="20">
      <c r="A917" s="39"/>
    </row>
    <row r="918" spans="1:1" ht="20">
      <c r="A918" s="39"/>
    </row>
    <row r="919" spans="1:1" ht="20">
      <c r="A919" s="39"/>
    </row>
    <row r="920" spans="1:1" ht="20">
      <c r="A920" s="39"/>
    </row>
    <row r="921" spans="1:1" ht="20">
      <c r="A921" s="39"/>
    </row>
    <row r="922" spans="1:1" ht="20">
      <c r="A922" s="39"/>
    </row>
    <row r="923" spans="1:1" ht="20">
      <c r="A923" s="39"/>
    </row>
    <row r="924" spans="1:1" ht="20">
      <c r="A924" s="39"/>
    </row>
    <row r="925" spans="1:1" ht="20">
      <c r="A925" s="39"/>
    </row>
    <row r="926" spans="1:1" ht="20">
      <c r="A926" s="39"/>
    </row>
    <row r="927" spans="1:1" ht="20">
      <c r="A927" s="39"/>
    </row>
    <row r="928" spans="1:1" ht="20">
      <c r="A928" s="39"/>
    </row>
    <row r="929" spans="1:1" ht="20">
      <c r="A929" s="39"/>
    </row>
    <row r="930" spans="1:1" ht="20">
      <c r="A930" s="39"/>
    </row>
    <row r="931" spans="1:1" ht="20">
      <c r="A931" s="39"/>
    </row>
    <row r="932" spans="1:1" ht="20">
      <c r="A932" s="39"/>
    </row>
    <row r="933" spans="1:1" ht="20">
      <c r="A933" s="39"/>
    </row>
    <row r="934" spans="1:1" ht="20">
      <c r="A934" s="39"/>
    </row>
    <row r="935" spans="1:1" ht="20">
      <c r="A935" s="39"/>
    </row>
    <row r="936" spans="1:1" ht="20">
      <c r="A936" s="39"/>
    </row>
    <row r="937" spans="1:1" ht="20">
      <c r="A937" s="39"/>
    </row>
    <row r="938" spans="1:1" ht="20">
      <c r="A938" s="39"/>
    </row>
    <row r="939" spans="1:1" ht="20">
      <c r="A939" s="39"/>
    </row>
    <row r="940" spans="1:1" ht="20">
      <c r="A940" s="39"/>
    </row>
    <row r="941" spans="1:1" ht="20">
      <c r="A941" s="39"/>
    </row>
    <row r="942" spans="1:1" ht="20">
      <c r="A942" s="39"/>
    </row>
    <row r="943" spans="1:1" ht="20">
      <c r="A943" s="39"/>
    </row>
    <row r="944" spans="1:1" ht="20">
      <c r="A944" s="39"/>
    </row>
    <row r="945" spans="1:1" ht="20">
      <c r="A945" s="39"/>
    </row>
    <row r="946" spans="1:1" ht="20">
      <c r="A946" s="39"/>
    </row>
    <row r="947" spans="1:1" ht="20">
      <c r="A947" s="39"/>
    </row>
    <row r="948" spans="1:1" ht="20">
      <c r="A948" s="39"/>
    </row>
    <row r="949" spans="1:1" ht="20">
      <c r="A949" s="39"/>
    </row>
    <row r="950" spans="1:1" ht="20">
      <c r="A950" s="39"/>
    </row>
    <row r="951" spans="1:1" ht="20">
      <c r="A951" s="39"/>
    </row>
    <row r="952" spans="1:1" ht="20">
      <c r="A952" s="39"/>
    </row>
    <row r="953" spans="1:1" ht="20">
      <c r="A953" s="39"/>
    </row>
    <row r="954" spans="1:1" ht="20">
      <c r="A954" s="39"/>
    </row>
    <row r="955" spans="1:1" ht="20">
      <c r="A955" s="39"/>
    </row>
    <row r="956" spans="1:1" ht="20">
      <c r="A956" s="39"/>
    </row>
    <row r="957" spans="1:1" ht="20">
      <c r="A957" s="39"/>
    </row>
    <row r="958" spans="1:1" ht="20">
      <c r="A958" s="39"/>
    </row>
    <row r="959" spans="1:1" ht="20">
      <c r="A959" s="39"/>
    </row>
    <row r="960" spans="1:1" ht="20">
      <c r="A960" s="39"/>
    </row>
    <row r="961" spans="1:1" ht="20">
      <c r="A961" s="39"/>
    </row>
    <row r="962" spans="1:1" ht="20">
      <c r="A962" s="39"/>
    </row>
    <row r="963" spans="1:1" ht="20">
      <c r="A963" s="39"/>
    </row>
    <row r="964" spans="1:1" ht="20">
      <c r="A964" s="39"/>
    </row>
    <row r="965" spans="1:1" ht="20">
      <c r="A965" s="39"/>
    </row>
    <row r="966" spans="1:1" ht="20">
      <c r="A966" s="39"/>
    </row>
    <row r="967" spans="1:1" ht="20">
      <c r="A967" s="39"/>
    </row>
    <row r="968" spans="1:1" ht="20">
      <c r="A968" s="39"/>
    </row>
    <row r="969" spans="1:1" ht="20">
      <c r="A969" s="39"/>
    </row>
    <row r="970" spans="1:1" ht="20">
      <c r="A970" s="39"/>
    </row>
    <row r="971" spans="1:1" ht="20">
      <c r="A971" s="39"/>
    </row>
    <row r="972" spans="1:1" ht="20">
      <c r="A972" s="39"/>
    </row>
    <row r="973" spans="1:1" ht="20">
      <c r="A973" s="39"/>
    </row>
    <row r="974" spans="1:1" ht="20">
      <c r="A974" s="39"/>
    </row>
    <row r="975" spans="1:1" ht="20">
      <c r="A975" s="39"/>
    </row>
    <row r="976" spans="1:1" ht="20">
      <c r="A976" s="39"/>
    </row>
    <row r="977" spans="1:1" ht="20">
      <c r="A977" s="39"/>
    </row>
    <row r="978" spans="1:1" ht="20">
      <c r="A978" s="39"/>
    </row>
    <row r="979" spans="1:1" ht="20">
      <c r="A979" s="39"/>
    </row>
    <row r="980" spans="1:1" ht="20">
      <c r="A980" s="39"/>
    </row>
    <row r="981" spans="1:1" ht="20">
      <c r="A981" s="39"/>
    </row>
    <row r="982" spans="1:1" ht="20">
      <c r="A982" s="39"/>
    </row>
    <row r="983" spans="1:1" ht="20">
      <c r="A983" s="39"/>
    </row>
    <row r="984" spans="1:1" ht="20">
      <c r="A984" s="39"/>
    </row>
    <row r="985" spans="1:1" ht="20">
      <c r="A985" s="39"/>
    </row>
    <row r="986" spans="1:1" ht="20">
      <c r="A986" s="39"/>
    </row>
    <row r="987" spans="1:1" ht="20">
      <c r="A987" s="39"/>
    </row>
    <row r="988" spans="1:1" ht="20">
      <c r="A988" s="39"/>
    </row>
    <row r="989" spans="1:1" ht="20">
      <c r="A989" s="39"/>
    </row>
    <row r="990" spans="1:1" ht="20">
      <c r="A990" s="39"/>
    </row>
    <row r="991" spans="1:1" ht="20">
      <c r="A991" s="39"/>
    </row>
    <row r="992" spans="1:1" ht="20">
      <c r="A992" s="39"/>
    </row>
    <row r="993" spans="1:1" ht="20">
      <c r="A993" s="39"/>
    </row>
    <row r="994" spans="1:1" ht="20">
      <c r="A994" s="39"/>
    </row>
    <row r="995" spans="1:1" ht="20">
      <c r="A995" s="39"/>
    </row>
    <row r="996" spans="1:1" ht="20">
      <c r="A996" s="39"/>
    </row>
    <row r="997" spans="1:1" ht="20">
      <c r="A997" s="39"/>
    </row>
    <row r="998" spans="1:1" ht="20">
      <c r="A998" s="39"/>
    </row>
    <row r="999" spans="1:1" ht="20">
      <c r="A999" s="39"/>
    </row>
    <row r="1000" spans="1:1" ht="20">
      <c r="A1000" s="39"/>
    </row>
    <row r="1001" spans="1:1" ht="20">
      <c r="A1001" s="39"/>
    </row>
    <row r="1002" spans="1:1" ht="20">
      <c r="A1002" s="39"/>
    </row>
    <row r="1003" spans="1:1" ht="20">
      <c r="A1003" s="39"/>
    </row>
    <row r="1004" spans="1:1" ht="20">
      <c r="A1004" s="39"/>
    </row>
    <row r="1005" spans="1:1" ht="20">
      <c r="A1005" s="39"/>
    </row>
    <row r="1006" spans="1:1" ht="20">
      <c r="A1006" s="39"/>
    </row>
    <row r="1007" spans="1:1" ht="20">
      <c r="A1007" s="39"/>
    </row>
    <row r="1008" spans="1:1" ht="20">
      <c r="A1008" s="39"/>
    </row>
    <row r="1009" spans="1:1" ht="20">
      <c r="A1009" s="39"/>
    </row>
    <row r="1010" spans="1:1" ht="20">
      <c r="A1010" s="39"/>
    </row>
    <row r="1011" spans="1:1" ht="20">
      <c r="A1011" s="39"/>
    </row>
    <row r="1012" spans="1:1" ht="20">
      <c r="A1012" s="39"/>
    </row>
    <row r="1013" spans="1:1" ht="20">
      <c r="A1013" s="39"/>
    </row>
    <row r="1014" spans="1:1" ht="20">
      <c r="A1014" s="39"/>
    </row>
    <row r="1015" spans="1:1" ht="20">
      <c r="A1015" s="39"/>
    </row>
    <row r="1016" spans="1:1" ht="20">
      <c r="A1016" s="39"/>
    </row>
    <row r="1017" spans="1:1" ht="20">
      <c r="A1017" s="39"/>
    </row>
    <row r="1018" spans="1:1" ht="20">
      <c r="A1018" s="39"/>
    </row>
    <row r="1019" spans="1:1" ht="20">
      <c r="A1019" s="39"/>
    </row>
    <row r="1020" spans="1:1" ht="20">
      <c r="A1020" s="39"/>
    </row>
    <row r="1021" spans="1:1" ht="20">
      <c r="A1021" s="39"/>
    </row>
    <row r="1022" spans="1:1" ht="20">
      <c r="A1022" s="39"/>
    </row>
    <row r="1023" spans="1:1" ht="20">
      <c r="A1023" s="39"/>
    </row>
    <row r="1024" spans="1:1" ht="20">
      <c r="A1024" s="39"/>
    </row>
    <row r="1025" spans="1:1" ht="20">
      <c r="A1025" s="39"/>
    </row>
    <row r="1026" spans="1:1" ht="20">
      <c r="A1026" s="39"/>
    </row>
    <row r="1027" spans="1:1" ht="20">
      <c r="A1027" s="39"/>
    </row>
    <row r="1028" spans="1:1" ht="20">
      <c r="A1028" s="39"/>
    </row>
    <row r="1029" spans="1:1" ht="20">
      <c r="A1029" s="39"/>
    </row>
    <row r="1030" spans="1:1" ht="20">
      <c r="A1030" s="39"/>
    </row>
    <row r="1031" spans="1:1" ht="20">
      <c r="A1031" s="39"/>
    </row>
    <row r="1032" spans="1:1" ht="20">
      <c r="A1032" s="39"/>
    </row>
    <row r="1033" spans="1:1" ht="20">
      <c r="A1033" s="39"/>
    </row>
    <row r="1034" spans="1:1" ht="20">
      <c r="A1034" s="39"/>
    </row>
    <row r="1035" spans="1:1" ht="20">
      <c r="A1035" s="39"/>
    </row>
    <row r="1036" spans="1:1" ht="20">
      <c r="A1036" s="39"/>
    </row>
    <row r="1037" spans="1:1" ht="20">
      <c r="A1037" s="39"/>
    </row>
    <row r="1038" spans="1:1" ht="20">
      <c r="A1038" s="39"/>
    </row>
    <row r="1039" spans="1:1" ht="20">
      <c r="A1039" s="39"/>
    </row>
    <row r="1040" spans="1:1" ht="20">
      <c r="A1040" s="39"/>
    </row>
    <row r="1041" spans="1:1" ht="20">
      <c r="A1041" s="39"/>
    </row>
    <row r="1042" spans="1:1" ht="20">
      <c r="A1042" s="39"/>
    </row>
    <row r="1043" spans="1:1" ht="20">
      <c r="A1043" s="39"/>
    </row>
    <row r="1044" spans="1:1" ht="20">
      <c r="A1044" s="39"/>
    </row>
    <row r="1045" spans="1:1" ht="20">
      <c r="A1045" s="39"/>
    </row>
    <row r="1046" spans="1:1" ht="20">
      <c r="A1046" s="39"/>
    </row>
    <row r="1047" spans="1:1" ht="20">
      <c r="A1047" s="39"/>
    </row>
    <row r="1048" spans="1:1" ht="20">
      <c r="A1048" s="39"/>
    </row>
    <row r="1049" spans="1:1" ht="20">
      <c r="A1049" s="39"/>
    </row>
    <row r="1050" spans="1:1" ht="20">
      <c r="A1050" s="39"/>
    </row>
    <row r="1051" spans="1:1" ht="20">
      <c r="A1051" s="39"/>
    </row>
    <row r="1052" spans="1:1" ht="20">
      <c r="A1052" s="39"/>
    </row>
    <row r="1053" spans="1:1" ht="20">
      <c r="A1053" s="39"/>
    </row>
    <row r="1054" spans="1:1" ht="20">
      <c r="A1054" s="39"/>
    </row>
    <row r="1055" spans="1:1" ht="20">
      <c r="A1055" s="39"/>
    </row>
    <row r="1056" spans="1:1" ht="20">
      <c r="A1056" s="39"/>
    </row>
    <row r="1057" spans="1:1" ht="20">
      <c r="A1057" s="39"/>
    </row>
    <row r="1058" spans="1:1" ht="20">
      <c r="A1058" s="39"/>
    </row>
    <row r="1059" spans="1:1" ht="20">
      <c r="A1059" s="39"/>
    </row>
    <row r="1060" spans="1:1" ht="20">
      <c r="A1060" s="39"/>
    </row>
    <row r="1061" spans="1:1" ht="20">
      <c r="A1061" s="39"/>
    </row>
    <row r="1062" spans="1:1" ht="20">
      <c r="A1062" s="39"/>
    </row>
    <row r="1063" spans="1:1" ht="20">
      <c r="A1063" s="39"/>
    </row>
    <row r="1064" spans="1:1" ht="20">
      <c r="A1064" s="39"/>
    </row>
    <row r="1065" spans="1:1" ht="20">
      <c r="A1065" s="39"/>
    </row>
    <row r="1066" spans="1:1" ht="20">
      <c r="A1066" s="39"/>
    </row>
    <row r="1067" spans="1:1" ht="20">
      <c r="A1067" s="39"/>
    </row>
    <row r="1068" spans="1:1" ht="20">
      <c r="A1068" s="39"/>
    </row>
    <row r="1069" spans="1:1" ht="20">
      <c r="A1069" s="39"/>
    </row>
    <row r="1070" spans="1:1" ht="20">
      <c r="A1070" s="39"/>
    </row>
    <row r="1071" spans="1:1" ht="20">
      <c r="A1071" s="39"/>
    </row>
    <row r="1072" spans="1:1" ht="20">
      <c r="A1072" s="39"/>
    </row>
    <row r="1073" spans="1:1" ht="20">
      <c r="A1073" s="39"/>
    </row>
    <row r="1074" spans="1:1" ht="20">
      <c r="A1074" s="39"/>
    </row>
    <row r="1075" spans="1:1" ht="20">
      <c r="A1075" s="39"/>
    </row>
    <row r="1076" spans="1:1" ht="20">
      <c r="A1076" s="39"/>
    </row>
    <row r="1077" spans="1:1" ht="20">
      <c r="A1077" s="39"/>
    </row>
    <row r="1078" spans="1:1" ht="20">
      <c r="A1078" s="39"/>
    </row>
    <row r="1079" spans="1:1" ht="20">
      <c r="A1079" s="39"/>
    </row>
    <row r="1080" spans="1:1" ht="20">
      <c r="A1080" s="39"/>
    </row>
    <row r="1081" spans="1:1" ht="20">
      <c r="A1081" s="39"/>
    </row>
    <row r="1082" spans="1:1" ht="20">
      <c r="A1082" s="39"/>
    </row>
    <row r="1083" spans="1:1" ht="20">
      <c r="A1083" s="39"/>
    </row>
    <row r="1084" spans="1:1" ht="20">
      <c r="A1084" s="39"/>
    </row>
    <row r="1085" spans="1:1" ht="20">
      <c r="A1085" s="39"/>
    </row>
    <row r="1086" spans="1:1" ht="20">
      <c r="A1086" s="39"/>
    </row>
    <row r="1087" spans="1:1" ht="20">
      <c r="A1087" s="39"/>
    </row>
    <row r="1088" spans="1:1" ht="20">
      <c r="A1088" s="39"/>
    </row>
    <row r="1089" spans="1:1" ht="20">
      <c r="A1089" s="39"/>
    </row>
    <row r="1090" spans="1:1" ht="20">
      <c r="A1090" s="39"/>
    </row>
    <row r="1091" spans="1:1" ht="20">
      <c r="A1091" s="39"/>
    </row>
    <row r="1092" spans="1:1" ht="20">
      <c r="A1092" s="39"/>
    </row>
    <row r="1093" spans="1:1" ht="20">
      <c r="A1093" s="39"/>
    </row>
    <row r="1094" spans="1:1" ht="20">
      <c r="A1094" s="39"/>
    </row>
    <row r="1095" spans="1:1" ht="20">
      <c r="A1095" s="39"/>
    </row>
    <row r="1096" spans="1:1" ht="20">
      <c r="A1096" s="39"/>
    </row>
    <row r="1097" spans="1:1" ht="20">
      <c r="A1097" s="39"/>
    </row>
    <row r="1098" spans="1:1" ht="20">
      <c r="A1098" s="39"/>
    </row>
    <row r="1099" spans="1:1" ht="20">
      <c r="A1099" s="39"/>
    </row>
    <row r="1100" spans="1:1" ht="20">
      <c r="A1100" s="39"/>
    </row>
    <row r="1101" spans="1:1" ht="20">
      <c r="A1101" s="39"/>
    </row>
    <row r="1102" spans="1:1" ht="20">
      <c r="A1102" s="39"/>
    </row>
    <row r="1103" spans="1:1" ht="20">
      <c r="A1103" s="39"/>
    </row>
    <row r="1104" spans="1:1" ht="20">
      <c r="A1104" s="39"/>
    </row>
    <row r="1105" spans="1:1" ht="20">
      <c r="A1105" s="39"/>
    </row>
    <row r="1106" spans="1:1" ht="20">
      <c r="A1106" s="39"/>
    </row>
    <row r="1107" spans="1:1" ht="20">
      <c r="A1107" s="39"/>
    </row>
    <row r="1108" spans="1:1" ht="20">
      <c r="A1108" s="39"/>
    </row>
    <row r="1109" spans="1:1" ht="20">
      <c r="A1109" s="39"/>
    </row>
    <row r="1110" spans="1:1" ht="20">
      <c r="A1110" s="39"/>
    </row>
    <row r="1111" spans="1:1" ht="20">
      <c r="A1111" s="39"/>
    </row>
    <row r="1112" spans="1:1" ht="20">
      <c r="A1112" s="39"/>
    </row>
    <row r="1113" spans="1:1" ht="20">
      <c r="A1113" s="39"/>
    </row>
    <row r="1114" spans="1:1" ht="20">
      <c r="A1114" s="39"/>
    </row>
    <row r="1115" spans="1:1" ht="20">
      <c r="A1115" s="39"/>
    </row>
    <row r="1116" spans="1:1" ht="20">
      <c r="A1116" s="39"/>
    </row>
    <row r="1117" spans="1:1" ht="20">
      <c r="A1117" s="39"/>
    </row>
    <row r="1118" spans="1:1" ht="20">
      <c r="A1118" s="39"/>
    </row>
    <row r="1119" spans="1:1" ht="20">
      <c r="A1119" s="39"/>
    </row>
    <row r="1120" spans="1:1" ht="20">
      <c r="A1120" s="39"/>
    </row>
    <row r="1121" spans="1:1" ht="20">
      <c r="A1121" s="39"/>
    </row>
    <row r="1122" spans="1:1" ht="20">
      <c r="A1122" s="39"/>
    </row>
    <row r="1123" spans="1:1" ht="20">
      <c r="A1123" s="39"/>
    </row>
    <row r="1124" spans="1:1" ht="20">
      <c r="A1124" s="39"/>
    </row>
    <row r="1125" spans="1:1" ht="20">
      <c r="A1125" s="39"/>
    </row>
    <row r="1126" spans="1:1" ht="20">
      <c r="A1126" s="39"/>
    </row>
    <row r="1127" spans="1:1" ht="20">
      <c r="A1127" s="39"/>
    </row>
    <row r="1128" spans="1:1" ht="20">
      <c r="A1128" s="39"/>
    </row>
    <row r="1129" spans="1:1" ht="20">
      <c r="A1129" s="39"/>
    </row>
    <row r="1130" spans="1:1" ht="20">
      <c r="A1130" s="39"/>
    </row>
    <row r="1131" spans="1:1" ht="20">
      <c r="A1131" s="39"/>
    </row>
    <row r="1132" spans="1:1" ht="20">
      <c r="A1132" s="39"/>
    </row>
    <row r="1133" spans="1:1" ht="20">
      <c r="A1133" s="39"/>
    </row>
    <row r="1134" spans="1:1" ht="20">
      <c r="A1134" s="39"/>
    </row>
    <row r="1135" spans="1:1" ht="20">
      <c r="A1135" s="39"/>
    </row>
    <row r="1136" spans="1:1" ht="20">
      <c r="A1136" s="39"/>
    </row>
    <row r="1137" spans="1:1" ht="20">
      <c r="A1137" s="39"/>
    </row>
    <row r="1138" spans="1:1" ht="20">
      <c r="A1138" s="39"/>
    </row>
    <row r="1139" spans="1:1" ht="20">
      <c r="A1139" s="39"/>
    </row>
    <row r="1140" spans="1:1" ht="20">
      <c r="A1140" s="39"/>
    </row>
    <row r="1141" spans="1:1" ht="20">
      <c r="A1141" s="39"/>
    </row>
    <row r="1142" spans="1:1" ht="20">
      <c r="A1142" s="39"/>
    </row>
    <row r="1143" spans="1:1" ht="20">
      <c r="A1143" s="39"/>
    </row>
    <row r="1144" spans="1:1" ht="20">
      <c r="A1144" s="39"/>
    </row>
    <row r="1145" spans="1:1" ht="20">
      <c r="A1145" s="39"/>
    </row>
    <row r="1146" spans="1:1" ht="20">
      <c r="A1146" s="39"/>
    </row>
    <row r="1147" spans="1:1" ht="20">
      <c r="A1147" s="39"/>
    </row>
    <row r="1148" spans="1:1" ht="20">
      <c r="A1148" s="39"/>
    </row>
    <row r="1149" spans="1:1" ht="20">
      <c r="A1149" s="39"/>
    </row>
    <row r="1150" spans="1:1" ht="20">
      <c r="A1150" s="39"/>
    </row>
    <row r="1151" spans="1:1" ht="20">
      <c r="A1151" s="39"/>
    </row>
    <row r="1152" spans="1:1" ht="20">
      <c r="A1152" s="39"/>
    </row>
    <row r="1153" spans="1:1" ht="20">
      <c r="A1153" s="39"/>
    </row>
    <row r="1154" spans="1:1" ht="20">
      <c r="A1154" s="39"/>
    </row>
    <row r="1155" spans="1:1" ht="20">
      <c r="A1155" s="39"/>
    </row>
    <row r="1156" spans="1:1" ht="20">
      <c r="A1156" s="39"/>
    </row>
    <row r="1157" spans="1:1" ht="20">
      <c r="A1157" s="39"/>
    </row>
    <row r="1158" spans="1:1" ht="20">
      <c r="A1158" s="39"/>
    </row>
    <row r="1159" spans="1:1" ht="20">
      <c r="A1159" s="39"/>
    </row>
    <row r="1160" spans="1:1" ht="20">
      <c r="A1160" s="39"/>
    </row>
    <row r="1161" spans="1:1" ht="20">
      <c r="A1161" s="39"/>
    </row>
    <row r="1162" spans="1:1" ht="20">
      <c r="A1162" s="39"/>
    </row>
    <row r="1163" spans="1:1" ht="20">
      <c r="A1163" s="39"/>
    </row>
    <row r="1164" spans="1:1" ht="20">
      <c r="A1164" s="39"/>
    </row>
    <row r="1165" spans="1:1" ht="20">
      <c r="A1165" s="39"/>
    </row>
    <row r="1166" spans="1:1" ht="20">
      <c r="A1166" s="39"/>
    </row>
    <row r="1167" spans="1:1" ht="20">
      <c r="A1167" s="39"/>
    </row>
    <row r="1168" spans="1:1" ht="20">
      <c r="A1168" s="39"/>
    </row>
    <row r="1169" spans="1:1" ht="20">
      <c r="A1169" s="39"/>
    </row>
    <row r="1170" spans="1:1" ht="20">
      <c r="A1170" s="39"/>
    </row>
    <row r="1171" spans="1:1" ht="20">
      <c r="A1171" s="39"/>
    </row>
    <row r="1172" spans="1:1" ht="20">
      <c r="A1172" s="39"/>
    </row>
    <row r="1173" spans="1:1" ht="20">
      <c r="A1173" s="39"/>
    </row>
    <row r="1174" spans="1:1" ht="20">
      <c r="A1174" s="39"/>
    </row>
    <row r="1175" spans="1:1" ht="20">
      <c r="A1175" s="39"/>
    </row>
    <row r="1176" spans="1:1" ht="20">
      <c r="A1176" s="39"/>
    </row>
    <row r="1177" spans="1:1" ht="20">
      <c r="A1177" s="39"/>
    </row>
    <row r="1178" spans="1:1" ht="20">
      <c r="A1178" s="39"/>
    </row>
    <row r="1179" spans="1:1" ht="20">
      <c r="A1179" s="39"/>
    </row>
    <row r="1180" spans="1:1" ht="20">
      <c r="A1180" s="39"/>
    </row>
    <row r="1181" spans="1:1" ht="20">
      <c r="A1181" s="39"/>
    </row>
    <row r="1182" spans="1:1" ht="20">
      <c r="A1182" s="39"/>
    </row>
    <row r="1183" spans="1:1" ht="20">
      <c r="A1183" s="39"/>
    </row>
    <row r="1184" spans="1:1" ht="20">
      <c r="A1184" s="39"/>
    </row>
    <row r="1185" spans="1:1" ht="20">
      <c r="A1185" s="39"/>
    </row>
    <row r="1186" spans="1:1" ht="20">
      <c r="A1186" s="39"/>
    </row>
    <row r="1187" spans="1:1" ht="20">
      <c r="A1187" s="39"/>
    </row>
    <row r="1188" spans="1:1" ht="20">
      <c r="A1188" s="39"/>
    </row>
    <row r="1189" spans="1:1" ht="20">
      <c r="A1189" s="39"/>
    </row>
    <row r="1190" spans="1:1" ht="20">
      <c r="A1190" s="39"/>
    </row>
    <row r="1191" spans="1:1" ht="20">
      <c r="A1191" s="39"/>
    </row>
    <row r="1192" spans="1:1" ht="20">
      <c r="A1192" s="39"/>
    </row>
    <row r="1193" spans="1:1" ht="20">
      <c r="A1193" s="39"/>
    </row>
    <row r="1194" spans="1:1" ht="20">
      <c r="A1194" s="39"/>
    </row>
    <row r="1195" spans="1:1" ht="20">
      <c r="A1195" s="39"/>
    </row>
    <row r="1196" spans="1:1" ht="20">
      <c r="A1196" s="39"/>
    </row>
    <row r="1197" spans="1:1" ht="20">
      <c r="A1197" s="39"/>
    </row>
    <row r="1198" spans="1:1" ht="20">
      <c r="A1198" s="39"/>
    </row>
    <row r="1199" spans="1:1" ht="20">
      <c r="A1199" s="39"/>
    </row>
    <row r="1200" spans="1:1" ht="20">
      <c r="A1200" s="39"/>
    </row>
    <row r="1201" spans="1:1" ht="20">
      <c r="A1201" s="39"/>
    </row>
    <row r="1202" spans="1:1" ht="20">
      <c r="A1202" s="39"/>
    </row>
    <row r="1203" spans="1:1" ht="20">
      <c r="A1203" s="39"/>
    </row>
    <row r="1204" spans="1:1" ht="20">
      <c r="A1204" s="39"/>
    </row>
    <row r="1205" spans="1:1" ht="20">
      <c r="A1205" s="39"/>
    </row>
    <row r="1206" spans="1:1" ht="20">
      <c r="A1206" s="39"/>
    </row>
    <row r="1207" spans="1:1" ht="20">
      <c r="A1207" s="39"/>
    </row>
    <row r="1208" spans="1:1" ht="20">
      <c r="A1208" s="39"/>
    </row>
    <row r="1209" spans="1:1" ht="20">
      <c r="A1209" s="39"/>
    </row>
    <row r="1210" spans="1:1" ht="20">
      <c r="A1210" s="39"/>
    </row>
    <row r="1211" spans="1:1" ht="20">
      <c r="A1211" s="39"/>
    </row>
    <row r="1212" spans="1:1" ht="20">
      <c r="A1212" s="39"/>
    </row>
    <row r="1213" spans="1:1" ht="20">
      <c r="A1213" s="39"/>
    </row>
    <row r="1214" spans="1:1" ht="20">
      <c r="A1214" s="39"/>
    </row>
    <row r="1215" spans="1:1" ht="20">
      <c r="A1215" s="39"/>
    </row>
    <row r="1216" spans="1:1" ht="20">
      <c r="A1216" s="39"/>
    </row>
    <row r="1217" spans="1:1" ht="20">
      <c r="A1217" s="39"/>
    </row>
    <row r="1218" spans="1:1" ht="20">
      <c r="A1218" s="39"/>
    </row>
    <row r="1219" spans="1:1" ht="20">
      <c r="A1219" s="39"/>
    </row>
    <row r="1220" spans="1:1" ht="20">
      <c r="A1220" s="39"/>
    </row>
    <row r="1221" spans="1:1" ht="20">
      <c r="A1221" s="39"/>
    </row>
    <row r="1222" spans="1:1" ht="20">
      <c r="A1222" s="39"/>
    </row>
    <row r="1223" spans="1:1" ht="20">
      <c r="A1223" s="39"/>
    </row>
    <row r="1224" spans="1:1" ht="20">
      <c r="A1224" s="39"/>
    </row>
    <row r="1225" spans="1:1" ht="20">
      <c r="A1225" s="39"/>
    </row>
    <row r="1226" spans="1:1" ht="20">
      <c r="A1226" s="39"/>
    </row>
    <row r="1227" spans="1:1" ht="20">
      <c r="A1227" s="39"/>
    </row>
    <row r="1228" spans="1:1" ht="20">
      <c r="A1228" s="39"/>
    </row>
    <row r="1229" spans="1:1" ht="20">
      <c r="A1229" s="39"/>
    </row>
    <row r="1230" spans="1:1" ht="20">
      <c r="A1230" s="39"/>
    </row>
    <row r="1231" spans="1:1" ht="20">
      <c r="A1231" s="39"/>
    </row>
    <row r="1232" spans="1:1" ht="20">
      <c r="A1232" s="39"/>
    </row>
    <row r="1233" spans="1:1" ht="20">
      <c r="A1233" s="39"/>
    </row>
    <row r="1234" spans="1:1" ht="20">
      <c r="A1234" s="39"/>
    </row>
    <row r="1235" spans="1:1" ht="20">
      <c r="A1235" s="39"/>
    </row>
    <row r="1236" spans="1:1" ht="20">
      <c r="A1236" s="39"/>
    </row>
    <row r="1237" spans="1:1" ht="20">
      <c r="A1237" s="39"/>
    </row>
    <row r="1238" spans="1:1" ht="20">
      <c r="A1238" s="39"/>
    </row>
    <row r="1239" spans="1:1" ht="20">
      <c r="A1239" s="39"/>
    </row>
    <row r="1240" spans="1:1" ht="20">
      <c r="A1240" s="39"/>
    </row>
    <row r="1241" spans="1:1" ht="20">
      <c r="A1241" s="39"/>
    </row>
    <row r="1242" spans="1:1" ht="20">
      <c r="A1242" s="39"/>
    </row>
    <row r="1243" spans="1:1" ht="20">
      <c r="A1243" s="39"/>
    </row>
    <row r="1244" spans="1:1" ht="20">
      <c r="A1244" s="39"/>
    </row>
    <row r="1245" spans="1:1" ht="20">
      <c r="A1245" s="39"/>
    </row>
    <row r="1246" spans="1:1" ht="20">
      <c r="A1246" s="39"/>
    </row>
    <row r="1247" spans="1:1" ht="20">
      <c r="A1247" s="39"/>
    </row>
    <row r="1248" spans="1:1" ht="20">
      <c r="A1248" s="39"/>
    </row>
    <row r="1249" spans="1:1" ht="20">
      <c r="A1249" s="39"/>
    </row>
    <row r="1250" spans="1:1" ht="20">
      <c r="A1250" s="39"/>
    </row>
    <row r="1251" spans="1:1" ht="20">
      <c r="A1251" s="39"/>
    </row>
    <row r="1252" spans="1:1" ht="20">
      <c r="A1252" s="39"/>
    </row>
    <row r="1253" spans="1:1" ht="20">
      <c r="A1253" s="39"/>
    </row>
    <row r="1254" spans="1:1" ht="20">
      <c r="A1254" s="39"/>
    </row>
    <row r="1255" spans="1:1" ht="20">
      <c r="A1255" s="39"/>
    </row>
    <row r="1256" spans="1:1" ht="20">
      <c r="A1256" s="39"/>
    </row>
    <row r="1257" spans="1:1" ht="20">
      <c r="A1257" s="39"/>
    </row>
    <row r="1258" spans="1:1" ht="20">
      <c r="A1258" s="39"/>
    </row>
    <row r="1259" spans="1:1" ht="20">
      <c r="A1259" s="39"/>
    </row>
    <row r="1260" spans="1:1" ht="20">
      <c r="A1260" s="39"/>
    </row>
    <row r="1261" spans="1:1" ht="20">
      <c r="A1261" s="39"/>
    </row>
    <row r="1262" spans="1:1" ht="20">
      <c r="A1262" s="39"/>
    </row>
    <row r="1263" spans="1:1" ht="20">
      <c r="A1263" s="39"/>
    </row>
    <row r="1264" spans="1:1" ht="20">
      <c r="A1264" s="39"/>
    </row>
    <row r="1265" spans="1:1" ht="20">
      <c r="A1265" s="39"/>
    </row>
    <row r="1266" spans="1:1" ht="20">
      <c r="A1266" s="39"/>
    </row>
    <row r="1267" spans="1:1" ht="20">
      <c r="A1267" s="39"/>
    </row>
    <row r="1268" spans="1:1" ht="20">
      <c r="A1268" s="39"/>
    </row>
    <row r="1269" spans="1:1" ht="20">
      <c r="A1269" s="39"/>
    </row>
    <row r="1270" spans="1:1" ht="20">
      <c r="A1270" s="39"/>
    </row>
    <row r="1271" spans="1:1" ht="20">
      <c r="A1271" s="39"/>
    </row>
    <row r="1272" spans="1:1" ht="20">
      <c r="A1272" s="39"/>
    </row>
    <row r="1273" spans="1:1" ht="20">
      <c r="A1273" s="39"/>
    </row>
    <row r="1274" spans="1:1" ht="20">
      <c r="A1274" s="39"/>
    </row>
    <row r="1275" spans="1:1" ht="20">
      <c r="A1275" s="39"/>
    </row>
    <row r="1276" spans="1:1" ht="20">
      <c r="A1276" s="39"/>
    </row>
    <row r="1277" spans="1:1" ht="20">
      <c r="A1277" s="39"/>
    </row>
    <row r="1278" spans="1:1" ht="20">
      <c r="A1278" s="39"/>
    </row>
    <row r="1279" spans="1:1" ht="20">
      <c r="A1279" s="39"/>
    </row>
    <row r="1280" spans="1:1" ht="20">
      <c r="A1280" s="39"/>
    </row>
    <row r="1281" spans="1:1" ht="20">
      <c r="A1281" s="39"/>
    </row>
    <row r="1282" spans="1:1" ht="20">
      <c r="A1282" s="39"/>
    </row>
    <row r="1283" spans="1:1" ht="20">
      <c r="A1283" s="39"/>
    </row>
    <row r="1284" spans="1:1" ht="20">
      <c r="A1284" s="39"/>
    </row>
    <row r="1285" spans="1:1" ht="20">
      <c r="A1285" s="39"/>
    </row>
    <row r="1286" spans="1:1" ht="20">
      <c r="A1286" s="39"/>
    </row>
    <row r="1287" spans="1:1" ht="20">
      <c r="A1287" s="39"/>
    </row>
    <row r="1288" spans="1:1" ht="20">
      <c r="A1288" s="39"/>
    </row>
    <row r="1289" spans="1:1" ht="20">
      <c r="A1289" s="39"/>
    </row>
    <row r="1290" spans="1:1" ht="20">
      <c r="A1290" s="39"/>
    </row>
    <row r="1291" spans="1:1" ht="20">
      <c r="A1291" s="39"/>
    </row>
    <row r="1292" spans="1:1" ht="20">
      <c r="A1292" s="39"/>
    </row>
    <row r="1293" spans="1:1" ht="20">
      <c r="A1293" s="39"/>
    </row>
    <row r="1294" spans="1:1" ht="20">
      <c r="A1294" s="39"/>
    </row>
    <row r="1295" spans="1:1" ht="20">
      <c r="A1295" s="39"/>
    </row>
    <row r="1296" spans="1:1" ht="20">
      <c r="A1296" s="39"/>
    </row>
    <row r="1297" spans="1:1" ht="20">
      <c r="A1297" s="39"/>
    </row>
    <row r="1298" spans="1:1" ht="20">
      <c r="A1298" s="39"/>
    </row>
    <row r="1299" spans="1:1" ht="20">
      <c r="A1299" s="39"/>
    </row>
    <row r="1300" spans="1:1" ht="20">
      <c r="A1300" s="39"/>
    </row>
    <row r="1301" spans="1:1" ht="20">
      <c r="A1301" s="39"/>
    </row>
    <row r="1302" spans="1:1" ht="20">
      <c r="A1302" s="39"/>
    </row>
    <row r="1303" spans="1:1" ht="20">
      <c r="A1303" s="39"/>
    </row>
    <row r="1304" spans="1:1" ht="20">
      <c r="A1304" s="39"/>
    </row>
    <row r="1305" spans="1:1" ht="20">
      <c r="A1305" s="39"/>
    </row>
    <row r="1306" spans="1:1" ht="20">
      <c r="A1306" s="39"/>
    </row>
    <row r="1307" spans="1:1" ht="20">
      <c r="A1307" s="39"/>
    </row>
    <row r="1308" spans="1:1" ht="20">
      <c r="A1308" s="39"/>
    </row>
    <row r="1309" spans="1:1" ht="20">
      <c r="A1309" s="39"/>
    </row>
    <row r="1310" spans="1:1" ht="20">
      <c r="A1310" s="39"/>
    </row>
    <row r="1311" spans="1:1" ht="20">
      <c r="A1311" s="39"/>
    </row>
    <row r="1312" spans="1:1" ht="20">
      <c r="A1312" s="39"/>
    </row>
    <row r="1313" spans="1:1" ht="20">
      <c r="A1313" s="39"/>
    </row>
    <row r="1314" spans="1:1" ht="20">
      <c r="A1314" s="39"/>
    </row>
    <row r="1315" spans="1:1" ht="20">
      <c r="A1315" s="39"/>
    </row>
    <row r="1316" spans="1:1" ht="20">
      <c r="A1316" s="39"/>
    </row>
    <row r="1317" spans="1:1" ht="20">
      <c r="A1317" s="39"/>
    </row>
    <row r="1318" spans="1:1" ht="20">
      <c r="A1318" s="39"/>
    </row>
    <row r="1319" spans="1:1" ht="20">
      <c r="A1319" s="39"/>
    </row>
    <row r="1320" spans="1:1" ht="20">
      <c r="A1320" s="39"/>
    </row>
    <row r="1321" spans="1:1" ht="20">
      <c r="A1321" s="39"/>
    </row>
    <row r="1322" spans="1:1" ht="20">
      <c r="A1322" s="39"/>
    </row>
    <row r="1323" spans="1:1" ht="20">
      <c r="A1323" s="39"/>
    </row>
    <row r="1324" spans="1:1" ht="20">
      <c r="A1324" s="39"/>
    </row>
    <row r="1325" spans="1:1" ht="20">
      <c r="A1325" s="39"/>
    </row>
    <row r="1326" spans="1:1" ht="20">
      <c r="A1326" s="39"/>
    </row>
    <row r="1327" spans="1:1" ht="20">
      <c r="A1327" s="39"/>
    </row>
    <row r="1328" spans="1:1" ht="20">
      <c r="A1328" s="39"/>
    </row>
    <row r="1329" spans="1:1" ht="20">
      <c r="A1329" s="39"/>
    </row>
    <row r="1330" spans="1:1" ht="20">
      <c r="A1330" s="39"/>
    </row>
    <row r="1331" spans="1:1" ht="20">
      <c r="A1331" s="39"/>
    </row>
    <row r="1332" spans="1:1" ht="20">
      <c r="A1332" s="39"/>
    </row>
    <row r="1333" spans="1:1" ht="20">
      <c r="A1333" s="39"/>
    </row>
    <row r="1334" spans="1:1" ht="20">
      <c r="A1334" s="39"/>
    </row>
    <row r="1335" spans="1:1" ht="20">
      <c r="A1335" s="39"/>
    </row>
    <row r="1336" spans="1:1" ht="20">
      <c r="A1336" s="39"/>
    </row>
    <row r="1337" spans="1:1" ht="20">
      <c r="A1337" s="39"/>
    </row>
    <row r="1338" spans="1:1" ht="20">
      <c r="A1338" s="39"/>
    </row>
    <row r="1339" spans="1:1" ht="20">
      <c r="A1339" s="39"/>
    </row>
    <row r="1340" spans="1:1" ht="20">
      <c r="A1340" s="39"/>
    </row>
    <row r="1341" spans="1:1" ht="20">
      <c r="A1341" s="39"/>
    </row>
    <row r="1342" spans="1:1" ht="20">
      <c r="A1342" s="39"/>
    </row>
    <row r="1343" spans="1:1" ht="20">
      <c r="A1343" s="39"/>
    </row>
    <row r="1344" spans="1:1" ht="20">
      <c r="A1344" s="39"/>
    </row>
    <row r="1345" spans="1:1" ht="20">
      <c r="A1345" s="39"/>
    </row>
    <row r="1346" spans="1:1" ht="20">
      <c r="A1346" s="39"/>
    </row>
    <row r="1347" spans="1:1" ht="20">
      <c r="A1347" s="39"/>
    </row>
    <row r="1348" spans="1:1" ht="20">
      <c r="A1348" s="39"/>
    </row>
    <row r="1349" spans="1:1" ht="20">
      <c r="A1349" s="39"/>
    </row>
    <row r="1350" spans="1:1" ht="20">
      <c r="A1350" s="39"/>
    </row>
    <row r="1351" spans="1:1" ht="20">
      <c r="A1351" s="39"/>
    </row>
    <row r="1352" spans="1:1" ht="20">
      <c r="A1352" s="39"/>
    </row>
    <row r="1353" spans="1:1" ht="20">
      <c r="A1353" s="39"/>
    </row>
    <row r="1354" spans="1:1" ht="20">
      <c r="A1354" s="39"/>
    </row>
    <row r="1355" spans="1:1" ht="20">
      <c r="A1355" s="39"/>
    </row>
    <row r="1356" spans="1:1" ht="20">
      <c r="A1356" s="39"/>
    </row>
    <row r="1357" spans="1:1" ht="20">
      <c r="A1357" s="39"/>
    </row>
    <row r="1358" spans="1:1" ht="20">
      <c r="A1358" s="39"/>
    </row>
    <row r="1359" spans="1:1" ht="20">
      <c r="A1359" s="39"/>
    </row>
    <row r="1360" spans="1:1" ht="20">
      <c r="A1360" s="39"/>
    </row>
    <row r="1361" spans="1:1" ht="20">
      <c r="A1361" s="39"/>
    </row>
    <row r="1362" spans="1:1" ht="20">
      <c r="A1362" s="39"/>
    </row>
    <row r="1363" spans="1:1" ht="20">
      <c r="A1363" s="39"/>
    </row>
    <row r="1364" spans="1:1" ht="20">
      <c r="A1364" s="39"/>
    </row>
    <row r="1365" spans="1:1" ht="20">
      <c r="A1365" s="39"/>
    </row>
    <row r="1366" spans="1:1" ht="20">
      <c r="A1366" s="39"/>
    </row>
    <row r="1367" spans="1:1" ht="20">
      <c r="A1367" s="39"/>
    </row>
    <row r="1368" spans="1:1" ht="20">
      <c r="A1368" s="39"/>
    </row>
    <row r="1369" spans="1:1" ht="20">
      <c r="A1369" s="39"/>
    </row>
    <row r="1370" spans="1:1" ht="20">
      <c r="A1370" s="39"/>
    </row>
    <row r="1371" spans="1:1" ht="20">
      <c r="A1371" s="39"/>
    </row>
    <row r="1372" spans="1:1" ht="20">
      <c r="A1372" s="39"/>
    </row>
    <row r="1373" spans="1:1" ht="20">
      <c r="A1373" s="39"/>
    </row>
    <row r="1374" spans="1:1" ht="20">
      <c r="A1374" s="39"/>
    </row>
    <row r="1375" spans="1:1" ht="20">
      <c r="A1375" s="39"/>
    </row>
    <row r="1376" spans="1:1" ht="20">
      <c r="A1376" s="39"/>
    </row>
    <row r="1377" spans="1:1" ht="20">
      <c r="A1377" s="39"/>
    </row>
    <row r="1378" spans="1:1" ht="20">
      <c r="A1378" s="39"/>
    </row>
    <row r="1379" spans="1:1" ht="20">
      <c r="A1379" s="39"/>
    </row>
    <row r="1380" spans="1:1" ht="20">
      <c r="A1380" s="39"/>
    </row>
    <row r="1381" spans="1:1" ht="20">
      <c r="A1381" s="39"/>
    </row>
    <row r="1382" spans="1:1" ht="20">
      <c r="A1382" s="39"/>
    </row>
    <row r="1383" spans="1:1" ht="20">
      <c r="A1383" s="39"/>
    </row>
    <row r="1384" spans="1:1" ht="20">
      <c r="A1384" s="39"/>
    </row>
    <row r="1385" spans="1:1" ht="20">
      <c r="A1385" s="39"/>
    </row>
    <row r="1386" spans="1:1" ht="20">
      <c r="A1386" s="39"/>
    </row>
    <row r="1387" spans="1:1" ht="20">
      <c r="A1387" s="39"/>
    </row>
    <row r="1388" spans="1:1" ht="20">
      <c r="A1388" s="39"/>
    </row>
    <row r="1389" spans="1:1" ht="20">
      <c r="A1389" s="39"/>
    </row>
    <row r="1390" spans="1:1" ht="20">
      <c r="A1390" s="39"/>
    </row>
    <row r="1391" spans="1:1" ht="20">
      <c r="A1391" s="39"/>
    </row>
    <row r="1392" spans="1:1" ht="20">
      <c r="A1392" s="39"/>
    </row>
    <row r="1393" spans="1:1" ht="20">
      <c r="A1393" s="39"/>
    </row>
    <row r="1394" spans="1:1" ht="20">
      <c r="A1394" s="39"/>
    </row>
    <row r="1395" spans="1:1" ht="20">
      <c r="A1395" s="39"/>
    </row>
    <row r="1396" spans="1:1" ht="20">
      <c r="A1396" s="39"/>
    </row>
    <row r="1397" spans="1:1" ht="20">
      <c r="A1397" s="39"/>
    </row>
    <row r="1398" spans="1:1" ht="20">
      <c r="A1398" s="39"/>
    </row>
    <row r="1399" spans="1:1" ht="20">
      <c r="A1399" s="39"/>
    </row>
    <row r="1400" spans="1:1" ht="20">
      <c r="A1400" s="39"/>
    </row>
    <row r="1401" spans="1:1" ht="20">
      <c r="A1401" s="39"/>
    </row>
    <row r="1402" spans="1:1" ht="20">
      <c r="A1402" s="39"/>
    </row>
    <row r="1403" spans="1:1" ht="20">
      <c r="A1403" s="39"/>
    </row>
    <row r="1404" spans="1:1" ht="20">
      <c r="A1404" s="39"/>
    </row>
    <row r="1405" spans="1:1" ht="20">
      <c r="A1405" s="39"/>
    </row>
    <row r="1406" spans="1:1" ht="20">
      <c r="A1406" s="39"/>
    </row>
    <row r="1407" spans="1:1" ht="20">
      <c r="A1407" s="39"/>
    </row>
    <row r="1408" spans="1:1" ht="20">
      <c r="A1408" s="39"/>
    </row>
    <row r="1409" spans="1:1" ht="20">
      <c r="A1409" s="39"/>
    </row>
    <row r="1410" spans="1:1" ht="20">
      <c r="A1410" s="39"/>
    </row>
    <row r="1411" spans="1:1" ht="20">
      <c r="A1411" s="39"/>
    </row>
    <row r="1412" spans="1:1" ht="20">
      <c r="A1412" s="39"/>
    </row>
    <row r="1413" spans="1:1" ht="20">
      <c r="A1413" s="39"/>
    </row>
    <row r="1414" spans="1:1" ht="20">
      <c r="A1414" s="39"/>
    </row>
    <row r="1415" spans="1:1" ht="20">
      <c r="A1415" s="39"/>
    </row>
    <row r="1416" spans="1:1" ht="20">
      <c r="A1416" s="39"/>
    </row>
    <row r="1417" spans="1:1" ht="20">
      <c r="A1417" s="39"/>
    </row>
    <row r="1418" spans="1:1" ht="20">
      <c r="A1418" s="39"/>
    </row>
    <row r="1419" spans="1:1" ht="20">
      <c r="A1419" s="39"/>
    </row>
    <row r="1420" spans="1:1" ht="20">
      <c r="A1420" s="39"/>
    </row>
    <row r="1421" spans="1:1" ht="20">
      <c r="A1421" s="39"/>
    </row>
    <row r="1422" spans="1:1" ht="20">
      <c r="A1422" s="39"/>
    </row>
    <row r="1423" spans="1:1" ht="20">
      <c r="A1423" s="39"/>
    </row>
    <row r="1424" spans="1:1" ht="20">
      <c r="A1424" s="39"/>
    </row>
    <row r="1425" spans="1:1" ht="20">
      <c r="A1425" s="39"/>
    </row>
    <row r="1426" spans="1:1" ht="20">
      <c r="A1426" s="39"/>
    </row>
    <row r="1427" spans="1:1" ht="20">
      <c r="A1427" s="39"/>
    </row>
    <row r="1428" spans="1:1" ht="20">
      <c r="A1428" s="39"/>
    </row>
    <row r="1429" spans="1:1" ht="20">
      <c r="A1429" s="39"/>
    </row>
    <row r="1430" spans="1:1" ht="20">
      <c r="A1430" s="39"/>
    </row>
    <row r="1431" spans="1:1" ht="20">
      <c r="A1431" s="39"/>
    </row>
    <row r="1432" spans="1:1" ht="20">
      <c r="A1432" s="39"/>
    </row>
    <row r="1433" spans="1:1" ht="20">
      <c r="A1433" s="39"/>
    </row>
    <row r="1434" spans="1:1" ht="20">
      <c r="A1434" s="39"/>
    </row>
    <row r="1435" spans="1:1" ht="20">
      <c r="A1435" s="39"/>
    </row>
    <row r="1436" spans="1:1" ht="20">
      <c r="A1436" s="39"/>
    </row>
    <row r="1437" spans="1:1" ht="20">
      <c r="A1437" s="39"/>
    </row>
    <row r="1438" spans="1:1" ht="20">
      <c r="A1438" s="39"/>
    </row>
    <row r="1439" spans="1:1" ht="20">
      <c r="A1439" s="39"/>
    </row>
    <row r="1440" spans="1:1" ht="20">
      <c r="A1440" s="39"/>
    </row>
    <row r="1441" spans="1:1" ht="20">
      <c r="A1441" s="39"/>
    </row>
    <row r="1442" spans="1:1" ht="20">
      <c r="A1442" s="39"/>
    </row>
    <row r="1443" spans="1:1" ht="20">
      <c r="A1443" s="39"/>
    </row>
    <row r="1444" spans="1:1" ht="20">
      <c r="A1444" s="39"/>
    </row>
    <row r="1445" spans="1:1" ht="20">
      <c r="A1445" s="39"/>
    </row>
    <row r="1446" spans="1:1" ht="20">
      <c r="A1446" s="39"/>
    </row>
    <row r="1447" spans="1:1" ht="20">
      <c r="A1447" s="39"/>
    </row>
    <row r="1448" spans="1:1" ht="20">
      <c r="A1448" s="39"/>
    </row>
    <row r="1449" spans="1:1" ht="20">
      <c r="A1449" s="39"/>
    </row>
    <row r="1450" spans="1:1" ht="20">
      <c r="A1450" s="39"/>
    </row>
    <row r="1451" spans="1:1" ht="20">
      <c r="A1451" s="39"/>
    </row>
    <row r="1452" spans="1:1" ht="20">
      <c r="A1452" s="39"/>
    </row>
    <row r="1453" spans="1:1" ht="20">
      <c r="A1453" s="39"/>
    </row>
    <row r="1454" spans="1:1" ht="20">
      <c r="A1454" s="39"/>
    </row>
    <row r="1455" spans="1:1" ht="20">
      <c r="A1455" s="39"/>
    </row>
    <row r="1456" spans="1:1" ht="20">
      <c r="A1456" s="39"/>
    </row>
    <row r="1457" spans="1:1" ht="20">
      <c r="A1457" s="39"/>
    </row>
    <row r="1458" spans="1:1" ht="20">
      <c r="A1458" s="39"/>
    </row>
    <row r="1459" spans="1:1" ht="20">
      <c r="A1459" s="39"/>
    </row>
    <row r="1460" spans="1:1" ht="20">
      <c r="A1460" s="39"/>
    </row>
    <row r="1461" spans="1:1" ht="20">
      <c r="A1461" s="39"/>
    </row>
    <row r="1462" spans="1:1" ht="20">
      <c r="A1462" s="39"/>
    </row>
    <row r="1463" spans="1:1" ht="20">
      <c r="A1463" s="39"/>
    </row>
    <row r="1464" spans="1:1" ht="20">
      <c r="A1464" s="39"/>
    </row>
    <row r="1465" spans="1:1" ht="20">
      <c r="A1465" s="39"/>
    </row>
    <row r="1466" spans="1:1" ht="20">
      <c r="A1466" s="39"/>
    </row>
    <row r="1467" spans="1:1" ht="20">
      <c r="A1467" s="39"/>
    </row>
    <row r="1468" spans="1:1" ht="20">
      <c r="A1468" s="39"/>
    </row>
    <row r="1469" spans="1:1" ht="20">
      <c r="A1469" s="39"/>
    </row>
    <row r="1470" spans="1:1" ht="20">
      <c r="A1470" s="39"/>
    </row>
    <row r="1471" spans="1:1" ht="20">
      <c r="A1471" s="39"/>
    </row>
    <row r="1472" spans="1:1" ht="20">
      <c r="A1472" s="39"/>
    </row>
    <row r="1473" spans="1:1" ht="20">
      <c r="A1473" s="39"/>
    </row>
    <row r="1474" spans="1:1" ht="20">
      <c r="A1474" s="39"/>
    </row>
    <row r="1475" spans="1:1" ht="20">
      <c r="A1475" s="39"/>
    </row>
    <row r="1476" spans="1:1" ht="20">
      <c r="A1476" s="39"/>
    </row>
    <row r="1477" spans="1:1" ht="20">
      <c r="A1477" s="39"/>
    </row>
    <row r="1478" spans="1:1" ht="20">
      <c r="A1478" s="39"/>
    </row>
    <row r="1479" spans="1:1" ht="20">
      <c r="A1479" s="39"/>
    </row>
    <row r="1480" spans="1:1" ht="20">
      <c r="A1480" s="39"/>
    </row>
    <row r="1481" spans="1:1" ht="20">
      <c r="A1481" s="39"/>
    </row>
    <row r="1482" spans="1:1" ht="20">
      <c r="A1482" s="39"/>
    </row>
    <row r="1483" spans="1:1" ht="20">
      <c r="A1483" s="39"/>
    </row>
    <row r="1484" spans="1:1" ht="20">
      <c r="A1484" s="39"/>
    </row>
    <row r="1485" spans="1:1" ht="20">
      <c r="A1485" s="39"/>
    </row>
    <row r="1486" spans="1:1" ht="20">
      <c r="A1486" s="39"/>
    </row>
    <row r="1487" spans="1:1" ht="20">
      <c r="A1487" s="39"/>
    </row>
    <row r="1488" spans="1:1" ht="20">
      <c r="A1488" s="39"/>
    </row>
    <row r="1489" spans="1:1" ht="20">
      <c r="A1489" s="39"/>
    </row>
    <row r="1490" spans="1:1" ht="20">
      <c r="A1490" s="39"/>
    </row>
    <row r="1491" spans="1:1" ht="20">
      <c r="A1491" s="39"/>
    </row>
    <row r="1492" spans="1:1" ht="20">
      <c r="A1492" s="39"/>
    </row>
    <row r="1493" spans="1:1" ht="20">
      <c r="A1493" s="39"/>
    </row>
    <row r="1494" spans="1:1" ht="20">
      <c r="A1494" s="39"/>
    </row>
    <row r="1495" spans="1:1" ht="20">
      <c r="A1495" s="39"/>
    </row>
    <row r="1496" spans="1:1" ht="20">
      <c r="A1496" s="39"/>
    </row>
    <row r="1497" spans="1:1" ht="20">
      <c r="A1497" s="39"/>
    </row>
    <row r="1498" spans="1:1" ht="20">
      <c r="A1498" s="39"/>
    </row>
    <row r="1499" spans="1:1" ht="20">
      <c r="A1499" s="39"/>
    </row>
    <row r="1500" spans="1:1" ht="20">
      <c r="A1500" s="39"/>
    </row>
    <row r="1501" spans="1:1" ht="20">
      <c r="A1501" s="39"/>
    </row>
    <row r="1502" spans="1:1" ht="20">
      <c r="A1502" s="39"/>
    </row>
    <row r="1503" spans="1:1" ht="20">
      <c r="A1503" s="39"/>
    </row>
    <row r="1504" spans="1:1" ht="20">
      <c r="A1504" s="39"/>
    </row>
    <row r="1505" spans="1:1" ht="20">
      <c r="A1505" s="39"/>
    </row>
    <row r="1506" spans="1:1" ht="20">
      <c r="A1506" s="39"/>
    </row>
    <row r="1507" spans="1:1" ht="20">
      <c r="A1507" s="39"/>
    </row>
    <row r="1508" spans="1:1" ht="20">
      <c r="A1508" s="39"/>
    </row>
    <row r="1509" spans="1:1" ht="20">
      <c r="A1509" s="39"/>
    </row>
    <row r="1510" spans="1:1" ht="20">
      <c r="A1510" s="39"/>
    </row>
    <row r="1511" spans="1:1" ht="20">
      <c r="A1511" s="39"/>
    </row>
    <row r="1512" spans="1:1" ht="20">
      <c r="A1512" s="39"/>
    </row>
    <row r="1513" spans="1:1" ht="20">
      <c r="A1513" s="39"/>
    </row>
    <row r="1514" spans="1:1" ht="20">
      <c r="A1514" s="39"/>
    </row>
    <row r="1515" spans="1:1" ht="20">
      <c r="A1515" s="39"/>
    </row>
    <row r="1516" spans="1:1" ht="20">
      <c r="A1516" s="39"/>
    </row>
    <row r="1517" spans="1:1" ht="20">
      <c r="A1517" s="39"/>
    </row>
    <row r="1518" spans="1:1" ht="20">
      <c r="A1518" s="39"/>
    </row>
    <row r="1519" spans="1:1" ht="20">
      <c r="A1519" s="39"/>
    </row>
    <row r="1520" spans="1:1" ht="20">
      <c r="A1520" s="39"/>
    </row>
    <row r="1521" spans="1:1" ht="20">
      <c r="A1521" s="39"/>
    </row>
    <row r="1522" spans="1:1" ht="20">
      <c r="A1522" s="39"/>
    </row>
    <row r="1523" spans="1:1" ht="20">
      <c r="A1523" s="39"/>
    </row>
    <row r="1524" spans="1:1" ht="20">
      <c r="A1524" s="39"/>
    </row>
    <row r="1525" spans="1:1" ht="20">
      <c r="A1525" s="39"/>
    </row>
    <row r="1526" spans="1:1" ht="20">
      <c r="A1526" s="39"/>
    </row>
    <row r="1527" spans="1:1" ht="20">
      <c r="A1527" s="39"/>
    </row>
    <row r="1528" spans="1:1" ht="20">
      <c r="A1528" s="39"/>
    </row>
    <row r="1529" spans="1:1" ht="20">
      <c r="A1529" s="39"/>
    </row>
    <row r="1530" spans="1:1" ht="20">
      <c r="A1530" s="39"/>
    </row>
    <row r="1531" spans="1:1" ht="20">
      <c r="A1531" s="39"/>
    </row>
    <row r="1532" spans="1:1" ht="20">
      <c r="A1532" s="39"/>
    </row>
    <row r="1533" spans="1:1" ht="20">
      <c r="A1533" s="39"/>
    </row>
    <row r="1534" spans="1:1" ht="20">
      <c r="A1534" s="39"/>
    </row>
    <row r="1535" spans="1:1" ht="20">
      <c r="A1535" s="39"/>
    </row>
    <row r="1536" spans="1:1" ht="20">
      <c r="A1536" s="39"/>
    </row>
    <row r="1537" spans="1:1" ht="20">
      <c r="A1537" s="39"/>
    </row>
    <row r="1538" spans="1:1" ht="20">
      <c r="A1538" s="39"/>
    </row>
    <row r="1539" spans="1:1" ht="20">
      <c r="A1539" s="39"/>
    </row>
    <row r="1540" spans="1:1" ht="20">
      <c r="A1540" s="39"/>
    </row>
    <row r="1541" spans="1:1" ht="20">
      <c r="A1541" s="39"/>
    </row>
    <row r="1542" spans="1:1" ht="20">
      <c r="A1542" s="39"/>
    </row>
    <row r="1543" spans="1:1" ht="20">
      <c r="A1543" s="39"/>
    </row>
    <row r="1544" spans="1:1" ht="20">
      <c r="A1544" s="39"/>
    </row>
    <row r="1545" spans="1:1" ht="20">
      <c r="A1545" s="39"/>
    </row>
    <row r="1546" spans="1:1" ht="20">
      <c r="A1546" s="39"/>
    </row>
    <row r="1547" spans="1:1" ht="20">
      <c r="A1547" s="39"/>
    </row>
    <row r="1548" spans="1:1" ht="20">
      <c r="A1548" s="39"/>
    </row>
    <row r="1549" spans="1:1" ht="20">
      <c r="A1549" s="39"/>
    </row>
    <row r="1550" spans="1:1" ht="20">
      <c r="A1550" s="39"/>
    </row>
    <row r="1551" spans="1:1" ht="20">
      <c r="A1551" s="39"/>
    </row>
    <row r="1552" spans="1:1" ht="20">
      <c r="A1552" s="39"/>
    </row>
    <row r="1553" spans="1:1" ht="20">
      <c r="A1553" s="39"/>
    </row>
    <row r="1554" spans="1:1" ht="20">
      <c r="A1554" s="39"/>
    </row>
    <row r="1555" spans="1:1" ht="20">
      <c r="A1555" s="39"/>
    </row>
    <row r="1556" spans="1:1" ht="20">
      <c r="A1556" s="39"/>
    </row>
    <row r="1557" spans="1:1" ht="20">
      <c r="A1557" s="39"/>
    </row>
    <row r="1558" spans="1:1" ht="20">
      <c r="A1558" s="39"/>
    </row>
    <row r="1559" spans="1:1" ht="20">
      <c r="A1559" s="39"/>
    </row>
    <row r="1560" spans="1:1" ht="20">
      <c r="A1560" s="39"/>
    </row>
    <row r="1561" spans="1:1" ht="20">
      <c r="A1561" s="39"/>
    </row>
    <row r="1562" spans="1:1" ht="20">
      <c r="A1562" s="39"/>
    </row>
    <row r="1563" spans="1:1" ht="20">
      <c r="A1563" s="39"/>
    </row>
    <row r="1564" spans="1:1" ht="20">
      <c r="A1564" s="39"/>
    </row>
    <row r="1565" spans="1:1" ht="20">
      <c r="A1565" s="39"/>
    </row>
    <row r="1566" spans="1:1" ht="20">
      <c r="A1566" s="39"/>
    </row>
    <row r="1567" spans="1:1" ht="20">
      <c r="A1567" s="39"/>
    </row>
    <row r="1568" spans="1:1" ht="20">
      <c r="A1568" s="39"/>
    </row>
    <row r="1569" spans="1:1" ht="20">
      <c r="A1569" s="39"/>
    </row>
    <row r="1570" spans="1:1" ht="20">
      <c r="A1570" s="39"/>
    </row>
    <row r="1571" spans="1:1" ht="20">
      <c r="A1571" s="39"/>
    </row>
    <row r="1572" spans="1:1" ht="20">
      <c r="A1572" s="39"/>
    </row>
    <row r="1573" spans="1:1" ht="20">
      <c r="A1573" s="39"/>
    </row>
    <row r="1574" spans="1:1" ht="20">
      <c r="A1574" s="39"/>
    </row>
    <row r="1575" spans="1:1" ht="20">
      <c r="A1575" s="39"/>
    </row>
    <row r="1576" spans="1:1" ht="20">
      <c r="A1576" s="39"/>
    </row>
    <row r="1577" spans="1:1" ht="20">
      <c r="A1577" s="39"/>
    </row>
    <row r="1578" spans="1:1" ht="20">
      <c r="A1578" s="39"/>
    </row>
    <row r="1579" spans="1:1" ht="20">
      <c r="A1579" s="39"/>
    </row>
    <row r="1580" spans="1:1" ht="20">
      <c r="A1580" s="39"/>
    </row>
    <row r="1581" spans="1:1" ht="20">
      <c r="A1581" s="39"/>
    </row>
    <row r="1582" spans="1:1" ht="20">
      <c r="A1582" s="39"/>
    </row>
    <row r="1583" spans="1:1" ht="20">
      <c r="A1583" s="39"/>
    </row>
    <row r="1584" spans="1:1" ht="20">
      <c r="A1584" s="39"/>
    </row>
    <row r="1585" spans="1:1" ht="20">
      <c r="A1585" s="39"/>
    </row>
    <row r="1586" spans="1:1" ht="20">
      <c r="A1586" s="39"/>
    </row>
    <row r="1587" spans="1:1" ht="20">
      <c r="A1587" s="39"/>
    </row>
    <row r="1588" spans="1:1" ht="20">
      <c r="A1588" s="39"/>
    </row>
    <row r="1589" spans="1:1" ht="20">
      <c r="A1589" s="39"/>
    </row>
    <row r="1590" spans="1:1" ht="20">
      <c r="A1590" s="39"/>
    </row>
    <row r="1591" spans="1:1" ht="20">
      <c r="A1591" s="39"/>
    </row>
    <row r="1592" spans="1:1" ht="20">
      <c r="A1592" s="39"/>
    </row>
    <row r="1593" spans="1:1" ht="20">
      <c r="A1593" s="39"/>
    </row>
    <row r="1594" spans="1:1" ht="20">
      <c r="A1594" s="39"/>
    </row>
    <row r="1595" spans="1:1" ht="20">
      <c r="A1595" s="39"/>
    </row>
    <row r="1596" spans="1:1" ht="20">
      <c r="A1596" s="39"/>
    </row>
    <row r="1597" spans="1:1" ht="20">
      <c r="A1597" s="39"/>
    </row>
    <row r="1598" spans="1:1" ht="20">
      <c r="A1598" s="39"/>
    </row>
    <row r="1599" spans="1:1" ht="20">
      <c r="A1599" s="39"/>
    </row>
    <row r="1600" spans="1:1" ht="20">
      <c r="A1600" s="39"/>
    </row>
    <row r="1601" spans="1:1" ht="20">
      <c r="A1601" s="39"/>
    </row>
    <row r="1602" spans="1:1" ht="20">
      <c r="A1602" s="39"/>
    </row>
    <row r="1603" spans="1:1" ht="20">
      <c r="A1603" s="39"/>
    </row>
    <row r="1604" spans="1:1" ht="20">
      <c r="A1604" s="39"/>
    </row>
    <row r="1605" spans="1:1" ht="20">
      <c r="A1605" s="39"/>
    </row>
    <row r="1606" spans="1:1" ht="20">
      <c r="A1606" s="39"/>
    </row>
    <row r="1607" spans="1:1" ht="20">
      <c r="A1607" s="39"/>
    </row>
    <row r="1608" spans="1:1" ht="20">
      <c r="A1608" s="39"/>
    </row>
    <row r="1609" spans="1:1" ht="20">
      <c r="A1609" s="39"/>
    </row>
    <row r="1610" spans="1:1" ht="20">
      <c r="A1610" s="39"/>
    </row>
    <row r="1611" spans="1:1" ht="20">
      <c r="A1611" s="39"/>
    </row>
    <row r="1612" spans="1:1" ht="20">
      <c r="A1612" s="39"/>
    </row>
    <row r="1613" spans="1:1" ht="20">
      <c r="A1613" s="39"/>
    </row>
    <row r="1614" spans="1:1" ht="20">
      <c r="A1614" s="39"/>
    </row>
    <row r="1615" spans="1:1" ht="20">
      <c r="A1615" s="39"/>
    </row>
    <row r="1616" spans="1:1" ht="20">
      <c r="A1616" s="39"/>
    </row>
    <row r="1617" spans="1:1" ht="20">
      <c r="A1617" s="39"/>
    </row>
    <row r="1618" spans="1:1" ht="20">
      <c r="A1618" s="39"/>
    </row>
    <row r="1619" spans="1:1" ht="20">
      <c r="A1619" s="39"/>
    </row>
    <row r="1620" spans="1:1" ht="20">
      <c r="A1620" s="39"/>
    </row>
    <row r="1621" spans="1:1" ht="20">
      <c r="A1621" s="39"/>
    </row>
    <row r="1622" spans="1:1" ht="20">
      <c r="A1622" s="39"/>
    </row>
    <row r="1623" spans="1:1" ht="20">
      <c r="A1623" s="39"/>
    </row>
    <row r="1624" spans="1:1" ht="20">
      <c r="A1624" s="39"/>
    </row>
    <row r="1625" spans="1:1" ht="20">
      <c r="A1625" s="39"/>
    </row>
    <row r="1626" spans="1:1" ht="20">
      <c r="A1626" s="39"/>
    </row>
    <row r="1627" spans="1:1" ht="20">
      <c r="A1627" s="39"/>
    </row>
    <row r="1628" spans="1:1" ht="20">
      <c r="A1628" s="39"/>
    </row>
    <row r="1629" spans="1:1" ht="20">
      <c r="A1629" s="39"/>
    </row>
    <row r="1630" spans="1:1" ht="20">
      <c r="A1630" s="39"/>
    </row>
    <row r="1631" spans="1:1" ht="20">
      <c r="A1631" s="39"/>
    </row>
    <row r="1632" spans="1:1" ht="20">
      <c r="A1632" s="39"/>
    </row>
    <row r="1633" spans="1:1" ht="20">
      <c r="A1633" s="39"/>
    </row>
    <row r="1634" spans="1:1" ht="20">
      <c r="A1634" s="39"/>
    </row>
    <row r="1635" spans="1:1" ht="20">
      <c r="A1635" s="39"/>
    </row>
    <row r="1636" spans="1:1" ht="20">
      <c r="A1636" s="39"/>
    </row>
    <row r="1637" spans="1:1" ht="20">
      <c r="A1637" s="39"/>
    </row>
    <row r="1638" spans="1:1" ht="20">
      <c r="A1638" s="39"/>
    </row>
    <row r="1639" spans="1:1" ht="20">
      <c r="A1639" s="39"/>
    </row>
    <row r="1640" spans="1:1" ht="20">
      <c r="A1640" s="39"/>
    </row>
    <row r="1641" spans="1:1" ht="20">
      <c r="A1641" s="39"/>
    </row>
    <row r="1642" spans="1:1" ht="20">
      <c r="A1642" s="39"/>
    </row>
    <row r="1643" spans="1:1" ht="20">
      <c r="A1643" s="39"/>
    </row>
    <row r="1644" spans="1:1" ht="20">
      <c r="A1644" s="39"/>
    </row>
    <row r="1645" spans="1:1" ht="20">
      <c r="A1645" s="39"/>
    </row>
    <row r="1646" spans="1:1" ht="20">
      <c r="A1646" s="39"/>
    </row>
    <row r="1647" spans="1:1" ht="20">
      <c r="A1647" s="39"/>
    </row>
    <row r="1648" spans="1:1" ht="20">
      <c r="A1648" s="39"/>
    </row>
    <row r="1649" spans="1:1" ht="20">
      <c r="A1649" s="39"/>
    </row>
    <row r="1650" spans="1:1" ht="20">
      <c r="A1650" s="39"/>
    </row>
    <row r="1651" spans="1:1" ht="20">
      <c r="A1651" s="39"/>
    </row>
    <row r="1652" spans="1:1" ht="20">
      <c r="A1652" s="39"/>
    </row>
    <row r="1653" spans="1:1" ht="20">
      <c r="A1653" s="39"/>
    </row>
    <row r="1654" spans="1:1" ht="20">
      <c r="A1654" s="39"/>
    </row>
    <row r="1655" spans="1:1" ht="20">
      <c r="A1655" s="39"/>
    </row>
    <row r="1656" spans="1:1" ht="20">
      <c r="A1656" s="39"/>
    </row>
    <row r="1657" spans="1:1" ht="20">
      <c r="A1657" s="39"/>
    </row>
    <row r="1658" spans="1:1" ht="20">
      <c r="A1658" s="39"/>
    </row>
    <row r="1659" spans="1:1" ht="20">
      <c r="A1659" s="39"/>
    </row>
    <row r="1660" spans="1:1" ht="20">
      <c r="A1660" s="39"/>
    </row>
    <row r="1661" spans="1:1" ht="20">
      <c r="A1661" s="39"/>
    </row>
    <row r="1662" spans="1:1" ht="20">
      <c r="A1662" s="39"/>
    </row>
    <row r="1663" spans="1:1" ht="20">
      <c r="A1663" s="39"/>
    </row>
    <row r="1664" spans="1:1" ht="20">
      <c r="A1664" s="39"/>
    </row>
    <row r="1665" spans="1:1" ht="20">
      <c r="A1665" s="39"/>
    </row>
    <row r="1666" spans="1:1" ht="20">
      <c r="A1666" s="39"/>
    </row>
    <row r="1667" spans="1:1" ht="20">
      <c r="A1667" s="39"/>
    </row>
    <row r="1668" spans="1:1" ht="20">
      <c r="A1668" s="39"/>
    </row>
    <row r="1669" spans="1:1" ht="20">
      <c r="A1669" s="39"/>
    </row>
    <row r="1670" spans="1:1" ht="20">
      <c r="A1670" s="39"/>
    </row>
    <row r="1671" spans="1:1" ht="20">
      <c r="A1671" s="39"/>
    </row>
    <row r="1672" spans="1:1" ht="20">
      <c r="A1672" s="39"/>
    </row>
    <row r="1673" spans="1:1" ht="20">
      <c r="A1673" s="39"/>
    </row>
    <row r="1674" spans="1:1" ht="20">
      <c r="A1674" s="39"/>
    </row>
    <row r="1675" spans="1:1" ht="20">
      <c r="A1675" s="39"/>
    </row>
    <row r="1676" spans="1:1" ht="20">
      <c r="A1676" s="39"/>
    </row>
    <row r="1677" spans="1:1" ht="20">
      <c r="A1677" s="39"/>
    </row>
    <row r="1678" spans="1:1" ht="20">
      <c r="A1678" s="39"/>
    </row>
    <row r="1679" spans="1:1" ht="20">
      <c r="A1679" s="39"/>
    </row>
    <row r="1680" spans="1:1" ht="20">
      <c r="A1680" s="39"/>
    </row>
    <row r="1681" spans="1:1" ht="20">
      <c r="A1681" s="39"/>
    </row>
    <row r="1682" spans="1:1" ht="20">
      <c r="A1682" s="39"/>
    </row>
    <row r="1683" spans="1:1" ht="20">
      <c r="A1683" s="39"/>
    </row>
    <row r="1684" spans="1:1" ht="20">
      <c r="A1684" s="39"/>
    </row>
    <row r="1685" spans="1:1" ht="20">
      <c r="A1685" s="39"/>
    </row>
    <row r="1686" spans="1:1" ht="20">
      <c r="A1686" s="39"/>
    </row>
    <row r="1687" spans="1:1" ht="20">
      <c r="A1687" s="39"/>
    </row>
    <row r="1688" spans="1:1" ht="20">
      <c r="A1688" s="39"/>
    </row>
    <row r="1689" spans="1:1" ht="20">
      <c r="A1689" s="39"/>
    </row>
    <row r="1690" spans="1:1" ht="20">
      <c r="A1690" s="39"/>
    </row>
    <row r="1691" spans="1:1" ht="20">
      <c r="A1691" s="39"/>
    </row>
    <row r="1692" spans="1:1" ht="20">
      <c r="A1692" s="39"/>
    </row>
    <row r="1693" spans="1:1" ht="20">
      <c r="A1693" s="39"/>
    </row>
    <row r="1694" spans="1:1" ht="20">
      <c r="A1694" s="39"/>
    </row>
    <row r="1695" spans="1:1" ht="20">
      <c r="A1695" s="39"/>
    </row>
    <row r="1696" spans="1:1" ht="20">
      <c r="A1696" s="39"/>
    </row>
    <row r="1697" spans="1:1" ht="20">
      <c r="A1697" s="39"/>
    </row>
    <row r="1698" spans="1:1" ht="20">
      <c r="A1698" s="39"/>
    </row>
    <row r="1699" spans="1:1" ht="20">
      <c r="A1699" s="39"/>
    </row>
    <row r="1700" spans="1:1" ht="20">
      <c r="A1700" s="39"/>
    </row>
    <row r="1701" spans="1:1" ht="20">
      <c r="A1701" s="39"/>
    </row>
    <row r="1702" spans="1:1" ht="20">
      <c r="A1702" s="39"/>
    </row>
    <row r="1703" spans="1:1" ht="20">
      <c r="A1703" s="39"/>
    </row>
    <row r="1704" spans="1:1" ht="20">
      <c r="A1704" s="39"/>
    </row>
    <row r="1705" spans="1:1" ht="20">
      <c r="A1705" s="39"/>
    </row>
    <row r="1706" spans="1:1" ht="20">
      <c r="A1706" s="39"/>
    </row>
    <row r="1707" spans="1:1" ht="20">
      <c r="A1707" s="39"/>
    </row>
    <row r="1708" spans="1:1" ht="20">
      <c r="A1708" s="39"/>
    </row>
    <row r="1709" spans="1:1" ht="20">
      <c r="A1709" s="39"/>
    </row>
    <row r="1710" spans="1:1" ht="20">
      <c r="A1710" s="39"/>
    </row>
    <row r="1711" spans="1:1" ht="20">
      <c r="A1711" s="39"/>
    </row>
    <row r="1712" spans="1:1" ht="20">
      <c r="A1712" s="39"/>
    </row>
    <row r="1713" spans="1:1" ht="20">
      <c r="A1713" s="39"/>
    </row>
    <row r="1714" spans="1:1" ht="20">
      <c r="A1714" s="39"/>
    </row>
    <row r="1715" spans="1:1" ht="20">
      <c r="A1715" s="39"/>
    </row>
    <row r="1716" spans="1:1" ht="20">
      <c r="A1716" s="39"/>
    </row>
    <row r="1717" spans="1:1" ht="20">
      <c r="A1717" s="39"/>
    </row>
    <row r="1718" spans="1:1" ht="20">
      <c r="A1718" s="39"/>
    </row>
    <row r="1719" spans="1:1" ht="20">
      <c r="A1719" s="39"/>
    </row>
    <row r="1720" spans="1:1" ht="20">
      <c r="A1720" s="39"/>
    </row>
    <row r="1721" spans="1:1" ht="20">
      <c r="A1721" s="39"/>
    </row>
    <row r="1722" spans="1:1" ht="20">
      <c r="A1722" s="39"/>
    </row>
    <row r="1723" spans="1:1" ht="20">
      <c r="A1723" s="39"/>
    </row>
    <row r="1724" spans="1:1" ht="20">
      <c r="A1724" s="39"/>
    </row>
    <row r="1725" spans="1:1" ht="20">
      <c r="A1725" s="39"/>
    </row>
    <row r="1726" spans="1:1" ht="20">
      <c r="A1726" s="39"/>
    </row>
    <row r="1727" spans="1:1" ht="20">
      <c r="A1727" s="39"/>
    </row>
    <row r="1728" spans="1:1" ht="20">
      <c r="A1728" s="39"/>
    </row>
    <row r="1729" spans="1:1" ht="20">
      <c r="A1729" s="39"/>
    </row>
    <row r="1730" spans="1:1" ht="20">
      <c r="A1730" s="39"/>
    </row>
    <row r="1731" spans="1:1" ht="20">
      <c r="A1731" s="39"/>
    </row>
    <row r="1732" spans="1:1" ht="20">
      <c r="A1732" s="39"/>
    </row>
    <row r="1733" spans="1:1" ht="20">
      <c r="A1733" s="39"/>
    </row>
    <row r="1734" spans="1:1" ht="20">
      <c r="A1734" s="39"/>
    </row>
    <row r="1735" spans="1:1" ht="20">
      <c r="A1735" s="39"/>
    </row>
    <row r="1736" spans="1:1" ht="20">
      <c r="A1736" s="39"/>
    </row>
    <row r="1737" spans="1:1" ht="20">
      <c r="A1737" s="39"/>
    </row>
    <row r="1738" spans="1:1" ht="20">
      <c r="A1738" s="39"/>
    </row>
    <row r="1739" spans="1:1" ht="20">
      <c r="A1739" s="39"/>
    </row>
    <row r="1740" spans="1:1" ht="20">
      <c r="A1740" s="39"/>
    </row>
    <row r="1741" spans="1:1" ht="20">
      <c r="A1741" s="39"/>
    </row>
    <row r="1742" spans="1:1" ht="20">
      <c r="A1742" s="39"/>
    </row>
    <row r="1743" spans="1:1" ht="20">
      <c r="A1743" s="39"/>
    </row>
    <row r="1744" spans="1:1" ht="20">
      <c r="A1744" s="39"/>
    </row>
    <row r="1745" spans="1:1" ht="20">
      <c r="A1745" s="39"/>
    </row>
    <row r="1746" spans="1:1" ht="20">
      <c r="A1746" s="39"/>
    </row>
    <row r="1747" spans="1:1" ht="20">
      <c r="A1747" s="39"/>
    </row>
    <row r="1748" spans="1:1" ht="20">
      <c r="A1748" s="39"/>
    </row>
    <row r="1749" spans="1:1" ht="20">
      <c r="A1749" s="39"/>
    </row>
    <row r="1750" spans="1:1" ht="20">
      <c r="A1750" s="39"/>
    </row>
    <row r="1751" spans="1:1" ht="20">
      <c r="A1751" s="39"/>
    </row>
    <row r="1752" spans="1:1" ht="20">
      <c r="A1752" s="39"/>
    </row>
    <row r="1753" spans="1:1" ht="20">
      <c r="A1753" s="39"/>
    </row>
    <row r="1754" spans="1:1" ht="20">
      <c r="A1754" s="39"/>
    </row>
    <row r="1755" spans="1:1" ht="20">
      <c r="A1755" s="39"/>
    </row>
    <row r="1756" spans="1:1" ht="20">
      <c r="A1756" s="39"/>
    </row>
    <row r="1757" spans="1:1" ht="20">
      <c r="A1757" s="39"/>
    </row>
    <row r="1758" spans="1:1" ht="20">
      <c r="A1758" s="39"/>
    </row>
    <row r="1759" spans="1:1" ht="20">
      <c r="A1759" s="39"/>
    </row>
    <row r="1760" spans="1:1" ht="20">
      <c r="A1760" s="39"/>
    </row>
    <row r="1761" spans="1:1" ht="20">
      <c r="A1761" s="39"/>
    </row>
    <row r="1762" spans="1:1" ht="20">
      <c r="A1762" s="39"/>
    </row>
    <row r="1763" spans="1:1" ht="20">
      <c r="A1763" s="39"/>
    </row>
    <row r="1764" spans="1:1" ht="20">
      <c r="A1764" s="39"/>
    </row>
    <row r="1765" spans="1:1" ht="20">
      <c r="A1765" s="39"/>
    </row>
    <row r="1766" spans="1:1" ht="20">
      <c r="A1766" s="39"/>
    </row>
    <row r="1767" spans="1:1" ht="20">
      <c r="A1767" s="39"/>
    </row>
    <row r="1768" spans="1:1" ht="20">
      <c r="A1768" s="39"/>
    </row>
    <row r="1769" spans="1:1" ht="20">
      <c r="A1769" s="39"/>
    </row>
    <row r="1770" spans="1:1" ht="20">
      <c r="A1770" s="39"/>
    </row>
    <row r="1771" spans="1:1" ht="20">
      <c r="A1771" s="39"/>
    </row>
    <row r="1772" spans="1:1" ht="20">
      <c r="A1772" s="39"/>
    </row>
    <row r="1773" spans="1:1" ht="20">
      <c r="A1773" s="39"/>
    </row>
    <row r="1774" spans="1:1" ht="20">
      <c r="A1774" s="39"/>
    </row>
    <row r="1775" spans="1:1" ht="20">
      <c r="A1775" s="39"/>
    </row>
    <row r="1776" spans="1:1" ht="20">
      <c r="A1776" s="39"/>
    </row>
    <row r="1777" spans="1:1" ht="20">
      <c r="A1777" s="39"/>
    </row>
    <row r="1778" spans="1:1" ht="20">
      <c r="A1778" s="39"/>
    </row>
    <row r="1779" spans="1:1" ht="20">
      <c r="A1779" s="39"/>
    </row>
    <row r="1780" spans="1:1" ht="20">
      <c r="A1780" s="39"/>
    </row>
    <row r="1781" spans="1:1" ht="20">
      <c r="A1781" s="39"/>
    </row>
    <row r="1782" spans="1:1" ht="20">
      <c r="A1782" s="39"/>
    </row>
    <row r="1783" spans="1:1" ht="20">
      <c r="A1783" s="39"/>
    </row>
    <row r="1784" spans="1:1" ht="20">
      <c r="A1784" s="39"/>
    </row>
    <row r="1785" spans="1:1" ht="20">
      <c r="A1785" s="39"/>
    </row>
    <row r="1786" spans="1:1" ht="20">
      <c r="A1786" s="39"/>
    </row>
    <row r="1787" spans="1:1" ht="20">
      <c r="A1787" s="39"/>
    </row>
    <row r="1788" spans="1:1" ht="20">
      <c r="A1788" s="39"/>
    </row>
    <row r="1789" spans="1:1" ht="20">
      <c r="A1789" s="39"/>
    </row>
    <row r="1790" spans="1:1" ht="20">
      <c r="A1790" s="39"/>
    </row>
    <row r="1791" spans="1:1" ht="20">
      <c r="A1791" s="39"/>
    </row>
    <row r="1792" spans="1:1" ht="20">
      <c r="A1792" s="39"/>
    </row>
    <row r="1793" spans="1:1" ht="20">
      <c r="A1793" s="39"/>
    </row>
    <row r="1794" spans="1:1" ht="20">
      <c r="A1794" s="39"/>
    </row>
    <row r="1795" spans="1:1" ht="20">
      <c r="A1795" s="39"/>
    </row>
    <row r="1796" spans="1:1" ht="20">
      <c r="A1796" s="39"/>
    </row>
    <row r="1797" spans="1:1" ht="20">
      <c r="A1797" s="39"/>
    </row>
    <row r="1798" spans="1:1" ht="20">
      <c r="A1798" s="39"/>
    </row>
    <row r="1799" spans="1:1" ht="20">
      <c r="A1799" s="39"/>
    </row>
    <row r="1800" spans="1:1" ht="20">
      <c r="A1800" s="39"/>
    </row>
    <row r="1801" spans="1:1" ht="20">
      <c r="A1801" s="39"/>
    </row>
    <row r="1802" spans="1:1" ht="20">
      <c r="A1802" s="39"/>
    </row>
    <row r="1803" spans="1:1" ht="20">
      <c r="A1803" s="39"/>
    </row>
    <row r="1804" spans="1:1" ht="20">
      <c r="A1804" s="39"/>
    </row>
    <row r="1805" spans="1:1" ht="20">
      <c r="A1805" s="39"/>
    </row>
    <row r="1806" spans="1:1" ht="20">
      <c r="A1806" s="39"/>
    </row>
    <row r="1807" spans="1:1" ht="20">
      <c r="A1807" s="39"/>
    </row>
    <row r="1808" spans="1:1" ht="20">
      <c r="A1808" s="39"/>
    </row>
    <row r="1809" spans="1:1" ht="20">
      <c r="A1809" s="39"/>
    </row>
    <row r="1810" spans="1:1" ht="20">
      <c r="A1810" s="39"/>
    </row>
    <row r="1811" spans="1:1" ht="20">
      <c r="A1811" s="39"/>
    </row>
    <row r="1812" spans="1:1" ht="20">
      <c r="A1812" s="39"/>
    </row>
    <row r="1813" spans="1:1" ht="20">
      <c r="A1813" s="39"/>
    </row>
    <row r="1814" spans="1:1" ht="20">
      <c r="A1814" s="39"/>
    </row>
    <row r="1815" spans="1:1" ht="20">
      <c r="A1815" s="39"/>
    </row>
    <row r="1816" spans="1:1" ht="20">
      <c r="A1816" s="39"/>
    </row>
    <row r="1817" spans="1:1" ht="20">
      <c r="A1817" s="39"/>
    </row>
    <row r="1818" spans="1:1" ht="20">
      <c r="A1818" s="39"/>
    </row>
    <row r="1819" spans="1:1" ht="20">
      <c r="A1819" s="39"/>
    </row>
    <row r="1820" spans="1:1" ht="20">
      <c r="A1820" s="39"/>
    </row>
    <row r="1821" spans="1:1" ht="20">
      <c r="A1821" s="39"/>
    </row>
    <row r="1822" spans="1:1" ht="20">
      <c r="A1822" s="39"/>
    </row>
    <row r="1823" spans="1:1" ht="20">
      <c r="A1823" s="39"/>
    </row>
    <row r="1824" spans="1:1" ht="20">
      <c r="A1824" s="39"/>
    </row>
    <row r="1825" spans="1:1" ht="20">
      <c r="A1825" s="39"/>
    </row>
    <row r="1826" spans="1:1" ht="20">
      <c r="A1826" s="39"/>
    </row>
    <row r="1827" spans="1:1" ht="20">
      <c r="A1827" s="39"/>
    </row>
    <row r="1828" spans="1:1" ht="20">
      <c r="A1828" s="39"/>
    </row>
    <row r="1829" spans="1:1" ht="20">
      <c r="A1829" s="39"/>
    </row>
    <row r="1830" spans="1:1" ht="20">
      <c r="A1830" s="39"/>
    </row>
    <row r="1831" spans="1:1" ht="20">
      <c r="A1831" s="39"/>
    </row>
    <row r="1832" spans="1:1" ht="20">
      <c r="A1832" s="39"/>
    </row>
    <row r="1833" spans="1:1" ht="20">
      <c r="A1833" s="39"/>
    </row>
    <row r="1834" spans="1:1" ht="20">
      <c r="A1834" s="39"/>
    </row>
    <row r="1835" spans="1:1" ht="20">
      <c r="A1835" s="39"/>
    </row>
    <row r="1836" spans="1:1" ht="20">
      <c r="A1836" s="39"/>
    </row>
    <row r="1837" spans="1:1" ht="20">
      <c r="A1837" s="39"/>
    </row>
    <row r="1838" spans="1:1" ht="20">
      <c r="A1838" s="39"/>
    </row>
    <row r="1839" spans="1:1" ht="20">
      <c r="A1839" s="39"/>
    </row>
    <row r="1840" spans="1:1" ht="20">
      <c r="A1840" s="39"/>
    </row>
    <row r="1841" spans="1:1" ht="20">
      <c r="A1841" s="39"/>
    </row>
    <row r="1842" spans="1:1" ht="20">
      <c r="A1842" s="39"/>
    </row>
    <row r="1843" spans="1:1" ht="20">
      <c r="A1843" s="39"/>
    </row>
    <row r="1844" spans="1:1" ht="20">
      <c r="A1844" s="39"/>
    </row>
    <row r="1845" spans="1:1" ht="20">
      <c r="A1845" s="39"/>
    </row>
    <row r="1846" spans="1:1" ht="20">
      <c r="A1846" s="39"/>
    </row>
    <row r="1847" spans="1:1" ht="20">
      <c r="A1847" s="39"/>
    </row>
    <row r="1848" spans="1:1" ht="20">
      <c r="A1848" s="39"/>
    </row>
    <row r="1849" spans="1:1" ht="20">
      <c r="A1849" s="39"/>
    </row>
    <row r="1850" spans="1:1" ht="20">
      <c r="A1850" s="39"/>
    </row>
    <row r="1851" spans="1:1" ht="20">
      <c r="A1851" s="39"/>
    </row>
    <row r="1852" spans="1:1" ht="20">
      <c r="A1852" s="39"/>
    </row>
    <row r="1853" spans="1:1" ht="20">
      <c r="A1853" s="39"/>
    </row>
    <row r="1854" spans="1:1" ht="20">
      <c r="A1854" s="39"/>
    </row>
    <row r="1855" spans="1:1" ht="20">
      <c r="A1855" s="39"/>
    </row>
    <row r="1856" spans="1:1" ht="20">
      <c r="A1856" s="39"/>
    </row>
    <row r="1857" spans="1:1" ht="20">
      <c r="A1857" s="39"/>
    </row>
    <row r="1858" spans="1:1" ht="20">
      <c r="A1858" s="39"/>
    </row>
    <row r="1859" spans="1:1" ht="20">
      <c r="A1859" s="39"/>
    </row>
    <row r="1860" spans="1:1" ht="20">
      <c r="A1860" s="39"/>
    </row>
    <row r="1861" spans="1:1" ht="20">
      <c r="A1861" s="39"/>
    </row>
    <row r="1862" spans="1:1" ht="20">
      <c r="A1862" s="39"/>
    </row>
    <row r="1863" spans="1:1" ht="20">
      <c r="A1863" s="39"/>
    </row>
    <row r="1864" spans="1:1" ht="20">
      <c r="A1864" s="39"/>
    </row>
    <row r="1865" spans="1:1" ht="20">
      <c r="A1865" s="39"/>
    </row>
    <row r="1866" spans="1:1" ht="20">
      <c r="A1866" s="39"/>
    </row>
    <row r="1867" spans="1:1" ht="20">
      <c r="A1867" s="39"/>
    </row>
    <row r="1868" spans="1:1" ht="20">
      <c r="A1868" s="39"/>
    </row>
    <row r="1869" spans="1:1" ht="20">
      <c r="A1869" s="39"/>
    </row>
    <row r="1870" spans="1:1" ht="20">
      <c r="A1870" s="39"/>
    </row>
    <row r="1871" spans="1:1" ht="20">
      <c r="A1871" s="39"/>
    </row>
    <row r="1872" spans="1:1" ht="20">
      <c r="A1872" s="39"/>
    </row>
    <row r="1873" spans="1:1" ht="20">
      <c r="A1873" s="39"/>
    </row>
    <row r="1874" spans="1:1" ht="20">
      <c r="A1874" s="39"/>
    </row>
    <row r="1875" spans="1:1" ht="20">
      <c r="A1875" s="39"/>
    </row>
    <row r="1876" spans="1:1" ht="20">
      <c r="A1876" s="39"/>
    </row>
    <row r="1877" spans="1:1" ht="20">
      <c r="A1877" s="39"/>
    </row>
    <row r="1878" spans="1:1" ht="20">
      <c r="A1878" s="39"/>
    </row>
    <row r="1879" spans="1:1" ht="20">
      <c r="A1879" s="39"/>
    </row>
    <row r="1880" spans="1:1" ht="20">
      <c r="A1880" s="39"/>
    </row>
    <row r="1881" spans="1:1" ht="20">
      <c r="A1881" s="39"/>
    </row>
    <row r="1882" spans="1:1" ht="20">
      <c r="A1882" s="39"/>
    </row>
    <row r="1883" spans="1:1" ht="20">
      <c r="A1883" s="39"/>
    </row>
    <row r="1884" spans="1:1" ht="20">
      <c r="A1884" s="39"/>
    </row>
    <row r="1885" spans="1:1" ht="20">
      <c r="A1885" s="39"/>
    </row>
    <row r="1886" spans="1:1" ht="20">
      <c r="A1886" s="39"/>
    </row>
    <row r="1887" spans="1:1" ht="20">
      <c r="A1887" s="39"/>
    </row>
    <row r="1888" spans="1:1" ht="20">
      <c r="A1888" s="39"/>
    </row>
    <row r="1889" spans="1:1" ht="20">
      <c r="A1889" s="39"/>
    </row>
    <row r="1890" spans="1:1" ht="20">
      <c r="A1890" s="39"/>
    </row>
    <row r="1891" spans="1:1" ht="20">
      <c r="A1891" s="39"/>
    </row>
    <row r="1892" spans="1:1" ht="20">
      <c r="A1892" s="39"/>
    </row>
    <row r="1893" spans="1:1" ht="20">
      <c r="A1893" s="39"/>
    </row>
    <row r="1894" spans="1:1" ht="20">
      <c r="A1894" s="39"/>
    </row>
    <row r="1895" spans="1:1" ht="20">
      <c r="A1895" s="39"/>
    </row>
    <row r="1896" spans="1:1" ht="20">
      <c r="A1896" s="39"/>
    </row>
    <row r="1897" spans="1:1" ht="20">
      <c r="A1897" s="39"/>
    </row>
    <row r="1898" spans="1:1" ht="20">
      <c r="A1898" s="39"/>
    </row>
    <row r="1899" spans="1:1" ht="20">
      <c r="A1899" s="39"/>
    </row>
    <row r="1900" spans="1:1" ht="20">
      <c r="A1900" s="39"/>
    </row>
    <row r="1901" spans="1:1" ht="20">
      <c r="A1901" s="39"/>
    </row>
    <row r="1902" spans="1:1" ht="20">
      <c r="A1902" s="39"/>
    </row>
    <row r="1903" spans="1:1" ht="20">
      <c r="A1903" s="39"/>
    </row>
    <row r="1904" spans="1:1" ht="20">
      <c r="A1904" s="39"/>
    </row>
    <row r="1905" spans="1:1" ht="20">
      <c r="A1905" s="39"/>
    </row>
    <row r="1906" spans="1:1" ht="20">
      <c r="A1906" s="39"/>
    </row>
    <row r="1907" spans="1:1" ht="20">
      <c r="A1907" s="39"/>
    </row>
    <row r="1908" spans="1:1" ht="20">
      <c r="A1908" s="39"/>
    </row>
    <row r="1909" spans="1:1" ht="20">
      <c r="A1909" s="39"/>
    </row>
    <row r="1910" spans="1:1" ht="20">
      <c r="A1910" s="39"/>
    </row>
    <row r="1911" spans="1:1" ht="20">
      <c r="A1911" s="39"/>
    </row>
    <row r="1912" spans="1:1" ht="20">
      <c r="A1912" s="39"/>
    </row>
    <row r="1913" spans="1:1" ht="20">
      <c r="A1913" s="39"/>
    </row>
    <row r="1914" spans="1:1" ht="20">
      <c r="A1914" s="39"/>
    </row>
    <row r="1915" spans="1:1" ht="20">
      <c r="A1915" s="39"/>
    </row>
    <row r="1916" spans="1:1" ht="20">
      <c r="A1916" s="39"/>
    </row>
    <row r="1917" spans="1:1" ht="20">
      <c r="A1917" s="39"/>
    </row>
    <row r="1918" spans="1:1" ht="20">
      <c r="A1918" s="39"/>
    </row>
    <row r="1919" spans="1:1" ht="20">
      <c r="A1919" s="39"/>
    </row>
    <row r="1920" spans="1:1" ht="20">
      <c r="A1920" s="39"/>
    </row>
    <row r="1921" spans="1:1" ht="20">
      <c r="A1921" s="39"/>
    </row>
    <row r="1922" spans="1:1" ht="20">
      <c r="A1922" s="39"/>
    </row>
    <row r="1923" spans="1:1" ht="20">
      <c r="A1923" s="39"/>
    </row>
    <row r="1924" spans="1:1" ht="20">
      <c r="A1924" s="39"/>
    </row>
    <row r="1925" spans="1:1" ht="20">
      <c r="A1925" s="39"/>
    </row>
    <row r="1926" spans="1:1" ht="20">
      <c r="A1926" s="39"/>
    </row>
    <row r="1927" spans="1:1" ht="20">
      <c r="A1927" s="39"/>
    </row>
    <row r="1928" spans="1:1" ht="20">
      <c r="A1928" s="39"/>
    </row>
    <row r="1929" spans="1:1" ht="20">
      <c r="A1929" s="39"/>
    </row>
    <row r="1930" spans="1:1" ht="20">
      <c r="A1930" s="39"/>
    </row>
    <row r="1931" spans="1:1" ht="20">
      <c r="A1931" s="39"/>
    </row>
    <row r="1932" spans="1:1" ht="20">
      <c r="A1932" s="39"/>
    </row>
    <row r="1933" spans="1:1" ht="20">
      <c r="A1933" s="39"/>
    </row>
    <row r="1934" spans="1:1" ht="20">
      <c r="A1934" s="39"/>
    </row>
    <row r="1935" spans="1:1" ht="20">
      <c r="A1935" s="39"/>
    </row>
    <row r="1936" spans="1:1" ht="20">
      <c r="A1936" s="39"/>
    </row>
    <row r="1937" spans="1:1" ht="20">
      <c r="A1937" s="39"/>
    </row>
    <row r="1938" spans="1:1" ht="20">
      <c r="A1938" s="39"/>
    </row>
    <row r="1939" spans="1:1" ht="20">
      <c r="A1939" s="39"/>
    </row>
    <row r="1940" spans="1:1" ht="20">
      <c r="A1940" s="39"/>
    </row>
    <row r="1941" spans="1:1" ht="20">
      <c r="A1941" s="39"/>
    </row>
    <row r="1942" spans="1:1" ht="20">
      <c r="A1942" s="39"/>
    </row>
    <row r="1943" spans="1:1" ht="20">
      <c r="A1943" s="39"/>
    </row>
    <row r="1944" spans="1:1" ht="20">
      <c r="A1944" s="39"/>
    </row>
    <row r="1945" spans="1:1" ht="20">
      <c r="A1945" s="39"/>
    </row>
    <row r="1946" spans="1:1" ht="20">
      <c r="A1946" s="39"/>
    </row>
    <row r="1947" spans="1:1" ht="20">
      <c r="A1947" s="39"/>
    </row>
    <row r="1948" spans="1:1" ht="20">
      <c r="A1948" s="39"/>
    </row>
    <row r="1949" spans="1:1" ht="20">
      <c r="A1949" s="39"/>
    </row>
    <row r="1950" spans="1:1" ht="20">
      <c r="A1950" s="39"/>
    </row>
    <row r="1951" spans="1:1" ht="20">
      <c r="A1951" s="39"/>
    </row>
    <row r="1952" spans="1:1" ht="20">
      <c r="A1952" s="39"/>
    </row>
    <row r="1953" spans="1:1" ht="20">
      <c r="A1953" s="39"/>
    </row>
    <row r="1954" spans="1:1" ht="20">
      <c r="A1954" s="39"/>
    </row>
    <row r="1955" spans="1:1" ht="20">
      <c r="A1955" s="39"/>
    </row>
    <row r="1956" spans="1:1" ht="20">
      <c r="A1956" s="39"/>
    </row>
    <row r="1957" spans="1:1" ht="20">
      <c r="A1957" s="39"/>
    </row>
    <row r="1958" spans="1:1" ht="20">
      <c r="A1958" s="39"/>
    </row>
    <row r="1959" spans="1:1" ht="20">
      <c r="A1959" s="39"/>
    </row>
    <row r="1960" spans="1:1" ht="20">
      <c r="A1960" s="39"/>
    </row>
    <row r="1961" spans="1:1" ht="20">
      <c r="A1961" s="39"/>
    </row>
    <row r="1962" spans="1:1" ht="20">
      <c r="A1962" s="39"/>
    </row>
    <row r="1963" spans="1:1" ht="20">
      <c r="A1963" s="39"/>
    </row>
    <row r="1964" spans="1:1" ht="20">
      <c r="A1964" s="39"/>
    </row>
    <row r="1965" spans="1:1" ht="20">
      <c r="A1965" s="39"/>
    </row>
    <row r="1966" spans="1:1" ht="20">
      <c r="A1966" s="39"/>
    </row>
    <row r="1967" spans="1:1" ht="20">
      <c r="A1967" s="39"/>
    </row>
    <row r="1968" spans="1:1" ht="20">
      <c r="A1968" s="39"/>
    </row>
    <row r="1969" spans="1:1" ht="20">
      <c r="A1969" s="39"/>
    </row>
    <row r="1970" spans="1:1" ht="20">
      <c r="A1970" s="39"/>
    </row>
    <row r="1971" spans="1:1" ht="20">
      <c r="A1971" s="39"/>
    </row>
    <row r="1972" spans="1:1" ht="20">
      <c r="A1972" s="39"/>
    </row>
    <row r="1973" spans="1:1" ht="20">
      <c r="A1973" s="39"/>
    </row>
    <row r="1974" spans="1:1" ht="20">
      <c r="A1974" s="39"/>
    </row>
    <row r="1975" spans="1:1" ht="20">
      <c r="A1975" s="39"/>
    </row>
    <row r="1976" spans="1:1" ht="20">
      <c r="A1976" s="39"/>
    </row>
    <row r="1977" spans="1:1" ht="20">
      <c r="A1977" s="39"/>
    </row>
    <row r="1978" spans="1:1" ht="20">
      <c r="A1978" s="39"/>
    </row>
    <row r="1979" spans="1:1" ht="20">
      <c r="A1979" s="39"/>
    </row>
    <row r="1980" spans="1:1" ht="20">
      <c r="A1980" s="39"/>
    </row>
    <row r="1981" spans="1:1" ht="20">
      <c r="A1981" s="39"/>
    </row>
    <row r="1982" spans="1:1" ht="20">
      <c r="A1982" s="39"/>
    </row>
    <row r="1983" spans="1:1" ht="20">
      <c r="A1983" s="39"/>
    </row>
    <row r="1984" spans="1:1" ht="20">
      <c r="A1984" s="39"/>
    </row>
    <row r="1985" spans="1:1" ht="20">
      <c r="A1985" s="39"/>
    </row>
    <row r="1986" spans="1:1" ht="20">
      <c r="A1986" s="39"/>
    </row>
    <row r="1987" spans="1:1" ht="20">
      <c r="A1987" s="39"/>
    </row>
    <row r="1988" spans="1:1" ht="20">
      <c r="A1988" s="39"/>
    </row>
    <row r="1989" spans="1:1" ht="20">
      <c r="A1989" s="39"/>
    </row>
    <row r="1990" spans="1:1" ht="20">
      <c r="A1990" s="39"/>
    </row>
    <row r="1991" spans="1:1" ht="20">
      <c r="A1991" s="39"/>
    </row>
    <row r="1992" spans="1:1" ht="20">
      <c r="A1992" s="39"/>
    </row>
    <row r="1993" spans="1:1" ht="20">
      <c r="A1993" s="39"/>
    </row>
    <row r="1994" spans="1:1" ht="20">
      <c r="A1994" s="39"/>
    </row>
    <row r="1995" spans="1:1" ht="20">
      <c r="A1995" s="39"/>
    </row>
    <row r="1996" spans="1:1" ht="20">
      <c r="A1996" s="39"/>
    </row>
    <row r="1997" spans="1:1" ht="20">
      <c r="A1997" s="39"/>
    </row>
    <row r="1998" spans="1:1" ht="20">
      <c r="A1998" s="39"/>
    </row>
    <row r="1999" spans="1:1" ht="20">
      <c r="A1999" s="39"/>
    </row>
    <row r="2000" spans="1:1" ht="20">
      <c r="A2000" s="39"/>
    </row>
    <row r="2001" spans="1:1" ht="20">
      <c r="A2001" s="39"/>
    </row>
    <row r="2002" spans="1:1" ht="20">
      <c r="A2002" s="39"/>
    </row>
    <row r="2003" spans="1:1" ht="20">
      <c r="A2003" s="39"/>
    </row>
    <row r="2004" spans="1:1" ht="20">
      <c r="A2004" s="39"/>
    </row>
    <row r="2005" spans="1:1" ht="20">
      <c r="A2005" s="39"/>
    </row>
    <row r="2006" spans="1:1" ht="20">
      <c r="A2006" s="39"/>
    </row>
    <row r="2007" spans="1:1" ht="20">
      <c r="A2007" s="39"/>
    </row>
    <row r="2008" spans="1:1" ht="20">
      <c r="A2008" s="39"/>
    </row>
    <row r="2009" spans="1:1" ht="20">
      <c r="A2009" s="39"/>
    </row>
    <row r="2010" spans="1:1" ht="20">
      <c r="A2010" s="39"/>
    </row>
    <row r="2011" spans="1:1" ht="20">
      <c r="A2011" s="39"/>
    </row>
    <row r="2012" spans="1:1" ht="20">
      <c r="A2012" s="39"/>
    </row>
    <row r="2013" spans="1:1" ht="20">
      <c r="A2013" s="39"/>
    </row>
    <row r="2014" spans="1:1" ht="20">
      <c r="A2014" s="39"/>
    </row>
    <row r="2015" spans="1:1" ht="20">
      <c r="A2015" s="39"/>
    </row>
    <row r="2016" spans="1:1" ht="20">
      <c r="A2016" s="39"/>
    </row>
    <row r="2017" spans="1:1" ht="20">
      <c r="A2017" s="39"/>
    </row>
    <row r="2018" spans="1:1" ht="20">
      <c r="A2018" s="39"/>
    </row>
    <row r="2019" spans="1:1" ht="20">
      <c r="A2019" s="39"/>
    </row>
    <row r="2020" spans="1:1" ht="20">
      <c r="A2020" s="39"/>
    </row>
    <row r="2021" spans="1:1" ht="20">
      <c r="A2021" s="39"/>
    </row>
    <row r="2022" spans="1:1" ht="20">
      <c r="A2022" s="39"/>
    </row>
    <row r="2023" spans="1:1" ht="20">
      <c r="A2023" s="39"/>
    </row>
    <row r="2024" spans="1:1" ht="20">
      <c r="A2024" s="39"/>
    </row>
    <row r="2025" spans="1:1" ht="20">
      <c r="A2025" s="39"/>
    </row>
    <row r="2026" spans="1:1" ht="20">
      <c r="A2026" s="39"/>
    </row>
    <row r="2027" spans="1:1" ht="20">
      <c r="A2027" s="39"/>
    </row>
    <row r="2028" spans="1:1" ht="20">
      <c r="A2028" s="39"/>
    </row>
    <row r="2029" spans="1:1" ht="20">
      <c r="A2029" s="39"/>
    </row>
    <row r="2030" spans="1:1" ht="20">
      <c r="A2030" s="39"/>
    </row>
    <row r="2031" spans="1:1" ht="20">
      <c r="A2031" s="39"/>
    </row>
    <row r="2032" spans="1:1" ht="20">
      <c r="A2032" s="39"/>
    </row>
    <row r="2033" spans="1:1" ht="20">
      <c r="A2033" s="39"/>
    </row>
    <row r="2034" spans="1:1" ht="20">
      <c r="A2034" s="39"/>
    </row>
    <row r="2035" spans="1:1" ht="20">
      <c r="A2035" s="39"/>
    </row>
    <row r="2036" spans="1:1" ht="20">
      <c r="A2036" s="39"/>
    </row>
    <row r="2037" spans="1:1" ht="20">
      <c r="A2037" s="39"/>
    </row>
    <row r="2038" spans="1:1" ht="20">
      <c r="A2038" s="39"/>
    </row>
    <row r="2039" spans="1:1" ht="20">
      <c r="A2039" s="39"/>
    </row>
    <row r="2040" spans="1:1" ht="20">
      <c r="A2040" s="39"/>
    </row>
    <row r="2041" spans="1:1" ht="20">
      <c r="A2041" s="39"/>
    </row>
    <row r="2042" spans="1:1" ht="20">
      <c r="A2042" s="39"/>
    </row>
    <row r="2043" spans="1:1" ht="20">
      <c r="A2043" s="39"/>
    </row>
    <row r="2044" spans="1:1" ht="20">
      <c r="A2044" s="39"/>
    </row>
    <row r="2045" spans="1:1" ht="20">
      <c r="A2045" s="39"/>
    </row>
    <row r="2046" spans="1:1" ht="20">
      <c r="A2046" s="39"/>
    </row>
    <row r="2047" spans="1:1" ht="20">
      <c r="A2047" s="39"/>
    </row>
    <row r="2048" spans="1:1" ht="20">
      <c r="A2048" s="39"/>
    </row>
    <row r="2049" spans="1:1" ht="20">
      <c r="A2049" s="39"/>
    </row>
    <row r="2050" spans="1:1" ht="20">
      <c r="A2050" s="39"/>
    </row>
    <row r="2051" spans="1:1" ht="20">
      <c r="A2051" s="39"/>
    </row>
    <row r="2052" spans="1:1" ht="20">
      <c r="A2052" s="39"/>
    </row>
    <row r="2053" spans="1:1" ht="20">
      <c r="A2053" s="39"/>
    </row>
    <row r="2054" spans="1:1" ht="20">
      <c r="A2054" s="39"/>
    </row>
    <row r="2055" spans="1:1" ht="20">
      <c r="A2055" s="39"/>
    </row>
    <row r="2056" spans="1:1" ht="20">
      <c r="A2056" s="39"/>
    </row>
    <row r="2057" spans="1:1" ht="20">
      <c r="A2057" s="39"/>
    </row>
    <row r="2058" spans="1:1" ht="20">
      <c r="A2058" s="39"/>
    </row>
    <row r="2059" spans="1:1" ht="20">
      <c r="A2059" s="39"/>
    </row>
    <row r="2060" spans="1:1" ht="20">
      <c r="A2060" s="39"/>
    </row>
    <row r="2061" spans="1:1" ht="20">
      <c r="A2061" s="39"/>
    </row>
    <row r="2062" spans="1:1" ht="20">
      <c r="A2062" s="39"/>
    </row>
    <row r="2063" spans="1:1" ht="20">
      <c r="A2063" s="39"/>
    </row>
    <row r="2064" spans="1:1" ht="20">
      <c r="A2064" s="39"/>
    </row>
    <row r="2065" spans="1:1" ht="20">
      <c r="A2065" s="39"/>
    </row>
    <row r="2066" spans="1:1" ht="20">
      <c r="A2066" s="39"/>
    </row>
    <row r="2067" spans="1:1" ht="20">
      <c r="A2067" s="39"/>
    </row>
    <row r="2068" spans="1:1" ht="20">
      <c r="A2068" s="39"/>
    </row>
    <row r="2069" spans="1:1" ht="20">
      <c r="A2069" s="39"/>
    </row>
    <row r="2070" spans="1:1" ht="20">
      <c r="A2070" s="39"/>
    </row>
    <row r="2071" spans="1:1" ht="20">
      <c r="A2071" s="39"/>
    </row>
    <row r="2072" spans="1:1" ht="20">
      <c r="A2072" s="39"/>
    </row>
    <row r="2073" spans="1:1" ht="20">
      <c r="A2073" s="39"/>
    </row>
    <row r="2074" spans="1:1" ht="20">
      <c r="A2074" s="39"/>
    </row>
    <row r="2075" spans="1:1" ht="20">
      <c r="A2075" s="39"/>
    </row>
    <row r="2076" spans="1:1" ht="20">
      <c r="A2076" s="39"/>
    </row>
    <row r="2077" spans="1:1" ht="20">
      <c r="A2077" s="39"/>
    </row>
    <row r="2078" spans="1:1" ht="20">
      <c r="A2078" s="39"/>
    </row>
    <row r="2079" spans="1:1" ht="20">
      <c r="A2079" s="39"/>
    </row>
    <row r="2080" spans="1:1" ht="20">
      <c r="A2080" s="39"/>
    </row>
    <row r="2081" spans="1:1" ht="20">
      <c r="A2081" s="39"/>
    </row>
    <row r="2082" spans="1:1" ht="20">
      <c r="A2082" s="39"/>
    </row>
    <row r="2083" spans="1:1" ht="20">
      <c r="A2083" s="39"/>
    </row>
    <row r="2084" spans="1:1" ht="20">
      <c r="A2084" s="39"/>
    </row>
    <row r="2085" spans="1:1" ht="20">
      <c r="A2085" s="39"/>
    </row>
    <row r="2086" spans="1:1" ht="20">
      <c r="A2086" s="39"/>
    </row>
    <row r="2087" spans="1:1" ht="20">
      <c r="A2087" s="39"/>
    </row>
    <row r="2088" spans="1:1" ht="20">
      <c r="A2088" s="39"/>
    </row>
    <row r="2089" spans="1:1" ht="20">
      <c r="A2089" s="39"/>
    </row>
    <row r="2090" spans="1:1" ht="20">
      <c r="A2090" s="39"/>
    </row>
    <row r="2091" spans="1:1" ht="20">
      <c r="A2091" s="39"/>
    </row>
    <row r="2092" spans="1:1" ht="20">
      <c r="A2092" s="39"/>
    </row>
    <row r="2093" spans="1:1" ht="20">
      <c r="A2093" s="39"/>
    </row>
    <row r="2094" spans="1:1" ht="20">
      <c r="A2094" s="39"/>
    </row>
    <row r="2095" spans="1:1" ht="20">
      <c r="A2095" s="39"/>
    </row>
    <row r="2096" spans="1:1" ht="20">
      <c r="A2096" s="39"/>
    </row>
    <row r="2097" spans="1:1" ht="20">
      <c r="A2097" s="39"/>
    </row>
    <row r="2098" spans="1:1" ht="20">
      <c r="A2098" s="39"/>
    </row>
    <row r="2099" spans="1:1" ht="20">
      <c r="A2099" s="39"/>
    </row>
    <row r="2100" spans="1:1" ht="20">
      <c r="A2100" s="39"/>
    </row>
    <row r="2101" spans="1:1" ht="20">
      <c r="A2101" s="39"/>
    </row>
    <row r="2102" spans="1:1" ht="20">
      <c r="A2102" s="39"/>
    </row>
    <row r="2103" spans="1:1" ht="20">
      <c r="A2103" s="39"/>
    </row>
    <row r="2104" spans="1:1" ht="20">
      <c r="A2104" s="39"/>
    </row>
    <row r="2105" spans="1:1" ht="20">
      <c r="A2105" s="39"/>
    </row>
    <row r="2106" spans="1:1" ht="20">
      <c r="A2106" s="39"/>
    </row>
    <row r="2107" spans="1:1" ht="20">
      <c r="A2107" s="39"/>
    </row>
    <row r="2108" spans="1:1" ht="20">
      <c r="A2108" s="39"/>
    </row>
    <row r="2109" spans="1:1" ht="20">
      <c r="A2109" s="39"/>
    </row>
    <row r="2110" spans="1:1" ht="20">
      <c r="A2110" s="39"/>
    </row>
    <row r="2111" spans="1:1" ht="20">
      <c r="A2111" s="39"/>
    </row>
    <row r="2112" spans="1:1" ht="20">
      <c r="A2112" s="39"/>
    </row>
    <row r="2113" spans="1:1" ht="20">
      <c r="A2113" s="39"/>
    </row>
    <row r="2114" spans="1:1" ht="20">
      <c r="A2114" s="39"/>
    </row>
    <row r="2115" spans="1:1" ht="20">
      <c r="A2115" s="39"/>
    </row>
    <row r="2116" spans="1:1" ht="20">
      <c r="A2116" s="39"/>
    </row>
    <row r="2117" spans="1:1" ht="20">
      <c r="A2117" s="39"/>
    </row>
    <row r="2118" spans="1:1" ht="20">
      <c r="A2118" s="39"/>
    </row>
    <row r="2119" spans="1:1" ht="20">
      <c r="A2119" s="39"/>
    </row>
    <row r="2120" spans="1:1" ht="20">
      <c r="A2120" s="39"/>
    </row>
    <row r="2121" spans="1:1" ht="20">
      <c r="A2121" s="39"/>
    </row>
    <row r="2122" spans="1:1" ht="20">
      <c r="A2122" s="39"/>
    </row>
    <row r="2123" spans="1:1" ht="20">
      <c r="A2123" s="39"/>
    </row>
    <row r="2124" spans="1:1" ht="20">
      <c r="A2124" s="39"/>
    </row>
    <row r="2125" spans="1:1" ht="20">
      <c r="A2125" s="39"/>
    </row>
    <row r="2126" spans="1:1" ht="20">
      <c r="A2126" s="39"/>
    </row>
    <row r="2127" spans="1:1" ht="20">
      <c r="A2127" s="39"/>
    </row>
    <row r="2128" spans="1:1" ht="20">
      <c r="A2128" s="39"/>
    </row>
    <row r="2129" spans="1:1" ht="20">
      <c r="A2129" s="39"/>
    </row>
    <row r="2130" spans="1:1" ht="20">
      <c r="A2130" s="39"/>
    </row>
    <row r="2131" spans="1:1" ht="20">
      <c r="A2131" s="39"/>
    </row>
    <row r="2132" spans="1:1" ht="20">
      <c r="A2132" s="39"/>
    </row>
    <row r="2133" spans="1:1" ht="20">
      <c r="A2133" s="39"/>
    </row>
    <row r="2134" spans="1:1" ht="20">
      <c r="A2134" s="39"/>
    </row>
    <row r="2135" spans="1:1" ht="20">
      <c r="A2135" s="39"/>
    </row>
    <row r="2136" spans="1:1" ht="20">
      <c r="A2136" s="39"/>
    </row>
    <row r="2137" spans="1:1" ht="20">
      <c r="A2137" s="39"/>
    </row>
    <row r="2138" spans="1:1" ht="20">
      <c r="A2138" s="39"/>
    </row>
    <row r="2139" spans="1:1" ht="20">
      <c r="A2139" s="39"/>
    </row>
    <row r="2140" spans="1:1" ht="20">
      <c r="A2140" s="39"/>
    </row>
    <row r="2141" spans="1:1" ht="20">
      <c r="A2141" s="39"/>
    </row>
    <row r="2142" spans="1:1" ht="20">
      <c r="A2142" s="39"/>
    </row>
    <row r="2143" spans="1:1" ht="20">
      <c r="A2143" s="39"/>
    </row>
    <row r="2144" spans="1:1" ht="20">
      <c r="A2144" s="39"/>
    </row>
    <row r="2145" spans="1:1" ht="20">
      <c r="A2145" s="39"/>
    </row>
    <row r="2146" spans="1:1" ht="20">
      <c r="A2146" s="39"/>
    </row>
    <row r="2147" spans="1:1" ht="20">
      <c r="A2147" s="39"/>
    </row>
    <row r="2148" spans="1:1" ht="20">
      <c r="A2148" s="39"/>
    </row>
    <row r="2149" spans="1:1" ht="20">
      <c r="A2149" s="39"/>
    </row>
    <row r="2150" spans="1:1" ht="20">
      <c r="A2150" s="39"/>
    </row>
    <row r="2151" spans="1:1" ht="20">
      <c r="A2151" s="39"/>
    </row>
    <row r="2152" spans="1:1" ht="20">
      <c r="A2152" s="39"/>
    </row>
    <row r="2153" spans="1:1" ht="20">
      <c r="A2153" s="39"/>
    </row>
    <row r="2154" spans="1:1" ht="20">
      <c r="A2154" s="39"/>
    </row>
    <row r="2155" spans="1:1" ht="20">
      <c r="A2155" s="39"/>
    </row>
    <row r="2156" spans="1:1" ht="20">
      <c r="A2156" s="39"/>
    </row>
    <row r="2157" spans="1:1" ht="20">
      <c r="A2157" s="39"/>
    </row>
    <row r="2158" spans="1:1" ht="20">
      <c r="A2158" s="39"/>
    </row>
    <row r="2159" spans="1:1" ht="20">
      <c r="A2159" s="39"/>
    </row>
    <row r="2160" spans="1:1" ht="20">
      <c r="A2160" s="39"/>
    </row>
    <row r="2161" spans="1:1" ht="20">
      <c r="A2161" s="39"/>
    </row>
    <row r="2162" spans="1:1" ht="20">
      <c r="A2162" s="39"/>
    </row>
    <row r="2163" spans="1:1" ht="20">
      <c r="A2163" s="39"/>
    </row>
    <row r="2164" spans="1:1" ht="20">
      <c r="A2164" s="39"/>
    </row>
    <row r="2165" spans="1:1" ht="20">
      <c r="A2165" s="39"/>
    </row>
    <row r="2166" spans="1:1" ht="20">
      <c r="A2166" s="39"/>
    </row>
    <row r="2167" spans="1:1" ht="20">
      <c r="A2167" s="39"/>
    </row>
    <row r="2168" spans="1:1" ht="20">
      <c r="A2168" s="39"/>
    </row>
    <row r="2169" spans="1:1" ht="20">
      <c r="A2169" s="39"/>
    </row>
    <row r="2170" spans="1:1" ht="20">
      <c r="A2170" s="39"/>
    </row>
    <row r="2171" spans="1:1" ht="20">
      <c r="A2171" s="39"/>
    </row>
    <row r="2172" spans="1:1" ht="20">
      <c r="A2172" s="39"/>
    </row>
    <row r="2173" spans="1:1" ht="20">
      <c r="A2173" s="39"/>
    </row>
    <row r="2174" spans="1:1" ht="20">
      <c r="A2174" s="39"/>
    </row>
    <row r="2175" spans="1:1" ht="20">
      <c r="A2175" s="39"/>
    </row>
    <row r="2176" spans="1:1" ht="20">
      <c r="A2176" s="39"/>
    </row>
    <row r="2177" spans="1:1" ht="20">
      <c r="A2177" s="39"/>
    </row>
    <row r="2178" spans="1:1" ht="20">
      <c r="A2178" s="39"/>
    </row>
    <row r="2179" spans="1:1" ht="20">
      <c r="A2179" s="39"/>
    </row>
    <row r="2180" spans="1:1" ht="20">
      <c r="A2180" s="39"/>
    </row>
    <row r="2181" spans="1:1" ht="20">
      <c r="A2181" s="39"/>
    </row>
    <row r="2182" spans="1:1" ht="20">
      <c r="A2182" s="39"/>
    </row>
    <row r="2183" spans="1:1" ht="20">
      <c r="A2183" s="39"/>
    </row>
    <row r="2184" spans="1:1" ht="20">
      <c r="A2184" s="39"/>
    </row>
    <row r="2185" spans="1:1" ht="20">
      <c r="A2185" s="39"/>
    </row>
    <row r="2186" spans="1:1" ht="20">
      <c r="A2186" s="39"/>
    </row>
    <row r="2187" spans="1:1" ht="20">
      <c r="A2187" s="39"/>
    </row>
    <row r="2188" spans="1:1" ht="20">
      <c r="A2188" s="39"/>
    </row>
    <row r="2189" spans="1:1" ht="20">
      <c r="A2189" s="39"/>
    </row>
    <row r="2190" spans="1:1" ht="20">
      <c r="A2190" s="39"/>
    </row>
    <row r="2191" spans="1:1" ht="20">
      <c r="A2191" s="39"/>
    </row>
    <row r="2192" spans="1:1" ht="20">
      <c r="A2192" s="39"/>
    </row>
    <row r="2193" spans="1:1" ht="20">
      <c r="A2193" s="39"/>
    </row>
    <row r="2194" spans="1:1" ht="20">
      <c r="A2194" s="39"/>
    </row>
    <row r="2195" spans="1:1" ht="20">
      <c r="A2195" s="39"/>
    </row>
    <row r="2196" spans="1:1" ht="20">
      <c r="A2196" s="39"/>
    </row>
    <row r="2197" spans="1:1" ht="20">
      <c r="A2197" s="39"/>
    </row>
    <row r="2198" spans="1:1" ht="20">
      <c r="A2198" s="39"/>
    </row>
    <row r="2199" spans="1:1" ht="20">
      <c r="A2199" s="39"/>
    </row>
    <row r="2200" spans="1:1" ht="20">
      <c r="A2200" s="39"/>
    </row>
    <row r="2201" spans="1:1" ht="20">
      <c r="A2201" s="39"/>
    </row>
    <row r="2202" spans="1:1" ht="20">
      <c r="A2202" s="39"/>
    </row>
    <row r="2203" spans="1:1" ht="20">
      <c r="A2203" s="39"/>
    </row>
    <row r="2204" spans="1:1" ht="20">
      <c r="A2204" s="39"/>
    </row>
    <row r="2205" spans="1:1" ht="20">
      <c r="A2205" s="39"/>
    </row>
    <row r="2206" spans="1:1" ht="20">
      <c r="A2206" s="39"/>
    </row>
    <row r="2207" spans="1:1" ht="20">
      <c r="A2207" s="39"/>
    </row>
    <row r="2208" spans="1:1" ht="20">
      <c r="A2208" s="39"/>
    </row>
    <row r="2209" spans="1:1" ht="20">
      <c r="A2209" s="39"/>
    </row>
    <row r="2210" spans="1:1" ht="20">
      <c r="A2210" s="39"/>
    </row>
    <row r="2211" spans="1:1" ht="20">
      <c r="A2211" s="39"/>
    </row>
    <row r="2212" spans="1:1" ht="20">
      <c r="A2212" s="39"/>
    </row>
    <row r="2213" spans="1:1" ht="20">
      <c r="A2213" s="39"/>
    </row>
    <row r="2214" spans="1:1" ht="20">
      <c r="A2214" s="39"/>
    </row>
    <row r="2215" spans="1:1" ht="20">
      <c r="A2215" s="39"/>
    </row>
    <row r="2216" spans="1:1" ht="20">
      <c r="A2216" s="39"/>
    </row>
    <row r="2217" spans="1:1" ht="20">
      <c r="A2217" s="39"/>
    </row>
    <row r="2218" spans="1:1" ht="20">
      <c r="A2218" s="39"/>
    </row>
    <row r="2219" spans="1:1" ht="20">
      <c r="A2219" s="39"/>
    </row>
    <row r="2220" spans="1:1" ht="20">
      <c r="A2220" s="39"/>
    </row>
    <row r="2221" spans="1:1" ht="20">
      <c r="A2221" s="39"/>
    </row>
    <row r="2222" spans="1:1" ht="20">
      <c r="A2222" s="39"/>
    </row>
    <row r="2223" spans="1:1" ht="20">
      <c r="A2223" s="39"/>
    </row>
    <row r="2224" spans="1:1" ht="20">
      <c r="A2224" s="39"/>
    </row>
    <row r="2225" spans="1:1" ht="20">
      <c r="A2225" s="39"/>
    </row>
    <row r="2226" spans="1:1" ht="20">
      <c r="A2226" s="39"/>
    </row>
    <row r="2227" spans="1:1" ht="20">
      <c r="A2227" s="39"/>
    </row>
    <row r="2228" spans="1:1" ht="20">
      <c r="A2228" s="39"/>
    </row>
    <row r="2229" spans="1:1" ht="20">
      <c r="A2229" s="39"/>
    </row>
    <row r="2230" spans="1:1" ht="20">
      <c r="A2230" s="39"/>
    </row>
    <row r="2231" spans="1:1" ht="20">
      <c r="A2231" s="39"/>
    </row>
    <row r="2232" spans="1:1" ht="20">
      <c r="A2232" s="39"/>
    </row>
    <row r="2233" spans="1:1" ht="20">
      <c r="A2233" s="39"/>
    </row>
    <row r="2234" spans="1:1" ht="20">
      <c r="A2234" s="39"/>
    </row>
    <row r="2235" spans="1:1" ht="20">
      <c r="A2235" s="39"/>
    </row>
    <row r="2236" spans="1:1" ht="20">
      <c r="A2236" s="39"/>
    </row>
    <row r="2237" spans="1:1" ht="20">
      <c r="A2237" s="39"/>
    </row>
    <row r="2238" spans="1:1" ht="20">
      <c r="A2238" s="39"/>
    </row>
    <row r="2239" spans="1:1" ht="20">
      <c r="A2239" s="39"/>
    </row>
    <row r="2240" spans="1:1" ht="20">
      <c r="A2240" s="39"/>
    </row>
    <row r="2241" spans="1:1" ht="20">
      <c r="A2241" s="39"/>
    </row>
    <row r="2242" spans="1:1" ht="20">
      <c r="A2242" s="39"/>
    </row>
    <row r="2243" spans="1:1" ht="20">
      <c r="A2243" s="39"/>
    </row>
    <row r="2244" spans="1:1" ht="20">
      <c r="A2244" s="39"/>
    </row>
    <row r="2245" spans="1:1" ht="20">
      <c r="A2245" s="39"/>
    </row>
    <row r="2246" spans="1:1" ht="20">
      <c r="A2246" s="39"/>
    </row>
    <row r="2247" spans="1:1" ht="20">
      <c r="A2247" s="39"/>
    </row>
    <row r="2248" spans="1:1" ht="20">
      <c r="A2248" s="39"/>
    </row>
    <row r="2249" spans="1:1" ht="20">
      <c r="A2249" s="39"/>
    </row>
    <row r="2250" spans="1:1" ht="20">
      <c r="A2250" s="39"/>
    </row>
    <row r="2251" spans="1:1" ht="20">
      <c r="A2251" s="39"/>
    </row>
    <row r="2252" spans="1:1" ht="20">
      <c r="A2252" s="39"/>
    </row>
    <row r="2253" spans="1:1" ht="20">
      <c r="A2253" s="39"/>
    </row>
    <row r="2254" spans="1:1" ht="20">
      <c r="A2254" s="39"/>
    </row>
    <row r="2255" spans="1:1" ht="20">
      <c r="A2255" s="39"/>
    </row>
    <row r="2256" spans="1:1" ht="20">
      <c r="A2256" s="39"/>
    </row>
    <row r="2257" spans="1:1" ht="20">
      <c r="A2257" s="39"/>
    </row>
    <row r="2258" spans="1:1" ht="20">
      <c r="A2258" s="39"/>
    </row>
    <row r="2259" spans="1:1" ht="20">
      <c r="A2259" s="39"/>
    </row>
    <row r="2260" spans="1:1" ht="20">
      <c r="A2260" s="39"/>
    </row>
    <row r="2261" spans="1:1" ht="20">
      <c r="A2261" s="39"/>
    </row>
    <row r="2262" spans="1:1" ht="20">
      <c r="A2262" s="39"/>
    </row>
    <row r="2263" spans="1:1" ht="20">
      <c r="A2263" s="39"/>
    </row>
    <row r="2264" spans="1:1" ht="20">
      <c r="A2264" s="39"/>
    </row>
    <row r="2265" spans="1:1" ht="20">
      <c r="A2265" s="39"/>
    </row>
    <row r="2266" spans="1:1" ht="20">
      <c r="A2266" s="39"/>
    </row>
    <row r="2267" spans="1:1" ht="20">
      <c r="A2267" s="39"/>
    </row>
    <row r="2268" spans="1:1" ht="20">
      <c r="A2268" s="39"/>
    </row>
    <row r="2269" spans="1:1" ht="20">
      <c r="A2269" s="39"/>
    </row>
    <row r="2270" spans="1:1" ht="20">
      <c r="A2270" s="39"/>
    </row>
    <row r="2271" spans="1:1" ht="20">
      <c r="A2271" s="39"/>
    </row>
    <row r="2272" spans="1:1" ht="20">
      <c r="A2272" s="39"/>
    </row>
    <row r="2273" spans="1:1" ht="20">
      <c r="A2273" s="39"/>
    </row>
    <row r="2274" spans="1:1" ht="20">
      <c r="A2274" s="39"/>
    </row>
    <row r="2275" spans="1:1" ht="20">
      <c r="A2275" s="39"/>
    </row>
    <row r="2276" spans="1:1" ht="20">
      <c r="A2276" s="39"/>
    </row>
    <row r="2277" spans="1:1" ht="20">
      <c r="A2277" s="39"/>
    </row>
    <row r="2278" spans="1:1" ht="20">
      <c r="A2278" s="39"/>
    </row>
    <row r="2279" spans="1:1" ht="20">
      <c r="A2279" s="39"/>
    </row>
    <row r="2280" spans="1:1" ht="20">
      <c r="A2280" s="39"/>
    </row>
    <row r="2281" spans="1:1" ht="20">
      <c r="A2281" s="39"/>
    </row>
    <row r="2282" spans="1:1" ht="20">
      <c r="A2282" s="39"/>
    </row>
    <row r="2283" spans="1:1" ht="20">
      <c r="A2283" s="39"/>
    </row>
    <row r="2284" spans="1:1" ht="20">
      <c r="A2284" s="39"/>
    </row>
    <row r="2285" spans="1:1" ht="20">
      <c r="A2285" s="39"/>
    </row>
    <row r="2286" spans="1:1" ht="20">
      <c r="A2286" s="39"/>
    </row>
    <row r="2287" spans="1:1" ht="20">
      <c r="A2287" s="39"/>
    </row>
    <row r="2288" spans="1:1" ht="20">
      <c r="A2288" s="39"/>
    </row>
    <row r="2289" spans="1:1" ht="20">
      <c r="A2289" s="39"/>
    </row>
    <row r="2290" spans="1:1" ht="20">
      <c r="A2290" s="39"/>
    </row>
    <row r="2291" spans="1:1" ht="20">
      <c r="A2291" s="39"/>
    </row>
    <row r="2292" spans="1:1" ht="20">
      <c r="A2292" s="39"/>
    </row>
    <row r="2293" spans="1:1" ht="20">
      <c r="A2293" s="39"/>
    </row>
    <row r="2294" spans="1:1" ht="20">
      <c r="A2294" s="39"/>
    </row>
    <row r="2295" spans="1:1" ht="20">
      <c r="A2295" s="39"/>
    </row>
    <row r="2296" spans="1:1" ht="20">
      <c r="A2296" s="39"/>
    </row>
    <row r="2297" spans="1:1" ht="20">
      <c r="A2297" s="39"/>
    </row>
    <row r="2298" spans="1:1" ht="20">
      <c r="A2298" s="39"/>
    </row>
    <row r="2299" spans="1:1" ht="20">
      <c r="A2299" s="39"/>
    </row>
    <row r="2300" spans="1:1" ht="20">
      <c r="A2300" s="39"/>
    </row>
    <row r="2301" spans="1:1" ht="20">
      <c r="A2301" s="39"/>
    </row>
    <row r="2302" spans="1:1" ht="20">
      <c r="A2302" s="39"/>
    </row>
    <row r="2303" spans="1:1" ht="20">
      <c r="A2303" s="39"/>
    </row>
    <row r="2304" spans="1:1" ht="20">
      <c r="A2304" s="39"/>
    </row>
    <row r="2305" spans="1:1" ht="20">
      <c r="A2305" s="39"/>
    </row>
    <row r="2306" spans="1:1" ht="20">
      <c r="A2306" s="39"/>
    </row>
    <row r="2307" spans="1:1" ht="20">
      <c r="A2307" s="39"/>
    </row>
    <row r="2308" spans="1:1" ht="20">
      <c r="A2308" s="39"/>
    </row>
    <row r="2309" spans="1:1" ht="20">
      <c r="A2309" s="39"/>
    </row>
    <row r="2310" spans="1:1" ht="20">
      <c r="A2310" s="39"/>
    </row>
    <row r="2311" spans="1:1" ht="20">
      <c r="A2311" s="39"/>
    </row>
    <row r="2312" spans="1:1" ht="20">
      <c r="A2312" s="39"/>
    </row>
    <row r="2313" spans="1:1" ht="20">
      <c r="A2313" s="39"/>
    </row>
    <row r="2314" spans="1:1" ht="20">
      <c r="A2314" s="39"/>
    </row>
    <row r="2315" spans="1:1" ht="20">
      <c r="A2315" s="39"/>
    </row>
    <row r="2316" spans="1:1" ht="20">
      <c r="A2316" s="39"/>
    </row>
    <row r="2317" spans="1:1" ht="20">
      <c r="A2317" s="39"/>
    </row>
    <row r="2318" spans="1:1" ht="20">
      <c r="A2318" s="39"/>
    </row>
    <row r="2319" spans="1:1" ht="20">
      <c r="A2319" s="39"/>
    </row>
    <row r="2320" spans="1:1" ht="20">
      <c r="A2320" s="39"/>
    </row>
    <row r="2321" spans="1:1" ht="20">
      <c r="A2321" s="39"/>
    </row>
    <row r="2322" spans="1:1" ht="20">
      <c r="A2322" s="39"/>
    </row>
    <row r="2323" spans="1:1" ht="20">
      <c r="A2323" s="39"/>
    </row>
    <row r="2324" spans="1:1" ht="20">
      <c r="A2324" s="39"/>
    </row>
    <row r="2325" spans="1:1" ht="20">
      <c r="A2325" s="39"/>
    </row>
    <row r="2326" spans="1:1" ht="20">
      <c r="A2326" s="39"/>
    </row>
    <row r="2327" spans="1:1" ht="20">
      <c r="A2327" s="39"/>
    </row>
    <row r="2328" spans="1:1" ht="20">
      <c r="A2328" s="39"/>
    </row>
    <row r="2329" spans="1:1" ht="20">
      <c r="A2329" s="39"/>
    </row>
    <row r="2330" spans="1:1" ht="20">
      <c r="A2330" s="39"/>
    </row>
    <row r="2331" spans="1:1" ht="20">
      <c r="A2331" s="39"/>
    </row>
    <row r="2332" spans="1:1" ht="20">
      <c r="A2332" s="39"/>
    </row>
    <row r="2333" spans="1:1" ht="20">
      <c r="A2333" s="39"/>
    </row>
    <row r="2334" spans="1:1" ht="20">
      <c r="A2334" s="39"/>
    </row>
    <row r="2335" spans="1:1" ht="20">
      <c r="A2335" s="39"/>
    </row>
    <row r="2336" spans="1:1" ht="20">
      <c r="A2336" s="39"/>
    </row>
    <row r="2337" spans="1:1" ht="20">
      <c r="A2337" s="39"/>
    </row>
    <row r="2338" spans="1:1" ht="20">
      <c r="A2338" s="39"/>
    </row>
    <row r="2339" spans="1:1" ht="20">
      <c r="A2339" s="39"/>
    </row>
    <row r="2340" spans="1:1" ht="20">
      <c r="A2340" s="39"/>
    </row>
    <row r="2341" spans="1:1" ht="20">
      <c r="A2341" s="39"/>
    </row>
    <row r="2342" spans="1:1" ht="20">
      <c r="A2342" s="39"/>
    </row>
    <row r="2343" spans="1:1" ht="20">
      <c r="A2343" s="39"/>
    </row>
    <row r="2344" spans="1:1" ht="20">
      <c r="A2344" s="39"/>
    </row>
    <row r="2345" spans="1:1" ht="20">
      <c r="A2345" s="39"/>
    </row>
    <row r="2346" spans="1:1" ht="20">
      <c r="A2346" s="39"/>
    </row>
    <row r="2347" spans="1:1" ht="20">
      <c r="A2347" s="39"/>
    </row>
    <row r="2348" spans="1:1" ht="20">
      <c r="A2348" s="39"/>
    </row>
    <row r="2349" spans="1:1" ht="20">
      <c r="A2349" s="39"/>
    </row>
    <row r="2350" spans="1:1" ht="20">
      <c r="A2350" s="39"/>
    </row>
    <row r="2351" spans="1:1" ht="20">
      <c r="A2351" s="39"/>
    </row>
    <row r="2352" spans="1:1" ht="20">
      <c r="A2352" s="39"/>
    </row>
    <row r="2353" spans="1:1" ht="20">
      <c r="A2353" s="39"/>
    </row>
    <row r="2354" spans="1:1" ht="20">
      <c r="A2354" s="39"/>
    </row>
    <row r="2355" spans="1:1" ht="20">
      <c r="A2355" s="39"/>
    </row>
    <row r="2356" spans="1:1" ht="20">
      <c r="A2356" s="39"/>
    </row>
    <row r="2357" spans="1:1" ht="20">
      <c r="A2357" s="39"/>
    </row>
    <row r="2358" spans="1:1" ht="20">
      <c r="A2358" s="39"/>
    </row>
    <row r="2359" spans="1:1" ht="20">
      <c r="A2359" s="39"/>
    </row>
    <row r="2360" spans="1:1" ht="20">
      <c r="A2360" s="39"/>
    </row>
    <row r="2361" spans="1:1" ht="20">
      <c r="A2361" s="39"/>
    </row>
    <row r="2362" spans="1:1" ht="20">
      <c r="A2362" s="39"/>
    </row>
    <row r="2363" spans="1:1" ht="20">
      <c r="A2363" s="39"/>
    </row>
    <row r="2364" spans="1:1" ht="20">
      <c r="A2364" s="39"/>
    </row>
    <row r="2365" spans="1:1" ht="20">
      <c r="A2365" s="39"/>
    </row>
    <row r="2366" spans="1:1" ht="20">
      <c r="A2366" s="39"/>
    </row>
    <row r="2367" spans="1:1" ht="20">
      <c r="A2367" s="39"/>
    </row>
    <row r="2368" spans="1:1" ht="20">
      <c r="A2368" s="39"/>
    </row>
    <row r="2369" spans="1:1" ht="20">
      <c r="A2369" s="39"/>
    </row>
    <row r="2370" spans="1:1" ht="20">
      <c r="A2370" s="39"/>
    </row>
    <row r="2371" spans="1:1" ht="20">
      <c r="A2371" s="39"/>
    </row>
    <row r="2372" spans="1:1" ht="20">
      <c r="A2372" s="39"/>
    </row>
    <row r="2373" spans="1:1" ht="20">
      <c r="A2373" s="39"/>
    </row>
    <row r="2374" spans="1:1" ht="20">
      <c r="A2374" s="39"/>
    </row>
    <row r="2375" spans="1:1" ht="20">
      <c r="A2375" s="39"/>
    </row>
    <row r="2376" spans="1:1" ht="20">
      <c r="A2376" s="39"/>
    </row>
    <row r="2377" spans="1:1" ht="20">
      <c r="A2377" s="39"/>
    </row>
    <row r="2378" spans="1:1" ht="20">
      <c r="A2378" s="39"/>
    </row>
    <row r="2379" spans="1:1" ht="20">
      <c r="A2379" s="39"/>
    </row>
    <row r="2380" spans="1:1" ht="20">
      <c r="A2380" s="39"/>
    </row>
    <row r="2381" spans="1:1" ht="20">
      <c r="A2381" s="39"/>
    </row>
    <row r="2382" spans="1:1" ht="20">
      <c r="A2382" s="39"/>
    </row>
    <row r="2383" spans="1:1" ht="20">
      <c r="A2383" s="39"/>
    </row>
    <row r="2384" spans="1:1" ht="20">
      <c r="A2384" s="39"/>
    </row>
    <row r="2385" spans="1:1" ht="20">
      <c r="A2385" s="39"/>
    </row>
    <row r="2386" spans="1:1" ht="20">
      <c r="A2386" s="39"/>
    </row>
    <row r="2387" spans="1:1" ht="20">
      <c r="A2387" s="39"/>
    </row>
    <row r="2388" spans="1:1" ht="20">
      <c r="A2388" s="39"/>
    </row>
    <row r="2389" spans="1:1" ht="20">
      <c r="A2389" s="39"/>
    </row>
    <row r="2390" spans="1:1" ht="20">
      <c r="A2390" s="39"/>
    </row>
    <row r="2391" spans="1:1" ht="20">
      <c r="A2391" s="39"/>
    </row>
    <row r="2392" spans="1:1" ht="20">
      <c r="A2392" s="39"/>
    </row>
    <row r="2393" spans="1:1" ht="20">
      <c r="A2393" s="39"/>
    </row>
    <row r="2394" spans="1:1" ht="20">
      <c r="A2394" s="39"/>
    </row>
    <row r="2395" spans="1:1" ht="20">
      <c r="A2395" s="39"/>
    </row>
    <row r="2396" spans="1:1" ht="20">
      <c r="A2396" s="39"/>
    </row>
    <row r="2397" spans="1:1" ht="20">
      <c r="A2397" s="39"/>
    </row>
    <row r="2398" spans="1:1" ht="20">
      <c r="A2398" s="39"/>
    </row>
    <row r="2399" spans="1:1" ht="20">
      <c r="A2399" s="39"/>
    </row>
    <row r="2400" spans="1:1" ht="20">
      <c r="A2400" s="39"/>
    </row>
    <row r="2401" spans="1:1" ht="20">
      <c r="A2401" s="39"/>
    </row>
    <row r="2402" spans="1:1" ht="20">
      <c r="A2402" s="39"/>
    </row>
    <row r="2403" spans="1:1" ht="20">
      <c r="A2403" s="39"/>
    </row>
    <row r="2404" spans="1:1" ht="20">
      <c r="A2404" s="39"/>
    </row>
    <row r="2405" spans="1:1" ht="20">
      <c r="A2405" s="39"/>
    </row>
    <row r="2406" spans="1:1" ht="20">
      <c r="A2406" s="39"/>
    </row>
    <row r="2407" spans="1:1" ht="20">
      <c r="A2407" s="39"/>
    </row>
    <row r="2408" spans="1:1" ht="20">
      <c r="A2408" s="39"/>
    </row>
    <row r="2409" spans="1:1" ht="20">
      <c r="A2409" s="39"/>
    </row>
    <row r="2410" spans="1:1" ht="20">
      <c r="A2410" s="39"/>
    </row>
    <row r="2411" spans="1:1" ht="20">
      <c r="A2411" s="39"/>
    </row>
    <row r="2412" spans="1:1" ht="20">
      <c r="A2412" s="39"/>
    </row>
    <row r="2413" spans="1:1" ht="20">
      <c r="A2413" s="39"/>
    </row>
    <row r="2414" spans="1:1" ht="20">
      <c r="A2414" s="39"/>
    </row>
    <row r="2415" spans="1:1" ht="20">
      <c r="A2415" s="39"/>
    </row>
    <row r="2416" spans="1:1" ht="20">
      <c r="A2416" s="39"/>
    </row>
    <row r="2417" spans="1:1" ht="20">
      <c r="A2417" s="39"/>
    </row>
    <row r="2418" spans="1:1" ht="20">
      <c r="A2418" s="39"/>
    </row>
    <row r="2419" spans="1:1" ht="20">
      <c r="A2419" s="39"/>
    </row>
    <row r="2420" spans="1:1" ht="20">
      <c r="A2420" s="39"/>
    </row>
    <row r="2421" spans="1:1" ht="20">
      <c r="A2421" s="39"/>
    </row>
    <row r="2422" spans="1:1" ht="20">
      <c r="A2422" s="39"/>
    </row>
    <row r="2423" spans="1:1" ht="20">
      <c r="A2423" s="39"/>
    </row>
    <row r="2424" spans="1:1" ht="20">
      <c r="A2424" s="39"/>
    </row>
    <row r="2425" spans="1:1" ht="20">
      <c r="A2425" s="39"/>
    </row>
    <row r="2426" spans="1:1" ht="20">
      <c r="A2426" s="39"/>
    </row>
    <row r="2427" spans="1:1" ht="20">
      <c r="A2427" s="39"/>
    </row>
    <row r="2428" spans="1:1" ht="20">
      <c r="A2428" s="39"/>
    </row>
    <row r="2429" spans="1:1" ht="20">
      <c r="A2429" s="39"/>
    </row>
    <row r="2430" spans="1:1" ht="20">
      <c r="A2430" s="39"/>
    </row>
    <row r="2431" spans="1:1" ht="20">
      <c r="A2431" s="39"/>
    </row>
    <row r="2432" spans="1:1" ht="20">
      <c r="A2432" s="39"/>
    </row>
    <row r="2433" spans="1:1" ht="20">
      <c r="A2433" s="39"/>
    </row>
    <row r="2434" spans="1:1" ht="20">
      <c r="A2434" s="39"/>
    </row>
    <row r="2435" spans="1:1" ht="20">
      <c r="A2435" s="39"/>
    </row>
    <row r="2436" spans="1:1" ht="20">
      <c r="A2436" s="39"/>
    </row>
    <row r="2437" spans="1:1" ht="20">
      <c r="A2437" s="39"/>
    </row>
    <row r="2438" spans="1:1" ht="20">
      <c r="A2438" s="39"/>
    </row>
    <row r="2439" spans="1:1" ht="20">
      <c r="A2439" s="39"/>
    </row>
    <row r="2440" spans="1:1" ht="20">
      <c r="A2440" s="39"/>
    </row>
    <row r="2441" spans="1:1" ht="20">
      <c r="A2441" s="39"/>
    </row>
    <row r="2442" spans="1:1" ht="20">
      <c r="A2442" s="39"/>
    </row>
    <row r="2443" spans="1:1" ht="20">
      <c r="A2443" s="39"/>
    </row>
    <row r="2444" spans="1:1" ht="20">
      <c r="A2444" s="39"/>
    </row>
    <row r="2445" spans="1:1" ht="20">
      <c r="A2445" s="39"/>
    </row>
    <row r="2446" spans="1:1" ht="20">
      <c r="A2446" s="39"/>
    </row>
    <row r="2447" spans="1:1" ht="20">
      <c r="A2447" s="39"/>
    </row>
    <row r="2448" spans="1:1" ht="20">
      <c r="A2448" s="39"/>
    </row>
    <row r="2449" spans="1:1" ht="20">
      <c r="A2449" s="39"/>
    </row>
    <row r="2450" spans="1:1" ht="20">
      <c r="A2450" s="39"/>
    </row>
    <row r="2451" spans="1:1" ht="20">
      <c r="A2451" s="39"/>
    </row>
    <row r="2452" spans="1:1" ht="20">
      <c r="A2452" s="39"/>
    </row>
    <row r="2453" spans="1:1" ht="20">
      <c r="A2453" s="39"/>
    </row>
    <row r="2454" spans="1:1" ht="20">
      <c r="A2454" s="39"/>
    </row>
    <row r="2455" spans="1:1" ht="20">
      <c r="A2455" s="39"/>
    </row>
    <row r="2456" spans="1:1" ht="20">
      <c r="A2456" s="39"/>
    </row>
    <row r="2457" spans="1:1" ht="20">
      <c r="A2457" s="39"/>
    </row>
    <row r="2458" spans="1:1" ht="20">
      <c r="A2458" s="39"/>
    </row>
    <row r="2459" spans="1:1" ht="20">
      <c r="A2459" s="39"/>
    </row>
    <row r="2460" spans="1:1" ht="20">
      <c r="A2460" s="39"/>
    </row>
    <row r="2461" spans="1:1" ht="20">
      <c r="A2461" s="39"/>
    </row>
    <row r="2462" spans="1:1" ht="20">
      <c r="A2462" s="39"/>
    </row>
    <row r="2463" spans="1:1" ht="20">
      <c r="A2463" s="39"/>
    </row>
    <row r="2464" spans="1:1" ht="20">
      <c r="A2464" s="39"/>
    </row>
    <row r="2465" spans="1:1" ht="20">
      <c r="A2465" s="39"/>
    </row>
    <row r="2466" spans="1:1" ht="20">
      <c r="A2466" s="39"/>
    </row>
    <row r="2467" spans="1:1" ht="20">
      <c r="A2467" s="39"/>
    </row>
    <row r="2468" spans="1:1" ht="20">
      <c r="A2468" s="39"/>
    </row>
    <row r="2469" spans="1:1" ht="20">
      <c r="A2469" s="39"/>
    </row>
    <row r="2470" spans="1:1" ht="20">
      <c r="A2470" s="39"/>
    </row>
    <row r="2471" spans="1:1" ht="20">
      <c r="A2471" s="39"/>
    </row>
    <row r="2472" spans="1:1" ht="20">
      <c r="A2472" s="39"/>
    </row>
    <row r="2473" spans="1:1" ht="20">
      <c r="A2473" s="39"/>
    </row>
    <row r="2474" spans="1:1" ht="20">
      <c r="A2474" s="39"/>
    </row>
    <row r="2475" spans="1:1" ht="20">
      <c r="A2475" s="39"/>
    </row>
    <row r="2476" spans="1:1" ht="20">
      <c r="A2476" s="39"/>
    </row>
    <row r="2477" spans="1:1" ht="20">
      <c r="A2477" s="39"/>
    </row>
    <row r="2478" spans="1:1" ht="20">
      <c r="A2478" s="39"/>
    </row>
    <row r="2479" spans="1:1" ht="20">
      <c r="A2479" s="39"/>
    </row>
    <row r="2480" spans="1:1" ht="20">
      <c r="A2480" s="39"/>
    </row>
    <row r="2481" spans="1:1" ht="20">
      <c r="A2481" s="39"/>
    </row>
    <row r="2482" spans="1:1" ht="20">
      <c r="A2482" s="39"/>
    </row>
    <row r="2483" spans="1:1" ht="20">
      <c r="A2483" s="39"/>
    </row>
    <row r="2484" spans="1:1" ht="20">
      <c r="A2484" s="39"/>
    </row>
    <row r="2485" spans="1:1" ht="20">
      <c r="A2485" s="39"/>
    </row>
    <row r="2486" spans="1:1" ht="20">
      <c r="A2486" s="39"/>
    </row>
    <row r="2487" spans="1:1" ht="20">
      <c r="A2487" s="39"/>
    </row>
    <row r="2488" spans="1:1" ht="20">
      <c r="A2488" s="39"/>
    </row>
    <row r="2489" spans="1:1" ht="20">
      <c r="A2489" s="39"/>
    </row>
    <row r="2490" spans="1:1" ht="20">
      <c r="A2490" s="39"/>
    </row>
    <row r="2491" spans="1:1" ht="20">
      <c r="A2491" s="39"/>
    </row>
    <row r="2492" spans="1:1" ht="20">
      <c r="A2492" s="39"/>
    </row>
    <row r="2493" spans="1:1" ht="20">
      <c r="A2493" s="39"/>
    </row>
    <row r="2494" spans="1:1" ht="20">
      <c r="A2494" s="39"/>
    </row>
    <row r="2495" spans="1:1" ht="20">
      <c r="A2495" s="39"/>
    </row>
    <row r="2496" spans="1:1" ht="20">
      <c r="A2496" s="39"/>
    </row>
    <row r="2497" spans="1:1" ht="20">
      <c r="A2497" s="39"/>
    </row>
    <row r="2498" spans="1:1" ht="20">
      <c r="A2498" s="39"/>
    </row>
    <row r="2499" spans="1:1" ht="20">
      <c r="A2499" s="39"/>
    </row>
    <row r="2500" spans="1:1" ht="20">
      <c r="A2500" s="39"/>
    </row>
    <row r="2501" spans="1:1" ht="20">
      <c r="A2501" s="39"/>
    </row>
    <row r="2502" spans="1:1" ht="20">
      <c r="A2502" s="39"/>
    </row>
    <row r="2503" spans="1:1" ht="20">
      <c r="A2503" s="39"/>
    </row>
    <row r="2504" spans="1:1" ht="20">
      <c r="A2504" s="39"/>
    </row>
    <row r="2505" spans="1:1" ht="20">
      <c r="A2505" s="39"/>
    </row>
    <row r="2506" spans="1:1" ht="20">
      <c r="A2506" s="39"/>
    </row>
    <row r="2507" spans="1:1" ht="20">
      <c r="A2507" s="39"/>
    </row>
    <row r="2508" spans="1:1" ht="20">
      <c r="A2508" s="39"/>
    </row>
    <row r="2509" spans="1:1" ht="20">
      <c r="A2509" s="39"/>
    </row>
    <row r="2510" spans="1:1" ht="20">
      <c r="A2510" s="39"/>
    </row>
    <row r="2511" spans="1:1" ht="20">
      <c r="A2511" s="39"/>
    </row>
    <row r="2512" spans="1:1" ht="20">
      <c r="A2512" s="39"/>
    </row>
    <row r="2513" spans="1:1" ht="20">
      <c r="A2513" s="39"/>
    </row>
    <row r="2514" spans="1:1" ht="20">
      <c r="A2514" s="39"/>
    </row>
    <row r="2515" spans="1:1" ht="20">
      <c r="A2515" s="39"/>
    </row>
    <row r="2516" spans="1:1" ht="20">
      <c r="A2516" s="39"/>
    </row>
    <row r="2517" spans="1:1" ht="20">
      <c r="A2517" s="39"/>
    </row>
    <row r="2518" spans="1:1" ht="20">
      <c r="A2518" s="39"/>
    </row>
    <row r="2519" spans="1:1" ht="20">
      <c r="A2519" s="39"/>
    </row>
    <row r="2520" spans="1:1" ht="20">
      <c r="A2520" s="39"/>
    </row>
    <row r="2521" spans="1:1" ht="20">
      <c r="A2521" s="39"/>
    </row>
    <row r="2522" spans="1:1" ht="20">
      <c r="A2522" s="39"/>
    </row>
    <row r="2523" spans="1:1" ht="20">
      <c r="A2523" s="39"/>
    </row>
    <row r="2524" spans="1:1" ht="20">
      <c r="A2524" s="39"/>
    </row>
    <row r="2525" spans="1:1" ht="20">
      <c r="A2525" s="39"/>
    </row>
    <row r="2526" spans="1:1" ht="20">
      <c r="A2526" s="39"/>
    </row>
    <row r="2527" spans="1:1" ht="20">
      <c r="A2527" s="39"/>
    </row>
    <row r="2528" spans="1:1" ht="20">
      <c r="A2528" s="39"/>
    </row>
    <row r="2529" spans="1:1" ht="20">
      <c r="A2529" s="39"/>
    </row>
    <row r="2530" spans="1:1" ht="20">
      <c r="A2530" s="39"/>
    </row>
    <row r="2531" spans="1:1" ht="20">
      <c r="A2531" s="39"/>
    </row>
    <row r="2532" spans="1:1" ht="20">
      <c r="A2532" s="39"/>
    </row>
    <row r="2533" spans="1:1" ht="20">
      <c r="A2533" s="39"/>
    </row>
    <row r="2534" spans="1:1" ht="20">
      <c r="A2534" s="39"/>
    </row>
    <row r="2535" spans="1:1" ht="20">
      <c r="A2535" s="39"/>
    </row>
    <row r="2536" spans="1:1" ht="20">
      <c r="A2536" s="39"/>
    </row>
    <row r="2537" spans="1:1" ht="20">
      <c r="A2537" s="39"/>
    </row>
    <row r="2538" spans="1:1" ht="20">
      <c r="A2538" s="39"/>
    </row>
    <row r="2539" spans="1:1" ht="20">
      <c r="A2539" s="39"/>
    </row>
    <row r="2540" spans="1:1" ht="20">
      <c r="A2540" s="39"/>
    </row>
    <row r="2541" spans="1:1" ht="20">
      <c r="A2541" s="39"/>
    </row>
    <row r="2542" spans="1:1" ht="20">
      <c r="A2542" s="39"/>
    </row>
    <row r="2543" spans="1:1" ht="20">
      <c r="A2543" s="39"/>
    </row>
    <row r="2544" spans="1:1" ht="20">
      <c r="A2544" s="39"/>
    </row>
    <row r="2545" spans="1:1" ht="20">
      <c r="A2545" s="39"/>
    </row>
    <row r="2546" spans="1:1" ht="20">
      <c r="A2546" s="39"/>
    </row>
    <row r="2547" spans="1:1" ht="20">
      <c r="A2547" s="39"/>
    </row>
    <row r="2548" spans="1:1" ht="20">
      <c r="A2548" s="39"/>
    </row>
    <row r="2549" spans="1:1" ht="20">
      <c r="A2549" s="39"/>
    </row>
    <row r="2550" spans="1:1" ht="20">
      <c r="A2550" s="39"/>
    </row>
    <row r="2551" spans="1:1" ht="20">
      <c r="A2551" s="39"/>
    </row>
    <row r="2552" spans="1:1" ht="20">
      <c r="A2552" s="39"/>
    </row>
    <row r="2553" spans="1:1" ht="20">
      <c r="A2553" s="39"/>
    </row>
    <row r="2554" spans="1:1" ht="20">
      <c r="A2554" s="39"/>
    </row>
    <row r="2555" spans="1:1" ht="20">
      <c r="A2555" s="39"/>
    </row>
    <row r="2556" spans="1:1" ht="20">
      <c r="A2556" s="39"/>
    </row>
    <row r="2557" spans="1:1" ht="20">
      <c r="A2557" s="39"/>
    </row>
    <row r="2558" spans="1:1" ht="20">
      <c r="A2558" s="39"/>
    </row>
    <row r="2559" spans="1:1" ht="20">
      <c r="A2559" s="39"/>
    </row>
    <row r="2560" spans="1:1" ht="20">
      <c r="A2560" s="39"/>
    </row>
    <row r="2561" spans="1:1" ht="20">
      <c r="A2561" s="39"/>
    </row>
    <row r="2562" spans="1:1" ht="20">
      <c r="A2562" s="39"/>
    </row>
    <row r="2563" spans="1:1" ht="20">
      <c r="A2563" s="39"/>
    </row>
    <row r="2564" spans="1:1" ht="20">
      <c r="A2564" s="39"/>
    </row>
    <row r="2565" spans="1:1" ht="20">
      <c r="A2565" s="39"/>
    </row>
    <row r="2566" spans="1:1" ht="20">
      <c r="A2566" s="39"/>
    </row>
    <row r="2567" spans="1:1" ht="20">
      <c r="A2567" s="39"/>
    </row>
    <row r="2568" spans="1:1" ht="20">
      <c r="A2568" s="39"/>
    </row>
    <row r="2569" spans="1:1" ht="20">
      <c r="A2569" s="39"/>
    </row>
    <row r="2570" spans="1:1" ht="20">
      <c r="A2570" s="39"/>
    </row>
    <row r="2571" spans="1:1" ht="20">
      <c r="A2571" s="39"/>
    </row>
    <row r="2572" spans="1:1" ht="20">
      <c r="A2572" s="39"/>
    </row>
    <row r="2573" spans="1:1" ht="20">
      <c r="A2573" s="39"/>
    </row>
    <row r="2574" spans="1:1" ht="20">
      <c r="A2574" s="39"/>
    </row>
    <row r="2575" spans="1:1" ht="20">
      <c r="A2575" s="39"/>
    </row>
    <row r="2576" spans="1:1" ht="20">
      <c r="A2576" s="39"/>
    </row>
    <row r="2577" spans="1:1" ht="20">
      <c r="A2577" s="39"/>
    </row>
    <row r="2578" spans="1:1" ht="20">
      <c r="A2578" s="39"/>
    </row>
    <row r="2579" spans="1:1" ht="20">
      <c r="A2579" s="39"/>
    </row>
    <row r="2580" spans="1:1" ht="20">
      <c r="A2580" s="39"/>
    </row>
    <row r="2581" spans="1:1" ht="20">
      <c r="A2581" s="39"/>
    </row>
    <row r="2582" spans="1:1" ht="20">
      <c r="A2582" s="39"/>
    </row>
    <row r="2583" spans="1:1" ht="20">
      <c r="A2583" s="39"/>
    </row>
    <row r="2584" spans="1:1" ht="20">
      <c r="A2584" s="39"/>
    </row>
    <row r="2585" spans="1:1" ht="20">
      <c r="A2585" s="39"/>
    </row>
    <row r="2586" spans="1:1" ht="20">
      <c r="A2586" s="39"/>
    </row>
    <row r="2587" spans="1:1" ht="20">
      <c r="A2587" s="39"/>
    </row>
    <row r="2588" spans="1:1" ht="20">
      <c r="A2588" s="39"/>
    </row>
    <row r="2589" spans="1:1" ht="20">
      <c r="A2589" s="39"/>
    </row>
    <row r="2590" spans="1:1" ht="20">
      <c r="A2590" s="39"/>
    </row>
    <row r="2591" spans="1:1" ht="20">
      <c r="A2591" s="39"/>
    </row>
    <row r="2592" spans="1:1" ht="20">
      <c r="A2592" s="39"/>
    </row>
    <row r="2593" spans="1:1" ht="20">
      <c r="A2593" s="39"/>
    </row>
    <row r="2594" spans="1:1" ht="20">
      <c r="A2594" s="39"/>
    </row>
    <row r="2595" spans="1:1" ht="20">
      <c r="A2595" s="39"/>
    </row>
    <row r="2596" spans="1:1" ht="20">
      <c r="A2596" s="39"/>
    </row>
    <row r="2597" spans="1:1" ht="20">
      <c r="A2597" s="39"/>
    </row>
    <row r="2598" spans="1:1" ht="20">
      <c r="A2598" s="39"/>
    </row>
    <row r="2599" spans="1:1" ht="20">
      <c r="A2599" s="39"/>
    </row>
    <row r="2600" spans="1:1" ht="20">
      <c r="A2600" s="39"/>
    </row>
    <row r="2601" spans="1:1" ht="20">
      <c r="A2601" s="39"/>
    </row>
    <row r="2602" spans="1:1" ht="20">
      <c r="A2602" s="39"/>
    </row>
    <row r="2603" spans="1:1" ht="20">
      <c r="A2603" s="39"/>
    </row>
    <row r="2604" spans="1:1" ht="20">
      <c r="A2604" s="39"/>
    </row>
    <row r="2605" spans="1:1" ht="20">
      <c r="A2605" s="39"/>
    </row>
    <row r="2606" spans="1:1" ht="20">
      <c r="A2606" s="39"/>
    </row>
    <row r="2607" spans="1:1" ht="20">
      <c r="A2607" s="39"/>
    </row>
    <row r="2608" spans="1:1" ht="20">
      <c r="A2608" s="39"/>
    </row>
    <row r="2609" spans="1:1" ht="20">
      <c r="A2609" s="39"/>
    </row>
    <row r="2610" spans="1:1" ht="20">
      <c r="A2610" s="39"/>
    </row>
    <row r="2611" spans="1:1" ht="20">
      <c r="A2611" s="39"/>
    </row>
    <row r="2612" spans="1:1" ht="20">
      <c r="A2612" s="39"/>
    </row>
    <row r="2613" spans="1:1" ht="20">
      <c r="A2613" s="39"/>
    </row>
    <row r="2614" spans="1:1" ht="20">
      <c r="A2614" s="39"/>
    </row>
    <row r="2615" spans="1:1" ht="20">
      <c r="A2615" s="39"/>
    </row>
    <row r="2616" spans="1:1" ht="20">
      <c r="A2616" s="39"/>
    </row>
    <row r="2617" spans="1:1" ht="20">
      <c r="A2617" s="39"/>
    </row>
    <row r="2618" spans="1:1" ht="20">
      <c r="A2618" s="39"/>
    </row>
    <row r="2619" spans="1:1" ht="20">
      <c r="A2619" s="39"/>
    </row>
    <row r="2620" spans="1:1" ht="20">
      <c r="A2620" s="39"/>
    </row>
    <row r="2621" spans="1:1" ht="20">
      <c r="A2621" s="39"/>
    </row>
    <row r="2622" spans="1:1" ht="20">
      <c r="A2622" s="39"/>
    </row>
    <row r="2623" spans="1:1" ht="20">
      <c r="A2623" s="39"/>
    </row>
    <row r="2624" spans="1:1" ht="20">
      <c r="A2624" s="39"/>
    </row>
    <row r="2625" spans="1:1" ht="20">
      <c r="A2625" s="39"/>
    </row>
    <row r="2626" spans="1:1" ht="20">
      <c r="A2626" s="39"/>
    </row>
    <row r="2627" spans="1:1" ht="20">
      <c r="A2627" s="39"/>
    </row>
    <row r="2628" spans="1:1" ht="20">
      <c r="A2628" s="39"/>
    </row>
    <row r="2629" spans="1:1" ht="20">
      <c r="A2629" s="39"/>
    </row>
    <row r="2630" spans="1:1" ht="20">
      <c r="A2630" s="39"/>
    </row>
    <row r="2631" spans="1:1" ht="20">
      <c r="A2631" s="39"/>
    </row>
    <row r="2632" spans="1:1" ht="20">
      <c r="A2632" s="39"/>
    </row>
    <row r="2633" spans="1:1" ht="20">
      <c r="A2633" s="39"/>
    </row>
    <row r="2634" spans="1:1" ht="20">
      <c r="A2634" s="39"/>
    </row>
    <row r="2635" spans="1:1" ht="20">
      <c r="A2635" s="39"/>
    </row>
    <row r="2636" spans="1:1" ht="20">
      <c r="A2636" s="39"/>
    </row>
    <row r="2637" spans="1:1" ht="20">
      <c r="A2637" s="39"/>
    </row>
    <row r="2638" spans="1:1" ht="20">
      <c r="A2638" s="39"/>
    </row>
    <row r="2639" spans="1:1" ht="20">
      <c r="A2639" s="39"/>
    </row>
    <row r="2640" spans="1:1" ht="20">
      <c r="A2640" s="39"/>
    </row>
    <row r="2641" spans="1:1" ht="20">
      <c r="A2641" s="39"/>
    </row>
    <row r="2642" spans="1:1" ht="20">
      <c r="A2642" s="39"/>
    </row>
    <row r="2643" spans="1:1" ht="20">
      <c r="A2643" s="39"/>
    </row>
    <row r="2644" spans="1:1" ht="20">
      <c r="A2644" s="39"/>
    </row>
    <row r="2645" spans="1:1" ht="20">
      <c r="A2645" s="39"/>
    </row>
    <row r="2646" spans="1:1" ht="20">
      <c r="A2646" s="39"/>
    </row>
    <row r="2647" spans="1:1" ht="20">
      <c r="A2647" s="39"/>
    </row>
    <row r="2648" spans="1:1" ht="20">
      <c r="A2648" s="39"/>
    </row>
    <row r="2649" spans="1:1" ht="20">
      <c r="A2649" s="39"/>
    </row>
    <row r="2650" spans="1:1" ht="20">
      <c r="A2650" s="39"/>
    </row>
    <row r="2651" spans="1:1" ht="20">
      <c r="A2651" s="39"/>
    </row>
    <row r="2652" spans="1:1" ht="20">
      <c r="A2652" s="39"/>
    </row>
    <row r="2653" spans="1:1" ht="20">
      <c r="A2653" s="39"/>
    </row>
    <row r="2654" spans="1:1" ht="20">
      <c r="A2654" s="39"/>
    </row>
    <row r="2655" spans="1:1" ht="20">
      <c r="A2655" s="39"/>
    </row>
    <row r="2656" spans="1:1" ht="20">
      <c r="A2656" s="39"/>
    </row>
    <row r="2657" spans="1:1" ht="20">
      <c r="A2657" s="39"/>
    </row>
    <row r="2658" spans="1:1" ht="20">
      <c r="A2658" s="39"/>
    </row>
    <row r="2659" spans="1:1" ht="20">
      <c r="A2659" s="39"/>
    </row>
    <row r="2660" spans="1:1" ht="20">
      <c r="A2660" s="39"/>
    </row>
    <row r="2661" spans="1:1" ht="20">
      <c r="A2661" s="39"/>
    </row>
    <row r="2662" spans="1:1" ht="20">
      <c r="A2662" s="39"/>
    </row>
    <row r="2663" spans="1:1" ht="20">
      <c r="A2663" s="39"/>
    </row>
    <row r="2664" spans="1:1" ht="20">
      <c r="A2664" s="39"/>
    </row>
    <row r="2665" spans="1:1" ht="20">
      <c r="A2665" s="39"/>
    </row>
    <row r="2666" spans="1:1" ht="20">
      <c r="A2666" s="39"/>
    </row>
    <row r="2667" spans="1:1" ht="20">
      <c r="A2667" s="39"/>
    </row>
    <row r="2668" spans="1:1" ht="20">
      <c r="A2668" s="39"/>
    </row>
    <row r="2669" spans="1:1" ht="20">
      <c r="A2669" s="39"/>
    </row>
    <row r="2670" spans="1:1" ht="20">
      <c r="A2670" s="39"/>
    </row>
    <row r="2671" spans="1:1" ht="20">
      <c r="A2671" s="39"/>
    </row>
    <row r="2672" spans="1:1" ht="20">
      <c r="A2672" s="39"/>
    </row>
    <row r="2673" spans="1:1" ht="20">
      <c r="A2673" s="39"/>
    </row>
    <row r="2674" spans="1:1" ht="20">
      <c r="A2674" s="39"/>
    </row>
    <row r="2675" spans="1:1" ht="20">
      <c r="A2675" s="39"/>
    </row>
    <row r="2676" spans="1:1" ht="20">
      <c r="A2676" s="39"/>
    </row>
    <row r="2677" spans="1:1" ht="20">
      <c r="A2677" s="39"/>
    </row>
    <row r="2678" spans="1:1" ht="20">
      <c r="A2678" s="39"/>
    </row>
    <row r="2679" spans="1:1" ht="20">
      <c r="A2679" s="39"/>
    </row>
    <row r="2680" spans="1:1" ht="20">
      <c r="A2680" s="39"/>
    </row>
    <row r="2681" spans="1:1" ht="20">
      <c r="A2681" s="39"/>
    </row>
    <row r="2682" spans="1:1" ht="20">
      <c r="A2682" s="39"/>
    </row>
    <row r="2683" spans="1:1" ht="20">
      <c r="A2683" s="39"/>
    </row>
    <row r="2684" spans="1:1" ht="20">
      <c r="A2684" s="39"/>
    </row>
    <row r="2685" spans="1:1" ht="20">
      <c r="A2685" s="39"/>
    </row>
    <row r="2686" spans="1:1" ht="20">
      <c r="A2686" s="39"/>
    </row>
    <row r="2687" spans="1:1" ht="20">
      <c r="A2687" s="39"/>
    </row>
    <row r="2688" spans="1:1" ht="20">
      <c r="A2688" s="39"/>
    </row>
    <row r="2689" spans="1:1" ht="20">
      <c r="A2689" s="39"/>
    </row>
    <row r="2690" spans="1:1" ht="20">
      <c r="A2690" s="39"/>
    </row>
    <row r="2691" spans="1:1" ht="20">
      <c r="A2691" s="39"/>
    </row>
    <row r="2692" spans="1:1" ht="20">
      <c r="A2692" s="39"/>
    </row>
    <row r="2693" spans="1:1" ht="20">
      <c r="A2693" s="39"/>
    </row>
    <row r="2694" spans="1:1" ht="20">
      <c r="A2694" s="39"/>
    </row>
    <row r="2695" spans="1:1" ht="20">
      <c r="A2695" s="39"/>
    </row>
    <row r="2696" spans="1:1" ht="20">
      <c r="A2696" s="39"/>
    </row>
    <row r="2697" spans="1:1" ht="20">
      <c r="A2697" s="39"/>
    </row>
    <row r="2698" spans="1:1" ht="20">
      <c r="A2698" s="39"/>
    </row>
    <row r="2699" spans="1:1" ht="20">
      <c r="A2699" s="39"/>
    </row>
    <row r="2700" spans="1:1" ht="20">
      <c r="A2700" s="39"/>
    </row>
    <row r="2701" spans="1:1" ht="20">
      <c r="A2701" s="39"/>
    </row>
    <row r="2702" spans="1:1" ht="20">
      <c r="A2702" s="39"/>
    </row>
    <row r="2703" spans="1:1" ht="20">
      <c r="A2703" s="39"/>
    </row>
    <row r="2704" spans="1:1" ht="20">
      <c r="A2704" s="39"/>
    </row>
    <row r="2705" spans="1:1" ht="20">
      <c r="A2705" s="39"/>
    </row>
    <row r="2706" spans="1:1" ht="20">
      <c r="A2706" s="39"/>
    </row>
    <row r="2707" spans="1:1" ht="20">
      <c r="A2707" s="39"/>
    </row>
    <row r="2708" spans="1:1" ht="20">
      <c r="A2708" s="39"/>
    </row>
    <row r="2709" spans="1:1" ht="20">
      <c r="A2709" s="39"/>
    </row>
    <row r="2710" spans="1:1" ht="20">
      <c r="A2710" s="39"/>
    </row>
    <row r="2711" spans="1:1" ht="20">
      <c r="A2711" s="39"/>
    </row>
    <row r="2712" spans="1:1" ht="20">
      <c r="A2712" s="39"/>
    </row>
    <row r="2713" spans="1:1" ht="20">
      <c r="A2713" s="39"/>
    </row>
    <row r="2714" spans="1:1" ht="20">
      <c r="A2714" s="39"/>
    </row>
    <row r="2715" spans="1:1" ht="20">
      <c r="A2715" s="39"/>
    </row>
    <row r="2716" spans="1:1" ht="20">
      <c r="A2716" s="39"/>
    </row>
    <row r="2717" spans="1:1" ht="20">
      <c r="A2717" s="39"/>
    </row>
    <row r="2718" spans="1:1" ht="20">
      <c r="A2718" s="39"/>
    </row>
    <row r="2719" spans="1:1" ht="20">
      <c r="A2719" s="39"/>
    </row>
    <row r="2720" spans="1:1" ht="20">
      <c r="A2720" s="39"/>
    </row>
    <row r="2721" spans="1:1" ht="20">
      <c r="A2721" s="39"/>
    </row>
    <row r="2722" spans="1:1" ht="20">
      <c r="A2722" s="39"/>
    </row>
    <row r="2723" spans="1:1" ht="20">
      <c r="A2723" s="39"/>
    </row>
    <row r="2724" spans="1:1" ht="20">
      <c r="A2724" s="39"/>
    </row>
    <row r="2725" spans="1:1" ht="20">
      <c r="A2725" s="39"/>
    </row>
    <row r="2726" spans="1:1" ht="20">
      <c r="A2726" s="39"/>
    </row>
    <row r="2727" spans="1:1" ht="20">
      <c r="A2727" s="39"/>
    </row>
    <row r="2728" spans="1:1" ht="20">
      <c r="A2728" s="39"/>
    </row>
    <row r="2729" spans="1:1" ht="20">
      <c r="A2729" s="39"/>
    </row>
    <row r="2730" spans="1:1" ht="20">
      <c r="A2730" s="39"/>
    </row>
    <row r="2731" spans="1:1" ht="20">
      <c r="A2731" s="39"/>
    </row>
    <row r="2732" spans="1:1" ht="20">
      <c r="A2732" s="39"/>
    </row>
    <row r="2733" spans="1:1" ht="20">
      <c r="A2733" s="39"/>
    </row>
    <row r="2734" spans="1:1" ht="20">
      <c r="A2734" s="39"/>
    </row>
    <row r="2735" spans="1:1" ht="20">
      <c r="A2735" s="39"/>
    </row>
    <row r="2736" spans="1:1" ht="20">
      <c r="A2736" s="39"/>
    </row>
    <row r="2737" spans="1:1" ht="20">
      <c r="A2737" s="39"/>
    </row>
    <row r="2738" spans="1:1" ht="20">
      <c r="A2738" s="39"/>
    </row>
    <row r="2739" spans="1:1" ht="20">
      <c r="A2739" s="39"/>
    </row>
    <row r="2740" spans="1:1" ht="20">
      <c r="A2740" s="39"/>
    </row>
    <row r="2741" spans="1:1" ht="20">
      <c r="A2741" s="39"/>
    </row>
    <row r="2742" spans="1:1" ht="20">
      <c r="A2742" s="39"/>
    </row>
    <row r="2743" spans="1:1" ht="20">
      <c r="A2743" s="39"/>
    </row>
    <row r="2744" spans="1:1" ht="20">
      <c r="A2744" s="39"/>
    </row>
    <row r="2745" spans="1:1" ht="20">
      <c r="A2745" s="39"/>
    </row>
    <row r="2746" spans="1:1" ht="20">
      <c r="A2746" s="39"/>
    </row>
    <row r="2747" spans="1:1" ht="20">
      <c r="A2747" s="39"/>
    </row>
    <row r="2748" spans="1:1" ht="20">
      <c r="A2748" s="39"/>
    </row>
    <row r="2749" spans="1:1" ht="20">
      <c r="A2749" s="39"/>
    </row>
    <row r="2750" spans="1:1" ht="20">
      <c r="A2750" s="39"/>
    </row>
    <row r="2751" spans="1:1" ht="20">
      <c r="A2751" s="39"/>
    </row>
    <row r="2752" spans="1:1" ht="20">
      <c r="A2752" s="39"/>
    </row>
    <row r="2753" spans="1:1" ht="20">
      <c r="A2753" s="39"/>
    </row>
    <row r="2754" spans="1:1" ht="20">
      <c r="A2754" s="39"/>
    </row>
    <row r="2755" spans="1:1" ht="20">
      <c r="A2755" s="39"/>
    </row>
    <row r="2756" spans="1:1" ht="20">
      <c r="A2756" s="39"/>
    </row>
    <row r="2757" spans="1:1" ht="20">
      <c r="A2757" s="39"/>
    </row>
    <row r="2758" spans="1:1" ht="20">
      <c r="A2758" s="39"/>
    </row>
    <row r="2759" spans="1:1" ht="20">
      <c r="A2759" s="39"/>
    </row>
    <row r="2760" spans="1:1" ht="20">
      <c r="A2760" s="39"/>
    </row>
    <row r="2761" spans="1:1" ht="20">
      <c r="A2761" s="39"/>
    </row>
    <row r="2762" spans="1:1" ht="20">
      <c r="A2762" s="39"/>
    </row>
    <row r="2763" spans="1:1" ht="20">
      <c r="A2763" s="39"/>
    </row>
    <row r="2764" spans="1:1" ht="20">
      <c r="A2764" s="39"/>
    </row>
    <row r="2765" spans="1:1" ht="20">
      <c r="A2765" s="39"/>
    </row>
    <row r="2766" spans="1:1" ht="20">
      <c r="A2766" s="39"/>
    </row>
    <row r="2767" spans="1:1" ht="20">
      <c r="A2767" s="39"/>
    </row>
    <row r="2768" spans="1:1" ht="20">
      <c r="A2768" s="39"/>
    </row>
    <row r="2769" spans="1:1" ht="20">
      <c r="A2769" s="39"/>
    </row>
    <row r="2770" spans="1:1" ht="20">
      <c r="A2770" s="39"/>
    </row>
    <row r="2771" spans="1:1" ht="20">
      <c r="A2771" s="39"/>
    </row>
    <row r="2772" spans="1:1" ht="20">
      <c r="A2772" s="39"/>
    </row>
    <row r="2773" spans="1:1" ht="20">
      <c r="A2773" s="39"/>
    </row>
    <row r="2774" spans="1:1" ht="20">
      <c r="A2774" s="39"/>
    </row>
    <row r="2775" spans="1:1" ht="20">
      <c r="A2775" s="39"/>
    </row>
    <row r="2776" spans="1:1" ht="20">
      <c r="A2776" s="39"/>
    </row>
    <row r="2777" spans="1:1" ht="20">
      <c r="A2777" s="39"/>
    </row>
    <row r="2778" spans="1:1" ht="20">
      <c r="A2778" s="39"/>
    </row>
    <row r="2779" spans="1:1" ht="20">
      <c r="A2779" s="39"/>
    </row>
    <row r="2780" spans="1:1" ht="20">
      <c r="A2780" s="39"/>
    </row>
    <row r="2781" spans="1:1" ht="20">
      <c r="A2781" s="39"/>
    </row>
    <row r="2782" spans="1:1" ht="20">
      <c r="A2782" s="39"/>
    </row>
    <row r="2783" spans="1:1" ht="20">
      <c r="A2783" s="39"/>
    </row>
    <row r="2784" spans="1:1" ht="20">
      <c r="A2784" s="39"/>
    </row>
    <row r="2785" spans="1:1" ht="20">
      <c r="A2785" s="39"/>
    </row>
    <row r="2786" spans="1:1" ht="20">
      <c r="A2786" s="39"/>
    </row>
    <row r="2787" spans="1:1" ht="20">
      <c r="A2787" s="39"/>
    </row>
    <row r="2788" spans="1:1" ht="20">
      <c r="A2788" s="39"/>
    </row>
    <row r="2789" spans="1:1" ht="20">
      <c r="A2789" s="39"/>
    </row>
    <row r="2790" spans="1:1" ht="20">
      <c r="A2790" s="39"/>
    </row>
    <row r="2791" spans="1:1" ht="20">
      <c r="A2791" s="39"/>
    </row>
    <row r="2792" spans="1:1" ht="20">
      <c r="A2792" s="39"/>
    </row>
    <row r="2793" spans="1:1" ht="20">
      <c r="A2793" s="39"/>
    </row>
    <row r="2794" spans="1:1" ht="20">
      <c r="A2794" s="39"/>
    </row>
    <row r="2795" spans="1:1" ht="20">
      <c r="A2795" s="39"/>
    </row>
    <row r="2796" spans="1:1" ht="20">
      <c r="A2796" s="39"/>
    </row>
    <row r="2797" spans="1:1" ht="20">
      <c r="A2797" s="39"/>
    </row>
    <row r="2798" spans="1:1" ht="20">
      <c r="A2798" s="39"/>
    </row>
    <row r="2799" spans="1:1" ht="20">
      <c r="A2799" s="39"/>
    </row>
    <row r="2800" spans="1:1" ht="20">
      <c r="A2800" s="39"/>
    </row>
    <row r="2801" spans="1:1" ht="20">
      <c r="A2801" s="39"/>
    </row>
    <row r="2802" spans="1:1" ht="20">
      <c r="A2802" s="39"/>
    </row>
    <row r="2803" spans="1:1" ht="20">
      <c r="A2803" s="39"/>
    </row>
    <row r="2804" spans="1:1" ht="20">
      <c r="A2804" s="39"/>
    </row>
    <row r="2805" spans="1:1" ht="20">
      <c r="A2805" s="39"/>
    </row>
    <row r="2806" spans="1:1" ht="20">
      <c r="A2806" s="39"/>
    </row>
    <row r="2807" spans="1:1" ht="20">
      <c r="A2807" s="39"/>
    </row>
    <row r="2808" spans="1:1" ht="20">
      <c r="A2808" s="39"/>
    </row>
    <row r="2809" spans="1:1" ht="20">
      <c r="A2809" s="39"/>
    </row>
    <row r="2810" spans="1:1" ht="20">
      <c r="A2810" s="39"/>
    </row>
    <row r="2811" spans="1:1" ht="20">
      <c r="A2811" s="39"/>
    </row>
    <row r="2812" spans="1:1" ht="20">
      <c r="A2812" s="39"/>
    </row>
    <row r="2813" spans="1:1" ht="20">
      <c r="A2813" s="39"/>
    </row>
    <row r="2814" spans="1:1" ht="20">
      <c r="A2814" s="39"/>
    </row>
    <row r="2815" spans="1:1" ht="20">
      <c r="A2815" s="39"/>
    </row>
    <row r="2816" spans="1:1" ht="20">
      <c r="A2816" s="39"/>
    </row>
    <row r="2817" spans="1:1" ht="20">
      <c r="A2817" s="39"/>
    </row>
    <row r="2818" spans="1:1" ht="20">
      <c r="A2818" s="39"/>
    </row>
    <row r="2819" spans="1:1" ht="20">
      <c r="A2819" s="39"/>
    </row>
    <row r="2820" spans="1:1" ht="20">
      <c r="A2820" s="39"/>
    </row>
    <row r="2821" spans="1:1" ht="20">
      <c r="A2821" s="39"/>
    </row>
    <row r="2822" spans="1:1" ht="20">
      <c r="A2822" s="39"/>
    </row>
    <row r="2823" spans="1:1" ht="20">
      <c r="A2823" s="39"/>
    </row>
    <row r="2824" spans="1:1" ht="20">
      <c r="A2824" s="39"/>
    </row>
    <row r="2825" spans="1:1" ht="20">
      <c r="A2825" s="39"/>
    </row>
    <row r="2826" spans="1:1" ht="20">
      <c r="A2826" s="39"/>
    </row>
    <row r="2827" spans="1:1" ht="20">
      <c r="A2827" s="39"/>
    </row>
    <row r="2828" spans="1:1" ht="20">
      <c r="A2828" s="39"/>
    </row>
    <row r="2829" spans="1:1" ht="20">
      <c r="A2829" s="39"/>
    </row>
    <row r="2830" spans="1:1" ht="20">
      <c r="A2830" s="39"/>
    </row>
    <row r="2831" spans="1:1" ht="20">
      <c r="A2831" s="39"/>
    </row>
    <row r="2832" spans="1:1" ht="20">
      <c r="A2832" s="39"/>
    </row>
    <row r="2833" spans="1:1" ht="20">
      <c r="A2833" s="39"/>
    </row>
    <row r="2834" spans="1:1" ht="20">
      <c r="A2834" s="39"/>
    </row>
    <row r="2835" spans="1:1" ht="20">
      <c r="A2835" s="39"/>
    </row>
    <row r="2836" spans="1:1" ht="20">
      <c r="A2836" s="39"/>
    </row>
    <row r="2837" spans="1:1" ht="20">
      <c r="A2837" s="39"/>
    </row>
    <row r="2838" spans="1:1" ht="20">
      <c r="A2838" s="39"/>
    </row>
    <row r="2839" spans="1:1" ht="20">
      <c r="A2839" s="39"/>
    </row>
    <row r="2840" spans="1:1" ht="20">
      <c r="A2840" s="39"/>
    </row>
    <row r="2841" spans="1:1" ht="20">
      <c r="A2841" s="39"/>
    </row>
    <row r="2842" spans="1:1" ht="20">
      <c r="A2842" s="39"/>
    </row>
    <row r="2843" spans="1:1" ht="20">
      <c r="A2843" s="39"/>
    </row>
    <row r="2844" spans="1:1" ht="20">
      <c r="A2844" s="39"/>
    </row>
    <row r="2845" spans="1:1" ht="20">
      <c r="A2845" s="39"/>
    </row>
    <row r="2846" spans="1:1" ht="20">
      <c r="A2846" s="39"/>
    </row>
    <row r="2847" spans="1:1" ht="20">
      <c r="A2847" s="39"/>
    </row>
    <row r="2848" spans="1:1" ht="20">
      <c r="A2848" s="39"/>
    </row>
    <row r="2849" spans="1:1" ht="20">
      <c r="A2849" s="39"/>
    </row>
    <row r="2850" spans="1:1" ht="20">
      <c r="A2850" s="39"/>
    </row>
    <row r="2851" spans="1:1" ht="20">
      <c r="A2851" s="39"/>
    </row>
    <row r="2852" spans="1:1" ht="20">
      <c r="A2852" s="39"/>
    </row>
    <row r="2853" spans="1:1" ht="20">
      <c r="A2853" s="39"/>
    </row>
    <row r="2854" spans="1:1" ht="20">
      <c r="A2854" s="39"/>
    </row>
    <row r="2855" spans="1:1" ht="20">
      <c r="A2855" s="39"/>
    </row>
    <row r="2856" spans="1:1" ht="20">
      <c r="A2856" s="39"/>
    </row>
    <row r="2857" spans="1:1" ht="20">
      <c r="A2857" s="39"/>
    </row>
    <row r="2858" spans="1:1" ht="20">
      <c r="A2858" s="39"/>
    </row>
    <row r="2859" spans="1:1" ht="20">
      <c r="A2859" s="39"/>
    </row>
    <row r="2860" spans="1:1" ht="20">
      <c r="A2860" s="39"/>
    </row>
    <row r="2861" spans="1:1" ht="20">
      <c r="A2861" s="39"/>
    </row>
    <row r="2862" spans="1:1" ht="20">
      <c r="A2862" s="39"/>
    </row>
    <row r="2863" spans="1:1" ht="20">
      <c r="A2863" s="39"/>
    </row>
    <row r="2864" spans="1:1" ht="20">
      <c r="A2864" s="39"/>
    </row>
    <row r="2865" spans="1:1" ht="20">
      <c r="A2865" s="39"/>
    </row>
    <row r="2866" spans="1:1" ht="20">
      <c r="A2866" s="39"/>
    </row>
    <row r="2867" spans="1:1" ht="20">
      <c r="A2867" s="39"/>
    </row>
    <row r="2868" spans="1:1" ht="20">
      <c r="A2868" s="39"/>
    </row>
    <row r="2869" spans="1:1" ht="20">
      <c r="A2869" s="39"/>
    </row>
    <row r="2870" spans="1:1" ht="20">
      <c r="A2870" s="39"/>
    </row>
    <row r="2871" spans="1:1" ht="20">
      <c r="A2871" s="39"/>
    </row>
    <row r="2872" spans="1:1" ht="20">
      <c r="A2872" s="39"/>
    </row>
    <row r="2873" spans="1:1" ht="20">
      <c r="A2873" s="39"/>
    </row>
    <row r="2874" spans="1:1" ht="20">
      <c r="A2874" s="39"/>
    </row>
    <row r="2875" spans="1:1" ht="20">
      <c r="A2875" s="39"/>
    </row>
    <row r="2876" spans="1:1" ht="20">
      <c r="A2876" s="39"/>
    </row>
    <row r="2877" spans="1:1" ht="20">
      <c r="A2877" s="39"/>
    </row>
    <row r="2878" spans="1:1" ht="20">
      <c r="A2878" s="39"/>
    </row>
    <row r="2879" spans="1:1" ht="20">
      <c r="A2879" s="39"/>
    </row>
    <row r="2880" spans="1:1" ht="20">
      <c r="A2880" s="39"/>
    </row>
    <row r="2881" spans="1:1" ht="20">
      <c r="A2881" s="39"/>
    </row>
    <row r="2882" spans="1:1" ht="20">
      <c r="A2882" s="39"/>
    </row>
    <row r="2883" spans="1:1" ht="20">
      <c r="A2883" s="39"/>
    </row>
    <row r="2884" spans="1:1" ht="20">
      <c r="A2884" s="39"/>
    </row>
    <row r="2885" spans="1:1" ht="20">
      <c r="A2885" s="39"/>
    </row>
    <row r="2886" spans="1:1" ht="20">
      <c r="A2886" s="39"/>
    </row>
    <row r="2887" spans="1:1" ht="20">
      <c r="A2887" s="39"/>
    </row>
    <row r="2888" spans="1:1" ht="20">
      <c r="A2888" s="39"/>
    </row>
    <row r="2889" spans="1:1" ht="20">
      <c r="A2889" s="39"/>
    </row>
    <row r="2890" spans="1:1" ht="20">
      <c r="A2890" s="39"/>
    </row>
    <row r="2891" spans="1:1" ht="20">
      <c r="A2891" s="39"/>
    </row>
    <row r="2892" spans="1:1" ht="20">
      <c r="A2892" s="39"/>
    </row>
    <row r="2893" spans="1:1" ht="20">
      <c r="A2893" s="39"/>
    </row>
    <row r="2894" spans="1:1" ht="20">
      <c r="A2894" s="39"/>
    </row>
    <row r="2895" spans="1:1" ht="20">
      <c r="A2895" s="39"/>
    </row>
    <row r="2896" spans="1:1" ht="20">
      <c r="A2896" s="39"/>
    </row>
    <row r="2897" spans="1:1" ht="20">
      <c r="A2897" s="39"/>
    </row>
    <row r="2898" spans="1:1" ht="20">
      <c r="A2898" s="39"/>
    </row>
    <row r="2899" spans="1:1" ht="20">
      <c r="A2899" s="39"/>
    </row>
    <row r="2900" spans="1:1" ht="20">
      <c r="A2900" s="39"/>
    </row>
    <row r="2901" spans="1:1" ht="20">
      <c r="A2901" s="39"/>
    </row>
    <row r="2902" spans="1:1" ht="20">
      <c r="A2902" s="39"/>
    </row>
    <row r="2903" spans="1:1" ht="20">
      <c r="A2903" s="39"/>
    </row>
    <row r="2904" spans="1:1" ht="20">
      <c r="A2904" s="39"/>
    </row>
    <row r="2905" spans="1:1" ht="20">
      <c r="A2905" s="39"/>
    </row>
    <row r="2906" spans="1:1" ht="20">
      <c r="A2906" s="39"/>
    </row>
    <row r="2907" spans="1:1" ht="20">
      <c r="A2907" s="39"/>
    </row>
    <row r="2908" spans="1:1" ht="20">
      <c r="A2908" s="39"/>
    </row>
    <row r="2909" spans="1:1" ht="20">
      <c r="A2909" s="39"/>
    </row>
    <row r="2910" spans="1:1" ht="20">
      <c r="A2910" s="39"/>
    </row>
    <row r="2911" spans="1:1" ht="20">
      <c r="A2911" s="39"/>
    </row>
    <row r="2912" spans="1:1" ht="20">
      <c r="A2912" s="39"/>
    </row>
    <row r="2913" spans="1:1" ht="20">
      <c r="A2913" s="39"/>
    </row>
    <row r="2914" spans="1:1" ht="20">
      <c r="A2914" s="39"/>
    </row>
    <row r="2915" spans="1:1" ht="20">
      <c r="A2915" s="39"/>
    </row>
    <row r="2916" spans="1:1" ht="20">
      <c r="A2916" s="39"/>
    </row>
    <row r="2917" spans="1:1" ht="20">
      <c r="A2917" s="39"/>
    </row>
    <row r="2918" spans="1:1" ht="20">
      <c r="A2918" s="39"/>
    </row>
    <row r="2919" spans="1:1" ht="20">
      <c r="A2919" s="39"/>
    </row>
    <row r="2920" spans="1:1" ht="20">
      <c r="A2920" s="39"/>
    </row>
    <row r="2921" spans="1:1" ht="20">
      <c r="A2921" s="39"/>
    </row>
    <row r="2922" spans="1:1" ht="20">
      <c r="A2922" s="39"/>
    </row>
    <row r="2923" spans="1:1" ht="20">
      <c r="A2923" s="39"/>
    </row>
    <row r="2924" spans="1:1" ht="20">
      <c r="A2924" s="39"/>
    </row>
    <row r="2925" spans="1:1" ht="20">
      <c r="A2925" s="39"/>
    </row>
    <row r="2926" spans="1:1" ht="20">
      <c r="A2926" s="39"/>
    </row>
    <row r="2927" spans="1:1" ht="20">
      <c r="A2927" s="39"/>
    </row>
    <row r="2928" spans="1:1" ht="20">
      <c r="A2928" s="39"/>
    </row>
    <row r="2929" spans="1:1" ht="20">
      <c r="A2929" s="39"/>
    </row>
    <row r="2930" spans="1:1" ht="20">
      <c r="A2930" s="39"/>
    </row>
    <row r="2931" spans="1:1" ht="20">
      <c r="A2931" s="39"/>
    </row>
    <row r="2932" spans="1:1" ht="20">
      <c r="A2932" s="39"/>
    </row>
    <row r="2933" spans="1:1" ht="20">
      <c r="A2933" s="39"/>
    </row>
    <row r="2934" spans="1:1" ht="20">
      <c r="A2934" s="39"/>
    </row>
    <row r="2935" spans="1:1" ht="20">
      <c r="A2935" s="39"/>
    </row>
    <row r="2936" spans="1:1" ht="20">
      <c r="A2936" s="39"/>
    </row>
    <row r="2937" spans="1:1" ht="20">
      <c r="A2937" s="39"/>
    </row>
    <row r="2938" spans="1:1" ht="20">
      <c r="A2938" s="39"/>
    </row>
    <row r="2939" spans="1:1" ht="20">
      <c r="A2939" s="39"/>
    </row>
    <row r="2940" spans="1:1" ht="20">
      <c r="A2940" s="39"/>
    </row>
    <row r="2941" spans="1:1" ht="20">
      <c r="A2941" s="39"/>
    </row>
    <row r="2942" spans="1:1" ht="20">
      <c r="A2942" s="39"/>
    </row>
    <row r="2943" spans="1:1" ht="20">
      <c r="A2943" s="39"/>
    </row>
    <row r="2944" spans="1:1" ht="20">
      <c r="A2944" s="39"/>
    </row>
    <row r="2945" spans="1:1" ht="20">
      <c r="A2945" s="39"/>
    </row>
    <row r="2946" spans="1:1" ht="20">
      <c r="A2946" s="39"/>
    </row>
    <row r="2947" spans="1:1" ht="20">
      <c r="A2947" s="39"/>
    </row>
    <row r="2948" spans="1:1" ht="20">
      <c r="A2948" s="39"/>
    </row>
    <row r="2949" spans="1:1" ht="20">
      <c r="A2949" s="39"/>
    </row>
    <row r="2950" spans="1:1" ht="20">
      <c r="A2950" s="39"/>
    </row>
    <row r="2951" spans="1:1" ht="20">
      <c r="A2951" s="39"/>
    </row>
    <row r="2952" spans="1:1" ht="20">
      <c r="A2952" s="39"/>
    </row>
    <row r="2953" spans="1:1" ht="20">
      <c r="A2953" s="39"/>
    </row>
    <row r="2954" spans="1:1" ht="20">
      <c r="A2954" s="39"/>
    </row>
    <row r="2955" spans="1:1" ht="20">
      <c r="A2955" s="39"/>
    </row>
    <row r="2956" spans="1:1" ht="20">
      <c r="A2956" s="39"/>
    </row>
    <row r="2957" spans="1:1" ht="20">
      <c r="A2957" s="39"/>
    </row>
    <row r="2958" spans="1:1" ht="20">
      <c r="A2958" s="39"/>
    </row>
    <row r="2959" spans="1:1" ht="20">
      <c r="A2959" s="39"/>
    </row>
    <row r="2960" spans="1:1" ht="20">
      <c r="A2960" s="39"/>
    </row>
    <row r="2961" spans="1:1" ht="20">
      <c r="A2961" s="39"/>
    </row>
    <row r="2962" spans="1:1" ht="20">
      <c r="A2962" s="39"/>
    </row>
    <row r="2963" spans="1:1" ht="20">
      <c r="A2963" s="39"/>
    </row>
    <row r="2964" spans="1:1" ht="20">
      <c r="A2964" s="39"/>
    </row>
    <row r="2965" spans="1:1" ht="20">
      <c r="A2965" s="39"/>
    </row>
    <row r="2966" spans="1:1" ht="20">
      <c r="A2966" s="39"/>
    </row>
    <row r="2967" spans="1:1" ht="20">
      <c r="A2967" s="39"/>
    </row>
    <row r="2968" spans="1:1" ht="20">
      <c r="A2968" s="39"/>
    </row>
    <row r="2969" spans="1:1" ht="20">
      <c r="A2969" s="39"/>
    </row>
    <row r="2970" spans="1:1" ht="20">
      <c r="A2970" s="39"/>
    </row>
    <row r="2971" spans="1:1" ht="20">
      <c r="A2971" s="39"/>
    </row>
    <row r="2972" spans="1:1" ht="20">
      <c r="A2972" s="39"/>
    </row>
    <row r="2973" spans="1:1" ht="20">
      <c r="A2973" s="39"/>
    </row>
    <row r="2974" spans="1:1" ht="20">
      <c r="A2974" s="39"/>
    </row>
    <row r="2975" spans="1:1" ht="20">
      <c r="A2975" s="39"/>
    </row>
    <row r="2976" spans="1:1" ht="20">
      <c r="A2976" s="39"/>
    </row>
    <row r="2977" spans="1:1" ht="20">
      <c r="A2977" s="39"/>
    </row>
    <row r="2978" spans="1:1" ht="20">
      <c r="A2978" s="39"/>
    </row>
    <row r="2979" spans="1:1" ht="20">
      <c r="A2979" s="39"/>
    </row>
    <row r="2980" spans="1:1" ht="20">
      <c r="A2980" s="39"/>
    </row>
    <row r="2981" spans="1:1" ht="20">
      <c r="A2981" s="39"/>
    </row>
    <row r="2982" spans="1:1" ht="20">
      <c r="A2982" s="39"/>
    </row>
    <row r="2983" spans="1:1" ht="20">
      <c r="A2983" s="39"/>
    </row>
    <row r="2984" spans="1:1" ht="20">
      <c r="A2984" s="39"/>
    </row>
    <row r="2985" spans="1:1" ht="20">
      <c r="A2985" s="39"/>
    </row>
    <row r="2986" spans="1:1" ht="20">
      <c r="A2986" s="39"/>
    </row>
    <row r="2987" spans="1:1" ht="20">
      <c r="A2987" s="39"/>
    </row>
    <row r="2988" spans="1:1" ht="20">
      <c r="A2988" s="39"/>
    </row>
    <row r="2989" spans="1:1" ht="20">
      <c r="A2989" s="39"/>
    </row>
    <row r="2990" spans="1:1" ht="20">
      <c r="A2990" s="39"/>
    </row>
    <row r="2991" spans="1:1" ht="20">
      <c r="A2991" s="39"/>
    </row>
    <row r="2992" spans="1:1" ht="20">
      <c r="A2992" s="39"/>
    </row>
    <row r="2993" spans="1:1" ht="20">
      <c r="A2993" s="39"/>
    </row>
    <row r="2994" spans="1:1" ht="20">
      <c r="A2994" s="39"/>
    </row>
    <row r="2995" spans="1:1" ht="20">
      <c r="A2995" s="39"/>
    </row>
    <row r="2996" spans="1:1" ht="20">
      <c r="A2996" s="39"/>
    </row>
    <row r="2997" spans="1:1" ht="20">
      <c r="A2997" s="39"/>
    </row>
    <row r="2998" spans="1:1" ht="20">
      <c r="A2998" s="39"/>
    </row>
    <row r="2999" spans="1:1" ht="20">
      <c r="A2999" s="39"/>
    </row>
    <row r="3000" spans="1:1" ht="20">
      <c r="A3000" s="39"/>
    </row>
    <row r="3001" spans="1:1" ht="20">
      <c r="A3001" s="39"/>
    </row>
    <row r="3002" spans="1:1" ht="20">
      <c r="A3002" s="39"/>
    </row>
    <row r="3003" spans="1:1" ht="20">
      <c r="A3003" s="39"/>
    </row>
    <row r="3004" spans="1:1" ht="20">
      <c r="A3004" s="39"/>
    </row>
    <row r="3005" spans="1:1" ht="20">
      <c r="A3005" s="39"/>
    </row>
    <row r="3006" spans="1:1" ht="20">
      <c r="A3006" s="39"/>
    </row>
    <row r="3007" spans="1:1" ht="20">
      <c r="A3007" s="39"/>
    </row>
    <row r="3008" spans="1:1" ht="20">
      <c r="A3008" s="39"/>
    </row>
    <row r="3009" spans="1:1" ht="20">
      <c r="A3009" s="39"/>
    </row>
    <row r="3010" spans="1:1" ht="20">
      <c r="A3010" s="39"/>
    </row>
    <row r="3011" spans="1:1" ht="20">
      <c r="A3011" s="39"/>
    </row>
    <row r="3012" spans="1:1" ht="20">
      <c r="A3012" s="39"/>
    </row>
    <row r="3013" spans="1:1" ht="20">
      <c r="A3013" s="39"/>
    </row>
    <row r="3014" spans="1:1" ht="20">
      <c r="A3014" s="39"/>
    </row>
    <row r="3015" spans="1:1" ht="20">
      <c r="A3015" s="39"/>
    </row>
    <row r="3016" spans="1:1" ht="20">
      <c r="A3016" s="39"/>
    </row>
    <row r="3017" spans="1:1" ht="20">
      <c r="A3017" s="39"/>
    </row>
    <row r="3018" spans="1:1" ht="20">
      <c r="A3018" s="39"/>
    </row>
    <row r="3019" spans="1:1" ht="20">
      <c r="A3019" s="39"/>
    </row>
    <row r="3020" spans="1:1" ht="20">
      <c r="A3020" s="39"/>
    </row>
    <row r="3021" spans="1:1" ht="20">
      <c r="A3021" s="39"/>
    </row>
    <row r="3022" spans="1:1" ht="20">
      <c r="A3022" s="39"/>
    </row>
    <row r="3023" spans="1:1" ht="20">
      <c r="A3023" s="39"/>
    </row>
    <row r="3024" spans="1:1" ht="20">
      <c r="A3024" s="39"/>
    </row>
    <row r="3025" spans="1:1" ht="20">
      <c r="A3025" s="39"/>
    </row>
    <row r="3026" spans="1:1" ht="20">
      <c r="A3026" s="39"/>
    </row>
    <row r="3027" spans="1:1" ht="20">
      <c r="A3027" s="39"/>
    </row>
    <row r="3028" spans="1:1" ht="20">
      <c r="A3028" s="39"/>
    </row>
    <row r="3029" spans="1:1" ht="20">
      <c r="A3029" s="39"/>
    </row>
    <row r="3030" spans="1:1" ht="20">
      <c r="A3030" s="39"/>
    </row>
    <row r="3031" spans="1:1" ht="20">
      <c r="A3031" s="39"/>
    </row>
    <row r="3032" spans="1:1" ht="20">
      <c r="A3032" s="39"/>
    </row>
    <row r="3033" spans="1:1" ht="20">
      <c r="A3033" s="39"/>
    </row>
    <row r="3034" spans="1:1" ht="20">
      <c r="A3034" s="39"/>
    </row>
    <row r="3035" spans="1:1" ht="20">
      <c r="A3035" s="39"/>
    </row>
    <row r="3036" spans="1:1" ht="20">
      <c r="A3036" s="39"/>
    </row>
    <row r="3037" spans="1:1" ht="20">
      <c r="A3037" s="39"/>
    </row>
    <row r="3038" spans="1:1" ht="20">
      <c r="A3038" s="39"/>
    </row>
    <row r="3039" spans="1:1" ht="20">
      <c r="A3039" s="39"/>
    </row>
    <row r="3040" spans="1:1" ht="20">
      <c r="A3040" s="39"/>
    </row>
    <row r="3041" spans="1:1" ht="20">
      <c r="A3041" s="39"/>
    </row>
    <row r="3042" spans="1:1" ht="20">
      <c r="A3042" s="39"/>
    </row>
    <row r="3043" spans="1:1" ht="20">
      <c r="A3043" s="39"/>
    </row>
    <row r="3044" spans="1:1" ht="20">
      <c r="A3044" s="39"/>
    </row>
    <row r="3045" spans="1:1" ht="20">
      <c r="A3045" s="39"/>
    </row>
    <row r="3046" spans="1:1" ht="20">
      <c r="A3046" s="39"/>
    </row>
    <row r="3047" spans="1:1" ht="20">
      <c r="A3047" s="39"/>
    </row>
    <row r="3048" spans="1:1" ht="20">
      <c r="A3048" s="39"/>
    </row>
    <row r="3049" spans="1:1" ht="20">
      <c r="A3049" s="39"/>
    </row>
    <row r="3050" spans="1:1" ht="20">
      <c r="A3050" s="39"/>
    </row>
    <row r="3051" spans="1:1" ht="20">
      <c r="A3051" s="39"/>
    </row>
    <row r="3052" spans="1:1" ht="20">
      <c r="A3052" s="39"/>
    </row>
    <row r="3053" spans="1:1" ht="20">
      <c r="A3053" s="39"/>
    </row>
    <row r="3054" spans="1:1" ht="20">
      <c r="A3054" s="39"/>
    </row>
    <row r="3055" spans="1:1" ht="20">
      <c r="A3055" s="39"/>
    </row>
    <row r="3056" spans="1:1" ht="20">
      <c r="A3056" s="39"/>
    </row>
    <row r="3057" spans="1:1" ht="20">
      <c r="A3057" s="39"/>
    </row>
    <row r="3058" spans="1:1" ht="20">
      <c r="A3058" s="39"/>
    </row>
    <row r="3059" spans="1:1" ht="20">
      <c r="A3059" s="39"/>
    </row>
    <row r="3060" spans="1:1" ht="20">
      <c r="A3060" s="39"/>
    </row>
    <row r="3061" spans="1:1" ht="20">
      <c r="A3061" s="39"/>
    </row>
    <row r="3062" spans="1:1" ht="20">
      <c r="A3062" s="39"/>
    </row>
    <row r="3063" spans="1:1" ht="20">
      <c r="A3063" s="39"/>
    </row>
    <row r="3064" spans="1:1" ht="20">
      <c r="A3064" s="39"/>
    </row>
    <row r="3065" spans="1:1" ht="20">
      <c r="A3065" s="39"/>
    </row>
    <row r="3066" spans="1:1" ht="20">
      <c r="A3066" s="39"/>
    </row>
    <row r="3067" spans="1:1" ht="20">
      <c r="A3067" s="39"/>
    </row>
    <row r="3068" spans="1:1" ht="20">
      <c r="A3068" s="39"/>
    </row>
    <row r="3069" spans="1:1" ht="20">
      <c r="A3069" s="39"/>
    </row>
    <row r="3070" spans="1:1" ht="20">
      <c r="A3070" s="39"/>
    </row>
    <row r="3071" spans="1:1" ht="20">
      <c r="A3071" s="39"/>
    </row>
    <row r="3072" spans="1:1" ht="20">
      <c r="A3072" s="39"/>
    </row>
    <row r="3073" spans="1:1" ht="20">
      <c r="A3073" s="39"/>
    </row>
    <row r="3074" spans="1:1" ht="20">
      <c r="A3074" s="39"/>
    </row>
    <row r="3075" spans="1:1" ht="20">
      <c r="A3075" s="39"/>
    </row>
    <row r="3076" spans="1:1" ht="20">
      <c r="A3076" s="39"/>
    </row>
    <row r="3077" spans="1:1" ht="20">
      <c r="A3077" s="39"/>
    </row>
    <row r="3078" spans="1:1" ht="20">
      <c r="A3078" s="39"/>
    </row>
    <row r="3079" spans="1:1" ht="20">
      <c r="A3079" s="39"/>
    </row>
    <row r="3080" spans="1:1" ht="20">
      <c r="A3080" s="39"/>
    </row>
    <row r="3081" spans="1:1" ht="20">
      <c r="A3081" s="39"/>
    </row>
    <row r="3082" spans="1:1" ht="20">
      <c r="A3082" s="39"/>
    </row>
    <row r="3083" spans="1:1" ht="20">
      <c r="A3083" s="39"/>
    </row>
    <row r="3084" spans="1:1" ht="20">
      <c r="A3084" s="39"/>
    </row>
    <row r="3085" spans="1:1" ht="20">
      <c r="A3085" s="39"/>
    </row>
    <row r="3086" spans="1:1" ht="20">
      <c r="A3086" s="39"/>
    </row>
    <row r="3087" spans="1:1" ht="20">
      <c r="A3087" s="39"/>
    </row>
    <row r="3088" spans="1:1" ht="20">
      <c r="A3088" s="39"/>
    </row>
    <row r="3089" spans="1:1" ht="20">
      <c r="A3089" s="39"/>
    </row>
    <row r="3090" spans="1:1" ht="20">
      <c r="A3090" s="39"/>
    </row>
    <row r="3091" spans="1:1" ht="20">
      <c r="A3091" s="39"/>
    </row>
    <row r="3092" spans="1:1" ht="20">
      <c r="A3092" s="39"/>
    </row>
    <row r="3093" spans="1:1" ht="20">
      <c r="A3093" s="39"/>
    </row>
    <row r="3094" spans="1:1" ht="20">
      <c r="A3094" s="39"/>
    </row>
    <row r="3095" spans="1:1" ht="20">
      <c r="A3095" s="39"/>
    </row>
    <row r="3096" spans="1:1" ht="20">
      <c r="A3096" s="39"/>
    </row>
    <row r="3097" spans="1:1" ht="20">
      <c r="A3097" s="39"/>
    </row>
    <row r="3098" spans="1:1" ht="20">
      <c r="A3098" s="39"/>
    </row>
    <row r="3099" spans="1:1" ht="20">
      <c r="A3099" s="39"/>
    </row>
    <row r="3100" spans="1:1" ht="20">
      <c r="A3100" s="39"/>
    </row>
    <row r="3101" spans="1:1" ht="20">
      <c r="A3101" s="39"/>
    </row>
    <row r="3102" spans="1:1" ht="20">
      <c r="A3102" s="39"/>
    </row>
    <row r="3103" spans="1:1" ht="20">
      <c r="A3103" s="39"/>
    </row>
    <row r="3104" spans="1:1" ht="20">
      <c r="A3104" s="39"/>
    </row>
    <row r="3105" spans="1:1" ht="20">
      <c r="A3105" s="39"/>
    </row>
    <row r="3106" spans="1:1" ht="20">
      <c r="A3106" s="39"/>
    </row>
    <row r="3107" spans="1:1" ht="20">
      <c r="A3107" s="39"/>
    </row>
    <row r="3108" spans="1:1" ht="20">
      <c r="A3108" s="39"/>
    </row>
    <row r="3109" spans="1:1" ht="20">
      <c r="A3109" s="39"/>
    </row>
    <row r="3110" spans="1:1" ht="20">
      <c r="A3110" s="39"/>
    </row>
    <row r="3111" spans="1:1" ht="20">
      <c r="A3111" s="39"/>
    </row>
    <row r="3112" spans="1:1" ht="20">
      <c r="A3112" s="39"/>
    </row>
    <row r="3113" spans="1:1" ht="20">
      <c r="A3113" s="39"/>
    </row>
    <row r="3114" spans="1:1" ht="20">
      <c r="A3114" s="39"/>
    </row>
    <row r="3115" spans="1:1" ht="20">
      <c r="A3115" s="39"/>
    </row>
    <row r="3116" spans="1:1" ht="20">
      <c r="A3116" s="39"/>
    </row>
    <row r="3117" spans="1:1" ht="20">
      <c r="A3117" s="39"/>
    </row>
    <row r="3118" spans="1:1" ht="20">
      <c r="A3118" s="39"/>
    </row>
    <row r="3119" spans="1:1" ht="20">
      <c r="A3119" s="39"/>
    </row>
    <row r="3120" spans="1:1" ht="20">
      <c r="A3120" s="39"/>
    </row>
    <row r="3121" spans="1:1" ht="20">
      <c r="A3121" s="39"/>
    </row>
    <row r="3122" spans="1:1" ht="20">
      <c r="A3122" s="39"/>
    </row>
    <row r="3123" spans="1:1" ht="20">
      <c r="A3123" s="39"/>
    </row>
    <row r="3124" spans="1:1" ht="20">
      <c r="A3124" s="39"/>
    </row>
    <row r="3125" spans="1:1" ht="20">
      <c r="A3125" s="39"/>
    </row>
    <row r="3126" spans="1:1" ht="20">
      <c r="A3126" s="39"/>
    </row>
    <row r="3127" spans="1:1" ht="20">
      <c r="A3127" s="39"/>
    </row>
    <row r="3128" spans="1:1" ht="20">
      <c r="A3128" s="39"/>
    </row>
    <row r="3129" spans="1:1" ht="20">
      <c r="A3129" s="39"/>
    </row>
    <row r="3130" spans="1:1" ht="20">
      <c r="A3130" s="39"/>
    </row>
    <row r="3131" spans="1:1" ht="20">
      <c r="A3131" s="39"/>
    </row>
    <row r="3132" spans="1:1" ht="20">
      <c r="A3132" s="39"/>
    </row>
    <row r="3133" spans="1:1" ht="20">
      <c r="A3133" s="39"/>
    </row>
    <row r="3134" spans="1:1" ht="20">
      <c r="A3134" s="39"/>
    </row>
    <row r="3135" spans="1:1" ht="20">
      <c r="A3135" s="39"/>
    </row>
    <row r="3136" spans="1:1" ht="20">
      <c r="A3136" s="39"/>
    </row>
    <row r="3137" spans="1:1" ht="20">
      <c r="A3137" s="39"/>
    </row>
    <row r="3138" spans="1:1" ht="20">
      <c r="A3138" s="39"/>
    </row>
    <row r="3139" spans="1:1" ht="20">
      <c r="A3139" s="39"/>
    </row>
    <row r="3140" spans="1:1" ht="20">
      <c r="A3140" s="39"/>
    </row>
    <row r="3141" spans="1:1" ht="20">
      <c r="A3141" s="39"/>
    </row>
    <row r="3142" spans="1:1" ht="20">
      <c r="A3142" s="39"/>
    </row>
    <row r="3143" spans="1:1" ht="20">
      <c r="A3143" s="39"/>
    </row>
    <row r="3144" spans="1:1" ht="20">
      <c r="A3144" s="39"/>
    </row>
    <row r="3145" spans="1:1" ht="20">
      <c r="A3145" s="39"/>
    </row>
    <row r="3146" spans="1:1" ht="20">
      <c r="A3146" s="39"/>
    </row>
    <row r="3147" spans="1:1" ht="20">
      <c r="A3147" s="39"/>
    </row>
    <row r="3148" spans="1:1" ht="20">
      <c r="A3148" s="39"/>
    </row>
    <row r="3149" spans="1:1" ht="20">
      <c r="A3149" s="39"/>
    </row>
    <row r="3150" spans="1:1" ht="20">
      <c r="A3150" s="39"/>
    </row>
    <row r="3151" spans="1:1" ht="20">
      <c r="A3151" s="39"/>
    </row>
    <row r="3152" spans="1:1" ht="20">
      <c r="A3152" s="39"/>
    </row>
    <row r="3153" spans="1:1" ht="20">
      <c r="A3153" s="39"/>
    </row>
    <row r="3154" spans="1:1" ht="20">
      <c r="A3154" s="39"/>
    </row>
    <row r="3155" spans="1:1" ht="20">
      <c r="A3155" s="39"/>
    </row>
    <row r="3156" spans="1:1" ht="20">
      <c r="A3156" s="39"/>
    </row>
    <row r="3157" spans="1:1" ht="20">
      <c r="A3157" s="39"/>
    </row>
    <row r="3158" spans="1:1" ht="20">
      <c r="A3158" s="39"/>
    </row>
    <row r="3159" spans="1:1" ht="20">
      <c r="A3159" s="39"/>
    </row>
    <row r="3160" spans="1:1" ht="20">
      <c r="A3160" s="39"/>
    </row>
    <row r="3161" spans="1:1" ht="20">
      <c r="A3161" s="39"/>
    </row>
    <row r="3162" spans="1:1" ht="20">
      <c r="A3162" s="39"/>
    </row>
    <row r="3163" spans="1:1" ht="20">
      <c r="A3163" s="39"/>
    </row>
    <row r="3164" spans="1:1" ht="20">
      <c r="A3164" s="39"/>
    </row>
    <row r="3165" spans="1:1" ht="20">
      <c r="A3165" s="39"/>
    </row>
    <row r="3166" spans="1:1" ht="20">
      <c r="A3166" s="39"/>
    </row>
    <row r="3167" spans="1:1" ht="20">
      <c r="A3167" s="39"/>
    </row>
    <row r="3168" spans="1:1" ht="20">
      <c r="A3168" s="39"/>
    </row>
    <row r="3169" spans="1:1" ht="20">
      <c r="A3169" s="39"/>
    </row>
    <row r="3170" spans="1:1" ht="20">
      <c r="A3170" s="39"/>
    </row>
    <row r="3171" spans="1:1" ht="20">
      <c r="A3171" s="39"/>
    </row>
    <row r="3172" spans="1:1" ht="20">
      <c r="A3172" s="39"/>
    </row>
    <row r="3173" spans="1:1" ht="20">
      <c r="A3173" s="39"/>
    </row>
    <row r="3174" spans="1:1" ht="20">
      <c r="A3174" s="39"/>
    </row>
    <row r="3175" spans="1:1" ht="20">
      <c r="A3175" s="39"/>
    </row>
    <row r="3176" spans="1:1" ht="20">
      <c r="A3176" s="39"/>
    </row>
    <row r="3177" spans="1:1" ht="20">
      <c r="A3177" s="39"/>
    </row>
    <row r="3178" spans="1:1" ht="20">
      <c r="A3178" s="39"/>
    </row>
    <row r="3179" spans="1:1" ht="20">
      <c r="A3179" s="39"/>
    </row>
    <row r="3180" spans="1:1" ht="20">
      <c r="A3180" s="39"/>
    </row>
    <row r="3181" spans="1:1" ht="20">
      <c r="A3181" s="39"/>
    </row>
    <row r="3182" spans="1:1" ht="20">
      <c r="A3182" s="39"/>
    </row>
    <row r="3183" spans="1:1" ht="20">
      <c r="A3183" s="39"/>
    </row>
    <row r="3184" spans="1:1" ht="20">
      <c r="A3184" s="39"/>
    </row>
    <row r="3185" spans="1:1" ht="20">
      <c r="A3185" s="39"/>
    </row>
    <row r="3186" spans="1:1" ht="20">
      <c r="A3186" s="39"/>
    </row>
    <row r="3187" spans="1:1" ht="20">
      <c r="A3187" s="39"/>
    </row>
    <row r="3188" spans="1:1" ht="20">
      <c r="A3188" s="39"/>
    </row>
    <row r="3189" spans="1:1" ht="20">
      <c r="A3189" s="39"/>
    </row>
    <row r="3190" spans="1:1" ht="20">
      <c r="A3190" s="39"/>
    </row>
    <row r="3191" spans="1:1" ht="20">
      <c r="A3191" s="39"/>
    </row>
    <row r="3192" spans="1:1" ht="20">
      <c r="A3192" s="39"/>
    </row>
    <row r="3193" spans="1:1" ht="20">
      <c r="A3193" s="39"/>
    </row>
    <row r="3194" spans="1:1" ht="20">
      <c r="A3194" s="39"/>
    </row>
    <row r="3195" spans="1:1" ht="20">
      <c r="A3195" s="39"/>
    </row>
    <row r="3196" spans="1:1" ht="20">
      <c r="A3196" s="39"/>
    </row>
    <row r="3197" spans="1:1" ht="20">
      <c r="A3197" s="39"/>
    </row>
    <row r="3198" spans="1:1" ht="20">
      <c r="A3198" s="39"/>
    </row>
    <row r="3199" spans="1:1" ht="20">
      <c r="A3199" s="39"/>
    </row>
    <row r="3200" spans="1:1" ht="20">
      <c r="A3200" s="39"/>
    </row>
    <row r="3201" spans="1:1" ht="20">
      <c r="A3201" s="39"/>
    </row>
    <row r="3202" spans="1:1" ht="20">
      <c r="A3202" s="39"/>
    </row>
    <row r="3203" spans="1:1" ht="20">
      <c r="A3203" s="39"/>
    </row>
    <row r="3204" spans="1:1" ht="20">
      <c r="A3204" s="39"/>
    </row>
    <row r="3205" spans="1:1" ht="20">
      <c r="A3205" s="39"/>
    </row>
    <row r="3206" spans="1:1" ht="20">
      <c r="A3206" s="39"/>
    </row>
    <row r="3207" spans="1:1" ht="20">
      <c r="A3207" s="39"/>
    </row>
    <row r="3208" spans="1:1" ht="20">
      <c r="A3208" s="39"/>
    </row>
    <row r="3209" spans="1:1" ht="20">
      <c r="A3209" s="39"/>
    </row>
    <row r="3210" spans="1:1" ht="20">
      <c r="A3210" s="39"/>
    </row>
    <row r="3211" spans="1:1" ht="20">
      <c r="A3211" s="39"/>
    </row>
    <row r="3212" spans="1:1" ht="20">
      <c r="A3212" s="39"/>
    </row>
    <row r="3213" spans="1:1" ht="20">
      <c r="A3213" s="39"/>
    </row>
    <row r="3214" spans="1:1" ht="20">
      <c r="A3214" s="39"/>
    </row>
    <row r="3215" spans="1:1" ht="20">
      <c r="A3215" s="39"/>
    </row>
    <row r="3216" spans="1:1" ht="20">
      <c r="A3216" s="39"/>
    </row>
    <row r="3217" spans="1:1" ht="20">
      <c r="A3217" s="39"/>
    </row>
    <row r="3218" spans="1:1" ht="20">
      <c r="A3218" s="39"/>
    </row>
    <row r="3219" spans="1:1" ht="20">
      <c r="A3219" s="39"/>
    </row>
    <row r="3220" spans="1:1" ht="20">
      <c r="A3220" s="39"/>
    </row>
    <row r="3221" spans="1:1" ht="20">
      <c r="A3221" s="39"/>
    </row>
    <row r="3222" spans="1:1" ht="20">
      <c r="A3222" s="39"/>
    </row>
    <row r="3223" spans="1:1" ht="20">
      <c r="A3223" s="39"/>
    </row>
    <row r="3224" spans="1:1" ht="20">
      <c r="A3224" s="39"/>
    </row>
    <row r="3225" spans="1:1" ht="20">
      <c r="A3225" s="39"/>
    </row>
    <row r="3226" spans="1:1" ht="20">
      <c r="A3226" s="39"/>
    </row>
    <row r="3227" spans="1:1" ht="20">
      <c r="A3227" s="39"/>
    </row>
    <row r="3228" spans="1:1" ht="20">
      <c r="A3228" s="39"/>
    </row>
    <row r="3229" spans="1:1" ht="20">
      <c r="A3229" s="39"/>
    </row>
    <row r="3230" spans="1:1" ht="20">
      <c r="A3230" s="39"/>
    </row>
    <row r="3231" spans="1:1" ht="20">
      <c r="A3231" s="39"/>
    </row>
    <row r="3232" spans="1:1" ht="20">
      <c r="A3232" s="39"/>
    </row>
    <row r="3233" spans="1:1" ht="20">
      <c r="A3233" s="39"/>
    </row>
    <row r="3234" spans="1:1" ht="20">
      <c r="A3234" s="39"/>
    </row>
    <row r="3235" spans="1:1" ht="20">
      <c r="A3235" s="39"/>
    </row>
    <row r="3236" spans="1:1" ht="20">
      <c r="A3236" s="39"/>
    </row>
    <row r="3237" spans="1:1" ht="20">
      <c r="A3237" s="39"/>
    </row>
    <row r="3238" spans="1:1" ht="20">
      <c r="A3238" s="39"/>
    </row>
    <row r="3239" spans="1:1" ht="20">
      <c r="A3239" s="39"/>
    </row>
    <row r="3240" spans="1:1" ht="20">
      <c r="A3240" s="39"/>
    </row>
    <row r="3241" spans="1:1" ht="20">
      <c r="A3241" s="39"/>
    </row>
    <row r="3242" spans="1:1" ht="20">
      <c r="A3242" s="39"/>
    </row>
    <row r="3243" spans="1:1" ht="20">
      <c r="A3243" s="39"/>
    </row>
    <row r="3244" spans="1:1" ht="20">
      <c r="A3244" s="39"/>
    </row>
    <row r="3245" spans="1:1" ht="20">
      <c r="A3245" s="39"/>
    </row>
    <row r="3246" spans="1:1" ht="20">
      <c r="A3246" s="39"/>
    </row>
    <row r="3247" spans="1:1" ht="20">
      <c r="A3247" s="39"/>
    </row>
    <row r="3248" spans="1:1" ht="20">
      <c r="A3248" s="39"/>
    </row>
    <row r="3249" spans="1:1" ht="20">
      <c r="A3249" s="39"/>
    </row>
    <row r="3250" spans="1:1" ht="20">
      <c r="A3250" s="39"/>
    </row>
    <row r="3251" spans="1:1" ht="20">
      <c r="A3251" s="39"/>
    </row>
    <row r="3252" spans="1:1" ht="20">
      <c r="A3252" s="39"/>
    </row>
    <row r="3253" spans="1:1" ht="20">
      <c r="A3253" s="39"/>
    </row>
    <row r="3254" spans="1:1" ht="20">
      <c r="A3254" s="39"/>
    </row>
    <row r="3255" spans="1:1" ht="20">
      <c r="A3255" s="39"/>
    </row>
    <row r="3256" spans="1:1" ht="20">
      <c r="A3256" s="39"/>
    </row>
    <row r="3257" spans="1:1" ht="20">
      <c r="A3257" s="39"/>
    </row>
    <row r="3258" spans="1:1" ht="20">
      <c r="A3258" s="39"/>
    </row>
    <row r="3259" spans="1:1" ht="20">
      <c r="A3259" s="39"/>
    </row>
    <row r="3260" spans="1:1" ht="20">
      <c r="A3260" s="39"/>
    </row>
    <row r="3261" spans="1:1" ht="20">
      <c r="A3261" s="39"/>
    </row>
    <row r="3262" spans="1:1" ht="20">
      <c r="A3262" s="39"/>
    </row>
    <row r="3263" spans="1:1" ht="20">
      <c r="A3263" s="39"/>
    </row>
    <row r="3264" spans="1:1" ht="20">
      <c r="A3264" s="39"/>
    </row>
    <row r="3265" spans="1:1" ht="20">
      <c r="A3265" s="39"/>
    </row>
    <row r="3266" spans="1:1" ht="20">
      <c r="A3266" s="39"/>
    </row>
    <row r="3267" spans="1:1" ht="20">
      <c r="A3267" s="39"/>
    </row>
    <row r="3268" spans="1:1" ht="20">
      <c r="A3268" s="39"/>
    </row>
    <row r="3269" spans="1:1" ht="20">
      <c r="A3269" s="39"/>
    </row>
    <row r="3270" spans="1:1" ht="20">
      <c r="A3270" s="39"/>
    </row>
    <row r="3271" spans="1:1" ht="20">
      <c r="A3271" s="39"/>
    </row>
    <row r="3272" spans="1:1" ht="20">
      <c r="A3272" s="39"/>
    </row>
    <row r="3273" spans="1:1" ht="20">
      <c r="A3273" s="39"/>
    </row>
    <row r="3274" spans="1:1" ht="20">
      <c r="A3274" s="39"/>
    </row>
    <row r="3275" spans="1:1" ht="20">
      <c r="A3275" s="39"/>
    </row>
    <row r="3276" spans="1:1" ht="20">
      <c r="A3276" s="39"/>
    </row>
    <row r="3277" spans="1:1" ht="20">
      <c r="A3277" s="39"/>
    </row>
    <row r="3278" spans="1:1" ht="20">
      <c r="A3278" s="39"/>
    </row>
    <row r="3279" spans="1:1" ht="20">
      <c r="A3279" s="39"/>
    </row>
    <row r="3280" spans="1:1" ht="20">
      <c r="A3280" s="39"/>
    </row>
    <row r="3281" spans="1:1" ht="20">
      <c r="A3281" s="39"/>
    </row>
    <row r="3282" spans="1:1" ht="20">
      <c r="A3282" s="39"/>
    </row>
    <row r="3283" spans="1:1" ht="20">
      <c r="A3283" s="39"/>
    </row>
    <row r="3284" spans="1:1" ht="20">
      <c r="A3284" s="39"/>
    </row>
    <row r="3285" spans="1:1" ht="20">
      <c r="A3285" s="39"/>
    </row>
    <row r="3286" spans="1:1" ht="20">
      <c r="A3286" s="39"/>
    </row>
    <row r="3287" spans="1:1" ht="20">
      <c r="A3287" s="39"/>
    </row>
    <row r="3288" spans="1:1" ht="20">
      <c r="A3288" s="39"/>
    </row>
    <row r="3289" spans="1:1" ht="20">
      <c r="A3289" s="39"/>
    </row>
    <row r="3290" spans="1:1" ht="20">
      <c r="A3290" s="39"/>
    </row>
    <row r="3291" spans="1:1" ht="20">
      <c r="A3291" s="39"/>
    </row>
    <row r="3292" spans="1:1" ht="20">
      <c r="A3292" s="39"/>
    </row>
    <row r="3293" spans="1:1" ht="20">
      <c r="A3293" s="39"/>
    </row>
    <row r="3294" spans="1:1" ht="20">
      <c r="A3294" s="39"/>
    </row>
    <row r="3295" spans="1:1" ht="20">
      <c r="A3295" s="39"/>
    </row>
    <row r="3296" spans="1:1" ht="20">
      <c r="A3296" s="39"/>
    </row>
    <row r="3297" spans="1:1" ht="20">
      <c r="A3297" s="39"/>
    </row>
    <row r="3298" spans="1:1" ht="20">
      <c r="A3298" s="39"/>
    </row>
    <row r="3299" spans="1:1" ht="20">
      <c r="A3299" s="39"/>
    </row>
    <row r="3300" spans="1:1" ht="20">
      <c r="A3300" s="39"/>
    </row>
    <row r="3301" spans="1:1" ht="20">
      <c r="A3301" s="39"/>
    </row>
    <row r="3302" spans="1:1" ht="20">
      <c r="A3302" s="39"/>
    </row>
    <row r="3303" spans="1:1" ht="20">
      <c r="A3303" s="39"/>
    </row>
    <row r="3304" spans="1:1" ht="20">
      <c r="A3304" s="39"/>
    </row>
    <row r="3305" spans="1:1" ht="20">
      <c r="A3305" s="39"/>
    </row>
    <row r="3306" spans="1:1" ht="20">
      <c r="A3306" s="39"/>
    </row>
    <row r="3307" spans="1:1" ht="20">
      <c r="A3307" s="39"/>
    </row>
    <row r="3308" spans="1:1" ht="20">
      <c r="A3308" s="39"/>
    </row>
    <row r="3309" spans="1:1" ht="20">
      <c r="A3309" s="39"/>
    </row>
    <row r="3310" spans="1:1" ht="20">
      <c r="A3310" s="39"/>
    </row>
    <row r="3311" spans="1:1" ht="20">
      <c r="A3311" s="39"/>
    </row>
    <row r="3312" spans="1:1" ht="20">
      <c r="A3312" s="39"/>
    </row>
    <row r="3313" spans="1:1" ht="20">
      <c r="A3313" s="39"/>
    </row>
    <row r="3314" spans="1:1" ht="20">
      <c r="A3314" s="39"/>
    </row>
    <row r="3315" spans="1:1" ht="20">
      <c r="A3315" s="39"/>
    </row>
    <row r="3316" spans="1:1" ht="20">
      <c r="A3316" s="39"/>
    </row>
    <row r="3317" spans="1:1" ht="20">
      <c r="A3317" s="39"/>
    </row>
    <row r="3318" spans="1:1" ht="20">
      <c r="A3318" s="39"/>
    </row>
    <row r="3319" spans="1:1" ht="20">
      <c r="A3319" s="39"/>
    </row>
    <row r="3320" spans="1:1" ht="20">
      <c r="A3320" s="39"/>
    </row>
    <row r="3321" spans="1:1" ht="20">
      <c r="A3321" s="39"/>
    </row>
    <row r="3322" spans="1:1" ht="20">
      <c r="A3322" s="39"/>
    </row>
    <row r="3323" spans="1:1" ht="20">
      <c r="A3323" s="39"/>
    </row>
    <row r="3324" spans="1:1" ht="20">
      <c r="A3324" s="39"/>
    </row>
    <row r="3325" spans="1:1" ht="20">
      <c r="A3325" s="39"/>
    </row>
    <row r="3326" spans="1:1" ht="20">
      <c r="A3326" s="39"/>
    </row>
    <row r="3327" spans="1:1" ht="20">
      <c r="A3327" s="39"/>
    </row>
    <row r="3328" spans="1:1" ht="20">
      <c r="A3328" s="39"/>
    </row>
    <row r="3329" spans="1:1" ht="20">
      <c r="A3329" s="39"/>
    </row>
    <row r="3330" spans="1:1" ht="20">
      <c r="A3330" s="39"/>
    </row>
    <row r="3331" spans="1:1" ht="20">
      <c r="A3331" s="39"/>
    </row>
    <row r="3332" spans="1:1" ht="20">
      <c r="A3332" s="39"/>
    </row>
    <row r="3333" spans="1:1" ht="20">
      <c r="A3333" s="39"/>
    </row>
    <row r="3334" spans="1:1" ht="20">
      <c r="A3334" s="39"/>
    </row>
    <row r="3335" spans="1:1" ht="20">
      <c r="A3335" s="39"/>
    </row>
    <row r="3336" spans="1:1" ht="20">
      <c r="A3336" s="39"/>
    </row>
    <row r="3337" spans="1:1" ht="20">
      <c r="A3337" s="39"/>
    </row>
    <row r="3338" spans="1:1" ht="20">
      <c r="A3338" s="39"/>
    </row>
    <row r="3339" spans="1:1" ht="20">
      <c r="A3339" s="39"/>
    </row>
    <row r="3340" spans="1:1" ht="20">
      <c r="A3340" s="39"/>
    </row>
    <row r="3341" spans="1:1" ht="20">
      <c r="A3341" s="39"/>
    </row>
    <row r="3342" spans="1:1" ht="20">
      <c r="A3342" s="39"/>
    </row>
    <row r="3343" spans="1:1" ht="20">
      <c r="A3343" s="39"/>
    </row>
    <row r="3344" spans="1:1" ht="20">
      <c r="A3344" s="39"/>
    </row>
    <row r="3345" spans="1:1" ht="20">
      <c r="A3345" s="39"/>
    </row>
    <row r="3346" spans="1:1" ht="20">
      <c r="A3346" s="39"/>
    </row>
    <row r="3347" spans="1:1" ht="20">
      <c r="A3347" s="39"/>
    </row>
    <row r="3348" spans="1:1" ht="20">
      <c r="A3348" s="39"/>
    </row>
    <row r="3349" spans="1:1" ht="20">
      <c r="A3349" s="39"/>
    </row>
    <row r="3350" spans="1:1" ht="20">
      <c r="A3350" s="39"/>
    </row>
    <row r="3351" spans="1:1" ht="20">
      <c r="A3351" s="39"/>
    </row>
    <row r="3352" spans="1:1" ht="20">
      <c r="A3352" s="39"/>
    </row>
    <row r="3353" spans="1:1" ht="20">
      <c r="A3353" s="39"/>
    </row>
    <row r="3354" spans="1:1" ht="20">
      <c r="A3354" s="39"/>
    </row>
    <row r="3355" spans="1:1" ht="20">
      <c r="A3355" s="39"/>
    </row>
    <row r="3356" spans="1:1" ht="20">
      <c r="A3356" s="39"/>
    </row>
    <row r="3357" spans="1:1" ht="20">
      <c r="A3357" s="39"/>
    </row>
    <row r="3358" spans="1:1" ht="20">
      <c r="A3358" s="39"/>
    </row>
    <row r="3359" spans="1:1" ht="20">
      <c r="A3359" s="39"/>
    </row>
    <row r="3360" spans="1:1" ht="20">
      <c r="A3360" s="39"/>
    </row>
    <row r="3361" spans="1:1" ht="20">
      <c r="A3361" s="39"/>
    </row>
    <row r="3362" spans="1:1" ht="20">
      <c r="A3362" s="39"/>
    </row>
    <row r="3363" spans="1:1" ht="20">
      <c r="A3363" s="39"/>
    </row>
    <row r="3364" spans="1:1" ht="20">
      <c r="A3364" s="39"/>
    </row>
    <row r="3365" spans="1:1" ht="20">
      <c r="A3365" s="39"/>
    </row>
    <row r="3366" spans="1:1" ht="20">
      <c r="A3366" s="39"/>
    </row>
    <row r="3367" spans="1:1" ht="20">
      <c r="A3367" s="39"/>
    </row>
    <row r="3368" spans="1:1" ht="20">
      <c r="A3368" s="39"/>
    </row>
    <row r="3369" spans="1:1" ht="20">
      <c r="A3369" s="39"/>
    </row>
    <row r="3370" spans="1:1" ht="20">
      <c r="A3370" s="39"/>
    </row>
    <row r="3371" spans="1:1" ht="20">
      <c r="A3371" s="39"/>
    </row>
    <row r="3372" spans="1:1" ht="20">
      <c r="A3372" s="39"/>
    </row>
    <row r="3373" spans="1:1" ht="20">
      <c r="A3373" s="39"/>
    </row>
    <row r="3374" spans="1:1" ht="20">
      <c r="A3374" s="39"/>
    </row>
    <row r="3375" spans="1:1" ht="20">
      <c r="A3375" s="39"/>
    </row>
    <row r="3376" spans="1:1" ht="20">
      <c r="A3376" s="39"/>
    </row>
    <row r="3377" spans="1:1" ht="20">
      <c r="A3377" s="39"/>
    </row>
    <row r="3378" spans="1:1" ht="20">
      <c r="A3378" s="39"/>
    </row>
    <row r="3379" spans="1:1" ht="20">
      <c r="A3379" s="39"/>
    </row>
    <row r="3380" spans="1:1" ht="20">
      <c r="A3380" s="39"/>
    </row>
    <row r="3381" spans="1:1" ht="20">
      <c r="A3381" s="39"/>
    </row>
    <row r="3382" spans="1:1" ht="20">
      <c r="A3382" s="39"/>
    </row>
    <row r="3383" spans="1:1" ht="20">
      <c r="A3383" s="39"/>
    </row>
    <row r="3384" spans="1:1" ht="20">
      <c r="A3384" s="39"/>
    </row>
    <row r="3385" spans="1:1" ht="20">
      <c r="A3385" s="39"/>
    </row>
    <row r="3386" spans="1:1" ht="20">
      <c r="A3386" s="39"/>
    </row>
    <row r="3387" spans="1:1" ht="20">
      <c r="A3387" s="39"/>
    </row>
    <row r="3388" spans="1:1" ht="20">
      <c r="A3388" s="39"/>
    </row>
    <row r="3389" spans="1:1" ht="20">
      <c r="A3389" s="39"/>
    </row>
    <row r="3390" spans="1:1" ht="20">
      <c r="A3390" s="39"/>
    </row>
    <row r="3391" spans="1:1" ht="20">
      <c r="A3391" s="39"/>
    </row>
    <row r="3392" spans="1:1" ht="20">
      <c r="A3392" s="39"/>
    </row>
    <row r="3393" spans="1:1" ht="20">
      <c r="A3393" s="39"/>
    </row>
    <row r="3394" spans="1:1" ht="20">
      <c r="A3394" s="39"/>
    </row>
    <row r="3395" spans="1:1" ht="20">
      <c r="A3395" s="39"/>
    </row>
    <row r="3396" spans="1:1" ht="20">
      <c r="A3396" s="39"/>
    </row>
    <row r="3397" spans="1:1" ht="20">
      <c r="A3397" s="39"/>
    </row>
    <row r="3398" spans="1:1" ht="20">
      <c r="A3398" s="39"/>
    </row>
    <row r="3399" spans="1:1" ht="20">
      <c r="A3399" s="39"/>
    </row>
    <row r="3400" spans="1:1" ht="20">
      <c r="A3400" s="39"/>
    </row>
    <row r="3401" spans="1:1" ht="20">
      <c r="A3401" s="39"/>
    </row>
    <row r="3402" spans="1:1" ht="20">
      <c r="A3402" s="39"/>
    </row>
    <row r="3403" spans="1:1" ht="20">
      <c r="A3403" s="39"/>
    </row>
    <row r="3404" spans="1:1" ht="20">
      <c r="A3404" s="39"/>
    </row>
    <row r="3405" spans="1:1" ht="20">
      <c r="A3405" s="39"/>
    </row>
    <row r="3406" spans="1:1" ht="20">
      <c r="A3406" s="39"/>
    </row>
    <row r="3407" spans="1:1" ht="20">
      <c r="A3407" s="39"/>
    </row>
    <row r="3408" spans="1:1" ht="20">
      <c r="A3408" s="39"/>
    </row>
    <row r="3409" spans="1:1" ht="20">
      <c r="A3409" s="39"/>
    </row>
    <row r="3410" spans="1:1" ht="20">
      <c r="A3410" s="39"/>
    </row>
    <row r="3411" spans="1:1" ht="20">
      <c r="A3411" s="39"/>
    </row>
    <row r="3412" spans="1:1" ht="20">
      <c r="A3412" s="39"/>
    </row>
    <row r="3413" spans="1:1" ht="20">
      <c r="A3413" s="39"/>
    </row>
    <row r="3414" spans="1:1" ht="20">
      <c r="A3414" s="39"/>
    </row>
    <row r="3415" spans="1:1" ht="20">
      <c r="A3415" s="39"/>
    </row>
    <row r="3416" spans="1:1" ht="20">
      <c r="A3416" s="39"/>
    </row>
    <row r="3417" spans="1:1" ht="20">
      <c r="A3417" s="39"/>
    </row>
    <row r="3418" spans="1:1" ht="20">
      <c r="A3418" s="39"/>
    </row>
    <row r="3419" spans="1:1" ht="20">
      <c r="A3419" s="39"/>
    </row>
    <row r="3420" spans="1:1" ht="20">
      <c r="A3420" s="39"/>
    </row>
    <row r="3421" spans="1:1" ht="20">
      <c r="A3421" s="39"/>
    </row>
    <row r="3422" spans="1:1" ht="20">
      <c r="A3422" s="39"/>
    </row>
    <row r="3423" spans="1:1" ht="20">
      <c r="A3423" s="39"/>
    </row>
    <row r="3424" spans="1:1" ht="20">
      <c r="A3424" s="39"/>
    </row>
    <row r="3425" spans="1:1" ht="20">
      <c r="A3425" s="39"/>
    </row>
    <row r="3426" spans="1:1" ht="20">
      <c r="A3426" s="39"/>
    </row>
    <row r="3427" spans="1:1" ht="20">
      <c r="A3427" s="39"/>
    </row>
    <row r="3428" spans="1:1" ht="20">
      <c r="A3428" s="39"/>
    </row>
    <row r="3429" spans="1:1" ht="20">
      <c r="A3429" s="39"/>
    </row>
    <row r="3430" spans="1:1" ht="20">
      <c r="A3430" s="39"/>
    </row>
    <row r="3431" spans="1:1" ht="20">
      <c r="A3431" s="39"/>
    </row>
    <row r="3432" spans="1:1" ht="20">
      <c r="A3432" s="39"/>
    </row>
    <row r="3433" spans="1:1" ht="20">
      <c r="A3433" s="39"/>
    </row>
    <row r="3434" spans="1:1" ht="20">
      <c r="A3434" s="39"/>
    </row>
    <row r="3435" spans="1:1" ht="20">
      <c r="A3435" s="39"/>
    </row>
    <row r="3436" spans="1:1" ht="20">
      <c r="A3436" s="39"/>
    </row>
    <row r="3437" spans="1:1" ht="20">
      <c r="A3437" s="39"/>
    </row>
    <row r="3438" spans="1:1" ht="20">
      <c r="A3438" s="39"/>
    </row>
    <row r="3439" spans="1:1" ht="20">
      <c r="A3439" s="39"/>
    </row>
    <row r="3440" spans="1:1" ht="20">
      <c r="A3440" s="39"/>
    </row>
    <row r="3441" spans="1:1" ht="20">
      <c r="A3441" s="39"/>
    </row>
    <row r="3442" spans="1:1" ht="20">
      <c r="A3442" s="39"/>
    </row>
    <row r="3443" spans="1:1" ht="20">
      <c r="A3443" s="39"/>
    </row>
    <row r="3444" spans="1:1" ht="20">
      <c r="A3444" s="39"/>
    </row>
    <row r="3445" spans="1:1" ht="20">
      <c r="A3445" s="39"/>
    </row>
    <row r="3446" spans="1:1" ht="20">
      <c r="A3446" s="39"/>
    </row>
    <row r="3447" spans="1:1" ht="20">
      <c r="A3447" s="39"/>
    </row>
    <row r="3448" spans="1:1" ht="20">
      <c r="A3448" s="39"/>
    </row>
    <row r="3449" spans="1:1" ht="20">
      <c r="A3449" s="39"/>
    </row>
    <row r="3450" spans="1:1" ht="20">
      <c r="A3450" s="39"/>
    </row>
    <row r="3451" spans="1:1" ht="20">
      <c r="A3451" s="39"/>
    </row>
    <row r="3452" spans="1:1" ht="20">
      <c r="A3452" s="39"/>
    </row>
    <row r="3453" spans="1:1" ht="20">
      <c r="A3453" s="39"/>
    </row>
    <row r="3454" spans="1:1" ht="20">
      <c r="A3454" s="39"/>
    </row>
    <row r="3455" spans="1:1" ht="20">
      <c r="A3455" s="39"/>
    </row>
    <row r="3456" spans="1:1" ht="20">
      <c r="A3456" s="39"/>
    </row>
    <row r="3457" spans="1:1" ht="20">
      <c r="A3457" s="39"/>
    </row>
    <row r="3458" spans="1:1" ht="20">
      <c r="A3458" s="39"/>
    </row>
    <row r="3459" spans="1:1" ht="20">
      <c r="A3459" s="39"/>
    </row>
    <row r="3460" spans="1:1" ht="20">
      <c r="A3460" s="39"/>
    </row>
    <row r="3461" spans="1:1" ht="20">
      <c r="A3461" s="39"/>
    </row>
    <row r="3462" spans="1:1" ht="20">
      <c r="A3462" s="39"/>
    </row>
    <row r="3463" spans="1:1" ht="20">
      <c r="A3463" s="39"/>
    </row>
    <row r="3464" spans="1:1" ht="20">
      <c r="A3464" s="39"/>
    </row>
    <row r="3465" spans="1:1" ht="20">
      <c r="A3465" s="39"/>
    </row>
    <row r="3466" spans="1:1" ht="20">
      <c r="A3466" s="39"/>
    </row>
    <row r="3467" spans="1:1" ht="20">
      <c r="A3467" s="39"/>
    </row>
    <row r="3468" spans="1:1" ht="20">
      <c r="A3468" s="39"/>
    </row>
    <row r="3469" spans="1:1" ht="20">
      <c r="A3469" s="39"/>
    </row>
    <row r="3470" spans="1:1" ht="20">
      <c r="A3470" s="39"/>
    </row>
    <row r="3471" spans="1:1" ht="20">
      <c r="A3471" s="39"/>
    </row>
    <row r="3472" spans="1:1" ht="20">
      <c r="A3472" s="39"/>
    </row>
    <row r="3473" spans="1:1" ht="20">
      <c r="A3473" s="39"/>
    </row>
    <row r="3474" spans="1:1" ht="20">
      <c r="A3474" s="39"/>
    </row>
    <row r="3475" spans="1:1" ht="20">
      <c r="A3475" s="39"/>
    </row>
    <row r="3476" spans="1:1" ht="20">
      <c r="A3476" s="39"/>
    </row>
    <row r="3477" spans="1:1" ht="20">
      <c r="A3477" s="39"/>
    </row>
    <row r="3478" spans="1:1" ht="20">
      <c r="A3478" s="39"/>
    </row>
    <row r="3479" spans="1:1" ht="20">
      <c r="A3479" s="39"/>
    </row>
    <row r="3480" spans="1:1" ht="20">
      <c r="A3480" s="39"/>
    </row>
    <row r="3481" spans="1:1" ht="20">
      <c r="A3481" s="39"/>
    </row>
    <row r="3482" spans="1:1" ht="20">
      <c r="A3482" s="39"/>
    </row>
    <row r="3483" spans="1:1" ht="20">
      <c r="A3483" s="39"/>
    </row>
    <row r="3484" spans="1:1" ht="20">
      <c r="A3484" s="39"/>
    </row>
    <row r="3485" spans="1:1" ht="20">
      <c r="A3485" s="39"/>
    </row>
    <row r="3486" spans="1:1" ht="20">
      <c r="A3486" s="39"/>
    </row>
    <row r="3487" spans="1:1" ht="20">
      <c r="A3487" s="39"/>
    </row>
    <row r="3488" spans="1:1" ht="20">
      <c r="A3488" s="39"/>
    </row>
    <row r="3489" spans="1:1" ht="20">
      <c r="A3489" s="39"/>
    </row>
    <row r="3490" spans="1:1" ht="20">
      <c r="A3490" s="39"/>
    </row>
    <row r="3491" spans="1:1" ht="20">
      <c r="A3491" s="39"/>
    </row>
    <row r="3492" spans="1:1" ht="20">
      <c r="A3492" s="39"/>
    </row>
    <row r="3493" spans="1:1" ht="20">
      <c r="A3493" s="39"/>
    </row>
    <row r="3494" spans="1:1" ht="20">
      <c r="A3494" s="39"/>
    </row>
    <row r="3495" spans="1:1" ht="20">
      <c r="A3495" s="39"/>
    </row>
    <row r="3496" spans="1:1" ht="20">
      <c r="A3496" s="39"/>
    </row>
    <row r="3497" spans="1:1" ht="20">
      <c r="A3497" s="39"/>
    </row>
    <row r="3498" spans="1:1" ht="20">
      <c r="A3498" s="39"/>
    </row>
    <row r="3499" spans="1:1" ht="20">
      <c r="A3499" s="39"/>
    </row>
    <row r="3500" spans="1:1" ht="20">
      <c r="A3500" s="39"/>
    </row>
    <row r="3501" spans="1:1" ht="20">
      <c r="A3501" s="39"/>
    </row>
    <row r="3502" spans="1:1" ht="20">
      <c r="A3502" s="39"/>
    </row>
    <row r="3503" spans="1:1" ht="20">
      <c r="A3503" s="39"/>
    </row>
    <row r="3504" spans="1:1" ht="20">
      <c r="A3504" s="39"/>
    </row>
    <row r="3505" spans="1:1" ht="20">
      <c r="A3505" s="39"/>
    </row>
    <row r="3506" spans="1:1" ht="20">
      <c r="A3506" s="39"/>
    </row>
    <row r="3507" spans="1:1" ht="20">
      <c r="A3507" s="39"/>
    </row>
    <row r="3508" spans="1:1" ht="20">
      <c r="A3508" s="39"/>
    </row>
    <row r="3509" spans="1:1" ht="20">
      <c r="A3509" s="39"/>
    </row>
    <row r="3510" spans="1:1" ht="20">
      <c r="A3510" s="39"/>
    </row>
    <row r="3511" spans="1:1" ht="20">
      <c r="A3511" s="39"/>
    </row>
    <row r="3512" spans="1:1" ht="20">
      <c r="A3512" s="39"/>
    </row>
    <row r="3513" spans="1:1" ht="20">
      <c r="A3513" s="39"/>
    </row>
    <row r="3514" spans="1:1" ht="20">
      <c r="A3514" s="39"/>
    </row>
    <row r="3515" spans="1:1" ht="20">
      <c r="A3515" s="39"/>
    </row>
    <row r="3516" spans="1:1" ht="20">
      <c r="A3516" s="39"/>
    </row>
    <row r="3517" spans="1:1" ht="20">
      <c r="A3517" s="39"/>
    </row>
    <row r="3518" spans="1:1" ht="20">
      <c r="A3518" s="39"/>
    </row>
    <row r="3519" spans="1:1" ht="20">
      <c r="A3519" s="39"/>
    </row>
    <row r="3520" spans="1:1" ht="20">
      <c r="A3520" s="39"/>
    </row>
    <row r="3521" spans="1:1" ht="20">
      <c r="A3521" s="39"/>
    </row>
    <row r="3522" spans="1:1" ht="20">
      <c r="A3522" s="39"/>
    </row>
    <row r="3523" spans="1:1" ht="20">
      <c r="A3523" s="39"/>
    </row>
    <row r="3524" spans="1:1" ht="20">
      <c r="A3524" s="39"/>
    </row>
    <row r="3525" spans="1:1" ht="20">
      <c r="A3525" s="39"/>
    </row>
    <row r="3526" spans="1:1" ht="20">
      <c r="A3526" s="39"/>
    </row>
    <row r="3527" spans="1:1" ht="20">
      <c r="A3527" s="39"/>
    </row>
    <row r="3528" spans="1:1" ht="20">
      <c r="A3528" s="39"/>
    </row>
    <row r="3529" spans="1:1" ht="20">
      <c r="A3529" s="39"/>
    </row>
    <row r="3530" spans="1:1" ht="20">
      <c r="A3530" s="39"/>
    </row>
    <row r="3531" spans="1:1" ht="20">
      <c r="A3531" s="39"/>
    </row>
    <row r="3532" spans="1:1" ht="20">
      <c r="A3532" s="39"/>
    </row>
    <row r="3533" spans="1:1" ht="20">
      <c r="A3533" s="39"/>
    </row>
    <row r="3534" spans="1:1" ht="20">
      <c r="A3534" s="39"/>
    </row>
    <row r="3535" spans="1:1" ht="20">
      <c r="A3535" s="39"/>
    </row>
    <row r="3536" spans="1:1" ht="20">
      <c r="A3536" s="39"/>
    </row>
    <row r="3537" spans="1:1" ht="20">
      <c r="A3537" s="39"/>
    </row>
    <row r="3538" spans="1:1" ht="20">
      <c r="A3538" s="39"/>
    </row>
    <row r="3539" spans="1:1" ht="20">
      <c r="A3539" s="39"/>
    </row>
    <row r="3540" spans="1:1" ht="20">
      <c r="A3540" s="39"/>
    </row>
    <row r="3541" spans="1:1" ht="20">
      <c r="A3541" s="39"/>
    </row>
    <row r="3542" spans="1:1" ht="20">
      <c r="A3542" s="39"/>
    </row>
    <row r="3543" spans="1:1" ht="20">
      <c r="A3543" s="39"/>
    </row>
    <row r="3544" spans="1:1" ht="20">
      <c r="A3544" s="39"/>
    </row>
    <row r="3545" spans="1:1" ht="20">
      <c r="A3545" s="39"/>
    </row>
    <row r="3546" spans="1:1" ht="20">
      <c r="A3546" s="39"/>
    </row>
    <row r="3547" spans="1:1" ht="20">
      <c r="A3547" s="39"/>
    </row>
    <row r="3548" spans="1:1" ht="20">
      <c r="A3548" s="39"/>
    </row>
    <row r="3549" spans="1:1" ht="20">
      <c r="A3549" s="39"/>
    </row>
    <row r="3550" spans="1:1" ht="20">
      <c r="A3550" s="39"/>
    </row>
    <row r="3551" spans="1:1" ht="20">
      <c r="A3551" s="39"/>
    </row>
    <row r="3552" spans="1:1" ht="20">
      <c r="A3552" s="39"/>
    </row>
    <row r="3553" spans="1:1" ht="20">
      <c r="A3553" s="39"/>
    </row>
    <row r="3554" spans="1:1" ht="20">
      <c r="A3554" s="39"/>
    </row>
    <row r="3555" spans="1:1" ht="20">
      <c r="A3555" s="39"/>
    </row>
    <row r="3556" spans="1:1" ht="20">
      <c r="A3556" s="39"/>
    </row>
    <row r="3557" spans="1:1" ht="20">
      <c r="A3557" s="39"/>
    </row>
    <row r="3558" spans="1:1" ht="20">
      <c r="A3558" s="39"/>
    </row>
    <row r="3559" spans="1:1" ht="20">
      <c r="A3559" s="39"/>
    </row>
    <row r="3560" spans="1:1" ht="20">
      <c r="A3560" s="39"/>
    </row>
    <row r="3561" spans="1:1" ht="20">
      <c r="A3561" s="39"/>
    </row>
    <row r="3562" spans="1:1" ht="20">
      <c r="A3562" s="39"/>
    </row>
    <row r="3563" spans="1:1" ht="20">
      <c r="A3563" s="39"/>
    </row>
    <row r="3564" spans="1:1" ht="20">
      <c r="A3564" s="39"/>
    </row>
    <row r="3565" spans="1:1" ht="20">
      <c r="A3565" s="39"/>
    </row>
    <row r="3566" spans="1:1" ht="20">
      <c r="A3566" s="39"/>
    </row>
    <row r="3567" spans="1:1" ht="20">
      <c r="A3567" s="39"/>
    </row>
    <row r="3568" spans="1:1" ht="20">
      <c r="A3568" s="39"/>
    </row>
    <row r="3569" spans="1:1" ht="20">
      <c r="A3569" s="39"/>
    </row>
    <row r="3570" spans="1:1" ht="20">
      <c r="A3570" s="39"/>
    </row>
    <row r="3571" spans="1:1" ht="20">
      <c r="A3571" s="39"/>
    </row>
    <row r="3572" spans="1:1" ht="20">
      <c r="A3572" s="39"/>
    </row>
    <row r="3573" spans="1:1" ht="20">
      <c r="A3573" s="39"/>
    </row>
    <row r="3574" spans="1:1" ht="20">
      <c r="A3574" s="39"/>
    </row>
    <row r="3575" spans="1:1" ht="20">
      <c r="A3575" s="39"/>
    </row>
    <row r="3576" spans="1:1" ht="20">
      <c r="A3576" s="39"/>
    </row>
    <row r="3577" spans="1:1" ht="20">
      <c r="A3577" s="39"/>
    </row>
    <row r="3578" spans="1:1" ht="20">
      <c r="A3578" s="39"/>
    </row>
    <row r="3579" spans="1:1" ht="20">
      <c r="A3579" s="39"/>
    </row>
    <row r="3580" spans="1:1" ht="20">
      <c r="A3580" s="39"/>
    </row>
    <row r="3581" spans="1:1" ht="20">
      <c r="A3581" s="39"/>
    </row>
    <row r="3582" spans="1:1" ht="20">
      <c r="A3582" s="39"/>
    </row>
    <row r="3583" spans="1:1" ht="20">
      <c r="A3583" s="39"/>
    </row>
    <row r="3584" spans="1:1" ht="20">
      <c r="A3584" s="39"/>
    </row>
    <row r="3585" spans="1:1" ht="20">
      <c r="A3585" s="39"/>
    </row>
    <row r="3586" spans="1:1" ht="20">
      <c r="A3586" s="39"/>
    </row>
    <row r="3587" spans="1:1" ht="20">
      <c r="A3587" s="39"/>
    </row>
    <row r="3588" spans="1:1" ht="20">
      <c r="A3588" s="39"/>
    </row>
    <row r="3589" spans="1:1" ht="20">
      <c r="A3589" s="39"/>
    </row>
    <row r="3590" spans="1:1" ht="20">
      <c r="A3590" s="39"/>
    </row>
    <row r="3591" spans="1:1" ht="20">
      <c r="A3591" s="39"/>
    </row>
    <row r="3592" spans="1:1" ht="20">
      <c r="A3592" s="39"/>
    </row>
    <row r="3593" spans="1:1" ht="20">
      <c r="A3593" s="39"/>
    </row>
    <row r="3594" spans="1:1" ht="20">
      <c r="A3594" s="39"/>
    </row>
    <row r="3595" spans="1:1" ht="20">
      <c r="A3595" s="39"/>
    </row>
    <row r="3596" spans="1:1" ht="20">
      <c r="A3596" s="39"/>
    </row>
    <row r="3597" spans="1:1" ht="20">
      <c r="A3597" s="39"/>
    </row>
    <row r="3598" spans="1:1" ht="20">
      <c r="A3598" s="39"/>
    </row>
    <row r="3599" spans="1:1" ht="20">
      <c r="A3599" s="39"/>
    </row>
    <row r="3600" spans="1:1" ht="20">
      <c r="A3600" s="39"/>
    </row>
    <row r="3601" spans="1:1" ht="20">
      <c r="A3601" s="39"/>
    </row>
    <row r="3602" spans="1:1" ht="20">
      <c r="A3602" s="39"/>
    </row>
    <row r="3603" spans="1:1" ht="20">
      <c r="A3603" s="39"/>
    </row>
    <row r="3604" spans="1:1" ht="20">
      <c r="A3604" s="39"/>
    </row>
    <row r="3605" spans="1:1" ht="20">
      <c r="A3605" s="39"/>
    </row>
    <row r="3606" spans="1:1" ht="20">
      <c r="A3606" s="39"/>
    </row>
    <row r="3607" spans="1:1" ht="20">
      <c r="A3607" s="39"/>
    </row>
    <row r="3608" spans="1:1" ht="20">
      <c r="A3608" s="39"/>
    </row>
    <row r="3609" spans="1:1" ht="20">
      <c r="A3609" s="39"/>
    </row>
    <row r="3610" spans="1:1" ht="20">
      <c r="A3610" s="39"/>
    </row>
    <row r="3611" spans="1:1" ht="20">
      <c r="A3611" s="39"/>
    </row>
    <row r="3612" spans="1:1" ht="20">
      <c r="A3612" s="39"/>
    </row>
    <row r="3613" spans="1:1" ht="20">
      <c r="A3613" s="39"/>
    </row>
    <row r="3614" spans="1:1" ht="20">
      <c r="A3614" s="39"/>
    </row>
    <row r="3615" spans="1:1" ht="20">
      <c r="A3615" s="39"/>
    </row>
    <row r="3616" spans="1:1" ht="20">
      <c r="A3616" s="39"/>
    </row>
    <row r="3617" spans="1:1" ht="20">
      <c r="A3617" s="39"/>
    </row>
    <row r="3618" spans="1:1" ht="20">
      <c r="A3618" s="39"/>
    </row>
    <row r="3619" spans="1:1" ht="20">
      <c r="A3619" s="39"/>
    </row>
    <row r="3620" spans="1:1" ht="20">
      <c r="A3620" s="39"/>
    </row>
    <row r="3621" spans="1:1" ht="20">
      <c r="A3621" s="39"/>
    </row>
    <row r="3622" spans="1:1" ht="20">
      <c r="A3622" s="39"/>
    </row>
    <row r="3623" spans="1:1" ht="20">
      <c r="A3623" s="39"/>
    </row>
    <row r="3624" spans="1:1" ht="20">
      <c r="A3624" s="39"/>
    </row>
    <row r="3625" spans="1:1" ht="20">
      <c r="A3625" s="39"/>
    </row>
    <row r="3626" spans="1:1" ht="20">
      <c r="A3626" s="39"/>
    </row>
    <row r="3627" spans="1:1" ht="20">
      <c r="A3627" s="39"/>
    </row>
    <row r="3628" spans="1:1" ht="20">
      <c r="A3628" s="39"/>
    </row>
    <row r="3629" spans="1:1" ht="20">
      <c r="A3629" s="39"/>
    </row>
    <row r="3630" spans="1:1" ht="20">
      <c r="A3630" s="39"/>
    </row>
    <row r="3631" spans="1:1" ht="20">
      <c r="A3631" s="39"/>
    </row>
    <row r="3632" spans="1:1" ht="20">
      <c r="A3632" s="39"/>
    </row>
    <row r="3633" spans="1:1" ht="20">
      <c r="A3633" s="39"/>
    </row>
    <row r="3634" spans="1:1" ht="20">
      <c r="A3634" s="39"/>
    </row>
    <row r="3635" spans="1:1" ht="20">
      <c r="A3635" s="39"/>
    </row>
    <row r="3636" spans="1:1" ht="20">
      <c r="A3636" s="39"/>
    </row>
    <row r="3637" spans="1:1" ht="20">
      <c r="A3637" s="39"/>
    </row>
    <row r="3638" spans="1:1" ht="20">
      <c r="A3638" s="39"/>
    </row>
    <row r="3639" spans="1:1" ht="20">
      <c r="A3639" s="39"/>
    </row>
    <row r="3640" spans="1:1" ht="20">
      <c r="A3640" s="39"/>
    </row>
    <row r="3641" spans="1:1" ht="20">
      <c r="A3641" s="39"/>
    </row>
    <row r="3642" spans="1:1" ht="20">
      <c r="A3642" s="39"/>
    </row>
    <row r="3643" spans="1:1" ht="20">
      <c r="A3643" s="39"/>
    </row>
    <row r="3644" spans="1:1" ht="20">
      <c r="A3644" s="39"/>
    </row>
    <row r="3645" spans="1:1" ht="20">
      <c r="A3645" s="39"/>
    </row>
    <row r="3646" spans="1:1" ht="20">
      <c r="A3646" s="39"/>
    </row>
    <row r="3647" spans="1:1" ht="20">
      <c r="A3647" s="39"/>
    </row>
    <row r="3648" spans="1:1" ht="20">
      <c r="A3648" s="39"/>
    </row>
    <row r="3649" spans="1:1" ht="20">
      <c r="A3649" s="39"/>
    </row>
    <row r="3650" spans="1:1" ht="20">
      <c r="A3650" s="39"/>
    </row>
    <row r="3651" spans="1:1" ht="20">
      <c r="A3651" s="39"/>
    </row>
    <row r="3652" spans="1:1" ht="20">
      <c r="A3652" s="39"/>
    </row>
    <row r="3653" spans="1:1" ht="20">
      <c r="A3653" s="39"/>
    </row>
    <row r="3654" spans="1:1" ht="20">
      <c r="A3654" s="39"/>
    </row>
    <row r="3655" spans="1:1" ht="20">
      <c r="A3655" s="39"/>
    </row>
    <row r="3656" spans="1:1" ht="20">
      <c r="A3656" s="39"/>
    </row>
    <row r="3657" spans="1:1" ht="20">
      <c r="A3657" s="39"/>
    </row>
    <row r="3658" spans="1:1" ht="20">
      <c r="A3658" s="39"/>
    </row>
    <row r="3659" spans="1:1" ht="20">
      <c r="A3659" s="39"/>
    </row>
    <row r="3660" spans="1:1" ht="20">
      <c r="A3660" s="39"/>
    </row>
    <row r="3661" spans="1:1" ht="20">
      <c r="A3661" s="39"/>
    </row>
    <row r="3662" spans="1:1" ht="20">
      <c r="A3662" s="39"/>
    </row>
    <row r="3663" spans="1:1" ht="20">
      <c r="A3663" s="39"/>
    </row>
    <row r="3664" spans="1:1" ht="20">
      <c r="A3664" s="39"/>
    </row>
    <row r="3665" spans="1:1" ht="20">
      <c r="A3665" s="39"/>
    </row>
    <row r="3666" spans="1:1" ht="20">
      <c r="A3666" s="39"/>
    </row>
    <row r="3667" spans="1:1" ht="20">
      <c r="A3667" s="39"/>
    </row>
    <row r="3668" spans="1:1" ht="20">
      <c r="A3668" s="39"/>
    </row>
    <row r="3669" spans="1:1" ht="20">
      <c r="A3669" s="39"/>
    </row>
    <row r="3670" spans="1:1" ht="20">
      <c r="A3670" s="39"/>
    </row>
    <row r="3671" spans="1:1" ht="20">
      <c r="A3671" s="39"/>
    </row>
    <row r="3672" spans="1:1" ht="20">
      <c r="A3672" s="39"/>
    </row>
    <row r="3673" spans="1:1" ht="20">
      <c r="A3673" s="39"/>
    </row>
    <row r="3674" spans="1:1" ht="20">
      <c r="A3674" s="39"/>
    </row>
    <row r="3675" spans="1:1" ht="20">
      <c r="A3675" s="39"/>
    </row>
    <row r="3676" spans="1:1" ht="20">
      <c r="A3676" s="39"/>
    </row>
    <row r="3677" spans="1:1" ht="20">
      <c r="A3677" s="39"/>
    </row>
    <row r="3678" spans="1:1" ht="20">
      <c r="A3678" s="39"/>
    </row>
    <row r="3679" spans="1:1" ht="20">
      <c r="A3679" s="39"/>
    </row>
    <row r="3680" spans="1:1" ht="20">
      <c r="A3680" s="39"/>
    </row>
    <row r="3681" spans="1:1" ht="20">
      <c r="A3681" s="39"/>
    </row>
    <row r="3682" spans="1:1" ht="20">
      <c r="A3682" s="39"/>
    </row>
    <row r="3683" spans="1:1" ht="20">
      <c r="A3683" s="39"/>
    </row>
    <row r="3684" spans="1:1" ht="20">
      <c r="A3684" s="39"/>
    </row>
    <row r="3685" spans="1:1" ht="20">
      <c r="A3685" s="39"/>
    </row>
    <row r="3686" spans="1:1" ht="20">
      <c r="A3686" s="39"/>
    </row>
    <row r="3687" spans="1:1" ht="20">
      <c r="A3687" s="39"/>
    </row>
    <row r="3688" spans="1:1" ht="20">
      <c r="A3688" s="39"/>
    </row>
    <row r="3689" spans="1:1" ht="20">
      <c r="A3689" s="39"/>
    </row>
    <row r="3690" spans="1:1" ht="20">
      <c r="A3690" s="39"/>
    </row>
    <row r="3691" spans="1:1" ht="20">
      <c r="A3691" s="39"/>
    </row>
    <row r="3692" spans="1:1" ht="20">
      <c r="A3692" s="39"/>
    </row>
    <row r="3693" spans="1:1" ht="20">
      <c r="A3693" s="39"/>
    </row>
    <row r="3694" spans="1:1" ht="20">
      <c r="A3694" s="39"/>
    </row>
    <row r="3695" spans="1:1" ht="20">
      <c r="A3695" s="39"/>
    </row>
    <row r="3696" spans="1:1" ht="20">
      <c r="A3696" s="39"/>
    </row>
    <row r="3697" spans="1:1" ht="20">
      <c r="A3697" s="39"/>
    </row>
    <row r="3698" spans="1:1" ht="20">
      <c r="A3698" s="39"/>
    </row>
    <row r="3699" spans="1:1" ht="20">
      <c r="A3699" s="39"/>
    </row>
    <row r="3700" spans="1:1" ht="20">
      <c r="A3700" s="39"/>
    </row>
    <row r="3701" spans="1:1" ht="20">
      <c r="A3701" s="39"/>
    </row>
    <row r="3702" spans="1:1" ht="20">
      <c r="A3702" s="39"/>
    </row>
    <row r="3703" spans="1:1" ht="20">
      <c r="A3703" s="39"/>
    </row>
    <row r="3704" spans="1:1" ht="20">
      <c r="A3704" s="39"/>
    </row>
    <row r="3705" spans="1:1" ht="20">
      <c r="A3705" s="39"/>
    </row>
    <row r="3706" spans="1:1" ht="20">
      <c r="A3706" s="39"/>
    </row>
    <row r="3707" spans="1:1" ht="20">
      <c r="A3707" s="39"/>
    </row>
    <row r="3708" spans="1:1" ht="20">
      <c r="A3708" s="39"/>
    </row>
    <row r="3709" spans="1:1" ht="20">
      <c r="A3709" s="39"/>
    </row>
    <row r="3710" spans="1:1" ht="20">
      <c r="A3710" s="39"/>
    </row>
    <row r="3711" spans="1:1" ht="20">
      <c r="A3711" s="39"/>
    </row>
    <row r="3712" spans="1:1" ht="20">
      <c r="A3712" s="39"/>
    </row>
    <row r="3713" spans="1:1" ht="20">
      <c r="A3713" s="39"/>
    </row>
    <row r="3714" spans="1:1" ht="20">
      <c r="A3714" s="39"/>
    </row>
    <row r="3715" spans="1:1" ht="20">
      <c r="A3715" s="39"/>
    </row>
    <row r="3716" spans="1:1" ht="20">
      <c r="A3716" s="39"/>
    </row>
    <row r="3717" spans="1:1" ht="20">
      <c r="A3717" s="39"/>
    </row>
    <row r="3718" spans="1:1" ht="20">
      <c r="A3718" s="39"/>
    </row>
    <row r="3719" spans="1:1" ht="20">
      <c r="A3719" s="39"/>
    </row>
    <row r="3720" spans="1:1" ht="20">
      <c r="A3720" s="39"/>
    </row>
    <row r="3721" spans="1:1" ht="20">
      <c r="A3721" s="39"/>
    </row>
    <row r="3722" spans="1:1" ht="20">
      <c r="A3722" s="39"/>
    </row>
    <row r="3723" spans="1:1" ht="20">
      <c r="A3723" s="39"/>
    </row>
    <row r="3724" spans="1:1" ht="20">
      <c r="A3724" s="39"/>
    </row>
    <row r="3725" spans="1:1" ht="20">
      <c r="A3725" s="39"/>
    </row>
    <row r="3726" spans="1:1" ht="20">
      <c r="A3726" s="39"/>
    </row>
    <row r="3727" spans="1:1" ht="20">
      <c r="A3727" s="39"/>
    </row>
    <row r="3728" spans="1:1" ht="20">
      <c r="A3728" s="39"/>
    </row>
    <row r="3729" spans="1:1" ht="20">
      <c r="A3729" s="39"/>
    </row>
    <row r="3730" spans="1:1" ht="20">
      <c r="A3730" s="39"/>
    </row>
    <row r="3731" spans="1:1" ht="20">
      <c r="A3731" s="39"/>
    </row>
    <row r="3732" spans="1:1" ht="20">
      <c r="A3732" s="39"/>
    </row>
    <row r="3733" spans="1:1" ht="20">
      <c r="A3733" s="39"/>
    </row>
    <row r="3734" spans="1:1" ht="20">
      <c r="A3734" s="39"/>
    </row>
    <row r="3735" spans="1:1" ht="20">
      <c r="A3735" s="39"/>
    </row>
    <row r="3736" spans="1:1" ht="20">
      <c r="A3736" s="39"/>
    </row>
    <row r="3737" spans="1:1" ht="20">
      <c r="A3737" s="39"/>
    </row>
    <row r="3738" spans="1:1" ht="20">
      <c r="A3738" s="39"/>
    </row>
    <row r="3739" spans="1:1" ht="20">
      <c r="A3739" s="39"/>
    </row>
    <row r="3740" spans="1:1" ht="20">
      <c r="A3740" s="39"/>
    </row>
    <row r="3741" spans="1:1" ht="20">
      <c r="A3741" s="39"/>
    </row>
    <row r="3742" spans="1:1" ht="20">
      <c r="A3742" s="39"/>
    </row>
    <row r="3743" spans="1:1" ht="20">
      <c r="A3743" s="39"/>
    </row>
    <row r="3744" spans="1:1" ht="20">
      <c r="A3744" s="39"/>
    </row>
    <row r="3745" spans="1:1" ht="20">
      <c r="A3745" s="39"/>
    </row>
    <row r="3746" spans="1:1" ht="20">
      <c r="A3746" s="39"/>
    </row>
    <row r="3747" spans="1:1" ht="20">
      <c r="A3747" s="39"/>
    </row>
    <row r="3748" spans="1:1" ht="20">
      <c r="A3748" s="39"/>
    </row>
    <row r="3749" spans="1:1" ht="20">
      <c r="A3749" s="39"/>
    </row>
    <row r="3750" spans="1:1" ht="20">
      <c r="A3750" s="39"/>
    </row>
    <row r="3751" spans="1:1" ht="20">
      <c r="A3751" s="39"/>
    </row>
    <row r="3752" spans="1:1" ht="20">
      <c r="A3752" s="39"/>
    </row>
    <row r="3753" spans="1:1" ht="20">
      <c r="A3753" s="39"/>
    </row>
    <row r="3754" spans="1:1" ht="20">
      <c r="A3754" s="39"/>
    </row>
    <row r="3755" spans="1:1" ht="20">
      <c r="A3755" s="39"/>
    </row>
    <row r="3756" spans="1:1" ht="20">
      <c r="A3756" s="39"/>
    </row>
    <row r="3757" spans="1:1" ht="20">
      <c r="A3757" s="39"/>
    </row>
    <row r="3758" spans="1:1" ht="20">
      <c r="A3758" s="39"/>
    </row>
    <row r="3759" spans="1:1" ht="20">
      <c r="A3759" s="39"/>
    </row>
    <row r="3760" spans="1:1" ht="20">
      <c r="A3760" s="39"/>
    </row>
    <row r="3761" spans="1:1" ht="20">
      <c r="A3761" s="39"/>
    </row>
    <row r="3762" spans="1:1" ht="20">
      <c r="A3762" s="39"/>
    </row>
    <row r="3763" spans="1:1" ht="20">
      <c r="A3763" s="39"/>
    </row>
    <row r="3764" spans="1:1" ht="20">
      <c r="A3764" s="39"/>
    </row>
    <row r="3765" spans="1:1" ht="20">
      <c r="A3765" s="39"/>
    </row>
    <row r="3766" spans="1:1" ht="20">
      <c r="A3766" s="39"/>
    </row>
    <row r="3767" spans="1:1" ht="20">
      <c r="A3767" s="39"/>
    </row>
    <row r="3768" spans="1:1" ht="20">
      <c r="A3768" s="39"/>
    </row>
    <row r="3769" spans="1:1" ht="20">
      <c r="A3769" s="39"/>
    </row>
    <row r="3770" spans="1:1" ht="20">
      <c r="A3770" s="39"/>
    </row>
    <row r="3771" spans="1:1" ht="20">
      <c r="A3771" s="39"/>
    </row>
    <row r="3772" spans="1:1" ht="20">
      <c r="A3772" s="39"/>
    </row>
    <row r="3773" spans="1:1" ht="20">
      <c r="A3773" s="39"/>
    </row>
    <row r="3774" spans="1:1" ht="20">
      <c r="A3774" s="39"/>
    </row>
    <row r="3775" spans="1:1" ht="20">
      <c r="A3775" s="39"/>
    </row>
    <row r="3776" spans="1:1" ht="20">
      <c r="A3776" s="39"/>
    </row>
    <row r="3777" spans="1:1" ht="20">
      <c r="A3777" s="39"/>
    </row>
    <row r="3778" spans="1:1" ht="20">
      <c r="A3778" s="39"/>
    </row>
    <row r="3779" spans="1:1" ht="20">
      <c r="A3779" s="39"/>
    </row>
    <row r="3780" spans="1:1" ht="20">
      <c r="A3780" s="39"/>
    </row>
    <row r="3781" spans="1:1" ht="20">
      <c r="A3781" s="39"/>
    </row>
    <row r="3782" spans="1:1" ht="20">
      <c r="A3782" s="39"/>
    </row>
    <row r="3783" spans="1:1" ht="20">
      <c r="A3783" s="39"/>
    </row>
    <row r="3784" spans="1:1" ht="20">
      <c r="A3784" s="39"/>
    </row>
    <row r="3785" spans="1:1" ht="20">
      <c r="A3785" s="39"/>
    </row>
    <row r="3786" spans="1:1" ht="20">
      <c r="A3786" s="39"/>
    </row>
    <row r="3787" spans="1:1" ht="20">
      <c r="A3787" s="39"/>
    </row>
    <row r="3788" spans="1:1" ht="20">
      <c r="A3788" s="39"/>
    </row>
    <row r="3789" spans="1:1" ht="20">
      <c r="A3789" s="39"/>
    </row>
    <row r="3790" spans="1:1" ht="20">
      <c r="A3790" s="39"/>
    </row>
    <row r="3791" spans="1:1" ht="20">
      <c r="A3791" s="39"/>
    </row>
    <row r="3792" spans="1:1" ht="20">
      <c r="A3792" s="39"/>
    </row>
    <row r="3793" spans="1:1" ht="20">
      <c r="A3793" s="39"/>
    </row>
    <row r="3794" spans="1:1" ht="20">
      <c r="A3794" s="39"/>
    </row>
    <row r="3795" spans="1:1" ht="20">
      <c r="A3795" s="39"/>
    </row>
    <row r="3796" spans="1:1" ht="20">
      <c r="A3796" s="39"/>
    </row>
    <row r="3797" spans="1:1" ht="20">
      <c r="A3797" s="39"/>
    </row>
    <row r="3798" spans="1:1" ht="20">
      <c r="A3798" s="39"/>
    </row>
    <row r="3799" spans="1:1" ht="20">
      <c r="A3799" s="39"/>
    </row>
    <row r="3800" spans="1:1" ht="20">
      <c r="A3800" s="39"/>
    </row>
    <row r="3801" spans="1:1" ht="20">
      <c r="A3801" s="39"/>
    </row>
    <row r="3802" spans="1:1" ht="20">
      <c r="A3802" s="39"/>
    </row>
    <row r="3803" spans="1:1" ht="20">
      <c r="A3803" s="39"/>
    </row>
    <row r="3804" spans="1:1" ht="20">
      <c r="A3804" s="39"/>
    </row>
    <row r="3805" spans="1:1" ht="20">
      <c r="A3805" s="39"/>
    </row>
    <row r="3806" spans="1:1" ht="20">
      <c r="A3806" s="39"/>
    </row>
    <row r="3807" spans="1:1" ht="20">
      <c r="A3807" s="39"/>
    </row>
    <row r="3808" spans="1:1" ht="20">
      <c r="A3808" s="39"/>
    </row>
    <row r="3809" spans="1:1" ht="20">
      <c r="A3809" s="39"/>
    </row>
    <row r="3810" spans="1:1" ht="20">
      <c r="A3810" s="39"/>
    </row>
    <row r="3811" spans="1:1" ht="20">
      <c r="A3811" s="39"/>
    </row>
    <row r="3812" spans="1:1" ht="20">
      <c r="A3812" s="39"/>
    </row>
    <row r="3813" spans="1:1" ht="20">
      <c r="A3813" s="39"/>
    </row>
    <row r="3814" spans="1:1" ht="20">
      <c r="A3814" s="39"/>
    </row>
    <row r="3815" spans="1:1" ht="20">
      <c r="A3815" s="39"/>
    </row>
    <row r="3816" spans="1:1" ht="20">
      <c r="A3816" s="39"/>
    </row>
    <row r="3817" spans="1:1" ht="20">
      <c r="A3817" s="39"/>
    </row>
    <row r="3818" spans="1:1" ht="20">
      <c r="A3818" s="39"/>
    </row>
    <row r="3819" spans="1:1" ht="20">
      <c r="A3819" s="39"/>
    </row>
    <row r="3820" spans="1:1" ht="20">
      <c r="A3820" s="39"/>
    </row>
    <row r="3821" spans="1:1" ht="20">
      <c r="A3821" s="39"/>
    </row>
    <row r="3822" spans="1:1" ht="20">
      <c r="A3822" s="39"/>
    </row>
    <row r="3823" spans="1:1" ht="20">
      <c r="A3823" s="39"/>
    </row>
    <row r="3824" spans="1:1" ht="20">
      <c r="A3824" s="39"/>
    </row>
    <row r="3825" spans="1:1" ht="20">
      <c r="A3825" s="39"/>
    </row>
    <row r="3826" spans="1:1" ht="20">
      <c r="A3826" s="39"/>
    </row>
    <row r="3827" spans="1:1" ht="20">
      <c r="A3827" s="39"/>
    </row>
    <row r="3828" spans="1:1" ht="20">
      <c r="A3828" s="39"/>
    </row>
    <row r="3829" spans="1:1" ht="20">
      <c r="A3829" s="39"/>
    </row>
    <row r="3830" spans="1:1" ht="20">
      <c r="A3830" s="39"/>
    </row>
    <row r="3831" spans="1:1" ht="20">
      <c r="A3831" s="39"/>
    </row>
    <row r="3832" spans="1:1" ht="20">
      <c r="A3832" s="39"/>
    </row>
    <row r="3833" spans="1:1" ht="20">
      <c r="A3833" s="39"/>
    </row>
    <row r="3834" spans="1:1" ht="20">
      <c r="A3834" s="39"/>
    </row>
    <row r="3835" spans="1:1" ht="20">
      <c r="A3835" s="39"/>
    </row>
    <row r="3836" spans="1:1" ht="20">
      <c r="A3836" s="39"/>
    </row>
    <row r="3837" spans="1:1" ht="20">
      <c r="A3837" s="39"/>
    </row>
    <row r="3838" spans="1:1" ht="20">
      <c r="A3838" s="39"/>
    </row>
    <row r="3839" spans="1:1" ht="20">
      <c r="A3839" s="39"/>
    </row>
    <row r="3840" spans="1:1" ht="20">
      <c r="A3840" s="39"/>
    </row>
    <row r="3841" spans="1:1" ht="20">
      <c r="A3841" s="39"/>
    </row>
    <row r="3842" spans="1:1" ht="20">
      <c r="A3842" s="39"/>
    </row>
    <row r="3843" spans="1:1" ht="20">
      <c r="A3843" s="39"/>
    </row>
    <row r="3844" spans="1:1" ht="20">
      <c r="A3844" s="39"/>
    </row>
    <row r="3845" spans="1:1" ht="20">
      <c r="A3845" s="39"/>
    </row>
    <row r="3846" spans="1:1" ht="20">
      <c r="A3846" s="39"/>
    </row>
    <row r="3847" spans="1:1" ht="20">
      <c r="A3847" s="39"/>
    </row>
    <row r="3848" spans="1:1" ht="20">
      <c r="A3848" s="39"/>
    </row>
    <row r="3849" spans="1:1" ht="20">
      <c r="A3849" s="39"/>
    </row>
    <row r="3850" spans="1:1" ht="20">
      <c r="A3850" s="39"/>
    </row>
    <row r="3851" spans="1:1" ht="20">
      <c r="A3851" s="39"/>
    </row>
    <row r="3852" spans="1:1" ht="20">
      <c r="A3852" s="39"/>
    </row>
    <row r="3853" spans="1:1" ht="20">
      <c r="A3853" s="39"/>
    </row>
    <row r="3854" spans="1:1" ht="20">
      <c r="A3854" s="39"/>
    </row>
    <row r="3855" spans="1:1" ht="20">
      <c r="A3855" s="39"/>
    </row>
    <row r="3856" spans="1:1" ht="20">
      <c r="A3856" s="39"/>
    </row>
    <row r="3857" spans="1:1" ht="20">
      <c r="A3857" s="39"/>
    </row>
    <row r="3858" spans="1:1" ht="20">
      <c r="A3858" s="39"/>
    </row>
    <row r="3859" spans="1:1" ht="20">
      <c r="A3859" s="39"/>
    </row>
    <row r="3860" spans="1:1" ht="20">
      <c r="A3860" s="39"/>
    </row>
    <row r="3861" spans="1:1" ht="20">
      <c r="A3861" s="39"/>
    </row>
    <row r="3862" spans="1:1" ht="20">
      <c r="A3862" s="39"/>
    </row>
    <row r="3863" spans="1:1" ht="20">
      <c r="A3863" s="39"/>
    </row>
    <row r="3864" spans="1:1" ht="20">
      <c r="A3864" s="39"/>
    </row>
    <row r="3865" spans="1:1" ht="20">
      <c r="A3865" s="39"/>
    </row>
    <row r="3866" spans="1:1" ht="20">
      <c r="A3866" s="39"/>
    </row>
    <row r="3867" spans="1:1" ht="20">
      <c r="A3867" s="39"/>
    </row>
    <row r="3868" spans="1:1" ht="20">
      <c r="A3868" s="39"/>
    </row>
    <row r="3869" spans="1:1" ht="20">
      <c r="A3869" s="39"/>
    </row>
    <row r="3870" spans="1:1" ht="20">
      <c r="A3870" s="39"/>
    </row>
    <row r="3871" spans="1:1" ht="20">
      <c r="A3871" s="39"/>
    </row>
    <row r="3872" spans="1:1" ht="20">
      <c r="A3872" s="39"/>
    </row>
    <row r="3873" spans="1:1" ht="20">
      <c r="A3873" s="39"/>
    </row>
    <row r="3874" spans="1:1" ht="20">
      <c r="A3874" s="39"/>
    </row>
    <row r="3875" spans="1:1" ht="20">
      <c r="A3875" s="39"/>
    </row>
    <row r="3876" spans="1:1" ht="20">
      <c r="A3876" s="39"/>
    </row>
    <row r="3877" spans="1:1" ht="20">
      <c r="A3877" s="39"/>
    </row>
    <row r="3878" spans="1:1" ht="20">
      <c r="A3878" s="39"/>
    </row>
    <row r="3879" spans="1:1" ht="20">
      <c r="A3879" s="39"/>
    </row>
    <row r="3880" spans="1:1" ht="20">
      <c r="A3880" s="39"/>
    </row>
    <row r="3881" spans="1:1" ht="20">
      <c r="A3881" s="39"/>
    </row>
    <row r="3882" spans="1:1" ht="20">
      <c r="A3882" s="39"/>
    </row>
    <row r="3883" spans="1:1" ht="20">
      <c r="A3883" s="39"/>
    </row>
    <row r="3884" spans="1:1" ht="20">
      <c r="A3884" s="39"/>
    </row>
    <row r="3885" spans="1:1" ht="20">
      <c r="A3885" s="39"/>
    </row>
    <row r="3886" spans="1:1" ht="20">
      <c r="A3886" s="39"/>
    </row>
    <row r="3887" spans="1:1" ht="20">
      <c r="A3887" s="39"/>
    </row>
    <row r="3888" spans="1:1" ht="20">
      <c r="A3888" s="39"/>
    </row>
    <row r="3889" spans="1:1" ht="20">
      <c r="A3889" s="39"/>
    </row>
    <row r="3890" spans="1:1" ht="20">
      <c r="A3890" s="39"/>
    </row>
    <row r="3891" spans="1:1" ht="20">
      <c r="A3891" s="39"/>
    </row>
    <row r="3892" spans="1:1" ht="20">
      <c r="A3892" s="39"/>
    </row>
    <row r="3893" spans="1:1" ht="20">
      <c r="A3893" s="39"/>
    </row>
    <row r="3894" spans="1:1" ht="20">
      <c r="A3894" s="39"/>
    </row>
    <row r="3895" spans="1:1" ht="20">
      <c r="A3895" s="39"/>
    </row>
    <row r="3896" spans="1:1" ht="20">
      <c r="A3896" s="39"/>
    </row>
    <row r="3897" spans="1:1" ht="20">
      <c r="A3897" s="39"/>
    </row>
    <row r="3898" spans="1:1" ht="20">
      <c r="A3898" s="39"/>
    </row>
    <row r="3899" spans="1:1" ht="20">
      <c r="A3899" s="39"/>
    </row>
    <row r="3900" spans="1:1" ht="20">
      <c r="A3900" s="39"/>
    </row>
    <row r="3901" spans="1:1" ht="20">
      <c r="A3901" s="39"/>
    </row>
    <row r="3902" spans="1:1" ht="20">
      <c r="A3902" s="39"/>
    </row>
    <row r="3903" spans="1:1" ht="20">
      <c r="A3903" s="39"/>
    </row>
    <row r="3904" spans="1:1" ht="20">
      <c r="A3904" s="39"/>
    </row>
    <row r="3905" spans="1:1" ht="20">
      <c r="A3905" s="39"/>
    </row>
    <row r="3906" spans="1:1" ht="20">
      <c r="A3906" s="39"/>
    </row>
    <row r="3907" spans="1:1" ht="20">
      <c r="A3907" s="39"/>
    </row>
    <row r="3908" spans="1:1" ht="20">
      <c r="A3908" s="39"/>
    </row>
    <row r="3909" spans="1:1" ht="20">
      <c r="A3909" s="39"/>
    </row>
    <row r="3910" spans="1:1" ht="20">
      <c r="A3910" s="39"/>
    </row>
    <row r="3911" spans="1:1" ht="20">
      <c r="A3911" s="39"/>
    </row>
    <row r="3912" spans="1:1" ht="20">
      <c r="A3912" s="39"/>
    </row>
    <row r="3913" spans="1:1" ht="20">
      <c r="A3913" s="39"/>
    </row>
    <row r="3914" spans="1:1" ht="20">
      <c r="A3914" s="39"/>
    </row>
    <row r="3915" spans="1:1" ht="20">
      <c r="A3915" s="39"/>
    </row>
    <row r="3916" spans="1:1" ht="20">
      <c r="A3916" s="39"/>
    </row>
    <row r="3917" spans="1:1" ht="20">
      <c r="A3917" s="39"/>
    </row>
    <row r="3918" spans="1:1" ht="20">
      <c r="A3918" s="39"/>
    </row>
    <row r="3919" spans="1:1" ht="20">
      <c r="A3919" s="39"/>
    </row>
    <row r="3920" spans="1:1" ht="20">
      <c r="A3920" s="39"/>
    </row>
    <row r="3921" spans="1:1" ht="20">
      <c r="A3921" s="39"/>
    </row>
    <row r="3922" spans="1:1" ht="20">
      <c r="A3922" s="39"/>
    </row>
    <row r="3923" spans="1:1" ht="20">
      <c r="A3923" s="39"/>
    </row>
    <row r="3924" spans="1:1" ht="20">
      <c r="A3924" s="39"/>
    </row>
    <row r="3925" spans="1:1" ht="20">
      <c r="A3925" s="39"/>
    </row>
    <row r="3926" spans="1:1" ht="20">
      <c r="A3926" s="39"/>
    </row>
    <row r="3927" spans="1:1" ht="20">
      <c r="A3927" s="39"/>
    </row>
    <row r="3928" spans="1:1" ht="20">
      <c r="A3928" s="39"/>
    </row>
    <row r="3929" spans="1:1" ht="20">
      <c r="A3929" s="39"/>
    </row>
    <row r="3930" spans="1:1" ht="20">
      <c r="A3930" s="39"/>
    </row>
    <row r="3931" spans="1:1" ht="20">
      <c r="A3931" s="39"/>
    </row>
    <row r="3932" spans="1:1" ht="20">
      <c r="A3932" s="39"/>
    </row>
    <row r="3933" spans="1:1" ht="20">
      <c r="A3933" s="39"/>
    </row>
    <row r="3934" spans="1:1" ht="20">
      <c r="A3934" s="39"/>
    </row>
    <row r="3935" spans="1:1" ht="20">
      <c r="A3935" s="39"/>
    </row>
    <row r="3936" spans="1:1" ht="20">
      <c r="A3936" s="39"/>
    </row>
    <row r="3937" spans="1:1" ht="20">
      <c r="A3937" s="39"/>
    </row>
    <row r="3938" spans="1:1" ht="20">
      <c r="A3938" s="39"/>
    </row>
    <row r="3939" spans="1:1" ht="20">
      <c r="A3939" s="39"/>
    </row>
    <row r="3940" spans="1:1" ht="20">
      <c r="A3940" s="39"/>
    </row>
    <row r="3941" spans="1:1" ht="20">
      <c r="A3941" s="39"/>
    </row>
    <row r="3942" spans="1:1" ht="20">
      <c r="A3942" s="39"/>
    </row>
    <row r="3943" spans="1:1" ht="20">
      <c r="A3943" s="39"/>
    </row>
    <row r="3944" spans="1:1" ht="20">
      <c r="A3944" s="39"/>
    </row>
    <row r="3945" spans="1:1" ht="20">
      <c r="A3945" s="39"/>
    </row>
    <row r="3946" spans="1:1" ht="20">
      <c r="A3946" s="39"/>
    </row>
    <row r="3947" spans="1:1" ht="20">
      <c r="A3947" s="39"/>
    </row>
    <row r="3948" spans="1:1" ht="20">
      <c r="A3948" s="39"/>
    </row>
    <row r="3949" spans="1:1" ht="20">
      <c r="A3949" s="39"/>
    </row>
    <row r="3950" spans="1:1" ht="20">
      <c r="A3950" s="39"/>
    </row>
    <row r="3951" spans="1:1" ht="20">
      <c r="A3951" s="39"/>
    </row>
    <row r="3952" spans="1:1" ht="20">
      <c r="A3952" s="39"/>
    </row>
    <row r="3953" spans="1:1" ht="20">
      <c r="A3953" s="39"/>
    </row>
    <row r="3954" spans="1:1" ht="20">
      <c r="A3954" s="39"/>
    </row>
    <row r="3955" spans="1:1" ht="20">
      <c r="A3955" s="39"/>
    </row>
    <row r="3956" spans="1:1" ht="20">
      <c r="A3956" s="39"/>
    </row>
    <row r="3957" spans="1:1" ht="20">
      <c r="A3957" s="39"/>
    </row>
    <row r="3958" spans="1:1" ht="20">
      <c r="A3958" s="39"/>
    </row>
    <row r="3959" spans="1:1" ht="20">
      <c r="A3959" s="39"/>
    </row>
    <row r="3960" spans="1:1" ht="20">
      <c r="A3960" s="39"/>
    </row>
    <row r="3961" spans="1:1" ht="20">
      <c r="A3961" s="39"/>
    </row>
    <row r="3962" spans="1:1" ht="20">
      <c r="A3962" s="39"/>
    </row>
    <row r="3963" spans="1:1" ht="20">
      <c r="A3963" s="39"/>
    </row>
    <row r="3964" spans="1:1" ht="20">
      <c r="A3964" s="39"/>
    </row>
    <row r="3965" spans="1:1" ht="20">
      <c r="A3965" s="39"/>
    </row>
    <row r="3966" spans="1:1" ht="20">
      <c r="A3966" s="39"/>
    </row>
    <row r="3967" spans="1:1" ht="20">
      <c r="A3967" s="39"/>
    </row>
    <row r="3968" spans="1:1" ht="20">
      <c r="A3968" s="39"/>
    </row>
    <row r="3969" spans="1:1" ht="20">
      <c r="A3969" s="39"/>
    </row>
    <row r="3970" spans="1:1" ht="20">
      <c r="A3970" s="39"/>
    </row>
    <row r="3971" spans="1:1" ht="20">
      <c r="A3971" s="39"/>
    </row>
    <row r="3972" spans="1:1" ht="20">
      <c r="A3972" s="39"/>
    </row>
    <row r="3973" spans="1:1" ht="20">
      <c r="A3973" s="39"/>
    </row>
    <row r="3974" spans="1:1" ht="20">
      <c r="A3974" s="39"/>
    </row>
    <row r="3975" spans="1:1" ht="20">
      <c r="A3975" s="39"/>
    </row>
    <row r="3976" spans="1:1" ht="20">
      <c r="A3976" s="39"/>
    </row>
    <row r="3977" spans="1:1" ht="20">
      <c r="A3977" s="39"/>
    </row>
    <row r="3978" spans="1:1" ht="20">
      <c r="A3978" s="39"/>
    </row>
    <row r="3979" spans="1:1" ht="20">
      <c r="A3979" s="39"/>
    </row>
    <row r="3980" spans="1:1" ht="20">
      <c r="A3980" s="39"/>
    </row>
    <row r="3981" spans="1:1" ht="20">
      <c r="A3981" s="39"/>
    </row>
    <row r="3982" spans="1:1" ht="20">
      <c r="A3982" s="39"/>
    </row>
    <row r="3983" spans="1:1" ht="20">
      <c r="A3983" s="39"/>
    </row>
    <row r="3984" spans="1:1" ht="20">
      <c r="A3984" s="39"/>
    </row>
    <row r="3985" spans="1:1" ht="20">
      <c r="A3985" s="39"/>
    </row>
    <row r="3986" spans="1:1" ht="20">
      <c r="A3986" s="39"/>
    </row>
    <row r="3987" spans="1:1" ht="20">
      <c r="A3987" s="39"/>
    </row>
    <row r="3988" spans="1:1" ht="20">
      <c r="A3988" s="39"/>
    </row>
    <row r="3989" spans="1:1" ht="20">
      <c r="A3989" s="39"/>
    </row>
    <row r="3990" spans="1:1" ht="20">
      <c r="A3990" s="39"/>
    </row>
    <row r="3991" spans="1:1" ht="20">
      <c r="A3991" s="39"/>
    </row>
    <row r="3992" spans="1:1" ht="20">
      <c r="A3992" s="39"/>
    </row>
    <row r="3993" spans="1:1" ht="20">
      <c r="A3993" s="39"/>
    </row>
    <row r="3994" spans="1:1" ht="20">
      <c r="A3994" s="39"/>
    </row>
    <row r="3995" spans="1:1" ht="20">
      <c r="A3995" s="39"/>
    </row>
    <row r="3996" spans="1:1" ht="20">
      <c r="A3996" s="39"/>
    </row>
    <row r="3997" spans="1:1" ht="20">
      <c r="A3997" s="39"/>
    </row>
    <row r="3998" spans="1:1" ht="20">
      <c r="A3998" s="39"/>
    </row>
    <row r="3999" spans="1:1" ht="20">
      <c r="A3999" s="39"/>
    </row>
    <row r="4000" spans="1:1" ht="20">
      <c r="A4000" s="39"/>
    </row>
    <row r="4001" spans="1:1" ht="20">
      <c r="A4001" s="39"/>
    </row>
    <row r="4002" spans="1:1" ht="20">
      <c r="A4002" s="39"/>
    </row>
    <row r="4003" spans="1:1" ht="20">
      <c r="A4003" s="39"/>
    </row>
    <row r="4004" spans="1:1" ht="20">
      <c r="A4004" s="39"/>
    </row>
    <row r="4005" spans="1:1" ht="20">
      <c r="A4005" s="39"/>
    </row>
    <row r="4006" spans="1:1" ht="20">
      <c r="A4006" s="39"/>
    </row>
    <row r="4007" spans="1:1" ht="20">
      <c r="A4007" s="39"/>
    </row>
    <row r="4008" spans="1:1" ht="20">
      <c r="A4008" s="39"/>
    </row>
    <row r="4009" spans="1:1" ht="20">
      <c r="A4009" s="39"/>
    </row>
    <row r="4010" spans="1:1" ht="20">
      <c r="A4010" s="39"/>
    </row>
    <row r="4011" spans="1:1" ht="20">
      <c r="A4011" s="39"/>
    </row>
    <row r="4012" spans="1:1" ht="20">
      <c r="A4012" s="39"/>
    </row>
    <row r="4013" spans="1:1" ht="20">
      <c r="A4013" s="39"/>
    </row>
    <row r="4014" spans="1:1" ht="20">
      <c r="A4014" s="39"/>
    </row>
    <row r="4015" spans="1:1" ht="20">
      <c r="A4015" s="39"/>
    </row>
    <row r="4016" spans="1:1" ht="20">
      <c r="A4016" s="39"/>
    </row>
    <row r="4017" spans="1:1" ht="20">
      <c r="A4017" s="39"/>
    </row>
    <row r="4018" spans="1:1" ht="20">
      <c r="A4018" s="39"/>
    </row>
    <row r="4019" spans="1:1" ht="20">
      <c r="A4019" s="39"/>
    </row>
    <row r="4020" spans="1:1" ht="20">
      <c r="A4020" s="39"/>
    </row>
    <row r="4021" spans="1:1" ht="20">
      <c r="A4021" s="39"/>
    </row>
    <row r="4022" spans="1:1" ht="20">
      <c r="A4022" s="39"/>
    </row>
    <row r="4023" spans="1:1" ht="20">
      <c r="A4023" s="39"/>
    </row>
    <row r="4024" spans="1:1" ht="20">
      <c r="A4024" s="39"/>
    </row>
    <row r="4025" spans="1:1" ht="20">
      <c r="A4025" s="39"/>
    </row>
    <row r="4026" spans="1:1" ht="20">
      <c r="A4026" s="39"/>
    </row>
    <row r="4027" spans="1:1" ht="20">
      <c r="A4027" s="39"/>
    </row>
    <row r="4028" spans="1:1" ht="20">
      <c r="A4028" s="39"/>
    </row>
    <row r="4029" spans="1:1" ht="20">
      <c r="A4029" s="39"/>
    </row>
    <row r="4030" spans="1:1" ht="20">
      <c r="A4030" s="39"/>
    </row>
    <row r="4031" spans="1:1" ht="20">
      <c r="A4031" s="39"/>
    </row>
    <row r="4032" spans="1:1" ht="20">
      <c r="A4032" s="39"/>
    </row>
    <row r="4033" spans="1:1" ht="20">
      <c r="A4033" s="39"/>
    </row>
    <row r="4034" spans="1:1" ht="20">
      <c r="A4034" s="39"/>
    </row>
    <row r="4035" spans="1:1" ht="20">
      <c r="A4035" s="39"/>
    </row>
    <row r="4036" spans="1:1" ht="20">
      <c r="A4036" s="39"/>
    </row>
    <row r="4037" spans="1:1" ht="20">
      <c r="A4037" s="39"/>
    </row>
    <row r="4038" spans="1:1" ht="20">
      <c r="A4038" s="39"/>
    </row>
    <row r="4039" spans="1:1" ht="20">
      <c r="A4039" s="39"/>
    </row>
    <row r="4040" spans="1:1" ht="20">
      <c r="A4040" s="39"/>
    </row>
    <row r="4041" spans="1:1" ht="20">
      <c r="A4041" s="39"/>
    </row>
    <row r="4042" spans="1:1" ht="20">
      <c r="A4042" s="39"/>
    </row>
    <row r="4043" spans="1:1" ht="20">
      <c r="A4043" s="39"/>
    </row>
    <row r="4044" spans="1:1" ht="20">
      <c r="A4044" s="39"/>
    </row>
    <row r="4045" spans="1:1" ht="20">
      <c r="A4045" s="39"/>
    </row>
    <row r="4046" spans="1:1" ht="20">
      <c r="A4046" s="39"/>
    </row>
    <row r="4047" spans="1:1" ht="20">
      <c r="A4047" s="39"/>
    </row>
    <row r="4048" spans="1:1" ht="20">
      <c r="A4048" s="39"/>
    </row>
    <row r="4049" spans="1:1" ht="20">
      <c r="A4049" s="39"/>
    </row>
    <row r="4050" spans="1:1" ht="20">
      <c r="A4050" s="39"/>
    </row>
    <row r="4051" spans="1:1" ht="20">
      <c r="A4051" s="39"/>
    </row>
    <row r="4052" spans="1:1" ht="20">
      <c r="A4052" s="39"/>
    </row>
    <row r="4053" spans="1:1" ht="20">
      <c r="A4053" s="39"/>
    </row>
    <row r="4054" spans="1:1" ht="20">
      <c r="A4054" s="39"/>
    </row>
    <row r="4055" spans="1:1" ht="20">
      <c r="A4055" s="39"/>
    </row>
    <row r="4056" spans="1:1" ht="20">
      <c r="A4056" s="39"/>
    </row>
    <row r="4057" spans="1:1" ht="20">
      <c r="A4057" s="39"/>
    </row>
    <row r="4058" spans="1:1" ht="20">
      <c r="A4058" s="39"/>
    </row>
    <row r="4059" spans="1:1" ht="20">
      <c r="A4059" s="39"/>
    </row>
    <row r="4060" spans="1:1" ht="20">
      <c r="A4060" s="39"/>
    </row>
    <row r="4061" spans="1:1" ht="20">
      <c r="A4061" s="39"/>
    </row>
    <row r="4062" spans="1:1" ht="20">
      <c r="A4062" s="39"/>
    </row>
    <row r="4063" spans="1:1" ht="20">
      <c r="A4063" s="39"/>
    </row>
    <row r="4064" spans="1:1" ht="20">
      <c r="A4064" s="39"/>
    </row>
    <row r="4065" spans="1:1" ht="20">
      <c r="A4065" s="39"/>
    </row>
    <row r="4066" spans="1:1" ht="20">
      <c r="A4066" s="39"/>
    </row>
    <row r="4067" spans="1:1" ht="20">
      <c r="A4067" s="39"/>
    </row>
    <row r="4068" spans="1:1" ht="20">
      <c r="A4068" s="39"/>
    </row>
    <row r="4069" spans="1:1" ht="20">
      <c r="A4069" s="39"/>
    </row>
    <row r="4070" spans="1:1" ht="20">
      <c r="A4070" s="39"/>
    </row>
    <row r="4071" spans="1:1" ht="20">
      <c r="A4071" s="39"/>
    </row>
    <row r="4072" spans="1:1" ht="20">
      <c r="A4072" s="39"/>
    </row>
    <row r="4073" spans="1:1" ht="20">
      <c r="A4073" s="39"/>
    </row>
    <row r="4074" spans="1:1" ht="20">
      <c r="A4074" s="39"/>
    </row>
    <row r="4075" spans="1:1" ht="20">
      <c r="A4075" s="39"/>
    </row>
    <row r="4076" spans="1:1" ht="20">
      <c r="A4076" s="39"/>
    </row>
    <row r="4077" spans="1:1" ht="20">
      <c r="A4077" s="39"/>
    </row>
    <row r="4078" spans="1:1" ht="20">
      <c r="A4078" s="39"/>
    </row>
    <row r="4079" spans="1:1" ht="20">
      <c r="A4079" s="39"/>
    </row>
    <row r="4080" spans="1:1" ht="20">
      <c r="A4080" s="39"/>
    </row>
    <row r="4081" spans="1:1" ht="20">
      <c r="A4081" s="39"/>
    </row>
    <row r="4082" spans="1:1" ht="20">
      <c r="A4082" s="39"/>
    </row>
    <row r="4083" spans="1:1" ht="20">
      <c r="A4083" s="39"/>
    </row>
    <row r="4084" spans="1:1" ht="20">
      <c r="A4084" s="39"/>
    </row>
    <row r="4085" spans="1:1" ht="20">
      <c r="A4085" s="39"/>
    </row>
    <row r="4086" spans="1:1" ht="20">
      <c r="A4086" s="39"/>
    </row>
    <row r="4087" spans="1:1" ht="20">
      <c r="A4087" s="39"/>
    </row>
    <row r="4088" spans="1:1" ht="20">
      <c r="A4088" s="39"/>
    </row>
    <row r="4089" spans="1:1" ht="20">
      <c r="A4089" s="39"/>
    </row>
    <row r="4090" spans="1:1" ht="20">
      <c r="A4090" s="39"/>
    </row>
    <row r="4091" spans="1:1" ht="20">
      <c r="A4091" s="39"/>
    </row>
    <row r="4092" spans="1:1" ht="20">
      <c r="A4092" s="39"/>
    </row>
    <row r="4093" spans="1:1" ht="20">
      <c r="A4093" s="39"/>
    </row>
    <row r="4094" spans="1:1" ht="20">
      <c r="A4094" s="39"/>
    </row>
    <row r="4095" spans="1:1" ht="20">
      <c r="A4095" s="39"/>
    </row>
    <row r="4096" spans="1:1" ht="20">
      <c r="A4096" s="39"/>
    </row>
    <row r="4097" spans="1:1" ht="20">
      <c r="A4097" s="39"/>
    </row>
    <row r="4098" spans="1:1" ht="20">
      <c r="A4098" s="39"/>
    </row>
    <row r="4099" spans="1:1" ht="20">
      <c r="A4099" s="39"/>
    </row>
    <row r="4100" spans="1:1" ht="20">
      <c r="A4100" s="39"/>
    </row>
    <row r="4101" spans="1:1" ht="20">
      <c r="A4101" s="39"/>
    </row>
    <row r="4102" spans="1:1" ht="20">
      <c r="A4102" s="39"/>
    </row>
    <row r="4103" spans="1:1" ht="20">
      <c r="A4103" s="39"/>
    </row>
    <row r="4104" spans="1:1" ht="20">
      <c r="A4104" s="39"/>
    </row>
    <row r="4105" spans="1:1" ht="20">
      <c r="A4105" s="39"/>
    </row>
    <row r="4106" spans="1:1" ht="20">
      <c r="A4106" s="39"/>
    </row>
    <row r="4107" spans="1:1" ht="20">
      <c r="A4107" s="39"/>
    </row>
    <row r="4108" spans="1:1" ht="20">
      <c r="A4108" s="39"/>
    </row>
    <row r="4109" spans="1:1" ht="20">
      <c r="A4109" s="39"/>
    </row>
    <row r="4110" spans="1:1" ht="20">
      <c r="A4110" s="39"/>
    </row>
    <row r="4111" spans="1:1" ht="20">
      <c r="A4111" s="39"/>
    </row>
    <row r="4112" spans="1:1" ht="20">
      <c r="A4112" s="39"/>
    </row>
    <row r="4113" spans="1:1" ht="20">
      <c r="A4113" s="39"/>
    </row>
    <row r="4114" spans="1:1" ht="20">
      <c r="A4114" s="39"/>
    </row>
    <row r="4115" spans="1:1" ht="20">
      <c r="A4115" s="39"/>
    </row>
    <row r="4116" spans="1:1" ht="20">
      <c r="A4116" s="39"/>
    </row>
    <row r="4117" spans="1:1" ht="20">
      <c r="A4117" s="39"/>
    </row>
    <row r="4118" spans="1:1" ht="20">
      <c r="A4118" s="39"/>
    </row>
    <row r="4119" spans="1:1" ht="20">
      <c r="A4119" s="39"/>
    </row>
    <row r="4120" spans="1:1" ht="20">
      <c r="A4120" s="39"/>
    </row>
    <row r="4121" spans="1:1" ht="20">
      <c r="A4121" s="39"/>
    </row>
    <row r="4122" spans="1:1" ht="20">
      <c r="A4122" s="39"/>
    </row>
    <row r="4123" spans="1:1" ht="20">
      <c r="A4123" s="39"/>
    </row>
    <row r="4124" spans="1:1" ht="20">
      <c r="A4124" s="39"/>
    </row>
    <row r="4125" spans="1:1" ht="20">
      <c r="A4125" s="39"/>
    </row>
    <row r="4126" spans="1:1" ht="20">
      <c r="A4126" s="39"/>
    </row>
    <row r="4127" spans="1:1" ht="20">
      <c r="A4127" s="39"/>
    </row>
    <row r="4128" spans="1:1" ht="20">
      <c r="A4128" s="39"/>
    </row>
    <row r="4129" spans="1:1" ht="20">
      <c r="A4129" s="39"/>
    </row>
    <row r="4130" spans="1:1" ht="20">
      <c r="A4130" s="39"/>
    </row>
    <row r="4131" spans="1:1" ht="20">
      <c r="A4131" s="39"/>
    </row>
    <row r="4132" spans="1:1" ht="20">
      <c r="A4132" s="39"/>
    </row>
    <row r="4133" spans="1:1" ht="20">
      <c r="A4133" s="39"/>
    </row>
    <row r="4134" spans="1:1" ht="20">
      <c r="A4134" s="39"/>
    </row>
    <row r="4135" spans="1:1" ht="20">
      <c r="A4135" s="39"/>
    </row>
    <row r="4136" spans="1:1" ht="20">
      <c r="A4136" s="39"/>
    </row>
    <row r="4137" spans="1:1" ht="20">
      <c r="A4137" s="39"/>
    </row>
    <row r="4138" spans="1:1" ht="20">
      <c r="A4138" s="39"/>
    </row>
    <row r="4139" spans="1:1" ht="20">
      <c r="A4139" s="39"/>
    </row>
    <row r="4140" spans="1:1" ht="20">
      <c r="A4140" s="39"/>
    </row>
    <row r="4141" spans="1:1" ht="20">
      <c r="A4141" s="39"/>
    </row>
    <row r="4142" spans="1:1" ht="20">
      <c r="A4142" s="39"/>
    </row>
    <row r="4143" spans="1:1" ht="20">
      <c r="A4143" s="39"/>
    </row>
    <row r="4144" spans="1:1" ht="20">
      <c r="A4144" s="39"/>
    </row>
    <row r="4145" spans="1:1" ht="20">
      <c r="A4145" s="39"/>
    </row>
    <row r="4146" spans="1:1" ht="20">
      <c r="A4146" s="39"/>
    </row>
    <row r="4147" spans="1:1" ht="20">
      <c r="A4147" s="39"/>
    </row>
    <row r="4148" spans="1:1" ht="20">
      <c r="A4148" s="39"/>
    </row>
    <row r="4149" spans="1:1" ht="20">
      <c r="A4149" s="39"/>
    </row>
    <row r="4150" spans="1:1" ht="20">
      <c r="A4150" s="39"/>
    </row>
    <row r="4151" spans="1:1" ht="20">
      <c r="A4151" s="39"/>
    </row>
    <row r="4152" spans="1:1" ht="20">
      <c r="A4152" s="39"/>
    </row>
    <row r="4153" spans="1:1" ht="20">
      <c r="A4153" s="39"/>
    </row>
    <row r="4154" spans="1:1" ht="20">
      <c r="A4154" s="39"/>
    </row>
    <row r="4155" spans="1:1" ht="20">
      <c r="A4155" s="39"/>
    </row>
    <row r="4156" spans="1:1" ht="20">
      <c r="A4156" s="39"/>
    </row>
    <row r="4157" spans="1:1" ht="20">
      <c r="A4157" s="39"/>
    </row>
    <row r="4158" spans="1:1" ht="20">
      <c r="A4158" s="39"/>
    </row>
    <row r="4159" spans="1:1" ht="20">
      <c r="A4159" s="39"/>
    </row>
    <row r="4160" spans="1:1" ht="20">
      <c r="A4160" s="39"/>
    </row>
    <row r="4161" spans="1:1" ht="20">
      <c r="A4161" s="39"/>
    </row>
    <row r="4162" spans="1:1" ht="20">
      <c r="A4162" s="39"/>
    </row>
    <row r="4163" spans="1:1" ht="20">
      <c r="A4163" s="39"/>
    </row>
    <row r="4164" spans="1:1" ht="20">
      <c r="A4164" s="39"/>
    </row>
    <row r="4165" spans="1:1" ht="20">
      <c r="A4165" s="39"/>
    </row>
    <row r="4166" spans="1:1" ht="20">
      <c r="A4166" s="39"/>
    </row>
    <row r="4167" spans="1:1" ht="20">
      <c r="A4167" s="39"/>
    </row>
    <row r="4168" spans="1:1" ht="20">
      <c r="A4168" s="39"/>
    </row>
    <row r="4169" spans="1:1" ht="20">
      <c r="A4169" s="39"/>
    </row>
    <row r="4170" spans="1:1" ht="20">
      <c r="A4170" s="39"/>
    </row>
    <row r="4171" spans="1:1" ht="20">
      <c r="A4171" s="39"/>
    </row>
    <row r="4172" spans="1:1" ht="20">
      <c r="A4172" s="39"/>
    </row>
    <row r="4173" spans="1:1" ht="20">
      <c r="A4173" s="39"/>
    </row>
    <row r="4174" spans="1:1" ht="20">
      <c r="A4174" s="39"/>
    </row>
    <row r="4175" spans="1:1" ht="20">
      <c r="A4175" s="39"/>
    </row>
    <row r="4176" spans="1:1" ht="20">
      <c r="A4176" s="39"/>
    </row>
    <row r="4177" spans="1:1" ht="20">
      <c r="A4177" s="39"/>
    </row>
    <row r="4178" spans="1:1" ht="20">
      <c r="A4178" s="39"/>
    </row>
    <row r="4179" spans="1:1" ht="20">
      <c r="A4179" s="39"/>
    </row>
    <row r="4180" spans="1:1" ht="20">
      <c r="A4180" s="39"/>
    </row>
    <row r="4181" spans="1:1" ht="20">
      <c r="A4181" s="39"/>
    </row>
    <row r="4182" spans="1:1" ht="20">
      <c r="A4182" s="39"/>
    </row>
    <row r="4183" spans="1:1" ht="20">
      <c r="A4183" s="39"/>
    </row>
    <row r="4184" spans="1:1" ht="20">
      <c r="A4184" s="39"/>
    </row>
    <row r="4185" spans="1:1" ht="20">
      <c r="A4185" s="39"/>
    </row>
    <row r="4186" spans="1:1" ht="20">
      <c r="A4186" s="39"/>
    </row>
    <row r="4187" spans="1:1" ht="20">
      <c r="A4187" s="39"/>
    </row>
    <row r="4188" spans="1:1" ht="20">
      <c r="A4188" s="39"/>
    </row>
    <row r="4189" spans="1:1" ht="20">
      <c r="A4189" s="39"/>
    </row>
    <row r="4190" spans="1:1" ht="20">
      <c r="A4190" s="39"/>
    </row>
    <row r="4191" spans="1:1" ht="20">
      <c r="A4191" s="39"/>
    </row>
    <row r="4192" spans="1:1" ht="20">
      <c r="A4192" s="39"/>
    </row>
    <row r="4193" spans="1:1" ht="20">
      <c r="A4193" s="39"/>
    </row>
    <row r="4194" spans="1:1" ht="20">
      <c r="A4194" s="39"/>
    </row>
    <row r="4195" spans="1:1" ht="20">
      <c r="A4195" s="39"/>
    </row>
    <row r="4196" spans="1:1" ht="20">
      <c r="A4196" s="39"/>
    </row>
    <row r="4197" spans="1:1" ht="20">
      <c r="A4197" s="39"/>
    </row>
    <row r="4198" spans="1:1" ht="20">
      <c r="A4198" s="39"/>
    </row>
    <row r="4199" spans="1:1" ht="20">
      <c r="A4199" s="39"/>
    </row>
    <row r="4200" spans="1:1" ht="20">
      <c r="A4200" s="39"/>
    </row>
    <row r="4201" spans="1:1" ht="20">
      <c r="A4201" s="39"/>
    </row>
    <row r="4202" spans="1:1" ht="20">
      <c r="A4202" s="39"/>
    </row>
    <row r="4203" spans="1:1" ht="20">
      <c r="A4203" s="39"/>
    </row>
    <row r="4204" spans="1:1" ht="20">
      <c r="A4204" s="39"/>
    </row>
    <row r="4205" spans="1:1" ht="20">
      <c r="A4205" s="39"/>
    </row>
    <row r="4206" spans="1:1" ht="20">
      <c r="A4206" s="39"/>
    </row>
    <row r="4207" spans="1:1" ht="20">
      <c r="A4207" s="39"/>
    </row>
    <row r="4208" spans="1:1" ht="20">
      <c r="A4208" s="39"/>
    </row>
    <row r="4209" spans="1:1" ht="20">
      <c r="A4209" s="39"/>
    </row>
    <row r="4210" spans="1:1" ht="20">
      <c r="A4210" s="39"/>
    </row>
    <row r="4211" spans="1:1" ht="20">
      <c r="A4211" s="39"/>
    </row>
    <row r="4212" spans="1:1" ht="20">
      <c r="A4212" s="39"/>
    </row>
    <row r="4213" spans="1:1" ht="20">
      <c r="A4213" s="39"/>
    </row>
    <row r="4214" spans="1:1" ht="20">
      <c r="A4214" s="39"/>
    </row>
    <row r="4215" spans="1:1" ht="20">
      <c r="A4215" s="39"/>
    </row>
    <row r="4216" spans="1:1" ht="20">
      <c r="A4216" s="39"/>
    </row>
    <row r="4217" spans="1:1" ht="20">
      <c r="A4217" s="39"/>
    </row>
    <row r="4218" spans="1:1" ht="20">
      <c r="A4218" s="39"/>
    </row>
    <row r="4219" spans="1:1" ht="20">
      <c r="A4219" s="39"/>
    </row>
    <row r="4220" spans="1:1" ht="20">
      <c r="A4220" s="39"/>
    </row>
    <row r="4221" spans="1:1" ht="20">
      <c r="A4221" s="39"/>
    </row>
    <row r="4222" spans="1:1" ht="20">
      <c r="A4222" s="39"/>
    </row>
    <row r="4223" spans="1:1" ht="20">
      <c r="A4223" s="39"/>
    </row>
    <row r="4224" spans="1:1" ht="20">
      <c r="A4224" s="39"/>
    </row>
    <row r="4225" spans="1:1" ht="20">
      <c r="A4225" s="39"/>
    </row>
    <row r="4226" spans="1:1" ht="20">
      <c r="A4226" s="39"/>
    </row>
    <row r="4227" spans="1:1" ht="20">
      <c r="A4227" s="39"/>
    </row>
    <row r="4228" spans="1:1" ht="20">
      <c r="A4228" s="39"/>
    </row>
    <row r="4229" spans="1:1" ht="20">
      <c r="A4229" s="39"/>
    </row>
    <row r="4230" spans="1:1" ht="20">
      <c r="A4230" s="39"/>
    </row>
    <row r="4231" spans="1:1" ht="20">
      <c r="A4231" s="39"/>
    </row>
    <row r="4232" spans="1:1" ht="20">
      <c r="A4232" s="39"/>
    </row>
    <row r="4233" spans="1:1" ht="20">
      <c r="A4233" s="39"/>
    </row>
    <row r="4234" spans="1:1" ht="20">
      <c r="A4234" s="39"/>
    </row>
    <row r="4235" spans="1:1" ht="20">
      <c r="A4235" s="39"/>
    </row>
    <row r="4236" spans="1:1" ht="20">
      <c r="A4236" s="39"/>
    </row>
    <row r="4237" spans="1:1" ht="20">
      <c r="A4237" s="39"/>
    </row>
    <row r="4238" spans="1:1" ht="20">
      <c r="A4238" s="39"/>
    </row>
    <row r="4239" spans="1:1" ht="20">
      <c r="A4239" s="39"/>
    </row>
    <row r="4240" spans="1:1" ht="20">
      <c r="A4240" s="39"/>
    </row>
    <row r="4241" spans="1:1" ht="20">
      <c r="A4241" s="39"/>
    </row>
    <row r="4242" spans="1:1" ht="20">
      <c r="A4242" s="39"/>
    </row>
    <row r="4243" spans="1:1" ht="20">
      <c r="A4243" s="39"/>
    </row>
    <row r="4244" spans="1:1" ht="20">
      <c r="A4244" s="39"/>
    </row>
    <row r="4245" spans="1:1" ht="20">
      <c r="A4245" s="39"/>
    </row>
    <row r="4246" spans="1:1" ht="20">
      <c r="A4246" s="39"/>
    </row>
    <row r="4247" spans="1:1" ht="20">
      <c r="A4247" s="39"/>
    </row>
    <row r="4248" spans="1:1" ht="20">
      <c r="A4248" s="39"/>
    </row>
    <row r="4249" spans="1:1" ht="20">
      <c r="A4249" s="39"/>
    </row>
    <row r="4250" spans="1:1" ht="20">
      <c r="A4250" s="39"/>
    </row>
    <row r="4251" spans="1:1" ht="20">
      <c r="A4251" s="39"/>
    </row>
    <row r="4252" spans="1:1" ht="20">
      <c r="A4252" s="39"/>
    </row>
    <row r="4253" spans="1:1" ht="20">
      <c r="A4253" s="39"/>
    </row>
    <row r="4254" spans="1:1" ht="20">
      <c r="A4254" s="39"/>
    </row>
    <row r="4255" spans="1:1" ht="20">
      <c r="A4255" s="39"/>
    </row>
    <row r="4256" spans="1:1" ht="20">
      <c r="A4256" s="39"/>
    </row>
    <row r="4257" spans="1:1" ht="20">
      <c r="A4257" s="39"/>
    </row>
    <row r="4258" spans="1:1" ht="20">
      <c r="A4258" s="39"/>
    </row>
    <row r="4259" spans="1:1" ht="20">
      <c r="A4259" s="39"/>
    </row>
    <row r="4260" spans="1:1" ht="20">
      <c r="A4260" s="39"/>
    </row>
    <row r="4261" spans="1:1" ht="20">
      <c r="A4261" s="39"/>
    </row>
    <row r="4262" spans="1:1" ht="20">
      <c r="A4262" s="39"/>
    </row>
    <row r="4263" spans="1:1" ht="20">
      <c r="A4263" s="39"/>
    </row>
    <row r="4264" spans="1:1" ht="20">
      <c r="A4264" s="39"/>
    </row>
    <row r="4265" spans="1:1" ht="20">
      <c r="A4265" s="39"/>
    </row>
    <row r="4266" spans="1:1" ht="20">
      <c r="A4266" s="39"/>
    </row>
    <row r="4267" spans="1:1" ht="20">
      <c r="A4267" s="39"/>
    </row>
    <row r="4268" spans="1:1" ht="20">
      <c r="A4268" s="39"/>
    </row>
    <row r="4269" spans="1:1" ht="20">
      <c r="A4269" s="39"/>
    </row>
    <row r="4270" spans="1:1" ht="20">
      <c r="A4270" s="39"/>
    </row>
    <row r="4271" spans="1:1" ht="20">
      <c r="A4271" s="39"/>
    </row>
    <row r="4272" spans="1:1" ht="20">
      <c r="A4272" s="39"/>
    </row>
    <row r="4273" spans="1:1" ht="20">
      <c r="A4273" s="39"/>
    </row>
    <row r="4274" spans="1:1" ht="20">
      <c r="A4274" s="39"/>
    </row>
    <row r="4275" spans="1:1" ht="20">
      <c r="A4275" s="39"/>
    </row>
    <row r="4276" spans="1:1" ht="20">
      <c r="A4276" s="39"/>
    </row>
    <row r="4277" spans="1:1" ht="20">
      <c r="A4277" s="39"/>
    </row>
    <row r="4278" spans="1:1" ht="20">
      <c r="A4278" s="39"/>
    </row>
    <row r="4279" spans="1:1" ht="20">
      <c r="A4279" s="39"/>
    </row>
    <row r="4280" spans="1:1" ht="20">
      <c r="A4280" s="39"/>
    </row>
    <row r="4281" spans="1:1" ht="20">
      <c r="A4281" s="39"/>
    </row>
    <row r="4282" spans="1:1" ht="20">
      <c r="A4282" s="39"/>
    </row>
    <row r="4283" spans="1:1" ht="20">
      <c r="A4283" s="39"/>
    </row>
    <row r="4284" spans="1:1" ht="20">
      <c r="A4284" s="39"/>
    </row>
    <row r="4285" spans="1:1" ht="20">
      <c r="A4285" s="39"/>
    </row>
    <row r="4286" spans="1:1" ht="20">
      <c r="A4286" s="39"/>
    </row>
    <row r="4287" spans="1:1" ht="20">
      <c r="A4287" s="39"/>
    </row>
    <row r="4288" spans="1:1" ht="20">
      <c r="A4288" s="39"/>
    </row>
    <row r="4289" spans="1:1" ht="20">
      <c r="A4289" s="39"/>
    </row>
    <row r="4290" spans="1:1" ht="20">
      <c r="A4290" s="39"/>
    </row>
    <row r="4291" spans="1:1" ht="20">
      <c r="A4291" s="39"/>
    </row>
    <row r="4292" spans="1:1" ht="20">
      <c r="A4292" s="39"/>
    </row>
    <row r="4293" spans="1:1" ht="20">
      <c r="A4293" s="39"/>
    </row>
    <row r="4294" spans="1:1" ht="20">
      <c r="A4294" s="39"/>
    </row>
    <row r="4295" spans="1:1" ht="20">
      <c r="A4295" s="39"/>
    </row>
    <row r="4296" spans="1:1" ht="20">
      <c r="A4296" s="39"/>
    </row>
    <row r="4297" spans="1:1" ht="20">
      <c r="A4297" s="39"/>
    </row>
    <row r="4298" spans="1:1" ht="20">
      <c r="A4298" s="39"/>
    </row>
    <row r="4299" spans="1:1" ht="20">
      <c r="A4299" s="39"/>
    </row>
    <row r="4300" spans="1:1" ht="20">
      <c r="A4300" s="39"/>
    </row>
    <row r="4301" spans="1:1" ht="20">
      <c r="A4301" s="39"/>
    </row>
    <row r="4302" spans="1:1" ht="20">
      <c r="A4302" s="39"/>
    </row>
    <row r="4303" spans="1:1" ht="20">
      <c r="A4303" s="39"/>
    </row>
    <row r="4304" spans="1:1" ht="20">
      <c r="A4304" s="39"/>
    </row>
    <row r="4305" spans="1:1" ht="20">
      <c r="A4305" s="39"/>
    </row>
    <row r="4306" spans="1:1" ht="20">
      <c r="A4306" s="39"/>
    </row>
    <row r="4307" spans="1:1" ht="20">
      <c r="A4307" s="39"/>
    </row>
    <row r="4308" spans="1:1" ht="20">
      <c r="A4308" s="39"/>
    </row>
    <row r="4309" spans="1:1" ht="20">
      <c r="A4309" s="39"/>
    </row>
    <row r="4310" spans="1:1" ht="20">
      <c r="A4310" s="39"/>
    </row>
    <row r="4311" spans="1:1" ht="20">
      <c r="A4311" s="39"/>
    </row>
    <row r="4312" spans="1:1" ht="20">
      <c r="A4312" s="39"/>
    </row>
    <row r="4313" spans="1:1" ht="20">
      <c r="A4313" s="39"/>
    </row>
    <row r="4314" spans="1:1" ht="20">
      <c r="A4314" s="39"/>
    </row>
    <row r="4315" spans="1:1" ht="20">
      <c r="A4315" s="39"/>
    </row>
    <row r="4316" spans="1:1" ht="20">
      <c r="A4316" s="39"/>
    </row>
    <row r="4317" spans="1:1" ht="20">
      <c r="A4317" s="39"/>
    </row>
    <row r="4318" spans="1:1" ht="20">
      <c r="A4318" s="39"/>
    </row>
    <row r="4319" spans="1:1" ht="20">
      <c r="A4319" s="39"/>
    </row>
    <row r="4320" spans="1:1" ht="20">
      <c r="A4320" s="39"/>
    </row>
    <row r="4321" spans="1:1" ht="20">
      <c r="A4321" s="39"/>
    </row>
    <row r="4322" spans="1:1" ht="20">
      <c r="A4322" s="39"/>
    </row>
    <row r="4323" spans="1:1" ht="20">
      <c r="A4323" s="39"/>
    </row>
    <row r="4324" spans="1:1" ht="20">
      <c r="A4324" s="39"/>
    </row>
    <row r="4325" spans="1:1" ht="20">
      <c r="A4325" s="39"/>
    </row>
    <row r="4326" spans="1:1" ht="20">
      <c r="A4326" s="39"/>
    </row>
    <row r="4327" spans="1:1" ht="20">
      <c r="A4327" s="39"/>
    </row>
    <row r="4328" spans="1:1" ht="20">
      <c r="A4328" s="39"/>
    </row>
    <row r="4329" spans="1:1" ht="20">
      <c r="A4329" s="39"/>
    </row>
    <row r="4330" spans="1:1" ht="20">
      <c r="A4330" s="39"/>
    </row>
    <row r="4331" spans="1:1" ht="20">
      <c r="A4331" s="39"/>
    </row>
    <row r="4332" spans="1:1" ht="20">
      <c r="A4332" s="39"/>
    </row>
    <row r="4333" spans="1:1" ht="20">
      <c r="A4333" s="39"/>
    </row>
    <row r="4334" spans="1:1" ht="20">
      <c r="A4334" s="39"/>
    </row>
    <row r="4335" spans="1:1" ht="20">
      <c r="A4335" s="39"/>
    </row>
    <row r="4336" spans="1:1" ht="20">
      <c r="A4336" s="39"/>
    </row>
    <row r="4337" spans="1:1" ht="20">
      <c r="A4337" s="39"/>
    </row>
    <row r="4338" spans="1:1" ht="20">
      <c r="A4338" s="39"/>
    </row>
    <row r="4339" spans="1:1" ht="20">
      <c r="A4339" s="39"/>
    </row>
    <row r="4340" spans="1:1" ht="20">
      <c r="A4340" s="39"/>
    </row>
    <row r="4341" spans="1:1" ht="20">
      <c r="A4341" s="39"/>
    </row>
    <row r="4342" spans="1:1" ht="20">
      <c r="A4342" s="39"/>
    </row>
    <row r="4343" spans="1:1" ht="20">
      <c r="A4343" s="39"/>
    </row>
    <row r="4344" spans="1:1" ht="20">
      <c r="A4344" s="39"/>
    </row>
    <row r="4345" spans="1:1" ht="20">
      <c r="A4345" s="39"/>
    </row>
    <row r="4346" spans="1:1" ht="20">
      <c r="A4346" s="39"/>
    </row>
    <row r="4347" spans="1:1" ht="20">
      <c r="A4347" s="39"/>
    </row>
    <row r="4348" spans="1:1" ht="20">
      <c r="A4348" s="39"/>
    </row>
    <row r="4349" spans="1:1" ht="20">
      <c r="A4349" s="39"/>
    </row>
    <row r="4350" spans="1:1" ht="20">
      <c r="A4350" s="39"/>
    </row>
    <row r="4351" spans="1:1" ht="20">
      <c r="A4351" s="39"/>
    </row>
    <row r="4352" spans="1:1" ht="20">
      <c r="A4352" s="39"/>
    </row>
    <row r="4353" spans="1:1" ht="20">
      <c r="A4353" s="39"/>
    </row>
    <row r="4354" spans="1:1" ht="20">
      <c r="A4354" s="39"/>
    </row>
    <row r="4355" spans="1:1" ht="20">
      <c r="A4355" s="39"/>
    </row>
    <row r="4356" spans="1:1" ht="20">
      <c r="A4356" s="39"/>
    </row>
    <row r="4357" spans="1:1" ht="20">
      <c r="A4357" s="39"/>
    </row>
    <row r="4358" spans="1:1" ht="20">
      <c r="A4358" s="39"/>
    </row>
    <row r="4359" spans="1:1" ht="20">
      <c r="A4359" s="39"/>
    </row>
    <row r="4360" spans="1:1" ht="20">
      <c r="A4360" s="39"/>
    </row>
    <row r="4361" spans="1:1" ht="20">
      <c r="A4361" s="39"/>
    </row>
    <row r="4362" spans="1:1" ht="20">
      <c r="A4362" s="39"/>
    </row>
    <row r="4363" spans="1:1" ht="20">
      <c r="A4363" s="39"/>
    </row>
    <row r="4364" spans="1:1" ht="20">
      <c r="A4364" s="39"/>
    </row>
    <row r="4365" spans="1:1" ht="20">
      <c r="A4365" s="39"/>
    </row>
    <row r="4366" spans="1:1" ht="20">
      <c r="A4366" s="39"/>
    </row>
    <row r="4367" spans="1:1" ht="20">
      <c r="A4367" s="39"/>
    </row>
    <row r="4368" spans="1:1" ht="20">
      <c r="A4368" s="39"/>
    </row>
    <row r="4369" spans="1:1" ht="20">
      <c r="A4369" s="39"/>
    </row>
    <row r="4370" spans="1:1" ht="20">
      <c r="A4370" s="39"/>
    </row>
    <row r="4371" spans="1:1" ht="20">
      <c r="A4371" s="39"/>
    </row>
    <row r="4372" spans="1:1" ht="20">
      <c r="A4372" s="39"/>
    </row>
    <row r="4373" spans="1:1" ht="20">
      <c r="A4373" s="39"/>
    </row>
    <row r="4374" spans="1:1" ht="20">
      <c r="A4374" s="39"/>
    </row>
    <row r="4375" spans="1:1" ht="20">
      <c r="A4375" s="39"/>
    </row>
    <row r="4376" spans="1:1" ht="20">
      <c r="A4376" s="39"/>
    </row>
    <row r="4377" spans="1:1" ht="20">
      <c r="A4377" s="39"/>
    </row>
    <row r="4378" spans="1:1" ht="20">
      <c r="A4378" s="39"/>
    </row>
    <row r="4379" spans="1:1" ht="20">
      <c r="A4379" s="39"/>
    </row>
    <row r="4380" spans="1:1" ht="20">
      <c r="A4380" s="39"/>
    </row>
    <row r="4381" spans="1:1" ht="20">
      <c r="A4381" s="39"/>
    </row>
    <row r="4382" spans="1:1" ht="20">
      <c r="A4382" s="39"/>
    </row>
    <row r="4383" spans="1:1" ht="20">
      <c r="A4383" s="39"/>
    </row>
    <row r="4384" spans="1:1" ht="20">
      <c r="A4384" s="39"/>
    </row>
    <row r="4385" spans="1:1" ht="20">
      <c r="A4385" s="39"/>
    </row>
    <row r="4386" spans="1:1" ht="20">
      <c r="A4386" s="39"/>
    </row>
    <row r="4387" spans="1:1" ht="20">
      <c r="A4387" s="39"/>
    </row>
    <row r="4388" spans="1:1" ht="20">
      <c r="A4388" s="39"/>
    </row>
    <row r="4389" spans="1:1" ht="20">
      <c r="A4389" s="39"/>
    </row>
    <row r="4390" spans="1:1" ht="20">
      <c r="A4390" s="39"/>
    </row>
    <row r="4391" spans="1:1" ht="20">
      <c r="A4391" s="39"/>
    </row>
    <row r="4392" spans="1:1" ht="20">
      <c r="A4392" s="39"/>
    </row>
    <row r="4393" spans="1:1" ht="20">
      <c r="A4393" s="39"/>
    </row>
    <row r="4394" spans="1:1" ht="20">
      <c r="A4394" s="39"/>
    </row>
    <row r="4395" spans="1:1" ht="20">
      <c r="A4395" s="39"/>
    </row>
    <row r="4396" spans="1:1" ht="20">
      <c r="A4396" s="39"/>
    </row>
    <row r="4397" spans="1:1" ht="20">
      <c r="A4397" s="39"/>
    </row>
    <row r="4398" spans="1:1" ht="20">
      <c r="A4398" s="39"/>
    </row>
    <row r="4399" spans="1:1" ht="20">
      <c r="A4399" s="39"/>
    </row>
    <row r="4400" spans="1:1" ht="20">
      <c r="A4400" s="39"/>
    </row>
    <row r="4401" spans="1:1" ht="20">
      <c r="A4401" s="39"/>
    </row>
    <row r="4402" spans="1:1" ht="20">
      <c r="A4402" s="39"/>
    </row>
    <row r="4403" spans="1:1" ht="20">
      <c r="A4403" s="39"/>
    </row>
    <row r="4404" spans="1:1" ht="20">
      <c r="A4404" s="39"/>
    </row>
    <row r="4405" spans="1:1" ht="20">
      <c r="A4405" s="39"/>
    </row>
    <row r="4406" spans="1:1" ht="20">
      <c r="A4406" s="39"/>
    </row>
    <row r="4407" spans="1:1" ht="20">
      <c r="A4407" s="39"/>
    </row>
    <row r="4408" spans="1:1" ht="20">
      <c r="A4408" s="39"/>
    </row>
    <row r="4409" spans="1:1" ht="20">
      <c r="A4409" s="39"/>
    </row>
    <row r="4410" spans="1:1" ht="20">
      <c r="A4410" s="39"/>
    </row>
    <row r="4411" spans="1:1" ht="20">
      <c r="A4411" s="39"/>
    </row>
    <row r="4412" spans="1:1" ht="20">
      <c r="A4412" s="39"/>
    </row>
    <row r="4413" spans="1:1" ht="20">
      <c r="A4413" s="39"/>
    </row>
    <row r="4414" spans="1:1" ht="20">
      <c r="A4414" s="39"/>
    </row>
    <row r="4415" spans="1:1" ht="20">
      <c r="A4415" s="39"/>
    </row>
    <row r="4416" spans="1:1" ht="20">
      <c r="A4416" s="39"/>
    </row>
    <row r="4417" spans="1:1" ht="20">
      <c r="A4417" s="39"/>
    </row>
    <row r="4418" spans="1:1" ht="20">
      <c r="A4418" s="39"/>
    </row>
    <row r="4419" spans="1:1" ht="20">
      <c r="A4419" s="39"/>
    </row>
    <row r="4420" spans="1:1" ht="20">
      <c r="A4420" s="39"/>
    </row>
    <row r="4421" spans="1:1" ht="20">
      <c r="A4421" s="39"/>
    </row>
    <row r="4422" spans="1:1" ht="20">
      <c r="A4422" s="39"/>
    </row>
    <row r="4423" spans="1:1" ht="20">
      <c r="A4423" s="39"/>
    </row>
    <row r="4424" spans="1:1" ht="20">
      <c r="A4424" s="39"/>
    </row>
    <row r="4425" spans="1:1" ht="20">
      <c r="A4425" s="39"/>
    </row>
    <row r="4426" spans="1:1" ht="20">
      <c r="A4426" s="39"/>
    </row>
    <row r="4427" spans="1:1" ht="20">
      <c r="A4427" s="39"/>
    </row>
    <row r="4428" spans="1:1" ht="20">
      <c r="A4428" s="39"/>
    </row>
    <row r="4429" spans="1:1" ht="20">
      <c r="A4429" s="39"/>
    </row>
    <row r="4430" spans="1:1" ht="20">
      <c r="A4430" s="39"/>
    </row>
    <row r="4431" spans="1:1" ht="20">
      <c r="A4431" s="39"/>
    </row>
    <row r="4432" spans="1:1" ht="20">
      <c r="A4432" s="39"/>
    </row>
    <row r="4433" spans="1:1" ht="20">
      <c r="A4433" s="39"/>
    </row>
    <row r="4434" spans="1:1" ht="20">
      <c r="A4434" s="39"/>
    </row>
    <row r="4435" spans="1:1" ht="20">
      <c r="A4435" s="39"/>
    </row>
    <row r="4436" spans="1:1" ht="20">
      <c r="A4436" s="39"/>
    </row>
    <row r="4437" spans="1:1" ht="20">
      <c r="A4437" s="39"/>
    </row>
    <row r="4438" spans="1:1" ht="20">
      <c r="A4438" s="39"/>
    </row>
    <row r="4439" spans="1:1" ht="20">
      <c r="A4439" s="39"/>
    </row>
    <row r="4440" spans="1:1" ht="20">
      <c r="A4440" s="39"/>
    </row>
    <row r="4441" spans="1:1" ht="20">
      <c r="A4441" s="39"/>
    </row>
    <row r="4442" spans="1:1" ht="20">
      <c r="A4442" s="39"/>
    </row>
    <row r="4443" spans="1:1" ht="20">
      <c r="A4443" s="39"/>
    </row>
    <row r="4444" spans="1:1" ht="20">
      <c r="A4444" s="39"/>
    </row>
    <row r="4445" spans="1:1" ht="20">
      <c r="A4445" s="39"/>
    </row>
    <row r="4446" spans="1:1" ht="20">
      <c r="A4446" s="39"/>
    </row>
    <row r="4447" spans="1:1" ht="20">
      <c r="A4447" s="39"/>
    </row>
    <row r="4448" spans="1:1" ht="20">
      <c r="A4448" s="39"/>
    </row>
    <row r="4449" spans="1:1" ht="20">
      <c r="A4449" s="39"/>
    </row>
    <row r="4450" spans="1:1" ht="20">
      <c r="A4450" s="39"/>
    </row>
    <row r="4451" spans="1:1" ht="20">
      <c r="A4451" s="39"/>
    </row>
    <row r="4452" spans="1:1" ht="20">
      <c r="A4452" s="39"/>
    </row>
    <row r="4453" spans="1:1" ht="20">
      <c r="A4453" s="39"/>
    </row>
    <row r="4454" spans="1:1" ht="20">
      <c r="A4454" s="39"/>
    </row>
    <row r="4455" spans="1:1" ht="20">
      <c r="A4455" s="39"/>
    </row>
    <row r="4456" spans="1:1" ht="20">
      <c r="A4456" s="39"/>
    </row>
    <row r="4457" spans="1:1" ht="20">
      <c r="A4457" s="39"/>
    </row>
    <row r="4458" spans="1:1" ht="20">
      <c r="A4458" s="39"/>
    </row>
    <row r="4459" spans="1:1" ht="20">
      <c r="A4459" s="39"/>
    </row>
    <row r="4460" spans="1:1" ht="20">
      <c r="A4460" s="39"/>
    </row>
    <row r="4461" spans="1:1" ht="20">
      <c r="A4461" s="39"/>
    </row>
    <row r="4462" spans="1:1" ht="20">
      <c r="A4462" s="39"/>
    </row>
    <row r="4463" spans="1:1" ht="20">
      <c r="A4463" s="39"/>
    </row>
    <row r="4464" spans="1:1" ht="20">
      <c r="A4464" s="39"/>
    </row>
    <row r="4465" spans="1:1" ht="20">
      <c r="A4465" s="39"/>
    </row>
    <row r="4466" spans="1:1" ht="20">
      <c r="A4466" s="39"/>
    </row>
    <row r="4467" spans="1:1" ht="20">
      <c r="A4467" s="39"/>
    </row>
    <row r="4468" spans="1:1" ht="20">
      <c r="A4468" s="39"/>
    </row>
    <row r="4469" spans="1:1" ht="20">
      <c r="A4469" s="39"/>
    </row>
    <row r="4470" spans="1:1" ht="20">
      <c r="A4470" s="39"/>
    </row>
    <row r="4471" spans="1:1" ht="20">
      <c r="A4471" s="39"/>
    </row>
    <row r="4472" spans="1:1" ht="20">
      <c r="A4472" s="39"/>
    </row>
    <row r="4473" spans="1:1" ht="20">
      <c r="A4473" s="39"/>
    </row>
    <row r="4474" spans="1:1" ht="20">
      <c r="A4474" s="39"/>
    </row>
    <row r="4475" spans="1:1" ht="20">
      <c r="A4475" s="39"/>
    </row>
    <row r="4476" spans="1:1" ht="20">
      <c r="A4476" s="39"/>
    </row>
    <row r="4477" spans="1:1" ht="20">
      <c r="A4477" s="39"/>
    </row>
    <row r="4478" spans="1:1" ht="20">
      <c r="A4478" s="39"/>
    </row>
    <row r="4479" spans="1:1" ht="20">
      <c r="A4479" s="39"/>
    </row>
    <row r="4480" spans="1:1" ht="20">
      <c r="A4480" s="39"/>
    </row>
    <row r="4481" spans="1:1" ht="20">
      <c r="A4481" s="39"/>
    </row>
    <row r="4482" spans="1:1" ht="20">
      <c r="A4482" s="39"/>
    </row>
    <row r="4483" spans="1:1" ht="20">
      <c r="A4483" s="39"/>
    </row>
    <row r="4484" spans="1:1" ht="20">
      <c r="A4484" s="39"/>
    </row>
    <row r="4485" spans="1:1" ht="20">
      <c r="A4485" s="39"/>
    </row>
    <row r="4486" spans="1:1" ht="20">
      <c r="A4486" s="39"/>
    </row>
    <row r="4487" spans="1:1" ht="20">
      <c r="A4487" s="39"/>
    </row>
    <row r="4488" spans="1:1" ht="20">
      <c r="A4488" s="39"/>
    </row>
    <row r="4489" spans="1:1" ht="20">
      <c r="A4489" s="39"/>
    </row>
    <row r="4490" spans="1:1" ht="20">
      <c r="A4490" s="39"/>
    </row>
    <row r="4491" spans="1:1" ht="20">
      <c r="A4491" s="39"/>
    </row>
    <row r="4492" spans="1:1" ht="20">
      <c r="A4492" s="39"/>
    </row>
    <row r="4493" spans="1:1" ht="20">
      <c r="A4493" s="39"/>
    </row>
    <row r="4494" spans="1:1" ht="20">
      <c r="A4494" s="39"/>
    </row>
    <row r="4495" spans="1:1" ht="20">
      <c r="A4495" s="39"/>
    </row>
    <row r="4496" spans="1:1" ht="20">
      <c r="A4496" s="39"/>
    </row>
    <row r="4497" spans="1:1" ht="20">
      <c r="A4497" s="39"/>
    </row>
    <row r="4498" spans="1:1" ht="20">
      <c r="A4498" s="39"/>
    </row>
    <row r="4499" spans="1:1" ht="20">
      <c r="A4499" s="39"/>
    </row>
    <row r="4500" spans="1:1" ht="20">
      <c r="A4500" s="39"/>
    </row>
    <row r="4501" spans="1:1" ht="20">
      <c r="A4501" s="39"/>
    </row>
    <row r="4502" spans="1:1" ht="20">
      <c r="A4502" s="39"/>
    </row>
    <row r="4503" spans="1:1" ht="20">
      <c r="A4503" s="39"/>
    </row>
    <row r="4504" spans="1:1" ht="20">
      <c r="A4504" s="39"/>
    </row>
    <row r="4505" spans="1:1" ht="20">
      <c r="A4505" s="39"/>
    </row>
    <row r="4506" spans="1:1" ht="20">
      <c r="A4506" s="39"/>
    </row>
    <row r="4507" spans="1:1" ht="20">
      <c r="A4507" s="39"/>
    </row>
    <row r="4508" spans="1:1" ht="20">
      <c r="A4508" s="39"/>
    </row>
    <row r="4509" spans="1:1" ht="20">
      <c r="A4509" s="39"/>
    </row>
    <row r="4510" spans="1:1" ht="20">
      <c r="A4510" s="39"/>
    </row>
    <row r="4511" spans="1:1" ht="20">
      <c r="A4511" s="39"/>
    </row>
    <row r="4512" spans="1:1" ht="20">
      <c r="A4512" s="39"/>
    </row>
    <row r="4513" spans="1:1" ht="20">
      <c r="A4513" s="39"/>
    </row>
    <row r="4514" spans="1:1" ht="20">
      <c r="A4514" s="39"/>
    </row>
    <row r="4515" spans="1:1" ht="20">
      <c r="A4515" s="39"/>
    </row>
    <row r="4516" spans="1:1" ht="20">
      <c r="A4516" s="39"/>
    </row>
    <row r="4517" spans="1:1" ht="20">
      <c r="A4517" s="39"/>
    </row>
    <row r="4518" spans="1:1" ht="20">
      <c r="A4518" s="39"/>
    </row>
    <row r="4519" spans="1:1" ht="20">
      <c r="A4519" s="39"/>
    </row>
    <row r="4520" spans="1:1" ht="20">
      <c r="A4520" s="39"/>
    </row>
    <row r="4521" spans="1:1" ht="20">
      <c r="A4521" s="39"/>
    </row>
    <row r="4522" spans="1:1" ht="20">
      <c r="A4522" s="39"/>
    </row>
    <row r="4523" spans="1:1" ht="20">
      <c r="A4523" s="39"/>
    </row>
    <row r="4524" spans="1:1" ht="20">
      <c r="A4524" s="39"/>
    </row>
    <row r="4525" spans="1:1" ht="20">
      <c r="A4525" s="39"/>
    </row>
    <row r="4526" spans="1:1" ht="20">
      <c r="A4526" s="39"/>
    </row>
    <row r="4527" spans="1:1" ht="20">
      <c r="A4527" s="39"/>
    </row>
    <row r="4528" spans="1:1" ht="20">
      <c r="A4528" s="39"/>
    </row>
    <row r="4529" spans="1:1" ht="20">
      <c r="A4529" s="39"/>
    </row>
    <row r="4530" spans="1:1" ht="20">
      <c r="A4530" s="39"/>
    </row>
    <row r="4531" spans="1:1" ht="20">
      <c r="A4531" s="39"/>
    </row>
    <row r="4532" spans="1:1" ht="20">
      <c r="A4532" s="39"/>
    </row>
    <row r="4533" spans="1:1" ht="20">
      <c r="A4533" s="39"/>
    </row>
    <row r="4534" spans="1:1" ht="20">
      <c r="A4534" s="39"/>
    </row>
    <row r="4535" spans="1:1" ht="20">
      <c r="A4535" s="39"/>
    </row>
    <row r="4536" spans="1:1" ht="20">
      <c r="A4536" s="39"/>
    </row>
    <row r="4537" spans="1:1" ht="20">
      <c r="A4537" s="39"/>
    </row>
    <row r="4538" spans="1:1" ht="20">
      <c r="A4538" s="39"/>
    </row>
    <row r="4539" spans="1:1" ht="20">
      <c r="A4539" s="39"/>
    </row>
    <row r="4540" spans="1:1" ht="20">
      <c r="A4540" s="39"/>
    </row>
    <row r="4541" spans="1:1" ht="20">
      <c r="A4541" s="39"/>
    </row>
    <row r="4542" spans="1:1" ht="20">
      <c r="A4542" s="39"/>
    </row>
    <row r="4543" spans="1:1" ht="20">
      <c r="A4543" s="39"/>
    </row>
    <row r="4544" spans="1:1" ht="20">
      <c r="A4544" s="39"/>
    </row>
    <row r="4545" spans="1:1" ht="20">
      <c r="A4545" s="39"/>
    </row>
    <row r="4546" spans="1:1" ht="20">
      <c r="A4546" s="39"/>
    </row>
    <row r="4547" spans="1:1" ht="20">
      <c r="A4547" s="39"/>
    </row>
    <row r="4548" spans="1:1" ht="20">
      <c r="A4548" s="39"/>
    </row>
    <row r="4549" spans="1:1" ht="20">
      <c r="A4549" s="39"/>
    </row>
    <row r="4550" spans="1:1" ht="20">
      <c r="A4550" s="39"/>
    </row>
    <row r="4551" spans="1:1" ht="20">
      <c r="A4551" s="39"/>
    </row>
    <row r="4552" spans="1:1" ht="20">
      <c r="A4552" s="39"/>
    </row>
    <row r="4553" spans="1:1" ht="20">
      <c r="A4553" s="39"/>
    </row>
    <row r="4554" spans="1:1" ht="20">
      <c r="A4554" s="39"/>
    </row>
    <row r="4555" spans="1:1" ht="20">
      <c r="A4555" s="39"/>
    </row>
    <row r="4556" spans="1:1" ht="20">
      <c r="A4556" s="39"/>
    </row>
    <row r="4557" spans="1:1" ht="20">
      <c r="A4557" s="39"/>
    </row>
    <row r="4558" spans="1:1" ht="20">
      <c r="A4558" s="39"/>
    </row>
    <row r="4559" spans="1:1" ht="20">
      <c r="A4559" s="39"/>
    </row>
    <row r="4560" spans="1:1" ht="20">
      <c r="A4560" s="39"/>
    </row>
    <row r="4561" spans="1:1" ht="20">
      <c r="A4561" s="39"/>
    </row>
    <row r="4562" spans="1:1" ht="20">
      <c r="A4562" s="39"/>
    </row>
    <row r="4563" spans="1:1" ht="20">
      <c r="A4563" s="39"/>
    </row>
    <row r="4564" spans="1:1" ht="20">
      <c r="A4564" s="39"/>
    </row>
    <row r="4565" spans="1:1" ht="20">
      <c r="A4565" s="39"/>
    </row>
    <row r="4566" spans="1:1" ht="20">
      <c r="A4566" s="39"/>
    </row>
    <row r="4567" spans="1:1" ht="20">
      <c r="A4567" s="39"/>
    </row>
    <row r="4568" spans="1:1" ht="20">
      <c r="A4568" s="39"/>
    </row>
    <row r="4569" spans="1:1" ht="20">
      <c r="A4569" s="39"/>
    </row>
    <row r="4570" spans="1:1" ht="20">
      <c r="A4570" s="39"/>
    </row>
    <row r="4571" spans="1:1" ht="20">
      <c r="A4571" s="39"/>
    </row>
    <row r="4572" spans="1:1" ht="20">
      <c r="A4572" s="39"/>
    </row>
    <row r="4573" spans="1:1" ht="20">
      <c r="A4573" s="39"/>
    </row>
    <row r="4574" spans="1:1" ht="20">
      <c r="A4574" s="39"/>
    </row>
    <row r="4575" spans="1:1" ht="20">
      <c r="A4575" s="39"/>
    </row>
    <row r="4576" spans="1:1" ht="20">
      <c r="A4576" s="39"/>
    </row>
    <row r="4577" spans="1:1" ht="20">
      <c r="A4577" s="39"/>
    </row>
    <row r="4578" spans="1:1" ht="20">
      <c r="A4578" s="39"/>
    </row>
    <row r="4579" spans="1:1" ht="20">
      <c r="A4579" s="39"/>
    </row>
    <row r="4580" spans="1:1" ht="20">
      <c r="A4580" s="39"/>
    </row>
    <row r="4581" spans="1:1" ht="20">
      <c r="A4581" s="39"/>
    </row>
    <row r="4582" spans="1:1" ht="20">
      <c r="A4582" s="39"/>
    </row>
    <row r="4583" spans="1:1" ht="20">
      <c r="A4583" s="39"/>
    </row>
    <row r="4584" spans="1:1" ht="20">
      <c r="A4584" s="39"/>
    </row>
    <row r="4585" spans="1:1" ht="20">
      <c r="A4585" s="39"/>
    </row>
    <row r="4586" spans="1:1" ht="20">
      <c r="A4586" s="39"/>
    </row>
    <row r="4587" spans="1:1" ht="20">
      <c r="A4587" s="39"/>
    </row>
    <row r="4588" spans="1:1" ht="20">
      <c r="A4588" s="39"/>
    </row>
    <row r="4589" spans="1:1" ht="20">
      <c r="A4589" s="39"/>
    </row>
    <row r="4590" spans="1:1" ht="20">
      <c r="A4590" s="39"/>
    </row>
    <row r="4591" spans="1:1" ht="20">
      <c r="A4591" s="39"/>
    </row>
    <row r="4592" spans="1:1" ht="20">
      <c r="A4592" s="39"/>
    </row>
    <row r="4593" spans="1:1" ht="20">
      <c r="A4593" s="39"/>
    </row>
    <row r="4594" spans="1:1" ht="20">
      <c r="A4594" s="39"/>
    </row>
    <row r="4595" spans="1:1" ht="20">
      <c r="A4595" s="39"/>
    </row>
    <row r="4596" spans="1:1" ht="20">
      <c r="A4596" s="39"/>
    </row>
    <row r="4597" spans="1:1" ht="20">
      <c r="A4597" s="39"/>
    </row>
    <row r="4598" spans="1:1" ht="20">
      <c r="A4598" s="39"/>
    </row>
    <row r="4599" spans="1:1" ht="20">
      <c r="A4599" s="39"/>
    </row>
    <row r="4600" spans="1:1" ht="20">
      <c r="A4600" s="39"/>
    </row>
    <row r="4601" spans="1:1" ht="20">
      <c r="A4601" s="39"/>
    </row>
    <row r="4602" spans="1:1" ht="20">
      <c r="A4602" s="39"/>
    </row>
    <row r="4603" spans="1:1" ht="20">
      <c r="A4603" s="39"/>
    </row>
    <row r="4604" spans="1:1" ht="20">
      <c r="A4604" s="39"/>
    </row>
    <row r="4605" spans="1:1" ht="20">
      <c r="A4605" s="39"/>
    </row>
    <row r="4606" spans="1:1" ht="20">
      <c r="A4606" s="39"/>
    </row>
    <row r="4607" spans="1:1" ht="20">
      <c r="A4607" s="39"/>
    </row>
    <row r="4608" spans="1:1" ht="20">
      <c r="A4608" s="39"/>
    </row>
    <row r="4609" spans="1:1" ht="20">
      <c r="A4609" s="39"/>
    </row>
    <row r="4610" spans="1:1" ht="20">
      <c r="A4610" s="39"/>
    </row>
    <row r="4611" spans="1:1" ht="20">
      <c r="A4611" s="39"/>
    </row>
    <row r="4612" spans="1:1" ht="20">
      <c r="A4612" s="39"/>
    </row>
    <row r="4613" spans="1:1" ht="20">
      <c r="A4613" s="39"/>
    </row>
    <row r="4614" spans="1:1" ht="20">
      <c r="A4614" s="39"/>
    </row>
    <row r="4615" spans="1:1" ht="20">
      <c r="A4615" s="39"/>
    </row>
    <row r="4616" spans="1:1" ht="20">
      <c r="A4616" s="39"/>
    </row>
    <row r="4617" spans="1:1" ht="20">
      <c r="A4617" s="39"/>
    </row>
    <row r="4618" spans="1:1" ht="20">
      <c r="A4618" s="39"/>
    </row>
    <row r="4619" spans="1:1" ht="20">
      <c r="A4619" s="39"/>
    </row>
    <row r="4620" spans="1:1" ht="20">
      <c r="A4620" s="39"/>
    </row>
    <row r="4621" spans="1:1" ht="20">
      <c r="A4621" s="39"/>
    </row>
    <row r="4622" spans="1:1" ht="20">
      <c r="A4622" s="39"/>
    </row>
    <row r="4623" spans="1:1" ht="20">
      <c r="A4623" s="39"/>
    </row>
    <row r="4624" spans="1:1" ht="20">
      <c r="A4624" s="39"/>
    </row>
    <row r="4625" spans="1:1" ht="20">
      <c r="A4625" s="39"/>
    </row>
    <row r="4626" spans="1:1" ht="20">
      <c r="A4626" s="39"/>
    </row>
    <row r="4627" spans="1:1" ht="20">
      <c r="A4627" s="39"/>
    </row>
    <row r="4628" spans="1:1" ht="20">
      <c r="A4628" s="39"/>
    </row>
    <row r="4629" spans="1:1" ht="20">
      <c r="A4629" s="39"/>
    </row>
    <row r="4630" spans="1:1" ht="20">
      <c r="A4630" s="39"/>
    </row>
    <row r="4631" spans="1:1" ht="20">
      <c r="A4631" s="39"/>
    </row>
    <row r="4632" spans="1:1" ht="20">
      <c r="A4632" s="39"/>
    </row>
    <row r="4633" spans="1:1" ht="20">
      <c r="A4633" s="39"/>
    </row>
    <row r="4634" spans="1:1" ht="20">
      <c r="A4634" s="39"/>
    </row>
    <row r="4635" spans="1:1" ht="20">
      <c r="A4635" s="39"/>
    </row>
    <row r="4636" spans="1:1" ht="20">
      <c r="A4636" s="39"/>
    </row>
    <row r="4637" spans="1:1" ht="20">
      <c r="A4637" s="39"/>
    </row>
    <row r="4638" spans="1:1" ht="20">
      <c r="A4638" s="39"/>
    </row>
    <row r="4639" spans="1:1" ht="20">
      <c r="A4639" s="39"/>
    </row>
    <row r="4640" spans="1:1" ht="20">
      <c r="A4640" s="39"/>
    </row>
    <row r="4641" spans="1:1" ht="20">
      <c r="A4641" s="39"/>
    </row>
    <row r="4642" spans="1:1" ht="20">
      <c r="A4642" s="39"/>
    </row>
    <row r="4643" spans="1:1" ht="20">
      <c r="A4643" s="39"/>
    </row>
    <row r="4644" spans="1:1" ht="20">
      <c r="A4644" s="39"/>
    </row>
    <row r="4645" spans="1:1" ht="20">
      <c r="A4645" s="39"/>
    </row>
    <row r="4646" spans="1:1" ht="20">
      <c r="A4646" s="39"/>
    </row>
    <row r="4647" spans="1:1" ht="20">
      <c r="A4647" s="39"/>
    </row>
    <row r="4648" spans="1:1" ht="20">
      <c r="A4648" s="39"/>
    </row>
    <row r="4649" spans="1:1" ht="20">
      <c r="A4649" s="39"/>
    </row>
    <row r="4650" spans="1:1" ht="20">
      <c r="A4650" s="39"/>
    </row>
    <row r="4651" spans="1:1" ht="20">
      <c r="A4651" s="39"/>
    </row>
    <row r="4652" spans="1:1" ht="20">
      <c r="A4652" s="39"/>
    </row>
    <row r="4653" spans="1:1" ht="20">
      <c r="A4653" s="39"/>
    </row>
    <row r="4654" spans="1:1" ht="20">
      <c r="A4654" s="39"/>
    </row>
    <row r="4655" spans="1:1" ht="20">
      <c r="A4655" s="39"/>
    </row>
    <row r="4656" spans="1:1" ht="20">
      <c r="A4656" s="39"/>
    </row>
    <row r="4657" spans="1:1" ht="20">
      <c r="A4657" s="39"/>
    </row>
    <row r="4658" spans="1:1" ht="20">
      <c r="A4658" s="39"/>
    </row>
    <row r="4659" spans="1:1" ht="20">
      <c r="A4659" s="39"/>
    </row>
    <row r="4660" spans="1:1" ht="20">
      <c r="A4660" s="39"/>
    </row>
    <row r="4661" spans="1:1" ht="20">
      <c r="A4661" s="39"/>
    </row>
    <row r="4662" spans="1:1" ht="20">
      <c r="A4662" s="39"/>
    </row>
    <row r="4663" spans="1:1" ht="20">
      <c r="A4663" s="39"/>
    </row>
    <row r="4664" spans="1:1" ht="20">
      <c r="A4664" s="39"/>
    </row>
    <row r="4665" spans="1:1" ht="20">
      <c r="A4665" s="39"/>
    </row>
    <row r="4666" spans="1:1" ht="20">
      <c r="A4666" s="39"/>
    </row>
    <row r="4667" spans="1:1" ht="20">
      <c r="A4667" s="39"/>
    </row>
    <row r="4668" spans="1:1" ht="20">
      <c r="A4668" s="39"/>
    </row>
    <row r="4669" spans="1:1" ht="20">
      <c r="A4669" s="39"/>
    </row>
    <row r="4670" spans="1:1" ht="20">
      <c r="A4670" s="39"/>
    </row>
    <row r="4671" spans="1:1" ht="20">
      <c r="A4671" s="39"/>
    </row>
    <row r="4672" spans="1:1" ht="20">
      <c r="A4672" s="39"/>
    </row>
    <row r="4673" spans="1:1" ht="20">
      <c r="A4673" s="39"/>
    </row>
    <row r="4674" spans="1:1" ht="20">
      <c r="A4674" s="39"/>
    </row>
    <row r="4675" spans="1:1" ht="20">
      <c r="A4675" s="39"/>
    </row>
    <row r="4676" spans="1:1" ht="20">
      <c r="A4676" s="39"/>
    </row>
    <row r="4677" spans="1:1" ht="20">
      <c r="A4677" s="39"/>
    </row>
    <row r="4678" spans="1:1" ht="20">
      <c r="A4678" s="39"/>
    </row>
    <row r="4679" spans="1:1" ht="20">
      <c r="A4679" s="39"/>
    </row>
    <row r="4680" spans="1:1" ht="20">
      <c r="A4680" s="39"/>
    </row>
    <row r="4681" spans="1:1" ht="20">
      <c r="A4681" s="39"/>
    </row>
    <row r="4682" spans="1:1" ht="20">
      <c r="A4682" s="39"/>
    </row>
    <row r="4683" spans="1:1" ht="20">
      <c r="A4683" s="39"/>
    </row>
    <row r="4684" spans="1:1" ht="20">
      <c r="A4684" s="39"/>
    </row>
    <row r="4685" spans="1:1" ht="20">
      <c r="A4685" s="39"/>
    </row>
    <row r="4686" spans="1:1" ht="20">
      <c r="A4686" s="39"/>
    </row>
    <row r="4687" spans="1:1" ht="20">
      <c r="A4687" s="39"/>
    </row>
    <row r="4688" spans="1:1" ht="20">
      <c r="A4688" s="39"/>
    </row>
    <row r="4689" spans="1:1" ht="20">
      <c r="A4689" s="39"/>
    </row>
    <row r="4690" spans="1:1" ht="20">
      <c r="A4690" s="39"/>
    </row>
    <row r="4691" spans="1:1" ht="20">
      <c r="A4691" s="39"/>
    </row>
    <row r="4692" spans="1:1" ht="20">
      <c r="A4692" s="39"/>
    </row>
    <row r="4693" spans="1:1" ht="20">
      <c r="A4693" s="39"/>
    </row>
    <row r="4694" spans="1:1" ht="20">
      <c r="A4694" s="39"/>
    </row>
    <row r="4695" spans="1:1" ht="20">
      <c r="A4695" s="39"/>
    </row>
    <row r="4696" spans="1:1" ht="20">
      <c r="A4696" s="39"/>
    </row>
    <row r="4697" spans="1:1" ht="20">
      <c r="A4697" s="39"/>
    </row>
    <row r="4698" spans="1:1" ht="20">
      <c r="A4698" s="39"/>
    </row>
    <row r="4699" spans="1:1" ht="20">
      <c r="A4699" s="39"/>
    </row>
    <row r="4700" spans="1:1" ht="20">
      <c r="A4700" s="39"/>
    </row>
    <row r="4701" spans="1:1" ht="20">
      <c r="A4701" s="39"/>
    </row>
    <row r="4702" spans="1:1" ht="20">
      <c r="A4702" s="39"/>
    </row>
    <row r="4703" spans="1:1" ht="20">
      <c r="A4703" s="39"/>
    </row>
    <row r="4704" spans="1:1" ht="20">
      <c r="A4704" s="39"/>
    </row>
    <row r="4705" spans="1:1" ht="20">
      <c r="A4705" s="39"/>
    </row>
    <row r="4706" spans="1:1" ht="20">
      <c r="A4706" s="39"/>
    </row>
    <row r="4707" spans="1:1" ht="20">
      <c r="A4707" s="39"/>
    </row>
    <row r="4708" spans="1:1" ht="20">
      <c r="A4708" s="39"/>
    </row>
    <row r="4709" spans="1:1" ht="20">
      <c r="A4709" s="39"/>
    </row>
    <row r="4710" spans="1:1" ht="20">
      <c r="A4710" s="39"/>
    </row>
    <row r="4711" spans="1:1" ht="20">
      <c r="A4711" s="39"/>
    </row>
    <row r="4712" spans="1:1" ht="20">
      <c r="A4712" s="39"/>
    </row>
    <row r="4713" spans="1:1" ht="20">
      <c r="A4713" s="39"/>
    </row>
    <row r="4714" spans="1:1" ht="20">
      <c r="A4714" s="39"/>
    </row>
    <row r="4715" spans="1:1" ht="20">
      <c r="A4715" s="39"/>
    </row>
    <row r="4716" spans="1:1" ht="20">
      <c r="A4716" s="39"/>
    </row>
    <row r="4717" spans="1:1" ht="20">
      <c r="A4717" s="39"/>
    </row>
    <row r="4718" spans="1:1" ht="20">
      <c r="A4718" s="39"/>
    </row>
    <row r="4719" spans="1:1" ht="20">
      <c r="A4719" s="39"/>
    </row>
    <row r="4720" spans="1:1" ht="20">
      <c r="A4720" s="39"/>
    </row>
    <row r="4721" spans="1:1" ht="20">
      <c r="A4721" s="39"/>
    </row>
    <row r="4722" spans="1:1" ht="20">
      <c r="A4722" s="39"/>
    </row>
    <row r="4723" spans="1:1" ht="20">
      <c r="A4723" s="39"/>
    </row>
    <row r="4724" spans="1:1" ht="20">
      <c r="A4724" s="39"/>
    </row>
    <row r="4725" spans="1:1" ht="20">
      <c r="A4725" s="39"/>
    </row>
    <row r="4726" spans="1:1" ht="20">
      <c r="A4726" s="39"/>
    </row>
    <row r="4727" spans="1:1" ht="20">
      <c r="A4727" s="39"/>
    </row>
    <row r="4728" spans="1:1" ht="20">
      <c r="A4728" s="39"/>
    </row>
    <row r="4729" spans="1:1" ht="20">
      <c r="A4729" s="39"/>
    </row>
    <row r="4730" spans="1:1" ht="20">
      <c r="A4730" s="39"/>
    </row>
    <row r="4731" spans="1:1" ht="20">
      <c r="A4731" s="39"/>
    </row>
    <row r="4732" spans="1:1" ht="20">
      <c r="A4732" s="39"/>
    </row>
    <row r="4733" spans="1:1" ht="20">
      <c r="A4733" s="39"/>
    </row>
    <row r="4734" spans="1:1" ht="20">
      <c r="A4734" s="39"/>
    </row>
    <row r="4735" spans="1:1" ht="20">
      <c r="A4735" s="39"/>
    </row>
    <row r="4736" spans="1:1" ht="20">
      <c r="A4736" s="39"/>
    </row>
    <row r="4737" spans="1:1" ht="20">
      <c r="A4737" s="39"/>
    </row>
    <row r="4738" spans="1:1" ht="20">
      <c r="A4738" s="39"/>
    </row>
    <row r="4739" spans="1:1" ht="20">
      <c r="A4739" s="39"/>
    </row>
    <row r="4740" spans="1:1" ht="20">
      <c r="A4740" s="39"/>
    </row>
    <row r="4741" spans="1:1" ht="20">
      <c r="A4741" s="39"/>
    </row>
    <row r="4742" spans="1:1" ht="20">
      <c r="A4742" s="39"/>
    </row>
    <row r="4743" spans="1:1" ht="20">
      <c r="A4743" s="39"/>
    </row>
    <row r="4744" spans="1:1" ht="20">
      <c r="A4744" s="39"/>
    </row>
    <row r="4745" spans="1:1" ht="20">
      <c r="A4745" s="39"/>
    </row>
    <row r="4746" spans="1:1" ht="20">
      <c r="A4746" s="39"/>
    </row>
    <row r="4747" spans="1:1" ht="20">
      <c r="A4747" s="39"/>
    </row>
    <row r="4748" spans="1:1" ht="20">
      <c r="A4748" s="39"/>
    </row>
    <row r="4749" spans="1:1" ht="20">
      <c r="A4749" s="39"/>
    </row>
    <row r="4750" spans="1:1" ht="20">
      <c r="A4750" s="39"/>
    </row>
    <row r="4751" spans="1:1" ht="20">
      <c r="A4751" s="39"/>
    </row>
    <row r="4752" spans="1:1" ht="20">
      <c r="A4752" s="39"/>
    </row>
    <row r="4753" spans="1:1" ht="20">
      <c r="A4753" s="39"/>
    </row>
    <row r="4754" spans="1:1" ht="20">
      <c r="A4754" s="39"/>
    </row>
    <row r="4755" spans="1:1" ht="20">
      <c r="A4755" s="39"/>
    </row>
    <row r="4756" spans="1:1" ht="20">
      <c r="A4756" s="39"/>
    </row>
    <row r="4757" spans="1:1" ht="20">
      <c r="A4757" s="39"/>
    </row>
    <row r="4758" spans="1:1" ht="20">
      <c r="A4758" s="39"/>
    </row>
    <row r="4759" spans="1:1" ht="20">
      <c r="A4759" s="39"/>
    </row>
    <row r="4760" spans="1:1" ht="20">
      <c r="A4760" s="39"/>
    </row>
    <row r="4761" spans="1:1" ht="20">
      <c r="A4761" s="39"/>
    </row>
    <row r="4762" spans="1:1" ht="20">
      <c r="A4762" s="39"/>
    </row>
    <row r="4763" spans="1:1" ht="20">
      <c r="A4763" s="39"/>
    </row>
    <row r="4764" spans="1:1" ht="20">
      <c r="A4764" s="39"/>
    </row>
    <row r="4765" spans="1:1" ht="20">
      <c r="A4765" s="39"/>
    </row>
    <row r="4766" spans="1:1" ht="20">
      <c r="A4766" s="39"/>
    </row>
    <row r="4767" spans="1:1" ht="20">
      <c r="A4767" s="39"/>
    </row>
    <row r="4768" spans="1:1" ht="20">
      <c r="A4768" s="39"/>
    </row>
    <row r="4769" spans="1:1" ht="20">
      <c r="A4769" s="39"/>
    </row>
    <row r="4770" spans="1:1" ht="20">
      <c r="A4770" s="39"/>
    </row>
    <row r="4771" spans="1:1" ht="20">
      <c r="A4771" s="39"/>
    </row>
    <row r="4772" spans="1:1" ht="20">
      <c r="A4772" s="39"/>
    </row>
    <row r="4773" spans="1:1" ht="20">
      <c r="A4773" s="39"/>
    </row>
    <row r="4774" spans="1:1" ht="20">
      <c r="A4774" s="39"/>
    </row>
    <row r="4775" spans="1:1" ht="20">
      <c r="A4775" s="39"/>
    </row>
    <row r="4776" spans="1:1" ht="20">
      <c r="A4776" s="39"/>
    </row>
    <row r="4777" spans="1:1" ht="20">
      <c r="A4777" s="39"/>
    </row>
    <row r="4778" spans="1:1" ht="20">
      <c r="A4778" s="39"/>
    </row>
    <row r="4779" spans="1:1" ht="20">
      <c r="A4779" s="39"/>
    </row>
    <row r="4780" spans="1:1" ht="20">
      <c r="A4780" s="39"/>
    </row>
    <row r="4781" spans="1:1" ht="20">
      <c r="A4781" s="39"/>
    </row>
    <row r="4782" spans="1:1" ht="20">
      <c r="A4782" s="39"/>
    </row>
    <row r="4783" spans="1:1" ht="20">
      <c r="A4783" s="39"/>
    </row>
    <row r="4784" spans="1:1" ht="20">
      <c r="A4784" s="39"/>
    </row>
    <row r="4785" spans="1:1" ht="20">
      <c r="A4785" s="39"/>
    </row>
    <row r="4786" spans="1:1" ht="20">
      <c r="A4786" s="39"/>
    </row>
    <row r="4787" spans="1:1" ht="20">
      <c r="A4787" s="39"/>
    </row>
    <row r="4788" spans="1:1" ht="20">
      <c r="A4788" s="39"/>
    </row>
    <row r="4789" spans="1:1" ht="20">
      <c r="A4789" s="39"/>
    </row>
    <row r="4790" spans="1:1" ht="20">
      <c r="A4790" s="39"/>
    </row>
    <row r="4791" spans="1:1" ht="20">
      <c r="A4791" s="39"/>
    </row>
    <row r="4792" spans="1:1" ht="20">
      <c r="A4792" s="39"/>
    </row>
    <row r="4793" spans="1:1" ht="20">
      <c r="A4793" s="39"/>
    </row>
    <row r="4794" spans="1:1" ht="20">
      <c r="A4794" s="39"/>
    </row>
    <row r="4795" spans="1:1" ht="20">
      <c r="A4795" s="39"/>
    </row>
    <row r="4796" spans="1:1" ht="20">
      <c r="A4796" s="39"/>
    </row>
    <row r="4797" spans="1:1" ht="20">
      <c r="A4797" s="39"/>
    </row>
    <row r="4798" spans="1:1" ht="20">
      <c r="A4798" s="39"/>
    </row>
    <row r="4799" spans="1:1" ht="20">
      <c r="A4799" s="39"/>
    </row>
    <row r="4800" spans="1:1" ht="20">
      <c r="A4800" s="39"/>
    </row>
    <row r="4801" spans="1:1" ht="20">
      <c r="A4801" s="39"/>
    </row>
    <row r="4802" spans="1:1" ht="20">
      <c r="A4802" s="39"/>
    </row>
    <row r="4803" spans="1:1" ht="20">
      <c r="A4803" s="39"/>
    </row>
    <row r="4804" spans="1:1" ht="20">
      <c r="A4804" s="39"/>
    </row>
    <row r="4805" spans="1:1" ht="20">
      <c r="A4805" s="39"/>
    </row>
    <row r="4806" spans="1:1" ht="20">
      <c r="A4806" s="39"/>
    </row>
    <row r="4807" spans="1:1" ht="20">
      <c r="A4807" s="39"/>
    </row>
    <row r="4808" spans="1:1" ht="20">
      <c r="A4808" s="39"/>
    </row>
    <row r="4809" spans="1:1" ht="20">
      <c r="A4809" s="39"/>
    </row>
    <row r="4810" spans="1:1" ht="20">
      <c r="A4810" s="39"/>
    </row>
    <row r="4811" spans="1:1" ht="20">
      <c r="A4811" s="39"/>
    </row>
    <row r="4812" spans="1:1" ht="20">
      <c r="A4812" s="39"/>
    </row>
    <row r="4813" spans="1:1" ht="20">
      <c r="A4813" s="39"/>
    </row>
    <row r="4814" spans="1:1" ht="20">
      <c r="A4814" s="39"/>
    </row>
    <row r="4815" spans="1:1" ht="20">
      <c r="A4815" s="39"/>
    </row>
    <row r="4816" spans="1:1" ht="20">
      <c r="A4816" s="39"/>
    </row>
    <row r="4817" spans="1:1" ht="20">
      <c r="A4817" s="39"/>
    </row>
    <row r="4818" spans="1:1" ht="20">
      <c r="A4818" s="39"/>
    </row>
    <row r="4819" spans="1:1" ht="20">
      <c r="A4819" s="39"/>
    </row>
    <row r="4820" spans="1:1" ht="20">
      <c r="A4820" s="39"/>
    </row>
    <row r="4821" spans="1:1" ht="20">
      <c r="A4821" s="39"/>
    </row>
    <row r="4822" spans="1:1" ht="20">
      <c r="A4822" s="39"/>
    </row>
    <row r="4823" spans="1:1" ht="20">
      <c r="A4823" s="39"/>
    </row>
    <row r="4824" spans="1:1" ht="20">
      <c r="A4824" s="39"/>
    </row>
    <row r="4825" spans="1:1" ht="20">
      <c r="A4825" s="39"/>
    </row>
    <row r="4826" spans="1:1" ht="20">
      <c r="A4826" s="39"/>
    </row>
    <row r="4827" spans="1:1" ht="20">
      <c r="A4827" s="39"/>
    </row>
    <row r="4828" spans="1:1" ht="20">
      <c r="A4828" s="39"/>
    </row>
    <row r="4829" spans="1:1" ht="20">
      <c r="A4829" s="39"/>
    </row>
    <row r="4830" spans="1:1" ht="20">
      <c r="A4830" s="39"/>
    </row>
    <row r="4831" spans="1:1" ht="20">
      <c r="A4831" s="39"/>
    </row>
    <row r="4832" spans="1:1" ht="20">
      <c r="A4832" s="39"/>
    </row>
    <row r="4833" spans="1:1" ht="20">
      <c r="A4833" s="39"/>
    </row>
    <row r="4834" spans="1:1" ht="20">
      <c r="A4834" s="39"/>
    </row>
    <row r="4835" spans="1:1" ht="20">
      <c r="A4835" s="39"/>
    </row>
    <row r="4836" spans="1:1" ht="20">
      <c r="A4836" s="39"/>
    </row>
    <row r="4837" spans="1:1" ht="20">
      <c r="A4837" s="39"/>
    </row>
    <row r="4838" spans="1:1" ht="20">
      <c r="A4838" s="39"/>
    </row>
    <row r="4839" spans="1:1" ht="20">
      <c r="A4839" s="39"/>
    </row>
    <row r="4840" spans="1:1" ht="20">
      <c r="A4840" s="39"/>
    </row>
    <row r="4841" spans="1:1" ht="20">
      <c r="A4841" s="39"/>
    </row>
    <row r="4842" spans="1:1" ht="20">
      <c r="A4842" s="39"/>
    </row>
    <row r="4843" spans="1:1" ht="20">
      <c r="A4843" s="39"/>
    </row>
    <row r="4844" spans="1:1" ht="20">
      <c r="A4844" s="39"/>
    </row>
    <row r="4845" spans="1:1" ht="20">
      <c r="A4845" s="39"/>
    </row>
    <row r="4846" spans="1:1" ht="20">
      <c r="A4846" s="39"/>
    </row>
    <row r="4847" spans="1:1" ht="20">
      <c r="A4847" s="39"/>
    </row>
    <row r="4848" spans="1:1" ht="20">
      <c r="A4848" s="39"/>
    </row>
    <row r="4849" spans="1:1" ht="20">
      <c r="A4849" s="39"/>
    </row>
    <row r="4850" spans="1:1" ht="20">
      <c r="A4850" s="39"/>
    </row>
    <row r="4851" spans="1:1" ht="20">
      <c r="A4851" s="39"/>
    </row>
    <row r="4852" spans="1:1" ht="20">
      <c r="A4852" s="39"/>
    </row>
    <row r="4853" spans="1:1" ht="20">
      <c r="A4853" s="39"/>
    </row>
    <row r="4854" spans="1:1" ht="20">
      <c r="A4854" s="39"/>
    </row>
    <row r="4855" spans="1:1" ht="20">
      <c r="A4855" s="39"/>
    </row>
    <row r="4856" spans="1:1" ht="20">
      <c r="A4856" s="39"/>
    </row>
    <row r="4857" spans="1:1" ht="20">
      <c r="A4857" s="39"/>
    </row>
    <row r="4858" spans="1:1" ht="20">
      <c r="A4858" s="39"/>
    </row>
    <row r="4859" spans="1:1" ht="20">
      <c r="A4859" s="39"/>
    </row>
    <row r="4860" spans="1:1" ht="20">
      <c r="A4860" s="39"/>
    </row>
    <row r="4861" spans="1:1" ht="20">
      <c r="A4861" s="39"/>
    </row>
    <row r="4862" spans="1:1" ht="20">
      <c r="A4862" s="39"/>
    </row>
    <row r="4863" spans="1:1" ht="20">
      <c r="A4863" s="39"/>
    </row>
    <row r="4864" spans="1:1" ht="20">
      <c r="A4864" s="39"/>
    </row>
    <row r="4865" spans="1:1" ht="20">
      <c r="A4865" s="39"/>
    </row>
    <row r="4866" spans="1:1" ht="20">
      <c r="A4866" s="39"/>
    </row>
    <row r="4867" spans="1:1" ht="20">
      <c r="A4867" s="39"/>
    </row>
    <row r="4868" spans="1:1" ht="20">
      <c r="A4868" s="39"/>
    </row>
    <row r="4869" spans="1:1" ht="20">
      <c r="A4869" s="39"/>
    </row>
    <row r="4870" spans="1:1" ht="20">
      <c r="A4870" s="39"/>
    </row>
    <row r="4871" spans="1:1" ht="20">
      <c r="A4871" s="39"/>
    </row>
    <row r="4872" spans="1:1" ht="20">
      <c r="A4872" s="39"/>
    </row>
    <row r="4873" spans="1:1" ht="20">
      <c r="A4873" s="39"/>
    </row>
    <row r="4874" spans="1:1" ht="20">
      <c r="A4874" s="39"/>
    </row>
    <row r="4875" spans="1:1" ht="20">
      <c r="A4875" s="39"/>
    </row>
    <row r="4876" spans="1:1" ht="20">
      <c r="A4876" s="39"/>
    </row>
    <row r="4877" spans="1:1" ht="20">
      <c r="A4877" s="39"/>
    </row>
    <row r="4878" spans="1:1" ht="20">
      <c r="A4878" s="39"/>
    </row>
    <row r="4879" spans="1:1" ht="20">
      <c r="A4879" s="39"/>
    </row>
    <row r="4880" spans="1:1" ht="20">
      <c r="A4880" s="39"/>
    </row>
    <row r="4881" spans="1:1" ht="20">
      <c r="A4881" s="39"/>
    </row>
    <row r="4882" spans="1:1" ht="20">
      <c r="A4882" s="39"/>
    </row>
    <row r="4883" spans="1:1" ht="20">
      <c r="A4883" s="39"/>
    </row>
    <row r="4884" spans="1:1" ht="20">
      <c r="A4884" s="39"/>
    </row>
    <row r="4885" spans="1:1" ht="20">
      <c r="A4885" s="39"/>
    </row>
    <row r="4886" spans="1:1" ht="20">
      <c r="A4886" s="39"/>
    </row>
    <row r="4887" spans="1:1" ht="20">
      <c r="A4887" s="39"/>
    </row>
    <row r="4888" spans="1:1" ht="20">
      <c r="A4888" s="39"/>
    </row>
    <row r="4889" spans="1:1" ht="20">
      <c r="A4889" s="39"/>
    </row>
    <row r="4890" spans="1:1" ht="20">
      <c r="A4890" s="39"/>
    </row>
    <row r="4891" spans="1:1" ht="20">
      <c r="A4891" s="39"/>
    </row>
    <row r="4892" spans="1:1" ht="20">
      <c r="A4892" s="39"/>
    </row>
    <row r="4893" spans="1:1" ht="20">
      <c r="A4893" s="39"/>
    </row>
    <row r="4894" spans="1:1" ht="20">
      <c r="A4894" s="39"/>
    </row>
    <row r="4895" spans="1:1" ht="20">
      <c r="A4895" s="39"/>
    </row>
    <row r="4896" spans="1:1" ht="20">
      <c r="A4896" s="39"/>
    </row>
    <row r="4897" spans="1:1" ht="20">
      <c r="A4897" s="39"/>
    </row>
    <row r="4898" spans="1:1" ht="20">
      <c r="A4898" s="39"/>
    </row>
    <row r="4899" spans="1:1" ht="20">
      <c r="A4899" s="39"/>
    </row>
    <row r="4900" spans="1:1" ht="20">
      <c r="A4900" s="39"/>
    </row>
    <row r="4901" spans="1:1" ht="20">
      <c r="A4901" s="39"/>
    </row>
    <row r="4902" spans="1:1" ht="20">
      <c r="A4902" s="39"/>
    </row>
    <row r="4903" spans="1:1" ht="20">
      <c r="A4903" s="39"/>
    </row>
    <row r="4904" spans="1:1" ht="20">
      <c r="A4904" s="39"/>
    </row>
    <row r="4905" spans="1:1" ht="20">
      <c r="A4905" s="39"/>
    </row>
    <row r="4906" spans="1:1" ht="20">
      <c r="A4906" s="39"/>
    </row>
    <row r="4907" spans="1:1" ht="20">
      <c r="A4907" s="39"/>
    </row>
    <row r="4908" spans="1:1" ht="20">
      <c r="A4908" s="39"/>
    </row>
    <row r="4909" spans="1:1" ht="20">
      <c r="A4909" s="39"/>
    </row>
    <row r="4910" spans="1:1" ht="20">
      <c r="A4910" s="39"/>
    </row>
    <row r="4911" spans="1:1" ht="20">
      <c r="A4911" s="39"/>
    </row>
    <row r="4912" spans="1:1" ht="20">
      <c r="A4912" s="39"/>
    </row>
    <row r="4913" spans="1:1" ht="20">
      <c r="A4913" s="39"/>
    </row>
    <row r="4914" spans="1:1" ht="20">
      <c r="A4914" s="39"/>
    </row>
    <row r="4915" spans="1:1" ht="20">
      <c r="A4915" s="39"/>
    </row>
    <row r="4916" spans="1:1" ht="20">
      <c r="A4916" s="39"/>
    </row>
    <row r="4917" spans="1:1" ht="20">
      <c r="A4917" s="39"/>
    </row>
    <row r="4918" spans="1:1" ht="20">
      <c r="A4918" s="39"/>
    </row>
    <row r="4919" spans="1:1" ht="20">
      <c r="A4919" s="39"/>
    </row>
    <row r="4920" spans="1:1" ht="20">
      <c r="A4920" s="39"/>
    </row>
    <row r="4921" spans="1:1" ht="20">
      <c r="A4921" s="39"/>
    </row>
    <row r="4922" spans="1:1" ht="20">
      <c r="A4922" s="39"/>
    </row>
    <row r="4923" spans="1:1" ht="20">
      <c r="A4923" s="39"/>
    </row>
    <row r="4924" spans="1:1" ht="20">
      <c r="A4924" s="39"/>
    </row>
    <row r="4925" spans="1:1" ht="20">
      <c r="A4925" s="39"/>
    </row>
    <row r="4926" spans="1:1" ht="20">
      <c r="A4926" s="39"/>
    </row>
    <row r="4927" spans="1:1" ht="20">
      <c r="A4927" s="39"/>
    </row>
    <row r="4928" spans="1:1" ht="20">
      <c r="A4928" s="39"/>
    </row>
    <row r="4929" spans="1:1" ht="20">
      <c r="A4929" s="39"/>
    </row>
    <row r="4930" spans="1:1" ht="20">
      <c r="A4930" s="39"/>
    </row>
    <row r="4931" spans="1:1" ht="20">
      <c r="A4931" s="39"/>
    </row>
    <row r="4932" spans="1:1" ht="20">
      <c r="A4932" s="39"/>
    </row>
    <row r="4933" spans="1:1" ht="20">
      <c r="A4933" s="39"/>
    </row>
    <row r="4934" spans="1:1" ht="20">
      <c r="A4934" s="39"/>
    </row>
    <row r="4935" spans="1:1" ht="20">
      <c r="A4935" s="39"/>
    </row>
    <row r="4936" spans="1:1" ht="20">
      <c r="A4936" s="39"/>
    </row>
    <row r="4937" spans="1:1" ht="20">
      <c r="A4937" s="39"/>
    </row>
    <row r="4938" spans="1:1" ht="20">
      <c r="A4938" s="39"/>
    </row>
    <row r="4939" spans="1:1" ht="20">
      <c r="A4939" s="39"/>
    </row>
    <row r="4940" spans="1:1" ht="20">
      <c r="A4940" s="39"/>
    </row>
    <row r="4941" spans="1:1" ht="20">
      <c r="A4941" s="39"/>
    </row>
    <row r="4942" spans="1:1" ht="20">
      <c r="A4942" s="39"/>
    </row>
    <row r="4943" spans="1:1" ht="20">
      <c r="A4943" s="39"/>
    </row>
    <row r="4944" spans="1:1" ht="20">
      <c r="A4944" s="39"/>
    </row>
    <row r="4945" spans="1:1" ht="20">
      <c r="A4945" s="39"/>
    </row>
    <row r="4946" spans="1:1" ht="20">
      <c r="A4946" s="39"/>
    </row>
    <row r="4947" spans="1:1" ht="20">
      <c r="A4947" s="39"/>
    </row>
    <row r="4948" spans="1:1" ht="20">
      <c r="A4948" s="39"/>
    </row>
    <row r="4949" spans="1:1" ht="20">
      <c r="A4949" s="39"/>
    </row>
    <row r="4950" spans="1:1" ht="20">
      <c r="A4950" s="39"/>
    </row>
    <row r="4951" spans="1:1" ht="20">
      <c r="A4951" s="39"/>
    </row>
    <row r="4952" spans="1:1" ht="20">
      <c r="A4952" s="39"/>
    </row>
    <row r="4953" spans="1:1" ht="20">
      <c r="A4953" s="39"/>
    </row>
    <row r="4954" spans="1:1" ht="20">
      <c r="A4954" s="39"/>
    </row>
    <row r="4955" spans="1:1" ht="20">
      <c r="A4955" s="39"/>
    </row>
    <row r="4956" spans="1:1" ht="20">
      <c r="A4956" s="39"/>
    </row>
    <row r="4957" spans="1:1" ht="20">
      <c r="A4957" s="39"/>
    </row>
    <row r="4958" spans="1:1" ht="20">
      <c r="A4958" s="39"/>
    </row>
    <row r="4959" spans="1:1" ht="20">
      <c r="A4959" s="39"/>
    </row>
    <row r="4960" spans="1:1" ht="20">
      <c r="A4960" s="39"/>
    </row>
    <row r="4961" spans="1:1" ht="20">
      <c r="A4961" s="39"/>
    </row>
    <row r="4962" spans="1:1" ht="20">
      <c r="A4962" s="39"/>
    </row>
    <row r="4963" spans="1:1" ht="20">
      <c r="A4963" s="39"/>
    </row>
    <row r="4964" spans="1:1" ht="20">
      <c r="A4964" s="39"/>
    </row>
    <row r="4965" spans="1:1" ht="20">
      <c r="A4965" s="39"/>
    </row>
    <row r="4966" spans="1:1" ht="20">
      <c r="A4966" s="39"/>
    </row>
    <row r="4967" spans="1:1" ht="20">
      <c r="A4967" s="39"/>
    </row>
    <row r="4968" spans="1:1" ht="20">
      <c r="A4968" s="39"/>
    </row>
    <row r="4969" spans="1:1" ht="20">
      <c r="A4969" s="39"/>
    </row>
    <row r="4970" spans="1:1" ht="20">
      <c r="A4970" s="39"/>
    </row>
    <row r="4971" spans="1:1" ht="20">
      <c r="A4971" s="39"/>
    </row>
    <row r="4972" spans="1:1" ht="20">
      <c r="A4972" s="39"/>
    </row>
    <row r="4973" spans="1:1" ht="20">
      <c r="A4973" s="39"/>
    </row>
    <row r="4974" spans="1:1" ht="20">
      <c r="A4974" s="39"/>
    </row>
    <row r="4975" spans="1:1" ht="20">
      <c r="A4975" s="39"/>
    </row>
    <row r="4976" spans="1:1" ht="20">
      <c r="A4976" s="39"/>
    </row>
    <row r="4977" spans="1:1" ht="20">
      <c r="A4977" s="39"/>
    </row>
    <row r="4978" spans="1:1" ht="20">
      <c r="A4978" s="39"/>
    </row>
    <row r="4979" spans="1:1" ht="20">
      <c r="A4979" s="39"/>
    </row>
    <row r="4980" spans="1:1" ht="20">
      <c r="A4980" s="39"/>
    </row>
    <row r="4981" spans="1:1" ht="20">
      <c r="A4981" s="39"/>
    </row>
    <row r="4982" spans="1:1" ht="20">
      <c r="A4982" s="39"/>
    </row>
    <row r="4983" spans="1:1" ht="20">
      <c r="A4983" s="39"/>
    </row>
    <row r="4984" spans="1:1" ht="20">
      <c r="A4984" s="39"/>
    </row>
    <row r="4985" spans="1:1" ht="20">
      <c r="A4985" s="39"/>
    </row>
    <row r="4986" spans="1:1" ht="20">
      <c r="A4986" s="39"/>
    </row>
    <row r="4987" spans="1:1" ht="20">
      <c r="A4987" s="39"/>
    </row>
    <row r="4988" spans="1:1" ht="20">
      <c r="A4988" s="39"/>
    </row>
    <row r="4989" spans="1:1" ht="20">
      <c r="A4989" s="39"/>
    </row>
    <row r="4990" spans="1:1" ht="20">
      <c r="A4990" s="39"/>
    </row>
    <row r="4991" spans="1:1" ht="20">
      <c r="A4991" s="39"/>
    </row>
    <row r="4992" spans="1:1" ht="20">
      <c r="A4992" s="39"/>
    </row>
    <row r="4993" spans="1:1" ht="20">
      <c r="A4993" s="39"/>
    </row>
    <row r="4994" spans="1:1" ht="20">
      <c r="A4994" s="39"/>
    </row>
    <row r="4995" spans="1:1" ht="20">
      <c r="A4995" s="39"/>
    </row>
    <row r="4996" spans="1:1" ht="20">
      <c r="A4996" s="39"/>
    </row>
    <row r="4997" spans="1:1" ht="20">
      <c r="A4997" s="39"/>
    </row>
    <row r="4998" spans="1:1" ht="20">
      <c r="A4998" s="39"/>
    </row>
    <row r="4999" spans="1:1" ht="20">
      <c r="A4999" s="39"/>
    </row>
    <row r="5000" spans="1:1" ht="20">
      <c r="A5000" s="39"/>
    </row>
    <row r="5001" spans="1:1" ht="20">
      <c r="A5001" s="39"/>
    </row>
    <row r="5002" spans="1:1" ht="20">
      <c r="A5002" s="39"/>
    </row>
    <row r="5003" spans="1:1" ht="20">
      <c r="A5003" s="39"/>
    </row>
    <row r="5004" spans="1:1" ht="20">
      <c r="A5004" s="39"/>
    </row>
    <row r="5005" spans="1:1" ht="20">
      <c r="A5005" s="39"/>
    </row>
    <row r="5006" spans="1:1" ht="20">
      <c r="A5006" s="39"/>
    </row>
    <row r="5007" spans="1:1" ht="20">
      <c r="A5007" s="39"/>
    </row>
    <row r="5008" spans="1:1" ht="20">
      <c r="A5008" s="39"/>
    </row>
    <row r="5009" spans="1:1" ht="20">
      <c r="A5009" s="39"/>
    </row>
    <row r="5010" spans="1:1" ht="20">
      <c r="A5010" s="39"/>
    </row>
    <row r="5011" spans="1:1" ht="20">
      <c r="A5011" s="39"/>
    </row>
    <row r="5012" spans="1:1" ht="20">
      <c r="A5012" s="39"/>
    </row>
    <row r="5013" spans="1:1" ht="20">
      <c r="A5013" s="39"/>
    </row>
    <row r="5014" spans="1:1" ht="20">
      <c r="A5014" s="39"/>
    </row>
    <row r="5015" spans="1:1" ht="20">
      <c r="A5015" s="39"/>
    </row>
    <row r="5016" spans="1:1" ht="20">
      <c r="A5016" s="39"/>
    </row>
    <row r="5017" spans="1:1" ht="20">
      <c r="A5017" s="39"/>
    </row>
    <row r="5018" spans="1:1" ht="20">
      <c r="A5018" s="39"/>
    </row>
    <row r="5019" spans="1:1" ht="20">
      <c r="A5019" s="39"/>
    </row>
    <row r="5020" spans="1:1" ht="20">
      <c r="A5020" s="39"/>
    </row>
    <row r="5021" spans="1:1" ht="20">
      <c r="A5021" s="39"/>
    </row>
    <row r="5022" spans="1:1" ht="20">
      <c r="A5022" s="39"/>
    </row>
    <row r="5023" spans="1:1" ht="20">
      <c r="A5023" s="39"/>
    </row>
    <row r="5024" spans="1:1" ht="20">
      <c r="A5024" s="39"/>
    </row>
    <row r="5025" spans="1:1" ht="20">
      <c r="A5025" s="39"/>
    </row>
    <row r="5026" spans="1:1" ht="20">
      <c r="A5026" s="39"/>
    </row>
    <row r="5027" spans="1:1" ht="20">
      <c r="A5027" s="39"/>
    </row>
    <row r="5028" spans="1:1" ht="20">
      <c r="A5028" s="39"/>
    </row>
    <row r="5029" spans="1:1" ht="20">
      <c r="A5029" s="39"/>
    </row>
    <row r="5030" spans="1:1" ht="20">
      <c r="A5030" s="39"/>
    </row>
    <row r="5031" spans="1:1" ht="20">
      <c r="A5031" s="39"/>
    </row>
    <row r="5032" spans="1:1" ht="20">
      <c r="A5032" s="39"/>
    </row>
    <row r="5033" spans="1:1" ht="20">
      <c r="A5033" s="39"/>
    </row>
    <row r="5034" spans="1:1" ht="20">
      <c r="A5034" s="39"/>
    </row>
    <row r="5035" spans="1:1" ht="20">
      <c r="A5035" s="39"/>
    </row>
    <row r="5036" spans="1:1" ht="20">
      <c r="A5036" s="39"/>
    </row>
    <row r="5037" spans="1:1" ht="20">
      <c r="A5037" s="39"/>
    </row>
    <row r="5038" spans="1:1" ht="20">
      <c r="A5038" s="39"/>
    </row>
    <row r="5039" spans="1:1" ht="20">
      <c r="A5039" s="39"/>
    </row>
    <row r="5040" spans="1:1" ht="20">
      <c r="A5040" s="39"/>
    </row>
    <row r="5041" spans="1:1" ht="20">
      <c r="A5041" s="39"/>
    </row>
    <row r="5042" spans="1:1" ht="20">
      <c r="A5042" s="39"/>
    </row>
    <row r="5043" spans="1:1" ht="20">
      <c r="A5043" s="39"/>
    </row>
    <row r="5044" spans="1:1" ht="20">
      <c r="A5044" s="39"/>
    </row>
    <row r="5045" spans="1:1" ht="20">
      <c r="A5045" s="39"/>
    </row>
    <row r="5046" spans="1:1" ht="20">
      <c r="A5046" s="39"/>
    </row>
    <row r="5047" spans="1:1" ht="20">
      <c r="A5047" s="39"/>
    </row>
    <row r="5048" spans="1:1" ht="20">
      <c r="A5048" s="39"/>
    </row>
    <row r="5049" spans="1:1" ht="20">
      <c r="A5049" s="39"/>
    </row>
    <row r="5050" spans="1:1" ht="20">
      <c r="A5050" s="39"/>
    </row>
    <row r="5051" spans="1:1" ht="20">
      <c r="A5051" s="39"/>
    </row>
    <row r="5052" spans="1:1" ht="20">
      <c r="A5052" s="39"/>
    </row>
    <row r="5053" spans="1:1" ht="20">
      <c r="A5053" s="39"/>
    </row>
    <row r="5054" spans="1:1" ht="20">
      <c r="A5054" s="39"/>
    </row>
    <row r="5055" spans="1:1" ht="20">
      <c r="A5055" s="39"/>
    </row>
    <row r="5056" spans="1:1" ht="20">
      <c r="A5056" s="39"/>
    </row>
    <row r="5057" spans="1:1" ht="20">
      <c r="A5057" s="39"/>
    </row>
    <row r="5058" spans="1:1" ht="20">
      <c r="A5058" s="39"/>
    </row>
    <row r="5059" spans="1:1" ht="20">
      <c r="A5059" s="39"/>
    </row>
    <row r="5060" spans="1:1" ht="20">
      <c r="A5060" s="39"/>
    </row>
    <row r="5061" spans="1:1" ht="20">
      <c r="A5061" s="39"/>
    </row>
    <row r="5062" spans="1:1" ht="20">
      <c r="A5062" s="39"/>
    </row>
    <row r="5063" spans="1:1" ht="20">
      <c r="A5063" s="39"/>
    </row>
    <row r="5064" spans="1:1" ht="20">
      <c r="A5064" s="39"/>
    </row>
    <row r="5065" spans="1:1" ht="20">
      <c r="A5065" s="39"/>
    </row>
    <row r="5066" spans="1:1" ht="20">
      <c r="A5066" s="39"/>
    </row>
    <row r="5067" spans="1:1" ht="20">
      <c r="A5067" s="39"/>
    </row>
    <row r="5068" spans="1:1" ht="20">
      <c r="A5068" s="39"/>
    </row>
    <row r="5069" spans="1:1" ht="20">
      <c r="A5069" s="39"/>
    </row>
    <row r="5070" spans="1:1" ht="20">
      <c r="A5070" s="39"/>
    </row>
    <row r="5071" spans="1:1" ht="20">
      <c r="A5071" s="39"/>
    </row>
    <row r="5072" spans="1:1" ht="20">
      <c r="A5072" s="39"/>
    </row>
    <row r="5073" spans="1:1" ht="20">
      <c r="A5073" s="39"/>
    </row>
    <row r="5074" spans="1:1" ht="20">
      <c r="A5074" s="39"/>
    </row>
    <row r="5075" spans="1:1" ht="20">
      <c r="A5075" s="39"/>
    </row>
    <row r="5076" spans="1:1" ht="20">
      <c r="A5076" s="39"/>
    </row>
    <row r="5077" spans="1:1" ht="20">
      <c r="A5077" s="39"/>
    </row>
    <row r="5078" spans="1:1" ht="20">
      <c r="A5078" s="39"/>
    </row>
    <row r="5079" spans="1:1" ht="20">
      <c r="A5079" s="39"/>
    </row>
    <row r="5080" spans="1:1" ht="20">
      <c r="A5080" s="39"/>
    </row>
    <row r="5081" spans="1:1" ht="20">
      <c r="A5081" s="39"/>
    </row>
    <row r="5082" spans="1:1" ht="20">
      <c r="A5082" s="39"/>
    </row>
    <row r="5083" spans="1:1" ht="20">
      <c r="A5083" s="39"/>
    </row>
    <row r="5084" spans="1:1" ht="20">
      <c r="A5084" s="39"/>
    </row>
    <row r="5085" spans="1:1" ht="20">
      <c r="A5085" s="39"/>
    </row>
    <row r="5086" spans="1:1" ht="20">
      <c r="A5086" s="39"/>
    </row>
    <row r="5087" spans="1:1" ht="20">
      <c r="A5087" s="39"/>
    </row>
    <row r="5088" spans="1:1" ht="20">
      <c r="A5088" s="39"/>
    </row>
    <row r="5089" spans="1:1" ht="20">
      <c r="A5089" s="39"/>
    </row>
    <row r="5090" spans="1:1" ht="20">
      <c r="A5090" s="39"/>
    </row>
    <row r="5091" spans="1:1" ht="20">
      <c r="A5091" s="39"/>
    </row>
    <row r="5092" spans="1:1" ht="20">
      <c r="A5092" s="39"/>
    </row>
    <row r="5093" spans="1:1" ht="20">
      <c r="A5093" s="39"/>
    </row>
    <row r="5094" spans="1:1" ht="20">
      <c r="A5094" s="39"/>
    </row>
    <row r="5095" spans="1:1" ht="20">
      <c r="A5095" s="39"/>
    </row>
    <row r="5096" spans="1:1" ht="20">
      <c r="A5096" s="39"/>
    </row>
    <row r="5097" spans="1:1" ht="20">
      <c r="A5097" s="39"/>
    </row>
    <row r="5098" spans="1:1" ht="20">
      <c r="A5098" s="39"/>
    </row>
    <row r="5099" spans="1:1" ht="20">
      <c r="A5099" s="39"/>
    </row>
    <row r="5100" spans="1:1" ht="20">
      <c r="A5100" s="39"/>
    </row>
    <row r="5101" spans="1:1" ht="20">
      <c r="A5101" s="39"/>
    </row>
    <row r="5102" spans="1:1" ht="20">
      <c r="A5102" s="39"/>
    </row>
    <row r="5103" spans="1:1" ht="20">
      <c r="A5103" s="39"/>
    </row>
    <row r="5104" spans="1:1" ht="20">
      <c r="A5104" s="39"/>
    </row>
    <row r="5105" spans="1:1" ht="20">
      <c r="A5105" s="39"/>
    </row>
    <row r="5106" spans="1:1" ht="20">
      <c r="A5106" s="39"/>
    </row>
    <row r="5107" spans="1:1" ht="20">
      <c r="A5107" s="39"/>
    </row>
    <row r="5108" spans="1:1" ht="20">
      <c r="A5108" s="39"/>
    </row>
    <row r="5109" spans="1:1" ht="20">
      <c r="A5109" s="39"/>
    </row>
    <row r="5110" spans="1:1" ht="20">
      <c r="A5110" s="39"/>
    </row>
    <row r="5111" spans="1:1" ht="20">
      <c r="A5111" s="39"/>
    </row>
    <row r="5112" spans="1:1" ht="20">
      <c r="A5112" s="39"/>
    </row>
    <row r="5113" spans="1:1" ht="20">
      <c r="A5113" s="39"/>
    </row>
    <row r="5114" spans="1:1" ht="20">
      <c r="A5114" s="39"/>
    </row>
    <row r="5115" spans="1:1" ht="20">
      <c r="A5115" s="39"/>
    </row>
    <row r="5116" spans="1:1" ht="20">
      <c r="A5116" s="39"/>
    </row>
    <row r="5117" spans="1:1" ht="20">
      <c r="A5117" s="39"/>
    </row>
    <row r="5118" spans="1:1" ht="20">
      <c r="A5118" s="39"/>
    </row>
    <row r="5119" spans="1:1" ht="20">
      <c r="A5119" s="39"/>
    </row>
    <row r="5120" spans="1:1" ht="20">
      <c r="A5120" s="39"/>
    </row>
    <row r="5121" spans="1:1" ht="20">
      <c r="A5121" s="39"/>
    </row>
    <row r="5122" spans="1:1" ht="20">
      <c r="A5122" s="39"/>
    </row>
    <row r="5123" spans="1:1" ht="20">
      <c r="A5123" s="39"/>
    </row>
    <row r="5124" spans="1:1" ht="20">
      <c r="A5124" s="39"/>
    </row>
    <row r="5125" spans="1:1" ht="20">
      <c r="A5125" s="39"/>
    </row>
    <row r="5126" spans="1:1" ht="20">
      <c r="A5126" s="39"/>
    </row>
    <row r="5127" spans="1:1" ht="20">
      <c r="A5127" s="39"/>
    </row>
    <row r="5128" spans="1:1" ht="20">
      <c r="A5128" s="39"/>
    </row>
    <row r="5129" spans="1:1" ht="20">
      <c r="A5129" s="39"/>
    </row>
    <row r="5130" spans="1:1" ht="20">
      <c r="A5130" s="39"/>
    </row>
    <row r="5131" spans="1:1" ht="20">
      <c r="A5131" s="39"/>
    </row>
    <row r="5132" spans="1:1" ht="20">
      <c r="A5132" s="39"/>
    </row>
    <row r="5133" spans="1:1" ht="20">
      <c r="A5133" s="39"/>
    </row>
    <row r="5134" spans="1:1" ht="20">
      <c r="A5134" s="39"/>
    </row>
    <row r="5135" spans="1:1" ht="20">
      <c r="A5135" s="39"/>
    </row>
    <row r="5136" spans="1:1" ht="20">
      <c r="A5136" s="39"/>
    </row>
    <row r="5137" spans="1:1" ht="20">
      <c r="A5137" s="39"/>
    </row>
    <row r="5138" spans="1:1" ht="20">
      <c r="A5138" s="39"/>
    </row>
    <row r="5139" spans="1:1" ht="20">
      <c r="A5139" s="39"/>
    </row>
    <row r="5140" spans="1:1" ht="20">
      <c r="A5140" s="39"/>
    </row>
    <row r="5141" spans="1:1" ht="20">
      <c r="A5141" s="39"/>
    </row>
    <row r="5142" spans="1:1" ht="20">
      <c r="A5142" s="39"/>
    </row>
    <row r="5143" spans="1:1" ht="20">
      <c r="A5143" s="39"/>
    </row>
    <row r="5144" spans="1:1" ht="20">
      <c r="A5144" s="39"/>
    </row>
    <row r="5145" spans="1:1" ht="20">
      <c r="A5145" s="39"/>
    </row>
    <row r="5146" spans="1:1" ht="20">
      <c r="A5146" s="39"/>
    </row>
    <row r="5147" spans="1:1" ht="20">
      <c r="A5147" s="39"/>
    </row>
    <row r="5148" spans="1:1" ht="20">
      <c r="A5148" s="39"/>
    </row>
    <row r="5149" spans="1:1" ht="20">
      <c r="A5149" s="39"/>
    </row>
    <row r="5150" spans="1:1" ht="20">
      <c r="A5150" s="39"/>
    </row>
    <row r="5151" spans="1:1" ht="20">
      <c r="A5151" s="39"/>
    </row>
    <row r="5152" spans="1:1" ht="20">
      <c r="A5152" s="39"/>
    </row>
    <row r="5153" spans="1:1" ht="20">
      <c r="A5153" s="39"/>
    </row>
    <row r="5154" spans="1:1" ht="20">
      <c r="A5154" s="39"/>
    </row>
    <row r="5155" spans="1:1" ht="20">
      <c r="A5155" s="39"/>
    </row>
    <row r="5156" spans="1:1" ht="20">
      <c r="A5156" s="39"/>
    </row>
    <row r="5157" spans="1:1" ht="20">
      <c r="A5157" s="39"/>
    </row>
    <row r="5158" spans="1:1" ht="20">
      <c r="A5158" s="39"/>
    </row>
    <row r="5159" spans="1:1" ht="20">
      <c r="A5159" s="39"/>
    </row>
    <row r="5160" spans="1:1" ht="20">
      <c r="A5160" s="39"/>
    </row>
    <row r="5161" spans="1:1" ht="20">
      <c r="A5161" s="39"/>
    </row>
    <row r="5162" spans="1:1" ht="20">
      <c r="A5162" s="39"/>
    </row>
    <row r="5163" spans="1:1" ht="20">
      <c r="A5163" s="39"/>
    </row>
    <row r="5164" spans="1:1" ht="20">
      <c r="A5164" s="39"/>
    </row>
    <row r="5165" spans="1:1" ht="20">
      <c r="A5165" s="39"/>
    </row>
    <row r="5166" spans="1:1" ht="20">
      <c r="A5166" s="39"/>
    </row>
    <row r="5167" spans="1:1" ht="20">
      <c r="A5167" s="39"/>
    </row>
    <row r="5168" spans="1:1" ht="20">
      <c r="A5168" s="39"/>
    </row>
    <row r="5169" spans="1:1" ht="20">
      <c r="A5169" s="39"/>
    </row>
    <row r="5170" spans="1:1" ht="20">
      <c r="A5170" s="39"/>
    </row>
    <row r="5171" spans="1:1" ht="20">
      <c r="A5171" s="39"/>
    </row>
    <row r="5172" spans="1:1" ht="20">
      <c r="A5172" s="39"/>
    </row>
    <row r="5173" spans="1:1" ht="20">
      <c r="A5173" s="39"/>
    </row>
    <row r="5174" spans="1:1" ht="20">
      <c r="A5174" s="39"/>
    </row>
    <row r="5175" spans="1:1" ht="20">
      <c r="A5175" s="39"/>
    </row>
    <row r="5176" spans="1:1" ht="20">
      <c r="A5176" s="39"/>
    </row>
    <row r="5177" spans="1:1" ht="20">
      <c r="A5177" s="39"/>
    </row>
    <row r="5178" spans="1:1" ht="20">
      <c r="A5178" s="39"/>
    </row>
    <row r="5179" spans="1:1" ht="20">
      <c r="A5179" s="39"/>
    </row>
    <row r="5180" spans="1:1" ht="20">
      <c r="A5180" s="39"/>
    </row>
    <row r="5181" spans="1:1" ht="20">
      <c r="A5181" s="39"/>
    </row>
    <row r="5182" spans="1:1" ht="20">
      <c r="A5182" s="39"/>
    </row>
    <row r="5183" spans="1:1" ht="20">
      <c r="A5183" s="39"/>
    </row>
    <row r="5184" spans="1:1" ht="20">
      <c r="A5184" s="39"/>
    </row>
    <row r="5185" spans="1:1" ht="20">
      <c r="A5185" s="39"/>
    </row>
    <row r="5186" spans="1:1" ht="20">
      <c r="A5186" s="39"/>
    </row>
    <row r="5187" spans="1:1" ht="20">
      <c r="A5187" s="39"/>
    </row>
    <row r="5188" spans="1:1" ht="20">
      <c r="A5188" s="39"/>
    </row>
    <row r="5189" spans="1:1" ht="20">
      <c r="A5189" s="39"/>
    </row>
    <row r="5190" spans="1:1" ht="20">
      <c r="A5190" s="39"/>
    </row>
    <row r="5191" spans="1:1" ht="20">
      <c r="A5191" s="39"/>
    </row>
    <row r="5192" spans="1:1" ht="20">
      <c r="A5192" s="39"/>
    </row>
    <row r="5193" spans="1:1" ht="20">
      <c r="A5193" s="39"/>
    </row>
    <row r="5194" spans="1:1" ht="20">
      <c r="A5194" s="39"/>
    </row>
    <row r="5195" spans="1:1" ht="20">
      <c r="A5195" s="39"/>
    </row>
    <row r="5196" spans="1:1" ht="20">
      <c r="A5196" s="39"/>
    </row>
    <row r="5197" spans="1:1" ht="20">
      <c r="A5197" s="39"/>
    </row>
    <row r="5198" spans="1:1" ht="20">
      <c r="A5198" s="39"/>
    </row>
    <row r="5199" spans="1:1" ht="20">
      <c r="A5199" s="39"/>
    </row>
    <row r="5200" spans="1:1" ht="20">
      <c r="A5200" s="39"/>
    </row>
    <row r="5201" spans="1:1" ht="20">
      <c r="A5201" s="39"/>
    </row>
    <row r="5202" spans="1:1" ht="20">
      <c r="A5202" s="39"/>
    </row>
    <row r="5203" spans="1:1" ht="20">
      <c r="A5203" s="39"/>
    </row>
    <row r="5204" spans="1:1" ht="20">
      <c r="A5204" s="39"/>
    </row>
    <row r="5205" spans="1:1" ht="20">
      <c r="A5205" s="39"/>
    </row>
    <row r="5206" spans="1:1" ht="20">
      <c r="A5206" s="39"/>
    </row>
    <row r="5207" spans="1:1" ht="20">
      <c r="A5207" s="39"/>
    </row>
    <row r="5208" spans="1:1" ht="20">
      <c r="A5208" s="39"/>
    </row>
    <row r="5209" spans="1:1" ht="20">
      <c r="A5209" s="39"/>
    </row>
    <row r="5210" spans="1:1" ht="20">
      <c r="A5210" s="39"/>
    </row>
    <row r="5211" spans="1:1" ht="20">
      <c r="A5211" s="39"/>
    </row>
    <row r="5212" spans="1:1" ht="20">
      <c r="A5212" s="39"/>
    </row>
    <row r="5213" spans="1:1" ht="20">
      <c r="A5213" s="39"/>
    </row>
    <row r="5214" spans="1:1" ht="20">
      <c r="A5214" s="39"/>
    </row>
    <row r="5215" spans="1:1" ht="20">
      <c r="A5215" s="39"/>
    </row>
    <row r="5216" spans="1:1" ht="20">
      <c r="A5216" s="39"/>
    </row>
    <row r="5217" spans="1:1" ht="20">
      <c r="A5217" s="39"/>
    </row>
    <row r="5218" spans="1:1" ht="20">
      <c r="A5218" s="39"/>
    </row>
    <row r="5219" spans="1:1" ht="20">
      <c r="A5219" s="39"/>
    </row>
    <row r="5220" spans="1:1" ht="20">
      <c r="A5220" s="39"/>
    </row>
    <row r="5221" spans="1:1" ht="20">
      <c r="A5221" s="39"/>
    </row>
    <row r="5222" spans="1:1" ht="20">
      <c r="A5222" s="39"/>
    </row>
    <row r="5223" spans="1:1" ht="20">
      <c r="A5223" s="39"/>
    </row>
    <row r="5224" spans="1:1" ht="20">
      <c r="A5224" s="39"/>
    </row>
    <row r="5225" spans="1:1" ht="20">
      <c r="A5225" s="39"/>
    </row>
    <row r="5226" spans="1:1" ht="20">
      <c r="A5226" s="39"/>
    </row>
    <row r="5227" spans="1:1" ht="20">
      <c r="A5227" s="39"/>
    </row>
    <row r="5228" spans="1:1" ht="20">
      <c r="A5228" s="39"/>
    </row>
    <row r="5229" spans="1:1" ht="20">
      <c r="A5229" s="39"/>
    </row>
    <row r="5230" spans="1:1" ht="20">
      <c r="A5230" s="39"/>
    </row>
    <row r="5231" spans="1:1" ht="20">
      <c r="A5231" s="39"/>
    </row>
    <row r="5232" spans="1:1" ht="20">
      <c r="A5232" s="39"/>
    </row>
    <row r="5233" spans="1:1" ht="20">
      <c r="A5233" s="39"/>
    </row>
    <row r="5234" spans="1:1" ht="20">
      <c r="A5234" s="39"/>
    </row>
    <row r="5235" spans="1:1" ht="20">
      <c r="A5235" s="39"/>
    </row>
    <row r="5236" spans="1:1" ht="20">
      <c r="A5236" s="39"/>
    </row>
    <row r="5237" spans="1:1" ht="20">
      <c r="A5237" s="39"/>
    </row>
    <row r="5238" spans="1:1" ht="20">
      <c r="A5238" s="39"/>
    </row>
    <row r="5239" spans="1:1" ht="20">
      <c r="A5239" s="39"/>
    </row>
    <row r="5240" spans="1:1" ht="20">
      <c r="A5240" s="39"/>
    </row>
    <row r="5241" spans="1:1" ht="20">
      <c r="A5241" s="39"/>
    </row>
    <row r="5242" spans="1:1" ht="20">
      <c r="A5242" s="39"/>
    </row>
    <row r="5243" spans="1:1" ht="20">
      <c r="A5243" s="39"/>
    </row>
    <row r="5244" spans="1:1" ht="20">
      <c r="A5244" s="39"/>
    </row>
    <row r="5245" spans="1:1" ht="20">
      <c r="A5245" s="39"/>
    </row>
    <row r="5246" spans="1:1" ht="20">
      <c r="A5246" s="39"/>
    </row>
    <row r="5247" spans="1:1" ht="20">
      <c r="A5247" s="39"/>
    </row>
    <row r="5248" spans="1:1" ht="20">
      <c r="A5248" s="39"/>
    </row>
    <row r="5249" spans="1:1" ht="20">
      <c r="A5249" s="39"/>
    </row>
    <row r="5250" spans="1:1" ht="20">
      <c r="A5250" s="39"/>
    </row>
    <row r="5251" spans="1:1" ht="20">
      <c r="A5251" s="39"/>
    </row>
    <row r="5252" spans="1:1" ht="20">
      <c r="A5252" s="39"/>
    </row>
    <row r="5253" spans="1:1" ht="20">
      <c r="A5253" s="39"/>
    </row>
    <row r="5254" spans="1:1" ht="20">
      <c r="A5254" s="39"/>
    </row>
    <row r="5255" spans="1:1" ht="20">
      <c r="A5255" s="39"/>
    </row>
    <row r="5256" spans="1:1" ht="20">
      <c r="A5256" s="39"/>
    </row>
    <row r="5257" spans="1:1" ht="20">
      <c r="A5257" s="39"/>
    </row>
    <row r="5258" spans="1:1" ht="20">
      <c r="A5258" s="39"/>
    </row>
    <row r="5259" spans="1:1" ht="20">
      <c r="A5259" s="39"/>
    </row>
    <row r="5260" spans="1:1" ht="20">
      <c r="A5260" s="39"/>
    </row>
    <row r="5261" spans="1:1" ht="20">
      <c r="A5261" s="39"/>
    </row>
    <row r="5262" spans="1:1" ht="20">
      <c r="A5262" s="39"/>
    </row>
    <row r="5263" spans="1:1" ht="20">
      <c r="A5263" s="39"/>
    </row>
    <row r="5264" spans="1:1" ht="20">
      <c r="A5264" s="39"/>
    </row>
    <row r="5265" spans="1:1" ht="20">
      <c r="A5265" s="39"/>
    </row>
    <row r="5266" spans="1:1" ht="20">
      <c r="A5266" s="39"/>
    </row>
    <row r="5267" spans="1:1" ht="20">
      <c r="A5267" s="39"/>
    </row>
    <row r="5268" spans="1:1" ht="20">
      <c r="A5268" s="39"/>
    </row>
    <row r="5269" spans="1:1" ht="20">
      <c r="A5269" s="39"/>
    </row>
    <row r="5270" spans="1:1" ht="20">
      <c r="A5270" s="39"/>
    </row>
    <row r="5271" spans="1:1" ht="20">
      <c r="A5271" s="39"/>
    </row>
    <row r="5272" spans="1:1" ht="20">
      <c r="A5272" s="39"/>
    </row>
    <row r="5273" spans="1:1" ht="20">
      <c r="A5273" s="39"/>
    </row>
    <row r="5274" spans="1:1" ht="20">
      <c r="A5274" s="39"/>
    </row>
    <row r="5275" spans="1:1" ht="20">
      <c r="A5275" s="39"/>
    </row>
    <row r="5276" spans="1:1" ht="20">
      <c r="A5276" s="39"/>
    </row>
    <row r="5277" spans="1:1" ht="20">
      <c r="A5277" s="39"/>
    </row>
    <row r="5278" spans="1:1" ht="20">
      <c r="A5278" s="39"/>
    </row>
    <row r="5279" spans="1:1" ht="20">
      <c r="A5279" s="39"/>
    </row>
    <row r="5280" spans="1:1" ht="20">
      <c r="A5280" s="39"/>
    </row>
    <row r="5281" spans="1:1" ht="20">
      <c r="A5281" s="39"/>
    </row>
    <row r="5282" spans="1:1" ht="20">
      <c r="A5282" s="39"/>
    </row>
    <row r="5283" spans="1:1" ht="20">
      <c r="A5283" s="39"/>
    </row>
    <row r="5284" spans="1:1" ht="20">
      <c r="A5284" s="39"/>
    </row>
    <row r="5285" spans="1:1" ht="20">
      <c r="A5285" s="39"/>
    </row>
    <row r="5286" spans="1:1" ht="20">
      <c r="A5286" s="39"/>
    </row>
    <row r="5287" spans="1:1" ht="20">
      <c r="A5287" s="39"/>
    </row>
    <row r="5288" spans="1:1" ht="20">
      <c r="A5288" s="39"/>
    </row>
    <row r="5289" spans="1:1" ht="20">
      <c r="A5289" s="39"/>
    </row>
    <row r="5290" spans="1:1" ht="20">
      <c r="A5290" s="39"/>
    </row>
    <row r="5291" spans="1:1" ht="20">
      <c r="A5291" s="39"/>
    </row>
    <row r="5292" spans="1:1" ht="20">
      <c r="A5292" s="39"/>
    </row>
    <row r="5293" spans="1:1" ht="20">
      <c r="A5293" s="39"/>
    </row>
    <row r="5294" spans="1:1" ht="20">
      <c r="A5294" s="39"/>
    </row>
    <row r="5295" spans="1:1" ht="20">
      <c r="A5295" s="39"/>
    </row>
    <row r="5296" spans="1:1" ht="20">
      <c r="A5296" s="39"/>
    </row>
    <row r="5297" spans="1:1" ht="20">
      <c r="A5297" s="39"/>
    </row>
    <row r="5298" spans="1:1" ht="20">
      <c r="A5298" s="39"/>
    </row>
    <row r="5299" spans="1:1" ht="20">
      <c r="A5299" s="39"/>
    </row>
    <row r="5300" spans="1:1" ht="20">
      <c r="A5300" s="39"/>
    </row>
    <row r="5301" spans="1:1" ht="20">
      <c r="A5301" s="39"/>
    </row>
    <row r="5302" spans="1:1" ht="20">
      <c r="A5302" s="39"/>
    </row>
    <row r="5303" spans="1:1" ht="20">
      <c r="A5303" s="39"/>
    </row>
    <row r="5304" spans="1:1" ht="20">
      <c r="A5304" s="39"/>
    </row>
    <row r="5305" spans="1:1" ht="20">
      <c r="A5305" s="39"/>
    </row>
    <row r="5306" spans="1:1" ht="20">
      <c r="A5306" s="39"/>
    </row>
    <row r="5307" spans="1:1" ht="20">
      <c r="A5307" s="39"/>
    </row>
    <row r="5308" spans="1:1" ht="20">
      <c r="A5308" s="39"/>
    </row>
    <row r="5309" spans="1:1" ht="20">
      <c r="A5309" s="39"/>
    </row>
    <row r="5310" spans="1:1" ht="20">
      <c r="A5310" s="39"/>
    </row>
    <row r="5311" spans="1:1" ht="20">
      <c r="A5311" s="39"/>
    </row>
    <row r="5312" spans="1:1" ht="20">
      <c r="A5312" s="39"/>
    </row>
    <row r="5313" spans="1:1" ht="20">
      <c r="A5313" s="39"/>
    </row>
    <row r="5314" spans="1:1" ht="20">
      <c r="A5314" s="39"/>
    </row>
    <row r="5315" spans="1:1" ht="20">
      <c r="A5315" s="39"/>
    </row>
    <row r="5316" spans="1:1" ht="20">
      <c r="A5316" s="39"/>
    </row>
    <row r="5317" spans="1:1" ht="20">
      <c r="A5317" s="39"/>
    </row>
    <row r="5318" spans="1:1" ht="20">
      <c r="A5318" s="39"/>
    </row>
    <row r="5319" spans="1:1" ht="20">
      <c r="A5319" s="39"/>
    </row>
    <row r="5320" spans="1:1" ht="20">
      <c r="A5320" s="39"/>
    </row>
    <row r="5321" spans="1:1" ht="20">
      <c r="A5321" s="39"/>
    </row>
    <row r="5322" spans="1:1" ht="20">
      <c r="A5322" s="39"/>
    </row>
    <row r="5323" spans="1:1" ht="20">
      <c r="A5323" s="39"/>
    </row>
    <row r="5324" spans="1:1" ht="20">
      <c r="A5324" s="39"/>
    </row>
    <row r="5325" spans="1:1" ht="20">
      <c r="A5325" s="39"/>
    </row>
    <row r="5326" spans="1:1" ht="20">
      <c r="A5326" s="39"/>
    </row>
    <row r="5327" spans="1:1" ht="20">
      <c r="A5327" s="39"/>
    </row>
    <row r="5328" spans="1:1" ht="20">
      <c r="A5328" s="39"/>
    </row>
    <row r="5329" spans="1:1" ht="20">
      <c r="A5329" s="39"/>
    </row>
    <row r="5330" spans="1:1" ht="20">
      <c r="A5330" s="39"/>
    </row>
    <row r="5331" spans="1:1" ht="20">
      <c r="A5331" s="39"/>
    </row>
    <row r="5332" spans="1:1" ht="20">
      <c r="A5332" s="39"/>
    </row>
    <row r="5333" spans="1:1" ht="20">
      <c r="A5333" s="39"/>
    </row>
    <row r="5334" spans="1:1" ht="20">
      <c r="A5334" s="39"/>
    </row>
    <row r="5335" spans="1:1" ht="20">
      <c r="A5335" s="39"/>
    </row>
    <row r="5336" spans="1:1" ht="20">
      <c r="A5336" s="39"/>
    </row>
    <row r="5337" spans="1:1" ht="20">
      <c r="A5337" s="39"/>
    </row>
    <row r="5338" spans="1:1" ht="20">
      <c r="A5338" s="39"/>
    </row>
    <row r="5339" spans="1:1" ht="20">
      <c r="A5339" s="39"/>
    </row>
    <row r="5340" spans="1:1" ht="20">
      <c r="A5340" s="39"/>
    </row>
    <row r="5341" spans="1:1" ht="20">
      <c r="A5341" s="39"/>
    </row>
    <row r="5342" spans="1:1" ht="20">
      <c r="A5342" s="39"/>
    </row>
    <row r="5343" spans="1:1" ht="20">
      <c r="A5343" s="39"/>
    </row>
    <row r="5344" spans="1:1" ht="20">
      <c r="A5344" s="39"/>
    </row>
    <row r="5345" spans="1:1" ht="20">
      <c r="A5345" s="39"/>
    </row>
    <row r="5346" spans="1:1" ht="20">
      <c r="A5346" s="39"/>
    </row>
    <row r="5347" spans="1:1" ht="20">
      <c r="A5347" s="39"/>
    </row>
    <row r="5348" spans="1:1" ht="20">
      <c r="A5348" s="39"/>
    </row>
    <row r="5349" spans="1:1" ht="20">
      <c r="A5349" s="39"/>
    </row>
    <row r="5350" spans="1:1" ht="20">
      <c r="A5350" s="39"/>
    </row>
    <row r="5351" spans="1:1" ht="20">
      <c r="A5351" s="39"/>
    </row>
    <row r="5352" spans="1:1" ht="20">
      <c r="A5352" s="39"/>
    </row>
    <row r="5353" spans="1:1" ht="20">
      <c r="A5353" s="39"/>
    </row>
    <row r="5354" spans="1:1" ht="20">
      <c r="A5354" s="39"/>
    </row>
    <row r="5355" spans="1:1" ht="20">
      <c r="A5355" s="39"/>
    </row>
    <row r="5356" spans="1:1" ht="20">
      <c r="A5356" s="39"/>
    </row>
    <row r="5357" spans="1:1" ht="20">
      <c r="A5357" s="39"/>
    </row>
    <row r="5358" spans="1:1" ht="20">
      <c r="A5358" s="39"/>
    </row>
    <row r="5359" spans="1:1" ht="20">
      <c r="A5359" s="39"/>
    </row>
    <row r="5360" spans="1:1" ht="20">
      <c r="A5360" s="39"/>
    </row>
    <row r="5361" spans="1:1" ht="20">
      <c r="A5361" s="39"/>
    </row>
    <row r="5362" spans="1:1" ht="20">
      <c r="A5362" s="39"/>
    </row>
    <row r="5363" spans="1:1" ht="20">
      <c r="A5363" s="39"/>
    </row>
    <row r="5364" spans="1:1" ht="20">
      <c r="A5364" s="39"/>
    </row>
    <row r="5365" spans="1:1" ht="20">
      <c r="A5365" s="39"/>
    </row>
    <row r="5366" spans="1:1" ht="20">
      <c r="A5366" s="39"/>
    </row>
    <row r="5367" spans="1:1" ht="20">
      <c r="A5367" s="39"/>
    </row>
    <row r="5368" spans="1:1" ht="20">
      <c r="A5368" s="39"/>
    </row>
    <row r="5369" spans="1:1" ht="20">
      <c r="A5369" s="39"/>
    </row>
    <row r="5370" spans="1:1" ht="20">
      <c r="A5370" s="39"/>
    </row>
    <row r="5371" spans="1:1" ht="20">
      <c r="A5371" s="39"/>
    </row>
    <row r="5372" spans="1:1" ht="20">
      <c r="A5372" s="39"/>
    </row>
    <row r="5373" spans="1:1" ht="20">
      <c r="A5373" s="39"/>
    </row>
    <row r="5374" spans="1:1" ht="20">
      <c r="A5374" s="39"/>
    </row>
    <row r="5375" spans="1:1" ht="20">
      <c r="A5375" s="39"/>
    </row>
    <row r="5376" spans="1:1" ht="20">
      <c r="A5376" s="39"/>
    </row>
    <row r="5377" spans="1:1" ht="20">
      <c r="A5377" s="39"/>
    </row>
    <row r="5378" spans="1:1" ht="20">
      <c r="A5378" s="39"/>
    </row>
    <row r="5379" spans="1:1" ht="20">
      <c r="A5379" s="39"/>
    </row>
    <row r="5380" spans="1:1" ht="20">
      <c r="A5380" s="39"/>
    </row>
    <row r="5381" spans="1:1" ht="20">
      <c r="A5381" s="39"/>
    </row>
    <row r="5382" spans="1:1" ht="20">
      <c r="A5382" s="39"/>
    </row>
    <row r="5383" spans="1:1" ht="20">
      <c r="A5383" s="39"/>
    </row>
    <row r="5384" spans="1:1" ht="20">
      <c r="A5384" s="39"/>
    </row>
    <row r="5385" spans="1:1" ht="20">
      <c r="A5385" s="39"/>
    </row>
    <row r="5386" spans="1:1" ht="20">
      <c r="A5386" s="39"/>
    </row>
    <row r="5387" spans="1:1" ht="20">
      <c r="A5387" s="39"/>
    </row>
    <row r="5388" spans="1:1" ht="20">
      <c r="A5388" s="39"/>
    </row>
    <row r="5389" spans="1:1" ht="20">
      <c r="A5389" s="39"/>
    </row>
    <row r="5390" spans="1:1" ht="20">
      <c r="A5390" s="39"/>
    </row>
    <row r="5391" spans="1:1" ht="20">
      <c r="A5391" s="39"/>
    </row>
    <row r="5392" spans="1:1" ht="20">
      <c r="A5392" s="39"/>
    </row>
    <row r="5393" spans="1:1" ht="20">
      <c r="A5393" s="39"/>
    </row>
    <row r="5394" spans="1:1" ht="20">
      <c r="A5394" s="39"/>
    </row>
    <row r="5395" spans="1:1" ht="20">
      <c r="A5395" s="39"/>
    </row>
    <row r="5396" spans="1:1" ht="20">
      <c r="A5396" s="39"/>
    </row>
    <row r="5397" spans="1:1" ht="20">
      <c r="A5397" s="39"/>
    </row>
    <row r="5398" spans="1:1" ht="20">
      <c r="A5398" s="39"/>
    </row>
    <row r="5399" spans="1:1" ht="20">
      <c r="A5399" s="39"/>
    </row>
    <row r="5400" spans="1:1" ht="20">
      <c r="A5400" s="39"/>
    </row>
    <row r="5401" spans="1:1" ht="20">
      <c r="A5401" s="39"/>
    </row>
    <row r="5402" spans="1:1" ht="20">
      <c r="A5402" s="39"/>
    </row>
    <row r="5403" spans="1:1" ht="20">
      <c r="A5403" s="39"/>
    </row>
    <row r="5404" spans="1:1" ht="20">
      <c r="A5404" s="39"/>
    </row>
    <row r="5405" spans="1:1" ht="20">
      <c r="A5405" s="39"/>
    </row>
    <row r="5406" spans="1:1" ht="20">
      <c r="A5406" s="39"/>
    </row>
    <row r="5407" spans="1:1" ht="20">
      <c r="A5407" s="39"/>
    </row>
    <row r="5408" spans="1:1" ht="20">
      <c r="A5408" s="39"/>
    </row>
    <row r="5409" spans="1:1" ht="20">
      <c r="A5409" s="39"/>
    </row>
    <row r="5410" spans="1:1" ht="20">
      <c r="A5410" s="39"/>
    </row>
    <row r="5411" spans="1:1" ht="20">
      <c r="A5411" s="39"/>
    </row>
    <row r="5412" spans="1:1" ht="20">
      <c r="A5412" s="39"/>
    </row>
    <row r="5413" spans="1:1" ht="20">
      <c r="A5413" s="39"/>
    </row>
    <row r="5414" spans="1:1" ht="20">
      <c r="A5414" s="39"/>
    </row>
    <row r="5415" spans="1:1" ht="20">
      <c r="A5415" s="39"/>
    </row>
    <row r="5416" spans="1:1" ht="20">
      <c r="A5416" s="39"/>
    </row>
    <row r="5417" spans="1:1" ht="20">
      <c r="A5417" s="39"/>
    </row>
    <row r="5418" spans="1:1" ht="20">
      <c r="A5418" s="39"/>
    </row>
    <row r="5419" spans="1:1" ht="20">
      <c r="A5419" s="39"/>
    </row>
    <row r="5420" spans="1:1" ht="20">
      <c r="A5420" s="39"/>
    </row>
    <row r="5421" spans="1:1" ht="20">
      <c r="A5421" s="39"/>
    </row>
    <row r="5422" spans="1:1" ht="20">
      <c r="A5422" s="39"/>
    </row>
    <row r="5423" spans="1:1" ht="20">
      <c r="A5423" s="39"/>
    </row>
    <row r="5424" spans="1:1" ht="20">
      <c r="A5424" s="39"/>
    </row>
    <row r="5425" spans="1:1" ht="20">
      <c r="A5425" s="39"/>
    </row>
    <row r="5426" spans="1:1" ht="20">
      <c r="A5426" s="39"/>
    </row>
    <row r="5427" spans="1:1" ht="20">
      <c r="A5427" s="39"/>
    </row>
    <row r="5428" spans="1:1" ht="20">
      <c r="A5428" s="39"/>
    </row>
    <row r="5429" spans="1:1" ht="20">
      <c r="A5429" s="39"/>
    </row>
    <row r="5430" spans="1:1" ht="20">
      <c r="A5430" s="39"/>
    </row>
    <row r="5431" spans="1:1" ht="20">
      <c r="A5431" s="39"/>
    </row>
    <row r="5432" spans="1:1" ht="20">
      <c r="A5432" s="39"/>
    </row>
    <row r="5433" spans="1:1" ht="20">
      <c r="A5433" s="39"/>
    </row>
    <row r="5434" spans="1:1" ht="20">
      <c r="A5434" s="39"/>
    </row>
    <row r="5435" spans="1:1" ht="20">
      <c r="A5435" s="39"/>
    </row>
    <row r="5436" spans="1:1" ht="20">
      <c r="A5436" s="39"/>
    </row>
    <row r="5437" spans="1:1" ht="20">
      <c r="A5437" s="39"/>
    </row>
    <row r="5438" spans="1:1" ht="20">
      <c r="A5438" s="39"/>
    </row>
    <row r="5439" spans="1:1" ht="20">
      <c r="A5439" s="39"/>
    </row>
    <row r="5440" spans="1:1" ht="20">
      <c r="A5440" s="39"/>
    </row>
    <row r="5441" spans="1:1" ht="20">
      <c r="A5441" s="39"/>
    </row>
    <row r="5442" spans="1:1" ht="20">
      <c r="A5442" s="39"/>
    </row>
    <row r="5443" spans="1:1" ht="20">
      <c r="A5443" s="39"/>
    </row>
    <row r="5444" spans="1:1" ht="20">
      <c r="A5444" s="39"/>
    </row>
    <row r="5445" spans="1:1" ht="20">
      <c r="A5445" s="39"/>
    </row>
    <row r="5446" spans="1:1" ht="20">
      <c r="A5446" s="39"/>
    </row>
    <row r="5447" spans="1:1" ht="20">
      <c r="A5447" s="39"/>
    </row>
    <row r="5448" spans="1:1" ht="20">
      <c r="A5448" s="39"/>
    </row>
    <row r="5449" spans="1:1" ht="20">
      <c r="A5449" s="39"/>
    </row>
    <row r="5450" spans="1:1" ht="20">
      <c r="A5450" s="39"/>
    </row>
    <row r="5451" spans="1:1" ht="20">
      <c r="A5451" s="39"/>
    </row>
    <row r="5452" spans="1:1" ht="20">
      <c r="A5452" s="39"/>
    </row>
    <row r="5453" spans="1:1" ht="20">
      <c r="A5453" s="39"/>
    </row>
    <row r="5454" spans="1:1" ht="20">
      <c r="A5454" s="39"/>
    </row>
    <row r="5455" spans="1:1" ht="20">
      <c r="A5455" s="39"/>
    </row>
    <row r="5456" spans="1:1" ht="20">
      <c r="A5456" s="39"/>
    </row>
    <row r="5457" spans="1:1" ht="20">
      <c r="A5457" s="39"/>
    </row>
    <row r="5458" spans="1:1" ht="20">
      <c r="A5458" s="39"/>
    </row>
    <row r="5459" spans="1:1" ht="20">
      <c r="A5459" s="39"/>
    </row>
    <row r="5460" spans="1:1" ht="20">
      <c r="A5460" s="39"/>
    </row>
    <row r="5461" spans="1:1" ht="20">
      <c r="A5461" s="39"/>
    </row>
    <row r="5462" spans="1:1" ht="20">
      <c r="A5462" s="39"/>
    </row>
    <row r="5463" spans="1:1" ht="20">
      <c r="A5463" s="39"/>
    </row>
    <row r="5464" spans="1:1" ht="20">
      <c r="A5464" s="39"/>
    </row>
    <row r="5465" spans="1:1" ht="20">
      <c r="A5465" s="39"/>
    </row>
    <row r="5466" spans="1:1" ht="20">
      <c r="A5466" s="39"/>
    </row>
    <row r="5467" spans="1:1" ht="20">
      <c r="A5467" s="39"/>
    </row>
    <row r="5468" spans="1:1" ht="20">
      <c r="A5468" s="39"/>
    </row>
    <row r="5469" spans="1:1" ht="20">
      <c r="A5469" s="39"/>
    </row>
    <row r="5470" spans="1:1" ht="20">
      <c r="A5470" s="39"/>
    </row>
    <row r="5471" spans="1:1" ht="20">
      <c r="A5471" s="39"/>
    </row>
    <row r="5472" spans="1:1" ht="20">
      <c r="A5472" s="39"/>
    </row>
    <row r="5473" spans="1:1" ht="20">
      <c r="A5473" s="39"/>
    </row>
    <row r="5474" spans="1:1" ht="20">
      <c r="A5474" s="39"/>
    </row>
    <row r="5475" spans="1:1" ht="20">
      <c r="A5475" s="39"/>
    </row>
    <row r="5476" spans="1:1" ht="20">
      <c r="A5476" s="39"/>
    </row>
    <row r="5477" spans="1:1" ht="20">
      <c r="A5477" s="39"/>
    </row>
    <row r="5478" spans="1:1" ht="20">
      <c r="A5478" s="39"/>
    </row>
    <row r="5479" spans="1:1" ht="20">
      <c r="A5479" s="39"/>
    </row>
    <row r="5480" spans="1:1" ht="20">
      <c r="A5480" s="39"/>
    </row>
    <row r="5481" spans="1:1" ht="20">
      <c r="A5481" s="39"/>
    </row>
    <row r="5482" spans="1:1" ht="20">
      <c r="A5482" s="39"/>
    </row>
    <row r="5483" spans="1:1" ht="20">
      <c r="A5483" s="39"/>
    </row>
    <row r="5484" spans="1:1" ht="20">
      <c r="A5484" s="39"/>
    </row>
    <row r="5485" spans="1:1" ht="20">
      <c r="A5485" s="39"/>
    </row>
    <row r="5486" spans="1:1" ht="20">
      <c r="A5486" s="39"/>
    </row>
    <row r="5487" spans="1:1" ht="20">
      <c r="A5487" s="39"/>
    </row>
    <row r="5488" spans="1:1" ht="20">
      <c r="A5488" s="39"/>
    </row>
    <row r="5489" spans="1:1" ht="20">
      <c r="A5489" s="39"/>
    </row>
    <row r="5490" spans="1:1" ht="20">
      <c r="A5490" s="39"/>
    </row>
    <row r="5491" spans="1:1" ht="20">
      <c r="A5491" s="39"/>
    </row>
    <row r="5492" spans="1:1" ht="20">
      <c r="A5492" s="39"/>
    </row>
    <row r="5493" spans="1:1" ht="20">
      <c r="A5493" s="39"/>
    </row>
    <row r="5494" spans="1:1" ht="20">
      <c r="A5494" s="39"/>
    </row>
    <row r="5495" spans="1:1" ht="20">
      <c r="A5495" s="39"/>
    </row>
    <row r="5496" spans="1:1" ht="20">
      <c r="A5496" s="39"/>
    </row>
    <row r="5497" spans="1:1" ht="20">
      <c r="A5497" s="39"/>
    </row>
    <row r="5498" spans="1:1" ht="20">
      <c r="A5498" s="39"/>
    </row>
    <row r="5499" spans="1:1" ht="20">
      <c r="A5499" s="39"/>
    </row>
    <row r="5500" spans="1:1" ht="20">
      <c r="A5500" s="39"/>
    </row>
    <row r="5501" spans="1:1" ht="20">
      <c r="A5501" s="39"/>
    </row>
    <row r="5502" spans="1:1" ht="20">
      <c r="A5502" s="39"/>
    </row>
    <row r="5503" spans="1:1" ht="20">
      <c r="A5503" s="39"/>
    </row>
    <row r="5504" spans="1:1" ht="20">
      <c r="A5504" s="39"/>
    </row>
    <row r="5505" spans="1:1" ht="20">
      <c r="A5505" s="39"/>
    </row>
    <row r="5506" spans="1:1" ht="20">
      <c r="A5506" s="39"/>
    </row>
    <row r="5507" spans="1:1" ht="20">
      <c r="A5507" s="39"/>
    </row>
    <row r="5508" spans="1:1" ht="20">
      <c r="A5508" s="39"/>
    </row>
    <row r="5509" spans="1:1" ht="20">
      <c r="A5509" s="39"/>
    </row>
    <row r="5510" spans="1:1" ht="20">
      <c r="A5510" s="39"/>
    </row>
    <row r="5511" spans="1:1" ht="20">
      <c r="A5511" s="39"/>
    </row>
    <row r="5512" spans="1:1" ht="20">
      <c r="A5512" s="39"/>
    </row>
    <row r="5513" spans="1:1" ht="20">
      <c r="A5513" s="39"/>
    </row>
    <row r="5514" spans="1:1" ht="20">
      <c r="A5514" s="39"/>
    </row>
    <row r="5515" spans="1:1" ht="20">
      <c r="A5515" s="39"/>
    </row>
    <row r="5516" spans="1:1" ht="20">
      <c r="A5516" s="39"/>
    </row>
    <row r="5517" spans="1:1" ht="20">
      <c r="A5517" s="39"/>
    </row>
    <row r="5518" spans="1:1" ht="20">
      <c r="A5518" s="39"/>
    </row>
    <row r="5519" spans="1:1" ht="20">
      <c r="A5519" s="39"/>
    </row>
    <row r="5520" spans="1:1" ht="20">
      <c r="A5520" s="39"/>
    </row>
    <row r="5521" spans="1:1" ht="20">
      <c r="A5521" s="39"/>
    </row>
    <row r="5522" spans="1:1" ht="20">
      <c r="A5522" s="39"/>
    </row>
    <row r="5523" spans="1:1" ht="20">
      <c r="A5523" s="39"/>
    </row>
    <row r="5524" spans="1:1" ht="20">
      <c r="A5524" s="39"/>
    </row>
    <row r="5525" spans="1:1" ht="20">
      <c r="A5525" s="39"/>
    </row>
    <row r="5526" spans="1:1" ht="20">
      <c r="A5526" s="39"/>
    </row>
    <row r="5527" spans="1:1" ht="20">
      <c r="A5527" s="39"/>
    </row>
    <row r="5528" spans="1:1" ht="20">
      <c r="A5528" s="39"/>
    </row>
    <row r="5529" spans="1:1" ht="20">
      <c r="A5529" s="39"/>
    </row>
    <row r="5530" spans="1:1" ht="20">
      <c r="A5530" s="39"/>
    </row>
    <row r="5531" spans="1:1" ht="20">
      <c r="A5531" s="39"/>
    </row>
    <row r="5532" spans="1:1" ht="20">
      <c r="A5532" s="39"/>
    </row>
    <row r="5533" spans="1:1" ht="20">
      <c r="A5533" s="39"/>
    </row>
    <row r="5534" spans="1:1" ht="20">
      <c r="A5534" s="39"/>
    </row>
    <row r="5535" spans="1:1" ht="20">
      <c r="A5535" s="39"/>
    </row>
    <row r="5536" spans="1:1" ht="20">
      <c r="A5536" s="39"/>
    </row>
    <row r="5537" spans="1:1" ht="20">
      <c r="A5537" s="39"/>
    </row>
    <row r="5538" spans="1:1" ht="20">
      <c r="A5538" s="39"/>
    </row>
    <row r="5539" spans="1:1" ht="20">
      <c r="A5539" s="39"/>
    </row>
    <row r="5540" spans="1:1" ht="20">
      <c r="A5540" s="39"/>
    </row>
    <row r="5541" spans="1:1" ht="20">
      <c r="A5541" s="39"/>
    </row>
    <row r="5542" spans="1:1" ht="20">
      <c r="A5542" s="39"/>
    </row>
    <row r="5543" spans="1:1" ht="20">
      <c r="A5543" s="39"/>
    </row>
    <row r="5544" spans="1:1" ht="20">
      <c r="A5544" s="39"/>
    </row>
    <row r="5545" spans="1:1" ht="20">
      <c r="A5545" s="39"/>
    </row>
    <row r="5546" spans="1:1" ht="20">
      <c r="A5546" s="39"/>
    </row>
    <row r="5547" spans="1:1" ht="20">
      <c r="A5547" s="39"/>
    </row>
    <row r="5548" spans="1:1" ht="20">
      <c r="A5548" s="39"/>
    </row>
    <row r="5549" spans="1:1" ht="20">
      <c r="A5549" s="39"/>
    </row>
    <row r="5550" spans="1:1" ht="20">
      <c r="A5550" s="39"/>
    </row>
    <row r="5551" spans="1:1" ht="20">
      <c r="A5551" s="39"/>
    </row>
    <row r="5552" spans="1:1" ht="20">
      <c r="A5552" s="39"/>
    </row>
    <row r="5553" spans="1:1" ht="20">
      <c r="A5553" s="39"/>
    </row>
    <row r="5554" spans="1:1" ht="20">
      <c r="A5554" s="39"/>
    </row>
    <row r="5555" spans="1:1" ht="20">
      <c r="A5555" s="39"/>
    </row>
    <row r="5556" spans="1:1" ht="20">
      <c r="A5556" s="39"/>
    </row>
    <row r="5557" spans="1:1" ht="20">
      <c r="A5557" s="39"/>
    </row>
    <row r="5558" spans="1:1" ht="20">
      <c r="A5558" s="39"/>
    </row>
    <row r="5559" spans="1:1" ht="20">
      <c r="A5559" s="39"/>
    </row>
    <row r="5560" spans="1:1" ht="20">
      <c r="A5560" s="39"/>
    </row>
    <row r="5561" spans="1:1" ht="20">
      <c r="A5561" s="39"/>
    </row>
    <row r="5562" spans="1:1" ht="20">
      <c r="A5562" s="39"/>
    </row>
    <row r="5563" spans="1:1" ht="20">
      <c r="A5563" s="39"/>
    </row>
    <row r="5564" spans="1:1" ht="20">
      <c r="A5564" s="39"/>
    </row>
    <row r="5565" spans="1:1" ht="20">
      <c r="A5565" s="39"/>
    </row>
    <row r="5566" spans="1:1" ht="20">
      <c r="A5566" s="39"/>
    </row>
    <row r="5567" spans="1:1" ht="20">
      <c r="A5567" s="39"/>
    </row>
    <row r="5568" spans="1:1" ht="20">
      <c r="A5568" s="39"/>
    </row>
    <row r="5569" spans="1:1" ht="20">
      <c r="A5569" s="39"/>
    </row>
    <row r="5570" spans="1:1" ht="20">
      <c r="A5570" s="39"/>
    </row>
    <row r="5571" spans="1:1" ht="20">
      <c r="A5571" s="39"/>
    </row>
    <row r="5572" spans="1:1" ht="20">
      <c r="A5572" s="39"/>
    </row>
    <row r="5573" spans="1:1" ht="20">
      <c r="A5573" s="39"/>
    </row>
    <row r="5574" spans="1:1" ht="20">
      <c r="A5574" s="39"/>
    </row>
    <row r="5575" spans="1:1" ht="20">
      <c r="A5575" s="39"/>
    </row>
    <row r="5576" spans="1:1" ht="20">
      <c r="A5576" s="39"/>
    </row>
    <row r="5577" spans="1:1" ht="20">
      <c r="A5577" s="39"/>
    </row>
    <row r="5578" spans="1:1" ht="20">
      <c r="A5578" s="39"/>
    </row>
    <row r="5579" spans="1:1" ht="20">
      <c r="A5579" s="39"/>
    </row>
    <row r="5580" spans="1:1" ht="20">
      <c r="A5580" s="39"/>
    </row>
    <row r="5581" spans="1:1" ht="20">
      <c r="A5581" s="39"/>
    </row>
    <row r="5582" spans="1:1" ht="20">
      <c r="A5582" s="39"/>
    </row>
    <row r="5583" spans="1:1" ht="20">
      <c r="A5583" s="39"/>
    </row>
    <row r="5584" spans="1:1" ht="20">
      <c r="A5584" s="39"/>
    </row>
    <row r="5585" spans="1:1" ht="20">
      <c r="A5585" s="39"/>
    </row>
    <row r="5586" spans="1:1" ht="20">
      <c r="A5586" s="39"/>
    </row>
    <row r="5587" spans="1:1" ht="20">
      <c r="A5587" s="39"/>
    </row>
    <row r="5588" spans="1:1" ht="20">
      <c r="A5588" s="39"/>
    </row>
    <row r="5589" spans="1:1" ht="20">
      <c r="A5589" s="39"/>
    </row>
    <row r="5590" spans="1:1" ht="20">
      <c r="A5590" s="39"/>
    </row>
    <row r="5591" spans="1:1" ht="20">
      <c r="A5591" s="39"/>
    </row>
    <row r="5592" spans="1:1" ht="20">
      <c r="A5592" s="39"/>
    </row>
    <row r="5593" spans="1:1" ht="20">
      <c r="A5593" s="39"/>
    </row>
    <row r="5594" spans="1:1" ht="20">
      <c r="A5594" s="39"/>
    </row>
    <row r="5595" spans="1:1" ht="20">
      <c r="A5595" s="39"/>
    </row>
    <row r="5596" spans="1:1" ht="20">
      <c r="A5596" s="39"/>
    </row>
    <row r="5597" spans="1:1" ht="20">
      <c r="A5597" s="39"/>
    </row>
    <row r="5598" spans="1:1" ht="20">
      <c r="A5598" s="39"/>
    </row>
    <row r="5599" spans="1:1" ht="20">
      <c r="A5599" s="39"/>
    </row>
    <row r="5600" spans="1:1" ht="20">
      <c r="A5600" s="39"/>
    </row>
    <row r="5601" spans="1:1" ht="20">
      <c r="A5601" s="39"/>
    </row>
    <row r="5602" spans="1:1" ht="20">
      <c r="A5602" s="39"/>
    </row>
    <row r="5603" spans="1:1" ht="20">
      <c r="A5603" s="39"/>
    </row>
    <row r="5604" spans="1:1" ht="20">
      <c r="A5604" s="39"/>
    </row>
    <row r="5605" spans="1:1" ht="20">
      <c r="A5605" s="39"/>
    </row>
    <row r="5606" spans="1:1" ht="20">
      <c r="A5606" s="39"/>
    </row>
    <row r="5607" spans="1:1" ht="20">
      <c r="A5607" s="39"/>
    </row>
    <row r="5608" spans="1:1" ht="20">
      <c r="A5608" s="39"/>
    </row>
    <row r="5609" spans="1:1" ht="20">
      <c r="A5609" s="39"/>
    </row>
    <row r="5610" spans="1:1" ht="20">
      <c r="A5610" s="39"/>
    </row>
    <row r="5611" spans="1:1" ht="20">
      <c r="A5611" s="39"/>
    </row>
    <row r="5612" spans="1:1" ht="20">
      <c r="A5612" s="39"/>
    </row>
    <row r="5613" spans="1:1" ht="20">
      <c r="A5613" s="39"/>
    </row>
    <row r="5614" spans="1:1" ht="20">
      <c r="A5614" s="39"/>
    </row>
    <row r="5615" spans="1:1" ht="20">
      <c r="A5615" s="39"/>
    </row>
    <row r="5616" spans="1:1" ht="20">
      <c r="A5616" s="39"/>
    </row>
    <row r="5617" spans="1:1" ht="20">
      <c r="A5617" s="39"/>
    </row>
    <row r="5618" spans="1:1" ht="20">
      <c r="A5618" s="39"/>
    </row>
    <row r="5619" spans="1:1" ht="20">
      <c r="A5619" s="39"/>
    </row>
    <row r="5620" spans="1:1" ht="20">
      <c r="A5620" s="39"/>
    </row>
    <row r="5621" spans="1:1" ht="20">
      <c r="A5621" s="39"/>
    </row>
    <row r="5622" spans="1:1" ht="20">
      <c r="A5622" s="39"/>
    </row>
    <row r="5623" spans="1:1" ht="20">
      <c r="A5623" s="39"/>
    </row>
    <row r="5624" spans="1:1" ht="20">
      <c r="A5624" s="39"/>
    </row>
    <row r="5625" spans="1:1" ht="20">
      <c r="A5625" s="39"/>
    </row>
    <row r="5626" spans="1:1" ht="20">
      <c r="A5626" s="39"/>
    </row>
    <row r="5627" spans="1:1" ht="20">
      <c r="A5627" s="39"/>
    </row>
    <row r="5628" spans="1:1" ht="20">
      <c r="A5628" s="39"/>
    </row>
    <row r="5629" spans="1:1" ht="20">
      <c r="A5629" s="39"/>
    </row>
    <row r="5630" spans="1:1" ht="20">
      <c r="A5630" s="39"/>
    </row>
    <row r="5631" spans="1:1" ht="20">
      <c r="A5631" s="39"/>
    </row>
    <row r="5632" spans="1:1" ht="20">
      <c r="A5632" s="39"/>
    </row>
    <row r="5633" spans="1:1" ht="20">
      <c r="A5633" s="39"/>
    </row>
    <row r="5634" spans="1:1" ht="20">
      <c r="A5634" s="39"/>
    </row>
    <row r="5635" spans="1:1" ht="20">
      <c r="A5635" s="39"/>
    </row>
    <row r="5636" spans="1:1" ht="20">
      <c r="A5636" s="39"/>
    </row>
    <row r="5637" spans="1:1" ht="20">
      <c r="A5637" s="39"/>
    </row>
    <row r="5638" spans="1:1" ht="20">
      <c r="A5638" s="39"/>
    </row>
    <row r="5639" spans="1:1" ht="20">
      <c r="A5639" s="39"/>
    </row>
    <row r="5640" spans="1:1" ht="20">
      <c r="A5640" s="39"/>
    </row>
    <row r="5641" spans="1:1" ht="20">
      <c r="A5641" s="39"/>
    </row>
    <row r="5642" spans="1:1" ht="20">
      <c r="A5642" s="39"/>
    </row>
    <row r="5643" spans="1:1" ht="20">
      <c r="A5643" s="39"/>
    </row>
    <row r="5644" spans="1:1" ht="20">
      <c r="A5644" s="39"/>
    </row>
    <row r="5645" spans="1:1" ht="20">
      <c r="A5645" s="39"/>
    </row>
    <row r="5646" spans="1:1" ht="20">
      <c r="A5646" s="39"/>
    </row>
    <row r="5647" spans="1:1" ht="20">
      <c r="A5647" s="39"/>
    </row>
    <row r="5648" spans="1:1" ht="20">
      <c r="A5648" s="39"/>
    </row>
    <row r="5649" spans="1:1" ht="20">
      <c r="A5649" s="39"/>
    </row>
    <row r="5650" spans="1:1" ht="20">
      <c r="A5650" s="39"/>
    </row>
    <row r="5651" spans="1:1" ht="20">
      <c r="A5651" s="39"/>
    </row>
    <row r="5652" spans="1:1" ht="20">
      <c r="A5652" s="39"/>
    </row>
    <row r="5653" spans="1:1" ht="20">
      <c r="A5653" s="39"/>
    </row>
    <row r="5654" spans="1:1" ht="20">
      <c r="A5654" s="39"/>
    </row>
    <row r="5655" spans="1:1" ht="20">
      <c r="A5655" s="39"/>
    </row>
    <row r="5656" spans="1:1" ht="20">
      <c r="A5656" s="39"/>
    </row>
    <row r="5657" spans="1:1" ht="20">
      <c r="A5657" s="39"/>
    </row>
    <row r="5658" spans="1:1" ht="20">
      <c r="A5658" s="39"/>
    </row>
    <row r="5659" spans="1:1" ht="20">
      <c r="A5659" s="39"/>
    </row>
    <row r="5660" spans="1:1" ht="20">
      <c r="A5660" s="39"/>
    </row>
    <row r="5661" spans="1:1" ht="20">
      <c r="A5661" s="39"/>
    </row>
    <row r="5662" spans="1:1" ht="20">
      <c r="A5662" s="39"/>
    </row>
    <row r="5663" spans="1:1" ht="20">
      <c r="A5663" s="39"/>
    </row>
    <row r="5664" spans="1:1" ht="20">
      <c r="A5664" s="39"/>
    </row>
    <row r="5665" spans="1:1" ht="20">
      <c r="A5665" s="39"/>
    </row>
    <row r="5666" spans="1:1" ht="20">
      <c r="A5666" s="39"/>
    </row>
    <row r="5667" spans="1:1" ht="20">
      <c r="A5667" s="39"/>
    </row>
    <row r="5668" spans="1:1" ht="20">
      <c r="A5668" s="39"/>
    </row>
    <row r="5669" spans="1:1" ht="20">
      <c r="A5669" s="39"/>
    </row>
    <row r="5670" spans="1:1" ht="20">
      <c r="A5670" s="39"/>
    </row>
    <row r="5671" spans="1:1" ht="20">
      <c r="A5671" s="39"/>
    </row>
    <row r="5672" spans="1:1" ht="20">
      <c r="A5672" s="39"/>
    </row>
    <row r="5673" spans="1:1" ht="20">
      <c r="A5673" s="39"/>
    </row>
    <row r="5674" spans="1:1" ht="20">
      <c r="A5674" s="39"/>
    </row>
    <row r="5675" spans="1:1" ht="20">
      <c r="A5675" s="39"/>
    </row>
    <row r="5676" spans="1:1" ht="20">
      <c r="A5676" s="39"/>
    </row>
    <row r="5677" spans="1:1" ht="20">
      <c r="A5677" s="39"/>
    </row>
    <row r="5678" spans="1:1" ht="20">
      <c r="A5678" s="39"/>
    </row>
    <row r="5679" spans="1:1" ht="20">
      <c r="A5679" s="39"/>
    </row>
    <row r="5680" spans="1:1" ht="20">
      <c r="A5680" s="39"/>
    </row>
    <row r="5681" spans="1:1" ht="20">
      <c r="A5681" s="39"/>
    </row>
    <row r="5682" spans="1:1" ht="20">
      <c r="A5682" s="39"/>
    </row>
    <row r="5683" spans="1:1" ht="20">
      <c r="A5683" s="39"/>
    </row>
    <row r="5684" spans="1:1" ht="20">
      <c r="A5684" s="39"/>
    </row>
    <row r="5685" spans="1:1" ht="20">
      <c r="A5685" s="39"/>
    </row>
    <row r="5686" spans="1:1" ht="20">
      <c r="A5686" s="39"/>
    </row>
    <row r="5687" spans="1:1" ht="20">
      <c r="A5687" s="39"/>
    </row>
    <row r="5688" spans="1:1" ht="20">
      <c r="A5688" s="39"/>
    </row>
    <row r="5689" spans="1:1" ht="20">
      <c r="A5689" s="39"/>
    </row>
    <row r="5690" spans="1:1" ht="20">
      <c r="A5690" s="39"/>
    </row>
    <row r="5691" spans="1:1" ht="20">
      <c r="A5691" s="39"/>
    </row>
    <row r="5692" spans="1:1" ht="20">
      <c r="A5692" s="39"/>
    </row>
    <row r="5693" spans="1:1" ht="20">
      <c r="A5693" s="39"/>
    </row>
    <row r="5694" spans="1:1" ht="20">
      <c r="A5694" s="39"/>
    </row>
    <row r="5695" spans="1:1" ht="20">
      <c r="A5695" s="39"/>
    </row>
    <row r="5696" spans="1:1" ht="20">
      <c r="A5696" s="39"/>
    </row>
    <row r="5697" spans="1:1" ht="20">
      <c r="A5697" s="39"/>
    </row>
    <row r="5698" spans="1:1" ht="20">
      <c r="A5698" s="39"/>
    </row>
    <row r="5699" spans="1:1" ht="20">
      <c r="A5699" s="39"/>
    </row>
    <row r="5700" spans="1:1" ht="20">
      <c r="A5700" s="39"/>
    </row>
    <row r="5701" spans="1:1" ht="20">
      <c r="A5701" s="39"/>
    </row>
    <row r="5702" spans="1:1" ht="20">
      <c r="A5702" s="39"/>
    </row>
    <row r="5703" spans="1:1" ht="20">
      <c r="A5703" s="39"/>
    </row>
    <row r="5704" spans="1:1" ht="20">
      <c r="A5704" s="39"/>
    </row>
    <row r="5705" spans="1:1" ht="20">
      <c r="A5705" s="39"/>
    </row>
    <row r="5706" spans="1:1" ht="20">
      <c r="A5706" s="39"/>
    </row>
    <row r="5707" spans="1:1" ht="20">
      <c r="A5707" s="39"/>
    </row>
    <row r="5708" spans="1:1" ht="20">
      <c r="A5708" s="39"/>
    </row>
    <row r="5709" spans="1:1" ht="20">
      <c r="A5709" s="39"/>
    </row>
    <row r="5710" spans="1:1" ht="20">
      <c r="A5710" s="39"/>
    </row>
    <row r="5711" spans="1:1" ht="20">
      <c r="A5711" s="39"/>
    </row>
    <row r="5712" spans="1:1" ht="20">
      <c r="A5712" s="39"/>
    </row>
    <row r="5713" spans="1:1" ht="20">
      <c r="A5713" s="39"/>
    </row>
    <row r="5714" spans="1:1" ht="20">
      <c r="A5714" s="39"/>
    </row>
    <row r="5715" spans="1:1" ht="20">
      <c r="A5715" s="39"/>
    </row>
    <row r="5716" spans="1:1" ht="20">
      <c r="A5716" s="39"/>
    </row>
    <row r="5717" spans="1:1" ht="20">
      <c r="A5717" s="39"/>
    </row>
    <row r="5718" spans="1:1" ht="20">
      <c r="A5718" s="39"/>
    </row>
    <row r="5719" spans="1:1" ht="20">
      <c r="A5719" s="39"/>
    </row>
    <row r="5720" spans="1:1" ht="20">
      <c r="A5720" s="39"/>
    </row>
    <row r="5721" spans="1:1" ht="20">
      <c r="A5721" s="39"/>
    </row>
    <row r="5722" spans="1:1" ht="20">
      <c r="A5722" s="39"/>
    </row>
    <row r="5723" spans="1:1" ht="20">
      <c r="A5723" s="39"/>
    </row>
    <row r="5724" spans="1:1" ht="20">
      <c r="A5724" s="39"/>
    </row>
    <row r="5725" spans="1:1" ht="20">
      <c r="A5725" s="39"/>
    </row>
    <row r="5726" spans="1:1" ht="20">
      <c r="A5726" s="39"/>
    </row>
    <row r="5727" spans="1:1" ht="20">
      <c r="A5727" s="39"/>
    </row>
    <row r="5728" spans="1:1" ht="20">
      <c r="A5728" s="39"/>
    </row>
    <row r="5729" spans="1:1" ht="20">
      <c r="A5729" s="39"/>
    </row>
    <row r="5730" spans="1:1" ht="20">
      <c r="A5730" s="39"/>
    </row>
    <row r="5731" spans="1:1" ht="20">
      <c r="A5731" s="39"/>
    </row>
    <row r="5732" spans="1:1" ht="20">
      <c r="A5732" s="39"/>
    </row>
    <row r="5733" spans="1:1" ht="20">
      <c r="A5733" s="39"/>
    </row>
    <row r="5734" spans="1:1" ht="20">
      <c r="A5734" s="39"/>
    </row>
    <row r="5735" spans="1:1" ht="20">
      <c r="A5735" s="39"/>
    </row>
    <row r="5736" spans="1:1" ht="20">
      <c r="A5736" s="39"/>
    </row>
    <row r="5737" spans="1:1" ht="20">
      <c r="A5737" s="39"/>
    </row>
    <row r="5738" spans="1:1" ht="20">
      <c r="A5738" s="39"/>
    </row>
    <row r="5739" spans="1:1" ht="20">
      <c r="A5739" s="39"/>
    </row>
    <row r="5740" spans="1:1" ht="20">
      <c r="A5740" s="39"/>
    </row>
    <row r="5741" spans="1:1" ht="20">
      <c r="A5741" s="39"/>
    </row>
    <row r="5742" spans="1:1" ht="20">
      <c r="A5742" s="39"/>
    </row>
    <row r="5743" spans="1:1" ht="20">
      <c r="A5743" s="39"/>
    </row>
    <row r="5744" spans="1:1" ht="20">
      <c r="A5744" s="39"/>
    </row>
    <row r="5745" spans="1:1" ht="20">
      <c r="A5745" s="39"/>
    </row>
    <row r="5746" spans="1:1" ht="20">
      <c r="A5746" s="39"/>
    </row>
    <row r="5747" spans="1:1" ht="20">
      <c r="A5747" s="39"/>
    </row>
    <row r="5748" spans="1:1" ht="20">
      <c r="A5748" s="39"/>
    </row>
    <row r="5749" spans="1:1" ht="20">
      <c r="A5749" s="39"/>
    </row>
    <row r="5750" spans="1:1" ht="20">
      <c r="A5750" s="39"/>
    </row>
    <row r="5751" spans="1:1" ht="20">
      <c r="A5751" s="39"/>
    </row>
    <row r="5752" spans="1:1" ht="20">
      <c r="A5752" s="39"/>
    </row>
    <row r="5753" spans="1:1" ht="20">
      <c r="A5753" s="39"/>
    </row>
    <row r="5754" spans="1:1" ht="20">
      <c r="A5754" s="39"/>
    </row>
    <row r="5755" spans="1:1" ht="20">
      <c r="A5755" s="39"/>
    </row>
    <row r="5756" spans="1:1" ht="20">
      <c r="A5756" s="39"/>
    </row>
    <row r="5757" spans="1:1" ht="20">
      <c r="A5757" s="39"/>
    </row>
    <row r="5758" spans="1:1" ht="20">
      <c r="A5758" s="39"/>
    </row>
    <row r="5759" spans="1:1" ht="20">
      <c r="A5759" s="39"/>
    </row>
    <row r="5760" spans="1:1" ht="20">
      <c r="A5760" s="39"/>
    </row>
    <row r="5761" spans="1:1" ht="20">
      <c r="A5761" s="39"/>
    </row>
    <row r="5762" spans="1:1" ht="20">
      <c r="A5762" s="39"/>
    </row>
    <row r="5763" spans="1:1" ht="20">
      <c r="A5763" s="39"/>
    </row>
    <row r="5764" spans="1:1" ht="20">
      <c r="A5764" s="39"/>
    </row>
    <row r="5765" spans="1:1" ht="20">
      <c r="A5765" s="39"/>
    </row>
    <row r="5766" spans="1:1" ht="20">
      <c r="A5766" s="39"/>
    </row>
    <row r="5767" spans="1:1" ht="20">
      <c r="A5767" s="39"/>
    </row>
    <row r="5768" spans="1:1" ht="20">
      <c r="A5768" s="39"/>
    </row>
    <row r="5769" spans="1:1" ht="20">
      <c r="A5769" s="39"/>
    </row>
    <row r="5770" spans="1:1" ht="20">
      <c r="A5770" s="39"/>
    </row>
    <row r="5771" spans="1:1" ht="20">
      <c r="A5771" s="39"/>
    </row>
    <row r="5772" spans="1:1" ht="20">
      <c r="A5772" s="39"/>
    </row>
    <row r="5773" spans="1:1" ht="20">
      <c r="A5773" s="39"/>
    </row>
    <row r="5774" spans="1:1" ht="20">
      <c r="A5774" s="39"/>
    </row>
    <row r="5775" spans="1:1" ht="20">
      <c r="A5775" s="39"/>
    </row>
    <row r="5776" spans="1:1" ht="20">
      <c r="A5776" s="39"/>
    </row>
    <row r="5777" spans="1:1" ht="20">
      <c r="A5777" s="39"/>
    </row>
    <row r="5778" spans="1:1" ht="20">
      <c r="A5778" s="39"/>
    </row>
    <row r="5779" spans="1:1" ht="20">
      <c r="A5779" s="39"/>
    </row>
    <row r="5780" spans="1:1" ht="20">
      <c r="A5780" s="39"/>
    </row>
    <row r="5781" spans="1:1" ht="20">
      <c r="A5781" s="39"/>
    </row>
    <row r="5782" spans="1:1" ht="20">
      <c r="A5782" s="39"/>
    </row>
    <row r="5783" spans="1:1" ht="20">
      <c r="A5783" s="39"/>
    </row>
    <row r="5784" spans="1:1" ht="20">
      <c r="A5784" s="39"/>
    </row>
    <row r="5785" spans="1:1" ht="20">
      <c r="A5785" s="39"/>
    </row>
    <row r="5786" spans="1:1" ht="20">
      <c r="A5786" s="39"/>
    </row>
    <row r="5787" spans="1:1" ht="20">
      <c r="A5787" s="39"/>
    </row>
    <row r="5788" spans="1:1" ht="20">
      <c r="A5788" s="39"/>
    </row>
    <row r="5789" spans="1:1" ht="20">
      <c r="A5789" s="39"/>
    </row>
    <row r="5790" spans="1:1" ht="20">
      <c r="A5790" s="39"/>
    </row>
    <row r="5791" spans="1:1" ht="20">
      <c r="A5791" s="39"/>
    </row>
    <row r="5792" spans="1:1" ht="20">
      <c r="A5792" s="39"/>
    </row>
    <row r="5793" spans="1:1" ht="20">
      <c r="A5793" s="39"/>
    </row>
    <row r="5794" spans="1:1" ht="20">
      <c r="A5794" s="39"/>
    </row>
    <row r="5795" spans="1:1" ht="20">
      <c r="A5795" s="39"/>
    </row>
    <row r="5796" spans="1:1" ht="20">
      <c r="A5796" s="39"/>
    </row>
    <row r="5797" spans="1:1" ht="20">
      <c r="A5797" s="39"/>
    </row>
    <row r="5798" spans="1:1" ht="20">
      <c r="A5798" s="39"/>
    </row>
    <row r="5799" spans="1:1" ht="20">
      <c r="A5799" s="39"/>
    </row>
    <row r="5800" spans="1:1" ht="20">
      <c r="A5800" s="39"/>
    </row>
    <row r="5801" spans="1:1" ht="20">
      <c r="A5801" s="39"/>
    </row>
    <row r="5802" spans="1:1" ht="20">
      <c r="A5802" s="39"/>
    </row>
    <row r="5803" spans="1:1" ht="20">
      <c r="A5803" s="39"/>
    </row>
    <row r="5804" spans="1:1" ht="20">
      <c r="A5804" s="39"/>
    </row>
    <row r="5805" spans="1:1" ht="20">
      <c r="A5805" s="39"/>
    </row>
    <row r="5806" spans="1:1" ht="20">
      <c r="A5806" s="39"/>
    </row>
    <row r="5807" spans="1:1" ht="20">
      <c r="A5807" s="39"/>
    </row>
    <row r="5808" spans="1:1" ht="20">
      <c r="A5808" s="39"/>
    </row>
    <row r="5809" spans="1:1" ht="20">
      <c r="A5809" s="39"/>
    </row>
    <row r="5810" spans="1:1" ht="20">
      <c r="A5810" s="39"/>
    </row>
    <row r="5811" spans="1:1" ht="20">
      <c r="A5811" s="39"/>
    </row>
    <row r="5812" spans="1:1" ht="20">
      <c r="A5812" s="39"/>
    </row>
    <row r="5813" spans="1:1" ht="20">
      <c r="A5813" s="39"/>
    </row>
    <row r="5814" spans="1:1" ht="20">
      <c r="A5814" s="39"/>
    </row>
    <row r="5815" spans="1:1" ht="20">
      <c r="A5815" s="39"/>
    </row>
    <row r="5816" spans="1:1" ht="20">
      <c r="A5816" s="39"/>
    </row>
    <row r="5817" spans="1:1" ht="20">
      <c r="A5817" s="39"/>
    </row>
    <row r="5818" spans="1:1" ht="20">
      <c r="A5818" s="39"/>
    </row>
    <row r="5819" spans="1:1" ht="20">
      <c r="A5819" s="39"/>
    </row>
    <row r="5820" spans="1:1" ht="20">
      <c r="A5820" s="39"/>
    </row>
    <row r="5821" spans="1:1" ht="20">
      <c r="A5821" s="39"/>
    </row>
    <row r="5822" spans="1:1" ht="20">
      <c r="A5822" s="39"/>
    </row>
    <row r="5823" spans="1:1" ht="20">
      <c r="A5823" s="39"/>
    </row>
    <row r="5824" spans="1:1" ht="20">
      <c r="A5824" s="39"/>
    </row>
    <row r="5825" spans="1:1" ht="20">
      <c r="A5825" s="39"/>
    </row>
    <row r="5826" spans="1:1" ht="20">
      <c r="A5826" s="39"/>
    </row>
    <row r="5827" spans="1:1" ht="20">
      <c r="A5827" s="39"/>
    </row>
    <row r="5828" spans="1:1" ht="20">
      <c r="A5828" s="39"/>
    </row>
    <row r="5829" spans="1:1" ht="20">
      <c r="A5829" s="39"/>
    </row>
    <row r="5830" spans="1:1" ht="20">
      <c r="A5830" s="39"/>
    </row>
    <row r="5831" spans="1:1" ht="20">
      <c r="A5831" s="39"/>
    </row>
    <row r="5832" spans="1:1" ht="20">
      <c r="A5832" s="39"/>
    </row>
    <row r="5833" spans="1:1" ht="20">
      <c r="A5833" s="39"/>
    </row>
    <row r="5834" spans="1:1" ht="20">
      <c r="A5834" s="39"/>
    </row>
    <row r="5835" spans="1:1" ht="20">
      <c r="A5835" s="39"/>
    </row>
    <row r="5836" spans="1:1" ht="20">
      <c r="A5836" s="39"/>
    </row>
    <row r="5837" spans="1:1" ht="20">
      <c r="A5837" s="39"/>
    </row>
    <row r="5838" spans="1:1" ht="20">
      <c r="A5838" s="39"/>
    </row>
    <row r="5839" spans="1:1" ht="20">
      <c r="A5839" s="39"/>
    </row>
    <row r="5840" spans="1:1" ht="20">
      <c r="A5840" s="39"/>
    </row>
    <row r="5841" spans="1:1" ht="20">
      <c r="A5841" s="39"/>
    </row>
    <row r="5842" spans="1:1" ht="20">
      <c r="A5842" s="39"/>
    </row>
    <row r="5843" spans="1:1" ht="20">
      <c r="A5843" s="39"/>
    </row>
    <row r="5844" spans="1:1" ht="20">
      <c r="A5844" s="39"/>
    </row>
    <row r="5845" spans="1:1" ht="20">
      <c r="A5845" s="39"/>
    </row>
    <row r="5846" spans="1:1" ht="20">
      <c r="A5846" s="39"/>
    </row>
    <row r="5847" spans="1:1" ht="20">
      <c r="A5847" s="39"/>
    </row>
    <row r="5848" spans="1:1" ht="20">
      <c r="A5848" s="39"/>
    </row>
    <row r="5849" spans="1:1" ht="20">
      <c r="A5849" s="39"/>
    </row>
    <row r="5850" spans="1:1" ht="20">
      <c r="A5850" s="39"/>
    </row>
    <row r="5851" spans="1:1" ht="20">
      <c r="A5851" s="39"/>
    </row>
    <row r="5852" spans="1:1" ht="20">
      <c r="A5852" s="39"/>
    </row>
    <row r="5853" spans="1:1" ht="20">
      <c r="A5853" s="39"/>
    </row>
    <row r="5854" spans="1:1" ht="20">
      <c r="A5854" s="39"/>
    </row>
    <row r="5855" spans="1:1" ht="20">
      <c r="A5855" s="39"/>
    </row>
    <row r="5856" spans="1:1" ht="20">
      <c r="A5856" s="39"/>
    </row>
    <row r="5857" spans="1:1" ht="20">
      <c r="A5857" s="39"/>
    </row>
    <row r="5858" spans="1:1" ht="20">
      <c r="A5858" s="39"/>
    </row>
    <row r="5859" spans="1:1" ht="20">
      <c r="A5859" s="39"/>
    </row>
    <row r="5860" spans="1:1" ht="20">
      <c r="A5860" s="39"/>
    </row>
    <row r="5861" spans="1:1" ht="20">
      <c r="A5861" s="39"/>
    </row>
    <row r="5862" spans="1:1" ht="20">
      <c r="A5862" s="39"/>
    </row>
    <row r="5863" spans="1:1" ht="20">
      <c r="A5863" s="39"/>
    </row>
    <row r="5864" spans="1:1" ht="20">
      <c r="A5864" s="39"/>
    </row>
    <row r="5865" spans="1:1" ht="20">
      <c r="A5865" s="39"/>
    </row>
    <row r="5866" spans="1:1" ht="20">
      <c r="A5866" s="39"/>
    </row>
    <row r="5867" spans="1:1" ht="20">
      <c r="A5867" s="39"/>
    </row>
    <row r="5868" spans="1:1" ht="20">
      <c r="A5868" s="39"/>
    </row>
    <row r="5869" spans="1:1" ht="20">
      <c r="A5869" s="39"/>
    </row>
    <row r="5870" spans="1:1" ht="20">
      <c r="A5870" s="39"/>
    </row>
    <row r="5871" spans="1:1" ht="20">
      <c r="A5871" s="39"/>
    </row>
    <row r="5872" spans="1:1" ht="20">
      <c r="A5872" s="39"/>
    </row>
    <row r="5873" spans="1:1" ht="20">
      <c r="A5873" s="39"/>
    </row>
    <row r="5874" spans="1:1" ht="20">
      <c r="A5874" s="39"/>
    </row>
    <row r="5875" spans="1:1" ht="20">
      <c r="A5875" s="39"/>
    </row>
    <row r="5876" spans="1:1" ht="20">
      <c r="A5876" s="39"/>
    </row>
    <row r="5877" spans="1:1" ht="20">
      <c r="A5877" s="39"/>
    </row>
    <row r="5878" spans="1:1" ht="20">
      <c r="A5878" s="39"/>
    </row>
    <row r="5879" spans="1:1" ht="20">
      <c r="A5879" s="39"/>
    </row>
    <row r="5880" spans="1:1" ht="20">
      <c r="A5880" s="39"/>
    </row>
    <row r="5881" spans="1:1" ht="20">
      <c r="A5881" s="39"/>
    </row>
    <row r="5882" spans="1:1" ht="20">
      <c r="A5882" s="39"/>
    </row>
    <row r="5883" spans="1:1" ht="20">
      <c r="A5883" s="39"/>
    </row>
    <row r="5884" spans="1:1" ht="20">
      <c r="A5884" s="39"/>
    </row>
    <row r="5885" spans="1:1" ht="20">
      <c r="A5885" s="39"/>
    </row>
    <row r="5886" spans="1:1" ht="20">
      <c r="A5886" s="39"/>
    </row>
    <row r="5887" spans="1:1" ht="20">
      <c r="A5887" s="39"/>
    </row>
    <row r="5888" spans="1:1" ht="20">
      <c r="A5888" s="39"/>
    </row>
    <row r="5889" spans="1:1" ht="20">
      <c r="A5889" s="39"/>
    </row>
    <row r="5890" spans="1:1" ht="20">
      <c r="A5890" s="39"/>
    </row>
    <row r="5891" spans="1:1" ht="20">
      <c r="A5891" s="39"/>
    </row>
    <row r="5892" spans="1:1" ht="20">
      <c r="A5892" s="39"/>
    </row>
    <row r="5893" spans="1:1" ht="20">
      <c r="A5893" s="39"/>
    </row>
    <row r="5894" spans="1:1" ht="20">
      <c r="A5894" s="39"/>
    </row>
    <row r="5895" spans="1:1" ht="20">
      <c r="A5895" s="39"/>
    </row>
    <row r="5896" spans="1:1" ht="20">
      <c r="A5896" s="39"/>
    </row>
    <row r="5897" spans="1:1" ht="20">
      <c r="A5897" s="39"/>
    </row>
    <row r="5898" spans="1:1" ht="20">
      <c r="A5898" s="39"/>
    </row>
    <row r="5899" spans="1:1" ht="20">
      <c r="A5899" s="39"/>
    </row>
    <row r="5900" spans="1:1" ht="20">
      <c r="A5900" s="39"/>
    </row>
    <row r="5901" spans="1:1" ht="20">
      <c r="A5901" s="39"/>
    </row>
    <row r="5902" spans="1:1" ht="20">
      <c r="A5902" s="39"/>
    </row>
    <row r="5903" spans="1:1" ht="20">
      <c r="A5903" s="39"/>
    </row>
    <row r="5904" spans="1:1" ht="20">
      <c r="A5904" s="39"/>
    </row>
    <row r="5905" spans="1:1" ht="20">
      <c r="A5905" s="39"/>
    </row>
    <row r="5906" spans="1:1" ht="20">
      <c r="A5906" s="39"/>
    </row>
    <row r="5907" spans="1:1" ht="20">
      <c r="A5907" s="39"/>
    </row>
    <row r="5908" spans="1:1" ht="20">
      <c r="A5908" s="39"/>
    </row>
    <row r="5909" spans="1:1" ht="20">
      <c r="A5909" s="39"/>
    </row>
    <row r="5910" spans="1:1" ht="20">
      <c r="A5910" s="39"/>
    </row>
    <row r="5911" spans="1:1" ht="20">
      <c r="A5911" s="39"/>
    </row>
    <row r="5912" spans="1:1" ht="20">
      <c r="A5912" s="39"/>
    </row>
    <row r="5913" spans="1:1" ht="20">
      <c r="A5913" s="39"/>
    </row>
    <row r="5914" spans="1:1" ht="20">
      <c r="A5914" s="39"/>
    </row>
    <row r="5915" spans="1:1" ht="20">
      <c r="A5915" s="39"/>
    </row>
    <row r="5916" spans="1:1" ht="20">
      <c r="A5916" s="39"/>
    </row>
    <row r="5917" spans="1:1" ht="20">
      <c r="A5917" s="39"/>
    </row>
    <row r="5918" spans="1:1" ht="20">
      <c r="A5918" s="39"/>
    </row>
    <row r="5919" spans="1:1" ht="20">
      <c r="A5919" s="39"/>
    </row>
    <row r="5920" spans="1:1" ht="20">
      <c r="A5920" s="39"/>
    </row>
    <row r="5921" spans="1:1" ht="20">
      <c r="A5921" s="39"/>
    </row>
    <row r="5922" spans="1:1" ht="20">
      <c r="A5922" s="39"/>
    </row>
    <row r="5923" spans="1:1" ht="20">
      <c r="A5923" s="39"/>
    </row>
    <row r="5924" spans="1:1" ht="20">
      <c r="A5924" s="39"/>
    </row>
    <row r="5925" spans="1:1" ht="20">
      <c r="A5925" s="39"/>
    </row>
    <row r="5926" spans="1:1" ht="20">
      <c r="A5926" s="39"/>
    </row>
    <row r="5927" spans="1:1" ht="20">
      <c r="A5927" s="39"/>
    </row>
    <row r="5928" spans="1:1" ht="20">
      <c r="A5928" s="39"/>
    </row>
    <row r="5929" spans="1:1" ht="20">
      <c r="A5929" s="39"/>
    </row>
    <row r="5930" spans="1:1" ht="20">
      <c r="A5930" s="39"/>
    </row>
    <row r="5931" spans="1:1" ht="20">
      <c r="A5931" s="39"/>
    </row>
    <row r="5932" spans="1:1" ht="20">
      <c r="A5932" s="39"/>
    </row>
    <row r="5933" spans="1:1" ht="20">
      <c r="A5933" s="39"/>
    </row>
    <row r="5934" spans="1:1" ht="20">
      <c r="A5934" s="39"/>
    </row>
    <row r="5935" spans="1:1" ht="20">
      <c r="A5935" s="39"/>
    </row>
    <row r="5936" spans="1:1" ht="20">
      <c r="A5936" s="39"/>
    </row>
    <row r="5937" spans="1:1" ht="20">
      <c r="A5937" s="39"/>
    </row>
    <row r="5938" spans="1:1" ht="20">
      <c r="A5938" s="39"/>
    </row>
    <row r="5939" spans="1:1" ht="20">
      <c r="A5939" s="39"/>
    </row>
    <row r="5940" spans="1:1" ht="20">
      <c r="A5940" s="39"/>
    </row>
    <row r="5941" spans="1:1" ht="20">
      <c r="A5941" s="39"/>
    </row>
    <row r="5942" spans="1:1" ht="20">
      <c r="A5942" s="39"/>
    </row>
    <row r="5943" spans="1:1" ht="20">
      <c r="A5943" s="39"/>
    </row>
    <row r="5944" spans="1:1" ht="20">
      <c r="A5944" s="39"/>
    </row>
    <row r="5945" spans="1:1" ht="20">
      <c r="A5945" s="39"/>
    </row>
    <row r="5946" spans="1:1" ht="20">
      <c r="A5946" s="39"/>
    </row>
    <row r="5947" spans="1:1" ht="20">
      <c r="A5947" s="39"/>
    </row>
    <row r="5948" spans="1:1" ht="20">
      <c r="A5948" s="39"/>
    </row>
    <row r="5949" spans="1:1" ht="20">
      <c r="A5949" s="39"/>
    </row>
    <row r="5950" spans="1:1" ht="20">
      <c r="A5950" s="39"/>
    </row>
    <row r="5951" spans="1:1" ht="20">
      <c r="A5951" s="39"/>
    </row>
    <row r="5952" spans="1:1" ht="20">
      <c r="A5952" s="39"/>
    </row>
    <row r="5953" spans="1:1" ht="20">
      <c r="A5953" s="39"/>
    </row>
    <row r="5954" spans="1:1" ht="20">
      <c r="A5954" s="39"/>
    </row>
    <row r="5955" spans="1:1" ht="20">
      <c r="A5955" s="39"/>
    </row>
    <row r="5956" spans="1:1" ht="20">
      <c r="A5956" s="39"/>
    </row>
    <row r="5957" spans="1:1" ht="20">
      <c r="A5957" s="39"/>
    </row>
    <row r="5958" spans="1:1" ht="20">
      <c r="A5958" s="39"/>
    </row>
    <row r="5959" spans="1:1" ht="20">
      <c r="A5959" s="39"/>
    </row>
    <row r="5960" spans="1:1" ht="20">
      <c r="A5960" s="39"/>
    </row>
    <row r="5961" spans="1:1" ht="20">
      <c r="A5961" s="39"/>
    </row>
    <row r="5962" spans="1:1" ht="20">
      <c r="A5962" s="39"/>
    </row>
    <row r="5963" spans="1:1" ht="20">
      <c r="A5963" s="39"/>
    </row>
    <row r="5964" spans="1:1" ht="20">
      <c r="A5964" s="39"/>
    </row>
    <row r="5965" spans="1:1" ht="20">
      <c r="A5965" s="39"/>
    </row>
    <row r="5966" spans="1:1" ht="20">
      <c r="A5966" s="39"/>
    </row>
    <row r="5967" spans="1:1" ht="20">
      <c r="A5967" s="39"/>
    </row>
    <row r="5968" spans="1:1" ht="20">
      <c r="A5968" s="39"/>
    </row>
    <row r="5969" spans="1:1" ht="20">
      <c r="A5969" s="39"/>
    </row>
    <row r="5970" spans="1:1" ht="20">
      <c r="A5970" s="39"/>
    </row>
    <row r="5971" spans="1:1" ht="20">
      <c r="A5971" s="39"/>
    </row>
    <row r="5972" spans="1:1" ht="20">
      <c r="A5972" s="39"/>
    </row>
    <row r="5973" spans="1:1" ht="20">
      <c r="A5973" s="39"/>
    </row>
    <row r="5974" spans="1:1" ht="20">
      <c r="A5974" s="39"/>
    </row>
    <row r="5975" spans="1:1" ht="20">
      <c r="A5975" s="39"/>
    </row>
    <row r="5976" spans="1:1" ht="20">
      <c r="A5976" s="39"/>
    </row>
    <row r="5977" spans="1:1" ht="20">
      <c r="A5977" s="39"/>
    </row>
    <row r="5978" spans="1:1" ht="20">
      <c r="A5978" s="39"/>
    </row>
    <row r="5979" spans="1:1" ht="20">
      <c r="A5979" s="39"/>
    </row>
    <row r="5980" spans="1:1" ht="20">
      <c r="A5980" s="39"/>
    </row>
    <row r="5981" spans="1:1" ht="20">
      <c r="A5981" s="39"/>
    </row>
    <row r="5982" spans="1:1" ht="20">
      <c r="A5982" s="39"/>
    </row>
    <row r="5983" spans="1:1" ht="20">
      <c r="A5983" s="39"/>
    </row>
    <row r="5984" spans="1:1" ht="20">
      <c r="A5984" s="39"/>
    </row>
    <row r="5985" spans="1:1" ht="20">
      <c r="A5985" s="39"/>
    </row>
    <row r="5986" spans="1:1" ht="20">
      <c r="A5986" s="39"/>
    </row>
    <row r="5987" spans="1:1" ht="20">
      <c r="A5987" s="39"/>
    </row>
    <row r="5988" spans="1:1" ht="20">
      <c r="A5988" s="39"/>
    </row>
    <row r="5989" spans="1:1" ht="20">
      <c r="A5989" s="39"/>
    </row>
    <row r="5990" spans="1:1" ht="20">
      <c r="A5990" s="39"/>
    </row>
    <row r="5991" spans="1:1" ht="20">
      <c r="A5991" s="39"/>
    </row>
    <row r="5992" spans="1:1" ht="20">
      <c r="A5992" s="39"/>
    </row>
    <row r="5993" spans="1:1" ht="20">
      <c r="A5993" s="39"/>
    </row>
    <row r="5994" spans="1:1" ht="20">
      <c r="A5994" s="39"/>
    </row>
    <row r="5995" spans="1:1" ht="20">
      <c r="A5995" s="39"/>
    </row>
    <row r="5996" spans="1:1" ht="20">
      <c r="A5996" s="39"/>
    </row>
    <row r="5997" spans="1:1" ht="20">
      <c r="A5997" s="39"/>
    </row>
    <row r="5998" spans="1:1" ht="20">
      <c r="A5998" s="39"/>
    </row>
    <row r="5999" spans="1:1" ht="20">
      <c r="A5999" s="39"/>
    </row>
    <row r="6000" spans="1:1" ht="20">
      <c r="A6000" s="39"/>
    </row>
    <row r="6001" spans="1:1" ht="20">
      <c r="A6001" s="39"/>
    </row>
    <row r="6002" spans="1:1" ht="20">
      <c r="A6002" s="39"/>
    </row>
    <row r="6003" spans="1:1" ht="20">
      <c r="A6003" s="39"/>
    </row>
    <row r="6004" spans="1:1" ht="20">
      <c r="A6004" s="39"/>
    </row>
    <row r="6005" spans="1:1" ht="20">
      <c r="A6005" s="39"/>
    </row>
    <row r="6006" spans="1:1" ht="20">
      <c r="A6006" s="39"/>
    </row>
    <row r="6007" spans="1:1" ht="20">
      <c r="A6007" s="39"/>
    </row>
    <row r="6008" spans="1:1" ht="20">
      <c r="A6008" s="39"/>
    </row>
    <row r="6009" spans="1:1" ht="20">
      <c r="A6009" s="39"/>
    </row>
    <row r="6010" spans="1:1" ht="20">
      <c r="A6010" s="39"/>
    </row>
    <row r="6011" spans="1:1" ht="20">
      <c r="A6011" s="39"/>
    </row>
    <row r="6012" spans="1:1" ht="20">
      <c r="A6012" s="39"/>
    </row>
    <row r="6013" spans="1:1" ht="20">
      <c r="A6013" s="39"/>
    </row>
    <row r="6014" spans="1:1" ht="20">
      <c r="A6014" s="39"/>
    </row>
    <row r="6015" spans="1:1" ht="20">
      <c r="A6015" s="39"/>
    </row>
    <row r="6016" spans="1:1" ht="20">
      <c r="A6016" s="39"/>
    </row>
    <row r="6017" spans="1:1" ht="20">
      <c r="A6017" s="39"/>
    </row>
    <row r="6018" spans="1:1" ht="20">
      <c r="A6018" s="39"/>
    </row>
    <row r="6019" spans="1:1" ht="20">
      <c r="A6019" s="39"/>
    </row>
    <row r="6020" spans="1:1" ht="20">
      <c r="A6020" s="39"/>
    </row>
    <row r="6021" spans="1:1" ht="20">
      <c r="A6021" s="39"/>
    </row>
    <row r="6022" spans="1:1" ht="20">
      <c r="A6022" s="39"/>
    </row>
    <row r="6023" spans="1:1" ht="20">
      <c r="A6023" s="39"/>
    </row>
    <row r="6024" spans="1:1" ht="20">
      <c r="A6024" s="39"/>
    </row>
    <row r="6025" spans="1:1" ht="20">
      <c r="A6025" s="39"/>
    </row>
    <row r="6026" spans="1:1" ht="20">
      <c r="A6026" s="39"/>
    </row>
    <row r="6027" spans="1:1" ht="20">
      <c r="A6027" s="39"/>
    </row>
    <row r="6028" spans="1:1" ht="20">
      <c r="A6028" s="39"/>
    </row>
    <row r="6029" spans="1:1" ht="20">
      <c r="A6029" s="39"/>
    </row>
    <row r="6030" spans="1:1" ht="20">
      <c r="A6030" s="39"/>
    </row>
    <row r="6031" spans="1:1" ht="20">
      <c r="A6031" s="39"/>
    </row>
    <row r="6032" spans="1:1" ht="20">
      <c r="A6032" s="39"/>
    </row>
    <row r="6033" spans="1:1" ht="20">
      <c r="A6033" s="39"/>
    </row>
    <row r="6034" spans="1:1" ht="20">
      <c r="A6034" s="39"/>
    </row>
    <row r="6035" spans="1:1" ht="20">
      <c r="A6035" s="39"/>
    </row>
    <row r="6036" spans="1:1" ht="20">
      <c r="A6036" s="39"/>
    </row>
    <row r="6037" spans="1:1" ht="20">
      <c r="A6037" s="39"/>
    </row>
    <row r="6038" spans="1:1" ht="20">
      <c r="A6038" s="39"/>
    </row>
    <row r="6039" spans="1:1" ht="20">
      <c r="A6039" s="39"/>
    </row>
    <row r="6040" spans="1:1" ht="20">
      <c r="A6040" s="39"/>
    </row>
    <row r="6041" spans="1:1" ht="20">
      <c r="A6041" s="39"/>
    </row>
    <row r="6042" spans="1:1" ht="20">
      <c r="A6042" s="39"/>
    </row>
    <row r="6043" spans="1:1" ht="20">
      <c r="A6043" s="39"/>
    </row>
    <row r="6044" spans="1:1" ht="20">
      <c r="A6044" s="39"/>
    </row>
    <row r="6045" spans="1:1" ht="20">
      <c r="A6045" s="39"/>
    </row>
    <row r="6046" spans="1:1" ht="20">
      <c r="A6046" s="39"/>
    </row>
    <row r="6047" spans="1:1" ht="20">
      <c r="A6047" s="39"/>
    </row>
    <row r="6048" spans="1:1" ht="20">
      <c r="A6048" s="39"/>
    </row>
    <row r="6049" spans="1:1" ht="20">
      <c r="A6049" s="39"/>
    </row>
    <row r="6050" spans="1:1" ht="20">
      <c r="A6050" s="39"/>
    </row>
    <row r="6051" spans="1:1" ht="20">
      <c r="A6051" s="39"/>
    </row>
    <row r="6052" spans="1:1" ht="20">
      <c r="A6052" s="39"/>
    </row>
    <row r="6053" spans="1:1" ht="20">
      <c r="A6053" s="39"/>
    </row>
    <row r="6054" spans="1:1" ht="20">
      <c r="A6054" s="39"/>
    </row>
    <row r="6055" spans="1:1" ht="20">
      <c r="A6055" s="39"/>
    </row>
    <row r="6056" spans="1:1" ht="20">
      <c r="A6056" s="39"/>
    </row>
    <row r="6057" spans="1:1" ht="20">
      <c r="A6057" s="39"/>
    </row>
    <row r="6058" spans="1:1" ht="20">
      <c r="A6058" s="39"/>
    </row>
    <row r="6059" spans="1:1" ht="20">
      <c r="A6059" s="39"/>
    </row>
    <row r="6060" spans="1:1" ht="20">
      <c r="A6060" s="39"/>
    </row>
    <row r="6061" spans="1:1" ht="20">
      <c r="A6061" s="39"/>
    </row>
    <row r="6062" spans="1:1" ht="20">
      <c r="A6062" s="39"/>
    </row>
    <row r="6063" spans="1:1" ht="20">
      <c r="A6063" s="39"/>
    </row>
    <row r="6064" spans="1:1" ht="20">
      <c r="A6064" s="39"/>
    </row>
    <row r="6065" spans="1:1" ht="20">
      <c r="A6065" s="39"/>
    </row>
    <row r="6066" spans="1:1" ht="20">
      <c r="A6066" s="39"/>
    </row>
    <row r="6067" spans="1:1" ht="20">
      <c r="A6067" s="39"/>
    </row>
    <row r="6068" spans="1:1" ht="20">
      <c r="A6068" s="39"/>
    </row>
    <row r="6069" spans="1:1" ht="20">
      <c r="A6069" s="39"/>
    </row>
    <row r="6070" spans="1:1" ht="20">
      <c r="A6070" s="39"/>
    </row>
    <row r="6071" spans="1:1" ht="20">
      <c r="A6071" s="39"/>
    </row>
    <row r="6072" spans="1:1" ht="20">
      <c r="A6072" s="39"/>
    </row>
    <row r="6073" spans="1:1" ht="20">
      <c r="A6073" s="39"/>
    </row>
    <row r="6074" spans="1:1" ht="20">
      <c r="A6074" s="39"/>
    </row>
    <row r="6075" spans="1:1" ht="20">
      <c r="A6075" s="39"/>
    </row>
    <row r="6076" spans="1:1" ht="20">
      <c r="A6076" s="39"/>
    </row>
    <row r="6077" spans="1:1" ht="20">
      <c r="A6077" s="39"/>
    </row>
    <row r="6078" spans="1:1" ht="20">
      <c r="A6078" s="39"/>
    </row>
    <row r="6079" spans="1:1" ht="20">
      <c r="A6079" s="39"/>
    </row>
    <row r="6080" spans="1:1" ht="20">
      <c r="A6080" s="39"/>
    </row>
    <row r="6081" spans="1:1" ht="20">
      <c r="A6081" s="39"/>
    </row>
    <row r="6082" spans="1:1" ht="20">
      <c r="A6082" s="39"/>
    </row>
    <row r="6083" spans="1:1" ht="20">
      <c r="A6083" s="39"/>
    </row>
    <row r="6084" spans="1:1" ht="20">
      <c r="A6084" s="39"/>
    </row>
    <row r="6085" spans="1:1" ht="20">
      <c r="A6085" s="39"/>
    </row>
    <row r="6086" spans="1:1" ht="20">
      <c r="A6086" s="39"/>
    </row>
    <row r="6087" spans="1:1" ht="20">
      <c r="A6087" s="39"/>
    </row>
    <row r="6088" spans="1:1" ht="20">
      <c r="A6088" s="39"/>
    </row>
    <row r="6089" spans="1:1" ht="20">
      <c r="A6089" s="39"/>
    </row>
    <row r="6090" spans="1:1" ht="20">
      <c r="A6090" s="39"/>
    </row>
    <row r="6091" spans="1:1" ht="20">
      <c r="A6091" s="39"/>
    </row>
    <row r="6092" spans="1:1" ht="20">
      <c r="A6092" s="39"/>
    </row>
    <row r="6093" spans="1:1" ht="20">
      <c r="A6093" s="39"/>
    </row>
    <row r="6094" spans="1:1" ht="20">
      <c r="A6094" s="39"/>
    </row>
    <row r="6095" spans="1:1" ht="20">
      <c r="A6095" s="39"/>
    </row>
    <row r="6096" spans="1:1" ht="20">
      <c r="A6096" s="39"/>
    </row>
    <row r="6097" spans="1:1" ht="20">
      <c r="A6097" s="39"/>
    </row>
    <row r="6098" spans="1:1" ht="20">
      <c r="A6098" s="39"/>
    </row>
    <row r="6099" spans="1:1" ht="20">
      <c r="A6099" s="39"/>
    </row>
    <row r="6100" spans="1:1" ht="20">
      <c r="A6100" s="39"/>
    </row>
    <row r="6101" spans="1:1" ht="20">
      <c r="A6101" s="39"/>
    </row>
    <row r="6102" spans="1:1" ht="20">
      <c r="A6102" s="39"/>
    </row>
    <row r="6103" spans="1:1" ht="20">
      <c r="A6103" s="39"/>
    </row>
    <row r="6104" spans="1:1" ht="20">
      <c r="A6104" s="39"/>
    </row>
    <row r="6105" spans="1:1" ht="20">
      <c r="A6105" s="39"/>
    </row>
    <row r="6106" spans="1:1" ht="20">
      <c r="A6106" s="39"/>
    </row>
    <row r="6107" spans="1:1" ht="20">
      <c r="A6107" s="39"/>
    </row>
    <row r="6108" spans="1:1" ht="20">
      <c r="A6108" s="39"/>
    </row>
    <row r="6109" spans="1:1" ht="20">
      <c r="A6109" s="39"/>
    </row>
    <row r="6110" spans="1:1" ht="20">
      <c r="A6110" s="39"/>
    </row>
    <row r="6111" spans="1:1" ht="20">
      <c r="A6111" s="39"/>
    </row>
    <row r="6112" spans="1:1" ht="20">
      <c r="A6112" s="39"/>
    </row>
    <row r="6113" spans="1:1" ht="20">
      <c r="A6113" s="39"/>
    </row>
    <row r="6114" spans="1:1" ht="20">
      <c r="A6114" s="39"/>
    </row>
    <row r="6115" spans="1:1" ht="20">
      <c r="A6115" s="39"/>
    </row>
    <row r="6116" spans="1:1" ht="20">
      <c r="A6116" s="39"/>
    </row>
    <row r="6117" spans="1:1" ht="20">
      <c r="A6117" s="39"/>
    </row>
    <row r="6118" spans="1:1" ht="20">
      <c r="A6118" s="39"/>
    </row>
    <row r="6119" spans="1:1" ht="20">
      <c r="A6119" s="39"/>
    </row>
    <row r="6120" spans="1:1" ht="20">
      <c r="A6120" s="39"/>
    </row>
    <row r="6121" spans="1:1" ht="20">
      <c r="A6121" s="39"/>
    </row>
    <row r="6122" spans="1:1" ht="20">
      <c r="A6122" s="39"/>
    </row>
    <row r="6123" spans="1:1" ht="20">
      <c r="A6123" s="39"/>
    </row>
    <row r="6124" spans="1:1" ht="20">
      <c r="A6124" s="39"/>
    </row>
    <row r="6125" spans="1:1" ht="20">
      <c r="A6125" s="39"/>
    </row>
    <row r="6126" spans="1:1" ht="20">
      <c r="A6126" s="39"/>
    </row>
    <row r="6127" spans="1:1" ht="20">
      <c r="A6127" s="39"/>
    </row>
    <row r="6128" spans="1:1" ht="20">
      <c r="A6128" s="39"/>
    </row>
    <row r="6129" spans="1:1" ht="20">
      <c r="A6129" s="39"/>
    </row>
    <row r="6130" spans="1:1" ht="20">
      <c r="A6130" s="39"/>
    </row>
    <row r="6131" spans="1:1" ht="20">
      <c r="A6131" s="39"/>
    </row>
    <row r="6132" spans="1:1" ht="20">
      <c r="A6132" s="39"/>
    </row>
    <row r="6133" spans="1:1" ht="20">
      <c r="A6133" s="39"/>
    </row>
    <row r="6134" spans="1:1" ht="20">
      <c r="A6134" s="39"/>
    </row>
    <row r="6135" spans="1:1" ht="20">
      <c r="A6135" s="39"/>
    </row>
    <row r="6136" spans="1:1" ht="20">
      <c r="A6136" s="39"/>
    </row>
    <row r="6137" spans="1:1" ht="20">
      <c r="A6137" s="39"/>
    </row>
    <row r="6138" spans="1:1" ht="20">
      <c r="A6138" s="39"/>
    </row>
    <row r="6139" spans="1:1" ht="20">
      <c r="A6139" s="39"/>
    </row>
    <row r="6140" spans="1:1" ht="20">
      <c r="A6140" s="39"/>
    </row>
    <row r="6141" spans="1:1" ht="20">
      <c r="A6141" s="39"/>
    </row>
    <row r="6142" spans="1:1" ht="20">
      <c r="A6142" s="39"/>
    </row>
    <row r="6143" spans="1:1" ht="20">
      <c r="A6143" s="39"/>
    </row>
    <row r="6144" spans="1:1" ht="20">
      <c r="A6144" s="39"/>
    </row>
    <row r="6145" spans="1:1" ht="20">
      <c r="A6145" s="39"/>
    </row>
    <row r="6146" spans="1:1" ht="20">
      <c r="A6146" s="39"/>
    </row>
    <row r="6147" spans="1:1" ht="20">
      <c r="A6147" s="39"/>
    </row>
    <row r="6148" spans="1:1" ht="20">
      <c r="A6148" s="39"/>
    </row>
    <row r="6149" spans="1:1" ht="20">
      <c r="A6149" s="39"/>
    </row>
    <row r="6150" spans="1:1" ht="20">
      <c r="A6150" s="39"/>
    </row>
    <row r="6151" spans="1:1" ht="20">
      <c r="A6151" s="39"/>
    </row>
    <row r="6152" spans="1:1" ht="20">
      <c r="A6152" s="39"/>
    </row>
    <row r="6153" spans="1:1" ht="20">
      <c r="A6153" s="39"/>
    </row>
    <row r="6154" spans="1:1" ht="20">
      <c r="A6154" s="39"/>
    </row>
    <row r="6155" spans="1:1" ht="20">
      <c r="A6155" s="39"/>
    </row>
    <row r="6156" spans="1:1" ht="20">
      <c r="A6156" s="39"/>
    </row>
    <row r="6157" spans="1:1" ht="20">
      <c r="A6157" s="39"/>
    </row>
    <row r="6158" spans="1:1" ht="20">
      <c r="A6158" s="39"/>
    </row>
    <row r="6159" spans="1:1" ht="20">
      <c r="A6159" s="39"/>
    </row>
    <row r="6160" spans="1:1" ht="20">
      <c r="A6160" s="39"/>
    </row>
    <row r="6161" spans="1:1" ht="20">
      <c r="A6161" s="39"/>
    </row>
    <row r="6162" spans="1:1" ht="20">
      <c r="A6162" s="39"/>
    </row>
    <row r="6163" spans="1:1" ht="20">
      <c r="A6163" s="39"/>
    </row>
    <row r="6164" spans="1:1" ht="20">
      <c r="A6164" s="39"/>
    </row>
    <row r="6165" spans="1:1" ht="20">
      <c r="A6165" s="39"/>
    </row>
    <row r="6166" spans="1:1" ht="20">
      <c r="A6166" s="39"/>
    </row>
    <row r="6167" spans="1:1" ht="20">
      <c r="A6167" s="39"/>
    </row>
    <row r="6168" spans="1:1" ht="20">
      <c r="A6168" s="39"/>
    </row>
    <row r="6169" spans="1:1" ht="20">
      <c r="A6169" s="39"/>
    </row>
    <row r="6170" spans="1:1" ht="20">
      <c r="A6170" s="39"/>
    </row>
    <row r="6171" spans="1:1" ht="20">
      <c r="A6171" s="39"/>
    </row>
    <row r="6172" spans="1:1" ht="20">
      <c r="A6172" s="39"/>
    </row>
    <row r="6173" spans="1:1" ht="20">
      <c r="A6173" s="39"/>
    </row>
    <row r="6174" spans="1:1" ht="20">
      <c r="A6174" s="39"/>
    </row>
    <row r="6175" spans="1:1" ht="20">
      <c r="A6175" s="39"/>
    </row>
    <row r="6176" spans="1:1" ht="20">
      <c r="A6176" s="39"/>
    </row>
    <row r="6177" spans="1:1" ht="20">
      <c r="A6177" s="39"/>
    </row>
    <row r="6178" spans="1:1" ht="20">
      <c r="A6178" s="39"/>
    </row>
    <row r="6179" spans="1:1" ht="20">
      <c r="A6179" s="39"/>
    </row>
    <row r="6180" spans="1:1" ht="20">
      <c r="A6180" s="39"/>
    </row>
    <row r="6181" spans="1:1" ht="20">
      <c r="A6181" s="39"/>
    </row>
    <row r="6182" spans="1:1" ht="20">
      <c r="A6182" s="39"/>
    </row>
    <row r="6183" spans="1:1" ht="20">
      <c r="A6183" s="39"/>
    </row>
    <row r="6184" spans="1:1" ht="20">
      <c r="A6184" s="39"/>
    </row>
    <row r="6185" spans="1:1" ht="20">
      <c r="A6185" s="39"/>
    </row>
    <row r="6186" spans="1:1" ht="20">
      <c r="A6186" s="39"/>
    </row>
    <row r="6187" spans="1:1" ht="20">
      <c r="A6187" s="39"/>
    </row>
    <row r="6188" spans="1:1" ht="20">
      <c r="A6188" s="39"/>
    </row>
    <row r="6189" spans="1:1" ht="20">
      <c r="A6189" s="39"/>
    </row>
    <row r="6190" spans="1:1" ht="20">
      <c r="A6190" s="39"/>
    </row>
    <row r="6191" spans="1:1" ht="20">
      <c r="A6191" s="39"/>
    </row>
    <row r="6192" spans="1:1" ht="20">
      <c r="A6192" s="39"/>
    </row>
    <row r="6193" spans="1:1" ht="20">
      <c r="A6193" s="39"/>
    </row>
    <row r="6194" spans="1:1" ht="20">
      <c r="A6194" s="39"/>
    </row>
    <row r="6195" spans="1:1" ht="20">
      <c r="A6195" s="39"/>
    </row>
    <row r="6196" spans="1:1" ht="20">
      <c r="A6196" s="39"/>
    </row>
    <row r="6197" spans="1:1" ht="20">
      <c r="A6197" s="39"/>
    </row>
    <row r="6198" spans="1:1" ht="20">
      <c r="A6198" s="39"/>
    </row>
    <row r="6199" spans="1:1" ht="20">
      <c r="A6199" s="39"/>
    </row>
    <row r="6200" spans="1:1" ht="20">
      <c r="A6200" s="39"/>
    </row>
    <row r="6201" spans="1:1" ht="20">
      <c r="A6201" s="39"/>
    </row>
    <row r="6202" spans="1:1" ht="20">
      <c r="A6202" s="39"/>
    </row>
    <row r="6203" spans="1:1" ht="20">
      <c r="A6203" s="39"/>
    </row>
    <row r="6204" spans="1:1" ht="20">
      <c r="A6204" s="39"/>
    </row>
    <row r="6205" spans="1:1" ht="20">
      <c r="A6205" s="39"/>
    </row>
    <row r="6206" spans="1:1" ht="20">
      <c r="A6206" s="39"/>
    </row>
    <row r="6207" spans="1:1" ht="20">
      <c r="A6207" s="39"/>
    </row>
    <row r="6208" spans="1:1" ht="20">
      <c r="A6208" s="39"/>
    </row>
    <row r="6209" spans="1:1" ht="20">
      <c r="A6209" s="39"/>
    </row>
    <row r="6210" spans="1:1" ht="20">
      <c r="A6210" s="39"/>
    </row>
    <row r="6211" spans="1:1" ht="20">
      <c r="A6211" s="39"/>
    </row>
    <row r="6212" spans="1:1" ht="20">
      <c r="A6212" s="39"/>
    </row>
    <row r="6213" spans="1:1" ht="20">
      <c r="A6213" s="39"/>
    </row>
    <row r="6214" spans="1:1" ht="20">
      <c r="A6214" s="39"/>
    </row>
    <row r="6215" spans="1:1" ht="20">
      <c r="A6215" s="39"/>
    </row>
    <row r="6216" spans="1:1" ht="20">
      <c r="A6216" s="39"/>
    </row>
    <row r="6217" spans="1:1" ht="20">
      <c r="A6217" s="39"/>
    </row>
    <row r="6218" spans="1:1" ht="20">
      <c r="A6218" s="39"/>
    </row>
    <row r="6219" spans="1:1" ht="20">
      <c r="A6219" s="39"/>
    </row>
    <row r="6220" spans="1:1" ht="20">
      <c r="A6220" s="39"/>
    </row>
    <row r="6221" spans="1:1" ht="20">
      <c r="A6221" s="39"/>
    </row>
    <row r="6222" spans="1:1" ht="20">
      <c r="A6222" s="39"/>
    </row>
    <row r="6223" spans="1:1" ht="20">
      <c r="A6223" s="39"/>
    </row>
    <row r="6224" spans="1:1" ht="20">
      <c r="A6224" s="39"/>
    </row>
    <row r="6225" spans="1:1" ht="20">
      <c r="A6225" s="39"/>
    </row>
    <row r="6226" spans="1:1" ht="20">
      <c r="A6226" s="39"/>
    </row>
    <row r="6227" spans="1:1" ht="20">
      <c r="A6227" s="39"/>
    </row>
    <row r="6228" spans="1:1" ht="20">
      <c r="A6228" s="39"/>
    </row>
    <row r="6229" spans="1:1" ht="20">
      <c r="A6229" s="39"/>
    </row>
    <row r="6230" spans="1:1" ht="20">
      <c r="A6230" s="39"/>
    </row>
    <row r="6231" spans="1:1" ht="20">
      <c r="A6231" s="39"/>
    </row>
    <row r="6232" spans="1:1" ht="20">
      <c r="A6232" s="39"/>
    </row>
    <row r="6233" spans="1:1" ht="20">
      <c r="A6233" s="39"/>
    </row>
    <row r="6234" spans="1:1" ht="20">
      <c r="A6234" s="39"/>
    </row>
    <row r="6235" spans="1:1" ht="20">
      <c r="A6235" s="39"/>
    </row>
    <row r="6236" spans="1:1" ht="20">
      <c r="A6236" s="39"/>
    </row>
    <row r="6237" spans="1:1" ht="20">
      <c r="A6237" s="39"/>
    </row>
    <row r="6238" spans="1:1" ht="20">
      <c r="A6238" s="39"/>
    </row>
    <row r="6239" spans="1:1" ht="20">
      <c r="A6239" s="39"/>
    </row>
    <row r="6240" spans="1:1" ht="20">
      <c r="A6240" s="39"/>
    </row>
    <row r="6241" spans="1:1" ht="20">
      <c r="A6241" s="39"/>
    </row>
    <row r="6242" spans="1:1" ht="20">
      <c r="A6242" s="39"/>
    </row>
    <row r="6243" spans="1:1" ht="20">
      <c r="A6243" s="39"/>
    </row>
    <row r="6244" spans="1:1" ht="20">
      <c r="A6244" s="39"/>
    </row>
    <row r="6245" spans="1:1" ht="20">
      <c r="A6245" s="39"/>
    </row>
    <row r="6246" spans="1:1" ht="20">
      <c r="A6246" s="39"/>
    </row>
    <row r="6247" spans="1:1" ht="20">
      <c r="A6247" s="39"/>
    </row>
    <row r="6248" spans="1:1" ht="20">
      <c r="A6248" s="39"/>
    </row>
    <row r="6249" spans="1:1" ht="20">
      <c r="A6249" s="39"/>
    </row>
    <row r="6250" spans="1:1" ht="20">
      <c r="A6250" s="39"/>
    </row>
    <row r="6251" spans="1:1" ht="20">
      <c r="A6251" s="39"/>
    </row>
    <row r="6252" spans="1:1" ht="20">
      <c r="A6252" s="39"/>
    </row>
    <row r="6253" spans="1:1" ht="20">
      <c r="A6253" s="39"/>
    </row>
    <row r="6254" spans="1:1" ht="20">
      <c r="A6254" s="39"/>
    </row>
    <row r="6255" spans="1:1" ht="20">
      <c r="A6255" s="39"/>
    </row>
    <row r="6256" spans="1:1" ht="20">
      <c r="A6256" s="39"/>
    </row>
    <row r="6257" spans="1:1" ht="20">
      <c r="A6257" s="39"/>
    </row>
    <row r="6258" spans="1:1" ht="20">
      <c r="A6258" s="39"/>
    </row>
    <row r="6259" spans="1:1" ht="20">
      <c r="A6259" s="39"/>
    </row>
    <row r="6260" spans="1:1" ht="20">
      <c r="A6260" s="39"/>
    </row>
    <row r="6261" spans="1:1" ht="20">
      <c r="A6261" s="39"/>
    </row>
    <row r="6262" spans="1:1" ht="20">
      <c r="A6262" s="39"/>
    </row>
    <row r="6263" spans="1:1" ht="20">
      <c r="A6263" s="39"/>
    </row>
    <row r="6264" spans="1:1" ht="20">
      <c r="A6264" s="39"/>
    </row>
    <row r="6265" spans="1:1" ht="20">
      <c r="A6265" s="39"/>
    </row>
    <row r="6266" spans="1:1" ht="20">
      <c r="A6266" s="39"/>
    </row>
    <row r="6267" spans="1:1" ht="20">
      <c r="A6267" s="39"/>
    </row>
    <row r="6268" spans="1:1" ht="20">
      <c r="A6268" s="39"/>
    </row>
    <row r="6269" spans="1:1" ht="20">
      <c r="A6269" s="39"/>
    </row>
    <row r="6270" spans="1:1" ht="20">
      <c r="A6270" s="39"/>
    </row>
    <row r="6271" spans="1:1" ht="20">
      <c r="A6271" s="39"/>
    </row>
    <row r="6272" spans="1:1" ht="20">
      <c r="A6272" s="39"/>
    </row>
    <row r="6273" spans="1:1" ht="20">
      <c r="A6273" s="39"/>
    </row>
    <row r="6274" spans="1:1" ht="20">
      <c r="A6274" s="39"/>
    </row>
    <row r="6275" spans="1:1" ht="20">
      <c r="A6275" s="39"/>
    </row>
    <row r="6276" spans="1:1" ht="20">
      <c r="A6276" s="39"/>
    </row>
    <row r="6277" spans="1:1" ht="20">
      <c r="A6277" s="39"/>
    </row>
    <row r="6278" spans="1:1" ht="20">
      <c r="A6278" s="39"/>
    </row>
    <row r="6279" spans="1:1" ht="20">
      <c r="A6279" s="39"/>
    </row>
    <row r="6280" spans="1:1" ht="20">
      <c r="A6280" s="39"/>
    </row>
    <row r="6281" spans="1:1" ht="20">
      <c r="A6281" s="39"/>
    </row>
    <row r="6282" spans="1:1" ht="20">
      <c r="A6282" s="39"/>
    </row>
    <row r="6283" spans="1:1" ht="20">
      <c r="A6283" s="39"/>
    </row>
    <row r="6284" spans="1:1" ht="20">
      <c r="A6284" s="39"/>
    </row>
    <row r="6285" spans="1:1" ht="20">
      <c r="A6285" s="39"/>
    </row>
    <row r="6286" spans="1:1" ht="20">
      <c r="A6286" s="39"/>
    </row>
    <row r="6287" spans="1:1" ht="20">
      <c r="A6287" s="39"/>
    </row>
    <row r="6288" spans="1:1" ht="20">
      <c r="A6288" s="39"/>
    </row>
    <row r="6289" spans="1:1" ht="20">
      <c r="A6289" s="39"/>
    </row>
    <row r="6290" spans="1:1" ht="20">
      <c r="A6290" s="39"/>
    </row>
    <row r="6291" spans="1:1" ht="20">
      <c r="A6291" s="39"/>
    </row>
    <row r="6292" spans="1:1" ht="20">
      <c r="A6292" s="39"/>
    </row>
    <row r="6293" spans="1:1" ht="20">
      <c r="A6293" s="39"/>
    </row>
    <row r="6294" spans="1:1" ht="20">
      <c r="A6294" s="39"/>
    </row>
    <row r="6295" spans="1:1" ht="20">
      <c r="A6295" s="39"/>
    </row>
    <row r="6296" spans="1:1" ht="20">
      <c r="A6296" s="39"/>
    </row>
    <row r="6297" spans="1:1" ht="20">
      <c r="A6297" s="39"/>
    </row>
    <row r="6298" spans="1:1" ht="20">
      <c r="A6298" s="39"/>
    </row>
    <row r="6299" spans="1:1" ht="20">
      <c r="A6299" s="39"/>
    </row>
    <row r="6300" spans="1:1" ht="20">
      <c r="A6300" s="39"/>
    </row>
    <row r="6301" spans="1:1" ht="20">
      <c r="A6301" s="39"/>
    </row>
    <row r="6302" spans="1:1" ht="20">
      <c r="A6302" s="39"/>
    </row>
    <row r="6303" spans="1:1" ht="20">
      <c r="A6303" s="39"/>
    </row>
    <row r="6304" spans="1:1" ht="20">
      <c r="A6304" s="39"/>
    </row>
    <row r="6305" spans="1:1" ht="20">
      <c r="A6305" s="39"/>
    </row>
    <row r="6306" spans="1:1" ht="20">
      <c r="A6306" s="39"/>
    </row>
    <row r="6307" spans="1:1" ht="20">
      <c r="A6307" s="39"/>
    </row>
    <row r="6308" spans="1:1" ht="20">
      <c r="A6308" s="39"/>
    </row>
    <row r="6309" spans="1:1" ht="20">
      <c r="A6309" s="39"/>
    </row>
    <row r="6310" spans="1:1" ht="20">
      <c r="A6310" s="39"/>
    </row>
    <row r="6311" spans="1:1" ht="20">
      <c r="A6311" s="39"/>
    </row>
    <row r="6312" spans="1:1" ht="20">
      <c r="A6312" s="39"/>
    </row>
    <row r="6313" spans="1:1" ht="20">
      <c r="A6313" s="39"/>
    </row>
    <row r="6314" spans="1:1" ht="20">
      <c r="A6314" s="39"/>
    </row>
    <row r="6315" spans="1:1" ht="20">
      <c r="A6315" s="39"/>
    </row>
    <row r="6316" spans="1:1" ht="20">
      <c r="A6316" s="39"/>
    </row>
    <row r="6317" spans="1:1" ht="20">
      <c r="A6317" s="39"/>
    </row>
    <row r="6318" spans="1:1" ht="20">
      <c r="A6318" s="39"/>
    </row>
    <row r="6319" spans="1:1" ht="20">
      <c r="A6319" s="39"/>
    </row>
    <row r="6320" spans="1:1" ht="20">
      <c r="A6320" s="39"/>
    </row>
    <row r="6321" spans="1:1" ht="20">
      <c r="A6321" s="39"/>
    </row>
    <row r="6322" spans="1:1" ht="20">
      <c r="A6322" s="39"/>
    </row>
    <row r="6323" spans="1:1" ht="20">
      <c r="A6323" s="39"/>
    </row>
    <row r="6324" spans="1:1" ht="20">
      <c r="A6324" s="39"/>
    </row>
    <row r="6325" spans="1:1" ht="20">
      <c r="A6325" s="39"/>
    </row>
    <row r="6326" spans="1:1" ht="20">
      <c r="A6326" s="39"/>
    </row>
    <row r="6327" spans="1:1" ht="20">
      <c r="A6327" s="39"/>
    </row>
    <row r="6328" spans="1:1" ht="20">
      <c r="A6328" s="39"/>
    </row>
    <row r="6329" spans="1:1" ht="20">
      <c r="A6329" s="39"/>
    </row>
    <row r="6330" spans="1:1" ht="20">
      <c r="A6330" s="39"/>
    </row>
    <row r="6331" spans="1:1" ht="20">
      <c r="A6331" s="39"/>
    </row>
    <row r="6332" spans="1:1" ht="20">
      <c r="A6332" s="39"/>
    </row>
    <row r="6333" spans="1:1" ht="20">
      <c r="A6333" s="39"/>
    </row>
    <row r="6334" spans="1:1" ht="20">
      <c r="A6334" s="39"/>
    </row>
    <row r="6335" spans="1:1" ht="20">
      <c r="A6335" s="39"/>
    </row>
    <row r="6336" spans="1:1" ht="20">
      <c r="A6336" s="39"/>
    </row>
    <row r="6337" spans="1:1" ht="20">
      <c r="A6337" s="39"/>
    </row>
    <row r="6338" spans="1:1" ht="20">
      <c r="A6338" s="39"/>
    </row>
    <row r="6339" spans="1:1" ht="20">
      <c r="A6339" s="39"/>
    </row>
    <row r="6340" spans="1:1" ht="20">
      <c r="A6340" s="39"/>
    </row>
    <row r="6341" spans="1:1" ht="20">
      <c r="A6341" s="39"/>
    </row>
    <row r="6342" spans="1:1" ht="20">
      <c r="A6342" s="39"/>
    </row>
    <row r="6343" spans="1:1" ht="20">
      <c r="A6343" s="39"/>
    </row>
    <row r="6344" spans="1:1" ht="20">
      <c r="A6344" s="39"/>
    </row>
    <row r="6345" spans="1:1" ht="20">
      <c r="A6345" s="39"/>
    </row>
    <row r="6346" spans="1:1" ht="20">
      <c r="A6346" s="39"/>
    </row>
    <row r="6347" spans="1:1" ht="20">
      <c r="A6347" s="39"/>
    </row>
    <row r="6348" spans="1:1" ht="20">
      <c r="A6348" s="39"/>
    </row>
    <row r="6349" spans="1:1" ht="20">
      <c r="A6349" s="39"/>
    </row>
    <row r="6350" spans="1:1" ht="20">
      <c r="A6350" s="39"/>
    </row>
    <row r="6351" spans="1:1" ht="20">
      <c r="A6351" s="39"/>
    </row>
    <row r="6352" spans="1:1" ht="20">
      <c r="A6352" s="39"/>
    </row>
    <row r="6353" spans="1:1" ht="20">
      <c r="A6353" s="39"/>
    </row>
    <row r="6354" spans="1:1" ht="20">
      <c r="A6354" s="39"/>
    </row>
    <row r="6355" spans="1:1" ht="20">
      <c r="A6355" s="39"/>
    </row>
    <row r="6356" spans="1:1" ht="20">
      <c r="A6356" s="39"/>
    </row>
    <row r="6357" spans="1:1" ht="20">
      <c r="A6357" s="39"/>
    </row>
    <row r="6358" spans="1:1" ht="20">
      <c r="A6358" s="39"/>
    </row>
    <row r="6359" spans="1:1" ht="20">
      <c r="A6359" s="39"/>
    </row>
    <row r="6360" spans="1:1" ht="20">
      <c r="A6360" s="39"/>
    </row>
    <row r="6361" spans="1:1" ht="20">
      <c r="A6361" s="39"/>
    </row>
    <row r="6362" spans="1:1" ht="20">
      <c r="A6362" s="39"/>
    </row>
    <row r="6363" spans="1:1" ht="20">
      <c r="A6363" s="39"/>
    </row>
    <row r="6364" spans="1:1" ht="20">
      <c r="A6364" s="39"/>
    </row>
    <row r="6365" spans="1:1" ht="20">
      <c r="A6365" s="39"/>
    </row>
    <row r="6366" spans="1:1" ht="20">
      <c r="A6366" s="39"/>
    </row>
    <row r="6367" spans="1:1" ht="20">
      <c r="A6367" s="39"/>
    </row>
    <row r="6368" spans="1:1" ht="20">
      <c r="A6368" s="39"/>
    </row>
    <row r="6369" spans="1:1" ht="20">
      <c r="A6369" s="39"/>
    </row>
    <row r="6370" spans="1:1" ht="20">
      <c r="A6370" s="39"/>
    </row>
    <row r="6371" spans="1:1" ht="20">
      <c r="A6371" s="39"/>
    </row>
    <row r="6372" spans="1:1" ht="20">
      <c r="A6372" s="39"/>
    </row>
    <row r="6373" spans="1:1" ht="20">
      <c r="A6373" s="39"/>
    </row>
    <row r="6374" spans="1:1" ht="20">
      <c r="A6374" s="39"/>
    </row>
    <row r="6375" spans="1:1" ht="20">
      <c r="A6375" s="39"/>
    </row>
    <row r="6376" spans="1:1" ht="20">
      <c r="A6376" s="39"/>
    </row>
    <row r="6377" spans="1:1" ht="20">
      <c r="A6377" s="39"/>
    </row>
    <row r="6378" spans="1:1" ht="20">
      <c r="A6378" s="39"/>
    </row>
    <row r="6379" spans="1:1" ht="20">
      <c r="A6379" s="39"/>
    </row>
    <row r="6380" spans="1:1" ht="20">
      <c r="A6380" s="39"/>
    </row>
    <row r="6381" spans="1:1" ht="20">
      <c r="A6381" s="39"/>
    </row>
    <row r="6382" spans="1:1" ht="20">
      <c r="A6382" s="39"/>
    </row>
    <row r="6383" spans="1:1" ht="20">
      <c r="A6383" s="39"/>
    </row>
    <row r="6384" spans="1:1" ht="20">
      <c r="A6384" s="39"/>
    </row>
    <row r="6385" spans="1:1" ht="20">
      <c r="A6385" s="39"/>
    </row>
    <row r="6386" spans="1:1" ht="20">
      <c r="A6386" s="39"/>
    </row>
    <row r="6387" spans="1:1" ht="20">
      <c r="A6387" s="39"/>
    </row>
    <row r="6388" spans="1:1" ht="20">
      <c r="A6388" s="39"/>
    </row>
    <row r="6389" spans="1:1" ht="20">
      <c r="A6389" s="39"/>
    </row>
    <row r="6390" spans="1:1" ht="20">
      <c r="A6390" s="39"/>
    </row>
    <row r="6391" spans="1:1" ht="20">
      <c r="A6391" s="39"/>
    </row>
    <row r="6392" spans="1:1" ht="20">
      <c r="A6392" s="39"/>
    </row>
    <row r="6393" spans="1:1" ht="20">
      <c r="A6393" s="39"/>
    </row>
    <row r="6394" spans="1:1" ht="20">
      <c r="A6394" s="39"/>
    </row>
    <row r="6395" spans="1:1" ht="20">
      <c r="A6395" s="39"/>
    </row>
    <row r="6396" spans="1:1" ht="20">
      <c r="A6396" s="39"/>
    </row>
    <row r="6397" spans="1:1" ht="20">
      <c r="A6397" s="39"/>
    </row>
    <row r="6398" spans="1:1" ht="20">
      <c r="A6398" s="39"/>
    </row>
    <row r="6399" spans="1:1" ht="20">
      <c r="A6399" s="39"/>
    </row>
    <row r="6400" spans="1:1" ht="20">
      <c r="A6400" s="39"/>
    </row>
    <row r="6401" spans="1:1" ht="20">
      <c r="A6401" s="39"/>
    </row>
    <row r="6402" spans="1:1" ht="20">
      <c r="A6402" s="39"/>
    </row>
    <row r="6403" spans="1:1" ht="20">
      <c r="A6403" s="39"/>
    </row>
    <row r="6404" spans="1:1" ht="20">
      <c r="A6404" s="39"/>
    </row>
    <row r="6405" spans="1:1" ht="20">
      <c r="A6405" s="39"/>
    </row>
    <row r="6406" spans="1:1" ht="20">
      <c r="A6406" s="39"/>
    </row>
    <row r="6407" spans="1:1" ht="20">
      <c r="A6407" s="39"/>
    </row>
    <row r="6408" spans="1:1" ht="20">
      <c r="A6408" s="39"/>
    </row>
    <row r="6409" spans="1:1" ht="20">
      <c r="A6409" s="39"/>
    </row>
    <row r="6410" spans="1:1" ht="20">
      <c r="A6410" s="39"/>
    </row>
    <row r="6411" spans="1:1" ht="20">
      <c r="A6411" s="39"/>
    </row>
    <row r="6412" spans="1:1" ht="20">
      <c r="A6412" s="39"/>
    </row>
    <row r="6413" spans="1:1" ht="20">
      <c r="A6413" s="39"/>
    </row>
    <row r="6414" spans="1:1" ht="20">
      <c r="A6414" s="39"/>
    </row>
    <row r="6415" spans="1:1" ht="20">
      <c r="A6415" s="39"/>
    </row>
    <row r="6416" spans="1:1" ht="20">
      <c r="A6416" s="39"/>
    </row>
    <row r="6417" spans="1:1" ht="20">
      <c r="A6417" s="39"/>
    </row>
    <row r="6418" spans="1:1" ht="20">
      <c r="A6418" s="39"/>
    </row>
    <row r="6419" spans="1:1" ht="20">
      <c r="A6419" s="39"/>
    </row>
    <row r="6420" spans="1:1" ht="20">
      <c r="A6420" s="39"/>
    </row>
    <row r="6421" spans="1:1" ht="20">
      <c r="A6421" s="39"/>
    </row>
    <row r="6422" spans="1:1" ht="20">
      <c r="A6422" s="39"/>
    </row>
    <row r="6423" spans="1:1" ht="20">
      <c r="A6423" s="39"/>
    </row>
    <row r="6424" spans="1:1" ht="20">
      <c r="A6424" s="39"/>
    </row>
    <row r="6425" spans="1:1" ht="20">
      <c r="A6425" s="39"/>
    </row>
    <row r="6426" spans="1:1" ht="20">
      <c r="A6426" s="39"/>
    </row>
    <row r="6427" spans="1:1" ht="20">
      <c r="A6427" s="39"/>
    </row>
    <row r="6428" spans="1:1" ht="20">
      <c r="A6428" s="39"/>
    </row>
    <row r="6429" spans="1:1" ht="20">
      <c r="A6429" s="39"/>
    </row>
    <row r="6430" spans="1:1" ht="20">
      <c r="A6430" s="39"/>
    </row>
    <row r="6431" spans="1:1" ht="20">
      <c r="A6431" s="39"/>
    </row>
    <row r="6432" spans="1:1" ht="20">
      <c r="A6432" s="39"/>
    </row>
    <row r="6433" spans="1:1" ht="20">
      <c r="A6433" s="39"/>
    </row>
    <row r="6434" spans="1:1" ht="20">
      <c r="A6434" s="39"/>
    </row>
    <row r="6435" spans="1:1" ht="20">
      <c r="A6435" s="39"/>
    </row>
    <row r="6436" spans="1:1" ht="20">
      <c r="A6436" s="39"/>
    </row>
    <row r="6437" spans="1:1" ht="20">
      <c r="A6437" s="39"/>
    </row>
    <row r="6438" spans="1:1" ht="20">
      <c r="A6438" s="39"/>
    </row>
    <row r="6439" spans="1:1" ht="20">
      <c r="A6439" s="39"/>
    </row>
    <row r="6440" spans="1:1" ht="20">
      <c r="A6440" s="39"/>
    </row>
    <row r="6441" spans="1:1" ht="20">
      <c r="A6441" s="39"/>
    </row>
    <row r="6442" spans="1:1" ht="20">
      <c r="A6442" s="39"/>
    </row>
    <row r="6443" spans="1:1" ht="20">
      <c r="A6443" s="39"/>
    </row>
    <row r="6444" spans="1:1" ht="20">
      <c r="A6444" s="39"/>
    </row>
    <row r="6445" spans="1:1" ht="20">
      <c r="A6445" s="39"/>
    </row>
    <row r="6446" spans="1:1" ht="20">
      <c r="A6446" s="39"/>
    </row>
    <row r="6447" spans="1:1" ht="20">
      <c r="A6447" s="39"/>
    </row>
    <row r="6448" spans="1:1" ht="20">
      <c r="A6448" s="39"/>
    </row>
    <row r="6449" spans="1:1" ht="20">
      <c r="A6449" s="39"/>
    </row>
    <row r="6450" spans="1:1" ht="20">
      <c r="A6450" s="39"/>
    </row>
    <row r="6451" spans="1:1" ht="20">
      <c r="A6451" s="39"/>
    </row>
    <row r="6452" spans="1:1" ht="20">
      <c r="A6452" s="39"/>
    </row>
    <row r="6453" spans="1:1" ht="20">
      <c r="A6453" s="39"/>
    </row>
    <row r="6454" spans="1:1" ht="20">
      <c r="A6454" s="39"/>
    </row>
    <row r="6455" spans="1:1" ht="20">
      <c r="A6455" s="39"/>
    </row>
    <row r="6456" spans="1:1" ht="20">
      <c r="A6456" s="39"/>
    </row>
    <row r="6457" spans="1:1" ht="20">
      <c r="A6457" s="39"/>
    </row>
    <row r="6458" spans="1:1" ht="20">
      <c r="A6458" s="39"/>
    </row>
    <row r="6459" spans="1:1" ht="20">
      <c r="A6459" s="39"/>
    </row>
    <row r="6460" spans="1:1" ht="20">
      <c r="A6460" s="39"/>
    </row>
    <row r="6461" spans="1:1" ht="20">
      <c r="A6461" s="39"/>
    </row>
    <row r="6462" spans="1:1" ht="20">
      <c r="A6462" s="39"/>
    </row>
    <row r="6463" spans="1:1" ht="20">
      <c r="A6463" s="39"/>
    </row>
    <row r="6464" spans="1:1" ht="20">
      <c r="A6464" s="39"/>
    </row>
    <row r="6465" spans="1:1" ht="20">
      <c r="A6465" s="39"/>
    </row>
    <row r="6466" spans="1:1" ht="20">
      <c r="A6466" s="39"/>
    </row>
    <row r="6467" spans="1:1" ht="20">
      <c r="A6467" s="39"/>
    </row>
    <row r="6468" spans="1:1" ht="20">
      <c r="A6468" s="39"/>
    </row>
    <row r="6469" spans="1:1" ht="20">
      <c r="A6469" s="39"/>
    </row>
    <row r="6470" spans="1:1" ht="20">
      <c r="A6470" s="39"/>
    </row>
    <row r="6471" spans="1:1" ht="20">
      <c r="A6471" s="39"/>
    </row>
    <row r="6472" spans="1:1" ht="20">
      <c r="A6472" s="39"/>
    </row>
    <row r="6473" spans="1:1" ht="20">
      <c r="A6473" s="39"/>
    </row>
    <row r="6474" spans="1:1" ht="20">
      <c r="A6474" s="39"/>
    </row>
    <row r="6475" spans="1:1" ht="20">
      <c r="A6475" s="39"/>
    </row>
    <row r="6476" spans="1:1" ht="20">
      <c r="A6476" s="39"/>
    </row>
    <row r="6477" spans="1:1" ht="20">
      <c r="A6477" s="39"/>
    </row>
    <row r="6478" spans="1:1" ht="20">
      <c r="A6478" s="39"/>
    </row>
    <row r="6479" spans="1:1" ht="20">
      <c r="A6479" s="39"/>
    </row>
    <row r="6480" spans="1:1" ht="20">
      <c r="A6480" s="39"/>
    </row>
    <row r="6481" spans="1:1" ht="20">
      <c r="A6481" s="39"/>
    </row>
    <row r="6482" spans="1:1" ht="20">
      <c r="A6482" s="39"/>
    </row>
    <row r="6483" spans="1:1" ht="20">
      <c r="A6483" s="39"/>
    </row>
    <row r="6484" spans="1:1" ht="20">
      <c r="A6484" s="39"/>
    </row>
    <row r="6485" spans="1:1" ht="20">
      <c r="A6485" s="39"/>
    </row>
    <row r="6486" spans="1:1" ht="20">
      <c r="A6486" s="39"/>
    </row>
    <row r="6487" spans="1:1" ht="20">
      <c r="A6487" s="39"/>
    </row>
    <row r="6488" spans="1:1" ht="20">
      <c r="A6488" s="39"/>
    </row>
    <row r="6489" spans="1:1" ht="20">
      <c r="A6489" s="39"/>
    </row>
    <row r="6490" spans="1:1" ht="20">
      <c r="A6490" s="39"/>
    </row>
    <row r="6491" spans="1:1" ht="20">
      <c r="A6491" s="39"/>
    </row>
    <row r="6492" spans="1:1" ht="20">
      <c r="A6492" s="39"/>
    </row>
    <row r="6493" spans="1:1" ht="20">
      <c r="A6493" s="39"/>
    </row>
    <row r="6494" spans="1:1" ht="20">
      <c r="A6494" s="39"/>
    </row>
    <row r="6495" spans="1:1" ht="20">
      <c r="A6495" s="39"/>
    </row>
    <row r="6496" spans="1:1" ht="20">
      <c r="A6496" s="39"/>
    </row>
    <row r="6497" spans="1:1" ht="20">
      <c r="A6497" s="39"/>
    </row>
    <row r="6498" spans="1:1" ht="20">
      <c r="A6498" s="39"/>
    </row>
    <row r="6499" spans="1:1" ht="20">
      <c r="A6499" s="39"/>
    </row>
    <row r="6500" spans="1:1" ht="20">
      <c r="A6500" s="39"/>
    </row>
    <row r="6501" spans="1:1" ht="20">
      <c r="A6501" s="39"/>
    </row>
    <row r="6502" spans="1:1" ht="20">
      <c r="A6502" s="39"/>
    </row>
    <row r="6503" spans="1:1" ht="20">
      <c r="A6503" s="39"/>
    </row>
    <row r="6504" spans="1:1" ht="20">
      <c r="A6504" s="39"/>
    </row>
    <row r="6505" spans="1:1" ht="20">
      <c r="A6505" s="39"/>
    </row>
    <row r="6506" spans="1:1" ht="20">
      <c r="A6506" s="39"/>
    </row>
    <row r="6507" spans="1:1" ht="20">
      <c r="A6507" s="39"/>
    </row>
    <row r="6508" spans="1:1" ht="20">
      <c r="A6508" s="39"/>
    </row>
    <row r="6509" spans="1:1" ht="20">
      <c r="A6509" s="39"/>
    </row>
    <row r="6510" spans="1:1" ht="20">
      <c r="A6510" s="39"/>
    </row>
    <row r="6511" spans="1:1" ht="20">
      <c r="A6511" s="39"/>
    </row>
    <row r="6512" spans="1:1" ht="20">
      <c r="A6512" s="39"/>
    </row>
    <row r="6513" spans="1:1" ht="20">
      <c r="A6513" s="39"/>
    </row>
    <row r="6514" spans="1:1" ht="20">
      <c r="A6514" s="39"/>
    </row>
    <row r="6515" spans="1:1" ht="20">
      <c r="A6515" s="39"/>
    </row>
    <row r="6516" spans="1:1" ht="20">
      <c r="A6516" s="39"/>
    </row>
    <row r="6517" spans="1:1" ht="20">
      <c r="A6517" s="39"/>
    </row>
    <row r="6518" spans="1:1" ht="20">
      <c r="A6518" s="39"/>
    </row>
    <row r="6519" spans="1:1" ht="20">
      <c r="A6519" s="39"/>
    </row>
    <row r="6520" spans="1:1" ht="20">
      <c r="A6520" s="39"/>
    </row>
    <row r="6521" spans="1:1" ht="20">
      <c r="A6521" s="39"/>
    </row>
    <row r="6522" spans="1:1" ht="20">
      <c r="A6522" s="39"/>
    </row>
    <row r="6523" spans="1:1" ht="20">
      <c r="A6523" s="39"/>
    </row>
    <row r="6524" spans="1:1" ht="20">
      <c r="A6524" s="39"/>
    </row>
    <row r="6525" spans="1:1" ht="20">
      <c r="A6525" s="39"/>
    </row>
    <row r="6526" spans="1:1" ht="20">
      <c r="A6526" s="39"/>
    </row>
    <row r="6527" spans="1:1" ht="20">
      <c r="A6527" s="39"/>
    </row>
    <row r="6528" spans="1:1" ht="20">
      <c r="A6528" s="39"/>
    </row>
    <row r="6529" spans="1:1" ht="20">
      <c r="A6529" s="39"/>
    </row>
    <row r="6530" spans="1:1" ht="20">
      <c r="A6530" s="39"/>
    </row>
    <row r="6531" spans="1:1" ht="20">
      <c r="A6531" s="39"/>
    </row>
    <row r="6532" spans="1:1" ht="20">
      <c r="A6532" s="39"/>
    </row>
    <row r="6533" spans="1:1" ht="20">
      <c r="A6533" s="39"/>
    </row>
    <row r="6534" spans="1:1" ht="20">
      <c r="A6534" s="39"/>
    </row>
    <row r="6535" spans="1:1" ht="20">
      <c r="A6535" s="39"/>
    </row>
    <row r="6536" spans="1:1" ht="20">
      <c r="A6536" s="39"/>
    </row>
    <row r="6537" spans="1:1" ht="20">
      <c r="A6537" s="39"/>
    </row>
    <row r="6538" spans="1:1" ht="20">
      <c r="A6538" s="39"/>
    </row>
    <row r="6539" spans="1:1" ht="20">
      <c r="A6539" s="39"/>
    </row>
    <row r="6540" spans="1:1" ht="20">
      <c r="A6540" s="39"/>
    </row>
    <row r="6541" spans="1:1" ht="20">
      <c r="A6541" s="39"/>
    </row>
    <row r="6542" spans="1:1" ht="20">
      <c r="A6542" s="39"/>
    </row>
    <row r="6543" spans="1:1" ht="20">
      <c r="A6543" s="39"/>
    </row>
    <row r="6544" spans="1:1" ht="20">
      <c r="A6544" s="39"/>
    </row>
    <row r="6545" spans="1:1" ht="20">
      <c r="A6545" s="39"/>
    </row>
    <row r="6546" spans="1:1" ht="20">
      <c r="A6546" s="39"/>
    </row>
    <row r="6547" spans="1:1" ht="20">
      <c r="A6547" s="39"/>
    </row>
    <row r="6548" spans="1:1" ht="20">
      <c r="A6548" s="39"/>
    </row>
    <row r="6549" spans="1:1" ht="20">
      <c r="A6549" s="39"/>
    </row>
    <row r="6550" spans="1:1" ht="20">
      <c r="A6550" s="39"/>
    </row>
    <row r="6551" spans="1:1" ht="20">
      <c r="A6551" s="39"/>
    </row>
    <row r="6552" spans="1:1" ht="20">
      <c r="A6552" s="39"/>
    </row>
    <row r="6553" spans="1:1" ht="20">
      <c r="A6553" s="39"/>
    </row>
    <row r="6554" spans="1:1" ht="20">
      <c r="A6554" s="39"/>
    </row>
    <row r="6555" spans="1:1" ht="20">
      <c r="A6555" s="39"/>
    </row>
    <row r="6556" spans="1:1" ht="20">
      <c r="A6556" s="39"/>
    </row>
    <row r="6557" spans="1:1" ht="20">
      <c r="A6557" s="39"/>
    </row>
    <row r="6558" spans="1:1" ht="20">
      <c r="A6558" s="39"/>
    </row>
    <row r="6559" spans="1:1" ht="20">
      <c r="A6559" s="39"/>
    </row>
    <row r="6560" spans="1:1" ht="20">
      <c r="A6560" s="39"/>
    </row>
    <row r="6561" spans="1:1" ht="20">
      <c r="A6561" s="39"/>
    </row>
    <row r="6562" spans="1:1" ht="20">
      <c r="A6562" s="39"/>
    </row>
    <row r="6563" spans="1:1" ht="20">
      <c r="A6563" s="39"/>
    </row>
    <row r="6564" spans="1:1" ht="20">
      <c r="A6564" s="39"/>
    </row>
    <row r="6565" spans="1:1" ht="20">
      <c r="A6565" s="39"/>
    </row>
    <row r="6566" spans="1:1" ht="20">
      <c r="A6566" s="39"/>
    </row>
    <row r="6567" spans="1:1" ht="20">
      <c r="A6567" s="39"/>
    </row>
    <row r="6568" spans="1:1" ht="20">
      <c r="A6568" s="39"/>
    </row>
    <row r="6569" spans="1:1" ht="20">
      <c r="A6569" s="39"/>
    </row>
    <row r="6570" spans="1:1" ht="20">
      <c r="A6570" s="39"/>
    </row>
    <row r="6571" spans="1:1" ht="20">
      <c r="A6571" s="39"/>
    </row>
    <row r="6572" spans="1:1" ht="20">
      <c r="A6572" s="39"/>
    </row>
    <row r="6573" spans="1:1" ht="20">
      <c r="A6573" s="39"/>
    </row>
    <row r="6574" spans="1:1" ht="20">
      <c r="A6574" s="39"/>
    </row>
    <row r="6575" spans="1:1" ht="20">
      <c r="A6575" s="39"/>
    </row>
    <row r="6576" spans="1:1" ht="20">
      <c r="A6576" s="39"/>
    </row>
    <row r="6577" spans="1:1" ht="20">
      <c r="A6577" s="39"/>
    </row>
    <row r="6578" spans="1:1" ht="20">
      <c r="A6578" s="39"/>
    </row>
    <row r="6579" spans="1:1" ht="20">
      <c r="A6579" s="39"/>
    </row>
    <row r="6580" spans="1:1" ht="20">
      <c r="A6580" s="39"/>
    </row>
    <row r="6581" spans="1:1" ht="20">
      <c r="A6581" s="39"/>
    </row>
    <row r="6582" spans="1:1" ht="20">
      <c r="A6582" s="39"/>
    </row>
    <row r="6583" spans="1:1" ht="20">
      <c r="A6583" s="39"/>
    </row>
    <row r="6584" spans="1:1" ht="20">
      <c r="A6584" s="39"/>
    </row>
    <row r="6585" spans="1:1" ht="20">
      <c r="A6585" s="39"/>
    </row>
    <row r="6586" spans="1:1" ht="20">
      <c r="A6586" s="39"/>
    </row>
    <row r="6587" spans="1:1" ht="20">
      <c r="A6587" s="39"/>
    </row>
    <row r="6588" spans="1:1" ht="20">
      <c r="A6588" s="39"/>
    </row>
    <row r="6589" spans="1:1" ht="20">
      <c r="A6589" s="39"/>
    </row>
    <row r="6590" spans="1:1" ht="20">
      <c r="A6590" s="39"/>
    </row>
    <row r="6591" spans="1:1" ht="20">
      <c r="A6591" s="39"/>
    </row>
    <row r="6592" spans="1:1" ht="20">
      <c r="A6592" s="39"/>
    </row>
    <row r="6593" spans="1:1" ht="20">
      <c r="A6593" s="39"/>
    </row>
    <row r="6594" spans="1:1" ht="20">
      <c r="A6594" s="39"/>
    </row>
    <row r="6595" spans="1:1" ht="20">
      <c r="A6595" s="39"/>
    </row>
    <row r="6596" spans="1:1" ht="20">
      <c r="A6596" s="39"/>
    </row>
    <row r="6597" spans="1:1" ht="20">
      <c r="A6597" s="39"/>
    </row>
    <row r="6598" spans="1:1" ht="20">
      <c r="A6598" s="39"/>
    </row>
    <row r="6599" spans="1:1" ht="20">
      <c r="A6599" s="39"/>
    </row>
    <row r="6600" spans="1:1" ht="20">
      <c r="A6600" s="39"/>
    </row>
    <row r="6601" spans="1:1" ht="20">
      <c r="A6601" s="39"/>
    </row>
    <row r="6602" spans="1:1" ht="20">
      <c r="A6602" s="39"/>
    </row>
    <row r="6603" spans="1:1" ht="20">
      <c r="A6603" s="39"/>
    </row>
    <row r="6604" spans="1:1" ht="20">
      <c r="A6604" s="39"/>
    </row>
    <row r="6605" spans="1:1" ht="20">
      <c r="A6605" s="39"/>
    </row>
    <row r="6606" spans="1:1" ht="20">
      <c r="A6606" s="39"/>
    </row>
    <row r="6607" spans="1:1" ht="20">
      <c r="A6607" s="39"/>
    </row>
    <row r="6608" spans="1:1" ht="20">
      <c r="A6608" s="39"/>
    </row>
    <row r="6609" spans="1:1" ht="20">
      <c r="A6609" s="39"/>
    </row>
    <row r="6610" spans="1:1" ht="20">
      <c r="A6610" s="39"/>
    </row>
    <row r="6611" spans="1:1" ht="20">
      <c r="A6611" s="39"/>
    </row>
    <row r="6612" spans="1:1" ht="20">
      <c r="A6612" s="39"/>
    </row>
    <row r="6613" spans="1:1" ht="20">
      <c r="A6613" s="39"/>
    </row>
    <row r="6614" spans="1:1" ht="20">
      <c r="A6614" s="39"/>
    </row>
    <row r="6615" spans="1:1" ht="20">
      <c r="A6615" s="39"/>
    </row>
    <row r="6616" spans="1:1" ht="20">
      <c r="A6616" s="39"/>
    </row>
    <row r="6617" spans="1:1" ht="20">
      <c r="A6617" s="39"/>
    </row>
    <row r="6618" spans="1:1" ht="20">
      <c r="A6618" s="39"/>
    </row>
    <row r="6619" spans="1:1" ht="20">
      <c r="A6619" s="39"/>
    </row>
    <row r="6620" spans="1:1" ht="20">
      <c r="A6620" s="39"/>
    </row>
    <row r="6621" spans="1:1" ht="20">
      <c r="A6621" s="39"/>
    </row>
    <row r="6622" spans="1:1" ht="20">
      <c r="A6622" s="39"/>
    </row>
    <row r="6623" spans="1:1" ht="20">
      <c r="A6623" s="39"/>
    </row>
    <row r="6624" spans="1:1" ht="20">
      <c r="A6624" s="39"/>
    </row>
    <row r="6625" spans="1:1" ht="20">
      <c r="A6625" s="39"/>
    </row>
    <row r="6626" spans="1:1" ht="20">
      <c r="A6626" s="39"/>
    </row>
    <row r="6627" spans="1:1" ht="20">
      <c r="A6627" s="39"/>
    </row>
    <row r="6628" spans="1:1" ht="20">
      <c r="A6628" s="39"/>
    </row>
    <row r="6629" spans="1:1" ht="20">
      <c r="A6629" s="39"/>
    </row>
    <row r="6630" spans="1:1" ht="20">
      <c r="A6630" s="39"/>
    </row>
    <row r="6631" spans="1:1" ht="20">
      <c r="A6631" s="39"/>
    </row>
    <row r="6632" spans="1:1" ht="20">
      <c r="A6632" s="39"/>
    </row>
    <row r="6633" spans="1:1" ht="20">
      <c r="A6633" s="39"/>
    </row>
    <row r="6634" spans="1:1" ht="20">
      <c r="A6634" s="39"/>
    </row>
    <row r="6635" spans="1:1" ht="20">
      <c r="A6635" s="39"/>
    </row>
    <row r="6636" spans="1:1" ht="20">
      <c r="A6636" s="39"/>
    </row>
    <row r="6637" spans="1:1" ht="20">
      <c r="A6637" s="39"/>
    </row>
    <row r="6638" spans="1:1" ht="20">
      <c r="A6638" s="39"/>
    </row>
    <row r="6639" spans="1:1" ht="20">
      <c r="A6639" s="39"/>
    </row>
    <row r="6640" spans="1:1" ht="20">
      <c r="A6640" s="39"/>
    </row>
    <row r="6641" spans="1:1" ht="20">
      <c r="A6641" s="39"/>
    </row>
    <row r="6642" spans="1:1" ht="20">
      <c r="A6642" s="39"/>
    </row>
    <row r="6643" spans="1:1" ht="20">
      <c r="A6643" s="39"/>
    </row>
    <row r="6644" spans="1:1" ht="20">
      <c r="A6644" s="39"/>
    </row>
    <row r="6645" spans="1:1" ht="20">
      <c r="A6645" s="39"/>
    </row>
    <row r="6646" spans="1:1" ht="20">
      <c r="A6646" s="39"/>
    </row>
    <row r="6647" spans="1:1" ht="20">
      <c r="A6647" s="39"/>
    </row>
    <row r="6648" spans="1:1" ht="20">
      <c r="A6648" s="39"/>
    </row>
    <row r="6649" spans="1:1" ht="20">
      <c r="A6649" s="39"/>
    </row>
    <row r="6650" spans="1:1" ht="20">
      <c r="A6650" s="39"/>
    </row>
    <row r="6651" spans="1:1" ht="20">
      <c r="A6651" s="39"/>
    </row>
    <row r="6652" spans="1:1" ht="20">
      <c r="A6652" s="39"/>
    </row>
    <row r="6653" spans="1:1" ht="20">
      <c r="A6653" s="39"/>
    </row>
    <row r="6654" spans="1:1" ht="20">
      <c r="A6654" s="39"/>
    </row>
    <row r="6655" spans="1:1" ht="20">
      <c r="A6655" s="39"/>
    </row>
    <row r="6656" spans="1:1" ht="20">
      <c r="A6656" s="39"/>
    </row>
    <row r="6657" spans="1:1" ht="20">
      <c r="A6657" s="39"/>
    </row>
    <row r="6658" spans="1:1" ht="20">
      <c r="A6658" s="39"/>
    </row>
    <row r="6659" spans="1:1" ht="20">
      <c r="A6659" s="39"/>
    </row>
    <row r="6660" spans="1:1" ht="20">
      <c r="A6660" s="39"/>
    </row>
    <row r="6661" spans="1:1" ht="20">
      <c r="A6661" s="39"/>
    </row>
    <row r="6662" spans="1:1" ht="20">
      <c r="A6662" s="39"/>
    </row>
    <row r="6663" spans="1:1" ht="20">
      <c r="A6663" s="39"/>
    </row>
    <row r="6664" spans="1:1" ht="20">
      <c r="A6664" s="39"/>
    </row>
    <row r="6665" spans="1:1" ht="20">
      <c r="A6665" s="39"/>
    </row>
    <row r="6666" spans="1:1" ht="20">
      <c r="A6666" s="39"/>
    </row>
    <row r="6667" spans="1:1" ht="20">
      <c r="A6667" s="39"/>
    </row>
    <row r="6668" spans="1:1" ht="20">
      <c r="A6668" s="39"/>
    </row>
    <row r="6669" spans="1:1" ht="20">
      <c r="A6669" s="39"/>
    </row>
    <row r="6670" spans="1:1" ht="20">
      <c r="A6670" s="39"/>
    </row>
    <row r="6671" spans="1:1" ht="20">
      <c r="A6671" s="39"/>
    </row>
    <row r="6672" spans="1:1" ht="20">
      <c r="A6672" s="39"/>
    </row>
    <row r="6673" spans="1:1" ht="20">
      <c r="A6673" s="39"/>
    </row>
    <row r="6674" spans="1:1" ht="20">
      <c r="A6674" s="39"/>
    </row>
    <row r="6675" spans="1:1" ht="20">
      <c r="A6675" s="39"/>
    </row>
    <row r="6676" spans="1:1" ht="20">
      <c r="A6676" s="39"/>
    </row>
    <row r="6677" spans="1:1" ht="20">
      <c r="A6677" s="39"/>
    </row>
    <row r="6678" spans="1:1" ht="20">
      <c r="A6678" s="39"/>
    </row>
    <row r="6679" spans="1:1" ht="20">
      <c r="A6679" s="39"/>
    </row>
    <row r="6680" spans="1:1" ht="20">
      <c r="A6680" s="39"/>
    </row>
    <row r="6681" spans="1:1" ht="20">
      <c r="A6681" s="39"/>
    </row>
    <row r="6682" spans="1:1" ht="20">
      <c r="A6682" s="39"/>
    </row>
    <row r="6683" spans="1:1" ht="20">
      <c r="A6683" s="39"/>
    </row>
    <row r="6684" spans="1:1" ht="20">
      <c r="A6684" s="39"/>
    </row>
    <row r="6685" spans="1:1" ht="20">
      <c r="A6685" s="39"/>
    </row>
    <row r="6686" spans="1:1" ht="20">
      <c r="A6686" s="39"/>
    </row>
    <row r="6687" spans="1:1" ht="20">
      <c r="A6687" s="39"/>
    </row>
    <row r="6688" spans="1:1" ht="20">
      <c r="A6688" s="39"/>
    </row>
    <row r="6689" spans="1:1" ht="20">
      <c r="A6689" s="39"/>
    </row>
    <row r="6690" spans="1:1" ht="20">
      <c r="A6690" s="39"/>
    </row>
    <row r="6691" spans="1:1" ht="20">
      <c r="A6691" s="39"/>
    </row>
    <row r="6692" spans="1:1" ht="20">
      <c r="A6692" s="39"/>
    </row>
    <row r="6693" spans="1:1" ht="20">
      <c r="A6693" s="39"/>
    </row>
    <row r="6694" spans="1:1" ht="20">
      <c r="A6694" s="39"/>
    </row>
    <row r="6695" spans="1:1" ht="20">
      <c r="A6695" s="39"/>
    </row>
    <row r="6696" spans="1:1" ht="20">
      <c r="A6696" s="39"/>
    </row>
    <row r="6697" spans="1:1" ht="20">
      <c r="A6697" s="39"/>
    </row>
    <row r="6698" spans="1:1" ht="20">
      <c r="A6698" s="39"/>
    </row>
    <row r="6699" spans="1:1" ht="20">
      <c r="A6699" s="39"/>
    </row>
    <row r="6700" spans="1:1" ht="20">
      <c r="A6700" s="39"/>
    </row>
    <row r="6701" spans="1:1" ht="20">
      <c r="A6701" s="39"/>
    </row>
    <row r="6702" spans="1:1" ht="20">
      <c r="A6702" s="39"/>
    </row>
    <row r="6703" spans="1:1" ht="20">
      <c r="A6703" s="39"/>
    </row>
    <row r="6704" spans="1:1" ht="20">
      <c r="A6704" s="39"/>
    </row>
    <row r="6705" spans="1:1" ht="20">
      <c r="A6705" s="39"/>
    </row>
    <row r="6706" spans="1:1" ht="20">
      <c r="A6706" s="39"/>
    </row>
    <row r="6707" spans="1:1" ht="20">
      <c r="A6707" s="39"/>
    </row>
    <row r="6708" spans="1:1" ht="20">
      <c r="A6708" s="39"/>
    </row>
    <row r="6709" spans="1:1" ht="20">
      <c r="A6709" s="39"/>
    </row>
    <row r="6710" spans="1:1" ht="20">
      <c r="A6710" s="39"/>
    </row>
    <row r="6711" spans="1:1" ht="20">
      <c r="A6711" s="39"/>
    </row>
    <row r="6712" spans="1:1" ht="20">
      <c r="A6712" s="39"/>
    </row>
    <row r="6713" spans="1:1" ht="20">
      <c r="A6713" s="39"/>
    </row>
    <row r="6714" spans="1:1" ht="20">
      <c r="A6714" s="39"/>
    </row>
    <row r="6715" spans="1:1" ht="20">
      <c r="A6715" s="39"/>
    </row>
    <row r="6716" spans="1:1" ht="20">
      <c r="A6716" s="39"/>
    </row>
    <row r="6717" spans="1:1" ht="20">
      <c r="A6717" s="39"/>
    </row>
    <row r="6718" spans="1:1" ht="20">
      <c r="A6718" s="39"/>
    </row>
    <row r="6719" spans="1:1" ht="20">
      <c r="A6719" s="39"/>
    </row>
    <row r="6720" spans="1:1" ht="20">
      <c r="A6720" s="39"/>
    </row>
    <row r="6721" spans="1:1" ht="20">
      <c r="A6721" s="39"/>
    </row>
    <row r="6722" spans="1:1" ht="20">
      <c r="A6722" s="39"/>
    </row>
    <row r="6723" spans="1:1" ht="20">
      <c r="A6723" s="39"/>
    </row>
    <row r="6724" spans="1:1" ht="20">
      <c r="A6724" s="39"/>
    </row>
    <row r="6725" spans="1:1" ht="20">
      <c r="A6725" s="39"/>
    </row>
    <row r="6726" spans="1:1" ht="20">
      <c r="A6726" s="39"/>
    </row>
    <row r="6727" spans="1:1" ht="20">
      <c r="A6727" s="39"/>
    </row>
    <row r="6728" spans="1:1" ht="20">
      <c r="A6728" s="39"/>
    </row>
    <row r="6729" spans="1:1" ht="20">
      <c r="A6729" s="39"/>
    </row>
    <row r="6730" spans="1:1" ht="20">
      <c r="A6730" s="39"/>
    </row>
    <row r="6731" spans="1:1" ht="20">
      <c r="A6731" s="39"/>
    </row>
    <row r="6732" spans="1:1" ht="20">
      <c r="A6732" s="39"/>
    </row>
    <row r="6733" spans="1:1" ht="20">
      <c r="A6733" s="39"/>
    </row>
    <row r="6734" spans="1:1" ht="20">
      <c r="A6734" s="39"/>
    </row>
    <row r="6735" spans="1:1" ht="20">
      <c r="A6735" s="39"/>
    </row>
    <row r="6736" spans="1:1" ht="20">
      <c r="A6736" s="39"/>
    </row>
    <row r="6737" spans="1:1" ht="20">
      <c r="A6737" s="39"/>
    </row>
    <row r="6738" spans="1:1" ht="20">
      <c r="A6738" s="39"/>
    </row>
    <row r="6739" spans="1:1" ht="20">
      <c r="A6739" s="39"/>
    </row>
    <row r="6740" spans="1:1" ht="20">
      <c r="A6740" s="39"/>
    </row>
    <row r="6741" spans="1:1" ht="20">
      <c r="A6741" s="39"/>
    </row>
    <row r="6742" spans="1:1" ht="20">
      <c r="A6742" s="39"/>
    </row>
    <row r="6743" spans="1:1" ht="20">
      <c r="A6743" s="39"/>
    </row>
    <row r="6744" spans="1:1" ht="20">
      <c r="A6744" s="39"/>
    </row>
    <row r="6745" spans="1:1" ht="20">
      <c r="A6745" s="39"/>
    </row>
    <row r="6746" spans="1:1" ht="20">
      <c r="A6746" s="39"/>
    </row>
    <row r="6747" spans="1:1" ht="20">
      <c r="A6747" s="39"/>
    </row>
    <row r="6748" spans="1:1" ht="20">
      <c r="A6748" s="39"/>
    </row>
    <row r="6749" spans="1:1" ht="20">
      <c r="A6749" s="39"/>
    </row>
    <row r="6750" spans="1:1" ht="20">
      <c r="A6750" s="39"/>
    </row>
    <row r="6751" spans="1:1" ht="20">
      <c r="A6751" s="39"/>
    </row>
    <row r="6752" spans="1:1" ht="20">
      <c r="A6752" s="39"/>
    </row>
    <row r="6753" spans="1:1" ht="20">
      <c r="A6753" s="39"/>
    </row>
    <row r="6754" spans="1:1" ht="20">
      <c r="A6754" s="39"/>
    </row>
    <row r="6755" spans="1:1" ht="20">
      <c r="A6755" s="39"/>
    </row>
    <row r="6756" spans="1:1" ht="20">
      <c r="A6756" s="39"/>
    </row>
    <row r="6757" spans="1:1" ht="20">
      <c r="A6757" s="39"/>
    </row>
    <row r="6758" spans="1:1" ht="20">
      <c r="A6758" s="39"/>
    </row>
    <row r="6759" spans="1:1" ht="20">
      <c r="A6759" s="39"/>
    </row>
    <row r="6760" spans="1:1" ht="20">
      <c r="A6760" s="39"/>
    </row>
    <row r="6761" spans="1:1" ht="20">
      <c r="A6761" s="39"/>
    </row>
    <row r="6762" spans="1:1" ht="20">
      <c r="A6762" s="39"/>
    </row>
    <row r="6763" spans="1:1" ht="20">
      <c r="A6763" s="39"/>
    </row>
    <row r="6764" spans="1:1" ht="20">
      <c r="A6764" s="39"/>
    </row>
    <row r="6765" spans="1:1" ht="20">
      <c r="A6765" s="39"/>
    </row>
    <row r="6766" spans="1:1" ht="20">
      <c r="A6766" s="39"/>
    </row>
    <row r="6767" spans="1:1" ht="20">
      <c r="A6767" s="39"/>
    </row>
    <row r="6768" spans="1:1" ht="20">
      <c r="A6768" s="39"/>
    </row>
    <row r="6769" spans="1:1" ht="20">
      <c r="A6769" s="39"/>
    </row>
    <row r="6770" spans="1:1" ht="20">
      <c r="A6770" s="39"/>
    </row>
    <row r="6771" spans="1:1" ht="20">
      <c r="A6771" s="39"/>
    </row>
    <row r="6772" spans="1:1" ht="20">
      <c r="A6772" s="39"/>
    </row>
    <row r="6773" spans="1:1" ht="20">
      <c r="A6773" s="39"/>
    </row>
    <row r="6774" spans="1:1" ht="20">
      <c r="A6774" s="39"/>
    </row>
    <row r="6775" spans="1:1" ht="20">
      <c r="A6775" s="39"/>
    </row>
    <row r="6776" spans="1:1" ht="20">
      <c r="A6776" s="39"/>
    </row>
    <row r="6777" spans="1:1" ht="20">
      <c r="A6777" s="39"/>
    </row>
    <row r="6778" spans="1:1" ht="20">
      <c r="A6778" s="39"/>
    </row>
    <row r="6779" spans="1:1" ht="20">
      <c r="A6779" s="39"/>
    </row>
    <row r="6780" spans="1:1" ht="20">
      <c r="A6780" s="39"/>
    </row>
    <row r="6781" spans="1:1" ht="20">
      <c r="A6781" s="39"/>
    </row>
    <row r="6782" spans="1:1" ht="20">
      <c r="A6782" s="39"/>
    </row>
    <row r="6783" spans="1:1" ht="20">
      <c r="A6783" s="39"/>
    </row>
    <row r="6784" spans="1:1" ht="20">
      <c r="A6784" s="39"/>
    </row>
    <row r="6785" spans="1:1" ht="20">
      <c r="A6785" s="39"/>
    </row>
    <row r="6786" spans="1:1" ht="20">
      <c r="A6786" s="39"/>
    </row>
    <row r="6787" spans="1:1" ht="20">
      <c r="A6787" s="39"/>
    </row>
    <row r="6788" spans="1:1" ht="20">
      <c r="A6788" s="39"/>
    </row>
    <row r="6789" spans="1:1" ht="20">
      <c r="A6789" s="39"/>
    </row>
    <row r="6790" spans="1:1" ht="20">
      <c r="A6790" s="39"/>
    </row>
    <row r="6791" spans="1:1" ht="20">
      <c r="A6791" s="39"/>
    </row>
    <row r="6792" spans="1:1" ht="20">
      <c r="A6792" s="39"/>
    </row>
    <row r="6793" spans="1:1" ht="20">
      <c r="A6793" s="39"/>
    </row>
    <row r="6794" spans="1:1" ht="20">
      <c r="A6794" s="39"/>
    </row>
    <row r="6795" spans="1:1" ht="20">
      <c r="A6795" s="39"/>
    </row>
    <row r="6796" spans="1:1" ht="20">
      <c r="A6796" s="39"/>
    </row>
    <row r="6797" spans="1:1" ht="20">
      <c r="A6797" s="39"/>
    </row>
    <row r="6798" spans="1:1" ht="20">
      <c r="A6798" s="39"/>
    </row>
    <row r="6799" spans="1:1" ht="20">
      <c r="A6799" s="39"/>
    </row>
    <row r="6800" spans="1:1" ht="20">
      <c r="A6800" s="39"/>
    </row>
    <row r="6801" spans="1:1" ht="20">
      <c r="A6801" s="39"/>
    </row>
    <row r="6802" spans="1:1" ht="20">
      <c r="A6802" s="39"/>
    </row>
    <row r="6803" spans="1:1" ht="20">
      <c r="A6803" s="39"/>
    </row>
    <row r="6804" spans="1:1" ht="20">
      <c r="A6804" s="39"/>
    </row>
    <row r="6805" spans="1:1" ht="20">
      <c r="A6805" s="39"/>
    </row>
    <row r="6806" spans="1:1" ht="20">
      <c r="A6806" s="39"/>
    </row>
    <row r="6807" spans="1:1" ht="20">
      <c r="A6807" s="39"/>
    </row>
    <row r="6808" spans="1:1" ht="20">
      <c r="A6808" s="39"/>
    </row>
    <row r="6809" spans="1:1" ht="20">
      <c r="A6809" s="39"/>
    </row>
    <row r="6810" spans="1:1" ht="20">
      <c r="A6810" s="39"/>
    </row>
    <row r="6811" spans="1:1" ht="20">
      <c r="A6811" s="39"/>
    </row>
    <row r="6812" spans="1:1" ht="20">
      <c r="A6812" s="39"/>
    </row>
    <row r="6813" spans="1:1" ht="20">
      <c r="A6813" s="39"/>
    </row>
    <row r="6814" spans="1:1" ht="20">
      <c r="A6814" s="39"/>
    </row>
    <row r="6815" spans="1:1" ht="20">
      <c r="A6815" s="39"/>
    </row>
    <row r="6816" spans="1:1" ht="20">
      <c r="A6816" s="39"/>
    </row>
    <row r="6817" spans="1:1" ht="20">
      <c r="A6817" s="39"/>
    </row>
    <row r="6818" spans="1:1" ht="20">
      <c r="A6818" s="39"/>
    </row>
    <row r="6819" spans="1:1" ht="20">
      <c r="A6819" s="39"/>
    </row>
    <row r="6820" spans="1:1" ht="20">
      <c r="A6820" s="39"/>
    </row>
    <row r="6821" spans="1:1" ht="20">
      <c r="A6821" s="39"/>
    </row>
    <row r="6822" spans="1:1" ht="20">
      <c r="A6822" s="39"/>
    </row>
    <row r="6823" spans="1:1" ht="20">
      <c r="A6823" s="39"/>
    </row>
    <row r="6824" spans="1:1" ht="20">
      <c r="A6824" s="39"/>
    </row>
    <row r="6825" spans="1:1" ht="20">
      <c r="A6825" s="39"/>
    </row>
    <row r="6826" spans="1:1" ht="20">
      <c r="A6826" s="39"/>
    </row>
    <row r="6827" spans="1:1" ht="20">
      <c r="A6827" s="39"/>
    </row>
    <row r="6828" spans="1:1" ht="20">
      <c r="A6828" s="39"/>
    </row>
    <row r="6829" spans="1:1" ht="20">
      <c r="A6829" s="39"/>
    </row>
    <row r="6830" spans="1:1" ht="20">
      <c r="A6830" s="39"/>
    </row>
    <row r="6831" spans="1:1" ht="20">
      <c r="A6831" s="39"/>
    </row>
    <row r="6832" spans="1:1" ht="20">
      <c r="A6832" s="39"/>
    </row>
    <row r="6833" spans="1:1" ht="20">
      <c r="A6833" s="39"/>
    </row>
    <row r="6834" spans="1:1" ht="20">
      <c r="A6834" s="39"/>
    </row>
    <row r="6835" spans="1:1" ht="20">
      <c r="A6835" s="39"/>
    </row>
    <row r="6836" spans="1:1" ht="20">
      <c r="A6836" s="39"/>
    </row>
    <row r="6837" spans="1:1" ht="20">
      <c r="A6837" s="39"/>
    </row>
    <row r="6838" spans="1:1" ht="20">
      <c r="A6838" s="39"/>
    </row>
    <row r="6839" spans="1:1" ht="20">
      <c r="A6839" s="39"/>
    </row>
    <row r="6840" spans="1:1" ht="20">
      <c r="A6840" s="39"/>
    </row>
    <row r="6841" spans="1:1" ht="20">
      <c r="A6841" s="39"/>
    </row>
    <row r="6842" spans="1:1" ht="20">
      <c r="A6842" s="39"/>
    </row>
    <row r="6843" spans="1:1" ht="20">
      <c r="A6843" s="39"/>
    </row>
    <row r="6844" spans="1:1" ht="20">
      <c r="A6844" s="39"/>
    </row>
    <row r="6845" spans="1:1" ht="20">
      <c r="A6845" s="39"/>
    </row>
    <row r="6846" spans="1:1" ht="20">
      <c r="A6846" s="39"/>
    </row>
    <row r="6847" spans="1:1" ht="20">
      <c r="A6847" s="39"/>
    </row>
    <row r="6848" spans="1:1" ht="20">
      <c r="A6848" s="39"/>
    </row>
    <row r="6849" spans="1:1" ht="20">
      <c r="A6849" s="39"/>
    </row>
    <row r="6850" spans="1:1" ht="20">
      <c r="A6850" s="39"/>
    </row>
    <row r="6851" spans="1:1" ht="20">
      <c r="A6851" s="39"/>
    </row>
    <row r="6852" spans="1:1" ht="20">
      <c r="A6852" s="39"/>
    </row>
    <row r="6853" spans="1:1" ht="20">
      <c r="A6853" s="39"/>
    </row>
    <row r="6854" spans="1:1" ht="20">
      <c r="A6854" s="39"/>
    </row>
    <row r="6855" spans="1:1" ht="20">
      <c r="A6855" s="39"/>
    </row>
    <row r="6856" spans="1:1" ht="20">
      <c r="A6856" s="39"/>
    </row>
    <row r="6857" spans="1:1" ht="20">
      <c r="A6857" s="39"/>
    </row>
    <row r="6858" spans="1:1" ht="20">
      <c r="A6858" s="39"/>
    </row>
    <row r="6859" spans="1:1" ht="20">
      <c r="A6859" s="39"/>
    </row>
    <row r="6860" spans="1:1" ht="20">
      <c r="A6860" s="39"/>
    </row>
    <row r="6861" spans="1:1" ht="20">
      <c r="A6861" s="39"/>
    </row>
    <row r="6862" spans="1:1" ht="20">
      <c r="A6862" s="39"/>
    </row>
    <row r="6863" spans="1:1" ht="20">
      <c r="A6863" s="39"/>
    </row>
    <row r="6864" spans="1:1" ht="20">
      <c r="A6864" s="39"/>
    </row>
    <row r="6865" spans="1:1" ht="20">
      <c r="A6865" s="39"/>
    </row>
    <row r="6866" spans="1:1" ht="20">
      <c r="A6866" s="39"/>
    </row>
    <row r="6867" spans="1:1" ht="20">
      <c r="A6867" s="39"/>
    </row>
    <row r="6868" spans="1:1" ht="20">
      <c r="A6868" s="39"/>
    </row>
    <row r="6869" spans="1:1" ht="20">
      <c r="A6869" s="39"/>
    </row>
    <row r="6870" spans="1:1" ht="20">
      <c r="A6870" s="39"/>
    </row>
    <row r="6871" spans="1:1" ht="20">
      <c r="A6871" s="39"/>
    </row>
    <row r="6872" spans="1:1" ht="20">
      <c r="A6872" s="39"/>
    </row>
    <row r="6873" spans="1:1" ht="20">
      <c r="A6873" s="39"/>
    </row>
    <row r="6874" spans="1:1" ht="20">
      <c r="A6874" s="39"/>
    </row>
    <row r="6875" spans="1:1" ht="20">
      <c r="A6875" s="39"/>
    </row>
    <row r="6876" spans="1:1" ht="20">
      <c r="A6876" s="39"/>
    </row>
    <row r="6877" spans="1:1" ht="20">
      <c r="A6877" s="39"/>
    </row>
    <row r="6878" spans="1:1" ht="20">
      <c r="A6878" s="39"/>
    </row>
    <row r="6879" spans="1:1" ht="20">
      <c r="A6879" s="39"/>
    </row>
    <row r="6880" spans="1:1" ht="20">
      <c r="A6880" s="39"/>
    </row>
    <row r="6881" spans="1:1" ht="20">
      <c r="A6881" s="39"/>
    </row>
    <row r="6882" spans="1:1" ht="20">
      <c r="A6882" s="39"/>
    </row>
    <row r="6883" spans="1:1" ht="20">
      <c r="A6883" s="39"/>
    </row>
    <row r="6884" spans="1:1" ht="20">
      <c r="A6884" s="39"/>
    </row>
    <row r="6885" spans="1:1" ht="20">
      <c r="A6885" s="39"/>
    </row>
    <row r="6886" spans="1:1" ht="20">
      <c r="A6886" s="39"/>
    </row>
    <row r="6887" spans="1:1" ht="20">
      <c r="A6887" s="39"/>
    </row>
    <row r="6888" spans="1:1" ht="20">
      <c r="A6888" s="39"/>
    </row>
    <row r="6889" spans="1:1" ht="20">
      <c r="A6889" s="39"/>
    </row>
    <row r="6890" spans="1:1" ht="20">
      <c r="A6890" s="39"/>
    </row>
    <row r="6891" spans="1:1" ht="20">
      <c r="A6891" s="39"/>
    </row>
    <row r="6892" spans="1:1" ht="20">
      <c r="A6892" s="39"/>
    </row>
    <row r="6893" spans="1:1" ht="20">
      <c r="A6893" s="39"/>
    </row>
    <row r="6894" spans="1:1" ht="20">
      <c r="A6894" s="39"/>
    </row>
    <row r="6895" spans="1:1" ht="20">
      <c r="A6895" s="39"/>
    </row>
    <row r="6896" spans="1:1" ht="20">
      <c r="A6896" s="39"/>
    </row>
    <row r="6897" spans="1:1" ht="20">
      <c r="A6897" s="39"/>
    </row>
    <row r="6898" spans="1:1" ht="20">
      <c r="A6898" s="39"/>
    </row>
    <row r="6899" spans="1:1" ht="20">
      <c r="A6899" s="39"/>
    </row>
    <row r="6900" spans="1:1" ht="20">
      <c r="A6900" s="39"/>
    </row>
    <row r="6901" spans="1:1" ht="20">
      <c r="A6901" s="39"/>
    </row>
    <row r="6902" spans="1:1" ht="20">
      <c r="A6902" s="39"/>
    </row>
    <row r="6903" spans="1:1" ht="20">
      <c r="A6903" s="39"/>
    </row>
    <row r="6904" spans="1:1" ht="20">
      <c r="A6904" s="39"/>
    </row>
    <row r="6905" spans="1:1" ht="20">
      <c r="A6905" s="39"/>
    </row>
    <row r="6906" spans="1:1" ht="20">
      <c r="A6906" s="39"/>
    </row>
    <row r="6907" spans="1:1" ht="20">
      <c r="A6907" s="39"/>
    </row>
    <row r="6908" spans="1:1" ht="20">
      <c r="A6908" s="39"/>
    </row>
    <row r="6909" spans="1:1" ht="20">
      <c r="A6909" s="39"/>
    </row>
    <row r="6910" spans="1:1" ht="20">
      <c r="A6910" s="39"/>
    </row>
    <row r="6911" spans="1:1" ht="20">
      <c r="A6911" s="39"/>
    </row>
    <row r="6912" spans="1:1" ht="20">
      <c r="A6912" s="39"/>
    </row>
    <row r="6913" spans="1:1" ht="20">
      <c r="A6913" s="39"/>
    </row>
    <row r="6914" spans="1:1" ht="20">
      <c r="A6914" s="39"/>
    </row>
    <row r="6915" spans="1:1" ht="20">
      <c r="A6915" s="39"/>
    </row>
    <row r="6916" spans="1:1" ht="20">
      <c r="A6916" s="39"/>
    </row>
    <row r="6917" spans="1:1" ht="20">
      <c r="A6917" s="39"/>
    </row>
    <row r="6918" spans="1:1" ht="20">
      <c r="A6918" s="39"/>
    </row>
    <row r="6919" spans="1:1" ht="20">
      <c r="A6919" s="39"/>
    </row>
    <row r="6920" spans="1:1" ht="20">
      <c r="A6920" s="39"/>
    </row>
    <row r="6921" spans="1:1" ht="20">
      <c r="A6921" s="39"/>
    </row>
    <row r="6922" spans="1:1" ht="20">
      <c r="A6922" s="39"/>
    </row>
    <row r="6923" spans="1:1" ht="20">
      <c r="A6923" s="39"/>
    </row>
    <row r="6924" spans="1:1" ht="20">
      <c r="A6924" s="39"/>
    </row>
    <row r="6925" spans="1:1" ht="20">
      <c r="A6925" s="39"/>
    </row>
    <row r="6926" spans="1:1" ht="20">
      <c r="A6926" s="39"/>
    </row>
    <row r="6927" spans="1:1" ht="20">
      <c r="A6927" s="39"/>
    </row>
    <row r="6928" spans="1:1" ht="20">
      <c r="A6928" s="39"/>
    </row>
    <row r="6929" spans="1:1" ht="20">
      <c r="A6929" s="39"/>
    </row>
    <row r="6930" spans="1:1" ht="20">
      <c r="A6930" s="39"/>
    </row>
    <row r="6931" spans="1:1" ht="20">
      <c r="A6931" s="39"/>
    </row>
    <row r="6932" spans="1:1" ht="20">
      <c r="A6932" s="39"/>
    </row>
    <row r="6933" spans="1:1" ht="20">
      <c r="A6933" s="39"/>
    </row>
    <row r="6934" spans="1:1" ht="20">
      <c r="A6934" s="39"/>
    </row>
    <row r="6935" spans="1:1" ht="20">
      <c r="A6935" s="39"/>
    </row>
    <row r="6936" spans="1:1" ht="20">
      <c r="A6936" s="39"/>
    </row>
    <row r="6937" spans="1:1" ht="20">
      <c r="A6937" s="39"/>
    </row>
    <row r="6938" spans="1:1" ht="20">
      <c r="A6938" s="39"/>
    </row>
    <row r="6939" spans="1:1" ht="20">
      <c r="A6939" s="39"/>
    </row>
    <row r="6940" spans="1:1" ht="20">
      <c r="A6940" s="39"/>
    </row>
    <row r="6941" spans="1:1" ht="20">
      <c r="A6941" s="39"/>
    </row>
    <row r="6942" spans="1:1" ht="20">
      <c r="A6942" s="39"/>
    </row>
    <row r="6943" spans="1:1" ht="20">
      <c r="A6943" s="39"/>
    </row>
    <row r="6944" spans="1:1" ht="20">
      <c r="A6944" s="39"/>
    </row>
    <row r="6945" spans="1:1" ht="20">
      <c r="A6945" s="39"/>
    </row>
    <row r="6946" spans="1:1" ht="20">
      <c r="A6946" s="39"/>
    </row>
    <row r="6947" spans="1:1" ht="20">
      <c r="A6947" s="39"/>
    </row>
    <row r="6948" spans="1:1" ht="20">
      <c r="A6948" s="39"/>
    </row>
    <row r="6949" spans="1:1" ht="20">
      <c r="A6949" s="39"/>
    </row>
    <row r="6950" spans="1:1" ht="20">
      <c r="A6950" s="39"/>
    </row>
    <row r="6951" spans="1:1" ht="20">
      <c r="A6951" s="39"/>
    </row>
    <row r="6952" spans="1:1" ht="20">
      <c r="A6952" s="39"/>
    </row>
    <row r="6953" spans="1:1" ht="20">
      <c r="A6953" s="39"/>
    </row>
    <row r="6954" spans="1:1" ht="20">
      <c r="A6954" s="39"/>
    </row>
    <row r="6955" spans="1:1" ht="20">
      <c r="A6955" s="39"/>
    </row>
    <row r="6956" spans="1:1" ht="20">
      <c r="A6956" s="39"/>
    </row>
    <row r="6957" spans="1:1" ht="20">
      <c r="A6957" s="39"/>
    </row>
    <row r="6958" spans="1:1" ht="20">
      <c r="A6958" s="39"/>
    </row>
    <row r="6959" spans="1:1" ht="20">
      <c r="A6959" s="39"/>
    </row>
    <row r="6960" spans="1:1" ht="20">
      <c r="A6960" s="39"/>
    </row>
    <row r="6961" spans="1:1" ht="20">
      <c r="A6961" s="39"/>
    </row>
    <row r="6962" spans="1:1" ht="20">
      <c r="A6962" s="39"/>
    </row>
    <row r="6963" spans="1:1" ht="20">
      <c r="A6963" s="39"/>
    </row>
    <row r="6964" spans="1:1" ht="20">
      <c r="A6964" s="39"/>
    </row>
    <row r="6965" spans="1:1" ht="20">
      <c r="A6965" s="39"/>
    </row>
    <row r="6966" spans="1:1" ht="20">
      <c r="A6966" s="39"/>
    </row>
    <row r="6967" spans="1:1" ht="20">
      <c r="A6967" s="39"/>
    </row>
    <row r="6968" spans="1:1" ht="20">
      <c r="A6968" s="39"/>
    </row>
    <row r="6969" spans="1:1" ht="20">
      <c r="A6969" s="39"/>
    </row>
    <row r="6970" spans="1:1" ht="20">
      <c r="A6970" s="39"/>
    </row>
    <row r="6971" spans="1:1" ht="20">
      <c r="A6971" s="39"/>
    </row>
    <row r="6972" spans="1:1" ht="20">
      <c r="A6972" s="39"/>
    </row>
    <row r="6973" spans="1:1" ht="20">
      <c r="A6973" s="39"/>
    </row>
    <row r="6974" spans="1:1" ht="20">
      <c r="A6974" s="39"/>
    </row>
    <row r="6975" spans="1:1" ht="20">
      <c r="A6975" s="39"/>
    </row>
    <row r="6976" spans="1:1" ht="20">
      <c r="A6976" s="39"/>
    </row>
    <row r="6977" spans="1:1" ht="20">
      <c r="A6977" s="39"/>
    </row>
    <row r="6978" spans="1:1" ht="20">
      <c r="A6978" s="39"/>
    </row>
    <row r="6979" spans="1:1" ht="20">
      <c r="A6979" s="39"/>
    </row>
    <row r="6980" spans="1:1" ht="20">
      <c r="A6980" s="39"/>
    </row>
    <row r="6981" spans="1:1" ht="20">
      <c r="A6981" s="39"/>
    </row>
    <row r="6982" spans="1:1" ht="20">
      <c r="A6982" s="39"/>
    </row>
    <row r="6983" spans="1:1" ht="20">
      <c r="A6983" s="39"/>
    </row>
    <row r="6984" spans="1:1" ht="20">
      <c r="A6984" s="39"/>
    </row>
    <row r="6985" spans="1:1" ht="20">
      <c r="A6985" s="39"/>
    </row>
    <row r="6986" spans="1:1" ht="20">
      <c r="A6986" s="39"/>
    </row>
    <row r="6987" spans="1:1" ht="20">
      <c r="A6987" s="39"/>
    </row>
    <row r="6988" spans="1:1" ht="20">
      <c r="A6988" s="39"/>
    </row>
    <row r="6989" spans="1:1" ht="20">
      <c r="A6989" s="39"/>
    </row>
    <row r="6990" spans="1:1" ht="20">
      <c r="A6990" s="39"/>
    </row>
    <row r="6991" spans="1:1" ht="20">
      <c r="A6991" s="39"/>
    </row>
    <row r="6992" spans="1:1" ht="20">
      <c r="A6992" s="39"/>
    </row>
    <row r="6993" spans="1:1" ht="20">
      <c r="A6993" s="39"/>
    </row>
    <row r="6994" spans="1:1" ht="20">
      <c r="A6994" s="39"/>
    </row>
    <row r="6995" spans="1:1" ht="20">
      <c r="A6995" s="39"/>
    </row>
    <row r="6996" spans="1:1" ht="20">
      <c r="A6996" s="39"/>
    </row>
    <row r="6997" spans="1:1" ht="20">
      <c r="A6997" s="39"/>
    </row>
    <row r="6998" spans="1:1" ht="20">
      <c r="A6998" s="39"/>
    </row>
    <row r="6999" spans="1:1" ht="20">
      <c r="A6999" s="39"/>
    </row>
    <row r="7000" spans="1:1" ht="20">
      <c r="A7000" s="39"/>
    </row>
    <row r="7001" spans="1:1" ht="20">
      <c r="A7001" s="39"/>
    </row>
    <row r="7002" spans="1:1" ht="20">
      <c r="A7002" s="39"/>
    </row>
    <row r="7003" spans="1:1" ht="20">
      <c r="A7003" s="39"/>
    </row>
    <row r="7004" spans="1:1" ht="20">
      <c r="A7004" s="39"/>
    </row>
    <row r="7005" spans="1:1" ht="20">
      <c r="A7005" s="39"/>
    </row>
    <row r="7006" spans="1:1" ht="20">
      <c r="A7006" s="39"/>
    </row>
    <row r="7007" spans="1:1" ht="20">
      <c r="A7007" s="39"/>
    </row>
    <row r="7008" spans="1:1" ht="20">
      <c r="A7008" s="39"/>
    </row>
    <row r="7009" spans="1:1" ht="20">
      <c r="A7009" s="39"/>
    </row>
    <row r="7010" spans="1:1" ht="20">
      <c r="A7010" s="39"/>
    </row>
    <row r="7011" spans="1:1" ht="20">
      <c r="A7011" s="39"/>
    </row>
    <row r="7012" spans="1:1" ht="20">
      <c r="A7012" s="39"/>
    </row>
    <row r="7013" spans="1:1" ht="20">
      <c r="A7013" s="39"/>
    </row>
    <row r="7014" spans="1:1" ht="20">
      <c r="A7014" s="39"/>
    </row>
    <row r="7015" spans="1:1" ht="20">
      <c r="A7015" s="39"/>
    </row>
    <row r="7016" spans="1:1" ht="20">
      <c r="A7016" s="39"/>
    </row>
    <row r="7017" spans="1:1" ht="20">
      <c r="A7017" s="39"/>
    </row>
    <row r="7018" spans="1:1" ht="20">
      <c r="A7018" s="39"/>
    </row>
    <row r="7019" spans="1:1" ht="20">
      <c r="A7019" s="39"/>
    </row>
    <row r="7020" spans="1:1" ht="20">
      <c r="A7020" s="39"/>
    </row>
    <row r="7021" spans="1:1" ht="20">
      <c r="A7021" s="39"/>
    </row>
    <row r="7022" spans="1:1" ht="20">
      <c r="A7022" s="39"/>
    </row>
    <row r="7023" spans="1:1" ht="20">
      <c r="A7023" s="39"/>
    </row>
    <row r="7024" spans="1:1" ht="20">
      <c r="A7024" s="39"/>
    </row>
    <row r="7025" spans="1:1" ht="20">
      <c r="A7025" s="39"/>
    </row>
    <row r="7026" spans="1:1" ht="20">
      <c r="A7026" s="39"/>
    </row>
    <row r="7027" spans="1:1" ht="20">
      <c r="A7027" s="39"/>
    </row>
    <row r="7028" spans="1:1" ht="20">
      <c r="A7028" s="39"/>
    </row>
    <row r="7029" spans="1:1" ht="20">
      <c r="A7029" s="39"/>
    </row>
    <row r="7030" spans="1:1" ht="20">
      <c r="A7030" s="39"/>
    </row>
    <row r="7031" spans="1:1" ht="20">
      <c r="A7031" s="39"/>
    </row>
    <row r="7032" spans="1:1" ht="20">
      <c r="A7032" s="39"/>
    </row>
    <row r="7033" spans="1:1" ht="20">
      <c r="A7033" s="39"/>
    </row>
    <row r="7034" spans="1:1" ht="20">
      <c r="A7034" s="39"/>
    </row>
    <row r="7035" spans="1:1" ht="20">
      <c r="A7035" s="39"/>
    </row>
    <row r="7036" spans="1:1" ht="20">
      <c r="A7036" s="39"/>
    </row>
    <row r="7037" spans="1:1" ht="20">
      <c r="A7037" s="39"/>
    </row>
    <row r="7038" spans="1:1" ht="20">
      <c r="A7038" s="39"/>
    </row>
    <row r="7039" spans="1:1" ht="20">
      <c r="A7039" s="39"/>
    </row>
    <row r="7040" spans="1:1" ht="20">
      <c r="A7040" s="39"/>
    </row>
    <row r="7041" spans="1:1" ht="20">
      <c r="A7041" s="39"/>
    </row>
    <row r="7042" spans="1:1" ht="20">
      <c r="A7042" s="39"/>
    </row>
    <row r="7043" spans="1:1" ht="20">
      <c r="A7043" s="39"/>
    </row>
    <row r="7044" spans="1:1" ht="20">
      <c r="A7044" s="39"/>
    </row>
    <row r="7045" spans="1:1" ht="20">
      <c r="A7045" s="39"/>
    </row>
    <row r="7046" spans="1:1" ht="20">
      <c r="A7046" s="39"/>
    </row>
    <row r="7047" spans="1:1" ht="20">
      <c r="A7047" s="39"/>
    </row>
    <row r="7048" spans="1:1" ht="20">
      <c r="A7048" s="39"/>
    </row>
    <row r="7049" spans="1:1" ht="20">
      <c r="A7049" s="39"/>
    </row>
    <row r="7050" spans="1:1" ht="20">
      <c r="A7050" s="39"/>
    </row>
    <row r="7051" spans="1:1" ht="20">
      <c r="A7051" s="39"/>
    </row>
    <row r="7052" spans="1:1" ht="20">
      <c r="A7052" s="39"/>
    </row>
    <row r="7053" spans="1:1" ht="20">
      <c r="A7053" s="39"/>
    </row>
    <row r="7054" spans="1:1" ht="20">
      <c r="A7054" s="39"/>
    </row>
    <row r="7055" spans="1:1" ht="20">
      <c r="A7055" s="39"/>
    </row>
    <row r="7056" spans="1:1" ht="20">
      <c r="A7056" s="39"/>
    </row>
    <row r="7057" spans="1:1" ht="20">
      <c r="A7057" s="39"/>
    </row>
    <row r="7058" spans="1:1" ht="20">
      <c r="A7058" s="39"/>
    </row>
    <row r="7059" spans="1:1" ht="20">
      <c r="A7059" s="39"/>
    </row>
    <row r="7060" spans="1:1" ht="20">
      <c r="A7060" s="39"/>
    </row>
    <row r="7061" spans="1:1" ht="20">
      <c r="A7061" s="39"/>
    </row>
    <row r="7062" spans="1:1" ht="20">
      <c r="A7062" s="39"/>
    </row>
    <row r="7063" spans="1:1" ht="20">
      <c r="A7063" s="39"/>
    </row>
    <row r="7064" spans="1:1" ht="20">
      <c r="A7064" s="39"/>
    </row>
    <row r="7065" spans="1:1" ht="20">
      <c r="A7065" s="39"/>
    </row>
    <row r="7066" spans="1:1" ht="20">
      <c r="A7066" s="39"/>
    </row>
    <row r="7067" spans="1:1" ht="20">
      <c r="A7067" s="39"/>
    </row>
    <row r="7068" spans="1:1" ht="20">
      <c r="A7068" s="39"/>
    </row>
    <row r="7069" spans="1:1" ht="20">
      <c r="A7069" s="39"/>
    </row>
    <row r="7070" spans="1:1" ht="20">
      <c r="A7070" s="39"/>
    </row>
    <row r="7071" spans="1:1" ht="20">
      <c r="A7071" s="39"/>
    </row>
    <row r="7072" spans="1:1" ht="20">
      <c r="A7072" s="39"/>
    </row>
    <row r="7073" spans="1:1" ht="20">
      <c r="A7073" s="39"/>
    </row>
    <row r="7074" spans="1:1" ht="20">
      <c r="A7074" s="39"/>
    </row>
    <row r="7075" spans="1:1" ht="20">
      <c r="A7075" s="39"/>
    </row>
    <row r="7076" spans="1:1" ht="20">
      <c r="A7076" s="39"/>
    </row>
    <row r="7077" spans="1:1" ht="20">
      <c r="A7077" s="39"/>
    </row>
    <row r="7078" spans="1:1" ht="20">
      <c r="A7078" s="39"/>
    </row>
    <row r="7079" spans="1:1" ht="20">
      <c r="A7079" s="39"/>
    </row>
    <row r="7080" spans="1:1" ht="20">
      <c r="A7080" s="39"/>
    </row>
    <row r="7081" spans="1:1" ht="20">
      <c r="A7081" s="39"/>
    </row>
    <row r="7082" spans="1:1" ht="20">
      <c r="A7082" s="39"/>
    </row>
    <row r="7083" spans="1:1" ht="20">
      <c r="A7083" s="39"/>
    </row>
    <row r="7084" spans="1:1" ht="20">
      <c r="A7084" s="39"/>
    </row>
    <row r="7085" spans="1:1" ht="20">
      <c r="A7085" s="39"/>
    </row>
    <row r="7086" spans="1:1" ht="20">
      <c r="A7086" s="39"/>
    </row>
    <row r="7087" spans="1:1" ht="20">
      <c r="A7087" s="39"/>
    </row>
    <row r="7088" spans="1:1" ht="20">
      <c r="A7088" s="39"/>
    </row>
    <row r="7089" spans="1:1" ht="20">
      <c r="A7089" s="39"/>
    </row>
    <row r="7090" spans="1:1" ht="20">
      <c r="A7090" s="39"/>
    </row>
    <row r="7091" spans="1:1" ht="20">
      <c r="A7091" s="39"/>
    </row>
    <row r="7092" spans="1:1" ht="20">
      <c r="A7092" s="39"/>
    </row>
    <row r="7093" spans="1:1" ht="20">
      <c r="A7093" s="39"/>
    </row>
    <row r="7094" spans="1:1" ht="20">
      <c r="A7094" s="39"/>
    </row>
    <row r="7095" spans="1:1" ht="20">
      <c r="A7095" s="39"/>
    </row>
    <row r="7096" spans="1:1" ht="20">
      <c r="A7096" s="39"/>
    </row>
    <row r="7097" spans="1:1" ht="20">
      <c r="A7097" s="39"/>
    </row>
    <row r="7098" spans="1:1" ht="20">
      <c r="A7098" s="39"/>
    </row>
    <row r="7099" spans="1:1" ht="20">
      <c r="A7099" s="39"/>
    </row>
    <row r="7100" spans="1:1" ht="20">
      <c r="A7100" s="39"/>
    </row>
    <row r="7101" spans="1:1" ht="20">
      <c r="A7101" s="39"/>
    </row>
    <row r="7102" spans="1:1" ht="20">
      <c r="A7102" s="39"/>
    </row>
    <row r="7103" spans="1:1" ht="20">
      <c r="A7103" s="39"/>
    </row>
    <row r="7104" spans="1:1" ht="20">
      <c r="A7104" s="39"/>
    </row>
    <row r="7105" spans="1:1" ht="20">
      <c r="A7105" s="39"/>
    </row>
    <row r="7106" spans="1:1" ht="20">
      <c r="A7106" s="39"/>
    </row>
    <row r="7107" spans="1:1" ht="20">
      <c r="A7107" s="39"/>
    </row>
    <row r="7108" spans="1:1" ht="20">
      <c r="A7108" s="39"/>
    </row>
    <row r="7109" spans="1:1" ht="20">
      <c r="A7109" s="39"/>
    </row>
    <row r="7110" spans="1:1" ht="20">
      <c r="A7110" s="39"/>
    </row>
    <row r="7111" spans="1:1" ht="20">
      <c r="A7111" s="39"/>
    </row>
    <row r="7112" spans="1:1" ht="20">
      <c r="A7112" s="39"/>
    </row>
    <row r="7113" spans="1:1" ht="20">
      <c r="A7113" s="39"/>
    </row>
    <row r="7114" spans="1:1" ht="20">
      <c r="A7114" s="39"/>
    </row>
    <row r="7115" spans="1:1" ht="20">
      <c r="A7115" s="39"/>
    </row>
    <row r="7116" spans="1:1" ht="20">
      <c r="A7116" s="39"/>
    </row>
    <row r="7117" spans="1:1" ht="20">
      <c r="A7117" s="39"/>
    </row>
    <row r="7118" spans="1:1" ht="20">
      <c r="A7118" s="39"/>
    </row>
    <row r="7119" spans="1:1" ht="20">
      <c r="A7119" s="39"/>
    </row>
    <row r="7120" spans="1:1" ht="20">
      <c r="A7120" s="39"/>
    </row>
    <row r="7121" spans="1:1" ht="20">
      <c r="A7121" s="39"/>
    </row>
    <row r="7122" spans="1:1" ht="20">
      <c r="A7122" s="39"/>
    </row>
    <row r="7123" spans="1:1" ht="20">
      <c r="A7123" s="39"/>
    </row>
    <row r="7124" spans="1:1" ht="20">
      <c r="A7124" s="39"/>
    </row>
    <row r="7125" spans="1:1" ht="20">
      <c r="A7125" s="39"/>
    </row>
    <row r="7126" spans="1:1" ht="20">
      <c r="A7126" s="39"/>
    </row>
    <row r="7127" spans="1:1" ht="20">
      <c r="A7127" s="39"/>
    </row>
    <row r="7128" spans="1:1" ht="20">
      <c r="A7128" s="39"/>
    </row>
    <row r="7129" spans="1:1" ht="20">
      <c r="A7129" s="39"/>
    </row>
    <row r="7130" spans="1:1" ht="20">
      <c r="A7130" s="39"/>
    </row>
    <row r="7131" spans="1:1" ht="20">
      <c r="A7131" s="39"/>
    </row>
    <row r="7132" spans="1:1" ht="20">
      <c r="A7132" s="39"/>
    </row>
    <row r="7133" spans="1:1" ht="20">
      <c r="A7133" s="39"/>
    </row>
    <row r="7134" spans="1:1" ht="20">
      <c r="A7134" s="39"/>
    </row>
    <row r="7135" spans="1:1" ht="20">
      <c r="A7135" s="39"/>
    </row>
    <row r="7136" spans="1:1" ht="20">
      <c r="A7136" s="39"/>
    </row>
    <row r="7137" spans="1:1" ht="20">
      <c r="A7137" s="39"/>
    </row>
    <row r="7138" spans="1:1" ht="20">
      <c r="A7138" s="39"/>
    </row>
    <row r="7139" spans="1:1" ht="20">
      <c r="A7139" s="39"/>
    </row>
    <row r="7140" spans="1:1" ht="20">
      <c r="A7140" s="39"/>
    </row>
    <row r="7141" spans="1:1" ht="20">
      <c r="A7141" s="39"/>
    </row>
    <row r="7142" spans="1:1" ht="20">
      <c r="A7142" s="39"/>
    </row>
    <row r="7143" spans="1:1" ht="20">
      <c r="A7143" s="39"/>
    </row>
    <row r="7144" spans="1:1" ht="20">
      <c r="A7144" s="39"/>
    </row>
    <row r="7145" spans="1:1" ht="20">
      <c r="A7145" s="39"/>
    </row>
    <row r="7146" spans="1:1" ht="20">
      <c r="A7146" s="39"/>
    </row>
    <row r="7147" spans="1:1" ht="20">
      <c r="A7147" s="39"/>
    </row>
    <row r="7148" spans="1:1" ht="20">
      <c r="A7148" s="39"/>
    </row>
    <row r="7149" spans="1:1" ht="20">
      <c r="A7149" s="39"/>
    </row>
    <row r="7150" spans="1:1" ht="20">
      <c r="A7150" s="39"/>
    </row>
    <row r="7151" spans="1:1" ht="20">
      <c r="A7151" s="39"/>
    </row>
    <row r="7152" spans="1:1" ht="20">
      <c r="A7152" s="39"/>
    </row>
    <row r="7153" spans="1:1" ht="20">
      <c r="A7153" s="39"/>
    </row>
    <row r="7154" spans="1:1" ht="20">
      <c r="A7154" s="39"/>
    </row>
    <row r="7155" spans="1:1" ht="20">
      <c r="A7155" s="39"/>
    </row>
    <row r="7156" spans="1:1" ht="20">
      <c r="A7156" s="39"/>
    </row>
    <row r="7157" spans="1:1" ht="20">
      <c r="A7157" s="39"/>
    </row>
    <row r="7158" spans="1:1" ht="20">
      <c r="A7158" s="39"/>
    </row>
    <row r="7159" spans="1:1" ht="20">
      <c r="A7159" s="39"/>
    </row>
    <row r="7160" spans="1:1" ht="20">
      <c r="A7160" s="39"/>
    </row>
    <row r="7161" spans="1:1" ht="20">
      <c r="A7161" s="39"/>
    </row>
    <row r="7162" spans="1:1" ht="20">
      <c r="A7162" s="39"/>
    </row>
    <row r="7163" spans="1:1" ht="20">
      <c r="A7163" s="39"/>
    </row>
    <row r="7164" spans="1:1" ht="20">
      <c r="A7164" s="39"/>
    </row>
    <row r="7165" spans="1:1" ht="20">
      <c r="A7165" s="39"/>
    </row>
    <row r="7166" spans="1:1" ht="20">
      <c r="A7166" s="39"/>
    </row>
    <row r="7167" spans="1:1" ht="20">
      <c r="A7167" s="39"/>
    </row>
    <row r="7168" spans="1:1" ht="20">
      <c r="A7168" s="39"/>
    </row>
    <row r="7169" spans="1:1" ht="20">
      <c r="A7169" s="39"/>
    </row>
    <row r="7170" spans="1:1" ht="20">
      <c r="A7170" s="39"/>
    </row>
    <row r="7171" spans="1:1" ht="20">
      <c r="A7171" s="39"/>
    </row>
    <row r="7172" spans="1:1" ht="20">
      <c r="A7172" s="39"/>
    </row>
    <row r="7173" spans="1:1" ht="20">
      <c r="A7173" s="39"/>
    </row>
    <row r="7174" spans="1:1" ht="20">
      <c r="A7174" s="39"/>
    </row>
    <row r="7175" spans="1:1" ht="20">
      <c r="A7175" s="39"/>
    </row>
    <row r="7176" spans="1:1" ht="20">
      <c r="A7176" s="39"/>
    </row>
    <row r="7177" spans="1:1" ht="20">
      <c r="A7177" s="39"/>
    </row>
    <row r="7178" spans="1:1" ht="20">
      <c r="A7178" s="39"/>
    </row>
    <row r="7179" spans="1:1" ht="20">
      <c r="A7179" s="39"/>
    </row>
    <row r="7180" spans="1:1" ht="20">
      <c r="A7180" s="39"/>
    </row>
    <row r="7181" spans="1:1" ht="20">
      <c r="A7181" s="39"/>
    </row>
    <row r="7182" spans="1:1" ht="20">
      <c r="A7182" s="39"/>
    </row>
    <row r="7183" spans="1:1" ht="20">
      <c r="A7183" s="39"/>
    </row>
    <row r="7184" spans="1:1" ht="20">
      <c r="A7184" s="39"/>
    </row>
    <row r="7185" spans="1:1" ht="20">
      <c r="A7185" s="39"/>
    </row>
    <row r="7186" spans="1:1" ht="20">
      <c r="A7186" s="39"/>
    </row>
    <row r="7187" spans="1:1" ht="20">
      <c r="A7187" s="39"/>
    </row>
    <row r="7188" spans="1:1" ht="20">
      <c r="A7188" s="39"/>
    </row>
    <row r="7189" spans="1:1" ht="20">
      <c r="A7189" s="39"/>
    </row>
    <row r="7190" spans="1:1" ht="20">
      <c r="A7190" s="39"/>
    </row>
    <row r="7191" spans="1:1" ht="20">
      <c r="A7191" s="39"/>
    </row>
    <row r="7192" spans="1:1" ht="20">
      <c r="A7192" s="39"/>
    </row>
    <row r="7193" spans="1:1" ht="20">
      <c r="A7193" s="39"/>
    </row>
    <row r="7194" spans="1:1" ht="20">
      <c r="A7194" s="39"/>
    </row>
    <row r="7195" spans="1:1" ht="20">
      <c r="A7195" s="39"/>
    </row>
    <row r="7196" spans="1:1" ht="20">
      <c r="A7196" s="39"/>
    </row>
    <row r="7197" spans="1:1" ht="20">
      <c r="A7197" s="39"/>
    </row>
    <row r="7198" spans="1:1" ht="20">
      <c r="A7198" s="39"/>
    </row>
    <row r="7199" spans="1:1" ht="20">
      <c r="A7199" s="39"/>
    </row>
    <row r="7200" spans="1:1" ht="20">
      <c r="A7200" s="39"/>
    </row>
    <row r="7201" spans="1:1" ht="20">
      <c r="A7201" s="39"/>
    </row>
    <row r="7202" spans="1:1" ht="20">
      <c r="A7202" s="39"/>
    </row>
    <row r="7203" spans="1:1" ht="20">
      <c r="A7203" s="39"/>
    </row>
    <row r="7204" spans="1:1" ht="20">
      <c r="A7204" s="39"/>
    </row>
    <row r="7205" spans="1:1" ht="20">
      <c r="A7205" s="39"/>
    </row>
    <row r="7206" spans="1:1" ht="20">
      <c r="A7206" s="39"/>
    </row>
    <row r="7207" spans="1:1" ht="20">
      <c r="A7207" s="39"/>
    </row>
    <row r="7208" spans="1:1" ht="20">
      <c r="A7208" s="39"/>
    </row>
    <row r="7209" spans="1:1" ht="20">
      <c r="A7209" s="39"/>
    </row>
    <row r="7210" spans="1:1" ht="20">
      <c r="A7210" s="39"/>
    </row>
    <row r="7211" spans="1:1" ht="20">
      <c r="A7211" s="39"/>
    </row>
    <row r="7212" spans="1:1" ht="20">
      <c r="A7212" s="39"/>
    </row>
    <row r="7213" spans="1:1" ht="20">
      <c r="A7213" s="39"/>
    </row>
    <row r="7214" spans="1:1" ht="20">
      <c r="A7214" s="39"/>
    </row>
    <row r="7215" spans="1:1" ht="20">
      <c r="A7215" s="39"/>
    </row>
    <row r="7216" spans="1:1" ht="20">
      <c r="A7216" s="39"/>
    </row>
    <row r="7217" spans="1:1" ht="20">
      <c r="A7217" s="39"/>
    </row>
    <row r="7218" spans="1:1" ht="20">
      <c r="A7218" s="39"/>
    </row>
    <row r="7219" spans="1:1" ht="20">
      <c r="A7219" s="39"/>
    </row>
    <row r="7220" spans="1:1" ht="20">
      <c r="A7220" s="39"/>
    </row>
    <row r="7221" spans="1:1" ht="20">
      <c r="A7221" s="39"/>
    </row>
    <row r="7222" spans="1:1" ht="20">
      <c r="A7222" s="39"/>
    </row>
    <row r="7223" spans="1:1" ht="20">
      <c r="A7223" s="39"/>
    </row>
    <row r="7224" spans="1:1" ht="20">
      <c r="A7224" s="39"/>
    </row>
    <row r="7225" spans="1:1" ht="20">
      <c r="A7225" s="39"/>
    </row>
    <row r="7226" spans="1:1" ht="20">
      <c r="A7226" s="39"/>
    </row>
    <row r="7227" spans="1:1" ht="20">
      <c r="A7227" s="39"/>
    </row>
    <row r="7228" spans="1:1" ht="20">
      <c r="A7228" s="39"/>
    </row>
    <row r="7229" spans="1:1" ht="20">
      <c r="A7229" s="39"/>
    </row>
    <row r="7230" spans="1:1" ht="20">
      <c r="A7230" s="39"/>
    </row>
    <row r="7231" spans="1:1" ht="20">
      <c r="A7231" s="39"/>
    </row>
    <row r="7232" spans="1:1" ht="20">
      <c r="A7232" s="39"/>
    </row>
    <row r="7233" spans="1:1" ht="20">
      <c r="A7233" s="39"/>
    </row>
    <row r="7234" spans="1:1" ht="20">
      <c r="A7234" s="39"/>
    </row>
    <row r="7235" spans="1:1" ht="20">
      <c r="A7235" s="39"/>
    </row>
    <row r="7236" spans="1:1" ht="20">
      <c r="A7236" s="39"/>
    </row>
    <row r="7237" spans="1:1" ht="20">
      <c r="A7237" s="39"/>
    </row>
    <row r="7238" spans="1:1" ht="20">
      <c r="A7238" s="39"/>
    </row>
    <row r="7239" spans="1:1" ht="20">
      <c r="A7239" s="39"/>
    </row>
    <row r="7240" spans="1:1" ht="20">
      <c r="A7240" s="39"/>
    </row>
    <row r="7241" spans="1:1" ht="20">
      <c r="A7241" s="39"/>
    </row>
    <row r="7242" spans="1:1" ht="20">
      <c r="A7242" s="39"/>
    </row>
    <row r="7243" spans="1:1" ht="20">
      <c r="A7243" s="39"/>
    </row>
    <row r="7244" spans="1:1" ht="20">
      <c r="A7244" s="39"/>
    </row>
    <row r="7245" spans="1:1" ht="20">
      <c r="A7245" s="39"/>
    </row>
    <row r="7246" spans="1:1" ht="20">
      <c r="A7246" s="39"/>
    </row>
    <row r="7247" spans="1:1" ht="20">
      <c r="A7247" s="39"/>
    </row>
    <row r="7248" spans="1:1" ht="20">
      <c r="A7248" s="39"/>
    </row>
    <row r="7249" spans="1:1" ht="20">
      <c r="A7249" s="39"/>
    </row>
    <row r="7250" spans="1:1" ht="20">
      <c r="A7250" s="39"/>
    </row>
    <row r="7251" spans="1:1" ht="20">
      <c r="A7251" s="39"/>
    </row>
    <row r="7252" spans="1:1" ht="20">
      <c r="A7252" s="39"/>
    </row>
    <row r="7253" spans="1:1" ht="20">
      <c r="A7253" s="39"/>
    </row>
    <row r="7254" spans="1:1" ht="20">
      <c r="A7254" s="39"/>
    </row>
    <row r="7255" spans="1:1" ht="20">
      <c r="A7255" s="39"/>
    </row>
    <row r="7256" spans="1:1" ht="20">
      <c r="A7256" s="39"/>
    </row>
    <row r="7257" spans="1:1" ht="20">
      <c r="A7257" s="39"/>
    </row>
    <row r="7258" spans="1:1" ht="20">
      <c r="A7258" s="39"/>
    </row>
    <row r="7259" spans="1:1" ht="20">
      <c r="A7259" s="39"/>
    </row>
    <row r="7260" spans="1:1" ht="20">
      <c r="A7260" s="39"/>
    </row>
    <row r="7261" spans="1:1" ht="20">
      <c r="A7261" s="39"/>
    </row>
    <row r="7262" spans="1:1" ht="20">
      <c r="A7262" s="39"/>
    </row>
    <row r="7263" spans="1:1" ht="20">
      <c r="A7263" s="39"/>
    </row>
    <row r="7264" spans="1:1" ht="20">
      <c r="A7264" s="39"/>
    </row>
    <row r="7265" spans="1:1" ht="20">
      <c r="A7265" s="39"/>
    </row>
    <row r="7266" spans="1:1" ht="20">
      <c r="A7266" s="39"/>
    </row>
    <row r="7267" spans="1:1" ht="20">
      <c r="A7267" s="39"/>
    </row>
    <row r="7268" spans="1:1" ht="20">
      <c r="A7268" s="39"/>
    </row>
    <row r="7269" spans="1:1" ht="20">
      <c r="A7269" s="39"/>
    </row>
    <row r="7270" spans="1:1" ht="20">
      <c r="A7270" s="39"/>
    </row>
    <row r="7271" spans="1:1" ht="20">
      <c r="A7271" s="39"/>
    </row>
    <row r="7272" spans="1:1" ht="20">
      <c r="A7272" s="39"/>
    </row>
    <row r="7273" spans="1:1" ht="20">
      <c r="A7273" s="39"/>
    </row>
    <row r="7274" spans="1:1" ht="20">
      <c r="A7274" s="39"/>
    </row>
    <row r="7275" spans="1:1" ht="20">
      <c r="A7275" s="39"/>
    </row>
    <row r="7276" spans="1:1" ht="20">
      <c r="A7276" s="39"/>
    </row>
    <row r="7277" spans="1:1" ht="20">
      <c r="A7277" s="39"/>
    </row>
    <row r="7278" spans="1:1" ht="20">
      <c r="A7278" s="39"/>
    </row>
    <row r="7279" spans="1:1" ht="20">
      <c r="A7279" s="39"/>
    </row>
    <row r="7280" spans="1:1" ht="20">
      <c r="A7280" s="39"/>
    </row>
    <row r="7281" spans="1:1" ht="20">
      <c r="A7281" s="39"/>
    </row>
    <row r="7282" spans="1:1" ht="20">
      <c r="A7282" s="39"/>
    </row>
    <row r="7283" spans="1:1" ht="20">
      <c r="A7283" s="39"/>
    </row>
    <row r="7284" spans="1:1" ht="20">
      <c r="A7284" s="39"/>
    </row>
    <row r="7285" spans="1:1" ht="20">
      <c r="A7285" s="39"/>
    </row>
    <row r="7286" spans="1:1" ht="20">
      <c r="A7286" s="39"/>
    </row>
    <row r="7287" spans="1:1" ht="20">
      <c r="A7287" s="39"/>
    </row>
    <row r="7288" spans="1:1" ht="20">
      <c r="A7288" s="39"/>
    </row>
    <row r="7289" spans="1:1" ht="20">
      <c r="A7289" s="39"/>
    </row>
    <row r="7290" spans="1:1" ht="20">
      <c r="A7290" s="39"/>
    </row>
    <row r="7291" spans="1:1" ht="20">
      <c r="A7291" s="39"/>
    </row>
    <row r="7292" spans="1:1" ht="20">
      <c r="A7292" s="39"/>
    </row>
    <row r="7293" spans="1:1" ht="20">
      <c r="A7293" s="39"/>
    </row>
    <row r="7294" spans="1:1" ht="20">
      <c r="A7294" s="39"/>
    </row>
    <row r="7295" spans="1:1" ht="20">
      <c r="A7295" s="39"/>
    </row>
    <row r="7296" spans="1:1" ht="20">
      <c r="A7296" s="39"/>
    </row>
    <row r="7297" spans="1:1" ht="20">
      <c r="A7297" s="39"/>
    </row>
    <row r="7298" spans="1:1" ht="20">
      <c r="A7298" s="39"/>
    </row>
    <row r="7299" spans="1:1" ht="20">
      <c r="A7299" s="39"/>
    </row>
    <row r="7300" spans="1:1" ht="20">
      <c r="A7300" s="39"/>
    </row>
    <row r="7301" spans="1:1" ht="20">
      <c r="A7301" s="39"/>
    </row>
    <row r="7302" spans="1:1" ht="20">
      <c r="A7302" s="39"/>
    </row>
    <row r="7303" spans="1:1" ht="20">
      <c r="A7303" s="39"/>
    </row>
    <row r="7304" spans="1:1" ht="20">
      <c r="A7304" s="39"/>
    </row>
    <row r="7305" spans="1:1" ht="20">
      <c r="A7305" s="39"/>
    </row>
    <row r="7306" spans="1:1" ht="20">
      <c r="A7306" s="39"/>
    </row>
    <row r="7307" spans="1:1" ht="20">
      <c r="A7307" s="39"/>
    </row>
    <row r="7308" spans="1:1" ht="20">
      <c r="A7308" s="39"/>
    </row>
    <row r="7309" spans="1:1" ht="20">
      <c r="A7309" s="39"/>
    </row>
    <row r="7310" spans="1:1" ht="20">
      <c r="A7310" s="39"/>
    </row>
    <row r="7311" spans="1:1" ht="20">
      <c r="A7311" s="39"/>
    </row>
    <row r="7312" spans="1:1" ht="20">
      <c r="A7312" s="39"/>
    </row>
    <row r="7313" spans="1:1" ht="20">
      <c r="A7313" s="39"/>
    </row>
    <row r="7314" spans="1:1" ht="20">
      <c r="A7314" s="39"/>
    </row>
    <row r="7315" spans="1:1" ht="20">
      <c r="A7315" s="39"/>
    </row>
    <row r="7316" spans="1:1" ht="20">
      <c r="A7316" s="39"/>
    </row>
    <row r="7317" spans="1:1" ht="20">
      <c r="A7317" s="39"/>
    </row>
    <row r="7318" spans="1:1" ht="20">
      <c r="A7318" s="39"/>
    </row>
    <row r="7319" spans="1:1" ht="20">
      <c r="A7319" s="39"/>
    </row>
    <row r="7320" spans="1:1" ht="20">
      <c r="A7320" s="39"/>
    </row>
    <row r="7321" spans="1:1" ht="20">
      <c r="A7321" s="39"/>
    </row>
    <row r="7322" spans="1:1" ht="20">
      <c r="A7322" s="39"/>
    </row>
    <row r="7323" spans="1:1" ht="20">
      <c r="A7323" s="39"/>
    </row>
    <row r="7324" spans="1:1" ht="20">
      <c r="A7324" s="39"/>
    </row>
    <row r="7325" spans="1:1" ht="20">
      <c r="A7325" s="39"/>
    </row>
    <row r="7326" spans="1:1" ht="20">
      <c r="A7326" s="39"/>
    </row>
    <row r="7327" spans="1:1" ht="20">
      <c r="A7327" s="39"/>
    </row>
    <row r="7328" spans="1:1" ht="20">
      <c r="A7328" s="39"/>
    </row>
    <row r="7329" spans="1:1" ht="20">
      <c r="A7329" s="39"/>
    </row>
    <row r="7330" spans="1:1" ht="20">
      <c r="A7330" s="39"/>
    </row>
    <row r="7331" spans="1:1" ht="20">
      <c r="A7331" s="39"/>
    </row>
    <row r="7332" spans="1:1" ht="20">
      <c r="A7332" s="39"/>
    </row>
    <row r="7333" spans="1:1" ht="20">
      <c r="A7333" s="39"/>
    </row>
    <row r="7334" spans="1:1" ht="20">
      <c r="A7334" s="39"/>
    </row>
    <row r="7335" spans="1:1" ht="20">
      <c r="A7335" s="39"/>
    </row>
    <row r="7336" spans="1:1" ht="20">
      <c r="A7336" s="39"/>
    </row>
    <row r="7337" spans="1:1" ht="20">
      <c r="A7337" s="39"/>
    </row>
    <row r="7338" spans="1:1" ht="20">
      <c r="A7338" s="39"/>
    </row>
    <row r="7339" spans="1:1" ht="20">
      <c r="A7339" s="39"/>
    </row>
    <row r="7340" spans="1:1" ht="20">
      <c r="A7340" s="39"/>
    </row>
    <row r="7341" spans="1:1" ht="20">
      <c r="A7341" s="39"/>
    </row>
    <row r="7342" spans="1:1" ht="20">
      <c r="A7342" s="39"/>
    </row>
    <row r="7343" spans="1:1" ht="20">
      <c r="A7343" s="39"/>
    </row>
    <row r="7344" spans="1:1" ht="20">
      <c r="A7344" s="39"/>
    </row>
    <row r="7345" spans="1:1" ht="20">
      <c r="A7345" s="39"/>
    </row>
    <row r="7346" spans="1:1" ht="20">
      <c r="A7346" s="39"/>
    </row>
    <row r="7347" spans="1:1" ht="20">
      <c r="A7347" s="39"/>
    </row>
    <row r="7348" spans="1:1" ht="20">
      <c r="A7348" s="39"/>
    </row>
    <row r="7349" spans="1:1" ht="20">
      <c r="A7349" s="39"/>
    </row>
    <row r="7350" spans="1:1" ht="20">
      <c r="A7350" s="39"/>
    </row>
    <row r="7351" spans="1:1" ht="20">
      <c r="A7351" s="39"/>
    </row>
    <row r="7352" spans="1:1" ht="20">
      <c r="A7352" s="39"/>
    </row>
    <row r="7353" spans="1:1" ht="20">
      <c r="A7353" s="39"/>
    </row>
    <row r="7354" spans="1:1" ht="20">
      <c r="A7354" s="39"/>
    </row>
    <row r="7355" spans="1:1" ht="20">
      <c r="A7355" s="39"/>
    </row>
    <row r="7356" spans="1:1" ht="20">
      <c r="A7356" s="39"/>
    </row>
    <row r="7357" spans="1:1" ht="20">
      <c r="A7357" s="39"/>
    </row>
    <row r="7358" spans="1:1" ht="20">
      <c r="A7358" s="39"/>
    </row>
    <row r="7359" spans="1:1" ht="20">
      <c r="A7359" s="39"/>
    </row>
    <row r="7360" spans="1:1" ht="20">
      <c r="A7360" s="39"/>
    </row>
    <row r="7361" spans="1:1" ht="20">
      <c r="A7361" s="39"/>
    </row>
    <row r="7362" spans="1:1" ht="20">
      <c r="A7362" s="39"/>
    </row>
    <row r="7363" spans="1:1" ht="20">
      <c r="A7363" s="39"/>
    </row>
    <row r="7364" spans="1:1" ht="20">
      <c r="A7364" s="39"/>
    </row>
    <row r="7365" spans="1:1" ht="20">
      <c r="A7365" s="39"/>
    </row>
    <row r="7366" spans="1:1" ht="20">
      <c r="A7366" s="39"/>
    </row>
    <row r="7367" spans="1:1" ht="20">
      <c r="A7367" s="39"/>
    </row>
    <row r="7368" spans="1:1" ht="20">
      <c r="A7368" s="39"/>
    </row>
    <row r="7369" spans="1:1" ht="20">
      <c r="A7369" s="39"/>
    </row>
    <row r="7370" spans="1:1" ht="20">
      <c r="A7370" s="39"/>
    </row>
    <row r="7371" spans="1:1" ht="20">
      <c r="A7371" s="39"/>
    </row>
    <row r="7372" spans="1:1" ht="20">
      <c r="A7372" s="39"/>
    </row>
    <row r="7373" spans="1:1" ht="20">
      <c r="A7373" s="39"/>
    </row>
    <row r="7374" spans="1:1" ht="20">
      <c r="A7374" s="39"/>
    </row>
    <row r="7375" spans="1:1" ht="20">
      <c r="A7375" s="39"/>
    </row>
    <row r="7376" spans="1:1" ht="20">
      <c r="A7376" s="39"/>
    </row>
    <row r="7377" spans="1:1" ht="20">
      <c r="A7377" s="39"/>
    </row>
    <row r="7378" spans="1:1" ht="20">
      <c r="A7378" s="39"/>
    </row>
    <row r="7379" spans="1:1" ht="20">
      <c r="A7379" s="39"/>
    </row>
    <row r="7380" spans="1:1" ht="20">
      <c r="A7380" s="39"/>
    </row>
    <row r="7381" spans="1:1" ht="20">
      <c r="A7381" s="39"/>
    </row>
    <row r="7382" spans="1:1" ht="20">
      <c r="A7382" s="39"/>
    </row>
    <row r="7383" spans="1:1" ht="20">
      <c r="A7383" s="39"/>
    </row>
    <row r="7384" spans="1:1" ht="20">
      <c r="A7384" s="39"/>
    </row>
    <row r="7385" spans="1:1" ht="20">
      <c r="A7385" s="39"/>
    </row>
    <row r="7386" spans="1:1" ht="20">
      <c r="A7386" s="39"/>
    </row>
    <row r="7387" spans="1:1" ht="20">
      <c r="A7387" s="39"/>
    </row>
    <row r="7388" spans="1:1" ht="20">
      <c r="A7388" s="39"/>
    </row>
    <row r="7389" spans="1:1" ht="20">
      <c r="A7389" s="39"/>
    </row>
    <row r="7390" spans="1:1" ht="20">
      <c r="A7390" s="39"/>
    </row>
    <row r="7391" spans="1:1" ht="20">
      <c r="A7391" s="39"/>
    </row>
    <row r="7392" spans="1:1" ht="20">
      <c r="A7392" s="39"/>
    </row>
    <row r="7393" spans="1:1" ht="20">
      <c r="A7393" s="39"/>
    </row>
    <row r="7394" spans="1:1" ht="20">
      <c r="A7394" s="39"/>
    </row>
    <row r="7395" spans="1:1" ht="20">
      <c r="A7395" s="39"/>
    </row>
    <row r="7396" spans="1:1" ht="20">
      <c r="A7396" s="39"/>
    </row>
    <row r="7397" spans="1:1" ht="20">
      <c r="A7397" s="39"/>
    </row>
    <row r="7398" spans="1:1" ht="20">
      <c r="A7398" s="39"/>
    </row>
    <row r="7399" spans="1:1" ht="20">
      <c r="A7399" s="39"/>
    </row>
    <row r="7400" spans="1:1" ht="20">
      <c r="A7400" s="39"/>
    </row>
    <row r="7401" spans="1:1" ht="20">
      <c r="A7401" s="39"/>
    </row>
    <row r="7402" spans="1:1" ht="20">
      <c r="A7402" s="39"/>
    </row>
    <row r="7403" spans="1:1" ht="20">
      <c r="A7403" s="39"/>
    </row>
    <row r="7404" spans="1:1" ht="20">
      <c r="A7404" s="39"/>
    </row>
    <row r="7405" spans="1:1" ht="20">
      <c r="A7405" s="39"/>
    </row>
    <row r="7406" spans="1:1" ht="20">
      <c r="A7406" s="39"/>
    </row>
    <row r="7407" spans="1:1" ht="20">
      <c r="A7407" s="39"/>
    </row>
    <row r="7408" spans="1:1" ht="20">
      <c r="A7408" s="39"/>
    </row>
    <row r="7409" spans="1:1" ht="20">
      <c r="A7409" s="39"/>
    </row>
    <row r="7410" spans="1:1" ht="20">
      <c r="A7410" s="39"/>
    </row>
    <row r="7411" spans="1:1" ht="20">
      <c r="A7411" s="39"/>
    </row>
    <row r="7412" spans="1:1" ht="20">
      <c r="A7412" s="39"/>
    </row>
    <row r="7413" spans="1:1" ht="20">
      <c r="A7413" s="39"/>
    </row>
    <row r="7414" spans="1:1" ht="20">
      <c r="A7414" s="39"/>
    </row>
    <row r="7415" spans="1:1" ht="20">
      <c r="A7415" s="39"/>
    </row>
    <row r="7416" spans="1:1" ht="20">
      <c r="A7416" s="39"/>
    </row>
    <row r="7417" spans="1:1" ht="20">
      <c r="A7417" s="39"/>
    </row>
    <row r="7418" spans="1:1" ht="20">
      <c r="A7418" s="39"/>
    </row>
    <row r="7419" spans="1:1" ht="20">
      <c r="A7419" s="39"/>
    </row>
    <row r="7420" spans="1:1" ht="20">
      <c r="A7420" s="39"/>
    </row>
    <row r="7421" spans="1:1" ht="20">
      <c r="A7421" s="39"/>
    </row>
    <row r="7422" spans="1:1" ht="20">
      <c r="A7422" s="39"/>
    </row>
    <row r="7423" spans="1:1" ht="20">
      <c r="A7423" s="39"/>
    </row>
    <row r="7424" spans="1:1" ht="20">
      <c r="A7424" s="39"/>
    </row>
    <row r="7425" spans="1:1" ht="20">
      <c r="A7425" s="39"/>
    </row>
    <row r="7426" spans="1:1" ht="20">
      <c r="A7426" s="39"/>
    </row>
    <row r="7427" spans="1:1" ht="20">
      <c r="A7427" s="39"/>
    </row>
    <row r="7428" spans="1:1" ht="20">
      <c r="A7428" s="39"/>
    </row>
    <row r="7429" spans="1:1" ht="20">
      <c r="A7429" s="39"/>
    </row>
    <row r="7430" spans="1:1" ht="20">
      <c r="A7430" s="39"/>
    </row>
    <row r="7431" spans="1:1" ht="20">
      <c r="A7431" s="39"/>
    </row>
    <row r="7432" spans="1:1" ht="20">
      <c r="A7432" s="39"/>
    </row>
    <row r="7433" spans="1:1" ht="20">
      <c r="A7433" s="39"/>
    </row>
    <row r="7434" spans="1:1" ht="20">
      <c r="A7434" s="39"/>
    </row>
    <row r="7435" spans="1:1" ht="20">
      <c r="A7435" s="39"/>
    </row>
    <row r="7436" spans="1:1" ht="20">
      <c r="A7436" s="39"/>
    </row>
    <row r="7437" spans="1:1" ht="20">
      <c r="A7437" s="39"/>
    </row>
    <row r="7438" spans="1:1" ht="20">
      <c r="A7438" s="39"/>
    </row>
    <row r="7439" spans="1:1" ht="20">
      <c r="A7439" s="39"/>
    </row>
    <row r="7440" spans="1:1" ht="20">
      <c r="A7440" s="39"/>
    </row>
    <row r="7441" spans="1:1" ht="20">
      <c r="A7441" s="39"/>
    </row>
    <row r="7442" spans="1:1" ht="20">
      <c r="A7442" s="39"/>
    </row>
    <row r="7443" spans="1:1" ht="20">
      <c r="A7443" s="39"/>
    </row>
    <row r="7444" spans="1:1" ht="20">
      <c r="A7444" s="39"/>
    </row>
    <row r="7445" spans="1:1" ht="20">
      <c r="A7445" s="39"/>
    </row>
    <row r="7446" spans="1:1" ht="20">
      <c r="A7446" s="39"/>
    </row>
    <row r="7447" spans="1:1" ht="20">
      <c r="A7447" s="39"/>
    </row>
    <row r="7448" spans="1:1" ht="20">
      <c r="A7448" s="39"/>
    </row>
    <row r="7449" spans="1:1" ht="20">
      <c r="A7449" s="39"/>
    </row>
    <row r="7450" spans="1:1" ht="20">
      <c r="A7450" s="39"/>
    </row>
    <row r="7451" spans="1:1" ht="20">
      <c r="A7451" s="39"/>
    </row>
    <row r="7452" spans="1:1" ht="20">
      <c r="A7452" s="39"/>
    </row>
    <row r="7453" spans="1:1" ht="20">
      <c r="A7453" s="39"/>
    </row>
    <row r="7454" spans="1:1" ht="20">
      <c r="A7454" s="39"/>
    </row>
    <row r="7455" spans="1:1" ht="20">
      <c r="A7455" s="39"/>
    </row>
    <row r="7456" spans="1:1" ht="20">
      <c r="A7456" s="39"/>
    </row>
    <row r="7457" spans="1:1" ht="20">
      <c r="A7457" s="39"/>
    </row>
    <row r="7458" spans="1:1" ht="20">
      <c r="A7458" s="39"/>
    </row>
    <row r="7459" spans="1:1" ht="20">
      <c r="A7459" s="39"/>
    </row>
    <row r="7460" spans="1:1" ht="20">
      <c r="A7460" s="39"/>
    </row>
    <row r="7461" spans="1:1" ht="20">
      <c r="A7461" s="39"/>
    </row>
    <row r="7462" spans="1:1" ht="20">
      <c r="A7462" s="39"/>
    </row>
    <row r="7463" spans="1:1" ht="20">
      <c r="A7463" s="39"/>
    </row>
    <row r="7464" spans="1:1" ht="20">
      <c r="A7464" s="39"/>
    </row>
    <row r="7465" spans="1:1" ht="20">
      <c r="A7465" s="39"/>
    </row>
    <row r="7466" spans="1:1" ht="20">
      <c r="A7466" s="39"/>
    </row>
    <row r="7467" spans="1:1" ht="20">
      <c r="A7467" s="39"/>
    </row>
    <row r="7468" spans="1:1" ht="20">
      <c r="A7468" s="39"/>
    </row>
    <row r="7469" spans="1:1" ht="20">
      <c r="A7469" s="39"/>
    </row>
    <row r="7470" spans="1:1" ht="20">
      <c r="A7470" s="39"/>
    </row>
    <row r="7471" spans="1:1" ht="20">
      <c r="A7471" s="39"/>
    </row>
    <row r="7472" spans="1:1" ht="20">
      <c r="A7472" s="39"/>
    </row>
    <row r="7473" spans="1:1" ht="20">
      <c r="A7473" s="39"/>
    </row>
    <row r="7474" spans="1:1" ht="20">
      <c r="A7474" s="39"/>
    </row>
    <row r="7475" spans="1:1" ht="20">
      <c r="A7475" s="39"/>
    </row>
    <row r="7476" spans="1:1" ht="20">
      <c r="A7476" s="39"/>
    </row>
    <row r="7477" spans="1:1" ht="20">
      <c r="A7477" s="39"/>
    </row>
    <row r="7478" spans="1:1" ht="20">
      <c r="A7478" s="39"/>
    </row>
    <row r="7479" spans="1:1" ht="20">
      <c r="A7479" s="39"/>
    </row>
    <row r="7480" spans="1:1" ht="20">
      <c r="A7480" s="39"/>
    </row>
    <row r="7481" spans="1:1" ht="20">
      <c r="A7481" s="39"/>
    </row>
    <row r="7482" spans="1:1" ht="20">
      <c r="A7482" s="39"/>
    </row>
    <row r="7483" spans="1:1" ht="20">
      <c r="A7483" s="39"/>
    </row>
    <row r="7484" spans="1:1" ht="20">
      <c r="A7484" s="39"/>
    </row>
    <row r="7485" spans="1:1" ht="20">
      <c r="A7485" s="39"/>
    </row>
    <row r="7486" spans="1:1" ht="20">
      <c r="A7486" s="39"/>
    </row>
    <row r="7487" spans="1:1" ht="20">
      <c r="A7487" s="39"/>
    </row>
    <row r="7488" spans="1:1" ht="20">
      <c r="A7488" s="39"/>
    </row>
    <row r="7489" spans="1:1" ht="20">
      <c r="A7489" s="39"/>
    </row>
    <row r="7490" spans="1:1" ht="20">
      <c r="A7490" s="39"/>
    </row>
    <row r="7491" spans="1:1" ht="20">
      <c r="A7491" s="39"/>
    </row>
    <row r="7492" spans="1:1" ht="20">
      <c r="A7492" s="39"/>
    </row>
    <row r="7493" spans="1:1" ht="20">
      <c r="A7493" s="39"/>
    </row>
    <row r="7494" spans="1:1" ht="20">
      <c r="A7494" s="39"/>
    </row>
    <row r="7495" spans="1:1" ht="20">
      <c r="A7495" s="39"/>
    </row>
    <row r="7496" spans="1:1" ht="20">
      <c r="A7496" s="39"/>
    </row>
    <row r="7497" spans="1:1" ht="20">
      <c r="A7497" s="39"/>
    </row>
    <row r="7498" spans="1:1" ht="20">
      <c r="A7498" s="39"/>
    </row>
    <row r="7499" spans="1:1" ht="20">
      <c r="A7499" s="39"/>
    </row>
    <row r="7500" spans="1:1" ht="20">
      <c r="A7500" s="39"/>
    </row>
    <row r="7501" spans="1:1" ht="20">
      <c r="A7501" s="39"/>
    </row>
    <row r="7502" spans="1:1" ht="20">
      <c r="A7502" s="39"/>
    </row>
    <row r="7503" spans="1:1" ht="20">
      <c r="A7503" s="39"/>
    </row>
    <row r="7504" spans="1:1" ht="20">
      <c r="A7504" s="39"/>
    </row>
    <row r="7505" spans="1:1" ht="20">
      <c r="A7505" s="39"/>
    </row>
    <row r="7506" spans="1:1" ht="20">
      <c r="A7506" s="39"/>
    </row>
    <row r="7507" spans="1:1" ht="20">
      <c r="A7507" s="39"/>
    </row>
    <row r="7508" spans="1:1" ht="20">
      <c r="A7508" s="39"/>
    </row>
    <row r="7509" spans="1:1" ht="20">
      <c r="A7509" s="39"/>
    </row>
    <row r="7510" spans="1:1" ht="20">
      <c r="A7510" s="39"/>
    </row>
    <row r="7511" spans="1:1" ht="20">
      <c r="A7511" s="39"/>
    </row>
    <row r="7512" spans="1:1" ht="20">
      <c r="A7512" s="39"/>
    </row>
    <row r="7513" spans="1:1" ht="20">
      <c r="A7513" s="39"/>
    </row>
    <row r="7514" spans="1:1" ht="20">
      <c r="A7514" s="39"/>
    </row>
    <row r="7515" spans="1:1" ht="20">
      <c r="A7515" s="39"/>
    </row>
    <row r="7516" spans="1:1" ht="20">
      <c r="A7516" s="39"/>
    </row>
    <row r="7517" spans="1:1" ht="20">
      <c r="A7517" s="39"/>
    </row>
    <row r="7518" spans="1:1" ht="20">
      <c r="A7518" s="39"/>
    </row>
    <row r="7519" spans="1:1" ht="20">
      <c r="A7519" s="39"/>
    </row>
    <row r="7520" spans="1:1" ht="20">
      <c r="A7520" s="39"/>
    </row>
    <row r="7521" spans="1:1" ht="20">
      <c r="A7521" s="39"/>
    </row>
    <row r="7522" spans="1:1" ht="20">
      <c r="A7522" s="39"/>
    </row>
    <row r="7523" spans="1:1" ht="20">
      <c r="A7523" s="39"/>
    </row>
    <row r="7524" spans="1:1" ht="20">
      <c r="A7524" s="39"/>
    </row>
    <row r="7525" spans="1:1" ht="20">
      <c r="A7525" s="39"/>
    </row>
    <row r="7526" spans="1:1" ht="20">
      <c r="A7526" s="39"/>
    </row>
    <row r="7527" spans="1:1" ht="20">
      <c r="A7527" s="39"/>
    </row>
    <row r="7528" spans="1:1" ht="20">
      <c r="A7528" s="39"/>
    </row>
    <row r="7529" spans="1:1" ht="20">
      <c r="A7529" s="39"/>
    </row>
    <row r="7530" spans="1:1" ht="20">
      <c r="A7530" s="39"/>
    </row>
    <row r="7531" spans="1:1" ht="20">
      <c r="A7531" s="39"/>
    </row>
    <row r="7532" spans="1:1" ht="20">
      <c r="A7532" s="39"/>
    </row>
    <row r="7533" spans="1:1" ht="20">
      <c r="A7533" s="39"/>
    </row>
    <row r="7534" spans="1:1" ht="20">
      <c r="A7534" s="39"/>
    </row>
    <row r="7535" spans="1:1" ht="20">
      <c r="A7535" s="39"/>
    </row>
    <row r="7536" spans="1:1" ht="20">
      <c r="A7536" s="39"/>
    </row>
    <row r="7537" spans="1:1" ht="20">
      <c r="A7537" s="39"/>
    </row>
    <row r="7538" spans="1:1" ht="20">
      <c r="A7538" s="39"/>
    </row>
    <row r="7539" spans="1:1" ht="20">
      <c r="A7539" s="39"/>
    </row>
    <row r="7540" spans="1:1" ht="20">
      <c r="A7540" s="39"/>
    </row>
    <row r="7541" spans="1:1" ht="20">
      <c r="A7541" s="39"/>
    </row>
    <row r="7542" spans="1:1" ht="20">
      <c r="A7542" s="39"/>
    </row>
    <row r="7543" spans="1:1" ht="20">
      <c r="A7543" s="39"/>
    </row>
    <row r="7544" spans="1:1" ht="20">
      <c r="A7544" s="39"/>
    </row>
    <row r="7545" spans="1:1" ht="20">
      <c r="A7545" s="39"/>
    </row>
    <row r="7546" spans="1:1" ht="20">
      <c r="A7546" s="39"/>
    </row>
    <row r="7547" spans="1:1" ht="20">
      <c r="A7547" s="39"/>
    </row>
    <row r="7548" spans="1:1" ht="20">
      <c r="A7548" s="39"/>
    </row>
    <row r="7549" spans="1:1" ht="20">
      <c r="A7549" s="39"/>
    </row>
    <row r="7550" spans="1:1" ht="20">
      <c r="A7550" s="39"/>
    </row>
    <row r="7551" spans="1:1" ht="20">
      <c r="A7551" s="39"/>
    </row>
    <row r="7552" spans="1:1" ht="20">
      <c r="A7552" s="39"/>
    </row>
    <row r="7553" spans="1:1" ht="20">
      <c r="A7553" s="39"/>
    </row>
    <row r="7554" spans="1:1" ht="20">
      <c r="A7554" s="39"/>
    </row>
    <row r="7555" spans="1:1" ht="20">
      <c r="A7555" s="39"/>
    </row>
    <row r="7556" spans="1:1" ht="20">
      <c r="A7556" s="39"/>
    </row>
    <row r="7557" spans="1:1" ht="20">
      <c r="A7557" s="39"/>
    </row>
    <row r="7558" spans="1:1" ht="20">
      <c r="A7558" s="39"/>
    </row>
    <row r="7559" spans="1:1" ht="20">
      <c r="A7559" s="39"/>
    </row>
    <row r="7560" spans="1:1" ht="20">
      <c r="A7560" s="39"/>
    </row>
    <row r="7561" spans="1:1" ht="20">
      <c r="A7561" s="39"/>
    </row>
    <row r="7562" spans="1:1" ht="20">
      <c r="A7562" s="39"/>
    </row>
    <row r="7563" spans="1:1" ht="20">
      <c r="A7563" s="39"/>
    </row>
    <row r="7564" spans="1:1" ht="20">
      <c r="A7564" s="39"/>
    </row>
    <row r="7565" spans="1:1" ht="20">
      <c r="A7565" s="39"/>
    </row>
    <row r="7566" spans="1:1" ht="20">
      <c r="A7566" s="39"/>
    </row>
    <row r="7567" spans="1:1" ht="20">
      <c r="A7567" s="39"/>
    </row>
    <row r="7568" spans="1:1" ht="20">
      <c r="A7568" s="39"/>
    </row>
    <row r="7569" spans="1:1" ht="20">
      <c r="A7569" s="39"/>
    </row>
    <row r="7570" spans="1:1" ht="20">
      <c r="A7570" s="39"/>
    </row>
    <row r="7571" spans="1:1" ht="20">
      <c r="A7571" s="39"/>
    </row>
    <row r="7572" spans="1:1" ht="20">
      <c r="A7572" s="39"/>
    </row>
    <row r="7573" spans="1:1" ht="20">
      <c r="A7573" s="39"/>
    </row>
    <row r="7574" spans="1:1" ht="20">
      <c r="A7574" s="39"/>
    </row>
    <row r="7575" spans="1:1" ht="20">
      <c r="A7575" s="39"/>
    </row>
    <row r="7576" spans="1:1" ht="20">
      <c r="A7576" s="39"/>
    </row>
    <row r="7577" spans="1:1" ht="20">
      <c r="A7577" s="39"/>
    </row>
    <row r="7578" spans="1:1" ht="20">
      <c r="A7578" s="39"/>
    </row>
    <row r="7579" spans="1:1" ht="20">
      <c r="A7579" s="39"/>
    </row>
    <row r="7580" spans="1:1" ht="20">
      <c r="A7580" s="39"/>
    </row>
    <row r="7581" spans="1:1" ht="20">
      <c r="A7581" s="39"/>
    </row>
    <row r="7582" spans="1:1" ht="20">
      <c r="A7582" s="39"/>
    </row>
    <row r="7583" spans="1:1" ht="20">
      <c r="A7583" s="39"/>
    </row>
    <row r="7584" spans="1:1" ht="20">
      <c r="A7584" s="39"/>
    </row>
    <row r="7585" spans="1:1" ht="20">
      <c r="A7585" s="39"/>
    </row>
    <row r="7586" spans="1:1" ht="20">
      <c r="A7586" s="39"/>
    </row>
    <row r="7587" spans="1:1" ht="20">
      <c r="A7587" s="39"/>
    </row>
    <row r="7588" spans="1:1" ht="20">
      <c r="A7588" s="39"/>
    </row>
    <row r="7589" spans="1:1" ht="20">
      <c r="A7589" s="39"/>
    </row>
    <row r="7590" spans="1:1" ht="20">
      <c r="A7590" s="39"/>
    </row>
    <row r="7591" spans="1:1" ht="20">
      <c r="A7591" s="39"/>
    </row>
    <row r="7592" spans="1:1" ht="20">
      <c r="A7592" s="39"/>
    </row>
    <row r="7593" spans="1:1" ht="20">
      <c r="A7593" s="39"/>
    </row>
    <row r="7594" spans="1:1" ht="20">
      <c r="A7594" s="39"/>
    </row>
    <row r="7595" spans="1:1" ht="20">
      <c r="A7595" s="39"/>
    </row>
    <row r="7596" spans="1:1" ht="20">
      <c r="A7596" s="39"/>
    </row>
    <row r="7597" spans="1:1" ht="20">
      <c r="A7597" s="39"/>
    </row>
    <row r="7598" spans="1:1" ht="20">
      <c r="A7598" s="39"/>
    </row>
    <row r="7599" spans="1:1" ht="20">
      <c r="A7599" s="39"/>
    </row>
    <row r="7600" spans="1:1" ht="20">
      <c r="A7600" s="39"/>
    </row>
    <row r="7601" spans="1:1" ht="20">
      <c r="A7601" s="39"/>
    </row>
    <row r="7602" spans="1:1" ht="20">
      <c r="A7602" s="39"/>
    </row>
    <row r="7603" spans="1:1" ht="20">
      <c r="A7603" s="39"/>
    </row>
    <row r="7604" spans="1:1" ht="20">
      <c r="A7604" s="39"/>
    </row>
    <row r="7605" spans="1:1" ht="20">
      <c r="A7605" s="39"/>
    </row>
    <row r="7606" spans="1:1" ht="20">
      <c r="A7606" s="39"/>
    </row>
    <row r="7607" spans="1:1" ht="20">
      <c r="A7607" s="39"/>
    </row>
    <row r="7608" spans="1:1" ht="20">
      <c r="A7608" s="39"/>
    </row>
    <row r="7609" spans="1:1" ht="20">
      <c r="A7609" s="39"/>
    </row>
    <row r="7610" spans="1:1" ht="20">
      <c r="A7610" s="39"/>
    </row>
    <row r="7611" spans="1:1" ht="20">
      <c r="A7611" s="39"/>
    </row>
    <row r="7612" spans="1:1" ht="20">
      <c r="A7612" s="39"/>
    </row>
    <row r="7613" spans="1:1" ht="20">
      <c r="A7613" s="39"/>
    </row>
    <row r="7614" spans="1:1" ht="20">
      <c r="A7614" s="39"/>
    </row>
    <row r="7615" spans="1:1" ht="20">
      <c r="A7615" s="39"/>
    </row>
    <row r="7616" spans="1:1" ht="20">
      <c r="A7616" s="39"/>
    </row>
    <row r="7617" spans="1:1" ht="20">
      <c r="A7617" s="39"/>
    </row>
    <row r="7618" spans="1:1" ht="20">
      <c r="A7618" s="39"/>
    </row>
    <row r="7619" spans="1:1" ht="20">
      <c r="A7619" s="39"/>
    </row>
    <row r="7620" spans="1:1" ht="20">
      <c r="A7620" s="39"/>
    </row>
    <row r="7621" spans="1:1" ht="20">
      <c r="A7621" s="39"/>
    </row>
    <row r="7622" spans="1:1" ht="20">
      <c r="A7622" s="39"/>
    </row>
    <row r="7623" spans="1:1" ht="20">
      <c r="A7623" s="39"/>
    </row>
    <row r="7624" spans="1:1" ht="20">
      <c r="A7624" s="39"/>
    </row>
    <row r="7625" spans="1:1" ht="20">
      <c r="A7625" s="39"/>
    </row>
    <row r="7626" spans="1:1" ht="20">
      <c r="A7626" s="39"/>
    </row>
    <row r="7627" spans="1:1" ht="20">
      <c r="A7627" s="39"/>
    </row>
    <row r="7628" spans="1:1" ht="20">
      <c r="A7628" s="39"/>
    </row>
    <row r="7629" spans="1:1" ht="20">
      <c r="A7629" s="39"/>
    </row>
    <row r="7630" spans="1:1" ht="20">
      <c r="A7630" s="39"/>
    </row>
    <row r="7631" spans="1:1" ht="20">
      <c r="A7631" s="39"/>
    </row>
    <row r="7632" spans="1:1" ht="20">
      <c r="A7632" s="39"/>
    </row>
    <row r="7633" spans="1:1" ht="20">
      <c r="A7633" s="39"/>
    </row>
    <row r="7634" spans="1:1" ht="20">
      <c r="A7634" s="39"/>
    </row>
    <row r="7635" spans="1:1" ht="20">
      <c r="A7635" s="39"/>
    </row>
    <row r="7636" spans="1:1" ht="20">
      <c r="A7636" s="39"/>
    </row>
    <row r="7637" spans="1:1" ht="20">
      <c r="A7637" s="39"/>
    </row>
    <row r="7638" spans="1:1" ht="20">
      <c r="A7638" s="39"/>
    </row>
    <row r="7639" spans="1:1" ht="20">
      <c r="A7639" s="39"/>
    </row>
    <row r="7640" spans="1:1" ht="20">
      <c r="A7640" s="39"/>
    </row>
    <row r="7641" spans="1:1" ht="20">
      <c r="A7641" s="39"/>
    </row>
    <row r="7642" spans="1:1" ht="20">
      <c r="A7642" s="39"/>
    </row>
    <row r="7643" spans="1:1" ht="20">
      <c r="A7643" s="39"/>
    </row>
    <row r="7644" spans="1:1" ht="20">
      <c r="A7644" s="39"/>
    </row>
    <row r="7645" spans="1:1" ht="20">
      <c r="A7645" s="39"/>
    </row>
    <row r="7646" spans="1:1" ht="20">
      <c r="A7646" s="39"/>
    </row>
    <row r="7647" spans="1:1" ht="20">
      <c r="A7647" s="39"/>
    </row>
    <row r="7648" spans="1:1" ht="20">
      <c r="A7648" s="39"/>
    </row>
    <row r="7649" spans="1:1" ht="20">
      <c r="A7649" s="39"/>
    </row>
    <row r="7650" spans="1:1" ht="20">
      <c r="A7650" s="39"/>
    </row>
    <row r="7651" spans="1:1" ht="20">
      <c r="A7651" s="39"/>
    </row>
    <row r="7652" spans="1:1" ht="20">
      <c r="A7652" s="39"/>
    </row>
    <row r="7653" spans="1:1" ht="20">
      <c r="A7653" s="39"/>
    </row>
    <row r="7654" spans="1:1" ht="20">
      <c r="A7654" s="39"/>
    </row>
    <row r="7655" spans="1:1" ht="20">
      <c r="A7655" s="39"/>
    </row>
    <row r="7656" spans="1:1" ht="20">
      <c r="A7656" s="39"/>
    </row>
    <row r="7657" spans="1:1" ht="20">
      <c r="A7657" s="39"/>
    </row>
    <row r="7658" spans="1:1" ht="20">
      <c r="A7658" s="39"/>
    </row>
    <row r="7659" spans="1:1" ht="20">
      <c r="A7659" s="39"/>
    </row>
    <row r="7660" spans="1:1" ht="20">
      <c r="A7660" s="39"/>
    </row>
    <row r="7661" spans="1:1" ht="20">
      <c r="A7661" s="39"/>
    </row>
    <row r="7662" spans="1:1" ht="20">
      <c r="A7662" s="39"/>
    </row>
    <row r="7663" spans="1:1" ht="20">
      <c r="A7663" s="39"/>
    </row>
    <row r="7664" spans="1:1" ht="20">
      <c r="A7664" s="39"/>
    </row>
    <row r="7665" spans="1:1" ht="20">
      <c r="A7665" s="39"/>
    </row>
    <row r="7666" spans="1:1" ht="20">
      <c r="A7666" s="39"/>
    </row>
    <row r="7667" spans="1:1" ht="20">
      <c r="A7667" s="39"/>
    </row>
    <row r="7668" spans="1:1" ht="20">
      <c r="A7668" s="39"/>
    </row>
    <row r="7669" spans="1:1" ht="20">
      <c r="A7669" s="39"/>
    </row>
    <row r="7670" spans="1:1" ht="20">
      <c r="A7670" s="39"/>
    </row>
    <row r="7671" spans="1:1" ht="20">
      <c r="A7671" s="39"/>
    </row>
    <row r="7672" spans="1:1" ht="20">
      <c r="A7672" s="39"/>
    </row>
    <row r="7673" spans="1:1" ht="20">
      <c r="A7673" s="39"/>
    </row>
    <row r="7674" spans="1:1" ht="20">
      <c r="A7674" s="39"/>
    </row>
    <row r="7675" spans="1:1" ht="20">
      <c r="A7675" s="39"/>
    </row>
    <row r="7676" spans="1:1" ht="20">
      <c r="A7676" s="39"/>
    </row>
    <row r="7677" spans="1:1" ht="20">
      <c r="A7677" s="39"/>
    </row>
    <row r="7678" spans="1:1" ht="20">
      <c r="A7678" s="39"/>
    </row>
    <row r="7679" spans="1:1" ht="20">
      <c r="A7679" s="39"/>
    </row>
    <row r="7680" spans="1:1" ht="20">
      <c r="A7680" s="39"/>
    </row>
    <row r="7681" spans="1:1" ht="20">
      <c r="A7681" s="39"/>
    </row>
    <row r="7682" spans="1:1" ht="20">
      <c r="A7682" s="39"/>
    </row>
    <row r="7683" spans="1:1" ht="20">
      <c r="A7683" s="39"/>
    </row>
    <row r="7684" spans="1:1" ht="20">
      <c r="A7684" s="39"/>
    </row>
    <row r="7685" spans="1:1" ht="20">
      <c r="A7685" s="39"/>
    </row>
    <row r="7686" spans="1:1" ht="20">
      <c r="A7686" s="39"/>
    </row>
    <row r="7687" spans="1:1" ht="20">
      <c r="A7687" s="39"/>
    </row>
    <row r="7688" spans="1:1" ht="20">
      <c r="A7688" s="39"/>
    </row>
    <row r="7689" spans="1:1" ht="20">
      <c r="A7689" s="39"/>
    </row>
    <row r="7690" spans="1:1" ht="20">
      <c r="A7690" s="39"/>
    </row>
    <row r="7691" spans="1:1" ht="20">
      <c r="A7691" s="39"/>
    </row>
    <row r="7692" spans="1:1" ht="20">
      <c r="A7692" s="39"/>
    </row>
    <row r="7693" spans="1:1" ht="20">
      <c r="A7693" s="39"/>
    </row>
    <row r="7694" spans="1:1" ht="20">
      <c r="A7694" s="39"/>
    </row>
    <row r="7695" spans="1:1" ht="20">
      <c r="A7695" s="39"/>
    </row>
    <row r="7696" spans="1:1" ht="20">
      <c r="A7696" s="39"/>
    </row>
    <row r="7697" spans="1:1" ht="20">
      <c r="A7697" s="39"/>
    </row>
    <row r="7698" spans="1:1" ht="20">
      <c r="A7698" s="39"/>
    </row>
    <row r="7699" spans="1:1" ht="20">
      <c r="A7699" s="39"/>
    </row>
    <row r="7700" spans="1:1" ht="20">
      <c r="A7700" s="39"/>
    </row>
    <row r="7701" spans="1:1" ht="20">
      <c r="A7701" s="39"/>
    </row>
    <row r="7702" spans="1:1" ht="20">
      <c r="A7702" s="39"/>
    </row>
    <row r="7703" spans="1:1" ht="20">
      <c r="A7703" s="39"/>
    </row>
    <row r="7704" spans="1:1" ht="20">
      <c r="A7704" s="39"/>
    </row>
    <row r="7705" spans="1:1" ht="20">
      <c r="A7705" s="39"/>
    </row>
    <row r="7706" spans="1:1" ht="20">
      <c r="A7706" s="39"/>
    </row>
    <row r="7707" spans="1:1" ht="20">
      <c r="A7707" s="39"/>
    </row>
    <row r="7708" spans="1:1" ht="20">
      <c r="A7708" s="39"/>
    </row>
    <row r="7709" spans="1:1" ht="20">
      <c r="A7709" s="39"/>
    </row>
    <row r="7710" spans="1:1" ht="20">
      <c r="A7710" s="39"/>
    </row>
    <row r="7711" spans="1:1" ht="20">
      <c r="A7711" s="39"/>
    </row>
    <row r="7712" spans="1:1" ht="20">
      <c r="A7712" s="39"/>
    </row>
    <row r="7713" spans="1:1" ht="20">
      <c r="A7713" s="39"/>
    </row>
    <row r="7714" spans="1:1" ht="20">
      <c r="A7714" s="39"/>
    </row>
    <row r="7715" spans="1:1" ht="20">
      <c r="A7715" s="39"/>
    </row>
    <row r="7716" spans="1:1" ht="20">
      <c r="A7716" s="39"/>
    </row>
    <row r="7717" spans="1:1" ht="20">
      <c r="A7717" s="39"/>
    </row>
    <row r="7718" spans="1:1" ht="20">
      <c r="A7718" s="39"/>
    </row>
    <row r="7719" spans="1:1" ht="20">
      <c r="A7719" s="39"/>
    </row>
    <row r="7720" spans="1:1" ht="20">
      <c r="A7720" s="39"/>
    </row>
    <row r="7721" spans="1:1" ht="20">
      <c r="A7721" s="39"/>
    </row>
    <row r="7722" spans="1:1" ht="20">
      <c r="A7722" s="39"/>
    </row>
    <row r="7723" spans="1:1" ht="20">
      <c r="A7723" s="39"/>
    </row>
    <row r="7724" spans="1:1" ht="20">
      <c r="A7724" s="39"/>
    </row>
    <row r="7725" spans="1:1" ht="20">
      <c r="A7725" s="39"/>
    </row>
    <row r="7726" spans="1:1" ht="20">
      <c r="A7726" s="39"/>
    </row>
    <row r="7727" spans="1:1" ht="20">
      <c r="A7727" s="39"/>
    </row>
    <row r="7728" spans="1:1" ht="20">
      <c r="A7728" s="39"/>
    </row>
    <row r="7729" spans="1:1" ht="20">
      <c r="A7729" s="39"/>
    </row>
    <row r="7730" spans="1:1" ht="20">
      <c r="A7730" s="39"/>
    </row>
    <row r="7731" spans="1:1" ht="20">
      <c r="A7731" s="39"/>
    </row>
    <row r="7732" spans="1:1" ht="20">
      <c r="A7732" s="39"/>
    </row>
    <row r="7733" spans="1:1" ht="20">
      <c r="A7733" s="39"/>
    </row>
    <row r="7734" spans="1:1" ht="20">
      <c r="A7734" s="39"/>
    </row>
    <row r="7735" spans="1:1" ht="20">
      <c r="A7735" s="39"/>
    </row>
    <row r="7736" spans="1:1" ht="20">
      <c r="A7736" s="39"/>
    </row>
    <row r="7737" spans="1:1" ht="20">
      <c r="A7737" s="39"/>
    </row>
    <row r="7738" spans="1:1" ht="20">
      <c r="A7738" s="39"/>
    </row>
    <row r="7739" spans="1:1" ht="20">
      <c r="A7739" s="39"/>
    </row>
    <row r="7740" spans="1:1" ht="20">
      <c r="A7740" s="39"/>
    </row>
    <row r="7741" spans="1:1" ht="20">
      <c r="A7741" s="39"/>
    </row>
    <row r="7742" spans="1:1" ht="20">
      <c r="A7742" s="39"/>
    </row>
    <row r="7743" spans="1:1" ht="20">
      <c r="A7743" s="39"/>
    </row>
    <row r="7744" spans="1:1" ht="20">
      <c r="A7744" s="39"/>
    </row>
    <row r="7745" spans="1:1" ht="20">
      <c r="A7745" s="39"/>
    </row>
    <row r="7746" spans="1:1" ht="20">
      <c r="A7746" s="39"/>
    </row>
    <row r="7747" spans="1:1" ht="20">
      <c r="A7747" s="39"/>
    </row>
    <row r="7748" spans="1:1" ht="20">
      <c r="A7748" s="39"/>
    </row>
    <row r="7749" spans="1:1" ht="20">
      <c r="A7749" s="39"/>
    </row>
    <row r="7750" spans="1:1" ht="20">
      <c r="A7750" s="39"/>
    </row>
    <row r="7751" spans="1:1" ht="20">
      <c r="A7751" s="39"/>
    </row>
    <row r="7752" spans="1:1" ht="20">
      <c r="A7752" s="39"/>
    </row>
    <row r="7753" spans="1:1" ht="20">
      <c r="A7753" s="39"/>
    </row>
    <row r="7754" spans="1:1" ht="20">
      <c r="A7754" s="39"/>
    </row>
    <row r="7755" spans="1:1" ht="20">
      <c r="A7755" s="39"/>
    </row>
    <row r="7756" spans="1:1" ht="20">
      <c r="A7756" s="39"/>
    </row>
    <row r="7757" spans="1:1" ht="20">
      <c r="A7757" s="39"/>
    </row>
    <row r="7758" spans="1:1" ht="20">
      <c r="A7758" s="39"/>
    </row>
    <row r="7759" spans="1:1" ht="20">
      <c r="A7759" s="39"/>
    </row>
    <row r="7760" spans="1:1" ht="20">
      <c r="A7760" s="39"/>
    </row>
    <row r="7761" spans="1:1" ht="20">
      <c r="A7761" s="39"/>
    </row>
    <row r="7762" spans="1:1" ht="20">
      <c r="A7762" s="39"/>
    </row>
    <row r="7763" spans="1:1" ht="20">
      <c r="A7763" s="39"/>
    </row>
    <row r="7764" spans="1:1" ht="20">
      <c r="A7764" s="39"/>
    </row>
    <row r="7765" spans="1:1" ht="20">
      <c r="A7765" s="39"/>
    </row>
    <row r="7766" spans="1:1" ht="20">
      <c r="A7766" s="39"/>
    </row>
    <row r="7767" spans="1:1" ht="20">
      <c r="A7767" s="39"/>
    </row>
    <row r="7768" spans="1:1" ht="20">
      <c r="A7768" s="39"/>
    </row>
    <row r="7769" spans="1:1" ht="20">
      <c r="A7769" s="39"/>
    </row>
    <row r="7770" spans="1:1" ht="20">
      <c r="A7770" s="39"/>
    </row>
    <row r="7771" spans="1:1" ht="20">
      <c r="A7771" s="39"/>
    </row>
    <row r="7772" spans="1:1" ht="20">
      <c r="A7772" s="39"/>
    </row>
    <row r="7773" spans="1:1" ht="20">
      <c r="A7773" s="39"/>
    </row>
    <row r="7774" spans="1:1" ht="20">
      <c r="A7774" s="39"/>
    </row>
    <row r="7775" spans="1:1" ht="20">
      <c r="A7775" s="39"/>
    </row>
    <row r="7776" spans="1:1" ht="20">
      <c r="A7776" s="39"/>
    </row>
    <row r="7777" spans="1:1" ht="20">
      <c r="A7777" s="39"/>
    </row>
    <row r="7778" spans="1:1" ht="20">
      <c r="A7778" s="39"/>
    </row>
    <row r="7779" spans="1:1" ht="20">
      <c r="A7779" s="39"/>
    </row>
    <row r="7780" spans="1:1" ht="20">
      <c r="A7780" s="39"/>
    </row>
    <row r="7781" spans="1:1" ht="20">
      <c r="A7781" s="39"/>
    </row>
    <row r="7782" spans="1:1" ht="20">
      <c r="A7782" s="39"/>
    </row>
    <row r="7783" spans="1:1" ht="20">
      <c r="A7783" s="39"/>
    </row>
    <row r="7784" spans="1:1" ht="20">
      <c r="A7784" s="39"/>
    </row>
    <row r="7785" spans="1:1" ht="20">
      <c r="A7785" s="39"/>
    </row>
    <row r="7786" spans="1:1" ht="20">
      <c r="A7786" s="39"/>
    </row>
    <row r="7787" spans="1:1" ht="20">
      <c r="A7787" s="39"/>
    </row>
    <row r="7788" spans="1:1" ht="20">
      <c r="A7788" s="39"/>
    </row>
    <row r="7789" spans="1:1" ht="20">
      <c r="A7789" s="39"/>
    </row>
    <row r="7790" spans="1:1" ht="20">
      <c r="A7790" s="39"/>
    </row>
    <row r="7791" spans="1:1" ht="20">
      <c r="A7791" s="39"/>
    </row>
    <row r="7792" spans="1:1" ht="20">
      <c r="A7792" s="39"/>
    </row>
    <row r="7793" spans="1:1" ht="20">
      <c r="A7793" s="39"/>
    </row>
    <row r="7794" spans="1:1" ht="20">
      <c r="A7794" s="39"/>
    </row>
    <row r="7795" spans="1:1" ht="20">
      <c r="A7795" s="39"/>
    </row>
    <row r="7796" spans="1:1" ht="20">
      <c r="A7796" s="39"/>
    </row>
    <row r="7797" spans="1:1" ht="20">
      <c r="A7797" s="39"/>
    </row>
    <row r="7798" spans="1:1" ht="20">
      <c r="A7798" s="39"/>
    </row>
    <row r="7799" spans="1:1" ht="20">
      <c r="A7799" s="39"/>
    </row>
    <row r="7800" spans="1:1" ht="20">
      <c r="A7800" s="39"/>
    </row>
    <row r="7801" spans="1:1" ht="20">
      <c r="A7801" s="39"/>
    </row>
    <row r="7802" spans="1:1" ht="20">
      <c r="A7802" s="39"/>
    </row>
    <row r="7803" spans="1:1" ht="20">
      <c r="A7803" s="39"/>
    </row>
    <row r="7804" spans="1:1" ht="20">
      <c r="A7804" s="39"/>
    </row>
    <row r="7805" spans="1:1" ht="20">
      <c r="A7805" s="39"/>
    </row>
    <row r="7806" spans="1:1" ht="20">
      <c r="A7806" s="39"/>
    </row>
    <row r="7807" spans="1:1" ht="20">
      <c r="A7807" s="39"/>
    </row>
    <row r="7808" spans="1:1" ht="20">
      <c r="A7808" s="39"/>
    </row>
    <row r="7809" spans="1:1" ht="20">
      <c r="A7809" s="39"/>
    </row>
    <row r="7810" spans="1:1" ht="20">
      <c r="A7810" s="39"/>
    </row>
    <row r="7811" spans="1:1" ht="20">
      <c r="A7811" s="39"/>
    </row>
    <row r="7812" spans="1:1" ht="20">
      <c r="A7812" s="39"/>
    </row>
    <row r="7813" spans="1:1" ht="20">
      <c r="A7813" s="39"/>
    </row>
    <row r="7814" spans="1:1" ht="20">
      <c r="A7814" s="39"/>
    </row>
    <row r="7815" spans="1:1" ht="20">
      <c r="A7815" s="39"/>
    </row>
    <row r="7816" spans="1:1" ht="20">
      <c r="A7816" s="39"/>
    </row>
    <row r="7817" spans="1:1" ht="20">
      <c r="A7817" s="39"/>
    </row>
    <row r="7818" spans="1:1" ht="20">
      <c r="A7818" s="39"/>
    </row>
    <row r="7819" spans="1:1" ht="20">
      <c r="A7819" s="39"/>
    </row>
    <row r="7820" spans="1:1" ht="20">
      <c r="A7820" s="39"/>
    </row>
    <row r="7821" spans="1:1" ht="20">
      <c r="A7821" s="39"/>
    </row>
    <row r="7822" spans="1:1" ht="20">
      <c r="A7822" s="39"/>
    </row>
    <row r="7823" spans="1:1" ht="20">
      <c r="A7823" s="39"/>
    </row>
    <row r="7824" spans="1:1" ht="20">
      <c r="A7824" s="39"/>
    </row>
    <row r="7825" spans="1:1" ht="20">
      <c r="A7825" s="39"/>
    </row>
    <row r="7826" spans="1:1" ht="20">
      <c r="A7826" s="39"/>
    </row>
    <row r="7827" spans="1:1" ht="20">
      <c r="A7827" s="39"/>
    </row>
    <row r="7828" spans="1:1" ht="20">
      <c r="A7828" s="39"/>
    </row>
    <row r="7829" spans="1:1" ht="20">
      <c r="A7829" s="39"/>
    </row>
    <row r="7830" spans="1:1" ht="20">
      <c r="A7830" s="39"/>
    </row>
    <row r="7831" spans="1:1" ht="20">
      <c r="A7831" s="39"/>
    </row>
    <row r="7832" spans="1:1" ht="20">
      <c r="A7832" s="39"/>
    </row>
    <row r="7833" spans="1:1" ht="20">
      <c r="A7833" s="39"/>
    </row>
    <row r="7834" spans="1:1" ht="20">
      <c r="A7834" s="39"/>
    </row>
    <row r="7835" spans="1:1" ht="20">
      <c r="A7835" s="39"/>
    </row>
    <row r="7836" spans="1:1" ht="20">
      <c r="A7836" s="39"/>
    </row>
    <row r="7837" spans="1:1" ht="20">
      <c r="A7837" s="39"/>
    </row>
    <row r="7838" spans="1:1" ht="20">
      <c r="A7838" s="39"/>
    </row>
    <row r="7839" spans="1:1" ht="20">
      <c r="A7839" s="39"/>
    </row>
    <row r="7840" spans="1:1" ht="20">
      <c r="A7840" s="39"/>
    </row>
    <row r="7841" spans="1:1" ht="20">
      <c r="A7841" s="39"/>
    </row>
    <row r="7842" spans="1:1" ht="20">
      <c r="A7842" s="39"/>
    </row>
    <row r="7843" spans="1:1" ht="20">
      <c r="A7843" s="39"/>
    </row>
    <row r="7844" spans="1:1" ht="20">
      <c r="A7844" s="39"/>
    </row>
    <row r="7845" spans="1:1" ht="20">
      <c r="A7845" s="39"/>
    </row>
    <row r="7846" spans="1:1" ht="20">
      <c r="A7846" s="39"/>
    </row>
    <row r="7847" spans="1:1" ht="20">
      <c r="A7847" s="39"/>
    </row>
    <row r="7848" spans="1:1" ht="20">
      <c r="A7848" s="39"/>
    </row>
    <row r="7849" spans="1:1" ht="20">
      <c r="A7849" s="39"/>
    </row>
    <row r="7850" spans="1:1" ht="20">
      <c r="A7850" s="39"/>
    </row>
    <row r="7851" spans="1:1" ht="20">
      <c r="A7851" s="39"/>
    </row>
    <row r="7852" spans="1:1" ht="20">
      <c r="A7852" s="39"/>
    </row>
    <row r="7853" spans="1:1" ht="20">
      <c r="A7853" s="39"/>
    </row>
    <row r="7854" spans="1:1" ht="20">
      <c r="A7854" s="39"/>
    </row>
    <row r="7855" spans="1:1" ht="20">
      <c r="A7855" s="39"/>
    </row>
    <row r="7856" spans="1:1" ht="20">
      <c r="A7856" s="39"/>
    </row>
    <row r="7857" spans="1:1" ht="20">
      <c r="A7857" s="39"/>
    </row>
    <row r="7858" spans="1:1" ht="20">
      <c r="A7858" s="39"/>
    </row>
    <row r="7859" spans="1:1" ht="20">
      <c r="A7859" s="39"/>
    </row>
    <row r="7860" spans="1:1" ht="20">
      <c r="A7860" s="39"/>
    </row>
    <row r="7861" spans="1:1" ht="20">
      <c r="A7861" s="39"/>
    </row>
    <row r="7862" spans="1:1" ht="20">
      <c r="A7862" s="39"/>
    </row>
    <row r="7863" spans="1:1" ht="20">
      <c r="A7863" s="39"/>
    </row>
    <row r="7864" spans="1:1" ht="20">
      <c r="A7864" s="39"/>
    </row>
    <row r="7865" spans="1:1" ht="20">
      <c r="A7865" s="39"/>
    </row>
    <row r="7866" spans="1:1" ht="20">
      <c r="A7866" s="39"/>
    </row>
    <row r="7867" spans="1:1" ht="20">
      <c r="A7867" s="39"/>
    </row>
    <row r="7868" spans="1:1" ht="20">
      <c r="A7868" s="39"/>
    </row>
    <row r="7869" spans="1:1" ht="20">
      <c r="A7869" s="39"/>
    </row>
    <row r="7870" spans="1:1" ht="20">
      <c r="A7870" s="39"/>
    </row>
    <row r="7871" spans="1:1" ht="20">
      <c r="A7871" s="39"/>
    </row>
    <row r="7872" spans="1:1" ht="20">
      <c r="A7872" s="39"/>
    </row>
    <row r="7873" spans="1:1" ht="20">
      <c r="A7873" s="39"/>
    </row>
    <row r="7874" spans="1:1" ht="20">
      <c r="A7874" s="39"/>
    </row>
    <row r="7875" spans="1:1" ht="20">
      <c r="A7875" s="39"/>
    </row>
    <row r="7876" spans="1:1" ht="20">
      <c r="A7876" s="39"/>
    </row>
    <row r="7877" spans="1:1" ht="20">
      <c r="A7877" s="39"/>
    </row>
    <row r="7878" spans="1:1" ht="20">
      <c r="A7878" s="39"/>
    </row>
    <row r="7879" spans="1:1" ht="20">
      <c r="A7879" s="39"/>
    </row>
    <row r="7880" spans="1:1" ht="20">
      <c r="A7880" s="39"/>
    </row>
    <row r="7881" spans="1:1" ht="20">
      <c r="A7881" s="39"/>
    </row>
    <row r="7882" spans="1:1" ht="20">
      <c r="A7882" s="39"/>
    </row>
    <row r="7883" spans="1:1" ht="20">
      <c r="A7883" s="39"/>
    </row>
    <row r="7884" spans="1:1" ht="20">
      <c r="A7884" s="39"/>
    </row>
    <row r="7885" spans="1:1" ht="20">
      <c r="A7885" s="39"/>
    </row>
    <row r="7886" spans="1:1" ht="20">
      <c r="A7886" s="39"/>
    </row>
    <row r="7887" spans="1:1" ht="20">
      <c r="A7887" s="39"/>
    </row>
    <row r="7888" spans="1:1" ht="20">
      <c r="A7888" s="39"/>
    </row>
    <row r="7889" spans="1:1" ht="20">
      <c r="A7889" s="39"/>
    </row>
    <row r="7890" spans="1:1" ht="20">
      <c r="A7890" s="39"/>
    </row>
    <row r="7891" spans="1:1" ht="20">
      <c r="A7891" s="39"/>
    </row>
    <row r="7892" spans="1:1" ht="20">
      <c r="A7892" s="39"/>
    </row>
    <row r="7893" spans="1:1" ht="20">
      <c r="A7893" s="39"/>
    </row>
    <row r="7894" spans="1:1" ht="20">
      <c r="A7894" s="39"/>
    </row>
    <row r="7895" spans="1:1" ht="20">
      <c r="A7895" s="39"/>
    </row>
    <row r="7896" spans="1:1" ht="20">
      <c r="A7896" s="39"/>
    </row>
    <row r="7897" spans="1:1" ht="20">
      <c r="A7897" s="39"/>
    </row>
    <row r="7898" spans="1:1" ht="20">
      <c r="A7898" s="39"/>
    </row>
    <row r="7899" spans="1:1" ht="20">
      <c r="A7899" s="39"/>
    </row>
    <row r="7900" spans="1:1" ht="20">
      <c r="A7900" s="39"/>
    </row>
    <row r="7901" spans="1:1" ht="20">
      <c r="A7901" s="39"/>
    </row>
    <row r="7902" spans="1:1" ht="20">
      <c r="A7902" s="39"/>
    </row>
    <row r="7903" spans="1:1" ht="20">
      <c r="A7903" s="39"/>
    </row>
    <row r="7904" spans="1:1" ht="20">
      <c r="A7904" s="39"/>
    </row>
    <row r="7905" spans="1:1" ht="20">
      <c r="A7905" s="39"/>
    </row>
    <row r="7906" spans="1:1" ht="20">
      <c r="A7906" s="39"/>
    </row>
    <row r="7907" spans="1:1" ht="20">
      <c r="A7907" s="39"/>
    </row>
    <row r="7908" spans="1:1" ht="20">
      <c r="A7908" s="39"/>
    </row>
    <row r="7909" spans="1:1" ht="20">
      <c r="A7909" s="39"/>
    </row>
    <row r="7910" spans="1:1" ht="20">
      <c r="A7910" s="39"/>
    </row>
    <row r="7911" spans="1:1" ht="20">
      <c r="A7911" s="39"/>
    </row>
    <row r="7912" spans="1:1" ht="20">
      <c r="A7912" s="39"/>
    </row>
    <row r="7913" spans="1:1" ht="20">
      <c r="A7913" s="39"/>
    </row>
    <row r="7914" spans="1:1" ht="20">
      <c r="A7914" s="39"/>
    </row>
    <row r="7915" spans="1:1" ht="20">
      <c r="A7915" s="39"/>
    </row>
    <row r="7916" spans="1:1" ht="20">
      <c r="A7916" s="39"/>
    </row>
    <row r="7917" spans="1:1" ht="20">
      <c r="A7917" s="39"/>
    </row>
    <row r="7918" spans="1:1" ht="20">
      <c r="A7918" s="39"/>
    </row>
    <row r="7919" spans="1:1" ht="20">
      <c r="A7919" s="39"/>
    </row>
    <row r="7920" spans="1:1" ht="20">
      <c r="A7920" s="39"/>
    </row>
    <row r="7921" spans="1:1" ht="20">
      <c r="A7921" s="39"/>
    </row>
    <row r="7922" spans="1:1" ht="20">
      <c r="A7922" s="39"/>
    </row>
    <row r="7923" spans="1:1" ht="20">
      <c r="A7923" s="39"/>
    </row>
    <row r="7924" spans="1:1" ht="20">
      <c r="A7924" s="39"/>
    </row>
    <row r="7925" spans="1:1" ht="20">
      <c r="A7925" s="39"/>
    </row>
    <row r="7926" spans="1:1" ht="20">
      <c r="A7926" s="39"/>
    </row>
    <row r="7927" spans="1:1" ht="20">
      <c r="A7927" s="39"/>
    </row>
    <row r="7928" spans="1:1" ht="20">
      <c r="A7928" s="39"/>
    </row>
    <row r="7929" spans="1:1" ht="20">
      <c r="A7929" s="39"/>
    </row>
    <row r="7930" spans="1:1" ht="20">
      <c r="A7930" s="39"/>
    </row>
    <row r="7931" spans="1:1" ht="20">
      <c r="A7931" s="39"/>
    </row>
    <row r="7932" spans="1:1" ht="20">
      <c r="A7932" s="39"/>
    </row>
    <row r="7933" spans="1:1" ht="20">
      <c r="A7933" s="39"/>
    </row>
    <row r="7934" spans="1:1" ht="20">
      <c r="A7934" s="39"/>
    </row>
    <row r="7935" spans="1:1" ht="20">
      <c r="A7935" s="39"/>
    </row>
    <row r="7936" spans="1:1" ht="20">
      <c r="A7936" s="39"/>
    </row>
    <row r="7937" spans="1:1" ht="20">
      <c r="A7937" s="39"/>
    </row>
    <row r="7938" spans="1:1" ht="20">
      <c r="A7938" s="39"/>
    </row>
    <row r="7939" spans="1:1" ht="20">
      <c r="A7939" s="39"/>
    </row>
    <row r="7940" spans="1:1" ht="20">
      <c r="A7940" s="39"/>
    </row>
    <row r="7941" spans="1:1" ht="20">
      <c r="A7941" s="39"/>
    </row>
    <row r="7942" spans="1:1" ht="20">
      <c r="A7942" s="39"/>
    </row>
    <row r="7943" spans="1:1" ht="20">
      <c r="A7943" s="39"/>
    </row>
    <row r="7944" spans="1:1" ht="20">
      <c r="A7944" s="39"/>
    </row>
    <row r="7945" spans="1:1" ht="20">
      <c r="A7945" s="39"/>
    </row>
    <row r="7946" spans="1:1" ht="20">
      <c r="A7946" s="39"/>
    </row>
    <row r="7947" spans="1:1" ht="20">
      <c r="A7947" s="39"/>
    </row>
    <row r="7948" spans="1:1" ht="20">
      <c r="A7948" s="39"/>
    </row>
    <row r="7949" spans="1:1" ht="20">
      <c r="A7949" s="39"/>
    </row>
    <row r="7950" spans="1:1" ht="20">
      <c r="A7950" s="39"/>
    </row>
    <row r="7951" spans="1:1" ht="20">
      <c r="A7951" s="39"/>
    </row>
    <row r="7952" spans="1:1" ht="20">
      <c r="A7952" s="39"/>
    </row>
    <row r="7953" spans="1:1" ht="20">
      <c r="A7953" s="39"/>
    </row>
    <row r="7954" spans="1:1" ht="20">
      <c r="A7954" s="39"/>
    </row>
    <row r="7955" spans="1:1" ht="20">
      <c r="A7955" s="39"/>
    </row>
    <row r="7956" spans="1:1" ht="20">
      <c r="A7956" s="39"/>
    </row>
    <row r="7957" spans="1:1" ht="20">
      <c r="A7957" s="39"/>
    </row>
    <row r="7958" spans="1:1" ht="20">
      <c r="A7958" s="39"/>
    </row>
    <row r="7959" spans="1:1" ht="20">
      <c r="A7959" s="39"/>
    </row>
    <row r="7960" spans="1:1" ht="20">
      <c r="A7960" s="39"/>
    </row>
    <row r="7961" spans="1:1" ht="20">
      <c r="A7961" s="39"/>
    </row>
    <row r="7962" spans="1:1" ht="20">
      <c r="A7962" s="39"/>
    </row>
    <row r="7963" spans="1:1" ht="20">
      <c r="A7963" s="39"/>
    </row>
    <row r="7964" spans="1:1" ht="20">
      <c r="A7964" s="39"/>
    </row>
    <row r="7965" spans="1:1" ht="20">
      <c r="A7965" s="39"/>
    </row>
    <row r="7966" spans="1:1" ht="20">
      <c r="A7966" s="39"/>
    </row>
    <row r="7967" spans="1:1" ht="20">
      <c r="A7967" s="39"/>
    </row>
    <row r="7968" spans="1:1" ht="20">
      <c r="A7968" s="39"/>
    </row>
    <row r="7969" spans="1:1" ht="20">
      <c r="A7969" s="39"/>
    </row>
    <row r="7970" spans="1:1" ht="20">
      <c r="A7970" s="39"/>
    </row>
    <row r="7971" spans="1:1" ht="20">
      <c r="A7971" s="39"/>
    </row>
    <row r="7972" spans="1:1" ht="20">
      <c r="A7972" s="39"/>
    </row>
    <row r="7973" spans="1:1" ht="20">
      <c r="A7973" s="39"/>
    </row>
    <row r="7974" spans="1:1" ht="20">
      <c r="A7974" s="39"/>
    </row>
    <row r="7975" spans="1:1" ht="20">
      <c r="A7975" s="39"/>
    </row>
    <row r="7976" spans="1:1" ht="20">
      <c r="A7976" s="39"/>
    </row>
    <row r="7977" spans="1:1" ht="20">
      <c r="A7977" s="39"/>
    </row>
    <row r="7978" spans="1:1" ht="20">
      <c r="A7978" s="39"/>
    </row>
    <row r="7979" spans="1:1" ht="20">
      <c r="A7979" s="39"/>
    </row>
    <row r="7980" spans="1:1" ht="20">
      <c r="A7980" s="39"/>
    </row>
    <row r="7981" spans="1:1" ht="20">
      <c r="A7981" s="39"/>
    </row>
    <row r="7982" spans="1:1" ht="20">
      <c r="A7982" s="39"/>
    </row>
    <row r="7983" spans="1:1" ht="20">
      <c r="A7983" s="39"/>
    </row>
    <row r="7984" spans="1:1" ht="20">
      <c r="A7984" s="39"/>
    </row>
    <row r="7985" spans="1:1" ht="20">
      <c r="A7985" s="39"/>
    </row>
    <row r="7986" spans="1:1" ht="20">
      <c r="A7986" s="39"/>
    </row>
    <row r="7987" spans="1:1" ht="20">
      <c r="A7987" s="39"/>
    </row>
    <row r="7988" spans="1:1" ht="20">
      <c r="A7988" s="39"/>
    </row>
    <row r="7989" spans="1:1" ht="20">
      <c r="A7989" s="39"/>
    </row>
    <row r="7990" spans="1:1" ht="20">
      <c r="A7990" s="39"/>
    </row>
    <row r="7991" spans="1:1" ht="20">
      <c r="A7991" s="39"/>
    </row>
    <row r="7992" spans="1:1" ht="20">
      <c r="A7992" s="39"/>
    </row>
    <row r="7993" spans="1:1" ht="20">
      <c r="A7993" s="39"/>
    </row>
    <row r="7994" spans="1:1" ht="20">
      <c r="A7994" s="39"/>
    </row>
    <row r="7995" spans="1:1" ht="20">
      <c r="A7995" s="39"/>
    </row>
    <row r="7996" spans="1:1" ht="20">
      <c r="A7996" s="39"/>
    </row>
    <row r="7997" spans="1:1" ht="20">
      <c r="A7997" s="39"/>
    </row>
    <row r="7998" spans="1:1" ht="20">
      <c r="A7998" s="39"/>
    </row>
    <row r="7999" spans="1:1" ht="20">
      <c r="A7999" s="39"/>
    </row>
    <row r="8000" spans="1:1" ht="20">
      <c r="A8000" s="39"/>
    </row>
    <row r="8001" spans="1:1" ht="20">
      <c r="A8001" s="39"/>
    </row>
    <row r="8002" spans="1:1" ht="20">
      <c r="A8002" s="39"/>
    </row>
    <row r="8003" spans="1:1" ht="20">
      <c r="A8003" s="39"/>
    </row>
    <row r="8004" spans="1:1" ht="20">
      <c r="A8004" s="39"/>
    </row>
    <row r="8005" spans="1:1" ht="20">
      <c r="A8005" s="39"/>
    </row>
    <row r="8006" spans="1:1" ht="20">
      <c r="A8006" s="39"/>
    </row>
    <row r="8007" spans="1:1" ht="20">
      <c r="A8007" s="39"/>
    </row>
    <row r="8008" spans="1:1" ht="20">
      <c r="A8008" s="39"/>
    </row>
    <row r="8009" spans="1:1" ht="20">
      <c r="A8009" s="39"/>
    </row>
    <row r="8010" spans="1:1" ht="20">
      <c r="A8010" s="39"/>
    </row>
    <row r="8011" spans="1:1" ht="20">
      <c r="A8011" s="39"/>
    </row>
    <row r="8012" spans="1:1" ht="20">
      <c r="A8012" s="39"/>
    </row>
    <row r="8013" spans="1:1" ht="20">
      <c r="A8013" s="39"/>
    </row>
    <row r="8014" spans="1:1" ht="20">
      <c r="A8014" s="39"/>
    </row>
    <row r="8015" spans="1:1" ht="20">
      <c r="A8015" s="39"/>
    </row>
    <row r="8016" spans="1:1" ht="20">
      <c r="A8016" s="39"/>
    </row>
    <row r="8017" spans="1:1" ht="20">
      <c r="A8017" s="39"/>
    </row>
    <row r="8018" spans="1:1" ht="20">
      <c r="A8018" s="39"/>
    </row>
    <row r="8019" spans="1:1" ht="20">
      <c r="A8019" s="39"/>
    </row>
    <row r="8020" spans="1:1" ht="20">
      <c r="A8020" s="39"/>
    </row>
    <row r="8021" spans="1:1" ht="20">
      <c r="A8021" s="39"/>
    </row>
    <row r="8022" spans="1:1" ht="20">
      <c r="A8022" s="39"/>
    </row>
    <row r="8023" spans="1:1" ht="20">
      <c r="A8023" s="39"/>
    </row>
    <row r="8024" spans="1:1" ht="20">
      <c r="A8024" s="39"/>
    </row>
    <row r="8025" spans="1:1" ht="20">
      <c r="A8025" s="39"/>
    </row>
    <row r="8026" spans="1:1" ht="20">
      <c r="A8026" s="39"/>
    </row>
    <row r="8027" spans="1:1" ht="20">
      <c r="A8027" s="39"/>
    </row>
    <row r="8028" spans="1:1" ht="20">
      <c r="A8028" s="39"/>
    </row>
    <row r="8029" spans="1:1" ht="20">
      <c r="A8029" s="39"/>
    </row>
    <row r="8030" spans="1:1" ht="20">
      <c r="A8030" s="39"/>
    </row>
    <row r="8031" spans="1:1" ht="20">
      <c r="A8031" s="39"/>
    </row>
    <row r="8032" spans="1:1" ht="20">
      <c r="A8032" s="39"/>
    </row>
    <row r="8033" spans="1:1" ht="20">
      <c r="A8033" s="39"/>
    </row>
    <row r="8034" spans="1:1" ht="20">
      <c r="A8034" s="39"/>
    </row>
    <row r="8035" spans="1:1" ht="20">
      <c r="A8035" s="39"/>
    </row>
    <row r="8036" spans="1:1" ht="20">
      <c r="A8036" s="39"/>
    </row>
    <row r="8037" spans="1:1" ht="20">
      <c r="A8037" s="39"/>
    </row>
    <row r="8038" spans="1:1" ht="20">
      <c r="A8038" s="39"/>
    </row>
    <row r="8039" spans="1:1" ht="20">
      <c r="A8039" s="39"/>
    </row>
    <row r="8040" spans="1:1" ht="20">
      <c r="A8040" s="39"/>
    </row>
    <row r="8041" spans="1:1" ht="20">
      <c r="A8041" s="39"/>
    </row>
    <row r="8042" spans="1:1" ht="20">
      <c r="A8042" s="39"/>
    </row>
    <row r="8043" spans="1:1" ht="20">
      <c r="A8043" s="39"/>
    </row>
    <row r="8044" spans="1:1" ht="20">
      <c r="A8044" s="39"/>
    </row>
    <row r="8045" spans="1:1" ht="20">
      <c r="A8045" s="39"/>
    </row>
    <row r="8046" spans="1:1" ht="20">
      <c r="A8046" s="39"/>
    </row>
    <row r="8047" spans="1:1" ht="20">
      <c r="A8047" s="39"/>
    </row>
    <row r="8048" spans="1:1" ht="20">
      <c r="A8048" s="39"/>
    </row>
    <row r="8049" spans="1:1" ht="20">
      <c r="A8049" s="39"/>
    </row>
    <row r="8050" spans="1:1" ht="20">
      <c r="A8050" s="39"/>
    </row>
    <row r="8051" spans="1:1" ht="20">
      <c r="A8051" s="39"/>
    </row>
    <row r="8052" spans="1:1" ht="20">
      <c r="A8052" s="39"/>
    </row>
    <row r="8053" spans="1:1" ht="20">
      <c r="A8053" s="39"/>
    </row>
    <row r="8054" spans="1:1" ht="20">
      <c r="A8054" s="39"/>
    </row>
    <row r="8055" spans="1:1" ht="20">
      <c r="A8055" s="39"/>
    </row>
    <row r="8056" spans="1:1" ht="20">
      <c r="A8056" s="39"/>
    </row>
    <row r="8057" spans="1:1" ht="20">
      <c r="A8057" s="39"/>
    </row>
    <row r="8058" spans="1:1" ht="20">
      <c r="A8058" s="39"/>
    </row>
    <row r="8059" spans="1:1" ht="20">
      <c r="A8059" s="39"/>
    </row>
    <row r="8060" spans="1:1" ht="20">
      <c r="A8060" s="39"/>
    </row>
    <row r="8061" spans="1:1" ht="20">
      <c r="A8061" s="39"/>
    </row>
    <row r="8062" spans="1:1" ht="20">
      <c r="A8062" s="39"/>
    </row>
    <row r="8063" spans="1:1" ht="20">
      <c r="A8063" s="39"/>
    </row>
    <row r="8064" spans="1:1" ht="20">
      <c r="A8064" s="39"/>
    </row>
    <row r="8065" spans="1:1" ht="20">
      <c r="A8065" s="39"/>
    </row>
    <row r="8066" spans="1:1" ht="20">
      <c r="A8066" s="39"/>
    </row>
    <row r="8067" spans="1:1" ht="20">
      <c r="A8067" s="39"/>
    </row>
    <row r="8068" spans="1:1" ht="20">
      <c r="A8068" s="39"/>
    </row>
    <row r="8069" spans="1:1" ht="20">
      <c r="A8069" s="39"/>
    </row>
    <row r="8070" spans="1:1" ht="20">
      <c r="A8070" s="39"/>
    </row>
    <row r="8071" spans="1:1" ht="20">
      <c r="A8071" s="39"/>
    </row>
    <row r="8072" spans="1:1" ht="20">
      <c r="A8072" s="39"/>
    </row>
    <row r="8073" spans="1:1" ht="20">
      <c r="A8073" s="39"/>
    </row>
    <row r="8074" spans="1:1" ht="20">
      <c r="A8074" s="39"/>
    </row>
    <row r="8075" spans="1:1" ht="20">
      <c r="A8075" s="39"/>
    </row>
    <row r="8076" spans="1:1" ht="20">
      <c r="A8076" s="39"/>
    </row>
    <row r="8077" spans="1:1" ht="20">
      <c r="A8077" s="39"/>
    </row>
    <row r="8078" spans="1:1" ht="20">
      <c r="A8078" s="39"/>
    </row>
    <row r="8079" spans="1:1" ht="20">
      <c r="A8079" s="39"/>
    </row>
    <row r="8080" spans="1:1" ht="20">
      <c r="A8080" s="39"/>
    </row>
    <row r="8081" spans="1:1" ht="20">
      <c r="A8081" s="39"/>
    </row>
    <row r="8082" spans="1:1" ht="20">
      <c r="A8082" s="39"/>
    </row>
    <row r="8083" spans="1:1" ht="20">
      <c r="A8083" s="39"/>
    </row>
    <row r="8084" spans="1:1" ht="20">
      <c r="A8084" s="39"/>
    </row>
    <row r="8085" spans="1:1" ht="20">
      <c r="A8085" s="39"/>
    </row>
    <row r="8086" spans="1:1" ht="20">
      <c r="A8086" s="39"/>
    </row>
    <row r="8087" spans="1:1" ht="20">
      <c r="A8087" s="39"/>
    </row>
    <row r="8088" spans="1:1" ht="20">
      <c r="A8088" s="39"/>
    </row>
    <row r="8089" spans="1:1" ht="20">
      <c r="A8089" s="39"/>
    </row>
    <row r="8090" spans="1:1" ht="20">
      <c r="A8090" s="39"/>
    </row>
    <row r="8091" spans="1:1" ht="20">
      <c r="A8091" s="39"/>
    </row>
    <row r="8092" spans="1:1" ht="20">
      <c r="A8092" s="39"/>
    </row>
    <row r="8093" spans="1:1" ht="20">
      <c r="A8093" s="39"/>
    </row>
    <row r="8094" spans="1:1" ht="20">
      <c r="A8094" s="39"/>
    </row>
    <row r="8095" spans="1:1" ht="20">
      <c r="A8095" s="39"/>
    </row>
    <row r="8096" spans="1:1" ht="20">
      <c r="A8096" s="39"/>
    </row>
    <row r="8097" spans="1:1" ht="20">
      <c r="A8097" s="39"/>
    </row>
    <row r="8098" spans="1:1" ht="20">
      <c r="A8098" s="39"/>
    </row>
    <row r="8099" spans="1:1" ht="20">
      <c r="A8099" s="39"/>
    </row>
    <row r="8100" spans="1:1" ht="20">
      <c r="A8100" s="39"/>
    </row>
    <row r="8101" spans="1:1" ht="20">
      <c r="A8101" s="39"/>
    </row>
    <row r="8102" spans="1:1" ht="20">
      <c r="A8102" s="39"/>
    </row>
    <row r="8103" spans="1:1" ht="20">
      <c r="A8103" s="39"/>
    </row>
    <row r="8104" spans="1:1" ht="20">
      <c r="A8104" s="39"/>
    </row>
    <row r="8105" spans="1:1" ht="20">
      <c r="A8105" s="39"/>
    </row>
    <row r="8106" spans="1:1" ht="20">
      <c r="A8106" s="39"/>
    </row>
    <row r="8107" spans="1:1" ht="20">
      <c r="A8107" s="39"/>
    </row>
    <row r="8108" spans="1:1" ht="20">
      <c r="A8108" s="39"/>
    </row>
    <row r="8109" spans="1:1" ht="20">
      <c r="A8109" s="39"/>
    </row>
    <row r="8110" spans="1:1" ht="20">
      <c r="A8110" s="39"/>
    </row>
    <row r="8111" spans="1:1" ht="20">
      <c r="A8111" s="39"/>
    </row>
    <row r="8112" spans="1:1" ht="20">
      <c r="A8112" s="39"/>
    </row>
    <row r="8113" spans="1:1" ht="20">
      <c r="A8113" s="39"/>
    </row>
    <row r="8114" spans="1:1" ht="20">
      <c r="A8114" s="39"/>
    </row>
    <row r="8115" spans="1:1" ht="20">
      <c r="A8115" s="39"/>
    </row>
    <row r="8116" spans="1:1" ht="20">
      <c r="A8116" s="39"/>
    </row>
    <row r="8117" spans="1:1" ht="20">
      <c r="A8117" s="39"/>
    </row>
    <row r="8118" spans="1:1" ht="20">
      <c r="A8118" s="39"/>
    </row>
    <row r="8119" spans="1:1" ht="20">
      <c r="A8119" s="39"/>
    </row>
    <row r="8120" spans="1:1" ht="20">
      <c r="A8120" s="39"/>
    </row>
    <row r="8121" spans="1:1" ht="20">
      <c r="A8121" s="39"/>
    </row>
    <row r="8122" spans="1:1" ht="20">
      <c r="A8122" s="39"/>
    </row>
    <row r="8123" spans="1:1" ht="20">
      <c r="A8123" s="39"/>
    </row>
    <row r="8124" spans="1:1" ht="20">
      <c r="A8124" s="39"/>
    </row>
    <row r="8125" spans="1:1" ht="20">
      <c r="A8125" s="39"/>
    </row>
    <row r="8126" spans="1:1" ht="20">
      <c r="A8126" s="39"/>
    </row>
    <row r="8127" spans="1:1" ht="20">
      <c r="A8127" s="39"/>
    </row>
    <row r="8128" spans="1:1" ht="20">
      <c r="A8128" s="39"/>
    </row>
    <row r="8129" spans="1:1" ht="20">
      <c r="A8129" s="39"/>
    </row>
    <row r="8130" spans="1:1" ht="20">
      <c r="A8130" s="39"/>
    </row>
    <row r="8131" spans="1:1" ht="20">
      <c r="A8131" s="39"/>
    </row>
    <row r="8132" spans="1:1" ht="20">
      <c r="A8132" s="39"/>
    </row>
    <row r="8133" spans="1:1" ht="20">
      <c r="A8133" s="39"/>
    </row>
    <row r="8134" spans="1:1" ht="20">
      <c r="A8134" s="39"/>
    </row>
    <row r="8135" spans="1:1" ht="20">
      <c r="A8135" s="39"/>
    </row>
    <row r="8136" spans="1:1" ht="20">
      <c r="A8136" s="39"/>
    </row>
    <row r="8137" spans="1:1" ht="20">
      <c r="A8137" s="39"/>
    </row>
    <row r="8138" spans="1:1" ht="20">
      <c r="A8138" s="39"/>
    </row>
    <row r="8139" spans="1:1" ht="20">
      <c r="A8139" s="39"/>
    </row>
    <row r="8140" spans="1:1" ht="20">
      <c r="A8140" s="39"/>
    </row>
    <row r="8141" spans="1:1" ht="20">
      <c r="A8141" s="39"/>
    </row>
    <row r="8142" spans="1:1" ht="20">
      <c r="A8142" s="39"/>
    </row>
    <row r="8143" spans="1:1" ht="20">
      <c r="A8143" s="39"/>
    </row>
    <row r="8144" spans="1:1" ht="20">
      <c r="A8144" s="39"/>
    </row>
    <row r="8145" spans="1:1" ht="20">
      <c r="A8145" s="39"/>
    </row>
    <row r="8146" spans="1:1" ht="20">
      <c r="A8146" s="39"/>
    </row>
    <row r="8147" spans="1:1" ht="20">
      <c r="A8147" s="39"/>
    </row>
    <row r="8148" spans="1:1" ht="20">
      <c r="A8148" s="39"/>
    </row>
    <row r="8149" spans="1:1" ht="20">
      <c r="A8149" s="39"/>
    </row>
    <row r="8150" spans="1:1" ht="20">
      <c r="A8150" s="39"/>
    </row>
    <row r="8151" spans="1:1" ht="20">
      <c r="A8151" s="39"/>
    </row>
    <row r="8152" spans="1:1" ht="20">
      <c r="A8152" s="39"/>
    </row>
    <row r="8153" spans="1:1" ht="20">
      <c r="A8153" s="39"/>
    </row>
    <row r="8154" spans="1:1" ht="20">
      <c r="A8154" s="39"/>
    </row>
    <row r="8155" spans="1:1" ht="20">
      <c r="A8155" s="39"/>
    </row>
    <row r="8156" spans="1:1" ht="20">
      <c r="A8156" s="39"/>
    </row>
    <row r="8157" spans="1:1" ht="20">
      <c r="A8157" s="39"/>
    </row>
    <row r="8158" spans="1:1" ht="20">
      <c r="A8158" s="39"/>
    </row>
    <row r="8159" spans="1:1" ht="20">
      <c r="A8159" s="39"/>
    </row>
    <row r="8160" spans="1:1" ht="20">
      <c r="A8160" s="39"/>
    </row>
    <row r="8161" spans="1:1" ht="20">
      <c r="A8161" s="39"/>
    </row>
    <row r="8162" spans="1:1" ht="20">
      <c r="A8162" s="39"/>
    </row>
    <row r="8163" spans="1:1" ht="20">
      <c r="A8163" s="39"/>
    </row>
    <row r="8164" spans="1:1" ht="20">
      <c r="A8164" s="39"/>
    </row>
    <row r="8165" spans="1:1" ht="20">
      <c r="A8165" s="39"/>
    </row>
    <row r="8166" spans="1:1" ht="20">
      <c r="A8166" s="39"/>
    </row>
    <row r="8167" spans="1:1" ht="20">
      <c r="A8167" s="39"/>
    </row>
    <row r="8168" spans="1:1" ht="20">
      <c r="A8168" s="39"/>
    </row>
    <row r="8169" spans="1:1" ht="20">
      <c r="A8169" s="39"/>
    </row>
    <row r="8170" spans="1:1" ht="20">
      <c r="A8170" s="39"/>
    </row>
    <row r="8171" spans="1:1" ht="20">
      <c r="A8171" s="39"/>
    </row>
    <row r="8172" spans="1:1" ht="20">
      <c r="A8172" s="39"/>
    </row>
    <row r="8173" spans="1:1" ht="20">
      <c r="A8173" s="39"/>
    </row>
    <row r="8174" spans="1:1" ht="20">
      <c r="A8174" s="39"/>
    </row>
    <row r="8175" spans="1:1" ht="20">
      <c r="A8175" s="39"/>
    </row>
    <row r="8176" spans="1:1" ht="20">
      <c r="A8176" s="39"/>
    </row>
    <row r="8177" spans="1:1" ht="20">
      <c r="A8177" s="39"/>
    </row>
    <row r="8178" spans="1:1" ht="20">
      <c r="A8178" s="39"/>
    </row>
    <row r="8179" spans="1:1" ht="20">
      <c r="A8179" s="39"/>
    </row>
    <row r="8180" spans="1:1" ht="20">
      <c r="A8180" s="39"/>
    </row>
    <row r="8181" spans="1:1" ht="20">
      <c r="A8181" s="39"/>
    </row>
    <row r="8182" spans="1:1" ht="20">
      <c r="A8182" s="39"/>
    </row>
    <row r="8183" spans="1:1" ht="20">
      <c r="A8183" s="39"/>
    </row>
    <row r="8184" spans="1:1" ht="20">
      <c r="A8184" s="39"/>
    </row>
    <row r="8185" spans="1:1" ht="20">
      <c r="A8185" s="39"/>
    </row>
    <row r="8186" spans="1:1" ht="20">
      <c r="A8186" s="39"/>
    </row>
    <row r="8187" spans="1:1" ht="20">
      <c r="A8187" s="39"/>
    </row>
    <row r="8188" spans="1:1" ht="20">
      <c r="A8188" s="39"/>
    </row>
    <row r="8189" spans="1:1" ht="20">
      <c r="A8189" s="39"/>
    </row>
    <row r="8190" spans="1:1" ht="20">
      <c r="A8190" s="39"/>
    </row>
    <row r="8191" spans="1:1" ht="20">
      <c r="A8191" s="39"/>
    </row>
    <row r="8192" spans="1:1" ht="20">
      <c r="A8192" s="39"/>
    </row>
    <row r="8193" spans="1:1" ht="20">
      <c r="A8193" s="39"/>
    </row>
    <row r="8194" spans="1:1" ht="20">
      <c r="A8194" s="39"/>
    </row>
    <row r="8195" spans="1:1" ht="20">
      <c r="A8195" s="39"/>
    </row>
    <row r="8196" spans="1:1" ht="20">
      <c r="A8196" s="39"/>
    </row>
    <row r="8197" spans="1:1" ht="20">
      <c r="A8197" s="39"/>
    </row>
    <row r="8198" spans="1:1" ht="20">
      <c r="A8198" s="39"/>
    </row>
    <row r="8199" spans="1:1" ht="20">
      <c r="A8199" s="39"/>
    </row>
    <row r="8200" spans="1:1" ht="20">
      <c r="A8200" s="39"/>
    </row>
    <row r="8201" spans="1:1" ht="20">
      <c r="A8201" s="39"/>
    </row>
    <row r="8202" spans="1:1" ht="20">
      <c r="A8202" s="39"/>
    </row>
    <row r="8203" spans="1:1" ht="20">
      <c r="A8203" s="39"/>
    </row>
    <row r="8204" spans="1:1" ht="20">
      <c r="A8204" s="39"/>
    </row>
    <row r="8205" spans="1:1" ht="20">
      <c r="A8205" s="39"/>
    </row>
    <row r="8206" spans="1:1" ht="20">
      <c r="A8206" s="39"/>
    </row>
    <row r="8207" spans="1:1" ht="20">
      <c r="A8207" s="39"/>
    </row>
    <row r="8208" spans="1:1" ht="20">
      <c r="A8208" s="39"/>
    </row>
    <row r="8209" spans="1:1" ht="20">
      <c r="A8209" s="39"/>
    </row>
    <row r="8210" spans="1:1" ht="20">
      <c r="A8210" s="39"/>
    </row>
    <row r="8211" spans="1:1" ht="20">
      <c r="A8211" s="39"/>
    </row>
    <row r="8212" spans="1:1" ht="20">
      <c r="A8212" s="39"/>
    </row>
    <row r="8213" spans="1:1" ht="20">
      <c r="A8213" s="39"/>
    </row>
    <row r="8214" spans="1:1" ht="20">
      <c r="A8214" s="39"/>
    </row>
    <row r="8215" spans="1:1" ht="20">
      <c r="A8215" s="39"/>
    </row>
    <row r="8216" spans="1:1" ht="20">
      <c r="A8216" s="39"/>
    </row>
    <row r="8217" spans="1:1" ht="20">
      <c r="A8217" s="39"/>
    </row>
    <row r="8218" spans="1:1" ht="20">
      <c r="A8218" s="39"/>
    </row>
    <row r="8219" spans="1:1" ht="20">
      <c r="A8219" s="39"/>
    </row>
    <row r="8220" spans="1:1" ht="20">
      <c r="A8220" s="39"/>
    </row>
    <row r="8221" spans="1:1" ht="20">
      <c r="A8221" s="39"/>
    </row>
    <row r="8222" spans="1:1" ht="20">
      <c r="A8222" s="39"/>
    </row>
    <row r="8223" spans="1:1" ht="20">
      <c r="A8223" s="39"/>
    </row>
    <row r="8224" spans="1:1" ht="20">
      <c r="A8224" s="39"/>
    </row>
    <row r="8225" spans="1:1" ht="20">
      <c r="A8225" s="39"/>
    </row>
    <row r="8226" spans="1:1" ht="20">
      <c r="A8226" s="39"/>
    </row>
    <row r="8227" spans="1:1" ht="20">
      <c r="A8227" s="39"/>
    </row>
    <row r="8228" spans="1:1" ht="20">
      <c r="A8228" s="39"/>
    </row>
    <row r="8229" spans="1:1" ht="20">
      <c r="A8229" s="39"/>
    </row>
    <row r="8230" spans="1:1" ht="20">
      <c r="A8230" s="39"/>
    </row>
    <row r="8231" spans="1:1" ht="20">
      <c r="A8231" s="39"/>
    </row>
    <row r="8232" spans="1:1" ht="20">
      <c r="A8232" s="39"/>
    </row>
    <row r="8233" spans="1:1" ht="20">
      <c r="A8233" s="39"/>
    </row>
    <row r="8234" spans="1:1" ht="20">
      <c r="A8234" s="39"/>
    </row>
    <row r="8235" spans="1:1" ht="20">
      <c r="A8235" s="39"/>
    </row>
    <row r="8236" spans="1:1" ht="20">
      <c r="A8236" s="39"/>
    </row>
    <row r="8237" spans="1:1" ht="20">
      <c r="A8237" s="39"/>
    </row>
    <row r="8238" spans="1:1" ht="20">
      <c r="A8238" s="39"/>
    </row>
    <row r="8239" spans="1:1" ht="20">
      <c r="A8239" s="39"/>
    </row>
    <row r="8240" spans="1:1" ht="20">
      <c r="A8240" s="39"/>
    </row>
    <row r="8241" spans="1:1" ht="20">
      <c r="A8241" s="39"/>
    </row>
    <row r="8242" spans="1:1" ht="20">
      <c r="A8242" s="39"/>
    </row>
    <row r="8243" spans="1:1" ht="20">
      <c r="A8243" s="39"/>
    </row>
    <row r="8244" spans="1:1" ht="20">
      <c r="A8244" s="39"/>
    </row>
    <row r="8245" spans="1:1" ht="20">
      <c r="A8245" s="39"/>
    </row>
    <row r="8246" spans="1:1" ht="20">
      <c r="A8246" s="39"/>
    </row>
    <row r="8247" spans="1:1" ht="20">
      <c r="A8247" s="39"/>
    </row>
    <row r="8248" spans="1:1" ht="20">
      <c r="A8248" s="39"/>
    </row>
    <row r="8249" spans="1:1" ht="20">
      <c r="A8249" s="39"/>
    </row>
    <row r="8250" spans="1:1" ht="20">
      <c r="A8250" s="39"/>
    </row>
    <row r="8251" spans="1:1" ht="20">
      <c r="A8251" s="39"/>
    </row>
    <row r="8252" spans="1:1" ht="20">
      <c r="A8252" s="39"/>
    </row>
    <row r="8253" spans="1:1" ht="20">
      <c r="A8253" s="39"/>
    </row>
    <row r="8254" spans="1:1" ht="20">
      <c r="A8254" s="39"/>
    </row>
    <row r="8255" spans="1:1" ht="20">
      <c r="A8255" s="39"/>
    </row>
    <row r="8256" spans="1:1" ht="20">
      <c r="A8256" s="39"/>
    </row>
    <row r="8257" spans="1:1" ht="20">
      <c r="A8257" s="39"/>
    </row>
    <row r="8258" spans="1:1" ht="20">
      <c r="A8258" s="39"/>
    </row>
    <row r="8259" spans="1:1" ht="20">
      <c r="A8259" s="39"/>
    </row>
    <row r="8260" spans="1:1" ht="20">
      <c r="A8260" s="39"/>
    </row>
    <row r="8261" spans="1:1" ht="20">
      <c r="A8261" s="39"/>
    </row>
    <row r="8262" spans="1:1" ht="20">
      <c r="A8262" s="39"/>
    </row>
    <row r="8263" spans="1:1" ht="20">
      <c r="A8263" s="39"/>
    </row>
    <row r="8264" spans="1:1" ht="20">
      <c r="A8264" s="39"/>
    </row>
    <row r="8265" spans="1:1" ht="20">
      <c r="A8265" s="39"/>
    </row>
    <row r="8266" spans="1:1" ht="20">
      <c r="A8266" s="39"/>
    </row>
    <row r="8267" spans="1:1" ht="20">
      <c r="A8267" s="39"/>
    </row>
    <row r="8268" spans="1:1" ht="20">
      <c r="A8268" s="39"/>
    </row>
    <row r="8269" spans="1:1" ht="20">
      <c r="A8269" s="39"/>
    </row>
    <row r="8270" spans="1:1" ht="20">
      <c r="A8270" s="39"/>
    </row>
    <row r="8271" spans="1:1" ht="20">
      <c r="A8271" s="39"/>
    </row>
    <row r="8272" spans="1:1" ht="20">
      <c r="A8272" s="39"/>
    </row>
    <row r="8273" spans="1:1" ht="20">
      <c r="A8273" s="39"/>
    </row>
    <row r="8274" spans="1:1" ht="20">
      <c r="A8274" s="39"/>
    </row>
    <row r="8275" spans="1:1" ht="20">
      <c r="A8275" s="39"/>
    </row>
    <row r="8276" spans="1:1" ht="20">
      <c r="A8276" s="39"/>
    </row>
    <row r="8277" spans="1:1" ht="20">
      <c r="A8277" s="39"/>
    </row>
    <row r="8278" spans="1:1" ht="20">
      <c r="A8278" s="39"/>
    </row>
    <row r="8279" spans="1:1" ht="20">
      <c r="A8279" s="39"/>
    </row>
    <row r="8280" spans="1:1" ht="20">
      <c r="A8280" s="39"/>
    </row>
    <row r="8281" spans="1:1" ht="20">
      <c r="A8281" s="39"/>
    </row>
    <row r="8282" spans="1:1" ht="20">
      <c r="A8282" s="39"/>
    </row>
    <row r="8283" spans="1:1" ht="20">
      <c r="A8283" s="39"/>
    </row>
    <row r="8284" spans="1:1" ht="20">
      <c r="A8284" s="39"/>
    </row>
    <row r="8285" spans="1:1" ht="20">
      <c r="A8285" s="39"/>
    </row>
    <row r="8286" spans="1:1" ht="20">
      <c r="A8286" s="39"/>
    </row>
    <row r="8287" spans="1:1" ht="20">
      <c r="A8287" s="39"/>
    </row>
    <row r="8288" spans="1:1" ht="20">
      <c r="A8288" s="39"/>
    </row>
    <row r="8289" spans="1:1" ht="20">
      <c r="A8289" s="39"/>
    </row>
    <row r="8290" spans="1:1" ht="20">
      <c r="A8290" s="39"/>
    </row>
    <row r="8291" spans="1:1" ht="20">
      <c r="A8291" s="39"/>
    </row>
    <row r="8292" spans="1:1" ht="20">
      <c r="A8292" s="39"/>
    </row>
    <row r="8293" spans="1:1" ht="20">
      <c r="A8293" s="39"/>
    </row>
    <row r="8294" spans="1:1" ht="20">
      <c r="A8294" s="39"/>
    </row>
    <row r="8295" spans="1:1" ht="20">
      <c r="A8295" s="39"/>
    </row>
    <row r="8296" spans="1:1" ht="20">
      <c r="A8296" s="39"/>
    </row>
    <row r="8297" spans="1:1" ht="20">
      <c r="A8297" s="39"/>
    </row>
    <row r="8298" spans="1:1" ht="20">
      <c r="A8298" s="39"/>
    </row>
    <row r="8299" spans="1:1" ht="20">
      <c r="A8299" s="39"/>
    </row>
    <row r="8300" spans="1:1" ht="20">
      <c r="A8300" s="39"/>
    </row>
    <row r="8301" spans="1:1" ht="20">
      <c r="A8301" s="39"/>
    </row>
    <row r="8302" spans="1:1" ht="20">
      <c r="A8302" s="39"/>
    </row>
    <row r="8303" spans="1:1" ht="20">
      <c r="A8303" s="39"/>
    </row>
    <row r="8304" spans="1:1" ht="20">
      <c r="A8304" s="39"/>
    </row>
    <row r="8305" spans="1:1" ht="20">
      <c r="A8305" s="39"/>
    </row>
    <row r="8306" spans="1:1" ht="20">
      <c r="A8306" s="39"/>
    </row>
    <row r="8307" spans="1:1" ht="20">
      <c r="A8307" s="39"/>
    </row>
    <row r="8308" spans="1:1" ht="20">
      <c r="A8308" s="39"/>
    </row>
    <row r="8309" spans="1:1" ht="20">
      <c r="A8309" s="39"/>
    </row>
    <row r="8310" spans="1:1" ht="20">
      <c r="A8310" s="39"/>
    </row>
    <row r="8311" spans="1:1" ht="20">
      <c r="A8311" s="39"/>
    </row>
    <row r="8312" spans="1:1" ht="20">
      <c r="A8312" s="39"/>
    </row>
    <row r="8313" spans="1:1" ht="20">
      <c r="A8313" s="39"/>
    </row>
    <row r="8314" spans="1:1" ht="20">
      <c r="A8314" s="39"/>
    </row>
    <row r="8315" spans="1:1" ht="20">
      <c r="A8315" s="39"/>
    </row>
    <row r="8316" spans="1:1" ht="20">
      <c r="A8316" s="39"/>
    </row>
    <row r="8317" spans="1:1" ht="20">
      <c r="A8317" s="39"/>
    </row>
    <row r="8318" spans="1:1" ht="20">
      <c r="A8318" s="39"/>
    </row>
    <row r="8319" spans="1:1" ht="20">
      <c r="A8319" s="39"/>
    </row>
    <row r="8320" spans="1:1" ht="20">
      <c r="A8320" s="39"/>
    </row>
    <row r="8321" spans="1:1" ht="20">
      <c r="A8321" s="39"/>
    </row>
    <row r="8322" spans="1:1" ht="20">
      <c r="A8322" s="39"/>
    </row>
    <row r="8323" spans="1:1" ht="20">
      <c r="A8323" s="39"/>
    </row>
    <row r="8324" spans="1:1" ht="20">
      <c r="A8324" s="39"/>
    </row>
    <row r="8325" spans="1:1" ht="20">
      <c r="A8325" s="39"/>
    </row>
    <row r="8326" spans="1:1" ht="20">
      <c r="A8326" s="39"/>
    </row>
    <row r="8327" spans="1:1" ht="20">
      <c r="A8327" s="39"/>
    </row>
    <row r="8328" spans="1:1" ht="20">
      <c r="A8328" s="39"/>
    </row>
    <row r="8329" spans="1:1" ht="20">
      <c r="A8329" s="39"/>
    </row>
    <row r="8330" spans="1:1" ht="20">
      <c r="A8330" s="39"/>
    </row>
    <row r="8331" spans="1:1" ht="20">
      <c r="A8331" s="39"/>
    </row>
    <row r="8332" spans="1:1" ht="20">
      <c r="A8332" s="39"/>
    </row>
    <row r="8333" spans="1:1" ht="20">
      <c r="A8333" s="39"/>
    </row>
    <row r="8334" spans="1:1" ht="20">
      <c r="A8334" s="39"/>
    </row>
    <row r="8335" spans="1:1" ht="20">
      <c r="A8335" s="39"/>
    </row>
    <row r="8336" spans="1:1" ht="20">
      <c r="A8336" s="39"/>
    </row>
    <row r="8337" spans="1:1" ht="20">
      <c r="A8337" s="39"/>
    </row>
    <row r="8338" spans="1:1" ht="20">
      <c r="A8338" s="39"/>
    </row>
    <row r="8339" spans="1:1" ht="20">
      <c r="A8339" s="39"/>
    </row>
    <row r="8340" spans="1:1" ht="20">
      <c r="A8340" s="39"/>
    </row>
    <row r="8341" spans="1:1" ht="20">
      <c r="A8341" s="39"/>
    </row>
    <row r="8342" spans="1:1" ht="20">
      <c r="A8342" s="39"/>
    </row>
    <row r="8343" spans="1:1" ht="20">
      <c r="A8343" s="39"/>
    </row>
    <row r="8344" spans="1:1" ht="20">
      <c r="A8344" s="39"/>
    </row>
    <row r="8345" spans="1:1" ht="20">
      <c r="A8345" s="39"/>
    </row>
    <row r="8346" spans="1:1" ht="20">
      <c r="A8346" s="39"/>
    </row>
    <row r="8347" spans="1:1" ht="20">
      <c r="A8347" s="39"/>
    </row>
    <row r="8348" spans="1:1" ht="20">
      <c r="A8348" s="39"/>
    </row>
    <row r="8349" spans="1:1" ht="20">
      <c r="A8349" s="39"/>
    </row>
    <row r="8350" spans="1:1" ht="20">
      <c r="A8350" s="39"/>
    </row>
    <row r="8351" spans="1:1" ht="20">
      <c r="A8351" s="39"/>
    </row>
    <row r="8352" spans="1:1" ht="20">
      <c r="A8352" s="39"/>
    </row>
    <row r="8353" spans="1:1" ht="20">
      <c r="A8353" s="39"/>
    </row>
    <row r="8354" spans="1:1" ht="20">
      <c r="A8354" s="39"/>
    </row>
    <row r="8355" spans="1:1" ht="20">
      <c r="A8355" s="39"/>
    </row>
    <row r="8356" spans="1:1" ht="20">
      <c r="A8356" s="39"/>
    </row>
    <row r="8357" spans="1:1" ht="20">
      <c r="A8357" s="39"/>
    </row>
    <row r="8358" spans="1:1" ht="20">
      <c r="A8358" s="39"/>
    </row>
    <row r="8359" spans="1:1" ht="20">
      <c r="A8359" s="39"/>
    </row>
    <row r="8360" spans="1:1" ht="20">
      <c r="A8360" s="39"/>
    </row>
    <row r="8361" spans="1:1" ht="20">
      <c r="A8361" s="39"/>
    </row>
    <row r="8362" spans="1:1" ht="20">
      <c r="A8362" s="39"/>
    </row>
    <row r="8363" spans="1:1" ht="20">
      <c r="A8363" s="39"/>
    </row>
    <row r="8364" spans="1:1" ht="20">
      <c r="A8364" s="39"/>
    </row>
    <row r="8365" spans="1:1" ht="20">
      <c r="A8365" s="39"/>
    </row>
    <row r="8366" spans="1:1" ht="20">
      <c r="A8366" s="39"/>
    </row>
    <row r="8367" spans="1:1" ht="20">
      <c r="A8367" s="39"/>
    </row>
    <row r="8368" spans="1:1" ht="20">
      <c r="A8368" s="39"/>
    </row>
    <row r="8369" spans="1:1" ht="20">
      <c r="A8369" s="39"/>
    </row>
    <row r="8370" spans="1:1" ht="20">
      <c r="A8370" s="39"/>
    </row>
    <row r="8371" spans="1:1" ht="20">
      <c r="A8371" s="39"/>
    </row>
    <row r="8372" spans="1:1" ht="20">
      <c r="A8372" s="39"/>
    </row>
    <row r="8373" spans="1:1" ht="20">
      <c r="A8373" s="39"/>
    </row>
    <row r="8374" spans="1:1" ht="20">
      <c r="A8374" s="39"/>
    </row>
    <row r="8375" spans="1:1" ht="20">
      <c r="A8375" s="39"/>
    </row>
    <row r="8376" spans="1:1" ht="20">
      <c r="A8376" s="39"/>
    </row>
    <row r="8377" spans="1:1" ht="20">
      <c r="A8377" s="39"/>
    </row>
    <row r="8378" spans="1:1" ht="20">
      <c r="A8378" s="39"/>
    </row>
    <row r="8379" spans="1:1" ht="20">
      <c r="A8379" s="39"/>
    </row>
    <row r="8380" spans="1:1" ht="20">
      <c r="A8380" s="39"/>
    </row>
    <row r="8381" spans="1:1" ht="20">
      <c r="A8381" s="39"/>
    </row>
    <row r="8382" spans="1:1" ht="20">
      <c r="A8382" s="39"/>
    </row>
    <row r="8383" spans="1:1" ht="20">
      <c r="A8383" s="39"/>
    </row>
    <row r="8384" spans="1:1" ht="20">
      <c r="A8384" s="39"/>
    </row>
    <row r="8385" spans="1:1" ht="20">
      <c r="A8385" s="39"/>
    </row>
    <row r="8386" spans="1:1" ht="20">
      <c r="A8386" s="39"/>
    </row>
    <row r="8387" spans="1:1" ht="20">
      <c r="A8387" s="39"/>
    </row>
    <row r="8388" spans="1:1" ht="20">
      <c r="A8388" s="39"/>
    </row>
    <row r="8389" spans="1:1" ht="20">
      <c r="A8389" s="39"/>
    </row>
    <row r="8390" spans="1:1" ht="20">
      <c r="A8390" s="39"/>
    </row>
    <row r="8391" spans="1:1" ht="20">
      <c r="A8391" s="39"/>
    </row>
    <row r="8392" spans="1:1" ht="20">
      <c r="A8392" s="39"/>
    </row>
    <row r="8393" spans="1:1" ht="20">
      <c r="A8393" s="39"/>
    </row>
    <row r="8394" spans="1:1" ht="20">
      <c r="A8394" s="39"/>
    </row>
    <row r="8395" spans="1:1" ht="20">
      <c r="A8395" s="39"/>
    </row>
    <row r="8396" spans="1:1" ht="20">
      <c r="A8396" s="39"/>
    </row>
    <row r="8397" spans="1:1" ht="20">
      <c r="A8397" s="39"/>
    </row>
    <row r="8398" spans="1:1" ht="20">
      <c r="A8398" s="39"/>
    </row>
    <row r="8399" spans="1:1" ht="20">
      <c r="A8399" s="39"/>
    </row>
    <row r="8400" spans="1:1" ht="20">
      <c r="A8400" s="39"/>
    </row>
    <row r="8401" spans="1:1" ht="20">
      <c r="A8401" s="39"/>
    </row>
    <row r="8402" spans="1:1" ht="20">
      <c r="A8402" s="39"/>
    </row>
    <row r="8403" spans="1:1" ht="20">
      <c r="A8403" s="39"/>
    </row>
    <row r="8404" spans="1:1" ht="20">
      <c r="A8404" s="39"/>
    </row>
    <row r="8405" spans="1:1" ht="20">
      <c r="A8405" s="39"/>
    </row>
    <row r="8406" spans="1:1" ht="20">
      <c r="A8406" s="39"/>
    </row>
    <row r="8407" spans="1:1" ht="20">
      <c r="A8407" s="39"/>
    </row>
    <row r="8408" spans="1:1" ht="20">
      <c r="A8408" s="39"/>
    </row>
    <row r="8409" spans="1:1" ht="20">
      <c r="A8409" s="39"/>
    </row>
    <row r="8410" spans="1:1" ht="20">
      <c r="A8410" s="39"/>
    </row>
    <row r="8411" spans="1:1" ht="20">
      <c r="A8411" s="39"/>
    </row>
    <row r="8412" spans="1:1" ht="20">
      <c r="A8412" s="39"/>
    </row>
    <row r="8413" spans="1:1" ht="20">
      <c r="A8413" s="39"/>
    </row>
    <row r="8414" spans="1:1" ht="20">
      <c r="A8414" s="39"/>
    </row>
    <row r="8415" spans="1:1" ht="20">
      <c r="A8415" s="39"/>
    </row>
    <row r="8416" spans="1:1" ht="20">
      <c r="A8416" s="39"/>
    </row>
    <row r="8417" spans="1:1" ht="20">
      <c r="A8417" s="39"/>
    </row>
    <row r="8418" spans="1:1" ht="20">
      <c r="A8418" s="39"/>
    </row>
    <row r="8419" spans="1:1" ht="20">
      <c r="A8419" s="39"/>
    </row>
    <row r="8420" spans="1:1" ht="20">
      <c r="A8420" s="39"/>
    </row>
    <row r="8421" spans="1:1" ht="20">
      <c r="A8421" s="39"/>
    </row>
    <row r="8422" spans="1:1" ht="20">
      <c r="A8422" s="39"/>
    </row>
    <row r="8423" spans="1:1" ht="20">
      <c r="A8423" s="39"/>
    </row>
    <row r="8424" spans="1:1" ht="20">
      <c r="A8424" s="39"/>
    </row>
    <row r="8425" spans="1:1" ht="20">
      <c r="A8425" s="39"/>
    </row>
    <row r="8426" spans="1:1" ht="20">
      <c r="A8426" s="39"/>
    </row>
    <row r="8427" spans="1:1" ht="20">
      <c r="A8427" s="39"/>
    </row>
    <row r="8428" spans="1:1" ht="20">
      <c r="A8428" s="39"/>
    </row>
    <row r="8429" spans="1:1" ht="20">
      <c r="A8429" s="39"/>
    </row>
    <row r="8430" spans="1:1" ht="20">
      <c r="A8430" s="39"/>
    </row>
    <row r="8431" spans="1:1" ht="20">
      <c r="A8431" s="39"/>
    </row>
    <row r="8432" spans="1:1" ht="20">
      <c r="A8432" s="39"/>
    </row>
    <row r="8433" spans="1:1" ht="20">
      <c r="A8433" s="39"/>
    </row>
    <row r="8434" spans="1:1" ht="20">
      <c r="A8434" s="39"/>
    </row>
    <row r="8435" spans="1:1" ht="20">
      <c r="A8435" s="39"/>
    </row>
    <row r="8436" spans="1:1" ht="20">
      <c r="A8436" s="39"/>
    </row>
    <row r="8437" spans="1:1" ht="20">
      <c r="A8437" s="39"/>
    </row>
    <row r="8438" spans="1:1" ht="20">
      <c r="A8438" s="39"/>
    </row>
    <row r="8439" spans="1:1" ht="20">
      <c r="A8439" s="39"/>
    </row>
    <row r="8440" spans="1:1" ht="20">
      <c r="A8440" s="39"/>
    </row>
    <row r="8441" spans="1:1" ht="20">
      <c r="A8441" s="39"/>
    </row>
    <row r="8442" spans="1:1" ht="20">
      <c r="A8442" s="39"/>
    </row>
    <row r="8443" spans="1:1" ht="20">
      <c r="A8443" s="39"/>
    </row>
    <row r="8444" spans="1:1" ht="20">
      <c r="A8444" s="39"/>
    </row>
    <row r="8445" spans="1:1" ht="20">
      <c r="A8445" s="39"/>
    </row>
    <row r="8446" spans="1:1" ht="20">
      <c r="A8446" s="39"/>
    </row>
    <row r="8447" spans="1:1" ht="20">
      <c r="A8447" s="39"/>
    </row>
    <row r="8448" spans="1:1" ht="20">
      <c r="A8448" s="39"/>
    </row>
    <row r="8449" spans="1:1" ht="20">
      <c r="A8449" s="39"/>
    </row>
    <row r="8450" spans="1:1" ht="20">
      <c r="A8450" s="39"/>
    </row>
    <row r="8451" spans="1:1" ht="20">
      <c r="A8451" s="39"/>
    </row>
    <row r="8452" spans="1:1" ht="20">
      <c r="A8452" s="39"/>
    </row>
    <row r="8453" spans="1:1" ht="20">
      <c r="A8453" s="39"/>
    </row>
    <row r="8454" spans="1:1" ht="20">
      <c r="A8454" s="39"/>
    </row>
    <row r="8455" spans="1:1" ht="20">
      <c r="A8455" s="39"/>
    </row>
    <row r="8456" spans="1:1" ht="20">
      <c r="A8456" s="39"/>
    </row>
    <row r="8457" spans="1:1" ht="20">
      <c r="A8457" s="39"/>
    </row>
    <row r="8458" spans="1:1" ht="20">
      <c r="A8458" s="39"/>
    </row>
    <row r="8459" spans="1:1" ht="20">
      <c r="A8459" s="39"/>
    </row>
    <row r="8460" spans="1:1" ht="20">
      <c r="A8460" s="39"/>
    </row>
    <row r="8461" spans="1:1" ht="20">
      <c r="A8461" s="39"/>
    </row>
    <row r="8462" spans="1:1" ht="20">
      <c r="A8462" s="39"/>
    </row>
    <row r="8463" spans="1:1" ht="20">
      <c r="A8463" s="39"/>
    </row>
    <row r="8464" spans="1:1" ht="20">
      <c r="A8464" s="39"/>
    </row>
    <row r="8465" spans="1:1" ht="20">
      <c r="A8465" s="39"/>
    </row>
    <row r="8466" spans="1:1" ht="20">
      <c r="A8466" s="39"/>
    </row>
    <row r="8467" spans="1:1" ht="20">
      <c r="A8467" s="39"/>
    </row>
    <row r="8468" spans="1:1" ht="20">
      <c r="A8468" s="39"/>
    </row>
    <row r="8469" spans="1:1" ht="20">
      <c r="A8469" s="39"/>
    </row>
    <row r="8470" spans="1:1" ht="20">
      <c r="A8470" s="39"/>
    </row>
    <row r="8471" spans="1:1" ht="20">
      <c r="A8471" s="39"/>
    </row>
    <row r="8472" spans="1:1" ht="20">
      <c r="A8472" s="39"/>
    </row>
    <row r="8473" spans="1:1" ht="20">
      <c r="A8473" s="39"/>
    </row>
    <row r="8474" spans="1:1" ht="20">
      <c r="A8474" s="39"/>
    </row>
    <row r="8475" spans="1:1" ht="20">
      <c r="A8475" s="39"/>
    </row>
    <row r="8476" spans="1:1" ht="20">
      <c r="A8476" s="39"/>
    </row>
    <row r="8477" spans="1:1" ht="20">
      <c r="A8477" s="39"/>
    </row>
    <row r="8478" spans="1:1" ht="20">
      <c r="A8478" s="39"/>
    </row>
    <row r="8479" spans="1:1" ht="20">
      <c r="A8479" s="39"/>
    </row>
    <row r="8480" spans="1:1" ht="20">
      <c r="A8480" s="39"/>
    </row>
    <row r="8481" spans="1:1" ht="20">
      <c r="A8481" s="39"/>
    </row>
    <row r="8482" spans="1:1" ht="20">
      <c r="A8482" s="39"/>
    </row>
    <row r="8483" spans="1:1" ht="20">
      <c r="A8483" s="39"/>
    </row>
    <row r="8484" spans="1:1" ht="20">
      <c r="A8484" s="39"/>
    </row>
    <row r="8485" spans="1:1" ht="20">
      <c r="A8485" s="39"/>
    </row>
    <row r="8486" spans="1:1" ht="20">
      <c r="A8486" s="39"/>
    </row>
    <row r="8487" spans="1:1" ht="20">
      <c r="A8487" s="39"/>
    </row>
    <row r="8488" spans="1:1" ht="20">
      <c r="A8488" s="39"/>
    </row>
    <row r="8489" spans="1:1" ht="20">
      <c r="A8489" s="39"/>
    </row>
    <row r="8490" spans="1:1" ht="20">
      <c r="A8490" s="39"/>
    </row>
    <row r="8491" spans="1:1" ht="20">
      <c r="A8491" s="39"/>
    </row>
    <row r="8492" spans="1:1" ht="20">
      <c r="A8492" s="39"/>
    </row>
    <row r="8493" spans="1:1" ht="20">
      <c r="A8493" s="39"/>
    </row>
    <row r="8494" spans="1:1" ht="20">
      <c r="A8494" s="39"/>
    </row>
    <row r="8495" spans="1:1" ht="20">
      <c r="A8495" s="39"/>
    </row>
    <row r="8496" spans="1:1" ht="20">
      <c r="A8496" s="39"/>
    </row>
    <row r="8497" spans="1:1" ht="20">
      <c r="A8497" s="39"/>
    </row>
    <row r="8498" spans="1:1" ht="20">
      <c r="A8498" s="39"/>
    </row>
    <row r="8499" spans="1:1" ht="20">
      <c r="A8499" s="39"/>
    </row>
    <row r="8500" spans="1:1" ht="20">
      <c r="A8500" s="39"/>
    </row>
    <row r="8501" spans="1:1" ht="20">
      <c r="A8501" s="39"/>
    </row>
    <row r="8502" spans="1:1" ht="20">
      <c r="A8502" s="39"/>
    </row>
    <row r="8503" spans="1:1" ht="20">
      <c r="A8503" s="39"/>
    </row>
    <row r="8504" spans="1:1" ht="20">
      <c r="A8504" s="39"/>
    </row>
    <row r="8505" spans="1:1" ht="20">
      <c r="A8505" s="39"/>
    </row>
    <row r="8506" spans="1:1" ht="20">
      <c r="A8506" s="39"/>
    </row>
    <row r="8507" spans="1:1" ht="20">
      <c r="A8507" s="39"/>
    </row>
    <row r="8508" spans="1:1" ht="20">
      <c r="A8508" s="39"/>
    </row>
    <row r="8509" spans="1:1" ht="20">
      <c r="A8509" s="39"/>
    </row>
    <row r="8510" spans="1:1" ht="20">
      <c r="A8510" s="39"/>
    </row>
    <row r="8511" spans="1:1" ht="20">
      <c r="A8511" s="39"/>
    </row>
    <row r="8512" spans="1:1" ht="20">
      <c r="A8512" s="39"/>
    </row>
    <row r="8513" spans="1:1" ht="20">
      <c r="A8513" s="39"/>
    </row>
    <row r="8514" spans="1:1" ht="20">
      <c r="A8514" s="39"/>
    </row>
    <row r="8515" spans="1:1" ht="20">
      <c r="A8515" s="39"/>
    </row>
    <row r="8516" spans="1:1" ht="20">
      <c r="A8516" s="39"/>
    </row>
    <row r="8517" spans="1:1" ht="20">
      <c r="A8517" s="39"/>
    </row>
    <row r="8518" spans="1:1" ht="20">
      <c r="A8518" s="39"/>
    </row>
    <row r="8519" spans="1:1" ht="20">
      <c r="A8519" s="39"/>
    </row>
    <row r="8520" spans="1:1" ht="20">
      <c r="A8520" s="39"/>
    </row>
    <row r="8521" spans="1:1" ht="20">
      <c r="A8521" s="39"/>
    </row>
    <row r="8522" spans="1:1" ht="20">
      <c r="A8522" s="39"/>
    </row>
    <row r="8523" spans="1:1" ht="20">
      <c r="A8523" s="39"/>
    </row>
    <row r="8524" spans="1:1" ht="20">
      <c r="A8524" s="39"/>
    </row>
    <row r="8525" spans="1:1" ht="20">
      <c r="A8525" s="39"/>
    </row>
    <row r="8526" spans="1:1" ht="20">
      <c r="A8526" s="39"/>
    </row>
    <row r="8527" spans="1:1" ht="20">
      <c r="A8527" s="39"/>
    </row>
    <row r="8528" spans="1:1" ht="20">
      <c r="A8528" s="39"/>
    </row>
    <row r="8529" spans="1:1" ht="20">
      <c r="A8529" s="39"/>
    </row>
    <row r="8530" spans="1:1" ht="20">
      <c r="A8530" s="39"/>
    </row>
    <row r="8531" spans="1:1" ht="20">
      <c r="A8531" s="39"/>
    </row>
    <row r="8532" spans="1:1" ht="20">
      <c r="A8532" s="39"/>
    </row>
    <row r="8533" spans="1:1" ht="20">
      <c r="A8533" s="39"/>
    </row>
    <row r="8534" spans="1:1" ht="20">
      <c r="A8534" s="39"/>
    </row>
    <row r="8535" spans="1:1" ht="20">
      <c r="A8535" s="39"/>
    </row>
    <row r="8536" spans="1:1" ht="20">
      <c r="A8536" s="39"/>
    </row>
    <row r="8537" spans="1:1" ht="20">
      <c r="A8537" s="39"/>
    </row>
    <row r="8538" spans="1:1" ht="20">
      <c r="A8538" s="39"/>
    </row>
    <row r="8539" spans="1:1" ht="20">
      <c r="A8539" s="39"/>
    </row>
    <row r="8540" spans="1:1" ht="20">
      <c r="A8540" s="39"/>
    </row>
    <row r="8541" spans="1:1" ht="20">
      <c r="A8541" s="39"/>
    </row>
    <row r="8542" spans="1:1" ht="20">
      <c r="A8542" s="39"/>
    </row>
    <row r="8543" spans="1:1" ht="20">
      <c r="A8543" s="39"/>
    </row>
    <row r="8544" spans="1:1" ht="20">
      <c r="A8544" s="39"/>
    </row>
    <row r="8545" spans="1:1" ht="20">
      <c r="A8545" s="39"/>
    </row>
    <row r="8546" spans="1:1" ht="20">
      <c r="A8546" s="39"/>
    </row>
    <row r="8547" spans="1:1" ht="20">
      <c r="A8547" s="39"/>
    </row>
    <row r="8548" spans="1:1" ht="20">
      <c r="A8548" s="39"/>
    </row>
    <row r="8549" spans="1:1" ht="20">
      <c r="A8549" s="39"/>
    </row>
    <row r="8550" spans="1:1" ht="20">
      <c r="A8550" s="39"/>
    </row>
    <row r="8551" spans="1:1" ht="20">
      <c r="A8551" s="39"/>
    </row>
    <row r="8552" spans="1:1" ht="20">
      <c r="A8552" s="39"/>
    </row>
    <row r="8553" spans="1:1" ht="20">
      <c r="A8553" s="39"/>
    </row>
    <row r="8554" spans="1:1" ht="20">
      <c r="A8554" s="39"/>
    </row>
    <row r="8555" spans="1:1" ht="20">
      <c r="A8555" s="39"/>
    </row>
    <row r="8556" spans="1:1" ht="20">
      <c r="A8556" s="39"/>
    </row>
    <row r="8557" spans="1:1" ht="20">
      <c r="A8557" s="39"/>
    </row>
    <row r="8558" spans="1:1" ht="20">
      <c r="A8558" s="39"/>
    </row>
    <row r="8559" spans="1:1" ht="20">
      <c r="A8559" s="39"/>
    </row>
    <row r="8560" spans="1:1" ht="20">
      <c r="A8560" s="39"/>
    </row>
    <row r="8561" spans="1:1" ht="20">
      <c r="A8561" s="39"/>
    </row>
    <row r="8562" spans="1:1" ht="20">
      <c r="A8562" s="39"/>
    </row>
    <row r="8563" spans="1:1" ht="20">
      <c r="A8563" s="39"/>
    </row>
    <row r="8564" spans="1:1" ht="20">
      <c r="A8564" s="39"/>
    </row>
    <row r="8565" spans="1:1" ht="20">
      <c r="A8565" s="39"/>
    </row>
    <row r="8566" spans="1:1" ht="20">
      <c r="A8566" s="39"/>
    </row>
    <row r="8567" spans="1:1" ht="20">
      <c r="A8567" s="39"/>
    </row>
    <row r="8568" spans="1:1" ht="20">
      <c r="A8568" s="39"/>
    </row>
    <row r="8569" spans="1:1" ht="20">
      <c r="A8569" s="39"/>
    </row>
    <row r="8570" spans="1:1" ht="20">
      <c r="A8570" s="39"/>
    </row>
    <row r="8571" spans="1:1" ht="20">
      <c r="A8571" s="39"/>
    </row>
    <row r="8572" spans="1:1" ht="20">
      <c r="A8572" s="39"/>
    </row>
    <row r="8573" spans="1:1" ht="20">
      <c r="A8573" s="39"/>
    </row>
    <row r="8574" spans="1:1" ht="20">
      <c r="A8574" s="39"/>
    </row>
    <row r="8575" spans="1:1" ht="20">
      <c r="A8575" s="39"/>
    </row>
    <row r="8576" spans="1:1" ht="20">
      <c r="A8576" s="39"/>
    </row>
    <row r="8577" spans="1:1" ht="20">
      <c r="A8577" s="39"/>
    </row>
    <row r="8578" spans="1:1" ht="20">
      <c r="A8578" s="39"/>
    </row>
    <row r="8579" spans="1:1" ht="20">
      <c r="A8579" s="39"/>
    </row>
    <row r="8580" spans="1:1" ht="20">
      <c r="A8580" s="39"/>
    </row>
    <row r="8581" spans="1:1" ht="20">
      <c r="A8581" s="39"/>
    </row>
    <row r="8582" spans="1:1" ht="20">
      <c r="A8582" s="39"/>
    </row>
    <row r="8583" spans="1:1" ht="20">
      <c r="A8583" s="39"/>
    </row>
    <row r="8584" spans="1:1" ht="20">
      <c r="A8584" s="39"/>
    </row>
    <row r="8585" spans="1:1" ht="20">
      <c r="A8585" s="39"/>
    </row>
    <row r="8586" spans="1:1" ht="20">
      <c r="A8586" s="39"/>
    </row>
    <row r="8587" spans="1:1" ht="20">
      <c r="A8587" s="39"/>
    </row>
    <row r="8588" spans="1:1" ht="20">
      <c r="A8588" s="39"/>
    </row>
    <row r="8589" spans="1:1" ht="20">
      <c r="A8589" s="39"/>
    </row>
    <row r="8590" spans="1:1" ht="20">
      <c r="A8590" s="39"/>
    </row>
    <row r="8591" spans="1:1" ht="20">
      <c r="A8591" s="39"/>
    </row>
    <row r="8592" spans="1:1" ht="20">
      <c r="A8592" s="39"/>
    </row>
    <row r="8593" spans="1:1" ht="20">
      <c r="A8593" s="39"/>
    </row>
    <row r="8594" spans="1:1" ht="20">
      <c r="A8594" s="39"/>
    </row>
    <row r="8595" spans="1:1" ht="20">
      <c r="A8595" s="39"/>
    </row>
    <row r="8596" spans="1:1" ht="20">
      <c r="A8596" s="39"/>
    </row>
    <row r="8597" spans="1:1" ht="20">
      <c r="A8597" s="39"/>
    </row>
    <row r="8598" spans="1:1" ht="20">
      <c r="A8598" s="39"/>
    </row>
    <row r="8599" spans="1:1" ht="20">
      <c r="A8599" s="39"/>
    </row>
    <row r="8600" spans="1:1" ht="20">
      <c r="A8600" s="39"/>
    </row>
    <row r="8601" spans="1:1" ht="20">
      <c r="A8601" s="39"/>
    </row>
    <row r="8602" spans="1:1" ht="20">
      <c r="A8602" s="39"/>
    </row>
    <row r="8603" spans="1:1" ht="20">
      <c r="A8603" s="39"/>
    </row>
    <row r="8604" spans="1:1" ht="20">
      <c r="A8604" s="39"/>
    </row>
    <row r="8605" spans="1:1" ht="20">
      <c r="A8605" s="39"/>
    </row>
    <row r="8606" spans="1:1" ht="20">
      <c r="A8606" s="39"/>
    </row>
    <row r="8607" spans="1:1" ht="20">
      <c r="A8607" s="39"/>
    </row>
    <row r="8608" spans="1:1" ht="20">
      <c r="A8608" s="39"/>
    </row>
    <row r="8609" spans="1:1" ht="20">
      <c r="A8609" s="39"/>
    </row>
    <row r="8610" spans="1:1" ht="20">
      <c r="A8610" s="39"/>
    </row>
    <row r="8611" spans="1:1" ht="20">
      <c r="A8611" s="39"/>
    </row>
    <row r="8612" spans="1:1" ht="20">
      <c r="A8612" s="39"/>
    </row>
    <row r="8613" spans="1:1" ht="20">
      <c r="A8613" s="39"/>
    </row>
    <row r="8614" spans="1:1" ht="20">
      <c r="A8614" s="39"/>
    </row>
    <row r="8615" spans="1:1" ht="20">
      <c r="A8615" s="39"/>
    </row>
    <row r="8616" spans="1:1" ht="20">
      <c r="A8616" s="39"/>
    </row>
    <row r="8617" spans="1:1" ht="20">
      <c r="A8617" s="39"/>
    </row>
    <row r="8618" spans="1:1" ht="20">
      <c r="A8618" s="39"/>
    </row>
    <row r="8619" spans="1:1" ht="20">
      <c r="A8619" s="39"/>
    </row>
    <row r="8620" spans="1:1" ht="20">
      <c r="A8620" s="39"/>
    </row>
    <row r="8621" spans="1:1" ht="20">
      <c r="A8621" s="39"/>
    </row>
    <row r="8622" spans="1:1" ht="20">
      <c r="A8622" s="39"/>
    </row>
    <row r="8623" spans="1:1" ht="20">
      <c r="A8623" s="39"/>
    </row>
    <row r="8624" spans="1:1" ht="20">
      <c r="A8624" s="39"/>
    </row>
    <row r="8625" spans="1:1" ht="20">
      <c r="A8625" s="39"/>
    </row>
    <row r="8626" spans="1:1" ht="20">
      <c r="A8626" s="39"/>
    </row>
    <row r="8627" spans="1:1" ht="20">
      <c r="A8627" s="39"/>
    </row>
    <row r="8628" spans="1:1" ht="20">
      <c r="A8628" s="39"/>
    </row>
    <row r="8629" spans="1:1" ht="20">
      <c r="A8629" s="39"/>
    </row>
    <row r="8630" spans="1:1" ht="20">
      <c r="A8630" s="39"/>
    </row>
    <row r="8631" spans="1:1" ht="20">
      <c r="A8631" s="39"/>
    </row>
    <row r="8632" spans="1:1" ht="20">
      <c r="A8632" s="39"/>
    </row>
    <row r="8633" spans="1:1" ht="20">
      <c r="A8633" s="39"/>
    </row>
    <row r="8634" spans="1:1" ht="20">
      <c r="A8634" s="39"/>
    </row>
    <row r="8635" spans="1:1" ht="20">
      <c r="A8635" s="39"/>
    </row>
    <row r="8636" spans="1:1" ht="20">
      <c r="A8636" s="39"/>
    </row>
    <row r="8637" spans="1:1" ht="20">
      <c r="A8637" s="39"/>
    </row>
    <row r="8638" spans="1:1" ht="20">
      <c r="A8638" s="39"/>
    </row>
    <row r="8639" spans="1:1" ht="20">
      <c r="A8639" s="39"/>
    </row>
    <row r="8640" spans="1:1" ht="20">
      <c r="A8640" s="39"/>
    </row>
    <row r="8641" spans="1:1" ht="20">
      <c r="A8641" s="39"/>
    </row>
    <row r="8642" spans="1:1" ht="20">
      <c r="A8642" s="39"/>
    </row>
    <row r="8643" spans="1:1" ht="20">
      <c r="A8643" s="39"/>
    </row>
    <row r="8644" spans="1:1" ht="20">
      <c r="A8644" s="39"/>
    </row>
    <row r="8645" spans="1:1" ht="20">
      <c r="A8645" s="39"/>
    </row>
    <row r="8646" spans="1:1" ht="20">
      <c r="A8646" s="39"/>
    </row>
    <row r="8647" spans="1:1" ht="20">
      <c r="A8647" s="39"/>
    </row>
    <row r="8648" spans="1:1" ht="20">
      <c r="A8648" s="39"/>
    </row>
    <row r="8649" spans="1:1" ht="20">
      <c r="A8649" s="39"/>
    </row>
    <row r="8650" spans="1:1" ht="20">
      <c r="A8650" s="39"/>
    </row>
    <row r="8651" spans="1:1" ht="20">
      <c r="A8651" s="39"/>
    </row>
    <row r="8652" spans="1:1" ht="20">
      <c r="A8652" s="39"/>
    </row>
    <row r="8653" spans="1:1" ht="20">
      <c r="A8653" s="39"/>
    </row>
    <row r="8654" spans="1:1" ht="20">
      <c r="A8654" s="39"/>
    </row>
    <row r="8655" spans="1:1" ht="20">
      <c r="A8655" s="39"/>
    </row>
    <row r="8656" spans="1:1" ht="20">
      <c r="A8656" s="39"/>
    </row>
    <row r="8657" spans="1:1" ht="20">
      <c r="A8657" s="39"/>
    </row>
    <row r="8658" spans="1:1" ht="20">
      <c r="A8658" s="39"/>
    </row>
    <row r="8659" spans="1:1" ht="20">
      <c r="A8659" s="39"/>
    </row>
    <row r="8660" spans="1:1" ht="20">
      <c r="A8660" s="39"/>
    </row>
    <row r="8661" spans="1:1" ht="20">
      <c r="A8661" s="39"/>
    </row>
    <row r="8662" spans="1:1" ht="20">
      <c r="A8662" s="39"/>
    </row>
    <row r="8663" spans="1:1" ht="20">
      <c r="A8663" s="39"/>
    </row>
    <row r="8664" spans="1:1" ht="20">
      <c r="A8664" s="39"/>
    </row>
    <row r="8665" spans="1:1" ht="20">
      <c r="A8665" s="39"/>
    </row>
    <row r="8666" spans="1:1" ht="20">
      <c r="A8666" s="39"/>
    </row>
    <row r="8667" spans="1:1" ht="20">
      <c r="A8667" s="39"/>
    </row>
    <row r="8668" spans="1:1" ht="20">
      <c r="A8668" s="39"/>
    </row>
    <row r="8669" spans="1:1" ht="20">
      <c r="A8669" s="39"/>
    </row>
    <row r="8670" spans="1:1" ht="20">
      <c r="A8670" s="39"/>
    </row>
    <row r="8671" spans="1:1" ht="20">
      <c r="A8671" s="39"/>
    </row>
    <row r="8672" spans="1:1" ht="20">
      <c r="A8672" s="39"/>
    </row>
    <row r="8673" spans="1:1" ht="20">
      <c r="A8673" s="39"/>
    </row>
    <row r="8674" spans="1:1" ht="20">
      <c r="A8674" s="39"/>
    </row>
    <row r="8675" spans="1:1" ht="20">
      <c r="A8675" s="39"/>
    </row>
    <row r="8676" spans="1:1" ht="20">
      <c r="A8676" s="39"/>
    </row>
    <row r="8677" spans="1:1" ht="20">
      <c r="A8677" s="39"/>
    </row>
    <row r="8678" spans="1:1" ht="20">
      <c r="A8678" s="39"/>
    </row>
    <row r="8679" spans="1:1" ht="20">
      <c r="A8679" s="39"/>
    </row>
    <row r="8680" spans="1:1" ht="20">
      <c r="A8680" s="39"/>
    </row>
    <row r="8681" spans="1:1" ht="20">
      <c r="A8681" s="39"/>
    </row>
    <row r="8682" spans="1:1" ht="20">
      <c r="A8682" s="39"/>
    </row>
    <row r="8683" spans="1:1" ht="20">
      <c r="A8683" s="39"/>
    </row>
    <row r="8684" spans="1:1" ht="20">
      <c r="A8684" s="39"/>
    </row>
    <row r="8685" spans="1:1" ht="20">
      <c r="A8685" s="39"/>
    </row>
    <row r="8686" spans="1:1" ht="20">
      <c r="A8686" s="39"/>
    </row>
    <row r="8687" spans="1:1" ht="20">
      <c r="A8687" s="39"/>
    </row>
    <row r="8688" spans="1:1" ht="20">
      <c r="A8688" s="39"/>
    </row>
    <row r="8689" spans="1:1" ht="20">
      <c r="A8689" s="39"/>
    </row>
    <row r="8690" spans="1:1" ht="20">
      <c r="A8690" s="39"/>
    </row>
    <row r="8691" spans="1:1" ht="20">
      <c r="A8691" s="39"/>
    </row>
    <row r="8692" spans="1:1" ht="20">
      <c r="A8692" s="39"/>
    </row>
    <row r="8693" spans="1:1" ht="20">
      <c r="A8693" s="39"/>
    </row>
    <row r="8694" spans="1:1" ht="20">
      <c r="A8694" s="39"/>
    </row>
    <row r="8695" spans="1:1" ht="20">
      <c r="A8695" s="39"/>
    </row>
    <row r="8696" spans="1:1" ht="20">
      <c r="A8696" s="39"/>
    </row>
    <row r="8697" spans="1:1" ht="20">
      <c r="A8697" s="39"/>
    </row>
    <row r="8698" spans="1:1" ht="20">
      <c r="A8698" s="39"/>
    </row>
    <row r="8699" spans="1:1" ht="20">
      <c r="A8699" s="39"/>
    </row>
    <row r="8700" spans="1:1" ht="20">
      <c r="A8700" s="39"/>
    </row>
    <row r="8701" spans="1:1" ht="20">
      <c r="A8701" s="39"/>
    </row>
    <row r="8702" spans="1:1" ht="20">
      <c r="A8702" s="39"/>
    </row>
    <row r="8703" spans="1:1" ht="20">
      <c r="A8703" s="39"/>
    </row>
    <row r="8704" spans="1:1" ht="20">
      <c r="A8704" s="39"/>
    </row>
    <row r="8705" spans="1:1" ht="20">
      <c r="A8705" s="39"/>
    </row>
    <row r="8706" spans="1:1" ht="20">
      <c r="A8706" s="39"/>
    </row>
    <row r="8707" spans="1:1" ht="20">
      <c r="A8707" s="39"/>
    </row>
    <row r="8708" spans="1:1" ht="20">
      <c r="A8708" s="39"/>
    </row>
    <row r="8709" spans="1:1" ht="20">
      <c r="A8709" s="39"/>
    </row>
    <row r="8710" spans="1:1" ht="20">
      <c r="A8710" s="39"/>
    </row>
    <row r="8711" spans="1:1" ht="20">
      <c r="A8711" s="39"/>
    </row>
    <row r="8712" spans="1:1" ht="20">
      <c r="A8712" s="39"/>
    </row>
    <row r="8713" spans="1:1" ht="20">
      <c r="A8713" s="39"/>
    </row>
    <row r="8714" spans="1:1" ht="20">
      <c r="A8714" s="39"/>
    </row>
    <row r="8715" spans="1:1" ht="20">
      <c r="A8715" s="39"/>
    </row>
    <row r="8716" spans="1:1" ht="20">
      <c r="A8716" s="39"/>
    </row>
    <row r="8717" spans="1:1" ht="20">
      <c r="A8717" s="39"/>
    </row>
    <row r="8718" spans="1:1" ht="20">
      <c r="A8718" s="39"/>
    </row>
    <row r="8719" spans="1:1" ht="20">
      <c r="A8719" s="39"/>
    </row>
    <row r="8720" spans="1:1" ht="20">
      <c r="A8720" s="39"/>
    </row>
    <row r="8721" spans="1:1" ht="20">
      <c r="A8721" s="39"/>
    </row>
    <row r="8722" spans="1:1" ht="20">
      <c r="A8722" s="39"/>
    </row>
    <row r="8723" spans="1:1" ht="20">
      <c r="A8723" s="39"/>
    </row>
    <row r="8724" spans="1:1" ht="20">
      <c r="A8724" s="39"/>
    </row>
    <row r="8725" spans="1:1" ht="20">
      <c r="A8725" s="39"/>
    </row>
    <row r="8726" spans="1:1" ht="20">
      <c r="A8726" s="39"/>
    </row>
    <row r="8727" spans="1:1" ht="20">
      <c r="A8727" s="39"/>
    </row>
    <row r="8728" spans="1:1" ht="20">
      <c r="A8728" s="39"/>
    </row>
    <row r="8729" spans="1:1" ht="20">
      <c r="A8729" s="39"/>
    </row>
    <row r="8730" spans="1:1" ht="20">
      <c r="A8730" s="39"/>
    </row>
    <row r="8731" spans="1:1" ht="20">
      <c r="A8731" s="39"/>
    </row>
    <row r="8732" spans="1:1" ht="20">
      <c r="A8732" s="39"/>
    </row>
    <row r="8733" spans="1:1" ht="20">
      <c r="A8733" s="39"/>
    </row>
    <row r="8734" spans="1:1" ht="20">
      <c r="A8734" s="39"/>
    </row>
    <row r="8735" spans="1:1" ht="20">
      <c r="A8735" s="39"/>
    </row>
    <row r="8736" spans="1:1" ht="20">
      <c r="A8736" s="39"/>
    </row>
    <row r="8737" spans="1:1" ht="20">
      <c r="A8737" s="39"/>
    </row>
    <row r="8738" spans="1:1" ht="20">
      <c r="A8738" s="39"/>
    </row>
    <row r="8739" spans="1:1" ht="20">
      <c r="A8739" s="39"/>
    </row>
    <row r="8740" spans="1:1" ht="20">
      <c r="A8740" s="39"/>
    </row>
    <row r="8741" spans="1:1" ht="20">
      <c r="A8741" s="39"/>
    </row>
    <row r="8742" spans="1:1" ht="20">
      <c r="A8742" s="39"/>
    </row>
    <row r="8743" spans="1:1" ht="20">
      <c r="A8743" s="39"/>
    </row>
    <row r="8744" spans="1:1" ht="20">
      <c r="A8744" s="39"/>
    </row>
    <row r="8745" spans="1:1" ht="20">
      <c r="A8745" s="39"/>
    </row>
    <row r="8746" spans="1:1" ht="20">
      <c r="A8746" s="39"/>
    </row>
    <row r="8747" spans="1:1" ht="20">
      <c r="A8747" s="39"/>
    </row>
    <row r="8748" spans="1:1" ht="20">
      <c r="A8748" s="39"/>
    </row>
    <row r="8749" spans="1:1" ht="20">
      <c r="A8749" s="39"/>
    </row>
    <row r="8750" spans="1:1" ht="20">
      <c r="A8750" s="39"/>
    </row>
    <row r="8751" spans="1:1" ht="20">
      <c r="A8751" s="39"/>
    </row>
    <row r="8752" spans="1:1" ht="20">
      <c r="A8752" s="39"/>
    </row>
    <row r="8753" spans="1:1" ht="20">
      <c r="A8753" s="39"/>
    </row>
    <row r="8754" spans="1:1" ht="20">
      <c r="A8754" s="39"/>
    </row>
    <row r="8755" spans="1:1" ht="20">
      <c r="A8755" s="39"/>
    </row>
    <row r="8756" spans="1:1" ht="20">
      <c r="A8756" s="39"/>
    </row>
    <row r="8757" spans="1:1" ht="20">
      <c r="A8757" s="39"/>
    </row>
    <row r="8758" spans="1:1" ht="20">
      <c r="A8758" s="39"/>
    </row>
    <row r="8759" spans="1:1" ht="20">
      <c r="A8759" s="39"/>
    </row>
    <row r="8760" spans="1:1" ht="20">
      <c r="A8760" s="39"/>
    </row>
    <row r="8761" spans="1:1" ht="20">
      <c r="A8761" s="39"/>
    </row>
    <row r="8762" spans="1:1" ht="20">
      <c r="A8762" s="39"/>
    </row>
    <row r="8763" spans="1:1" ht="20">
      <c r="A8763" s="39"/>
    </row>
    <row r="8764" spans="1:1" ht="20">
      <c r="A8764" s="39"/>
    </row>
    <row r="8765" spans="1:1" ht="20">
      <c r="A8765" s="39"/>
    </row>
    <row r="8766" spans="1:1" ht="20">
      <c r="A8766" s="39"/>
    </row>
    <row r="8767" spans="1:1" ht="20">
      <c r="A8767" s="39"/>
    </row>
    <row r="8768" spans="1:1" ht="20">
      <c r="A8768" s="39"/>
    </row>
    <row r="8769" spans="1:1" ht="20">
      <c r="A8769" s="39"/>
    </row>
    <row r="8770" spans="1:1" ht="20">
      <c r="A8770" s="39"/>
    </row>
    <row r="8771" spans="1:1" ht="20">
      <c r="A8771" s="39"/>
    </row>
    <row r="8772" spans="1:1" ht="20">
      <c r="A8772" s="39"/>
    </row>
    <row r="8773" spans="1:1" ht="20">
      <c r="A8773" s="39"/>
    </row>
    <row r="8774" spans="1:1" ht="20">
      <c r="A8774" s="39"/>
    </row>
    <row r="8775" spans="1:1" ht="20">
      <c r="A8775" s="39"/>
    </row>
    <row r="8776" spans="1:1" ht="20">
      <c r="A8776" s="39"/>
    </row>
    <row r="8777" spans="1:1" ht="20">
      <c r="A8777" s="39"/>
    </row>
    <row r="8778" spans="1:1" ht="20">
      <c r="A8778" s="39"/>
    </row>
    <row r="8779" spans="1:1" ht="20">
      <c r="A8779" s="39"/>
    </row>
    <row r="8780" spans="1:1" ht="20">
      <c r="A8780" s="39"/>
    </row>
    <row r="8781" spans="1:1" ht="20">
      <c r="A8781" s="39"/>
    </row>
    <row r="8782" spans="1:1" ht="20">
      <c r="A8782" s="39"/>
    </row>
    <row r="8783" spans="1:1" ht="20">
      <c r="A8783" s="39"/>
    </row>
    <row r="8784" spans="1:1" ht="20">
      <c r="A8784" s="39"/>
    </row>
    <row r="8785" spans="1:1" ht="20">
      <c r="A8785" s="39"/>
    </row>
    <row r="8786" spans="1:1" ht="20">
      <c r="A8786" s="39"/>
    </row>
    <row r="8787" spans="1:1" ht="20">
      <c r="A8787" s="39"/>
    </row>
    <row r="8788" spans="1:1" ht="20">
      <c r="A8788" s="39"/>
    </row>
    <row r="8789" spans="1:1" ht="20">
      <c r="A8789" s="39"/>
    </row>
    <row r="8790" spans="1:1" ht="20">
      <c r="A8790" s="39"/>
    </row>
    <row r="8791" spans="1:1" ht="20">
      <c r="A8791" s="39"/>
    </row>
    <row r="8792" spans="1:1" ht="20">
      <c r="A8792" s="39"/>
    </row>
    <row r="8793" spans="1:1" ht="20">
      <c r="A8793" s="39"/>
    </row>
    <row r="8794" spans="1:1" ht="20">
      <c r="A8794" s="39"/>
    </row>
    <row r="8795" spans="1:1" ht="20">
      <c r="A8795" s="39"/>
    </row>
    <row r="8796" spans="1:1" ht="20">
      <c r="A8796" s="39"/>
    </row>
    <row r="8797" spans="1:1" ht="20">
      <c r="A8797" s="39"/>
    </row>
    <row r="8798" spans="1:1" ht="20">
      <c r="A8798" s="39"/>
    </row>
    <row r="8799" spans="1:1" ht="20">
      <c r="A8799" s="39"/>
    </row>
    <row r="8800" spans="1:1" ht="20">
      <c r="A8800" s="39"/>
    </row>
    <row r="8801" spans="1:1" ht="20">
      <c r="A8801" s="39"/>
    </row>
    <row r="8802" spans="1:1" ht="20">
      <c r="A8802" s="39"/>
    </row>
    <row r="8803" spans="1:1" ht="20">
      <c r="A8803" s="39"/>
    </row>
    <row r="8804" spans="1:1" ht="20">
      <c r="A8804" s="39"/>
    </row>
    <row r="8805" spans="1:1" ht="20">
      <c r="A8805" s="39"/>
    </row>
    <row r="8806" spans="1:1" ht="20">
      <c r="A8806" s="39"/>
    </row>
    <row r="8807" spans="1:1" ht="20">
      <c r="A8807" s="39"/>
    </row>
    <row r="8808" spans="1:1" ht="20">
      <c r="A8808" s="39"/>
    </row>
    <row r="8809" spans="1:1" ht="20">
      <c r="A8809" s="39"/>
    </row>
    <row r="8810" spans="1:1" ht="20">
      <c r="A8810" s="39"/>
    </row>
    <row r="8811" spans="1:1" ht="20">
      <c r="A8811" s="39"/>
    </row>
    <row r="8812" spans="1:1" ht="20">
      <c r="A8812" s="39"/>
    </row>
    <row r="8813" spans="1:1" ht="20">
      <c r="A8813" s="39"/>
    </row>
    <row r="8814" spans="1:1" ht="20">
      <c r="A8814" s="39"/>
    </row>
    <row r="8815" spans="1:1" ht="20">
      <c r="A8815" s="39"/>
    </row>
    <row r="8816" spans="1:1" ht="20">
      <c r="A8816" s="39"/>
    </row>
    <row r="8817" spans="1:1" ht="20">
      <c r="A8817" s="39"/>
    </row>
    <row r="8818" spans="1:1" ht="20">
      <c r="A8818" s="39"/>
    </row>
    <row r="8819" spans="1:1" ht="20">
      <c r="A8819" s="39"/>
    </row>
    <row r="8820" spans="1:1" ht="20">
      <c r="A8820" s="39"/>
    </row>
    <row r="8821" spans="1:1" ht="20">
      <c r="A8821" s="39"/>
    </row>
    <row r="8822" spans="1:1" ht="20">
      <c r="A8822" s="39"/>
    </row>
    <row r="8823" spans="1:1" ht="20">
      <c r="A8823" s="39"/>
    </row>
    <row r="8824" spans="1:1" ht="20">
      <c r="A8824" s="39"/>
    </row>
    <row r="8825" spans="1:1" ht="20">
      <c r="A8825" s="39"/>
    </row>
    <row r="8826" spans="1:1" ht="20">
      <c r="A8826" s="39"/>
    </row>
    <row r="8827" spans="1:1" ht="20">
      <c r="A8827" s="39"/>
    </row>
    <row r="8828" spans="1:1" ht="20">
      <c r="A8828" s="39"/>
    </row>
    <row r="8829" spans="1:1" ht="20">
      <c r="A8829" s="39"/>
    </row>
    <row r="8830" spans="1:1" ht="20">
      <c r="A8830" s="39"/>
    </row>
    <row r="8831" spans="1:1" ht="20">
      <c r="A8831" s="39"/>
    </row>
    <row r="8832" spans="1:1" ht="20">
      <c r="A8832" s="39"/>
    </row>
    <row r="8833" spans="1:1" ht="20">
      <c r="A8833" s="39"/>
    </row>
    <row r="8834" spans="1:1" ht="20">
      <c r="A8834" s="39"/>
    </row>
    <row r="8835" spans="1:1" ht="20">
      <c r="A8835" s="39"/>
    </row>
    <row r="8836" spans="1:1" ht="20">
      <c r="A8836" s="39"/>
    </row>
    <row r="8837" spans="1:1" ht="20">
      <c r="A8837" s="39"/>
    </row>
    <row r="8838" spans="1:1" ht="20">
      <c r="A8838" s="39"/>
    </row>
    <row r="8839" spans="1:1" ht="20">
      <c r="A8839" s="39"/>
    </row>
    <row r="8840" spans="1:1" ht="20">
      <c r="A8840" s="39"/>
    </row>
    <row r="8841" spans="1:1" ht="20">
      <c r="A8841" s="39"/>
    </row>
    <row r="8842" spans="1:1" ht="20">
      <c r="A8842" s="39"/>
    </row>
    <row r="8843" spans="1:1" ht="20">
      <c r="A8843" s="39"/>
    </row>
    <row r="8844" spans="1:1" ht="20">
      <c r="A8844" s="39"/>
    </row>
    <row r="8845" spans="1:1" ht="20">
      <c r="A8845" s="39"/>
    </row>
    <row r="8846" spans="1:1" ht="20">
      <c r="A8846" s="39"/>
    </row>
    <row r="8847" spans="1:1" ht="20">
      <c r="A8847" s="39"/>
    </row>
    <row r="8848" spans="1:1" ht="20">
      <c r="A8848" s="39"/>
    </row>
    <row r="8849" spans="1:1" ht="20">
      <c r="A8849" s="39"/>
    </row>
    <row r="8850" spans="1:1" ht="20">
      <c r="A8850" s="39"/>
    </row>
    <row r="8851" spans="1:1" ht="20">
      <c r="A8851" s="39"/>
    </row>
    <row r="8852" spans="1:1" ht="20">
      <c r="A8852" s="39"/>
    </row>
    <row r="8853" spans="1:1" ht="20">
      <c r="A8853" s="39"/>
    </row>
    <row r="8854" spans="1:1" ht="20">
      <c r="A8854" s="39"/>
    </row>
    <row r="8855" spans="1:1" ht="20">
      <c r="A8855" s="39"/>
    </row>
    <row r="8856" spans="1:1" ht="20">
      <c r="A8856" s="39"/>
    </row>
    <row r="8857" spans="1:1" ht="20">
      <c r="A8857" s="39"/>
    </row>
    <row r="8858" spans="1:1" ht="20">
      <c r="A8858" s="39"/>
    </row>
    <row r="8859" spans="1:1" ht="20">
      <c r="A8859" s="39"/>
    </row>
    <row r="8860" spans="1:1" ht="20">
      <c r="A8860" s="39"/>
    </row>
    <row r="8861" spans="1:1" ht="20">
      <c r="A8861" s="39"/>
    </row>
    <row r="8862" spans="1:1" ht="20">
      <c r="A8862" s="39"/>
    </row>
    <row r="8863" spans="1:1" ht="20">
      <c r="A8863" s="39"/>
    </row>
    <row r="8864" spans="1:1" ht="20">
      <c r="A8864" s="39"/>
    </row>
    <row r="8865" spans="1:1" ht="20">
      <c r="A8865" s="39"/>
    </row>
    <row r="8866" spans="1:1" ht="20">
      <c r="A8866" s="39"/>
    </row>
    <row r="8867" spans="1:1" ht="20">
      <c r="A8867" s="39"/>
    </row>
    <row r="8868" spans="1:1" ht="20">
      <c r="A8868" s="39"/>
    </row>
    <row r="8869" spans="1:1" ht="20">
      <c r="A8869" s="39"/>
    </row>
    <row r="8870" spans="1:1" ht="20">
      <c r="A8870" s="39"/>
    </row>
    <row r="8871" spans="1:1" ht="20">
      <c r="A8871" s="39"/>
    </row>
    <row r="8872" spans="1:1" ht="20">
      <c r="A8872" s="39"/>
    </row>
    <row r="8873" spans="1:1" ht="20">
      <c r="A8873" s="39"/>
    </row>
    <row r="8874" spans="1:1" ht="20">
      <c r="A8874" s="39"/>
    </row>
    <row r="8875" spans="1:1" ht="20">
      <c r="A8875" s="39"/>
    </row>
    <row r="8876" spans="1:1" ht="20">
      <c r="A8876" s="39"/>
    </row>
    <row r="8877" spans="1:1" ht="20">
      <c r="A8877" s="39"/>
    </row>
    <row r="8878" spans="1:1" ht="20">
      <c r="A8878" s="39"/>
    </row>
    <row r="8879" spans="1:1" ht="20">
      <c r="A8879" s="39"/>
    </row>
    <row r="8880" spans="1:1" ht="20">
      <c r="A8880" s="39"/>
    </row>
    <row r="8881" spans="1:1" ht="20">
      <c r="A8881" s="39"/>
    </row>
    <row r="8882" spans="1:1" ht="20">
      <c r="A8882" s="39"/>
    </row>
    <row r="8883" spans="1:1" ht="20">
      <c r="A8883" s="39"/>
    </row>
    <row r="8884" spans="1:1" ht="20">
      <c r="A8884" s="39"/>
    </row>
    <row r="8885" spans="1:1" ht="20">
      <c r="A8885" s="39"/>
    </row>
    <row r="8886" spans="1:1" ht="20">
      <c r="A8886" s="39"/>
    </row>
    <row r="8887" spans="1:1" ht="20">
      <c r="A8887" s="39"/>
    </row>
    <row r="8888" spans="1:1" ht="20">
      <c r="A8888" s="39"/>
    </row>
    <row r="8889" spans="1:1" ht="20">
      <c r="A8889" s="39"/>
    </row>
    <row r="8890" spans="1:1" ht="20">
      <c r="A8890" s="39"/>
    </row>
    <row r="8891" spans="1:1" ht="20">
      <c r="A8891" s="39"/>
    </row>
    <row r="8892" spans="1:1" ht="20">
      <c r="A8892" s="39"/>
    </row>
    <row r="8893" spans="1:1" ht="20">
      <c r="A8893" s="39"/>
    </row>
    <row r="8894" spans="1:1" ht="20">
      <c r="A8894" s="39"/>
    </row>
    <row r="8895" spans="1:1" ht="20">
      <c r="A8895" s="39"/>
    </row>
    <row r="8896" spans="1:1" ht="20">
      <c r="A8896" s="39"/>
    </row>
    <row r="8897" spans="1:1" ht="20">
      <c r="A8897" s="39"/>
    </row>
    <row r="8898" spans="1:1" ht="20">
      <c r="A8898" s="39"/>
    </row>
    <row r="8899" spans="1:1" ht="20">
      <c r="A8899" s="39"/>
    </row>
    <row r="8900" spans="1:1" ht="20">
      <c r="A8900" s="39"/>
    </row>
    <row r="8901" spans="1:1" ht="20">
      <c r="A8901" s="39"/>
    </row>
    <row r="8902" spans="1:1" ht="20">
      <c r="A8902" s="39"/>
    </row>
    <row r="8903" spans="1:1" ht="20">
      <c r="A8903" s="39"/>
    </row>
    <row r="8904" spans="1:1" ht="20">
      <c r="A8904" s="39"/>
    </row>
    <row r="8905" spans="1:1" ht="20">
      <c r="A8905" s="39"/>
    </row>
    <row r="8906" spans="1:1" ht="20">
      <c r="A8906" s="39"/>
    </row>
    <row r="8907" spans="1:1" ht="20">
      <c r="A8907" s="39"/>
    </row>
    <row r="8908" spans="1:1" ht="20">
      <c r="A8908" s="39"/>
    </row>
    <row r="8909" spans="1:1" ht="20">
      <c r="A8909" s="39"/>
    </row>
    <row r="8910" spans="1:1" ht="20">
      <c r="A8910" s="39"/>
    </row>
    <row r="8911" spans="1:1" ht="20">
      <c r="A8911" s="39"/>
    </row>
    <row r="8912" spans="1:1" ht="20">
      <c r="A8912" s="39"/>
    </row>
    <row r="8913" spans="1:1" ht="20">
      <c r="A8913" s="39"/>
    </row>
    <row r="8914" spans="1:1" ht="20">
      <c r="A8914" s="39"/>
    </row>
    <row r="8915" spans="1:1" ht="20">
      <c r="A8915" s="39"/>
    </row>
    <row r="8916" spans="1:1" ht="20">
      <c r="A8916" s="39"/>
    </row>
    <row r="8917" spans="1:1" ht="20">
      <c r="A8917" s="39"/>
    </row>
    <row r="8918" spans="1:1" ht="20">
      <c r="A8918" s="39"/>
    </row>
    <row r="8919" spans="1:1" ht="20">
      <c r="A8919" s="39"/>
    </row>
    <row r="8920" spans="1:1" ht="20">
      <c r="A8920" s="39"/>
    </row>
    <row r="8921" spans="1:1" ht="20">
      <c r="A8921" s="39"/>
    </row>
    <row r="8922" spans="1:1" ht="20">
      <c r="A8922" s="39"/>
    </row>
    <row r="8923" spans="1:1" ht="20">
      <c r="A8923" s="39"/>
    </row>
    <row r="8924" spans="1:1" ht="20">
      <c r="A8924" s="39"/>
    </row>
    <row r="8925" spans="1:1" ht="20">
      <c r="A8925" s="39"/>
    </row>
    <row r="8926" spans="1:1" ht="20">
      <c r="A8926" s="39"/>
    </row>
    <row r="8927" spans="1:1" ht="20">
      <c r="A8927" s="39"/>
    </row>
    <row r="8928" spans="1:1" ht="20">
      <c r="A8928" s="39"/>
    </row>
    <row r="8929" spans="1:1" ht="20">
      <c r="A8929" s="39"/>
    </row>
    <row r="8930" spans="1:1" ht="20">
      <c r="A8930" s="39"/>
    </row>
    <row r="8931" spans="1:1" ht="20">
      <c r="A8931" s="39"/>
    </row>
    <row r="8932" spans="1:1" ht="20">
      <c r="A8932" s="39"/>
    </row>
    <row r="8933" spans="1:1" ht="20">
      <c r="A8933" s="39"/>
    </row>
    <row r="8934" spans="1:1" ht="20">
      <c r="A8934" s="39"/>
    </row>
    <row r="8935" spans="1:1" ht="20">
      <c r="A8935" s="39"/>
    </row>
    <row r="8936" spans="1:1" ht="20">
      <c r="A8936" s="39"/>
    </row>
    <row r="8937" spans="1:1" ht="20">
      <c r="A8937" s="39"/>
    </row>
    <row r="8938" spans="1:1" ht="20">
      <c r="A8938" s="39"/>
    </row>
    <row r="8939" spans="1:1" ht="20">
      <c r="A8939" s="39"/>
    </row>
    <row r="8940" spans="1:1" ht="20">
      <c r="A8940" s="39"/>
    </row>
    <row r="8941" spans="1:1" ht="20">
      <c r="A8941" s="39"/>
    </row>
    <row r="8942" spans="1:1" ht="20">
      <c r="A8942" s="39"/>
    </row>
    <row r="8943" spans="1:1" ht="20">
      <c r="A8943" s="39"/>
    </row>
    <row r="8944" spans="1:1" ht="20">
      <c r="A8944" s="39"/>
    </row>
    <row r="8945" spans="1:1" ht="20">
      <c r="A8945" s="39"/>
    </row>
    <row r="8946" spans="1:1" ht="20">
      <c r="A8946" s="39"/>
    </row>
    <row r="8947" spans="1:1" ht="20">
      <c r="A8947" s="39"/>
    </row>
    <row r="8948" spans="1:1" ht="20">
      <c r="A8948" s="39"/>
    </row>
    <row r="8949" spans="1:1" ht="20">
      <c r="A8949" s="39"/>
    </row>
    <row r="8950" spans="1:1" ht="20">
      <c r="A8950" s="39"/>
    </row>
    <row r="8951" spans="1:1" ht="20">
      <c r="A8951" s="39"/>
    </row>
    <row r="8952" spans="1:1" ht="20">
      <c r="A8952" s="39"/>
    </row>
    <row r="8953" spans="1:1" ht="20">
      <c r="A8953" s="39"/>
    </row>
    <row r="8954" spans="1:1" ht="20">
      <c r="A8954" s="39"/>
    </row>
    <row r="8955" spans="1:1" ht="20">
      <c r="A8955" s="39"/>
    </row>
    <row r="8956" spans="1:1" ht="20">
      <c r="A8956" s="39"/>
    </row>
    <row r="8957" spans="1:1" ht="20">
      <c r="A8957" s="39"/>
    </row>
    <row r="8958" spans="1:1" ht="20">
      <c r="A8958" s="39"/>
    </row>
    <row r="8959" spans="1:1" ht="20">
      <c r="A8959" s="39"/>
    </row>
    <row r="8960" spans="1:1" ht="20">
      <c r="A8960" s="39"/>
    </row>
    <row r="8961" spans="1:1" ht="20">
      <c r="A8961" s="39"/>
    </row>
    <row r="8962" spans="1:1" ht="20">
      <c r="A8962" s="39"/>
    </row>
    <row r="8963" spans="1:1" ht="20">
      <c r="A8963" s="39"/>
    </row>
    <row r="8964" spans="1:1" ht="20">
      <c r="A8964" s="39"/>
    </row>
    <row r="8965" spans="1:1" ht="20">
      <c r="A8965" s="39"/>
    </row>
    <row r="8966" spans="1:1" ht="20">
      <c r="A8966" s="39"/>
    </row>
    <row r="8967" spans="1:1" ht="20">
      <c r="A8967" s="39"/>
    </row>
    <row r="8968" spans="1:1" ht="20">
      <c r="A8968" s="39"/>
    </row>
    <row r="8969" spans="1:1" ht="20">
      <c r="A8969" s="39"/>
    </row>
    <row r="8970" spans="1:1" ht="20">
      <c r="A8970" s="39"/>
    </row>
    <row r="8971" spans="1:1" ht="20">
      <c r="A8971" s="39"/>
    </row>
    <row r="8972" spans="1:1" ht="20">
      <c r="A8972" s="39"/>
    </row>
    <row r="8973" spans="1:1" ht="20">
      <c r="A8973" s="39"/>
    </row>
    <row r="8974" spans="1:1" ht="20">
      <c r="A8974" s="39"/>
    </row>
    <row r="8975" spans="1:1" ht="20">
      <c r="A8975" s="39"/>
    </row>
    <row r="8976" spans="1:1" ht="20">
      <c r="A8976" s="39"/>
    </row>
    <row r="8977" spans="1:1" ht="20">
      <c r="A8977" s="39"/>
    </row>
    <row r="8978" spans="1:1" ht="20">
      <c r="A8978" s="39"/>
    </row>
    <row r="8979" spans="1:1" ht="20">
      <c r="A8979" s="39"/>
    </row>
    <row r="8980" spans="1:1" ht="20">
      <c r="A8980" s="39"/>
    </row>
    <row r="8981" spans="1:1" ht="20">
      <c r="A8981" s="39"/>
    </row>
    <row r="8982" spans="1:1" ht="20">
      <c r="A8982" s="39"/>
    </row>
    <row r="8983" spans="1:1" ht="20">
      <c r="A8983" s="39"/>
    </row>
    <row r="8984" spans="1:1" ht="20">
      <c r="A8984" s="39"/>
    </row>
    <row r="8985" spans="1:1" ht="20">
      <c r="A8985" s="39"/>
    </row>
    <row r="8986" spans="1:1" ht="20">
      <c r="A8986" s="39"/>
    </row>
    <row r="8987" spans="1:1" ht="20">
      <c r="A8987" s="39"/>
    </row>
    <row r="8988" spans="1:1" ht="20">
      <c r="A8988" s="39"/>
    </row>
    <row r="8989" spans="1:1" ht="20">
      <c r="A8989" s="39"/>
    </row>
    <row r="8990" spans="1:1" ht="20">
      <c r="A8990" s="39"/>
    </row>
    <row r="8991" spans="1:1" ht="20">
      <c r="A8991" s="39"/>
    </row>
    <row r="8992" spans="1:1" ht="20">
      <c r="A8992" s="39"/>
    </row>
    <row r="8993" spans="1:1" ht="20">
      <c r="A8993" s="39"/>
    </row>
    <row r="8994" spans="1:1" ht="20">
      <c r="A8994" s="39"/>
    </row>
    <row r="8995" spans="1:1" ht="20">
      <c r="A8995" s="39"/>
    </row>
    <row r="8996" spans="1:1" ht="20">
      <c r="A8996" s="39"/>
    </row>
    <row r="8997" spans="1:1" ht="20">
      <c r="A8997" s="39"/>
    </row>
    <row r="8998" spans="1:1" ht="20">
      <c r="A8998" s="39"/>
    </row>
    <row r="8999" spans="1:1" ht="20">
      <c r="A8999" s="39"/>
    </row>
    <row r="9000" spans="1:1" ht="20">
      <c r="A9000" s="39"/>
    </row>
    <row r="9001" spans="1:1" ht="20">
      <c r="A9001" s="39"/>
    </row>
    <row r="9002" spans="1:1" ht="20">
      <c r="A9002" s="39"/>
    </row>
    <row r="9003" spans="1:1" ht="20">
      <c r="A9003" s="39"/>
    </row>
    <row r="9004" spans="1:1" ht="20">
      <c r="A9004" s="39"/>
    </row>
    <row r="9005" spans="1:1" ht="20">
      <c r="A9005" s="39"/>
    </row>
    <row r="9006" spans="1:1" ht="20">
      <c r="A9006" s="39"/>
    </row>
    <row r="9007" spans="1:1" ht="20">
      <c r="A9007" s="39"/>
    </row>
    <row r="9008" spans="1:1" ht="20">
      <c r="A9008" s="39"/>
    </row>
    <row r="9009" spans="1:1" ht="20">
      <c r="A9009" s="39"/>
    </row>
    <row r="9010" spans="1:1" ht="20">
      <c r="A9010" s="39"/>
    </row>
    <row r="9011" spans="1:1" ht="20">
      <c r="A9011" s="39"/>
    </row>
    <row r="9012" spans="1:1" ht="20">
      <c r="A9012" s="39"/>
    </row>
    <row r="9013" spans="1:1" ht="20">
      <c r="A9013" s="39"/>
    </row>
    <row r="9014" spans="1:1" ht="20">
      <c r="A9014" s="39"/>
    </row>
    <row r="9015" spans="1:1" ht="20">
      <c r="A9015" s="39"/>
    </row>
    <row r="9016" spans="1:1" ht="20">
      <c r="A9016" s="39"/>
    </row>
    <row r="9017" spans="1:1" ht="20">
      <c r="A9017" s="39"/>
    </row>
    <row r="9018" spans="1:1" ht="20">
      <c r="A9018" s="39"/>
    </row>
    <row r="9019" spans="1:1" ht="20">
      <c r="A9019" s="39"/>
    </row>
    <row r="9020" spans="1:1" ht="20">
      <c r="A9020" s="39"/>
    </row>
    <row r="9021" spans="1:1" ht="20">
      <c r="A9021" s="39"/>
    </row>
    <row r="9022" spans="1:1" ht="20">
      <c r="A9022" s="39"/>
    </row>
    <row r="9023" spans="1:1" ht="20">
      <c r="A9023" s="39"/>
    </row>
    <row r="9024" spans="1:1" ht="20">
      <c r="A9024" s="39"/>
    </row>
    <row r="9025" spans="1:1" ht="20">
      <c r="A9025" s="39"/>
    </row>
    <row r="9026" spans="1:1" ht="20">
      <c r="A9026" s="39"/>
    </row>
    <row r="9027" spans="1:1" ht="20">
      <c r="A9027" s="39"/>
    </row>
    <row r="9028" spans="1:1" ht="20">
      <c r="A9028" s="39"/>
    </row>
    <row r="9029" spans="1:1" ht="20">
      <c r="A9029" s="39"/>
    </row>
    <row r="9030" spans="1:1" ht="20">
      <c r="A9030" s="39"/>
    </row>
    <row r="9031" spans="1:1" ht="20">
      <c r="A9031" s="39"/>
    </row>
    <row r="9032" spans="1:1" ht="20">
      <c r="A9032" s="39"/>
    </row>
    <row r="9033" spans="1:1" ht="20">
      <c r="A9033" s="39"/>
    </row>
    <row r="9034" spans="1:1" ht="20">
      <c r="A9034" s="39"/>
    </row>
    <row r="9035" spans="1:1" ht="20">
      <c r="A9035" s="39"/>
    </row>
    <row r="9036" spans="1:1" ht="20">
      <c r="A9036" s="39"/>
    </row>
    <row r="9037" spans="1:1" ht="20">
      <c r="A9037" s="39"/>
    </row>
    <row r="9038" spans="1:1" ht="20">
      <c r="A9038" s="39"/>
    </row>
    <row r="9039" spans="1:1" ht="20">
      <c r="A9039" s="39"/>
    </row>
    <row r="9040" spans="1:1" ht="20">
      <c r="A9040" s="39"/>
    </row>
    <row r="9041" spans="1:1" ht="20">
      <c r="A9041" s="39"/>
    </row>
    <row r="9042" spans="1:1" ht="20">
      <c r="A9042" s="39"/>
    </row>
    <row r="9043" spans="1:1" ht="20">
      <c r="A9043" s="39"/>
    </row>
    <row r="9044" spans="1:1" ht="20">
      <c r="A9044" s="39"/>
    </row>
    <row r="9045" spans="1:1" ht="20">
      <c r="A9045" s="39"/>
    </row>
    <row r="9046" spans="1:1" ht="20">
      <c r="A9046" s="39"/>
    </row>
    <row r="9047" spans="1:1" ht="20">
      <c r="A9047" s="39"/>
    </row>
    <row r="9048" spans="1:1" ht="20">
      <c r="A9048" s="39"/>
    </row>
    <row r="9049" spans="1:1" ht="20">
      <c r="A9049" s="39"/>
    </row>
    <row r="9050" spans="1:1" ht="20">
      <c r="A9050" s="39"/>
    </row>
    <row r="9051" spans="1:1" ht="20">
      <c r="A9051" s="39"/>
    </row>
    <row r="9052" spans="1:1" ht="20">
      <c r="A9052" s="39"/>
    </row>
    <row r="9053" spans="1:1" ht="20">
      <c r="A9053" s="39"/>
    </row>
    <row r="9054" spans="1:1" ht="20">
      <c r="A9054" s="39"/>
    </row>
    <row r="9055" spans="1:1" ht="20">
      <c r="A9055" s="39"/>
    </row>
    <row r="9056" spans="1:1" ht="20">
      <c r="A9056" s="39"/>
    </row>
    <row r="9057" spans="1:1" ht="20">
      <c r="A9057" s="39"/>
    </row>
    <row r="9058" spans="1:1" ht="20">
      <c r="A9058" s="39"/>
    </row>
    <row r="9059" spans="1:1" ht="20">
      <c r="A9059" s="39"/>
    </row>
    <row r="9060" spans="1:1" ht="20">
      <c r="A9060" s="39"/>
    </row>
    <row r="9061" spans="1:1" ht="20">
      <c r="A9061" s="39"/>
    </row>
    <row r="9062" spans="1:1" ht="20">
      <c r="A9062" s="39"/>
    </row>
    <row r="9063" spans="1:1" ht="20">
      <c r="A9063" s="39"/>
    </row>
    <row r="9064" spans="1:1" ht="20">
      <c r="A9064" s="39"/>
    </row>
    <row r="9065" spans="1:1" ht="20">
      <c r="A9065" s="39"/>
    </row>
    <row r="9066" spans="1:1" ht="20">
      <c r="A9066" s="39"/>
    </row>
    <row r="9067" spans="1:1" ht="20">
      <c r="A9067" s="39"/>
    </row>
    <row r="9068" spans="1:1" ht="20">
      <c r="A9068" s="39"/>
    </row>
    <row r="9069" spans="1:1" ht="20">
      <c r="A9069" s="39"/>
    </row>
    <row r="9070" spans="1:1" ht="20">
      <c r="A9070" s="39"/>
    </row>
    <row r="9071" spans="1:1" ht="20">
      <c r="A9071" s="39"/>
    </row>
    <row r="9072" spans="1:1" ht="20">
      <c r="A9072" s="39"/>
    </row>
    <row r="9073" spans="1:1" ht="20">
      <c r="A9073" s="39"/>
    </row>
    <row r="9074" spans="1:1" ht="20">
      <c r="A9074" s="39"/>
    </row>
    <row r="9075" spans="1:1" ht="20">
      <c r="A9075" s="39"/>
    </row>
    <row r="9076" spans="1:1" ht="20">
      <c r="A9076" s="39"/>
    </row>
    <row r="9077" spans="1:1" ht="20">
      <c r="A9077" s="39"/>
    </row>
    <row r="9078" spans="1:1" ht="20">
      <c r="A9078" s="39"/>
    </row>
    <row r="9079" spans="1:1" ht="20">
      <c r="A9079" s="39"/>
    </row>
    <row r="9080" spans="1:1" ht="20">
      <c r="A9080" s="39"/>
    </row>
    <row r="9081" spans="1:1" ht="20">
      <c r="A9081" s="39"/>
    </row>
    <row r="9082" spans="1:1" ht="20">
      <c r="A9082" s="39"/>
    </row>
    <row r="9083" spans="1:1" ht="20">
      <c r="A9083" s="39"/>
    </row>
    <row r="9084" spans="1:1" ht="20">
      <c r="A9084" s="39"/>
    </row>
    <row r="9085" spans="1:1" ht="20">
      <c r="A9085" s="39"/>
    </row>
    <row r="9086" spans="1:1" ht="20">
      <c r="A9086" s="39"/>
    </row>
    <row r="9087" spans="1:1" ht="20">
      <c r="A9087" s="39"/>
    </row>
    <row r="9088" spans="1:1" ht="20">
      <c r="A9088" s="39"/>
    </row>
    <row r="9089" spans="1:1" ht="20">
      <c r="A9089" s="39"/>
    </row>
    <row r="9090" spans="1:1" ht="20">
      <c r="A9090" s="39"/>
    </row>
    <row r="9091" spans="1:1" ht="20">
      <c r="A9091" s="39"/>
    </row>
    <row r="9092" spans="1:1" ht="20">
      <c r="A9092" s="39"/>
    </row>
    <row r="9093" spans="1:1" ht="20">
      <c r="A9093" s="39"/>
    </row>
    <row r="9094" spans="1:1" ht="20">
      <c r="A9094" s="39"/>
    </row>
    <row r="9095" spans="1:1" ht="20">
      <c r="A9095" s="39"/>
    </row>
    <row r="9096" spans="1:1" ht="20">
      <c r="A9096" s="39"/>
    </row>
    <row r="9097" spans="1:1" ht="20">
      <c r="A9097" s="39"/>
    </row>
    <row r="9098" spans="1:1" ht="20">
      <c r="A9098" s="39"/>
    </row>
    <row r="9099" spans="1:1" ht="20">
      <c r="A9099" s="39"/>
    </row>
    <row r="9100" spans="1:1" ht="20">
      <c r="A9100" s="39"/>
    </row>
    <row r="9101" spans="1:1" ht="20">
      <c r="A9101" s="39"/>
    </row>
    <row r="9102" spans="1:1" ht="20">
      <c r="A9102" s="39"/>
    </row>
    <row r="9103" spans="1:1" ht="20">
      <c r="A9103" s="39"/>
    </row>
    <row r="9104" spans="1:1" ht="20">
      <c r="A9104" s="39"/>
    </row>
    <row r="9105" spans="1:1" ht="20">
      <c r="A9105" s="39"/>
    </row>
    <row r="9106" spans="1:1" ht="20">
      <c r="A9106" s="39"/>
    </row>
    <row r="9107" spans="1:1" ht="20">
      <c r="A9107" s="39"/>
    </row>
    <row r="9108" spans="1:1" ht="20">
      <c r="A9108" s="39"/>
    </row>
    <row r="9109" spans="1:1" ht="20">
      <c r="A9109" s="39"/>
    </row>
    <row r="9110" spans="1:1" ht="20">
      <c r="A9110" s="39"/>
    </row>
    <row r="9111" spans="1:1" ht="20">
      <c r="A9111" s="39"/>
    </row>
    <row r="9112" spans="1:1" ht="20">
      <c r="A9112" s="39"/>
    </row>
    <row r="9113" spans="1:1" ht="20">
      <c r="A9113" s="39"/>
    </row>
    <row r="9114" spans="1:1" ht="20">
      <c r="A9114" s="39"/>
    </row>
    <row r="9115" spans="1:1" ht="20">
      <c r="A9115" s="39"/>
    </row>
    <row r="9116" spans="1:1" ht="20">
      <c r="A9116" s="39"/>
    </row>
    <row r="9117" spans="1:1" ht="20">
      <c r="A9117" s="39"/>
    </row>
    <row r="9118" spans="1:1" ht="20">
      <c r="A9118" s="39"/>
    </row>
    <row r="9119" spans="1:1" ht="20">
      <c r="A9119" s="39"/>
    </row>
    <row r="9120" spans="1:1" ht="20">
      <c r="A9120" s="39"/>
    </row>
    <row r="9121" spans="1:1" ht="20">
      <c r="A9121" s="39"/>
    </row>
    <row r="9122" spans="1:1" ht="20">
      <c r="A9122" s="39"/>
    </row>
    <row r="9123" spans="1:1" ht="20">
      <c r="A9123" s="39"/>
    </row>
    <row r="9124" spans="1:1" ht="20">
      <c r="A9124" s="39"/>
    </row>
    <row r="9125" spans="1:1" ht="20">
      <c r="A9125" s="39"/>
    </row>
    <row r="9126" spans="1:1" ht="20">
      <c r="A9126" s="39"/>
    </row>
    <row r="9127" spans="1:1" ht="20">
      <c r="A9127" s="39"/>
    </row>
    <row r="9128" spans="1:1" ht="20">
      <c r="A9128" s="39"/>
    </row>
    <row r="9129" spans="1:1" ht="20">
      <c r="A9129" s="39"/>
    </row>
    <row r="9130" spans="1:1" ht="20">
      <c r="A9130" s="39"/>
    </row>
    <row r="9131" spans="1:1" ht="20">
      <c r="A9131" s="39"/>
    </row>
    <row r="9132" spans="1:1" ht="20">
      <c r="A9132" s="39"/>
    </row>
    <row r="9133" spans="1:1" ht="20">
      <c r="A9133" s="39"/>
    </row>
    <row r="9134" spans="1:1" ht="20">
      <c r="A9134" s="39"/>
    </row>
    <row r="9135" spans="1:1" ht="20">
      <c r="A9135" s="39"/>
    </row>
    <row r="9136" spans="1:1" ht="20">
      <c r="A9136" s="39"/>
    </row>
    <row r="9137" spans="1:1" ht="20">
      <c r="A9137" s="39"/>
    </row>
    <row r="9138" spans="1:1" ht="20">
      <c r="A9138" s="39"/>
    </row>
    <row r="9139" spans="1:1" ht="20">
      <c r="A9139" s="39"/>
    </row>
    <row r="9140" spans="1:1" ht="20">
      <c r="A9140" s="39"/>
    </row>
    <row r="9141" spans="1:1" ht="20">
      <c r="A9141" s="39"/>
    </row>
    <row r="9142" spans="1:1" ht="20">
      <c r="A9142" s="39"/>
    </row>
    <row r="9143" spans="1:1" ht="20">
      <c r="A9143" s="39"/>
    </row>
    <row r="9144" spans="1:1" ht="20">
      <c r="A9144" s="39"/>
    </row>
    <row r="9145" spans="1:1" ht="20">
      <c r="A9145" s="39"/>
    </row>
    <row r="9146" spans="1:1" ht="20">
      <c r="A9146" s="39"/>
    </row>
    <row r="9147" spans="1:1" ht="20">
      <c r="A9147" s="39"/>
    </row>
    <row r="9148" spans="1:1" ht="20">
      <c r="A9148" s="39"/>
    </row>
    <row r="9149" spans="1:1" ht="20">
      <c r="A9149" s="39"/>
    </row>
    <row r="9150" spans="1:1" ht="20">
      <c r="A9150" s="39"/>
    </row>
    <row r="9151" spans="1:1" ht="20">
      <c r="A9151" s="39"/>
    </row>
    <row r="9152" spans="1:1" ht="20">
      <c r="A9152" s="39"/>
    </row>
    <row r="9153" spans="1:1" ht="20">
      <c r="A9153" s="39"/>
    </row>
    <row r="9154" spans="1:1" ht="20">
      <c r="A9154" s="39"/>
    </row>
    <row r="9155" spans="1:1" ht="20">
      <c r="A9155" s="39"/>
    </row>
    <row r="9156" spans="1:1" ht="20">
      <c r="A9156" s="39"/>
    </row>
    <row r="9157" spans="1:1" ht="20">
      <c r="A9157" s="39"/>
    </row>
    <row r="9158" spans="1:1" ht="20">
      <c r="A9158" s="39"/>
    </row>
    <row r="9159" spans="1:1" ht="20">
      <c r="A9159" s="39"/>
    </row>
    <row r="9160" spans="1:1" ht="20">
      <c r="A9160" s="39"/>
    </row>
    <row r="9161" spans="1:1" ht="20">
      <c r="A9161" s="39"/>
    </row>
    <row r="9162" spans="1:1" ht="20">
      <c r="A9162" s="39"/>
    </row>
    <row r="9163" spans="1:1" ht="20">
      <c r="A9163" s="39"/>
    </row>
    <row r="9164" spans="1:1" ht="20">
      <c r="A9164" s="39"/>
    </row>
    <row r="9165" spans="1:1" ht="20">
      <c r="A9165" s="39"/>
    </row>
    <row r="9166" spans="1:1" ht="20">
      <c r="A9166" s="39"/>
    </row>
    <row r="9167" spans="1:1" ht="20">
      <c r="A9167" s="39"/>
    </row>
    <row r="9168" spans="1:1" ht="20">
      <c r="A9168" s="39"/>
    </row>
    <row r="9169" spans="1:1" ht="20">
      <c r="A9169" s="39"/>
    </row>
    <row r="9170" spans="1:1" ht="20">
      <c r="A9170" s="39"/>
    </row>
    <row r="9171" spans="1:1" ht="20">
      <c r="A9171" s="39"/>
    </row>
    <row r="9172" spans="1:1" ht="20">
      <c r="A9172" s="39"/>
    </row>
    <row r="9173" spans="1:1" ht="20">
      <c r="A9173" s="39"/>
    </row>
    <row r="9174" spans="1:1" ht="20">
      <c r="A9174" s="39"/>
    </row>
    <row r="9175" spans="1:1" ht="20">
      <c r="A9175" s="39"/>
    </row>
    <row r="9176" spans="1:1" ht="20">
      <c r="A9176" s="39"/>
    </row>
    <row r="9177" spans="1:1" ht="20">
      <c r="A9177" s="39"/>
    </row>
    <row r="9178" spans="1:1" ht="20">
      <c r="A9178" s="39"/>
    </row>
    <row r="9179" spans="1:1" ht="20">
      <c r="A9179" s="39"/>
    </row>
    <row r="9180" spans="1:1" ht="20">
      <c r="A9180" s="39"/>
    </row>
    <row r="9181" spans="1:1" ht="20">
      <c r="A9181" s="39"/>
    </row>
    <row r="9182" spans="1:1" ht="20">
      <c r="A9182" s="39"/>
    </row>
    <row r="9183" spans="1:1" ht="20">
      <c r="A9183" s="39"/>
    </row>
    <row r="9184" spans="1:1" ht="20">
      <c r="A9184" s="39"/>
    </row>
    <row r="9185" spans="1:1" ht="20">
      <c r="A9185" s="39"/>
    </row>
    <row r="9186" spans="1:1" ht="20">
      <c r="A9186" s="39"/>
    </row>
    <row r="9187" spans="1:1" ht="20">
      <c r="A9187" s="39"/>
    </row>
    <row r="9188" spans="1:1" ht="20">
      <c r="A9188" s="39"/>
    </row>
    <row r="9189" spans="1:1" ht="20">
      <c r="A9189" s="39"/>
    </row>
    <row r="9190" spans="1:1" ht="20">
      <c r="A9190" s="39"/>
    </row>
    <row r="9191" spans="1:1" ht="20">
      <c r="A9191" s="39"/>
    </row>
    <row r="9192" spans="1:1" ht="20">
      <c r="A9192" s="39"/>
    </row>
    <row r="9193" spans="1:1" ht="20">
      <c r="A9193" s="39"/>
    </row>
    <row r="9194" spans="1:1" ht="20">
      <c r="A9194" s="39"/>
    </row>
    <row r="9195" spans="1:1" ht="20">
      <c r="A9195" s="39"/>
    </row>
    <row r="9196" spans="1:1" ht="20">
      <c r="A9196" s="39"/>
    </row>
    <row r="9197" spans="1:1" ht="20">
      <c r="A9197" s="39"/>
    </row>
    <row r="9198" spans="1:1" ht="20">
      <c r="A9198" s="39"/>
    </row>
    <row r="9199" spans="1:1" ht="20">
      <c r="A9199" s="39"/>
    </row>
    <row r="9200" spans="1:1" ht="20">
      <c r="A9200" s="39"/>
    </row>
    <row r="9201" spans="1:1" ht="20">
      <c r="A9201" s="39"/>
    </row>
    <row r="9202" spans="1:1" ht="20">
      <c r="A9202" s="39"/>
    </row>
    <row r="9203" spans="1:1" ht="20">
      <c r="A9203" s="39"/>
    </row>
    <row r="9204" spans="1:1" ht="20">
      <c r="A9204" s="39"/>
    </row>
    <row r="9205" spans="1:1" ht="20">
      <c r="A9205" s="39"/>
    </row>
    <row r="9206" spans="1:1" ht="20">
      <c r="A9206" s="39"/>
    </row>
    <row r="9207" spans="1:1" ht="20">
      <c r="A9207" s="39"/>
    </row>
    <row r="9208" spans="1:1" ht="20">
      <c r="A9208" s="39"/>
    </row>
    <row r="9209" spans="1:1" ht="20">
      <c r="A9209" s="39"/>
    </row>
    <row r="9210" spans="1:1" ht="20">
      <c r="A9210" s="39"/>
    </row>
    <row r="9211" spans="1:1" ht="20">
      <c r="A9211" s="39"/>
    </row>
    <row r="9212" spans="1:1" ht="20">
      <c r="A9212" s="39"/>
    </row>
    <row r="9213" spans="1:1" ht="20">
      <c r="A9213" s="39"/>
    </row>
    <row r="9214" spans="1:1" ht="20">
      <c r="A9214" s="39"/>
    </row>
    <row r="9215" spans="1:1" ht="20">
      <c r="A9215" s="39"/>
    </row>
    <row r="9216" spans="1:1" ht="20">
      <c r="A9216" s="39"/>
    </row>
    <row r="9217" spans="1:1" ht="20">
      <c r="A9217" s="39"/>
    </row>
    <row r="9218" spans="1:1" ht="20">
      <c r="A9218" s="39"/>
    </row>
    <row r="9219" spans="1:1" ht="20">
      <c r="A9219" s="39"/>
    </row>
    <row r="9220" spans="1:1" ht="20">
      <c r="A9220" s="39"/>
    </row>
    <row r="9221" spans="1:1" ht="20">
      <c r="A9221" s="39"/>
    </row>
    <row r="9222" spans="1:1" ht="20">
      <c r="A9222" s="39"/>
    </row>
    <row r="9223" spans="1:1" ht="20">
      <c r="A9223" s="39"/>
    </row>
    <row r="9224" spans="1:1" ht="20">
      <c r="A9224" s="39"/>
    </row>
    <row r="9225" spans="1:1" ht="20">
      <c r="A9225" s="39"/>
    </row>
    <row r="9226" spans="1:1" ht="20">
      <c r="A9226" s="39"/>
    </row>
    <row r="9227" spans="1:1" ht="20">
      <c r="A9227" s="39"/>
    </row>
    <row r="9228" spans="1:1" ht="20">
      <c r="A9228" s="39"/>
    </row>
    <row r="9229" spans="1:1" ht="20">
      <c r="A9229" s="39"/>
    </row>
    <row r="9230" spans="1:1" ht="20">
      <c r="A9230" s="39"/>
    </row>
    <row r="9231" spans="1:1" ht="20">
      <c r="A9231" s="39"/>
    </row>
    <row r="9232" spans="1:1" ht="20">
      <c r="A9232" s="39"/>
    </row>
    <row r="9233" spans="1:1" ht="20">
      <c r="A9233" s="39"/>
    </row>
    <row r="9234" spans="1:1" ht="20">
      <c r="A9234" s="39"/>
    </row>
    <row r="9235" spans="1:1" ht="20">
      <c r="A9235" s="39"/>
    </row>
    <row r="9236" spans="1:1" ht="20">
      <c r="A9236" s="39"/>
    </row>
    <row r="9237" spans="1:1" ht="20">
      <c r="A9237" s="39"/>
    </row>
    <row r="9238" spans="1:1" ht="20">
      <c r="A9238" s="39"/>
    </row>
    <row r="9239" spans="1:1" ht="20">
      <c r="A9239" s="39"/>
    </row>
    <row r="9240" spans="1:1" ht="20">
      <c r="A9240" s="39"/>
    </row>
    <row r="9241" spans="1:1" ht="20">
      <c r="A9241" s="39"/>
    </row>
    <row r="9242" spans="1:1" ht="20">
      <c r="A9242" s="39"/>
    </row>
    <row r="9243" spans="1:1" ht="20">
      <c r="A9243" s="39"/>
    </row>
    <row r="9244" spans="1:1" ht="20">
      <c r="A9244" s="39"/>
    </row>
    <row r="9245" spans="1:1" ht="20">
      <c r="A9245" s="39"/>
    </row>
    <row r="9246" spans="1:1" ht="20">
      <c r="A9246" s="39"/>
    </row>
    <row r="9247" spans="1:1" ht="20">
      <c r="A9247" s="39"/>
    </row>
    <row r="9248" spans="1:1" ht="20">
      <c r="A9248" s="39"/>
    </row>
    <row r="9249" spans="1:1" ht="20">
      <c r="A9249" s="39"/>
    </row>
    <row r="9250" spans="1:1" ht="20">
      <c r="A9250" s="39"/>
    </row>
    <row r="9251" spans="1:1" ht="20">
      <c r="A9251" s="39"/>
    </row>
    <row r="9252" spans="1:1" ht="20">
      <c r="A9252" s="39"/>
    </row>
    <row r="9253" spans="1:1" ht="20">
      <c r="A9253" s="39"/>
    </row>
    <row r="9254" spans="1:1" ht="20">
      <c r="A9254" s="39"/>
    </row>
    <row r="9255" spans="1:1" ht="20">
      <c r="A9255" s="39"/>
    </row>
    <row r="9256" spans="1:1" ht="20">
      <c r="A9256" s="39"/>
    </row>
    <row r="9257" spans="1:1" ht="20">
      <c r="A9257" s="39"/>
    </row>
    <row r="9258" spans="1:1" ht="20">
      <c r="A9258" s="39"/>
    </row>
    <row r="9259" spans="1:1" ht="20">
      <c r="A9259" s="39"/>
    </row>
    <row r="9260" spans="1:1" ht="20">
      <c r="A9260" s="39"/>
    </row>
    <row r="9261" spans="1:1" ht="20">
      <c r="A9261" s="39"/>
    </row>
    <row r="9262" spans="1:1" ht="20">
      <c r="A9262" s="39"/>
    </row>
    <row r="9263" spans="1:1" ht="20">
      <c r="A9263" s="39"/>
    </row>
    <row r="9264" spans="1:1" ht="20">
      <c r="A9264" s="39"/>
    </row>
    <row r="9265" spans="1:1" ht="20">
      <c r="A9265" s="39"/>
    </row>
    <row r="9266" spans="1:1" ht="20">
      <c r="A9266" s="39"/>
    </row>
    <row r="9267" spans="1:1" ht="20">
      <c r="A9267" s="39"/>
    </row>
    <row r="9268" spans="1:1" ht="20">
      <c r="A9268" s="39"/>
    </row>
    <row r="9269" spans="1:1" ht="20">
      <c r="A9269" s="39"/>
    </row>
    <row r="9270" spans="1:1" ht="20">
      <c r="A9270" s="39"/>
    </row>
    <row r="9271" spans="1:1" ht="20">
      <c r="A9271" s="39"/>
    </row>
    <row r="9272" spans="1:1" ht="20">
      <c r="A9272" s="39"/>
    </row>
    <row r="9273" spans="1:1" ht="20">
      <c r="A9273" s="39"/>
    </row>
    <row r="9274" spans="1:1" ht="20">
      <c r="A9274" s="39"/>
    </row>
    <row r="9275" spans="1:1" ht="20">
      <c r="A9275" s="39"/>
    </row>
    <row r="9276" spans="1:1" ht="20">
      <c r="A9276" s="39"/>
    </row>
    <row r="9277" spans="1:1" ht="20">
      <c r="A9277" s="39"/>
    </row>
    <row r="9278" spans="1:1" ht="20">
      <c r="A9278" s="39"/>
    </row>
    <row r="9279" spans="1:1" ht="20">
      <c r="A9279" s="39"/>
    </row>
    <row r="9280" spans="1:1" ht="20">
      <c r="A9280" s="39"/>
    </row>
    <row r="9281" spans="1:1" ht="20">
      <c r="A9281" s="39"/>
    </row>
    <row r="9282" spans="1:1" ht="20">
      <c r="A9282" s="39"/>
    </row>
    <row r="9283" spans="1:1" ht="20">
      <c r="A9283" s="39"/>
    </row>
    <row r="9284" spans="1:1" ht="20">
      <c r="A9284" s="39"/>
    </row>
    <row r="9285" spans="1:1" ht="20">
      <c r="A9285" s="39"/>
    </row>
    <row r="9286" spans="1:1" ht="20">
      <c r="A9286" s="39"/>
    </row>
    <row r="9287" spans="1:1" ht="20">
      <c r="A9287" s="39"/>
    </row>
    <row r="9288" spans="1:1" ht="20">
      <c r="A9288" s="39"/>
    </row>
    <row r="9289" spans="1:1" ht="20">
      <c r="A9289" s="39"/>
    </row>
    <row r="9290" spans="1:1" ht="20">
      <c r="A9290" s="39"/>
    </row>
    <row r="9291" spans="1:1" ht="20">
      <c r="A9291" s="39"/>
    </row>
    <row r="9292" spans="1:1" ht="20">
      <c r="A9292" s="39"/>
    </row>
    <row r="9293" spans="1:1" ht="20">
      <c r="A9293" s="39"/>
    </row>
    <row r="9294" spans="1:1" ht="20">
      <c r="A9294" s="39"/>
    </row>
    <row r="9295" spans="1:1" ht="20">
      <c r="A9295" s="39"/>
    </row>
    <row r="9296" spans="1:1" ht="20">
      <c r="A9296" s="39"/>
    </row>
    <row r="9297" spans="1:1" ht="20">
      <c r="A9297" s="39"/>
    </row>
    <row r="9298" spans="1:1" ht="20">
      <c r="A9298" s="39"/>
    </row>
    <row r="9299" spans="1:1" ht="20">
      <c r="A9299" s="39"/>
    </row>
    <row r="9300" spans="1:1" ht="20">
      <c r="A9300" s="39"/>
    </row>
    <row r="9301" spans="1:1" ht="20">
      <c r="A9301" s="39"/>
    </row>
    <row r="9302" spans="1:1" ht="20">
      <c r="A9302" s="39"/>
    </row>
    <row r="9303" spans="1:1" ht="20">
      <c r="A9303" s="39"/>
    </row>
    <row r="9304" spans="1:1" ht="20">
      <c r="A9304" s="39"/>
    </row>
    <row r="9305" spans="1:1" ht="20">
      <c r="A9305" s="39"/>
    </row>
    <row r="9306" spans="1:1" ht="20">
      <c r="A9306" s="39"/>
    </row>
    <row r="9307" spans="1:1" ht="20">
      <c r="A9307" s="39"/>
    </row>
    <row r="9308" spans="1:1" ht="20">
      <c r="A9308" s="39"/>
    </row>
    <row r="9309" spans="1:1" ht="20">
      <c r="A9309" s="39"/>
    </row>
    <row r="9310" spans="1:1" ht="20">
      <c r="A9310" s="39"/>
    </row>
    <row r="9311" spans="1:1" ht="20">
      <c r="A9311" s="39"/>
    </row>
    <row r="9312" spans="1:1" ht="20">
      <c r="A9312" s="39"/>
    </row>
    <row r="9313" spans="1:1" ht="20">
      <c r="A9313" s="39"/>
    </row>
    <row r="9314" spans="1:1" ht="20">
      <c r="A9314" s="39"/>
    </row>
    <row r="9315" spans="1:1" ht="20">
      <c r="A9315" s="39"/>
    </row>
    <row r="9316" spans="1:1" ht="20">
      <c r="A9316" s="39"/>
    </row>
    <row r="9317" spans="1:1" ht="20">
      <c r="A9317" s="39"/>
    </row>
    <row r="9318" spans="1:1" ht="20">
      <c r="A9318" s="39"/>
    </row>
    <row r="9319" spans="1:1" ht="20">
      <c r="A9319" s="39"/>
    </row>
    <row r="9320" spans="1:1" ht="20">
      <c r="A9320" s="39"/>
    </row>
    <row r="9321" spans="1:1" ht="20">
      <c r="A9321" s="39"/>
    </row>
    <row r="9322" spans="1:1" ht="20">
      <c r="A9322" s="39"/>
    </row>
    <row r="9323" spans="1:1" ht="20">
      <c r="A9323" s="39"/>
    </row>
    <row r="9324" spans="1:1" ht="20">
      <c r="A9324" s="39"/>
    </row>
    <row r="9325" spans="1:1" ht="20">
      <c r="A9325" s="39"/>
    </row>
    <row r="9326" spans="1:1" ht="20">
      <c r="A9326" s="39"/>
    </row>
    <row r="9327" spans="1:1" ht="20">
      <c r="A9327" s="39"/>
    </row>
    <row r="9328" spans="1:1" ht="20">
      <c r="A9328" s="39"/>
    </row>
    <row r="9329" spans="1:1" ht="20">
      <c r="A9329" s="39"/>
    </row>
    <row r="9330" spans="1:1" ht="20">
      <c r="A9330" s="39"/>
    </row>
    <row r="9331" spans="1:1" ht="20">
      <c r="A9331" s="39"/>
    </row>
    <row r="9332" spans="1:1" ht="20">
      <c r="A9332" s="39"/>
    </row>
    <row r="9333" spans="1:1" ht="20">
      <c r="A9333" s="39"/>
    </row>
    <row r="9334" spans="1:1" ht="20">
      <c r="A9334" s="39"/>
    </row>
    <row r="9335" spans="1:1" ht="20">
      <c r="A9335" s="39"/>
    </row>
    <row r="9336" spans="1:1" ht="20">
      <c r="A9336" s="39"/>
    </row>
    <row r="9337" spans="1:1" ht="20">
      <c r="A9337" s="39"/>
    </row>
    <row r="9338" spans="1:1" ht="20">
      <c r="A9338" s="39"/>
    </row>
    <row r="9339" spans="1:1" ht="20">
      <c r="A9339" s="39"/>
    </row>
    <row r="9340" spans="1:1" ht="20">
      <c r="A9340" s="39"/>
    </row>
    <row r="9341" spans="1:1" ht="20">
      <c r="A9341" s="39"/>
    </row>
    <row r="9342" spans="1:1" ht="20">
      <c r="A9342" s="39"/>
    </row>
    <row r="9343" spans="1:1" ht="20">
      <c r="A9343" s="39"/>
    </row>
    <row r="9344" spans="1:1" ht="20">
      <c r="A9344" s="39"/>
    </row>
    <row r="9345" spans="1:1" ht="20">
      <c r="A9345" s="39"/>
    </row>
    <row r="9346" spans="1:1" ht="20">
      <c r="A9346" s="39"/>
    </row>
    <row r="9347" spans="1:1" ht="20">
      <c r="A9347" s="39"/>
    </row>
    <row r="9348" spans="1:1" ht="20">
      <c r="A9348" s="39"/>
    </row>
    <row r="9349" spans="1:1" ht="20">
      <c r="A9349" s="39"/>
    </row>
    <row r="9350" spans="1:1" ht="20">
      <c r="A9350" s="39"/>
    </row>
    <row r="9351" spans="1:1" ht="20">
      <c r="A9351" s="39"/>
    </row>
    <row r="9352" spans="1:1" ht="20">
      <c r="A9352" s="39"/>
    </row>
    <row r="9353" spans="1:1" ht="20">
      <c r="A9353" s="39"/>
    </row>
    <row r="9354" spans="1:1" ht="20">
      <c r="A9354" s="39"/>
    </row>
    <row r="9355" spans="1:1" ht="20">
      <c r="A9355" s="39"/>
    </row>
    <row r="9356" spans="1:1" ht="20">
      <c r="A9356" s="39"/>
    </row>
    <row r="9357" spans="1:1" ht="20">
      <c r="A9357" s="39"/>
    </row>
    <row r="9358" spans="1:1" ht="20">
      <c r="A9358" s="39"/>
    </row>
    <row r="9359" spans="1:1" ht="20">
      <c r="A9359" s="39"/>
    </row>
    <row r="9360" spans="1:1" ht="20">
      <c r="A9360" s="39"/>
    </row>
    <row r="9361" spans="1:1" ht="20">
      <c r="A9361" s="39"/>
    </row>
    <row r="9362" spans="1:1" ht="20">
      <c r="A9362" s="39"/>
    </row>
    <row r="9363" spans="1:1" ht="20">
      <c r="A9363" s="39"/>
    </row>
    <row r="9364" spans="1:1" ht="20">
      <c r="A9364" s="39"/>
    </row>
    <row r="9365" spans="1:1" ht="20">
      <c r="A9365" s="39"/>
    </row>
    <row r="9366" spans="1:1" ht="20">
      <c r="A9366" s="39"/>
    </row>
    <row r="9367" spans="1:1" ht="20">
      <c r="A9367" s="39"/>
    </row>
    <row r="9368" spans="1:1" ht="20">
      <c r="A9368" s="39"/>
    </row>
    <row r="9369" spans="1:1" ht="20">
      <c r="A9369" s="39"/>
    </row>
    <row r="9370" spans="1:1" ht="20">
      <c r="A9370" s="39"/>
    </row>
    <row r="9371" spans="1:1" ht="20">
      <c r="A9371" s="39"/>
    </row>
    <row r="9372" spans="1:1" ht="20">
      <c r="A9372" s="39"/>
    </row>
    <row r="9373" spans="1:1" ht="20">
      <c r="A9373" s="39"/>
    </row>
    <row r="9374" spans="1:1" ht="20">
      <c r="A9374" s="39"/>
    </row>
    <row r="9375" spans="1:1" ht="20">
      <c r="A9375" s="39"/>
    </row>
    <row r="9376" spans="1:1" ht="20">
      <c r="A9376" s="39"/>
    </row>
    <row r="9377" spans="1:1" ht="20">
      <c r="A9377" s="39"/>
    </row>
    <row r="9378" spans="1:1" ht="20">
      <c r="A9378" s="39"/>
    </row>
    <row r="9379" spans="1:1" ht="20">
      <c r="A9379" s="39"/>
    </row>
    <row r="9380" spans="1:1" ht="20">
      <c r="A9380" s="39"/>
    </row>
    <row r="9381" spans="1:1" ht="20">
      <c r="A9381" s="39"/>
    </row>
    <row r="9382" spans="1:1" ht="20">
      <c r="A9382" s="39"/>
    </row>
    <row r="9383" spans="1:1" ht="20">
      <c r="A9383" s="39"/>
    </row>
    <row r="9384" spans="1:1" ht="20">
      <c r="A9384" s="39"/>
    </row>
    <row r="9385" spans="1:1" ht="20">
      <c r="A9385" s="39"/>
    </row>
    <row r="9386" spans="1:1" ht="20">
      <c r="A9386" s="39"/>
    </row>
    <row r="9387" spans="1:1" ht="20">
      <c r="A9387" s="39"/>
    </row>
    <row r="9388" spans="1:1" ht="20">
      <c r="A9388" s="39"/>
    </row>
    <row r="9389" spans="1:1" ht="20">
      <c r="A9389" s="39"/>
    </row>
    <row r="9390" spans="1:1" ht="20">
      <c r="A9390" s="39"/>
    </row>
    <row r="9391" spans="1:1" ht="20">
      <c r="A9391" s="39"/>
    </row>
    <row r="9392" spans="1:1" ht="20">
      <c r="A9392" s="39"/>
    </row>
    <row r="9393" spans="1:1" ht="20">
      <c r="A9393" s="39"/>
    </row>
    <row r="9394" spans="1:1" ht="20">
      <c r="A9394" s="39"/>
    </row>
    <row r="9395" spans="1:1" ht="20">
      <c r="A9395" s="39"/>
    </row>
    <row r="9396" spans="1:1" ht="20">
      <c r="A9396" s="39"/>
    </row>
    <row r="9397" spans="1:1" ht="20">
      <c r="A9397" s="39"/>
    </row>
    <row r="9398" spans="1:1" ht="20">
      <c r="A9398" s="39"/>
    </row>
    <row r="9399" spans="1:1" ht="20">
      <c r="A9399" s="39"/>
    </row>
    <row r="9400" spans="1:1" ht="20">
      <c r="A9400" s="39"/>
    </row>
    <row r="9401" spans="1:1" ht="20">
      <c r="A9401" s="39"/>
    </row>
    <row r="9402" spans="1:1" ht="20">
      <c r="A9402" s="39"/>
    </row>
    <row r="9403" spans="1:1" ht="20">
      <c r="A9403" s="39"/>
    </row>
    <row r="9404" spans="1:1" ht="20">
      <c r="A9404" s="39"/>
    </row>
    <row r="9405" spans="1:1" ht="20">
      <c r="A9405" s="39"/>
    </row>
    <row r="9406" spans="1:1" ht="20">
      <c r="A9406" s="39"/>
    </row>
    <row r="9407" spans="1:1" ht="20">
      <c r="A9407" s="39"/>
    </row>
    <row r="9408" spans="1:1" ht="20">
      <c r="A9408" s="39"/>
    </row>
    <row r="9409" spans="1:1" ht="20">
      <c r="A9409" s="39"/>
    </row>
    <row r="9410" spans="1:1" ht="20">
      <c r="A9410" s="39"/>
    </row>
    <row r="9411" spans="1:1" ht="20">
      <c r="A9411" s="39"/>
    </row>
    <row r="9412" spans="1:1" ht="20">
      <c r="A9412" s="39"/>
    </row>
    <row r="9413" spans="1:1" ht="20">
      <c r="A9413" s="39"/>
    </row>
    <row r="9414" spans="1:1" ht="20">
      <c r="A9414" s="39"/>
    </row>
    <row r="9415" spans="1:1" ht="20">
      <c r="A9415" s="39"/>
    </row>
    <row r="9416" spans="1:1" ht="20">
      <c r="A9416" s="39"/>
    </row>
    <row r="9417" spans="1:1" ht="20">
      <c r="A9417" s="39"/>
    </row>
    <row r="9418" spans="1:1" ht="20">
      <c r="A9418" s="39"/>
    </row>
    <row r="9419" spans="1:1" ht="20">
      <c r="A9419" s="39"/>
    </row>
    <row r="9420" spans="1:1" ht="20">
      <c r="A9420" s="39"/>
    </row>
    <row r="9421" spans="1:1" ht="20">
      <c r="A9421" s="39"/>
    </row>
    <row r="9422" spans="1:1" ht="20">
      <c r="A9422" s="39"/>
    </row>
    <row r="9423" spans="1:1" ht="20">
      <c r="A9423" s="39"/>
    </row>
    <row r="9424" spans="1:1" ht="20">
      <c r="A9424" s="39"/>
    </row>
    <row r="9425" spans="1:1" ht="20">
      <c r="A9425" s="39"/>
    </row>
    <row r="9426" spans="1:1" ht="20">
      <c r="A9426" s="39"/>
    </row>
    <row r="9427" spans="1:1" ht="20">
      <c r="A9427" s="39"/>
    </row>
    <row r="9428" spans="1:1" ht="20">
      <c r="A9428" s="39"/>
    </row>
    <row r="9429" spans="1:1" ht="20">
      <c r="A9429" s="39"/>
    </row>
    <row r="9430" spans="1:1" ht="20">
      <c r="A9430" s="39"/>
    </row>
    <row r="9431" spans="1:1" ht="20">
      <c r="A9431" s="39"/>
    </row>
    <row r="9432" spans="1:1" ht="20">
      <c r="A9432" s="39"/>
    </row>
    <row r="9433" spans="1:1" ht="20">
      <c r="A9433" s="39"/>
    </row>
    <row r="9434" spans="1:1" ht="20">
      <c r="A9434" s="39"/>
    </row>
    <row r="9435" spans="1:1" ht="20">
      <c r="A9435" s="39"/>
    </row>
    <row r="9436" spans="1:1" ht="20">
      <c r="A9436" s="39"/>
    </row>
    <row r="9437" spans="1:1" ht="20">
      <c r="A9437" s="39"/>
    </row>
    <row r="9438" spans="1:1" ht="20">
      <c r="A9438" s="39"/>
    </row>
    <row r="9439" spans="1:1" ht="20">
      <c r="A9439" s="39"/>
    </row>
    <row r="9440" spans="1:1" ht="20">
      <c r="A9440" s="39"/>
    </row>
    <row r="9441" spans="1:1" ht="20">
      <c r="A9441" s="39"/>
    </row>
    <row r="9442" spans="1:1" ht="20">
      <c r="A9442" s="39"/>
    </row>
    <row r="9443" spans="1:1" ht="20">
      <c r="A9443" s="39"/>
    </row>
    <row r="9444" spans="1:1" ht="20">
      <c r="A9444" s="39"/>
    </row>
    <row r="9445" spans="1:1" ht="20">
      <c r="A9445" s="39"/>
    </row>
    <row r="9446" spans="1:1" ht="20">
      <c r="A9446" s="39"/>
    </row>
    <row r="9447" spans="1:1" ht="20">
      <c r="A9447" s="39"/>
    </row>
    <row r="9448" spans="1:1" ht="20">
      <c r="A9448" s="39"/>
    </row>
    <row r="9449" spans="1:1" ht="20">
      <c r="A9449" s="39"/>
    </row>
    <row r="9450" spans="1:1" ht="20">
      <c r="A9450" s="39"/>
    </row>
    <row r="9451" spans="1:1" ht="20">
      <c r="A9451" s="39"/>
    </row>
    <row r="9452" spans="1:1" ht="20">
      <c r="A9452" s="39"/>
    </row>
    <row r="9453" spans="1:1" ht="20">
      <c r="A9453" s="39"/>
    </row>
    <row r="9454" spans="1:1" ht="20">
      <c r="A9454" s="39"/>
    </row>
    <row r="9455" spans="1:1" ht="20">
      <c r="A9455" s="39"/>
    </row>
    <row r="9456" spans="1:1" ht="20">
      <c r="A9456" s="39"/>
    </row>
    <row r="9457" spans="1:1" ht="20">
      <c r="A9457" s="39"/>
    </row>
    <row r="9458" spans="1:1" ht="20">
      <c r="A9458" s="39"/>
    </row>
    <row r="9459" spans="1:1" ht="20">
      <c r="A9459" s="39"/>
    </row>
    <row r="9460" spans="1:1" ht="20">
      <c r="A9460" s="39"/>
    </row>
    <row r="9461" spans="1:1" ht="20">
      <c r="A9461" s="39"/>
    </row>
    <row r="9462" spans="1:1" ht="20">
      <c r="A9462" s="39"/>
    </row>
    <row r="9463" spans="1:1" ht="20">
      <c r="A9463" s="39"/>
    </row>
    <row r="9464" spans="1:1" ht="20">
      <c r="A9464" s="39"/>
    </row>
    <row r="9465" spans="1:1" ht="20">
      <c r="A9465" s="39"/>
    </row>
    <row r="9466" spans="1:1" ht="20">
      <c r="A9466" s="39"/>
    </row>
    <row r="9467" spans="1:1" ht="20">
      <c r="A9467" s="39"/>
    </row>
    <row r="9468" spans="1:1" ht="20">
      <c r="A9468" s="39"/>
    </row>
    <row r="9469" spans="1:1" ht="20">
      <c r="A9469" s="39"/>
    </row>
    <row r="9470" spans="1:1" ht="20">
      <c r="A9470" s="39"/>
    </row>
    <row r="9471" spans="1:1" ht="20">
      <c r="A9471" s="39"/>
    </row>
    <row r="9472" spans="1:1" ht="20">
      <c r="A9472" s="39"/>
    </row>
    <row r="9473" spans="1:1" ht="20">
      <c r="A9473" s="39"/>
    </row>
    <row r="9474" spans="1:1" ht="20">
      <c r="A9474" s="39"/>
    </row>
    <row r="9475" spans="1:1" ht="20">
      <c r="A9475" s="39"/>
    </row>
    <row r="9476" spans="1:1" ht="20">
      <c r="A9476" s="39"/>
    </row>
    <row r="9477" spans="1:1" ht="20">
      <c r="A9477" s="39"/>
    </row>
    <row r="9478" spans="1:1" ht="20">
      <c r="A9478" s="39"/>
    </row>
    <row r="9479" spans="1:1" ht="20">
      <c r="A9479" s="39"/>
    </row>
    <row r="9480" spans="1:1" ht="20">
      <c r="A9480" s="39"/>
    </row>
    <row r="9481" spans="1:1" ht="20">
      <c r="A9481" s="39"/>
    </row>
    <row r="9482" spans="1:1" ht="20">
      <c r="A9482" s="39"/>
    </row>
    <row r="9483" spans="1:1" ht="20">
      <c r="A9483" s="39"/>
    </row>
    <row r="9484" spans="1:1" ht="20">
      <c r="A9484" s="39"/>
    </row>
    <row r="9485" spans="1:1" ht="20">
      <c r="A9485" s="39"/>
    </row>
    <row r="9486" spans="1:1" ht="20">
      <c r="A9486" s="39"/>
    </row>
    <row r="9487" spans="1:1" ht="20">
      <c r="A9487" s="39"/>
    </row>
    <row r="9488" spans="1:1" ht="20">
      <c r="A9488" s="39"/>
    </row>
    <row r="9489" spans="1:1" ht="20">
      <c r="A9489" s="39"/>
    </row>
    <row r="9490" spans="1:1" ht="20">
      <c r="A9490" s="39"/>
    </row>
    <row r="9491" spans="1:1" ht="20">
      <c r="A9491" s="39"/>
    </row>
    <row r="9492" spans="1:1" ht="20">
      <c r="A9492" s="39"/>
    </row>
    <row r="9493" spans="1:1" ht="20">
      <c r="A9493" s="39"/>
    </row>
    <row r="9494" spans="1:1" ht="20">
      <c r="A9494" s="39"/>
    </row>
    <row r="9495" spans="1:1" ht="20">
      <c r="A9495" s="39"/>
    </row>
    <row r="9496" spans="1:1" ht="20">
      <c r="A9496" s="39"/>
    </row>
    <row r="9497" spans="1:1" ht="20">
      <c r="A9497" s="39"/>
    </row>
    <row r="9498" spans="1:1" ht="20">
      <c r="A9498" s="39"/>
    </row>
    <row r="9499" spans="1:1" ht="20">
      <c r="A9499" s="39"/>
    </row>
    <row r="9500" spans="1:1" ht="20">
      <c r="A9500" s="39"/>
    </row>
    <row r="9501" spans="1:1" ht="20">
      <c r="A9501" s="39"/>
    </row>
    <row r="9502" spans="1:1" ht="20">
      <c r="A9502" s="39"/>
    </row>
    <row r="9503" spans="1:1" ht="20">
      <c r="A9503" s="39"/>
    </row>
    <row r="9504" spans="1:1" ht="20">
      <c r="A9504" s="39"/>
    </row>
    <row r="9505" spans="1:1" ht="20">
      <c r="A9505" s="39"/>
    </row>
    <row r="9506" spans="1:1" ht="20">
      <c r="A9506" s="39"/>
    </row>
    <row r="9507" spans="1:1" ht="20">
      <c r="A9507" s="39"/>
    </row>
    <row r="9508" spans="1:1" ht="20">
      <c r="A9508" s="39"/>
    </row>
    <row r="9509" spans="1:1" ht="20">
      <c r="A9509" s="39"/>
    </row>
    <row r="9510" spans="1:1" ht="20">
      <c r="A9510" s="39"/>
    </row>
    <row r="9511" spans="1:1" ht="20">
      <c r="A9511" s="39"/>
    </row>
    <row r="9512" spans="1:1" ht="20">
      <c r="A9512" s="39"/>
    </row>
    <row r="9513" spans="1:1" ht="20">
      <c r="A9513" s="39"/>
    </row>
    <row r="9514" spans="1:1" ht="20">
      <c r="A9514" s="39"/>
    </row>
    <row r="9515" spans="1:1" ht="20">
      <c r="A9515" s="39"/>
    </row>
    <row r="9516" spans="1:1" ht="20">
      <c r="A9516" s="39"/>
    </row>
    <row r="9517" spans="1:1" ht="20">
      <c r="A9517" s="39"/>
    </row>
    <row r="9518" spans="1:1" ht="20">
      <c r="A9518" s="39"/>
    </row>
    <row r="9519" spans="1:1" ht="20">
      <c r="A9519" s="39"/>
    </row>
    <row r="9520" spans="1:1" ht="20">
      <c r="A9520" s="39"/>
    </row>
    <row r="9521" spans="1:1" ht="20">
      <c r="A9521" s="39"/>
    </row>
    <row r="9522" spans="1:1" ht="20">
      <c r="A9522" s="39"/>
    </row>
    <row r="9523" spans="1:1" ht="20">
      <c r="A9523" s="39"/>
    </row>
    <row r="9524" spans="1:1" ht="20">
      <c r="A9524" s="39"/>
    </row>
    <row r="9525" spans="1:1" ht="20">
      <c r="A9525" s="39"/>
    </row>
    <row r="9526" spans="1:1" ht="20">
      <c r="A9526" s="39"/>
    </row>
    <row r="9527" spans="1:1" ht="20">
      <c r="A9527" s="39"/>
    </row>
    <row r="9528" spans="1:1" ht="20">
      <c r="A9528" s="39"/>
    </row>
    <row r="9529" spans="1:1" ht="20">
      <c r="A9529" s="39"/>
    </row>
    <row r="9530" spans="1:1" ht="20">
      <c r="A9530" s="39"/>
    </row>
    <row r="9531" spans="1:1" ht="20">
      <c r="A9531" s="39"/>
    </row>
    <row r="9532" spans="1:1" ht="20">
      <c r="A9532" s="39"/>
    </row>
    <row r="9533" spans="1:1" ht="20">
      <c r="A9533" s="39"/>
    </row>
    <row r="9534" spans="1:1" ht="20">
      <c r="A9534" s="39"/>
    </row>
    <row r="9535" spans="1:1" ht="20">
      <c r="A9535" s="39"/>
    </row>
    <row r="9536" spans="1:1" ht="20">
      <c r="A9536" s="39"/>
    </row>
    <row r="9537" spans="1:1" ht="20">
      <c r="A9537" s="39"/>
    </row>
    <row r="9538" spans="1:1" ht="20">
      <c r="A9538" s="39"/>
    </row>
    <row r="9539" spans="1:1" ht="20">
      <c r="A9539" s="39"/>
    </row>
    <row r="9540" spans="1:1" ht="20">
      <c r="A9540" s="39"/>
    </row>
    <row r="9541" spans="1:1" ht="20">
      <c r="A9541" s="39"/>
    </row>
    <row r="9542" spans="1:1" ht="20">
      <c r="A9542" s="39"/>
    </row>
    <row r="9543" spans="1:1" ht="20">
      <c r="A9543" s="39"/>
    </row>
    <row r="9544" spans="1:1" ht="20">
      <c r="A9544" s="39"/>
    </row>
    <row r="9545" spans="1:1" ht="20">
      <c r="A9545" s="39"/>
    </row>
    <row r="9546" spans="1:1" ht="20">
      <c r="A9546" s="39"/>
    </row>
    <row r="9547" spans="1:1" ht="20">
      <c r="A9547" s="39"/>
    </row>
    <row r="9548" spans="1:1" ht="20">
      <c r="A9548" s="39"/>
    </row>
    <row r="9549" spans="1:1" ht="20">
      <c r="A9549" s="39"/>
    </row>
    <row r="9550" spans="1:1" ht="20">
      <c r="A9550" s="39"/>
    </row>
    <row r="9551" spans="1:1" ht="20">
      <c r="A9551" s="39"/>
    </row>
    <row r="9552" spans="1:1" ht="20">
      <c r="A9552" s="39"/>
    </row>
    <row r="9553" spans="1:1" ht="20">
      <c r="A9553" s="39"/>
    </row>
    <row r="9554" spans="1:1" ht="20">
      <c r="A9554" s="39"/>
    </row>
    <row r="9555" spans="1:1" ht="20">
      <c r="A9555" s="39"/>
    </row>
    <row r="9556" spans="1:1" ht="20">
      <c r="A9556" s="39"/>
    </row>
    <row r="9557" spans="1:1" ht="20">
      <c r="A9557" s="39"/>
    </row>
    <row r="9558" spans="1:1" ht="20">
      <c r="A9558" s="39"/>
    </row>
    <row r="9559" spans="1:1" ht="20">
      <c r="A9559" s="39"/>
    </row>
    <row r="9560" spans="1:1" ht="20">
      <c r="A9560" s="39"/>
    </row>
    <row r="9561" spans="1:1" ht="20">
      <c r="A9561" s="39"/>
    </row>
    <row r="9562" spans="1:1" ht="20">
      <c r="A9562" s="39"/>
    </row>
    <row r="9563" spans="1:1" ht="20">
      <c r="A9563" s="39"/>
    </row>
    <row r="9564" spans="1:1" ht="20">
      <c r="A9564" s="39"/>
    </row>
    <row r="9565" spans="1:1" ht="20">
      <c r="A9565" s="39"/>
    </row>
    <row r="9566" spans="1:1" ht="20">
      <c r="A9566" s="39"/>
    </row>
    <row r="9567" spans="1:1" ht="20">
      <c r="A9567" s="39"/>
    </row>
    <row r="9568" spans="1:1" ht="20">
      <c r="A9568" s="39"/>
    </row>
    <row r="9569" spans="1:1" ht="20">
      <c r="A9569" s="39"/>
    </row>
    <row r="9570" spans="1:1" ht="20">
      <c r="A9570" s="39"/>
    </row>
    <row r="9571" spans="1:1" ht="20">
      <c r="A9571" s="39"/>
    </row>
    <row r="9572" spans="1:1" ht="20">
      <c r="A9572" s="39"/>
    </row>
    <row r="9573" spans="1:1" ht="20">
      <c r="A9573" s="39"/>
    </row>
    <row r="9574" spans="1:1" ht="20">
      <c r="A9574" s="39"/>
    </row>
    <row r="9575" spans="1:1" ht="20">
      <c r="A9575" s="39"/>
    </row>
    <row r="9576" spans="1:1" ht="20">
      <c r="A9576" s="39"/>
    </row>
    <row r="9577" spans="1:1" ht="20">
      <c r="A9577" s="39"/>
    </row>
    <row r="9578" spans="1:1" ht="20">
      <c r="A9578" s="39"/>
    </row>
    <row r="9579" spans="1:1" ht="20">
      <c r="A9579" s="39"/>
    </row>
    <row r="9580" spans="1:1" ht="20">
      <c r="A9580" s="39"/>
    </row>
    <row r="9581" spans="1:1" ht="20">
      <c r="A9581" s="39"/>
    </row>
    <row r="9582" spans="1:1" ht="20">
      <c r="A9582" s="39"/>
    </row>
    <row r="9583" spans="1:1" ht="20">
      <c r="A9583" s="39"/>
    </row>
    <row r="9584" spans="1:1" ht="20">
      <c r="A9584" s="39"/>
    </row>
    <row r="9585" spans="1:1" ht="20">
      <c r="A9585" s="39"/>
    </row>
    <row r="9586" spans="1:1" ht="20">
      <c r="A9586" s="39"/>
    </row>
    <row r="9587" spans="1:1" ht="20">
      <c r="A9587" s="39"/>
    </row>
    <row r="9588" spans="1:1" ht="20">
      <c r="A9588" s="39"/>
    </row>
    <row r="9589" spans="1:1" ht="20">
      <c r="A9589" s="39"/>
    </row>
    <row r="9590" spans="1:1" ht="20">
      <c r="A9590" s="39"/>
    </row>
    <row r="9591" spans="1:1" ht="20">
      <c r="A9591" s="39"/>
    </row>
    <row r="9592" spans="1:1" ht="20">
      <c r="A9592" s="39"/>
    </row>
    <row r="9593" spans="1:1" ht="20">
      <c r="A9593" s="39"/>
    </row>
    <row r="9594" spans="1:1" ht="20">
      <c r="A9594" s="39"/>
    </row>
    <row r="9595" spans="1:1" ht="20">
      <c r="A9595" s="39"/>
    </row>
    <row r="9596" spans="1:1" ht="20">
      <c r="A9596" s="39"/>
    </row>
    <row r="9597" spans="1:1" ht="20">
      <c r="A9597" s="39"/>
    </row>
    <row r="9598" spans="1:1" ht="20">
      <c r="A9598" s="39"/>
    </row>
    <row r="9599" spans="1:1" ht="20">
      <c r="A9599" s="39"/>
    </row>
    <row r="9600" spans="1:1" ht="20">
      <c r="A9600" s="39"/>
    </row>
    <row r="9601" spans="1:1" ht="20">
      <c r="A9601" s="39"/>
    </row>
    <row r="9602" spans="1:1" ht="20">
      <c r="A9602" s="39"/>
    </row>
    <row r="9603" spans="1:1" ht="20">
      <c r="A9603" s="39"/>
    </row>
    <row r="9604" spans="1:1" ht="20">
      <c r="A9604" s="39"/>
    </row>
    <row r="9605" spans="1:1" ht="20">
      <c r="A9605" s="39"/>
    </row>
    <row r="9606" spans="1:1" ht="20">
      <c r="A9606" s="39"/>
    </row>
    <row r="9607" spans="1:1" ht="20">
      <c r="A9607" s="39"/>
    </row>
    <row r="9608" spans="1:1" ht="20">
      <c r="A9608" s="39"/>
    </row>
    <row r="9609" spans="1:1" ht="20">
      <c r="A9609" s="39"/>
    </row>
    <row r="9610" spans="1:1" ht="20">
      <c r="A9610" s="39"/>
    </row>
    <row r="9611" spans="1:1" ht="20">
      <c r="A9611" s="39"/>
    </row>
    <row r="9612" spans="1:1" ht="20">
      <c r="A9612" s="39"/>
    </row>
    <row r="9613" spans="1:1" ht="20">
      <c r="A9613" s="39"/>
    </row>
    <row r="9614" spans="1:1" ht="20">
      <c r="A9614" s="39"/>
    </row>
    <row r="9615" spans="1:1" ht="20">
      <c r="A9615" s="39"/>
    </row>
    <row r="9616" spans="1:1" ht="20">
      <c r="A9616" s="39"/>
    </row>
    <row r="9617" spans="1:1" ht="20">
      <c r="A9617" s="39"/>
    </row>
    <row r="9618" spans="1:1" ht="20">
      <c r="A9618" s="39"/>
    </row>
    <row r="9619" spans="1:1" ht="20">
      <c r="A9619" s="39"/>
    </row>
    <row r="9620" spans="1:1" ht="20">
      <c r="A9620" s="39"/>
    </row>
    <row r="9621" spans="1:1" ht="20">
      <c r="A9621" s="39"/>
    </row>
    <row r="9622" spans="1:1" ht="20">
      <c r="A9622" s="39"/>
    </row>
    <row r="9623" spans="1:1" ht="20">
      <c r="A9623" s="39"/>
    </row>
    <row r="9624" spans="1:1" ht="20">
      <c r="A9624" s="39"/>
    </row>
    <row r="9625" spans="1:1" ht="20">
      <c r="A9625" s="39"/>
    </row>
    <row r="9626" spans="1:1" ht="20">
      <c r="A9626" s="39"/>
    </row>
    <row r="9627" spans="1:1" ht="20">
      <c r="A9627" s="39"/>
    </row>
    <row r="9628" spans="1:1" ht="20">
      <c r="A9628" s="39"/>
    </row>
    <row r="9629" spans="1:1" ht="20">
      <c r="A9629" s="39"/>
    </row>
    <row r="9630" spans="1:1" ht="20">
      <c r="A9630" s="39"/>
    </row>
    <row r="9631" spans="1:1" ht="20">
      <c r="A9631" s="39"/>
    </row>
    <row r="9632" spans="1:1" ht="20">
      <c r="A9632" s="39"/>
    </row>
    <row r="9633" spans="1:1" ht="20">
      <c r="A9633" s="39"/>
    </row>
    <row r="9634" spans="1:1" ht="20">
      <c r="A9634" s="39"/>
    </row>
    <row r="9635" spans="1:1" ht="20">
      <c r="A9635" s="39"/>
    </row>
    <row r="9636" spans="1:1" ht="20">
      <c r="A9636" s="39"/>
    </row>
    <row r="9637" spans="1:1" ht="20">
      <c r="A9637" s="39"/>
    </row>
    <row r="9638" spans="1:1" ht="20">
      <c r="A9638" s="39"/>
    </row>
    <row r="9639" spans="1:1" ht="20">
      <c r="A9639" s="39"/>
    </row>
    <row r="9640" spans="1:1" ht="20">
      <c r="A9640" s="39"/>
    </row>
    <row r="9641" spans="1:1" ht="20">
      <c r="A9641" s="39"/>
    </row>
    <row r="9642" spans="1:1" ht="20">
      <c r="A9642" s="39"/>
    </row>
    <row r="9643" spans="1:1" ht="20">
      <c r="A9643" s="39"/>
    </row>
    <row r="9644" spans="1:1" ht="20">
      <c r="A9644" s="39"/>
    </row>
    <row r="9645" spans="1:1" ht="20">
      <c r="A9645" s="39"/>
    </row>
    <row r="9646" spans="1:1" ht="20">
      <c r="A9646" s="39"/>
    </row>
    <row r="9647" spans="1:1" ht="20">
      <c r="A9647" s="39"/>
    </row>
    <row r="9648" spans="1:1" ht="20">
      <c r="A9648" s="39"/>
    </row>
    <row r="9649" spans="1:1" ht="20">
      <c r="A9649" s="39"/>
    </row>
    <row r="9650" spans="1:1" ht="20">
      <c r="A9650" s="39"/>
    </row>
    <row r="9651" spans="1:1" ht="20">
      <c r="A9651" s="39"/>
    </row>
    <row r="9652" spans="1:1" ht="20">
      <c r="A9652" s="39"/>
    </row>
    <row r="9653" spans="1:1" ht="20">
      <c r="A9653" s="39"/>
    </row>
    <row r="9654" spans="1:1" ht="20">
      <c r="A9654" s="39"/>
    </row>
    <row r="9655" spans="1:1" ht="20">
      <c r="A9655" s="39"/>
    </row>
    <row r="9656" spans="1:1" ht="20">
      <c r="A9656" s="39"/>
    </row>
    <row r="9657" spans="1:1" ht="20">
      <c r="A9657" s="39"/>
    </row>
    <row r="9658" spans="1:1" ht="20">
      <c r="A9658" s="39"/>
    </row>
    <row r="9659" spans="1:1" ht="20">
      <c r="A9659" s="39"/>
    </row>
    <row r="9660" spans="1:1" ht="20">
      <c r="A9660" s="39"/>
    </row>
    <row r="9661" spans="1:1" ht="20">
      <c r="A9661" s="39"/>
    </row>
    <row r="9662" spans="1:1" ht="20">
      <c r="A9662" s="39"/>
    </row>
    <row r="9663" spans="1:1" ht="20">
      <c r="A9663" s="39"/>
    </row>
    <row r="9664" spans="1:1" ht="20">
      <c r="A9664" s="39"/>
    </row>
    <row r="9665" spans="1:1" ht="20">
      <c r="A9665" s="39"/>
    </row>
    <row r="9666" spans="1:1" ht="20">
      <c r="A9666" s="39"/>
    </row>
    <row r="9667" spans="1:1" ht="20">
      <c r="A9667" s="39"/>
    </row>
    <row r="9668" spans="1:1" ht="20">
      <c r="A9668" s="39"/>
    </row>
    <row r="9669" spans="1:1" ht="20">
      <c r="A9669" s="39"/>
    </row>
    <row r="9670" spans="1:1" ht="20">
      <c r="A9670" s="39"/>
    </row>
    <row r="9671" spans="1:1" ht="20">
      <c r="A9671" s="39"/>
    </row>
    <row r="9672" spans="1:1" ht="20">
      <c r="A9672" s="39"/>
    </row>
    <row r="9673" spans="1:1" ht="20">
      <c r="A9673" s="39"/>
    </row>
    <row r="9674" spans="1:1" ht="20">
      <c r="A9674" s="39"/>
    </row>
    <row r="9675" spans="1:1" ht="20">
      <c r="A9675" s="39"/>
    </row>
    <row r="9676" spans="1:1" ht="20">
      <c r="A9676" s="39"/>
    </row>
    <row r="9677" spans="1:1" ht="20">
      <c r="A9677" s="39"/>
    </row>
    <row r="9678" spans="1:1" ht="20">
      <c r="A9678" s="39"/>
    </row>
    <row r="9679" spans="1:1" ht="20">
      <c r="A9679" s="39"/>
    </row>
    <row r="9680" spans="1:1" ht="20">
      <c r="A9680" s="39"/>
    </row>
    <row r="9681" spans="1:1" ht="20">
      <c r="A9681" s="39"/>
    </row>
    <row r="9682" spans="1:1" ht="20">
      <c r="A9682" s="39"/>
    </row>
    <row r="9683" spans="1:1" ht="20">
      <c r="A9683" s="39"/>
    </row>
    <row r="9684" spans="1:1" ht="20">
      <c r="A9684" s="39"/>
    </row>
    <row r="9685" spans="1:1" ht="20">
      <c r="A9685" s="39"/>
    </row>
    <row r="9686" spans="1:1" ht="20">
      <c r="A9686" s="39"/>
    </row>
    <row r="9687" spans="1:1" ht="20">
      <c r="A9687" s="39"/>
    </row>
    <row r="9688" spans="1:1" ht="20">
      <c r="A9688" s="39"/>
    </row>
    <row r="9689" spans="1:1" ht="20">
      <c r="A9689" s="39"/>
    </row>
    <row r="9690" spans="1:1" ht="20">
      <c r="A9690" s="39"/>
    </row>
    <row r="9691" spans="1:1" ht="20">
      <c r="A9691" s="39"/>
    </row>
    <row r="9692" spans="1:1" ht="20">
      <c r="A9692" s="39"/>
    </row>
    <row r="9693" spans="1:1" ht="20">
      <c r="A9693" s="39"/>
    </row>
    <row r="9694" spans="1:1" ht="20">
      <c r="A9694" s="39"/>
    </row>
    <row r="9695" spans="1:1" ht="20">
      <c r="A9695" s="39"/>
    </row>
    <row r="9696" spans="1:1" ht="20">
      <c r="A9696" s="39"/>
    </row>
    <row r="9697" spans="1:1" ht="20">
      <c r="A9697" s="39"/>
    </row>
    <row r="9698" spans="1:1" ht="20">
      <c r="A9698" s="39"/>
    </row>
    <row r="9699" spans="1:1" ht="20">
      <c r="A9699" s="39"/>
    </row>
    <row r="9700" spans="1:1" ht="20">
      <c r="A9700" s="39"/>
    </row>
    <row r="9701" spans="1:1" ht="20">
      <c r="A9701" s="39"/>
    </row>
    <row r="9702" spans="1:1" ht="20">
      <c r="A9702" s="39"/>
    </row>
    <row r="9703" spans="1:1" ht="20">
      <c r="A9703" s="39"/>
    </row>
    <row r="9704" spans="1:1" ht="20">
      <c r="A9704" s="39"/>
    </row>
    <row r="9705" spans="1:1" ht="20">
      <c r="A9705" s="39"/>
    </row>
    <row r="9706" spans="1:1" ht="20">
      <c r="A9706" s="39"/>
    </row>
    <row r="9707" spans="1:1" ht="20">
      <c r="A9707" s="39"/>
    </row>
    <row r="9708" spans="1:1" ht="20">
      <c r="A9708" s="39"/>
    </row>
    <row r="9709" spans="1:1" ht="20">
      <c r="A9709" s="39"/>
    </row>
    <row r="9710" spans="1:1" ht="20">
      <c r="A9710" s="39"/>
    </row>
    <row r="9711" spans="1:1" ht="20">
      <c r="A9711" s="39"/>
    </row>
    <row r="9712" spans="1:1" ht="20">
      <c r="A9712" s="39"/>
    </row>
    <row r="9713" spans="1:1" ht="20">
      <c r="A9713" s="39"/>
    </row>
    <row r="9714" spans="1:1" ht="20">
      <c r="A9714" s="39"/>
    </row>
    <row r="9715" spans="1:1" ht="20">
      <c r="A9715" s="39"/>
    </row>
    <row r="9716" spans="1:1" ht="20">
      <c r="A9716" s="39"/>
    </row>
    <row r="9717" spans="1:1" ht="20">
      <c r="A9717" s="39"/>
    </row>
    <row r="9718" spans="1:1" ht="20">
      <c r="A9718" s="39"/>
    </row>
    <row r="9719" spans="1:1" ht="20">
      <c r="A9719" s="39"/>
    </row>
    <row r="9720" spans="1:1" ht="20">
      <c r="A9720" s="39"/>
    </row>
    <row r="9721" spans="1:1" ht="20">
      <c r="A9721" s="39"/>
    </row>
    <row r="9722" spans="1:1" ht="20">
      <c r="A9722" s="39"/>
    </row>
    <row r="9723" spans="1:1" ht="20">
      <c r="A9723" s="39"/>
    </row>
    <row r="9724" spans="1:1" ht="20">
      <c r="A9724" s="39"/>
    </row>
    <row r="9725" spans="1:1" ht="20">
      <c r="A9725" s="39"/>
    </row>
    <row r="9726" spans="1:1" ht="20">
      <c r="A9726" s="39"/>
    </row>
    <row r="9727" spans="1:1" ht="20">
      <c r="A9727" s="39"/>
    </row>
    <row r="9728" spans="1:1" ht="20">
      <c r="A9728" s="39"/>
    </row>
    <row r="9729" spans="1:1" ht="20">
      <c r="A9729" s="39"/>
    </row>
    <row r="9730" spans="1:1" ht="20">
      <c r="A9730" s="39"/>
    </row>
    <row r="9731" spans="1:1" ht="20">
      <c r="A9731" s="39"/>
    </row>
    <row r="9732" spans="1:1" ht="20">
      <c r="A9732" s="39"/>
    </row>
    <row r="9733" spans="1:1" ht="20">
      <c r="A9733" s="39"/>
    </row>
    <row r="9734" spans="1:1" ht="20">
      <c r="A9734" s="39"/>
    </row>
    <row r="9735" spans="1:1" ht="20">
      <c r="A9735" s="39"/>
    </row>
    <row r="9736" spans="1:1" ht="20">
      <c r="A9736" s="39"/>
    </row>
    <row r="9737" spans="1:1" ht="20">
      <c r="A9737" s="39"/>
    </row>
    <row r="9738" spans="1:1" ht="20">
      <c r="A9738" s="39"/>
    </row>
    <row r="9739" spans="1:1" ht="20">
      <c r="A9739" s="39"/>
    </row>
    <row r="9740" spans="1:1" ht="20">
      <c r="A9740" s="39"/>
    </row>
    <row r="9741" spans="1:1" ht="20">
      <c r="A9741" s="39"/>
    </row>
    <row r="9742" spans="1:1" ht="20">
      <c r="A9742" s="39"/>
    </row>
    <row r="9743" spans="1:1" ht="20">
      <c r="A9743" s="39"/>
    </row>
    <row r="9744" spans="1:1" ht="20">
      <c r="A9744" s="39"/>
    </row>
    <row r="9745" spans="1:1" ht="20">
      <c r="A9745" s="39"/>
    </row>
    <row r="9746" spans="1:1" ht="20">
      <c r="A9746" s="39"/>
    </row>
    <row r="9747" spans="1:1" ht="20">
      <c r="A9747" s="39"/>
    </row>
    <row r="9748" spans="1:1" ht="20">
      <c r="A9748" s="39"/>
    </row>
    <row r="9749" spans="1:1" ht="20">
      <c r="A9749" s="39"/>
    </row>
    <row r="9750" spans="1:1" ht="20">
      <c r="A9750" s="39"/>
    </row>
    <row r="9751" spans="1:1" ht="20">
      <c r="A9751" s="39"/>
    </row>
    <row r="9752" spans="1:1" ht="20">
      <c r="A9752" s="39"/>
    </row>
    <row r="9753" spans="1:1" ht="20">
      <c r="A9753" s="39"/>
    </row>
    <row r="9754" spans="1:1" ht="20">
      <c r="A9754" s="39"/>
    </row>
    <row r="9755" spans="1:1" ht="20">
      <c r="A9755" s="39"/>
    </row>
    <row r="9756" spans="1:1" ht="20">
      <c r="A9756" s="39"/>
    </row>
    <row r="9757" spans="1:1" ht="20">
      <c r="A9757" s="39"/>
    </row>
    <row r="9758" spans="1:1" ht="20">
      <c r="A9758" s="39"/>
    </row>
    <row r="9759" spans="1:1" ht="20">
      <c r="A9759" s="39"/>
    </row>
    <row r="9760" spans="1:1" ht="20">
      <c r="A9760" s="39"/>
    </row>
    <row r="9761" spans="1:1" ht="20">
      <c r="A9761" s="39"/>
    </row>
    <row r="9762" spans="1:1" ht="20">
      <c r="A9762" s="39"/>
    </row>
    <row r="9763" spans="1:1" ht="20">
      <c r="A9763" s="39"/>
    </row>
    <row r="9764" spans="1:1" ht="20">
      <c r="A9764" s="39"/>
    </row>
    <row r="9765" spans="1:1" ht="20">
      <c r="A9765" s="39"/>
    </row>
    <row r="9766" spans="1:1" ht="20">
      <c r="A9766" s="39"/>
    </row>
    <row r="9767" spans="1:1" ht="20">
      <c r="A9767" s="39"/>
    </row>
    <row r="9768" spans="1:1" ht="20">
      <c r="A9768" s="39"/>
    </row>
    <row r="9769" spans="1:1" ht="20">
      <c r="A9769" s="39"/>
    </row>
    <row r="9770" spans="1:1" ht="20">
      <c r="A9770" s="39"/>
    </row>
    <row r="9771" spans="1:1" ht="20">
      <c r="A9771" s="39"/>
    </row>
    <row r="9772" spans="1:1" ht="20">
      <c r="A9772" s="39"/>
    </row>
    <row r="9773" spans="1:1" ht="20">
      <c r="A9773" s="39"/>
    </row>
    <row r="9774" spans="1:1" ht="20">
      <c r="A9774" s="39"/>
    </row>
    <row r="9775" spans="1:1" ht="20">
      <c r="A9775" s="39"/>
    </row>
    <row r="9776" spans="1:1" ht="20">
      <c r="A9776" s="39"/>
    </row>
    <row r="9777" spans="1:1" ht="20">
      <c r="A9777" s="39"/>
    </row>
    <row r="9778" spans="1:1" ht="20">
      <c r="A9778" s="39"/>
    </row>
    <row r="9779" spans="1:1" ht="20">
      <c r="A9779" s="39"/>
    </row>
    <row r="9780" spans="1:1" ht="20">
      <c r="A9780" s="39"/>
    </row>
    <row r="9781" spans="1:1" ht="20">
      <c r="A9781" s="39"/>
    </row>
    <row r="9782" spans="1:1" ht="20">
      <c r="A9782" s="39"/>
    </row>
    <row r="9783" spans="1:1" ht="20">
      <c r="A9783" s="39"/>
    </row>
    <row r="9784" spans="1:1" ht="20">
      <c r="A9784" s="39"/>
    </row>
    <row r="9785" spans="1:1" ht="20">
      <c r="A9785" s="39"/>
    </row>
    <row r="9786" spans="1:1" ht="20">
      <c r="A9786" s="39"/>
    </row>
    <row r="9787" spans="1:1" ht="20">
      <c r="A9787" s="39"/>
    </row>
    <row r="9788" spans="1:1" ht="20">
      <c r="A9788" s="39"/>
    </row>
    <row r="9789" spans="1:1" ht="20">
      <c r="A9789" s="39"/>
    </row>
    <row r="9790" spans="1:1" ht="20">
      <c r="A9790" s="39"/>
    </row>
    <row r="9791" spans="1:1" ht="20">
      <c r="A9791" s="39"/>
    </row>
    <row r="9792" spans="1:1" ht="20">
      <c r="A9792" s="39"/>
    </row>
    <row r="9793" spans="1:1" ht="20">
      <c r="A9793" s="39"/>
    </row>
    <row r="9794" spans="1:1" ht="20">
      <c r="A9794" s="39"/>
    </row>
    <row r="9795" spans="1:1" ht="20">
      <c r="A9795" s="39"/>
    </row>
    <row r="9796" spans="1:1" ht="20">
      <c r="A9796" s="39"/>
    </row>
    <row r="9797" spans="1:1" ht="20">
      <c r="A9797" s="39"/>
    </row>
    <row r="9798" spans="1:1" ht="20">
      <c r="A9798" s="39"/>
    </row>
    <row r="9799" spans="1:1" ht="20">
      <c r="A9799" s="39"/>
    </row>
    <row r="9800" spans="1:1" ht="20">
      <c r="A9800" s="39"/>
    </row>
    <row r="9801" spans="1:1" ht="20">
      <c r="A9801" s="39"/>
    </row>
    <row r="9802" spans="1:1" ht="20">
      <c r="A9802" s="39"/>
    </row>
    <row r="9803" spans="1:1" ht="20">
      <c r="A9803" s="39"/>
    </row>
    <row r="9804" spans="1:1" ht="20">
      <c r="A9804" s="39"/>
    </row>
    <row r="9805" spans="1:1" ht="20">
      <c r="A9805" s="39"/>
    </row>
    <row r="9806" spans="1:1" ht="20">
      <c r="A9806" s="39"/>
    </row>
    <row r="9807" spans="1:1" ht="20">
      <c r="A9807" s="39"/>
    </row>
    <row r="9808" spans="1:1" ht="20">
      <c r="A9808" s="39"/>
    </row>
    <row r="9809" spans="1:1" ht="20">
      <c r="A9809" s="39"/>
    </row>
    <row r="9810" spans="1:1" ht="20">
      <c r="A9810" s="39"/>
    </row>
    <row r="9811" spans="1:1" ht="20">
      <c r="A9811" s="39"/>
    </row>
    <row r="9812" spans="1:1" ht="20">
      <c r="A9812" s="39"/>
    </row>
    <row r="9813" spans="1:1" ht="20">
      <c r="A9813" s="39"/>
    </row>
    <row r="9814" spans="1:1" ht="20">
      <c r="A9814" s="39"/>
    </row>
    <row r="9815" spans="1:1" ht="20">
      <c r="A9815" s="39"/>
    </row>
    <row r="9816" spans="1:1" ht="20">
      <c r="A9816" s="39"/>
    </row>
    <row r="9817" spans="1:1" ht="20">
      <c r="A9817" s="39"/>
    </row>
    <row r="9818" spans="1:1" ht="20">
      <c r="A9818" s="39"/>
    </row>
    <row r="9819" spans="1:1" ht="20">
      <c r="A9819" s="39"/>
    </row>
    <row r="9820" spans="1:1" ht="20">
      <c r="A9820" s="39"/>
    </row>
    <row r="9821" spans="1:1" ht="20">
      <c r="A9821" s="39"/>
    </row>
    <row r="9822" spans="1:1" ht="20">
      <c r="A9822" s="39"/>
    </row>
    <row r="9823" spans="1:1" ht="20">
      <c r="A9823" s="39"/>
    </row>
    <row r="9824" spans="1:1" ht="20">
      <c r="A9824" s="39"/>
    </row>
    <row r="9825" spans="1:1" ht="20">
      <c r="A9825" s="39"/>
    </row>
    <row r="9826" spans="1:1" ht="20">
      <c r="A9826" s="39"/>
    </row>
    <row r="9827" spans="1:1" ht="20">
      <c r="A9827" s="39"/>
    </row>
    <row r="9828" spans="1:1" ht="20">
      <c r="A9828" s="39"/>
    </row>
    <row r="9829" spans="1:1" ht="20">
      <c r="A9829" s="39"/>
    </row>
    <row r="9830" spans="1:1" ht="20">
      <c r="A9830" s="39"/>
    </row>
    <row r="9831" spans="1:1" ht="20">
      <c r="A9831" s="39"/>
    </row>
    <row r="9832" spans="1:1" ht="20">
      <c r="A9832" s="39"/>
    </row>
    <row r="9833" spans="1:1" ht="20">
      <c r="A9833" s="39"/>
    </row>
    <row r="9834" spans="1:1" ht="20">
      <c r="A9834" s="39"/>
    </row>
    <row r="9835" spans="1:1" ht="20">
      <c r="A9835" s="39"/>
    </row>
    <row r="9836" spans="1:1" ht="20">
      <c r="A9836" s="39"/>
    </row>
    <row r="9837" spans="1:1" ht="20">
      <c r="A9837" s="39"/>
    </row>
    <row r="9838" spans="1:1" ht="20">
      <c r="A9838" s="39"/>
    </row>
    <row r="9839" spans="1:1" ht="20">
      <c r="A9839" s="39"/>
    </row>
    <row r="9840" spans="1:1" ht="20">
      <c r="A9840" s="39"/>
    </row>
    <row r="9841" spans="1:1" ht="20">
      <c r="A9841" s="39"/>
    </row>
    <row r="9842" spans="1:1" ht="20">
      <c r="A9842" s="39"/>
    </row>
    <row r="9843" spans="1:1" ht="20">
      <c r="A9843" s="39"/>
    </row>
    <row r="9844" spans="1:1" ht="20">
      <c r="A9844" s="39"/>
    </row>
    <row r="9845" spans="1:1" ht="20">
      <c r="A9845" s="39"/>
    </row>
    <row r="9846" spans="1:1" ht="20">
      <c r="A9846" s="39"/>
    </row>
    <row r="9847" spans="1:1" ht="20">
      <c r="A9847" s="39"/>
    </row>
    <row r="9848" spans="1:1" ht="20">
      <c r="A9848" s="39"/>
    </row>
    <row r="9849" spans="1:1" ht="20">
      <c r="A9849" s="39"/>
    </row>
    <row r="9850" spans="1:1" ht="20">
      <c r="A9850" s="39"/>
    </row>
    <row r="9851" spans="1:1" ht="20">
      <c r="A9851" s="39"/>
    </row>
    <row r="9852" spans="1:1" ht="20">
      <c r="A9852" s="39"/>
    </row>
    <row r="9853" spans="1:1" ht="20">
      <c r="A9853" s="39"/>
    </row>
    <row r="9854" spans="1:1" ht="20">
      <c r="A9854" s="39"/>
    </row>
    <row r="9855" spans="1:1" ht="20">
      <c r="A9855" s="39"/>
    </row>
    <row r="9856" spans="1:1" ht="20">
      <c r="A9856" s="39"/>
    </row>
    <row r="9857" spans="1:1" ht="20">
      <c r="A9857" s="39"/>
    </row>
    <row r="9858" spans="1:1" ht="20">
      <c r="A9858" s="39"/>
    </row>
    <row r="9859" spans="1:1" ht="20">
      <c r="A9859" s="39"/>
    </row>
    <row r="9860" spans="1:1" ht="20">
      <c r="A9860" s="39"/>
    </row>
    <row r="9861" spans="1:1" ht="20">
      <c r="A9861" s="39"/>
    </row>
    <row r="9862" spans="1:1" ht="20">
      <c r="A9862" s="39"/>
    </row>
    <row r="9863" spans="1:1" ht="20">
      <c r="A9863" s="39"/>
    </row>
    <row r="9864" spans="1:1" ht="20">
      <c r="A9864" s="39"/>
    </row>
    <row r="9865" spans="1:1" ht="20">
      <c r="A9865" s="39"/>
    </row>
    <row r="9866" spans="1:1" ht="20">
      <c r="A9866" s="39"/>
    </row>
    <row r="9867" spans="1:1" ht="20">
      <c r="A9867" s="39"/>
    </row>
    <row r="9868" spans="1:1" ht="20">
      <c r="A9868" s="39"/>
    </row>
    <row r="9869" spans="1:1" ht="20">
      <c r="A9869" s="39"/>
    </row>
    <row r="9870" spans="1:1" ht="20">
      <c r="A9870" s="39"/>
    </row>
    <row r="9871" spans="1:1" ht="20">
      <c r="A9871" s="39"/>
    </row>
    <row r="9872" spans="1:1" ht="20">
      <c r="A9872" s="39"/>
    </row>
    <row r="9873" spans="1:1" ht="20">
      <c r="A9873" s="39"/>
    </row>
    <row r="9874" spans="1:1" ht="20">
      <c r="A9874" s="39"/>
    </row>
    <row r="9875" spans="1:1" ht="20">
      <c r="A9875" s="39"/>
    </row>
    <row r="9876" spans="1:1" ht="20">
      <c r="A9876" s="39"/>
    </row>
    <row r="9877" spans="1:1" ht="20">
      <c r="A9877" s="39"/>
    </row>
    <row r="9878" spans="1:1" ht="20">
      <c r="A9878" s="39"/>
    </row>
    <row r="9879" spans="1:1" ht="20">
      <c r="A9879" s="39"/>
    </row>
    <row r="9880" spans="1:1" ht="20">
      <c r="A9880" s="39"/>
    </row>
    <row r="9881" spans="1:1" ht="20">
      <c r="A9881" s="39"/>
    </row>
    <row r="9882" spans="1:1" ht="20">
      <c r="A9882" s="39"/>
    </row>
    <row r="9883" spans="1:1" ht="20">
      <c r="A9883" s="39"/>
    </row>
    <row r="9884" spans="1:1" ht="20">
      <c r="A9884" s="39"/>
    </row>
    <row r="9885" spans="1:1" ht="20">
      <c r="A9885" s="39"/>
    </row>
    <row r="9886" spans="1:1" ht="20">
      <c r="A9886" s="39"/>
    </row>
    <row r="9887" spans="1:1" ht="20">
      <c r="A9887" s="39"/>
    </row>
    <row r="9888" spans="1:1" ht="20">
      <c r="A9888" s="39"/>
    </row>
    <row r="9889" spans="1:1" ht="20">
      <c r="A9889" s="39"/>
    </row>
    <row r="9890" spans="1:1" ht="20">
      <c r="A9890" s="39"/>
    </row>
    <row r="9891" spans="1:1" ht="20">
      <c r="A9891" s="39"/>
    </row>
    <row r="9892" spans="1:1" ht="20">
      <c r="A9892" s="39"/>
    </row>
    <row r="9893" spans="1:1" ht="20">
      <c r="A9893" s="39"/>
    </row>
    <row r="9894" spans="1:1" ht="20">
      <c r="A9894" s="39"/>
    </row>
    <row r="9895" spans="1:1" ht="20">
      <c r="A9895" s="39"/>
    </row>
    <row r="9896" spans="1:1" ht="20">
      <c r="A9896" s="39"/>
    </row>
    <row r="9897" spans="1:1" ht="20">
      <c r="A9897" s="39"/>
    </row>
    <row r="9898" spans="1:1" ht="20">
      <c r="A9898" s="39"/>
    </row>
    <row r="9899" spans="1:1" ht="20">
      <c r="A9899" s="39"/>
    </row>
    <row r="9900" spans="1:1" ht="20">
      <c r="A9900" s="39"/>
    </row>
    <row r="9901" spans="1:1" ht="20">
      <c r="A9901" s="39"/>
    </row>
    <row r="9902" spans="1:1" ht="20">
      <c r="A9902" s="39"/>
    </row>
    <row r="9903" spans="1:1" ht="20">
      <c r="A9903" s="39"/>
    </row>
    <row r="9904" spans="1:1" ht="20">
      <c r="A9904" s="39"/>
    </row>
    <row r="9905" spans="1:1" ht="20">
      <c r="A9905" s="39"/>
    </row>
    <row r="9906" spans="1:1" ht="20">
      <c r="A9906" s="39"/>
    </row>
    <row r="9907" spans="1:1" ht="20">
      <c r="A9907" s="39"/>
    </row>
    <row r="9908" spans="1:1" ht="20">
      <c r="A9908" s="39"/>
    </row>
    <row r="9909" spans="1:1" ht="20">
      <c r="A9909" s="39"/>
    </row>
    <row r="9910" spans="1:1" ht="20">
      <c r="A9910" s="39"/>
    </row>
    <row r="9911" spans="1:1" ht="20">
      <c r="A9911" s="39"/>
    </row>
    <row r="9912" spans="1:1" ht="20">
      <c r="A9912" s="39"/>
    </row>
    <row r="9913" spans="1:1" ht="20">
      <c r="A9913" s="39"/>
    </row>
    <row r="9914" spans="1:1" ht="20">
      <c r="A9914" s="39"/>
    </row>
    <row r="9915" spans="1:1" ht="20">
      <c r="A9915" s="39"/>
    </row>
    <row r="9916" spans="1:1" ht="20">
      <c r="A9916" s="39"/>
    </row>
    <row r="9917" spans="1:1" ht="20">
      <c r="A9917" s="39"/>
    </row>
    <row r="9918" spans="1:1" ht="20">
      <c r="A9918" s="39"/>
    </row>
    <row r="9919" spans="1:1" ht="20">
      <c r="A9919" s="39"/>
    </row>
    <row r="9920" spans="1:1" ht="20">
      <c r="A9920" s="39"/>
    </row>
    <row r="9921" spans="1:1" ht="20">
      <c r="A9921" s="39"/>
    </row>
    <row r="9922" spans="1:1" ht="20">
      <c r="A9922" s="39"/>
    </row>
    <row r="9923" spans="1:1" ht="20">
      <c r="A9923" s="39"/>
    </row>
    <row r="9924" spans="1:1" ht="20">
      <c r="A9924" s="39"/>
    </row>
    <row r="9925" spans="1:1" ht="20">
      <c r="A9925" s="39"/>
    </row>
    <row r="9926" spans="1:1" ht="20">
      <c r="A9926" s="39"/>
    </row>
    <row r="9927" spans="1:1" ht="20">
      <c r="A9927" s="39"/>
    </row>
    <row r="9928" spans="1:1" ht="20">
      <c r="A9928" s="39"/>
    </row>
    <row r="9929" spans="1:1" ht="20">
      <c r="A9929" s="39"/>
    </row>
    <row r="9930" spans="1:1" ht="20">
      <c r="A9930" s="39"/>
    </row>
    <row r="9931" spans="1:1" ht="20">
      <c r="A9931" s="39"/>
    </row>
    <row r="9932" spans="1:1" ht="20">
      <c r="A9932" s="39"/>
    </row>
    <row r="9933" spans="1:1" ht="20">
      <c r="A9933" s="39"/>
    </row>
    <row r="9934" spans="1:1" ht="20">
      <c r="A9934" s="39"/>
    </row>
    <row r="9935" spans="1:1" ht="20">
      <c r="A9935" s="39"/>
    </row>
    <row r="9936" spans="1:1" ht="20">
      <c r="A9936" s="39"/>
    </row>
    <row r="9937" spans="1:1" ht="20">
      <c r="A9937" s="39"/>
    </row>
    <row r="9938" spans="1:1" ht="20">
      <c r="A9938" s="39"/>
    </row>
    <row r="9939" spans="1:1" ht="20">
      <c r="A9939" s="39"/>
    </row>
    <row r="9940" spans="1:1" ht="20">
      <c r="A9940" s="39"/>
    </row>
    <row r="9941" spans="1:1" ht="20">
      <c r="A9941" s="39"/>
    </row>
    <row r="9942" spans="1:1" ht="20">
      <c r="A9942" s="39"/>
    </row>
    <row r="9943" spans="1:1" ht="20">
      <c r="A9943" s="39"/>
    </row>
    <row r="9944" spans="1:1" ht="20">
      <c r="A9944" s="39"/>
    </row>
    <row r="9945" spans="1:1" ht="20">
      <c r="A9945" s="39"/>
    </row>
    <row r="9946" spans="1:1" ht="20">
      <c r="A9946" s="39"/>
    </row>
    <row r="9947" spans="1:1" ht="20">
      <c r="A9947" s="39"/>
    </row>
    <row r="9948" spans="1:1" ht="20">
      <c r="A9948" s="39"/>
    </row>
    <row r="9949" spans="1:1" ht="20">
      <c r="A9949" s="39"/>
    </row>
    <row r="9950" spans="1:1" ht="20">
      <c r="A9950" s="39"/>
    </row>
    <row r="9951" spans="1:1" ht="20">
      <c r="A9951" s="39"/>
    </row>
    <row r="9952" spans="1:1" ht="20">
      <c r="A9952" s="39"/>
    </row>
    <row r="9953" spans="1:1" ht="20">
      <c r="A9953" s="39"/>
    </row>
    <row r="9954" spans="1:1" ht="20">
      <c r="A9954" s="39"/>
    </row>
    <row r="9955" spans="1:1" ht="20">
      <c r="A9955" s="39"/>
    </row>
    <row r="9956" spans="1:1" ht="20">
      <c r="A9956" s="39"/>
    </row>
    <row r="9957" spans="1:1" ht="20">
      <c r="A9957" s="39"/>
    </row>
    <row r="9958" spans="1:1" ht="20">
      <c r="A9958" s="39"/>
    </row>
    <row r="9959" spans="1:1" ht="20">
      <c r="A9959" s="39"/>
    </row>
    <row r="9960" spans="1:1" ht="20">
      <c r="A9960" s="39"/>
    </row>
    <row r="9961" spans="1:1" ht="20">
      <c r="A9961" s="39"/>
    </row>
    <row r="9962" spans="1:1" ht="20">
      <c r="A9962" s="39"/>
    </row>
    <row r="9963" spans="1:1" ht="20">
      <c r="A9963" s="39"/>
    </row>
    <row r="9964" spans="1:1" ht="20">
      <c r="A9964" s="39"/>
    </row>
    <row r="9965" spans="1:1" ht="20">
      <c r="A9965" s="39"/>
    </row>
    <row r="9966" spans="1:1" ht="20">
      <c r="A9966" s="39"/>
    </row>
    <row r="9967" spans="1:1" ht="20">
      <c r="A9967" s="39"/>
    </row>
    <row r="9968" spans="1:1" ht="20">
      <c r="A9968" s="39"/>
    </row>
    <row r="9969" spans="1:1" ht="20">
      <c r="A9969" s="39"/>
    </row>
    <row r="9970" spans="1:1" ht="20">
      <c r="A9970" s="39"/>
    </row>
    <row r="9971" spans="1:1" ht="20">
      <c r="A9971" s="39"/>
    </row>
    <row r="9972" spans="1:1" ht="20">
      <c r="A9972" s="39"/>
    </row>
    <row r="9973" spans="1:1" ht="20">
      <c r="A9973" s="39"/>
    </row>
    <row r="9974" spans="1:1" ht="20">
      <c r="A9974" s="39"/>
    </row>
    <row r="9975" spans="1:1" ht="20">
      <c r="A9975" s="39"/>
    </row>
    <row r="9976" spans="1:1" ht="20">
      <c r="A9976" s="39"/>
    </row>
    <row r="9977" spans="1:1" ht="20">
      <c r="A9977" s="39"/>
    </row>
    <row r="9978" spans="1:1" ht="20">
      <c r="A9978" s="39"/>
    </row>
    <row r="9979" spans="1:1" ht="20">
      <c r="A9979" s="39"/>
    </row>
    <row r="9980" spans="1:1" ht="20">
      <c r="A9980" s="39"/>
    </row>
    <row r="9981" spans="1:1" ht="20">
      <c r="A9981" s="39"/>
    </row>
    <row r="9982" spans="1:1" ht="20">
      <c r="A9982" s="39"/>
    </row>
    <row r="9983" spans="1:1" ht="20">
      <c r="A9983" s="39"/>
    </row>
    <row r="9984" spans="1:1" ht="20">
      <c r="A9984" s="39"/>
    </row>
    <row r="9985" spans="1:1" ht="20">
      <c r="A9985" s="39"/>
    </row>
    <row r="9986" spans="1:1" ht="20">
      <c r="A9986" s="39"/>
    </row>
    <row r="9987" spans="1:1" ht="20">
      <c r="A9987" s="39"/>
    </row>
    <row r="9988" spans="1:1" ht="20">
      <c r="A9988" s="39"/>
    </row>
    <row r="9989" spans="1:1" ht="20">
      <c r="A9989" s="39"/>
    </row>
    <row r="9990" spans="1:1" ht="20">
      <c r="A9990" s="39"/>
    </row>
    <row r="9991" spans="1:1" ht="20">
      <c r="A9991" s="39"/>
    </row>
    <row r="9992" spans="1:1" ht="20">
      <c r="A9992" s="39"/>
    </row>
    <row r="9993" spans="1:1" ht="20">
      <c r="A9993" s="39"/>
    </row>
    <row r="9994" spans="1:1" ht="20">
      <c r="A9994" s="39"/>
    </row>
    <row r="9995" spans="1:1" ht="20">
      <c r="A9995" s="39"/>
    </row>
    <row r="9996" spans="1:1" ht="20">
      <c r="A9996" s="39"/>
    </row>
    <row r="9997" spans="1:1" ht="20">
      <c r="A9997" s="39"/>
    </row>
    <row r="9998" spans="1:1" ht="20">
      <c r="A9998" s="39"/>
    </row>
    <row r="9999" spans="1:1" ht="20">
      <c r="A9999" s="39"/>
    </row>
    <row r="10000" spans="1:1" ht="20">
      <c r="A10000" s="39"/>
    </row>
    <row r="10001" spans="1:1" ht="20">
      <c r="A10001" s="39"/>
    </row>
    <row r="10002" spans="1:1" ht="20">
      <c r="A10002" s="39"/>
    </row>
    <row r="10003" spans="1:1" ht="20">
      <c r="A10003" s="39"/>
    </row>
    <row r="10004" spans="1:1" ht="20">
      <c r="A10004" s="39"/>
    </row>
    <row r="10005" spans="1:1" ht="20">
      <c r="A10005" s="39"/>
    </row>
    <row r="10006" spans="1:1" ht="20">
      <c r="A10006" s="39"/>
    </row>
    <row r="10007" spans="1:1" ht="20">
      <c r="A10007" s="39"/>
    </row>
    <row r="10008" spans="1:1" ht="20">
      <c r="A10008" s="39"/>
    </row>
    <row r="10009" spans="1:1" ht="20">
      <c r="A10009" s="39"/>
    </row>
    <row r="10010" spans="1:1" ht="20">
      <c r="A10010" s="39"/>
    </row>
    <row r="10011" spans="1:1" ht="20">
      <c r="A10011" s="39"/>
    </row>
    <row r="10012" spans="1:1" ht="20">
      <c r="A10012" s="39"/>
    </row>
    <row r="10013" spans="1:1" ht="20">
      <c r="A10013" s="39"/>
    </row>
    <row r="10014" spans="1:1" ht="20">
      <c r="A10014" s="39"/>
    </row>
    <row r="10015" spans="1:1" ht="20">
      <c r="A10015" s="39"/>
    </row>
    <row r="10016" spans="1:1" ht="20">
      <c r="A10016" s="39"/>
    </row>
    <row r="10017" spans="1:1" ht="20">
      <c r="A10017" s="39"/>
    </row>
    <row r="10018" spans="1:1" ht="20">
      <c r="A10018" s="39"/>
    </row>
    <row r="10019" spans="1:1" ht="20">
      <c r="A10019" s="39"/>
    </row>
    <row r="10020" spans="1:1" ht="20">
      <c r="A10020" s="39"/>
    </row>
    <row r="10021" spans="1:1" ht="20">
      <c r="A10021" s="39"/>
    </row>
    <row r="10022" spans="1:1" ht="20">
      <c r="A10022" s="39"/>
    </row>
    <row r="10023" spans="1:1" ht="20">
      <c r="A10023" s="39"/>
    </row>
    <row r="10024" spans="1:1" ht="20">
      <c r="A10024" s="39"/>
    </row>
    <row r="10025" spans="1:1" ht="20">
      <c r="A10025" s="39"/>
    </row>
    <row r="10026" spans="1:1" ht="20">
      <c r="A10026" s="39"/>
    </row>
    <row r="10027" spans="1:1" ht="20">
      <c r="A10027" s="39"/>
    </row>
    <row r="10028" spans="1:1" ht="20">
      <c r="A10028" s="39"/>
    </row>
    <row r="10029" spans="1:1" ht="20">
      <c r="A10029" s="39"/>
    </row>
    <row r="10030" spans="1:1" ht="20">
      <c r="A10030" s="39"/>
    </row>
    <row r="10031" spans="1:1" ht="20">
      <c r="A10031" s="39"/>
    </row>
    <row r="10032" spans="1:1" ht="20">
      <c r="A10032" s="39"/>
    </row>
    <row r="10033" spans="1:1" ht="20">
      <c r="A10033" s="39"/>
    </row>
    <row r="10034" spans="1:1" ht="20">
      <c r="A10034" s="39"/>
    </row>
    <row r="10035" spans="1:1" ht="20">
      <c r="A10035" s="39"/>
    </row>
    <row r="10036" spans="1:1" ht="20">
      <c r="A10036" s="39"/>
    </row>
    <row r="10037" spans="1:1" ht="20">
      <c r="A10037" s="39"/>
    </row>
    <row r="10038" spans="1:1" ht="20">
      <c r="A10038" s="39"/>
    </row>
    <row r="10039" spans="1:1" ht="20">
      <c r="A10039" s="39"/>
    </row>
    <row r="10040" spans="1:1" ht="20">
      <c r="A10040" s="39"/>
    </row>
    <row r="10041" spans="1:1" ht="20">
      <c r="A10041" s="39"/>
    </row>
    <row r="10042" spans="1:1" ht="20">
      <c r="A10042" s="39"/>
    </row>
    <row r="10043" spans="1:1" ht="20">
      <c r="A10043" s="39"/>
    </row>
    <row r="10044" spans="1:1" ht="20">
      <c r="A10044" s="39"/>
    </row>
    <row r="10045" spans="1:1" ht="20">
      <c r="A10045" s="39"/>
    </row>
    <row r="10046" spans="1:1" ht="20">
      <c r="A10046" s="39"/>
    </row>
    <row r="10047" spans="1:1" ht="20">
      <c r="A10047" s="39"/>
    </row>
    <row r="10048" spans="1:1" ht="20">
      <c r="A10048" s="39"/>
    </row>
    <row r="10049" spans="1:1" ht="20">
      <c r="A10049" s="39"/>
    </row>
    <row r="10050" spans="1:1" ht="20">
      <c r="A10050" s="39"/>
    </row>
    <row r="10051" spans="1:1" ht="20">
      <c r="A10051" s="39"/>
    </row>
    <row r="10052" spans="1:1" ht="20">
      <c r="A10052" s="39"/>
    </row>
    <row r="10053" spans="1:1" ht="20">
      <c r="A10053" s="39"/>
    </row>
    <row r="10054" spans="1:1" ht="20">
      <c r="A10054" s="39"/>
    </row>
    <row r="10055" spans="1:1" ht="20">
      <c r="A10055" s="39"/>
    </row>
    <row r="10056" spans="1:1" ht="20">
      <c r="A10056" s="39"/>
    </row>
    <row r="10057" spans="1:1" ht="20">
      <c r="A10057" s="39"/>
    </row>
    <row r="10058" spans="1:1" ht="20">
      <c r="A10058" s="39"/>
    </row>
    <row r="10059" spans="1:1" ht="20">
      <c r="A10059" s="39"/>
    </row>
    <row r="10060" spans="1:1" ht="20">
      <c r="A10060" s="39"/>
    </row>
    <row r="10061" spans="1:1" ht="20">
      <c r="A10061" s="39"/>
    </row>
    <row r="10062" spans="1:1" ht="20">
      <c r="A10062" s="39"/>
    </row>
    <row r="10063" spans="1:1" ht="20">
      <c r="A10063" s="39"/>
    </row>
    <row r="10064" spans="1:1" ht="20">
      <c r="A10064" s="39"/>
    </row>
    <row r="10065" spans="1:1" ht="20">
      <c r="A10065" s="39"/>
    </row>
    <row r="10066" spans="1:1" ht="20">
      <c r="A10066" s="39"/>
    </row>
    <row r="10067" spans="1:1" ht="20">
      <c r="A10067" s="39"/>
    </row>
    <row r="10068" spans="1:1" ht="20">
      <c r="A10068" s="39"/>
    </row>
    <row r="10069" spans="1:1" ht="20">
      <c r="A10069" s="39"/>
    </row>
    <row r="10070" spans="1:1" ht="20">
      <c r="A10070" s="39"/>
    </row>
    <row r="10071" spans="1:1" ht="20">
      <c r="A10071" s="39"/>
    </row>
    <row r="10072" spans="1:1" ht="20">
      <c r="A10072" s="39"/>
    </row>
    <row r="10073" spans="1:1" ht="20">
      <c r="A10073" s="39"/>
    </row>
    <row r="10074" spans="1:1" ht="20">
      <c r="A10074" s="39"/>
    </row>
    <row r="10075" spans="1:1" ht="20">
      <c r="A10075" s="39"/>
    </row>
    <row r="10076" spans="1:1" ht="20">
      <c r="A10076" s="39"/>
    </row>
    <row r="10077" spans="1:1" ht="20">
      <c r="A10077" s="39"/>
    </row>
    <row r="10078" spans="1:1" ht="20">
      <c r="A10078" s="39"/>
    </row>
    <row r="10079" spans="1:1" ht="20">
      <c r="A10079" s="39"/>
    </row>
    <row r="10080" spans="1:1" ht="20">
      <c r="A10080" s="39"/>
    </row>
    <row r="10081" spans="1:1" ht="20">
      <c r="A10081" s="39"/>
    </row>
    <row r="10082" spans="1:1" ht="20">
      <c r="A10082" s="39"/>
    </row>
    <row r="10083" spans="1:1" ht="20">
      <c r="A10083" s="39"/>
    </row>
    <row r="10084" spans="1:1" ht="20">
      <c r="A10084" s="39"/>
    </row>
    <row r="10085" spans="1:1" ht="20">
      <c r="A10085" s="39"/>
    </row>
    <row r="10086" spans="1:1" ht="20">
      <c r="A10086" s="39"/>
    </row>
    <row r="10087" spans="1:1" ht="20">
      <c r="A10087" s="39"/>
    </row>
    <row r="10088" spans="1:1" ht="20">
      <c r="A10088" s="39"/>
    </row>
    <row r="10089" spans="1:1" ht="20">
      <c r="A10089" s="39"/>
    </row>
    <row r="10090" spans="1:1" ht="20">
      <c r="A10090" s="39"/>
    </row>
    <row r="10091" spans="1:1" ht="20">
      <c r="A10091" s="39"/>
    </row>
    <row r="10092" spans="1:1" ht="20">
      <c r="A10092" s="39"/>
    </row>
    <row r="10093" spans="1:1" ht="20">
      <c r="A10093" s="39"/>
    </row>
    <row r="10094" spans="1:1" ht="20">
      <c r="A10094" s="39"/>
    </row>
    <row r="10095" spans="1:1" ht="20">
      <c r="A10095" s="39"/>
    </row>
    <row r="10096" spans="1:1" ht="20">
      <c r="A10096" s="39"/>
    </row>
    <row r="10097" spans="1:1" ht="20">
      <c r="A10097" s="39"/>
    </row>
    <row r="10098" spans="1:1" ht="20">
      <c r="A10098" s="39"/>
    </row>
    <row r="10099" spans="1:1" ht="20">
      <c r="A10099" s="39"/>
    </row>
    <row r="10100" spans="1:1" ht="20">
      <c r="A10100" s="39"/>
    </row>
    <row r="10101" spans="1:1" ht="20">
      <c r="A10101" s="39"/>
    </row>
    <row r="10102" spans="1:1" ht="20">
      <c r="A10102" s="39"/>
    </row>
    <row r="10103" spans="1:1" ht="20">
      <c r="A10103" s="39"/>
    </row>
    <row r="10104" spans="1:1" ht="20">
      <c r="A10104" s="39"/>
    </row>
    <row r="10105" spans="1:1" ht="20">
      <c r="A10105" s="39"/>
    </row>
    <row r="10106" spans="1:1" ht="20">
      <c r="A10106" s="39"/>
    </row>
    <row r="10107" spans="1:1" ht="20">
      <c r="A10107" s="39"/>
    </row>
    <row r="10108" spans="1:1" ht="20">
      <c r="A10108" s="39"/>
    </row>
    <row r="10109" spans="1:1" ht="20">
      <c r="A10109" s="39"/>
    </row>
    <row r="10110" spans="1:1" ht="20">
      <c r="A10110" s="39"/>
    </row>
    <row r="10111" spans="1:1" ht="20">
      <c r="A10111" s="39"/>
    </row>
    <row r="10112" spans="1:1" ht="20">
      <c r="A10112" s="39"/>
    </row>
    <row r="10113" spans="1:1" ht="20">
      <c r="A10113" s="39"/>
    </row>
    <row r="10114" spans="1:1" ht="20">
      <c r="A10114" s="39"/>
    </row>
    <row r="10115" spans="1:1" ht="20">
      <c r="A10115" s="39"/>
    </row>
    <row r="10116" spans="1:1" ht="20">
      <c r="A10116" s="39"/>
    </row>
    <row r="10117" spans="1:1" ht="20">
      <c r="A10117" s="39"/>
    </row>
    <row r="10118" spans="1:1" ht="20">
      <c r="A10118" s="39"/>
    </row>
    <row r="10119" spans="1:1" ht="20">
      <c r="A10119" s="39"/>
    </row>
    <row r="10120" spans="1:1" ht="20">
      <c r="A10120" s="39"/>
    </row>
    <row r="10121" spans="1:1" ht="20">
      <c r="A10121" s="39"/>
    </row>
    <row r="10122" spans="1:1" ht="20">
      <c r="A10122" s="39"/>
    </row>
    <row r="10123" spans="1:1" ht="20">
      <c r="A10123" s="39"/>
    </row>
    <row r="10124" spans="1:1" ht="20">
      <c r="A10124" s="39"/>
    </row>
    <row r="10125" spans="1:1" ht="20">
      <c r="A10125" s="39"/>
    </row>
    <row r="10126" spans="1:1" ht="20">
      <c r="A10126" s="39"/>
    </row>
    <row r="10127" spans="1:1" ht="20">
      <c r="A10127" s="39"/>
    </row>
    <row r="10128" spans="1:1" ht="20">
      <c r="A10128" s="39"/>
    </row>
    <row r="10129" spans="1:1" ht="20">
      <c r="A10129" s="39"/>
    </row>
    <row r="10130" spans="1:1" ht="20">
      <c r="A10130" s="39"/>
    </row>
    <row r="10131" spans="1:1" ht="20">
      <c r="A10131" s="39"/>
    </row>
    <row r="10132" spans="1:1" ht="20">
      <c r="A10132" s="39"/>
    </row>
    <row r="10133" spans="1:1" ht="20">
      <c r="A10133" s="39"/>
    </row>
    <row r="10134" spans="1:1" ht="20">
      <c r="A10134" s="39"/>
    </row>
    <row r="10135" spans="1:1" ht="20">
      <c r="A10135" s="39"/>
    </row>
    <row r="10136" spans="1:1" ht="20">
      <c r="A10136" s="39"/>
    </row>
    <row r="10137" spans="1:1" ht="20">
      <c r="A10137" s="39"/>
    </row>
    <row r="10138" spans="1:1" ht="20">
      <c r="A10138" s="39"/>
    </row>
    <row r="10139" spans="1:1" ht="20">
      <c r="A10139" s="39"/>
    </row>
    <row r="10140" spans="1:1" ht="20">
      <c r="A10140" s="39"/>
    </row>
    <row r="10141" spans="1:1" ht="20">
      <c r="A10141" s="39"/>
    </row>
    <row r="10142" spans="1:1" ht="20">
      <c r="A10142" s="39"/>
    </row>
    <row r="10143" spans="1:1" ht="20">
      <c r="A10143" s="39"/>
    </row>
    <row r="10144" spans="1:1" ht="20">
      <c r="A10144" s="39"/>
    </row>
    <row r="10145" spans="1:1" ht="20">
      <c r="A10145" s="39"/>
    </row>
    <row r="10146" spans="1:1" ht="20">
      <c r="A10146" s="39"/>
    </row>
    <row r="10147" spans="1:1" ht="20">
      <c r="A10147" s="39"/>
    </row>
    <row r="10148" spans="1:1" ht="20">
      <c r="A10148" s="39"/>
    </row>
    <row r="10149" spans="1:1" ht="20">
      <c r="A10149" s="39"/>
    </row>
    <row r="10150" spans="1:1" ht="20">
      <c r="A10150" s="39"/>
    </row>
    <row r="10151" spans="1:1" ht="20">
      <c r="A10151" s="39"/>
    </row>
    <row r="10152" spans="1:1" ht="20">
      <c r="A10152" s="39"/>
    </row>
    <row r="10153" spans="1:1" ht="20">
      <c r="A10153" s="39"/>
    </row>
    <row r="10154" spans="1:1" ht="20">
      <c r="A10154" s="39"/>
    </row>
    <row r="10155" spans="1:1" ht="20">
      <c r="A10155" s="39"/>
    </row>
    <row r="10156" spans="1:1" ht="20">
      <c r="A10156" s="39"/>
    </row>
    <row r="10157" spans="1:1" ht="20">
      <c r="A10157" s="39"/>
    </row>
    <row r="10158" spans="1:1" ht="20">
      <c r="A10158" s="39"/>
    </row>
    <row r="10159" spans="1:1" ht="20">
      <c r="A10159" s="39"/>
    </row>
    <row r="10160" spans="1:1" ht="20">
      <c r="A10160" s="39"/>
    </row>
    <row r="10161" spans="1:1" ht="20">
      <c r="A10161" s="39"/>
    </row>
    <row r="10162" spans="1:1" ht="20">
      <c r="A10162" s="39"/>
    </row>
    <row r="10163" spans="1:1" ht="20">
      <c r="A10163" s="39"/>
    </row>
    <row r="10164" spans="1:1" ht="20">
      <c r="A10164" s="39"/>
    </row>
    <row r="10165" spans="1:1" ht="20">
      <c r="A10165" s="39"/>
    </row>
    <row r="10166" spans="1:1" ht="20">
      <c r="A10166" s="39"/>
    </row>
    <row r="10167" spans="1:1" ht="20">
      <c r="A10167" s="39"/>
    </row>
    <row r="10168" spans="1:1" ht="20">
      <c r="A10168" s="39"/>
    </row>
    <row r="10169" spans="1:1" ht="20">
      <c r="A10169" s="39"/>
    </row>
    <row r="10170" spans="1:1" ht="20">
      <c r="A10170" s="39"/>
    </row>
    <row r="10171" spans="1:1" ht="20">
      <c r="A10171" s="39"/>
    </row>
    <row r="10172" spans="1:1" ht="20">
      <c r="A10172" s="39"/>
    </row>
    <row r="10173" spans="1:1" ht="20">
      <c r="A10173" s="39"/>
    </row>
    <row r="10174" spans="1:1" ht="20">
      <c r="A10174" s="39"/>
    </row>
    <row r="10175" spans="1:1" ht="20">
      <c r="A10175" s="39"/>
    </row>
    <row r="10176" spans="1:1" ht="20">
      <c r="A10176" s="39"/>
    </row>
    <row r="10177" spans="1:1" ht="20">
      <c r="A10177" s="39"/>
    </row>
    <row r="10178" spans="1:1" ht="20">
      <c r="A10178" s="39"/>
    </row>
    <row r="10179" spans="1:1" ht="20">
      <c r="A10179" s="39"/>
    </row>
    <row r="10180" spans="1:1" ht="20">
      <c r="A10180" s="39"/>
    </row>
    <row r="10181" spans="1:1" ht="20">
      <c r="A10181" s="39"/>
    </row>
    <row r="10182" spans="1:1" ht="20">
      <c r="A10182" s="39"/>
    </row>
    <row r="10183" spans="1:1" ht="20">
      <c r="A10183" s="39"/>
    </row>
    <row r="10184" spans="1:1" ht="20">
      <c r="A10184" s="39"/>
    </row>
    <row r="10185" spans="1:1" ht="20">
      <c r="A10185" s="39"/>
    </row>
    <row r="10186" spans="1:1" ht="20">
      <c r="A10186" s="39"/>
    </row>
    <row r="10187" spans="1:1" ht="20">
      <c r="A10187" s="39"/>
    </row>
    <row r="10188" spans="1:1" ht="20">
      <c r="A10188" s="39"/>
    </row>
    <row r="10189" spans="1:1" ht="20">
      <c r="A10189" s="39"/>
    </row>
    <row r="10190" spans="1:1" ht="20">
      <c r="A10190" s="39"/>
    </row>
    <row r="10191" spans="1:1" ht="20">
      <c r="A10191" s="39"/>
    </row>
    <row r="10192" spans="1:1" ht="20">
      <c r="A10192" s="39"/>
    </row>
    <row r="10193" spans="1:1" ht="20">
      <c r="A10193" s="39"/>
    </row>
    <row r="10194" spans="1:1" ht="20">
      <c r="A10194" s="39"/>
    </row>
    <row r="10195" spans="1:1" ht="20">
      <c r="A10195" s="39"/>
    </row>
    <row r="10196" spans="1:1" ht="20">
      <c r="A10196" s="39"/>
    </row>
    <row r="10197" spans="1:1" ht="20">
      <c r="A10197" s="39"/>
    </row>
    <row r="10198" spans="1:1" ht="20">
      <c r="A10198" s="39"/>
    </row>
    <row r="10199" spans="1:1" ht="20">
      <c r="A10199" s="39"/>
    </row>
    <row r="10200" spans="1:1" ht="20">
      <c r="A10200" s="39"/>
    </row>
    <row r="10201" spans="1:1" ht="20">
      <c r="A10201" s="39"/>
    </row>
    <row r="10202" spans="1:1" ht="20">
      <c r="A10202" s="39"/>
    </row>
    <row r="10203" spans="1:1" ht="20">
      <c r="A10203" s="39"/>
    </row>
    <row r="10204" spans="1:1" ht="20">
      <c r="A10204" s="39"/>
    </row>
    <row r="10205" spans="1:1" ht="20">
      <c r="A10205" s="39"/>
    </row>
    <row r="10206" spans="1:1" ht="20">
      <c r="A10206" s="39"/>
    </row>
    <row r="10207" spans="1:1" ht="20">
      <c r="A10207" s="39"/>
    </row>
    <row r="10208" spans="1:1" ht="20">
      <c r="A10208" s="39"/>
    </row>
    <row r="10209" spans="1:1" ht="20">
      <c r="A10209" s="39"/>
    </row>
    <row r="10210" spans="1:1" ht="20">
      <c r="A10210" s="39"/>
    </row>
    <row r="10211" spans="1:1" ht="20">
      <c r="A10211" s="39"/>
    </row>
    <row r="10212" spans="1:1" ht="20">
      <c r="A10212" s="39"/>
    </row>
    <row r="10213" spans="1:1" ht="20">
      <c r="A10213" s="39"/>
    </row>
    <row r="10214" spans="1:1" ht="20">
      <c r="A10214" s="39"/>
    </row>
    <row r="10215" spans="1:1" ht="20">
      <c r="A10215" s="39"/>
    </row>
    <row r="10216" spans="1:1" ht="20">
      <c r="A10216" s="39"/>
    </row>
    <row r="10217" spans="1:1" ht="20">
      <c r="A10217" s="39"/>
    </row>
    <row r="10218" spans="1:1" ht="20">
      <c r="A10218" s="39"/>
    </row>
    <row r="10219" spans="1:1" ht="20">
      <c r="A10219" s="39"/>
    </row>
    <row r="10220" spans="1:1" ht="20">
      <c r="A10220" s="39"/>
    </row>
    <row r="10221" spans="1:1" ht="20">
      <c r="A10221" s="39"/>
    </row>
    <row r="10222" spans="1:1" ht="20">
      <c r="A10222" s="39"/>
    </row>
    <row r="10223" spans="1:1" ht="20">
      <c r="A10223" s="39"/>
    </row>
    <row r="10224" spans="1:1" ht="20">
      <c r="A10224" s="39"/>
    </row>
    <row r="10225" spans="1:1" ht="20">
      <c r="A10225" s="39"/>
    </row>
    <row r="10226" spans="1:1" ht="20">
      <c r="A10226" s="39"/>
    </row>
    <row r="10227" spans="1:1" ht="20">
      <c r="A10227" s="39"/>
    </row>
    <row r="10228" spans="1:1" ht="20">
      <c r="A10228" s="39"/>
    </row>
    <row r="10229" spans="1:1" ht="20">
      <c r="A10229" s="39"/>
    </row>
    <row r="10230" spans="1:1" ht="20">
      <c r="A10230" s="39"/>
    </row>
    <row r="10231" spans="1:1" ht="20">
      <c r="A10231" s="39"/>
    </row>
    <row r="10232" spans="1:1" ht="20">
      <c r="A10232" s="39"/>
    </row>
    <row r="10233" spans="1:1" ht="20">
      <c r="A10233" s="39"/>
    </row>
    <row r="10234" spans="1:1" ht="20">
      <c r="A10234" s="39"/>
    </row>
    <row r="10235" spans="1:1" ht="20">
      <c r="A10235" s="39"/>
    </row>
    <row r="10236" spans="1:1" ht="20">
      <c r="A10236" s="39"/>
    </row>
    <row r="10237" spans="1:1" ht="20">
      <c r="A10237" s="39"/>
    </row>
    <row r="10238" spans="1:1" ht="20">
      <c r="A10238" s="39"/>
    </row>
    <row r="10239" spans="1:1" ht="20">
      <c r="A10239" s="39"/>
    </row>
    <row r="10240" spans="1:1" ht="20">
      <c r="A10240" s="39"/>
    </row>
    <row r="10241" spans="1:1" ht="20">
      <c r="A10241" s="39"/>
    </row>
    <row r="10242" spans="1:1" ht="20">
      <c r="A10242" s="39"/>
    </row>
    <row r="10243" spans="1:1" ht="20">
      <c r="A10243" s="39"/>
    </row>
    <row r="10244" spans="1:1" ht="20">
      <c r="A10244" s="39"/>
    </row>
    <row r="10245" spans="1:1" ht="20">
      <c r="A10245" s="39"/>
    </row>
    <row r="10246" spans="1:1" ht="20">
      <c r="A10246" s="39"/>
    </row>
    <row r="10247" spans="1:1" ht="20">
      <c r="A10247" s="39"/>
    </row>
    <row r="10248" spans="1:1" ht="20">
      <c r="A10248" s="39"/>
    </row>
    <row r="10249" spans="1:1" ht="20">
      <c r="A10249" s="39"/>
    </row>
    <row r="10250" spans="1:1" ht="20">
      <c r="A10250" s="39"/>
    </row>
    <row r="10251" spans="1:1" ht="20">
      <c r="A10251" s="39"/>
    </row>
    <row r="10252" spans="1:1" ht="20">
      <c r="A10252" s="39"/>
    </row>
    <row r="10253" spans="1:1" ht="20">
      <c r="A10253" s="39"/>
    </row>
    <row r="10254" spans="1:1" ht="20">
      <c r="A10254" s="39"/>
    </row>
    <row r="10255" spans="1:1" ht="20">
      <c r="A10255" s="39"/>
    </row>
    <row r="10256" spans="1:1" ht="20">
      <c r="A10256" s="39"/>
    </row>
    <row r="10257" spans="1:1" ht="20">
      <c r="A10257" s="39"/>
    </row>
    <row r="10258" spans="1:1" ht="20">
      <c r="A10258" s="39"/>
    </row>
    <row r="10259" spans="1:1" ht="20">
      <c r="A10259" s="39"/>
    </row>
    <row r="10260" spans="1:1" ht="20">
      <c r="A10260" s="39"/>
    </row>
    <row r="10261" spans="1:1" ht="20">
      <c r="A10261" s="39"/>
    </row>
    <row r="10262" spans="1:1" ht="20">
      <c r="A10262" s="39"/>
    </row>
    <row r="10263" spans="1:1" ht="20">
      <c r="A10263" s="39"/>
    </row>
    <row r="10264" spans="1:1" ht="20">
      <c r="A10264" s="39"/>
    </row>
    <row r="10265" spans="1:1" ht="20">
      <c r="A10265" s="39"/>
    </row>
    <row r="10266" spans="1:1" ht="20">
      <c r="A10266" s="39"/>
    </row>
    <row r="10267" spans="1:1" ht="20">
      <c r="A10267" s="39"/>
    </row>
    <row r="10268" spans="1:1" ht="20">
      <c r="A10268" s="39"/>
    </row>
    <row r="10269" spans="1:1" ht="20">
      <c r="A10269" s="39"/>
    </row>
    <row r="10270" spans="1:1" ht="20">
      <c r="A10270" s="39"/>
    </row>
    <row r="10271" spans="1:1" ht="20">
      <c r="A10271" s="39"/>
    </row>
    <row r="10272" spans="1:1" ht="20">
      <c r="A10272" s="39"/>
    </row>
    <row r="10273" spans="1:1" ht="20">
      <c r="A10273" s="39"/>
    </row>
    <row r="10274" spans="1:1" ht="20">
      <c r="A10274" s="39"/>
    </row>
    <row r="10275" spans="1:1" ht="20">
      <c r="A10275" s="39"/>
    </row>
    <row r="10276" spans="1:1" ht="20">
      <c r="A10276" s="39"/>
    </row>
    <row r="10277" spans="1:1" ht="20">
      <c r="A10277" s="39"/>
    </row>
    <row r="10278" spans="1:1" ht="20">
      <c r="A10278" s="39"/>
    </row>
    <row r="10279" spans="1:1" ht="20">
      <c r="A10279" s="39"/>
    </row>
    <row r="10280" spans="1:1" ht="20">
      <c r="A10280" s="39"/>
    </row>
    <row r="10281" spans="1:1" ht="20">
      <c r="A10281" s="39"/>
    </row>
    <row r="10282" spans="1:1" ht="20">
      <c r="A10282" s="39"/>
    </row>
    <row r="10283" spans="1:1" ht="20">
      <c r="A10283" s="39"/>
    </row>
    <row r="10284" spans="1:1" ht="20">
      <c r="A10284" s="39"/>
    </row>
    <row r="10285" spans="1:1" ht="20">
      <c r="A10285" s="39"/>
    </row>
    <row r="10286" spans="1:1" ht="20">
      <c r="A10286" s="39"/>
    </row>
    <row r="10287" spans="1:1" ht="20">
      <c r="A10287" s="39"/>
    </row>
    <row r="10288" spans="1:1" ht="20">
      <c r="A10288" s="39"/>
    </row>
    <row r="10289" spans="1:1" ht="20">
      <c r="A10289" s="39"/>
    </row>
    <row r="10290" spans="1:1" ht="20">
      <c r="A10290" s="39"/>
    </row>
    <row r="10291" spans="1:1" ht="20">
      <c r="A10291" s="39"/>
    </row>
    <row r="10292" spans="1:1" ht="20">
      <c r="A10292" s="39"/>
    </row>
    <row r="10293" spans="1:1" ht="20">
      <c r="A10293" s="39"/>
    </row>
    <row r="10294" spans="1:1" ht="20">
      <c r="A10294" s="39"/>
    </row>
    <row r="10295" spans="1:1" ht="20">
      <c r="A10295" s="39"/>
    </row>
    <row r="10296" spans="1:1" ht="20">
      <c r="A10296" s="39"/>
    </row>
    <row r="10297" spans="1:1" ht="20">
      <c r="A10297" s="39"/>
    </row>
    <row r="10298" spans="1:1" ht="20">
      <c r="A10298" s="39"/>
    </row>
    <row r="10299" spans="1:1" ht="20">
      <c r="A10299" s="39"/>
    </row>
    <row r="10300" spans="1:1" ht="20">
      <c r="A10300" s="39"/>
    </row>
    <row r="10301" spans="1:1" ht="20">
      <c r="A10301" s="39"/>
    </row>
    <row r="10302" spans="1:1" ht="20">
      <c r="A10302" s="39"/>
    </row>
    <row r="10303" spans="1:1" ht="20">
      <c r="A10303" s="39"/>
    </row>
    <row r="10304" spans="1:1" ht="20">
      <c r="A10304" s="39"/>
    </row>
    <row r="10305" spans="1:1" ht="20">
      <c r="A10305" s="39"/>
    </row>
    <row r="10306" spans="1:1" ht="20">
      <c r="A10306" s="39"/>
    </row>
    <row r="10307" spans="1:1" ht="20">
      <c r="A10307" s="39"/>
    </row>
    <row r="10308" spans="1:1" ht="20">
      <c r="A10308" s="39"/>
    </row>
    <row r="10309" spans="1:1" ht="20">
      <c r="A10309" s="39"/>
    </row>
    <row r="10310" spans="1:1" ht="20">
      <c r="A10310" s="39"/>
    </row>
    <row r="10311" spans="1:1" ht="20">
      <c r="A10311" s="39"/>
    </row>
    <row r="10312" spans="1:1" ht="20">
      <c r="A10312" s="39"/>
    </row>
    <row r="10313" spans="1:1" ht="20">
      <c r="A10313" s="39"/>
    </row>
    <row r="10314" spans="1:1" ht="20">
      <c r="A10314" s="39"/>
    </row>
    <row r="10315" spans="1:1" ht="20">
      <c r="A10315" s="39"/>
    </row>
    <row r="10316" spans="1:1" ht="20">
      <c r="A10316" s="39"/>
    </row>
    <row r="10317" spans="1:1" ht="20">
      <c r="A10317" s="39"/>
    </row>
    <row r="10318" spans="1:1" ht="20">
      <c r="A10318" s="39"/>
    </row>
    <row r="10319" spans="1:1" ht="20">
      <c r="A10319" s="39"/>
    </row>
    <row r="10320" spans="1:1" ht="20">
      <c r="A10320" s="39"/>
    </row>
    <row r="10321" spans="1:1" ht="20">
      <c r="A10321" s="39"/>
    </row>
    <row r="10322" spans="1:1" ht="20">
      <c r="A10322" s="39"/>
    </row>
    <row r="10323" spans="1:1" ht="20">
      <c r="A10323" s="39"/>
    </row>
    <row r="10324" spans="1:1" ht="20">
      <c r="A10324" s="39"/>
    </row>
    <row r="10325" spans="1:1" ht="20">
      <c r="A10325" s="39"/>
    </row>
    <row r="10326" spans="1:1" ht="20">
      <c r="A10326" s="39"/>
    </row>
    <row r="10327" spans="1:1" ht="20">
      <c r="A10327" s="39"/>
    </row>
    <row r="10328" spans="1:1" ht="20">
      <c r="A10328" s="39"/>
    </row>
    <row r="10329" spans="1:1" ht="20">
      <c r="A10329" s="39"/>
    </row>
    <row r="10330" spans="1:1" ht="20">
      <c r="A10330" s="39"/>
    </row>
    <row r="10331" spans="1:1" ht="20">
      <c r="A10331" s="39"/>
    </row>
    <row r="10332" spans="1:1" ht="20">
      <c r="A10332" s="39"/>
    </row>
    <row r="10333" spans="1:1" ht="20">
      <c r="A10333" s="39"/>
    </row>
    <row r="10334" spans="1:1" ht="20">
      <c r="A10334" s="39"/>
    </row>
    <row r="10335" spans="1:1" ht="20">
      <c r="A10335" s="39"/>
    </row>
    <row r="10336" spans="1:1" ht="20">
      <c r="A10336" s="39"/>
    </row>
    <row r="10337" spans="1:1" ht="20">
      <c r="A10337" s="39"/>
    </row>
    <row r="10338" spans="1:1" ht="20">
      <c r="A10338" s="39"/>
    </row>
    <row r="10339" spans="1:1" ht="20">
      <c r="A10339" s="39"/>
    </row>
    <row r="10340" spans="1:1" ht="20">
      <c r="A10340" s="39"/>
    </row>
    <row r="10341" spans="1:1" ht="20">
      <c r="A10341" s="39"/>
    </row>
    <row r="10342" spans="1:1" ht="20">
      <c r="A10342" s="39"/>
    </row>
    <row r="10343" spans="1:1" ht="20">
      <c r="A10343" s="39"/>
    </row>
    <row r="10344" spans="1:1" ht="20">
      <c r="A10344" s="39"/>
    </row>
    <row r="10345" spans="1:1" ht="20">
      <c r="A10345" s="39"/>
    </row>
    <row r="10346" spans="1:1" ht="20">
      <c r="A10346" s="39"/>
    </row>
    <row r="10347" spans="1:1" ht="20">
      <c r="A10347" s="39"/>
    </row>
    <row r="10348" spans="1:1" ht="20">
      <c r="A10348" s="39"/>
    </row>
    <row r="10349" spans="1:1" ht="20">
      <c r="A10349" s="39"/>
    </row>
    <row r="10350" spans="1:1" ht="20">
      <c r="A10350" s="39"/>
    </row>
    <row r="10351" spans="1:1" ht="20">
      <c r="A10351" s="39"/>
    </row>
    <row r="10352" spans="1:1" ht="20">
      <c r="A10352" s="39"/>
    </row>
    <row r="10353" spans="1:1" ht="20">
      <c r="A10353" s="39"/>
    </row>
    <row r="10354" spans="1:1" ht="20">
      <c r="A10354" s="39"/>
    </row>
    <row r="10355" spans="1:1" ht="20">
      <c r="A10355" s="39"/>
    </row>
    <row r="10356" spans="1:1" ht="20">
      <c r="A10356" s="39"/>
    </row>
    <row r="10357" spans="1:1" ht="20">
      <c r="A10357" s="39"/>
    </row>
    <row r="10358" spans="1:1" ht="20">
      <c r="A10358" s="39"/>
    </row>
    <row r="10359" spans="1:1" ht="20">
      <c r="A10359" s="39"/>
    </row>
    <row r="10360" spans="1:1" ht="20">
      <c r="A10360" s="39"/>
    </row>
    <row r="10361" spans="1:1" ht="20">
      <c r="A10361" s="39"/>
    </row>
    <row r="10362" spans="1:1" ht="20">
      <c r="A10362" s="39"/>
    </row>
    <row r="10363" spans="1:1" ht="20">
      <c r="A10363" s="39"/>
    </row>
    <row r="10364" spans="1:1" ht="20">
      <c r="A10364" s="39"/>
    </row>
    <row r="10365" spans="1:1" ht="20">
      <c r="A10365" s="39"/>
    </row>
    <row r="10366" spans="1:1" ht="20">
      <c r="A10366" s="39"/>
    </row>
    <row r="10367" spans="1:1" ht="20">
      <c r="A10367" s="39"/>
    </row>
    <row r="10368" spans="1:1" ht="20">
      <c r="A10368" s="39"/>
    </row>
    <row r="10369" spans="1:1" ht="20">
      <c r="A10369" s="39"/>
    </row>
    <row r="10370" spans="1:1" ht="20">
      <c r="A10370" s="39"/>
    </row>
    <row r="10371" spans="1:1" ht="20">
      <c r="A10371" s="39"/>
    </row>
    <row r="10372" spans="1:1" ht="20">
      <c r="A10372" s="39"/>
    </row>
    <row r="10373" spans="1:1" ht="20">
      <c r="A10373" s="39"/>
    </row>
    <row r="10374" spans="1:1" ht="20">
      <c r="A10374" s="39"/>
    </row>
    <row r="10375" spans="1:1" ht="20">
      <c r="A10375" s="39"/>
    </row>
    <row r="10376" spans="1:1" ht="20">
      <c r="A10376" s="39"/>
    </row>
    <row r="10377" spans="1:1" ht="20">
      <c r="A10377" s="39"/>
    </row>
    <row r="10378" spans="1:1" ht="20">
      <c r="A10378" s="39"/>
    </row>
    <row r="10379" spans="1:1" ht="20">
      <c r="A10379" s="39"/>
    </row>
    <row r="10380" spans="1:1" ht="20">
      <c r="A10380" s="39"/>
    </row>
    <row r="10381" spans="1:1" ht="20">
      <c r="A10381" s="39"/>
    </row>
    <row r="10382" spans="1:1" ht="20">
      <c r="A10382" s="39"/>
    </row>
    <row r="10383" spans="1:1" ht="20">
      <c r="A10383" s="39"/>
    </row>
    <row r="10384" spans="1:1" ht="20">
      <c r="A10384" s="39"/>
    </row>
    <row r="10385" spans="1:1" ht="20">
      <c r="A10385" s="39"/>
    </row>
    <row r="10386" spans="1:1" ht="20">
      <c r="A10386" s="39"/>
    </row>
    <row r="10387" spans="1:1" ht="20">
      <c r="A10387" s="39"/>
    </row>
    <row r="10388" spans="1:1" ht="20">
      <c r="A10388" s="39"/>
    </row>
    <row r="10389" spans="1:1" ht="20">
      <c r="A10389" s="39"/>
    </row>
    <row r="10390" spans="1:1" ht="20">
      <c r="A10390" s="39"/>
    </row>
    <row r="10391" spans="1:1" ht="20">
      <c r="A10391" s="39"/>
    </row>
    <row r="10392" spans="1:1" ht="20">
      <c r="A10392" s="39"/>
    </row>
    <row r="10393" spans="1:1" ht="20">
      <c r="A10393" s="39"/>
    </row>
    <row r="10394" spans="1:1" ht="20">
      <c r="A10394" s="39"/>
    </row>
    <row r="10395" spans="1:1" ht="20">
      <c r="A10395" s="39"/>
    </row>
    <row r="10396" spans="1:1" ht="20">
      <c r="A10396" s="39"/>
    </row>
    <row r="10397" spans="1:1" ht="20">
      <c r="A10397" s="39"/>
    </row>
    <row r="10398" spans="1:1" ht="20">
      <c r="A10398" s="39"/>
    </row>
    <row r="10399" spans="1:1" ht="20">
      <c r="A10399" s="39"/>
    </row>
    <row r="10400" spans="1:1" ht="20">
      <c r="A10400" s="39"/>
    </row>
    <row r="10401" spans="1:1" ht="20">
      <c r="A10401" s="39"/>
    </row>
    <row r="10402" spans="1:1" ht="20">
      <c r="A10402" s="39"/>
    </row>
    <row r="10403" spans="1:1" ht="20">
      <c r="A10403" s="39"/>
    </row>
    <row r="10404" spans="1:1" ht="20">
      <c r="A10404" s="39"/>
    </row>
    <row r="10405" spans="1:1" ht="20">
      <c r="A10405" s="39"/>
    </row>
    <row r="10406" spans="1:1" ht="20">
      <c r="A10406" s="39"/>
    </row>
    <row r="10407" spans="1:1" ht="20">
      <c r="A10407" s="39"/>
    </row>
    <row r="10408" spans="1:1" ht="20">
      <c r="A10408" s="39"/>
    </row>
    <row r="10409" spans="1:1" ht="20">
      <c r="A10409" s="39"/>
    </row>
    <row r="10410" spans="1:1" ht="20">
      <c r="A10410" s="39"/>
    </row>
    <row r="10411" spans="1:1" ht="20">
      <c r="A10411" s="39"/>
    </row>
    <row r="10412" spans="1:1" ht="20">
      <c r="A10412" s="39"/>
    </row>
    <row r="10413" spans="1:1" ht="20">
      <c r="A10413" s="39"/>
    </row>
    <row r="10414" spans="1:1" ht="20">
      <c r="A10414" s="39"/>
    </row>
    <row r="10415" spans="1:1" ht="20">
      <c r="A10415" s="39"/>
    </row>
    <row r="10416" spans="1:1" ht="20">
      <c r="A10416" s="39"/>
    </row>
    <row r="10417" spans="1:1" ht="20">
      <c r="A10417" s="39"/>
    </row>
    <row r="10418" spans="1:1" ht="20">
      <c r="A10418" s="39"/>
    </row>
    <row r="10419" spans="1:1" ht="20">
      <c r="A10419" s="39"/>
    </row>
    <row r="10420" spans="1:1" ht="20">
      <c r="A10420" s="39"/>
    </row>
    <row r="10421" spans="1:1" ht="20">
      <c r="A10421" s="39"/>
    </row>
    <row r="10422" spans="1:1" ht="20">
      <c r="A10422" s="39"/>
    </row>
    <row r="10423" spans="1:1" ht="20">
      <c r="A10423" s="39"/>
    </row>
    <row r="10424" spans="1:1" ht="20">
      <c r="A10424" s="39"/>
    </row>
    <row r="10425" spans="1:1" ht="20">
      <c r="A10425" s="39"/>
    </row>
    <row r="10426" spans="1:1" ht="20">
      <c r="A10426" s="39"/>
    </row>
    <row r="10427" spans="1:1" ht="20">
      <c r="A10427" s="39"/>
    </row>
    <row r="10428" spans="1:1" ht="20">
      <c r="A10428" s="39"/>
    </row>
    <row r="10429" spans="1:1" ht="20">
      <c r="A10429" s="39"/>
    </row>
    <row r="10430" spans="1:1" ht="20">
      <c r="A10430" s="39"/>
    </row>
    <row r="10431" spans="1:1" ht="20">
      <c r="A10431" s="39"/>
    </row>
    <row r="10432" spans="1:1" ht="20">
      <c r="A10432" s="39"/>
    </row>
    <row r="10433" spans="1:1" ht="20">
      <c r="A10433" s="39"/>
    </row>
    <row r="10434" spans="1:1" ht="20">
      <c r="A10434" s="39"/>
    </row>
    <row r="10435" spans="1:1" ht="20">
      <c r="A10435" s="39"/>
    </row>
    <row r="10436" spans="1:1" ht="20">
      <c r="A10436" s="39"/>
    </row>
    <row r="10437" spans="1:1" ht="20">
      <c r="A10437" s="39"/>
    </row>
    <row r="10438" spans="1:1" ht="20">
      <c r="A10438" s="39"/>
    </row>
    <row r="10439" spans="1:1" ht="20">
      <c r="A10439" s="39"/>
    </row>
    <row r="10440" spans="1:1" ht="20">
      <c r="A10440" s="39"/>
    </row>
    <row r="10441" spans="1:1" ht="20">
      <c r="A10441" s="39"/>
    </row>
    <row r="10442" spans="1:1" ht="20">
      <c r="A10442" s="39"/>
    </row>
    <row r="10443" spans="1:1" ht="20">
      <c r="A10443" s="39"/>
    </row>
    <row r="10444" spans="1:1" ht="20">
      <c r="A10444" s="39"/>
    </row>
    <row r="10445" spans="1:1" ht="20">
      <c r="A10445" s="39"/>
    </row>
    <row r="10446" spans="1:1" ht="20">
      <c r="A10446" s="39"/>
    </row>
    <row r="10447" spans="1:1" ht="20">
      <c r="A10447" s="39"/>
    </row>
    <row r="10448" spans="1:1" ht="20">
      <c r="A10448" s="39"/>
    </row>
    <row r="10449" spans="1:1" ht="20">
      <c r="A10449" s="39"/>
    </row>
    <row r="10450" spans="1:1" ht="20">
      <c r="A10450" s="39"/>
    </row>
    <row r="10451" spans="1:1" ht="20">
      <c r="A10451" s="39"/>
    </row>
    <row r="10452" spans="1:1" ht="20">
      <c r="A10452" s="39"/>
    </row>
    <row r="10453" spans="1:1" ht="20">
      <c r="A10453" s="39"/>
    </row>
    <row r="10454" spans="1:1" ht="20">
      <c r="A10454" s="39"/>
    </row>
    <row r="10455" spans="1:1" ht="20">
      <c r="A10455" s="39"/>
    </row>
    <row r="10456" spans="1:1" ht="20">
      <c r="A10456" s="39"/>
    </row>
    <row r="10457" spans="1:1" ht="20">
      <c r="A10457" s="39"/>
    </row>
    <row r="10458" spans="1:1" ht="20">
      <c r="A10458" s="39"/>
    </row>
    <row r="10459" spans="1:1" ht="20">
      <c r="A10459" s="39"/>
    </row>
    <row r="10460" spans="1:1" ht="20">
      <c r="A10460" s="39"/>
    </row>
    <row r="10461" spans="1:1" ht="20">
      <c r="A10461" s="39"/>
    </row>
    <row r="10462" spans="1:1" ht="20">
      <c r="A10462" s="39"/>
    </row>
    <row r="10463" spans="1:1" ht="20">
      <c r="A10463" s="39"/>
    </row>
    <row r="10464" spans="1:1" ht="20">
      <c r="A10464" s="39"/>
    </row>
    <row r="10465" spans="1:1" ht="20">
      <c r="A10465" s="39"/>
    </row>
    <row r="10466" spans="1:1" ht="20">
      <c r="A10466" s="39"/>
    </row>
    <row r="10467" spans="1:1" ht="20">
      <c r="A10467" s="39"/>
    </row>
    <row r="10468" spans="1:1" ht="20">
      <c r="A10468" s="39"/>
    </row>
    <row r="10469" spans="1:1" ht="20">
      <c r="A10469" s="39"/>
    </row>
    <row r="10470" spans="1:1" ht="20">
      <c r="A10470" s="39"/>
    </row>
    <row r="10471" spans="1:1" ht="20">
      <c r="A10471" s="39"/>
    </row>
    <row r="10472" spans="1:1" ht="20">
      <c r="A10472" s="39"/>
    </row>
    <row r="10473" spans="1:1" ht="20">
      <c r="A10473" s="39"/>
    </row>
    <row r="10474" spans="1:1" ht="20">
      <c r="A10474" s="39"/>
    </row>
    <row r="10475" spans="1:1" ht="20">
      <c r="A10475" s="39"/>
    </row>
    <row r="10476" spans="1:1" ht="20">
      <c r="A10476" s="39"/>
    </row>
    <row r="10477" spans="1:1" ht="20">
      <c r="A10477" s="39"/>
    </row>
    <row r="10478" spans="1:1" ht="20">
      <c r="A10478" s="39"/>
    </row>
    <row r="10479" spans="1:1" ht="20">
      <c r="A10479" s="39"/>
    </row>
    <row r="10480" spans="1:1" ht="20">
      <c r="A10480" s="39"/>
    </row>
    <row r="10481" spans="1:1" ht="20">
      <c r="A10481" s="39"/>
    </row>
    <row r="10482" spans="1:1" ht="20">
      <c r="A10482" s="39"/>
    </row>
    <row r="10483" spans="1:1" ht="20">
      <c r="A10483" s="39"/>
    </row>
    <row r="10484" spans="1:1" ht="20">
      <c r="A10484" s="39"/>
    </row>
    <row r="10485" spans="1:1" ht="20">
      <c r="A10485" s="39"/>
    </row>
    <row r="10486" spans="1:1" ht="20">
      <c r="A10486" s="39"/>
    </row>
    <row r="10487" spans="1:1" ht="20">
      <c r="A10487" s="39"/>
    </row>
    <row r="10488" spans="1:1" ht="20">
      <c r="A10488" s="39"/>
    </row>
    <row r="10489" spans="1:1" ht="20">
      <c r="A10489" s="39"/>
    </row>
    <row r="10490" spans="1:1" ht="20">
      <c r="A10490" s="39"/>
    </row>
    <row r="10491" spans="1:1" ht="20">
      <c r="A10491" s="39"/>
    </row>
    <row r="10492" spans="1:1" ht="20">
      <c r="A10492" s="39"/>
    </row>
    <row r="10493" spans="1:1" ht="20">
      <c r="A10493" s="39"/>
    </row>
    <row r="10494" spans="1:1" ht="20">
      <c r="A10494" s="39"/>
    </row>
    <row r="10495" spans="1:1" ht="20">
      <c r="A10495" s="39"/>
    </row>
    <row r="10496" spans="1:1" ht="20">
      <c r="A10496" s="39"/>
    </row>
    <row r="10497" spans="1:1" ht="20">
      <c r="A10497" s="39"/>
    </row>
    <row r="10498" spans="1:1" ht="20">
      <c r="A10498" s="39"/>
    </row>
    <row r="10499" spans="1:1" ht="20">
      <c r="A10499" s="39"/>
    </row>
    <row r="10500" spans="1:1" ht="20">
      <c r="A10500" s="39"/>
    </row>
    <row r="10501" spans="1:1" ht="20">
      <c r="A10501" s="39"/>
    </row>
    <row r="10502" spans="1:1" ht="20">
      <c r="A10502" s="39"/>
    </row>
    <row r="10503" spans="1:1" ht="20">
      <c r="A10503" s="39"/>
    </row>
    <row r="10504" spans="1:1" ht="20">
      <c r="A10504" s="39"/>
    </row>
    <row r="10505" spans="1:1" ht="20">
      <c r="A10505" s="39"/>
    </row>
    <row r="10506" spans="1:1" ht="20">
      <c r="A10506" s="39"/>
    </row>
    <row r="10507" spans="1:1" ht="20">
      <c r="A10507" s="39"/>
    </row>
    <row r="10508" spans="1:1" ht="20">
      <c r="A10508" s="39"/>
    </row>
    <row r="10509" spans="1:1" ht="20">
      <c r="A10509" s="39"/>
    </row>
    <row r="10510" spans="1:1" ht="20">
      <c r="A10510" s="39"/>
    </row>
    <row r="10511" spans="1:1" ht="20">
      <c r="A10511" s="39"/>
    </row>
    <row r="10512" spans="1:1" ht="20">
      <c r="A10512" s="39"/>
    </row>
    <row r="10513" spans="1:1" ht="20">
      <c r="A10513" s="39"/>
    </row>
    <row r="10514" spans="1:1" ht="20">
      <c r="A10514" s="39"/>
    </row>
    <row r="10515" spans="1:1" ht="20">
      <c r="A10515" s="39"/>
    </row>
    <row r="10516" spans="1:1" ht="20">
      <c r="A10516" s="39"/>
    </row>
    <row r="10517" spans="1:1" ht="20">
      <c r="A10517" s="39"/>
    </row>
    <row r="10518" spans="1:1" ht="20">
      <c r="A10518" s="39"/>
    </row>
    <row r="10519" spans="1:1" ht="20">
      <c r="A10519" s="39"/>
    </row>
    <row r="10520" spans="1:1" ht="20">
      <c r="A10520" s="39"/>
    </row>
    <row r="10521" spans="1:1" ht="20">
      <c r="A10521" s="39"/>
    </row>
    <row r="10522" spans="1:1" ht="20">
      <c r="A10522" s="39"/>
    </row>
    <row r="10523" spans="1:1" ht="20">
      <c r="A10523" s="39"/>
    </row>
    <row r="10524" spans="1:1" ht="20">
      <c r="A10524" s="39"/>
    </row>
    <row r="10525" spans="1:1" ht="20">
      <c r="A10525" s="39"/>
    </row>
    <row r="10526" spans="1:1" ht="20">
      <c r="A10526" s="39"/>
    </row>
    <row r="10527" spans="1:1" ht="20">
      <c r="A10527" s="39"/>
    </row>
    <row r="10528" spans="1:1" ht="20">
      <c r="A10528" s="39"/>
    </row>
    <row r="10529" spans="1:1" ht="20">
      <c r="A10529" s="39"/>
    </row>
    <row r="10530" spans="1:1" ht="20">
      <c r="A10530" s="39"/>
    </row>
    <row r="10531" spans="1:1" ht="20">
      <c r="A10531" s="39"/>
    </row>
    <row r="10532" spans="1:1" ht="20">
      <c r="A10532" s="39"/>
    </row>
    <row r="10533" spans="1:1" ht="20">
      <c r="A10533" s="39"/>
    </row>
    <row r="10534" spans="1:1" ht="20">
      <c r="A10534" s="39"/>
    </row>
    <row r="10535" spans="1:1" ht="20">
      <c r="A10535" s="39"/>
    </row>
    <row r="10536" spans="1:1" ht="20">
      <c r="A10536" s="39"/>
    </row>
    <row r="10537" spans="1:1" ht="20">
      <c r="A10537" s="39"/>
    </row>
    <row r="10538" spans="1:1" ht="20">
      <c r="A10538" s="39"/>
    </row>
    <row r="10539" spans="1:1" ht="20">
      <c r="A10539" s="39"/>
    </row>
    <row r="10540" spans="1:1" ht="20">
      <c r="A10540" s="39"/>
    </row>
    <row r="10541" spans="1:1" ht="20">
      <c r="A10541" s="39"/>
    </row>
    <row r="10542" spans="1:1" ht="20">
      <c r="A10542" s="39"/>
    </row>
    <row r="10543" spans="1:1" ht="20">
      <c r="A10543" s="39"/>
    </row>
    <row r="10544" spans="1:1" ht="20">
      <c r="A10544" s="39"/>
    </row>
    <row r="10545" spans="1:1" ht="20">
      <c r="A10545" s="39"/>
    </row>
    <row r="10546" spans="1:1" ht="20">
      <c r="A10546" s="39"/>
    </row>
    <row r="10547" spans="1:1" ht="20">
      <c r="A10547" s="39"/>
    </row>
    <row r="10548" spans="1:1" ht="20">
      <c r="A10548" s="39"/>
    </row>
    <row r="10549" spans="1:1" ht="20">
      <c r="A10549" s="39"/>
    </row>
    <row r="10550" spans="1:1" ht="20">
      <c r="A10550" s="39"/>
    </row>
    <row r="10551" spans="1:1" ht="20">
      <c r="A10551" s="39"/>
    </row>
    <row r="10552" spans="1:1" ht="20">
      <c r="A10552" s="39"/>
    </row>
    <row r="10553" spans="1:1" ht="20">
      <c r="A10553" s="39"/>
    </row>
    <row r="10554" spans="1:1" ht="20">
      <c r="A10554" s="39"/>
    </row>
    <row r="10555" spans="1:1" ht="20">
      <c r="A10555" s="39"/>
    </row>
    <row r="10556" spans="1:1" ht="20">
      <c r="A10556" s="39"/>
    </row>
    <row r="10557" spans="1:1" ht="20">
      <c r="A10557" s="39"/>
    </row>
    <row r="10558" spans="1:1" ht="20">
      <c r="A10558" s="39"/>
    </row>
    <row r="10559" spans="1:1" ht="20">
      <c r="A10559" s="39"/>
    </row>
    <row r="10560" spans="1:1" ht="20">
      <c r="A10560" s="39"/>
    </row>
    <row r="10561" spans="1:1" ht="20">
      <c r="A10561" s="39"/>
    </row>
    <row r="10562" spans="1:1" ht="20">
      <c r="A10562" s="39"/>
    </row>
    <row r="10563" spans="1:1" ht="20">
      <c r="A10563" s="39"/>
    </row>
    <row r="10564" spans="1:1" ht="20">
      <c r="A10564" s="39"/>
    </row>
    <row r="10565" spans="1:1" ht="20">
      <c r="A10565" s="39"/>
    </row>
    <row r="10566" spans="1:1" ht="20">
      <c r="A10566" s="39"/>
    </row>
    <row r="10567" spans="1:1" ht="20">
      <c r="A10567" s="39"/>
    </row>
    <row r="10568" spans="1:1" ht="20">
      <c r="A10568" s="39"/>
    </row>
    <row r="10569" spans="1:1" ht="20">
      <c r="A10569" s="39"/>
    </row>
    <row r="10570" spans="1:1" ht="20">
      <c r="A10570" s="39"/>
    </row>
    <row r="10571" spans="1:1" ht="20">
      <c r="A10571" s="39"/>
    </row>
    <row r="10572" spans="1:1" ht="20">
      <c r="A10572" s="39"/>
    </row>
    <row r="10573" spans="1:1" ht="20">
      <c r="A10573" s="39"/>
    </row>
    <row r="10574" spans="1:1" ht="20">
      <c r="A10574" s="39"/>
    </row>
    <row r="10575" spans="1:1" ht="20">
      <c r="A10575" s="39"/>
    </row>
    <row r="10576" spans="1:1" ht="20">
      <c r="A10576" s="39"/>
    </row>
    <row r="10577" spans="1:1" ht="20">
      <c r="A10577" s="39"/>
    </row>
    <row r="10578" spans="1:1" ht="20">
      <c r="A10578" s="39"/>
    </row>
    <row r="10579" spans="1:1" ht="20">
      <c r="A10579" s="39"/>
    </row>
    <row r="10580" spans="1:1" ht="20">
      <c r="A10580" s="39"/>
    </row>
    <row r="10581" spans="1:1" ht="20">
      <c r="A10581" s="39"/>
    </row>
    <row r="10582" spans="1:1" ht="20">
      <c r="A10582" s="39"/>
    </row>
    <row r="10583" spans="1:1" ht="20">
      <c r="A10583" s="39"/>
    </row>
    <row r="10584" spans="1:1" ht="20">
      <c r="A10584" s="39"/>
    </row>
    <row r="10585" spans="1:1" ht="20">
      <c r="A10585" s="39"/>
    </row>
    <row r="10586" spans="1:1" ht="20">
      <c r="A10586" s="39"/>
    </row>
    <row r="10587" spans="1:1" ht="20">
      <c r="A10587" s="39"/>
    </row>
    <row r="10588" spans="1:1" ht="20">
      <c r="A10588" s="39"/>
    </row>
    <row r="10589" spans="1:1" ht="20">
      <c r="A10589" s="39"/>
    </row>
    <row r="10590" spans="1:1" ht="20">
      <c r="A10590" s="39"/>
    </row>
    <row r="10591" spans="1:1" ht="20">
      <c r="A10591" s="39"/>
    </row>
    <row r="10592" spans="1:1" ht="20">
      <c r="A10592" s="39"/>
    </row>
    <row r="10593" spans="1:1" ht="20">
      <c r="A10593" s="39"/>
    </row>
    <row r="10594" spans="1:1" ht="20">
      <c r="A10594" s="39"/>
    </row>
    <row r="10595" spans="1:1" ht="20">
      <c r="A10595" s="39"/>
    </row>
    <row r="10596" spans="1:1" ht="20">
      <c r="A10596" s="39"/>
    </row>
    <row r="10597" spans="1:1" ht="20">
      <c r="A10597" s="39"/>
    </row>
    <row r="10598" spans="1:1" ht="20">
      <c r="A10598" s="39"/>
    </row>
    <row r="10599" spans="1:1" ht="20">
      <c r="A10599" s="39"/>
    </row>
    <row r="10600" spans="1:1" ht="20">
      <c r="A10600" s="39"/>
    </row>
    <row r="10601" spans="1:1" ht="20">
      <c r="A10601" s="39"/>
    </row>
    <row r="10602" spans="1:1" ht="20">
      <c r="A10602" s="39"/>
    </row>
    <row r="10603" spans="1:1" ht="20">
      <c r="A10603" s="39"/>
    </row>
    <row r="10604" spans="1:1" ht="20">
      <c r="A10604" s="39"/>
    </row>
    <row r="10605" spans="1:1" ht="20">
      <c r="A10605" s="39"/>
    </row>
    <row r="10606" spans="1:1" ht="20">
      <c r="A10606" s="39"/>
    </row>
    <row r="10607" spans="1:1" ht="20">
      <c r="A10607" s="39"/>
    </row>
    <row r="10608" spans="1:1" ht="20">
      <c r="A10608" s="39"/>
    </row>
    <row r="10609" spans="1:1" ht="20">
      <c r="A10609" s="39"/>
    </row>
    <row r="10610" spans="1:1" ht="20">
      <c r="A10610" s="39"/>
    </row>
    <row r="10611" spans="1:1" ht="20">
      <c r="A10611" s="39"/>
    </row>
    <row r="10612" spans="1:1" ht="20">
      <c r="A10612" s="39"/>
    </row>
    <row r="10613" spans="1:1" ht="20">
      <c r="A10613" s="39"/>
    </row>
    <row r="10614" spans="1:1" ht="20">
      <c r="A10614" s="39"/>
    </row>
    <row r="10615" spans="1:1" ht="20">
      <c r="A10615" s="39"/>
    </row>
    <row r="10616" spans="1:1" ht="20">
      <c r="A10616" s="39"/>
    </row>
    <row r="10617" spans="1:1" ht="20">
      <c r="A10617" s="39"/>
    </row>
    <row r="10618" spans="1:1" ht="20">
      <c r="A10618" s="39"/>
    </row>
    <row r="10619" spans="1:1" ht="20">
      <c r="A10619" s="39"/>
    </row>
    <row r="10620" spans="1:1" ht="20">
      <c r="A10620" s="39"/>
    </row>
    <row r="10621" spans="1:1" ht="20">
      <c r="A10621" s="39"/>
    </row>
    <row r="10622" spans="1:1" ht="20">
      <c r="A10622" s="39"/>
    </row>
    <row r="10623" spans="1:1" ht="20">
      <c r="A10623" s="39"/>
    </row>
    <row r="10624" spans="1:1" ht="20">
      <c r="A10624" s="39"/>
    </row>
    <row r="10625" spans="1:1" ht="20">
      <c r="A10625" s="39"/>
    </row>
    <row r="10626" spans="1:1" ht="20">
      <c r="A10626" s="39"/>
    </row>
    <row r="10627" spans="1:1" ht="20">
      <c r="A10627" s="39"/>
    </row>
    <row r="10628" spans="1:1" ht="20">
      <c r="A10628" s="39"/>
    </row>
    <row r="10629" spans="1:1" ht="20">
      <c r="A10629" s="39"/>
    </row>
    <row r="10630" spans="1:1" ht="20">
      <c r="A10630" s="39"/>
    </row>
    <row r="10631" spans="1:1" ht="20">
      <c r="A10631" s="39"/>
    </row>
    <row r="10632" spans="1:1" ht="20">
      <c r="A10632" s="39"/>
    </row>
    <row r="10633" spans="1:1" ht="20">
      <c r="A10633" s="39"/>
    </row>
    <row r="10634" spans="1:1" ht="20">
      <c r="A10634" s="39"/>
    </row>
    <row r="10635" spans="1:1" ht="20">
      <c r="A10635" s="39"/>
    </row>
    <row r="10636" spans="1:1" ht="20">
      <c r="A10636" s="39"/>
    </row>
    <row r="10637" spans="1:1" ht="20">
      <c r="A10637" s="39"/>
    </row>
    <row r="10638" spans="1:1" ht="20">
      <c r="A10638" s="39"/>
    </row>
    <row r="10639" spans="1:1" ht="20">
      <c r="A10639" s="39"/>
    </row>
    <row r="10640" spans="1:1" ht="20">
      <c r="A10640" s="39"/>
    </row>
    <row r="10641" spans="1:1" ht="20">
      <c r="A10641" s="39"/>
    </row>
    <row r="10642" spans="1:1" ht="20">
      <c r="A10642" s="39"/>
    </row>
    <row r="10643" spans="1:1" ht="20">
      <c r="A10643" s="39"/>
    </row>
    <row r="10644" spans="1:1" ht="20">
      <c r="A10644" s="39"/>
    </row>
    <row r="10645" spans="1:1" ht="20">
      <c r="A10645" s="39"/>
    </row>
    <row r="10646" spans="1:1" ht="20">
      <c r="A10646" s="39"/>
    </row>
    <row r="10647" spans="1:1" ht="20">
      <c r="A10647" s="39"/>
    </row>
    <row r="10648" spans="1:1" ht="20">
      <c r="A10648" s="39"/>
    </row>
    <row r="10649" spans="1:1" ht="20">
      <c r="A10649" s="39"/>
    </row>
    <row r="10650" spans="1:1" ht="20">
      <c r="A10650" s="39"/>
    </row>
    <row r="10651" spans="1:1" ht="20">
      <c r="A10651" s="39"/>
    </row>
    <row r="10652" spans="1:1" ht="20">
      <c r="A10652" s="39"/>
    </row>
    <row r="10653" spans="1:1" ht="20">
      <c r="A10653" s="39"/>
    </row>
    <row r="10654" spans="1:1" ht="20">
      <c r="A10654" s="39"/>
    </row>
    <row r="10655" spans="1:1" ht="20">
      <c r="A10655" s="39"/>
    </row>
    <row r="10656" spans="1:1" ht="20">
      <c r="A10656" s="39"/>
    </row>
    <row r="10657" spans="1:1" ht="20">
      <c r="A10657" s="39"/>
    </row>
    <row r="10658" spans="1:1" ht="20">
      <c r="A10658" s="39"/>
    </row>
    <row r="10659" spans="1:1" ht="20">
      <c r="A10659" s="39"/>
    </row>
    <row r="10660" spans="1:1" ht="20">
      <c r="A10660" s="39"/>
    </row>
    <row r="10661" spans="1:1" ht="20">
      <c r="A10661" s="39"/>
    </row>
    <row r="10662" spans="1:1" ht="20">
      <c r="A10662" s="39"/>
    </row>
    <row r="10663" spans="1:1" ht="20">
      <c r="A10663" s="39"/>
    </row>
    <row r="10664" spans="1:1" ht="20">
      <c r="A10664" s="39"/>
    </row>
    <row r="10665" spans="1:1" ht="20">
      <c r="A10665" s="39"/>
    </row>
    <row r="10666" spans="1:1" ht="20">
      <c r="A10666" s="39"/>
    </row>
    <row r="10667" spans="1:1" ht="20">
      <c r="A10667" s="39"/>
    </row>
    <row r="10668" spans="1:1" ht="20">
      <c r="A10668" s="39"/>
    </row>
    <row r="10669" spans="1:1" ht="20">
      <c r="A10669" s="39"/>
    </row>
    <row r="10670" spans="1:1" ht="20">
      <c r="A10670" s="39"/>
    </row>
    <row r="10671" spans="1:1" ht="20">
      <c r="A10671" s="39"/>
    </row>
    <row r="10672" spans="1:1" ht="20">
      <c r="A10672" s="39"/>
    </row>
    <row r="10673" spans="1:1" ht="20">
      <c r="A10673" s="39"/>
    </row>
    <row r="10674" spans="1:1" ht="20">
      <c r="A10674" s="39"/>
    </row>
    <row r="10675" spans="1:1" ht="20">
      <c r="A10675" s="39"/>
    </row>
    <row r="10676" spans="1:1" ht="20">
      <c r="A10676" s="39"/>
    </row>
    <row r="10677" spans="1:1" ht="20">
      <c r="A10677" s="39"/>
    </row>
    <row r="10678" spans="1:1" ht="20">
      <c r="A10678" s="39"/>
    </row>
    <row r="10679" spans="1:1" ht="20">
      <c r="A10679" s="39"/>
    </row>
    <row r="10680" spans="1:1" ht="20">
      <c r="A10680" s="39"/>
    </row>
    <row r="10681" spans="1:1" ht="20">
      <c r="A10681" s="39"/>
    </row>
    <row r="10682" spans="1:1" ht="20">
      <c r="A10682" s="39"/>
    </row>
    <row r="10683" spans="1:1" ht="20">
      <c r="A10683" s="39"/>
    </row>
    <row r="10684" spans="1:1" ht="20">
      <c r="A10684" s="39"/>
    </row>
    <row r="10685" spans="1:1" ht="20">
      <c r="A10685" s="39"/>
    </row>
    <row r="10686" spans="1:1" ht="20">
      <c r="A10686" s="39"/>
    </row>
    <row r="10687" spans="1:1" ht="20">
      <c r="A10687" s="39"/>
    </row>
    <row r="10688" spans="1:1" ht="20">
      <c r="A10688" s="39"/>
    </row>
    <row r="10689" spans="1:1" ht="20">
      <c r="A10689" s="39"/>
    </row>
    <row r="10690" spans="1:1" ht="20">
      <c r="A10690" s="39"/>
    </row>
    <row r="10691" spans="1:1" ht="20">
      <c r="A10691" s="39"/>
    </row>
    <row r="10692" spans="1:1" ht="20">
      <c r="A10692" s="39"/>
    </row>
    <row r="10693" spans="1:1" ht="20">
      <c r="A10693" s="39"/>
    </row>
    <row r="10694" spans="1:1" ht="20">
      <c r="A10694" s="39"/>
    </row>
    <row r="10695" spans="1:1" ht="20">
      <c r="A10695" s="39"/>
    </row>
    <row r="10696" spans="1:1" ht="20">
      <c r="A10696" s="39"/>
    </row>
    <row r="10697" spans="1:1" ht="20">
      <c r="A10697" s="39"/>
    </row>
    <row r="10698" spans="1:1" ht="20">
      <c r="A10698" s="39"/>
    </row>
    <row r="10699" spans="1:1" ht="20">
      <c r="A10699" s="39"/>
    </row>
    <row r="10700" spans="1:1" ht="20">
      <c r="A10700" s="39"/>
    </row>
    <row r="10701" spans="1:1" ht="20">
      <c r="A10701" s="39"/>
    </row>
    <row r="10702" spans="1:1" ht="20">
      <c r="A10702" s="39"/>
    </row>
    <row r="10703" spans="1:1" ht="20">
      <c r="A10703" s="39"/>
    </row>
    <row r="10704" spans="1:1" ht="20">
      <c r="A10704" s="39"/>
    </row>
    <row r="10705" spans="1:1" ht="20">
      <c r="A10705" s="39"/>
    </row>
    <row r="10706" spans="1:1" ht="20">
      <c r="A10706" s="39"/>
    </row>
    <row r="10707" spans="1:1" ht="20">
      <c r="A10707" s="39"/>
    </row>
    <row r="10708" spans="1:1" ht="20">
      <c r="A10708" s="39"/>
    </row>
    <row r="10709" spans="1:1" ht="20">
      <c r="A10709" s="39"/>
    </row>
    <row r="10710" spans="1:1" ht="20">
      <c r="A10710" s="39"/>
    </row>
    <row r="10711" spans="1:1" ht="20">
      <c r="A10711" s="39"/>
    </row>
    <row r="10712" spans="1:1" ht="20">
      <c r="A10712" s="39"/>
    </row>
    <row r="10713" spans="1:1" ht="20">
      <c r="A10713" s="39"/>
    </row>
    <row r="10714" spans="1:1" ht="20">
      <c r="A10714" s="39"/>
    </row>
    <row r="10715" spans="1:1" ht="20">
      <c r="A10715" s="39"/>
    </row>
    <row r="10716" spans="1:1" ht="20">
      <c r="A10716" s="39"/>
    </row>
    <row r="10717" spans="1:1" ht="20">
      <c r="A10717" s="39"/>
    </row>
    <row r="10718" spans="1:1" ht="20">
      <c r="A10718" s="39"/>
    </row>
    <row r="10719" spans="1:1" ht="20">
      <c r="A10719" s="39"/>
    </row>
    <row r="10720" spans="1:1" ht="20">
      <c r="A10720" s="39"/>
    </row>
    <row r="10721" spans="1:1" ht="20">
      <c r="A10721" s="39"/>
    </row>
    <row r="10722" spans="1:1" ht="20">
      <c r="A10722" s="39"/>
    </row>
    <row r="10723" spans="1:1" ht="20">
      <c r="A10723" s="39"/>
    </row>
    <row r="10724" spans="1:1" ht="20">
      <c r="A10724" s="39"/>
    </row>
    <row r="10725" spans="1:1" ht="20">
      <c r="A10725" s="39"/>
    </row>
    <row r="10726" spans="1:1" ht="20">
      <c r="A10726" s="39"/>
    </row>
    <row r="10727" spans="1:1" ht="20">
      <c r="A10727" s="39"/>
    </row>
    <row r="10728" spans="1:1" ht="20">
      <c r="A10728" s="39"/>
    </row>
    <row r="10729" spans="1:1" ht="20">
      <c r="A10729" s="39"/>
    </row>
    <row r="10730" spans="1:1" ht="20">
      <c r="A10730" s="39"/>
    </row>
    <row r="10731" spans="1:1" ht="20">
      <c r="A10731" s="39"/>
    </row>
    <row r="10732" spans="1:1" ht="20">
      <c r="A10732" s="39"/>
    </row>
    <row r="10733" spans="1:1" ht="20">
      <c r="A10733" s="39"/>
    </row>
    <row r="10734" spans="1:1" ht="20">
      <c r="A10734" s="39"/>
    </row>
    <row r="10735" spans="1:1" ht="20">
      <c r="A10735" s="39"/>
    </row>
    <row r="10736" spans="1:1" ht="20">
      <c r="A10736" s="39"/>
    </row>
    <row r="10737" spans="1:1" ht="20">
      <c r="A10737" s="39"/>
    </row>
    <row r="10738" spans="1:1" ht="20">
      <c r="A10738" s="39"/>
    </row>
    <row r="10739" spans="1:1" ht="20">
      <c r="A10739" s="39"/>
    </row>
    <row r="10740" spans="1:1" ht="20">
      <c r="A10740" s="39"/>
    </row>
    <row r="10741" spans="1:1" ht="20">
      <c r="A10741" s="39"/>
    </row>
    <row r="10742" spans="1:1" ht="20">
      <c r="A10742" s="39"/>
    </row>
    <row r="10743" spans="1:1" ht="20">
      <c r="A10743" s="39"/>
    </row>
    <row r="10744" spans="1:1" ht="20">
      <c r="A10744" s="39"/>
    </row>
    <row r="10745" spans="1:1" ht="20">
      <c r="A10745" s="39"/>
    </row>
    <row r="10746" spans="1:1" ht="20">
      <c r="A10746" s="39"/>
    </row>
    <row r="10747" spans="1:1" ht="20">
      <c r="A10747" s="39"/>
    </row>
    <row r="10748" spans="1:1" ht="20">
      <c r="A10748" s="39"/>
    </row>
    <row r="10749" spans="1:1" ht="20">
      <c r="A10749" s="39"/>
    </row>
    <row r="10750" spans="1:1" ht="20">
      <c r="A10750" s="39"/>
    </row>
    <row r="10751" spans="1:1" ht="20">
      <c r="A10751" s="39"/>
    </row>
    <row r="10752" spans="1:1" ht="20">
      <c r="A10752" s="39"/>
    </row>
    <row r="10753" spans="1:1" ht="20">
      <c r="A10753" s="39"/>
    </row>
    <row r="10754" spans="1:1" ht="20">
      <c r="A10754" s="39"/>
    </row>
    <row r="10755" spans="1:1" ht="20">
      <c r="A10755" s="39"/>
    </row>
    <row r="10756" spans="1:1" ht="20">
      <c r="A10756" s="39"/>
    </row>
    <row r="10757" spans="1:1" ht="20">
      <c r="A10757" s="39"/>
    </row>
    <row r="10758" spans="1:1" ht="20">
      <c r="A10758" s="39"/>
    </row>
    <row r="10759" spans="1:1" ht="20">
      <c r="A10759" s="39"/>
    </row>
    <row r="10760" spans="1:1" ht="20">
      <c r="A10760" s="39"/>
    </row>
    <row r="10761" spans="1:1" ht="20">
      <c r="A10761" s="39"/>
    </row>
    <row r="10762" spans="1:1" ht="20">
      <c r="A10762" s="39"/>
    </row>
    <row r="10763" spans="1:1" ht="20">
      <c r="A10763" s="39"/>
    </row>
    <row r="10764" spans="1:1" ht="20">
      <c r="A10764" s="39"/>
    </row>
    <row r="10765" spans="1:1" ht="20">
      <c r="A10765" s="39"/>
    </row>
    <row r="10766" spans="1:1" ht="20">
      <c r="A10766" s="39"/>
    </row>
    <row r="10767" spans="1:1" ht="20">
      <c r="A10767" s="39"/>
    </row>
    <row r="10768" spans="1:1" ht="20">
      <c r="A10768" s="39"/>
    </row>
    <row r="10769" spans="1:1" ht="20">
      <c r="A10769" s="39"/>
    </row>
    <row r="10770" spans="1:1" ht="20">
      <c r="A10770" s="39"/>
    </row>
    <row r="10771" spans="1:1" ht="20">
      <c r="A10771" s="39"/>
    </row>
    <row r="10772" spans="1:1" ht="20">
      <c r="A10772" s="39"/>
    </row>
    <row r="10773" spans="1:1" ht="20">
      <c r="A10773" s="39"/>
    </row>
    <row r="10774" spans="1:1" ht="20">
      <c r="A10774" s="39"/>
    </row>
    <row r="10775" spans="1:1" ht="20">
      <c r="A10775" s="39"/>
    </row>
    <row r="10776" spans="1:1" ht="20">
      <c r="A10776" s="39"/>
    </row>
    <row r="10777" spans="1:1" ht="20">
      <c r="A10777" s="39"/>
    </row>
    <row r="10778" spans="1:1" ht="20">
      <c r="A10778" s="39"/>
    </row>
    <row r="10779" spans="1:1" ht="20">
      <c r="A10779" s="39"/>
    </row>
    <row r="10780" spans="1:1" ht="20">
      <c r="A10780" s="39"/>
    </row>
    <row r="10781" spans="1:1" ht="20">
      <c r="A10781" s="39"/>
    </row>
    <row r="10782" spans="1:1" ht="20">
      <c r="A10782" s="39"/>
    </row>
    <row r="10783" spans="1:1" ht="20">
      <c r="A10783" s="39"/>
    </row>
    <row r="10784" spans="1:1" ht="20">
      <c r="A10784" s="39"/>
    </row>
    <row r="10785" spans="1:1" ht="20">
      <c r="A10785" s="39"/>
    </row>
    <row r="10786" spans="1:1" ht="20">
      <c r="A10786" s="39"/>
    </row>
    <row r="10787" spans="1:1" ht="20">
      <c r="A10787" s="39"/>
    </row>
    <row r="10788" spans="1:1" ht="20">
      <c r="A10788" s="39"/>
    </row>
    <row r="10789" spans="1:1" ht="20">
      <c r="A10789" s="39"/>
    </row>
    <row r="10790" spans="1:1" ht="20">
      <c r="A10790" s="39"/>
    </row>
    <row r="10791" spans="1:1" ht="20">
      <c r="A10791" s="39"/>
    </row>
    <row r="10792" spans="1:1" ht="20">
      <c r="A10792" s="39"/>
    </row>
    <row r="10793" spans="1:1" ht="20">
      <c r="A10793" s="39"/>
    </row>
    <row r="10794" spans="1:1" ht="20">
      <c r="A10794" s="39"/>
    </row>
    <row r="10795" spans="1:1" ht="20">
      <c r="A10795" s="39"/>
    </row>
    <row r="10796" spans="1:1" ht="20">
      <c r="A10796" s="39"/>
    </row>
    <row r="10797" spans="1:1" ht="20">
      <c r="A10797" s="39"/>
    </row>
    <row r="10798" spans="1:1" ht="20">
      <c r="A10798" s="39"/>
    </row>
    <row r="10799" spans="1:1" ht="20">
      <c r="A10799" s="39"/>
    </row>
    <row r="10800" spans="1:1" ht="20">
      <c r="A10800" s="39"/>
    </row>
    <row r="10801" spans="1:1" ht="20">
      <c r="A10801" s="39"/>
    </row>
    <row r="10802" spans="1:1" ht="20">
      <c r="A10802" s="39"/>
    </row>
    <row r="10803" spans="1:1" ht="20">
      <c r="A10803" s="39"/>
    </row>
    <row r="10804" spans="1:1" ht="20">
      <c r="A10804" s="39"/>
    </row>
    <row r="10805" spans="1:1" ht="20">
      <c r="A10805" s="39"/>
    </row>
    <row r="10806" spans="1:1" ht="20">
      <c r="A10806" s="39"/>
    </row>
    <row r="10807" spans="1:1" ht="20">
      <c r="A10807" s="39"/>
    </row>
    <row r="10808" spans="1:1" ht="20">
      <c r="A10808" s="39"/>
    </row>
    <row r="10809" spans="1:1" ht="20">
      <c r="A10809" s="39"/>
    </row>
    <row r="10810" spans="1:1" ht="20">
      <c r="A10810" s="39"/>
    </row>
    <row r="10811" spans="1:1" ht="20">
      <c r="A10811" s="39"/>
    </row>
    <row r="10812" spans="1:1" ht="20">
      <c r="A10812" s="39"/>
    </row>
    <row r="10813" spans="1:1" ht="20">
      <c r="A10813" s="39"/>
    </row>
    <row r="10814" spans="1:1" ht="20">
      <c r="A10814" s="39"/>
    </row>
    <row r="10815" spans="1:1" ht="20">
      <c r="A10815" s="39"/>
    </row>
    <row r="10816" spans="1:1" ht="20">
      <c r="A10816" s="39"/>
    </row>
    <row r="10817" spans="1:1" ht="20">
      <c r="A10817" s="39"/>
    </row>
    <row r="10818" spans="1:1" ht="20">
      <c r="A10818" s="39"/>
    </row>
    <row r="10819" spans="1:1" ht="20">
      <c r="A10819" s="39"/>
    </row>
    <row r="10820" spans="1:1" ht="20">
      <c r="A10820" s="39"/>
    </row>
    <row r="10821" spans="1:1" ht="20">
      <c r="A10821" s="39"/>
    </row>
    <row r="10822" spans="1:1" ht="20">
      <c r="A10822" s="39"/>
    </row>
    <row r="10823" spans="1:1" ht="20">
      <c r="A10823" s="39"/>
    </row>
    <row r="10824" spans="1:1" ht="20">
      <c r="A10824" s="39"/>
    </row>
    <row r="10825" spans="1:1" ht="20">
      <c r="A10825" s="39"/>
    </row>
    <row r="10826" spans="1:1" ht="20">
      <c r="A10826" s="39"/>
    </row>
    <row r="10827" spans="1:1" ht="20">
      <c r="A10827" s="39"/>
    </row>
    <row r="10828" spans="1:1" ht="20">
      <c r="A10828" s="39"/>
    </row>
    <row r="10829" spans="1:1" ht="20">
      <c r="A10829" s="39"/>
    </row>
    <row r="10830" spans="1:1" ht="20">
      <c r="A10830" s="39"/>
    </row>
    <row r="10831" spans="1:1" ht="20">
      <c r="A10831" s="39"/>
    </row>
    <row r="10832" spans="1:1" ht="20">
      <c r="A10832" s="39"/>
    </row>
    <row r="10833" spans="1:1" ht="20">
      <c r="A10833" s="39"/>
    </row>
    <row r="10834" spans="1:1" ht="20">
      <c r="A10834" s="39"/>
    </row>
    <row r="10835" spans="1:1" ht="20">
      <c r="A10835" s="39"/>
    </row>
    <row r="10836" spans="1:1" ht="20">
      <c r="A10836" s="39"/>
    </row>
    <row r="10837" spans="1:1" ht="20">
      <c r="A10837" s="39"/>
    </row>
    <row r="10838" spans="1:1" ht="20">
      <c r="A10838" s="39"/>
    </row>
    <row r="10839" spans="1:1" ht="20">
      <c r="A10839" s="39"/>
    </row>
    <row r="10840" spans="1:1" ht="20">
      <c r="A10840" s="39"/>
    </row>
    <row r="10841" spans="1:1" ht="20">
      <c r="A10841" s="39"/>
    </row>
    <row r="10842" spans="1:1" ht="20">
      <c r="A10842" s="39"/>
    </row>
    <row r="10843" spans="1:1" ht="20">
      <c r="A10843" s="39"/>
    </row>
    <row r="10844" spans="1:1" ht="20">
      <c r="A10844" s="39"/>
    </row>
    <row r="10845" spans="1:1" ht="20">
      <c r="A10845" s="39"/>
    </row>
    <row r="10846" spans="1:1" ht="20">
      <c r="A10846" s="39"/>
    </row>
    <row r="10847" spans="1:1" ht="20">
      <c r="A10847" s="39"/>
    </row>
    <row r="10848" spans="1:1" ht="20">
      <c r="A10848" s="39"/>
    </row>
    <row r="10849" spans="1:1" ht="20">
      <c r="A10849" s="39"/>
    </row>
    <row r="10850" spans="1:1" ht="20">
      <c r="A10850" s="39"/>
    </row>
    <row r="10851" spans="1:1" ht="20">
      <c r="A10851" s="39"/>
    </row>
    <row r="10852" spans="1:1" ht="20">
      <c r="A10852" s="39"/>
    </row>
    <row r="10853" spans="1:1" ht="20">
      <c r="A10853" s="39"/>
    </row>
    <row r="10854" spans="1:1" ht="20">
      <c r="A10854" s="39"/>
    </row>
    <row r="10855" spans="1:1" ht="20">
      <c r="A10855" s="39"/>
    </row>
    <row r="10856" spans="1:1" ht="20">
      <c r="A10856" s="39"/>
    </row>
    <row r="10857" spans="1:1" ht="20">
      <c r="A10857" s="39"/>
    </row>
    <row r="10858" spans="1:1" ht="20">
      <c r="A10858" s="39"/>
    </row>
    <row r="10859" spans="1:1" ht="20">
      <c r="A10859" s="39"/>
    </row>
    <row r="10860" spans="1:1" ht="20">
      <c r="A10860" s="39"/>
    </row>
    <row r="10861" spans="1:1" ht="20">
      <c r="A10861" s="39"/>
    </row>
    <row r="10862" spans="1:1" ht="20">
      <c r="A10862" s="39"/>
    </row>
    <row r="10863" spans="1:1" ht="20">
      <c r="A10863" s="39"/>
    </row>
    <row r="10864" spans="1:1" ht="20">
      <c r="A10864" s="39"/>
    </row>
    <row r="10865" spans="1:1" ht="20">
      <c r="A10865" s="39"/>
    </row>
    <row r="10866" spans="1:1" ht="20">
      <c r="A10866" s="39"/>
    </row>
    <row r="10867" spans="1:1" ht="20">
      <c r="A10867" s="39"/>
    </row>
    <row r="10868" spans="1:1" ht="20">
      <c r="A10868" s="39"/>
    </row>
    <row r="10869" spans="1:1" ht="20">
      <c r="A10869" s="39"/>
    </row>
    <row r="10870" spans="1:1" ht="20">
      <c r="A10870" s="39"/>
    </row>
    <row r="10871" spans="1:1" ht="20">
      <c r="A10871" s="39"/>
    </row>
    <row r="10872" spans="1:1" ht="20">
      <c r="A10872" s="39"/>
    </row>
    <row r="10873" spans="1:1" ht="20">
      <c r="A10873" s="39"/>
    </row>
    <row r="10874" spans="1:1" ht="20">
      <c r="A10874" s="39"/>
    </row>
    <row r="10875" spans="1:1" ht="20">
      <c r="A10875" s="39"/>
    </row>
    <row r="10876" spans="1:1" ht="20">
      <c r="A10876" s="39"/>
    </row>
    <row r="10877" spans="1:1" ht="20">
      <c r="A10877" s="39"/>
    </row>
    <row r="10878" spans="1:1" ht="20">
      <c r="A10878" s="39"/>
    </row>
    <row r="10879" spans="1:1" ht="20">
      <c r="A10879" s="39"/>
    </row>
    <row r="10880" spans="1:1" ht="20">
      <c r="A10880" s="39"/>
    </row>
    <row r="10881" spans="1:1" ht="20">
      <c r="A10881" s="39"/>
    </row>
    <row r="10882" spans="1:1" ht="20">
      <c r="A10882" s="39"/>
    </row>
    <row r="10883" spans="1:1" ht="20">
      <c r="A10883" s="39"/>
    </row>
    <row r="10884" spans="1:1" ht="20">
      <c r="A10884" s="39"/>
    </row>
    <row r="10885" spans="1:1" ht="20">
      <c r="A10885" s="39"/>
    </row>
    <row r="10886" spans="1:1" ht="20">
      <c r="A10886" s="39"/>
    </row>
    <row r="10887" spans="1:1" ht="20">
      <c r="A10887" s="39"/>
    </row>
    <row r="10888" spans="1:1" ht="20">
      <c r="A10888" s="39"/>
    </row>
    <row r="10889" spans="1:1" ht="20">
      <c r="A10889" s="39"/>
    </row>
    <row r="10890" spans="1:1" ht="20">
      <c r="A10890" s="39"/>
    </row>
    <row r="10891" spans="1:1" ht="20">
      <c r="A10891" s="39"/>
    </row>
    <row r="10892" spans="1:1" ht="20">
      <c r="A10892" s="39"/>
    </row>
    <row r="10893" spans="1:1" ht="20">
      <c r="A10893" s="39"/>
    </row>
    <row r="10894" spans="1:1" ht="20">
      <c r="A10894" s="39"/>
    </row>
    <row r="10895" spans="1:1" ht="20">
      <c r="A10895" s="39"/>
    </row>
    <row r="10896" spans="1:1" ht="20">
      <c r="A10896" s="39"/>
    </row>
    <row r="10897" spans="1:1" ht="20">
      <c r="A10897" s="39"/>
    </row>
    <row r="10898" spans="1:1" ht="20">
      <c r="A10898" s="39"/>
    </row>
    <row r="10899" spans="1:1" ht="20">
      <c r="A10899" s="39"/>
    </row>
    <row r="10900" spans="1:1" ht="20">
      <c r="A10900" s="39"/>
    </row>
    <row r="10901" spans="1:1" ht="20">
      <c r="A10901" s="39"/>
    </row>
    <row r="10902" spans="1:1" ht="20">
      <c r="A10902" s="39"/>
    </row>
    <row r="10903" spans="1:1" ht="20">
      <c r="A10903" s="39"/>
    </row>
    <row r="10904" spans="1:1" ht="20">
      <c r="A10904" s="39"/>
    </row>
    <row r="10905" spans="1:1" ht="20">
      <c r="A10905" s="39"/>
    </row>
    <row r="10906" spans="1:1" ht="20">
      <c r="A10906" s="39"/>
    </row>
    <row r="10907" spans="1:1" ht="20">
      <c r="A10907" s="39"/>
    </row>
    <row r="10908" spans="1:1" ht="20">
      <c r="A10908" s="39"/>
    </row>
    <row r="10909" spans="1:1" ht="20">
      <c r="A10909" s="39"/>
    </row>
    <row r="10910" spans="1:1" ht="20">
      <c r="A10910" s="39"/>
    </row>
    <row r="10911" spans="1:1" ht="20">
      <c r="A10911" s="39"/>
    </row>
    <row r="10912" spans="1:1" ht="20">
      <c r="A10912" s="39"/>
    </row>
    <row r="10913" spans="1:1" ht="20">
      <c r="A10913" s="39"/>
    </row>
    <row r="10914" spans="1:1" ht="20">
      <c r="A10914" s="39"/>
    </row>
    <row r="10915" spans="1:1" ht="20">
      <c r="A10915" s="39"/>
    </row>
    <row r="10916" spans="1:1" ht="20">
      <c r="A10916" s="39"/>
    </row>
    <row r="10917" spans="1:1" ht="20">
      <c r="A10917" s="39"/>
    </row>
    <row r="10918" spans="1:1" ht="20">
      <c r="A10918" s="39"/>
    </row>
    <row r="10919" spans="1:1" ht="20">
      <c r="A10919" s="39"/>
    </row>
    <row r="10920" spans="1:1" ht="20">
      <c r="A10920" s="39"/>
    </row>
    <row r="10921" spans="1:1" ht="20">
      <c r="A10921" s="39"/>
    </row>
    <row r="10922" spans="1:1" ht="20">
      <c r="A10922" s="39"/>
    </row>
    <row r="10923" spans="1:1" ht="20">
      <c r="A10923" s="39"/>
    </row>
    <row r="10924" spans="1:1" ht="20">
      <c r="A10924" s="39"/>
    </row>
    <row r="10925" spans="1:1" ht="20">
      <c r="A10925" s="39"/>
    </row>
    <row r="10926" spans="1:1" ht="20">
      <c r="A10926" s="39"/>
    </row>
    <row r="10927" spans="1:1" ht="20">
      <c r="A10927" s="39"/>
    </row>
    <row r="10928" spans="1:1" ht="20">
      <c r="A10928" s="39"/>
    </row>
    <row r="10929" spans="1:1" ht="20">
      <c r="A10929" s="39"/>
    </row>
    <row r="10930" spans="1:1" ht="20">
      <c r="A10930" s="39"/>
    </row>
    <row r="10931" spans="1:1" ht="20">
      <c r="A10931" s="39"/>
    </row>
    <row r="10932" spans="1:1" ht="20">
      <c r="A10932" s="39"/>
    </row>
    <row r="10933" spans="1:1" ht="20">
      <c r="A10933" s="39"/>
    </row>
    <row r="10934" spans="1:1" ht="20">
      <c r="A10934" s="39"/>
    </row>
    <row r="10935" spans="1:1" ht="20">
      <c r="A10935" s="39"/>
    </row>
    <row r="10936" spans="1:1" ht="20">
      <c r="A10936" s="39"/>
    </row>
    <row r="10937" spans="1:1" ht="20">
      <c r="A10937" s="39"/>
    </row>
    <row r="10938" spans="1:1" ht="20">
      <c r="A10938" s="39"/>
    </row>
    <row r="10939" spans="1:1" ht="20">
      <c r="A10939" s="39"/>
    </row>
    <row r="10940" spans="1:1" ht="20">
      <c r="A10940" s="39"/>
    </row>
    <row r="10941" spans="1:1" ht="20">
      <c r="A10941" s="39"/>
    </row>
    <row r="10942" spans="1:1" ht="20">
      <c r="A10942" s="39"/>
    </row>
    <row r="10943" spans="1:1" ht="20">
      <c r="A10943" s="39"/>
    </row>
    <row r="10944" spans="1:1" ht="20">
      <c r="A10944" s="39"/>
    </row>
    <row r="10945" spans="1:1" ht="20">
      <c r="A10945" s="39"/>
    </row>
    <row r="10946" spans="1:1" ht="20">
      <c r="A10946" s="39"/>
    </row>
    <row r="10947" spans="1:1" ht="20">
      <c r="A10947" s="39"/>
    </row>
    <row r="10948" spans="1:1" ht="20">
      <c r="A10948" s="39"/>
    </row>
    <row r="10949" spans="1:1" ht="20">
      <c r="A10949" s="39"/>
    </row>
    <row r="10950" spans="1:1" ht="20">
      <c r="A10950" s="39"/>
    </row>
    <row r="10951" spans="1:1" ht="20">
      <c r="A10951" s="39"/>
    </row>
    <row r="10952" spans="1:1" ht="20">
      <c r="A10952" s="39"/>
    </row>
    <row r="10953" spans="1:1" ht="20">
      <c r="A10953" s="39"/>
    </row>
    <row r="10954" spans="1:1" ht="20">
      <c r="A10954" s="39"/>
    </row>
    <row r="10955" spans="1:1" ht="20">
      <c r="A10955" s="39"/>
    </row>
    <row r="10956" spans="1:1" ht="20">
      <c r="A10956" s="39"/>
    </row>
    <row r="10957" spans="1:1" ht="20">
      <c r="A10957" s="39"/>
    </row>
    <row r="10958" spans="1:1" ht="20">
      <c r="A10958" s="39"/>
    </row>
    <row r="10959" spans="1:1" ht="20">
      <c r="A10959" s="39"/>
    </row>
    <row r="10960" spans="1:1" ht="20">
      <c r="A10960" s="39"/>
    </row>
    <row r="10961" spans="1:1" ht="20">
      <c r="A10961" s="39"/>
    </row>
    <row r="10962" spans="1:1" ht="20">
      <c r="A10962" s="39"/>
    </row>
    <row r="10963" spans="1:1" ht="20">
      <c r="A10963" s="39"/>
    </row>
    <row r="10964" spans="1:1" ht="20">
      <c r="A10964" s="39"/>
    </row>
    <row r="10965" spans="1:1" ht="20">
      <c r="A10965" s="39"/>
    </row>
    <row r="10966" spans="1:1" ht="20">
      <c r="A10966" s="39"/>
    </row>
    <row r="10967" spans="1:1" ht="20">
      <c r="A10967" s="39"/>
    </row>
    <row r="10968" spans="1:1" ht="20">
      <c r="A10968" s="39"/>
    </row>
    <row r="10969" spans="1:1" ht="20">
      <c r="A10969" s="39"/>
    </row>
    <row r="10970" spans="1:1" ht="20">
      <c r="A10970" s="39"/>
    </row>
    <row r="10971" spans="1:1" ht="20">
      <c r="A10971" s="39"/>
    </row>
    <row r="10972" spans="1:1" ht="20">
      <c r="A10972" s="39"/>
    </row>
    <row r="10973" spans="1:1" ht="20">
      <c r="A10973" s="39"/>
    </row>
    <row r="10974" spans="1:1" ht="20">
      <c r="A10974" s="39"/>
    </row>
    <row r="10975" spans="1:1" ht="20">
      <c r="A10975" s="39"/>
    </row>
    <row r="10976" spans="1:1" ht="20">
      <c r="A10976" s="39"/>
    </row>
    <row r="10977" spans="1:1" ht="20">
      <c r="A10977" s="39"/>
    </row>
    <row r="10978" spans="1:1" ht="20">
      <c r="A10978" s="39"/>
    </row>
    <row r="10979" spans="1:1" ht="20">
      <c r="A10979" s="39"/>
    </row>
    <row r="10980" spans="1:1" ht="20">
      <c r="A10980" s="39"/>
    </row>
    <row r="10981" spans="1:1" ht="20">
      <c r="A10981" s="39"/>
    </row>
    <row r="10982" spans="1:1" ht="20">
      <c r="A10982" s="39"/>
    </row>
    <row r="10983" spans="1:1" ht="20">
      <c r="A10983" s="39"/>
    </row>
    <row r="10984" spans="1:1" ht="20">
      <c r="A10984" s="39"/>
    </row>
    <row r="10985" spans="1:1" ht="20">
      <c r="A10985" s="39"/>
    </row>
    <row r="10986" spans="1:1" ht="20">
      <c r="A10986" s="39"/>
    </row>
    <row r="10987" spans="1:1" ht="20">
      <c r="A10987" s="39"/>
    </row>
    <row r="10988" spans="1:1" ht="20">
      <c r="A10988" s="39"/>
    </row>
    <row r="10989" spans="1:1" ht="20">
      <c r="A10989" s="39"/>
    </row>
    <row r="10990" spans="1:1" ht="20">
      <c r="A10990" s="39"/>
    </row>
    <row r="10991" spans="1:1" ht="20">
      <c r="A10991" s="39"/>
    </row>
    <row r="10992" spans="1:1" ht="20">
      <c r="A10992" s="39"/>
    </row>
    <row r="10993" spans="1:1" ht="20">
      <c r="A10993" s="39"/>
    </row>
    <row r="10994" spans="1:1" ht="20">
      <c r="A10994" s="39"/>
    </row>
    <row r="10995" spans="1:1" ht="20">
      <c r="A10995" s="39"/>
    </row>
    <row r="10996" spans="1:1" ht="20">
      <c r="A10996" s="39"/>
    </row>
    <row r="10997" spans="1:1" ht="20">
      <c r="A10997" s="39"/>
    </row>
    <row r="10998" spans="1:1" ht="20">
      <c r="A10998" s="39"/>
    </row>
    <row r="10999" spans="1:1" ht="20">
      <c r="A10999" s="39"/>
    </row>
    <row r="11000" spans="1:1" ht="20">
      <c r="A11000" s="39"/>
    </row>
    <row r="11001" spans="1:1" ht="20">
      <c r="A11001" s="39"/>
    </row>
    <row r="11002" spans="1:1" ht="20">
      <c r="A11002" s="39"/>
    </row>
    <row r="11003" spans="1:1" ht="20">
      <c r="A11003" s="39"/>
    </row>
    <row r="11004" spans="1:1" ht="20">
      <c r="A11004" s="39"/>
    </row>
    <row r="11005" spans="1:1" ht="20">
      <c r="A11005" s="39"/>
    </row>
    <row r="11006" spans="1:1" ht="20">
      <c r="A11006" s="39"/>
    </row>
    <row r="11007" spans="1:1" ht="20">
      <c r="A11007" s="39"/>
    </row>
    <row r="11008" spans="1:1" ht="20">
      <c r="A11008" s="39"/>
    </row>
    <row r="11009" spans="1:1" ht="20">
      <c r="A11009" s="39"/>
    </row>
    <row r="11010" spans="1:1" ht="20">
      <c r="A11010" s="39"/>
    </row>
    <row r="11011" spans="1:1" ht="20">
      <c r="A11011" s="39"/>
    </row>
    <row r="11012" spans="1:1" ht="20">
      <c r="A11012" s="39"/>
    </row>
    <row r="11013" spans="1:1" ht="20">
      <c r="A11013" s="39"/>
    </row>
    <row r="11014" spans="1:1" ht="20">
      <c r="A11014" s="39"/>
    </row>
    <row r="11015" spans="1:1" ht="20">
      <c r="A11015" s="39"/>
    </row>
    <row r="11016" spans="1:1" ht="20">
      <c r="A11016" s="39"/>
    </row>
    <row r="11017" spans="1:1" ht="20">
      <c r="A11017" s="39"/>
    </row>
    <row r="11018" spans="1:1" ht="20">
      <c r="A11018" s="39"/>
    </row>
    <row r="11019" spans="1:1" ht="20">
      <c r="A11019" s="39"/>
    </row>
    <row r="11020" spans="1:1" ht="20">
      <c r="A11020" s="39"/>
    </row>
    <row r="11021" spans="1:1" ht="20">
      <c r="A11021" s="39"/>
    </row>
    <row r="11022" spans="1:1" ht="20">
      <c r="A11022" s="39"/>
    </row>
    <row r="11023" spans="1:1" ht="20">
      <c r="A11023" s="39"/>
    </row>
    <row r="11024" spans="1:1" ht="20">
      <c r="A11024" s="39"/>
    </row>
    <row r="11025" spans="1:1" ht="20">
      <c r="A11025" s="39"/>
    </row>
    <row r="11026" spans="1:1" ht="20">
      <c r="A11026" s="39"/>
    </row>
    <row r="11027" spans="1:1" ht="20">
      <c r="A11027" s="39"/>
    </row>
    <row r="11028" spans="1:1" ht="20">
      <c r="A11028" s="39"/>
    </row>
    <row r="11029" spans="1:1" ht="20">
      <c r="A11029" s="39"/>
    </row>
    <row r="11030" spans="1:1" ht="20">
      <c r="A11030" s="39"/>
    </row>
    <row r="11031" spans="1:1" ht="20">
      <c r="A11031" s="39"/>
    </row>
    <row r="11032" spans="1:1" ht="20">
      <c r="A11032" s="39"/>
    </row>
    <row r="11033" spans="1:1" ht="20">
      <c r="A11033" s="39"/>
    </row>
    <row r="11034" spans="1:1" ht="20">
      <c r="A11034" s="39"/>
    </row>
    <row r="11035" spans="1:1" ht="20">
      <c r="A11035" s="39"/>
    </row>
    <row r="11036" spans="1:1" ht="20">
      <c r="A11036" s="39"/>
    </row>
    <row r="11037" spans="1:1" ht="20">
      <c r="A11037" s="39"/>
    </row>
    <row r="11038" spans="1:1" ht="20">
      <c r="A11038" s="39"/>
    </row>
    <row r="11039" spans="1:1" ht="20">
      <c r="A11039" s="39"/>
    </row>
    <row r="11040" spans="1:1" ht="20">
      <c r="A11040" s="39"/>
    </row>
    <row r="11041" spans="1:1" ht="20">
      <c r="A11041" s="39"/>
    </row>
    <row r="11042" spans="1:1" ht="20">
      <c r="A11042" s="39"/>
    </row>
    <row r="11043" spans="1:1" ht="20">
      <c r="A11043" s="39"/>
    </row>
    <row r="11044" spans="1:1" ht="20">
      <c r="A11044" s="39"/>
    </row>
    <row r="11045" spans="1:1" ht="20">
      <c r="A11045" s="39"/>
    </row>
    <row r="11046" spans="1:1" ht="20">
      <c r="A11046" s="39"/>
    </row>
    <row r="11047" spans="1:1" ht="20">
      <c r="A11047" s="39"/>
    </row>
    <row r="11048" spans="1:1" ht="20">
      <c r="A11048" s="39"/>
    </row>
    <row r="11049" spans="1:1" ht="20">
      <c r="A11049" s="39"/>
    </row>
    <row r="11050" spans="1:1" ht="20">
      <c r="A11050" s="39"/>
    </row>
    <row r="11051" spans="1:1" ht="20">
      <c r="A11051" s="39"/>
    </row>
    <row r="11052" spans="1:1" ht="20">
      <c r="A11052" s="39"/>
    </row>
    <row r="11053" spans="1:1" ht="20">
      <c r="A11053" s="39"/>
    </row>
    <row r="11054" spans="1:1" ht="20">
      <c r="A11054" s="39"/>
    </row>
    <row r="11055" spans="1:1" ht="20">
      <c r="A11055" s="39"/>
    </row>
    <row r="11056" spans="1:1" ht="20">
      <c r="A11056" s="39"/>
    </row>
    <row r="11057" spans="1:1" ht="20">
      <c r="A11057" s="39"/>
    </row>
    <row r="11058" spans="1:1" ht="20">
      <c r="A11058" s="39"/>
    </row>
    <row r="11059" spans="1:1" ht="20">
      <c r="A11059" s="39"/>
    </row>
    <row r="11060" spans="1:1" ht="20">
      <c r="A11060" s="39"/>
    </row>
    <row r="11061" spans="1:1" ht="20">
      <c r="A11061" s="39"/>
    </row>
    <row r="11062" spans="1:1" ht="20">
      <c r="A11062" s="39"/>
    </row>
    <row r="11063" spans="1:1" ht="20">
      <c r="A11063" s="39"/>
    </row>
    <row r="11064" spans="1:1" ht="20">
      <c r="A11064" s="39"/>
    </row>
    <row r="11065" spans="1:1" ht="20">
      <c r="A11065" s="39"/>
    </row>
    <row r="11066" spans="1:1" ht="20">
      <c r="A11066" s="39"/>
    </row>
    <row r="11067" spans="1:1" ht="20">
      <c r="A11067" s="39"/>
    </row>
    <row r="11068" spans="1:1" ht="20">
      <c r="A11068" s="39"/>
    </row>
    <row r="11069" spans="1:1" ht="20">
      <c r="A11069" s="39"/>
    </row>
    <row r="11070" spans="1:1" ht="20">
      <c r="A11070" s="39"/>
    </row>
    <row r="11071" spans="1:1" ht="20">
      <c r="A11071" s="39"/>
    </row>
    <row r="11072" spans="1:1" ht="20">
      <c r="A11072" s="39"/>
    </row>
    <row r="11073" spans="1:1" ht="20">
      <c r="A11073" s="39"/>
    </row>
    <row r="11074" spans="1:1" ht="20">
      <c r="A11074" s="39"/>
    </row>
    <row r="11075" spans="1:1" ht="20">
      <c r="A11075" s="39"/>
    </row>
    <row r="11076" spans="1:1" ht="20">
      <c r="A11076" s="39"/>
    </row>
    <row r="11077" spans="1:1" ht="20">
      <c r="A11077" s="39"/>
    </row>
    <row r="11078" spans="1:1" ht="20">
      <c r="A11078" s="39"/>
    </row>
    <row r="11079" spans="1:1" ht="20">
      <c r="A11079" s="39"/>
    </row>
    <row r="11080" spans="1:1" ht="20">
      <c r="A11080" s="39"/>
    </row>
    <row r="11081" spans="1:1" ht="20">
      <c r="A11081" s="39"/>
    </row>
    <row r="11082" spans="1:1" ht="20">
      <c r="A11082" s="39"/>
    </row>
    <row r="11083" spans="1:1" ht="20">
      <c r="A11083" s="39"/>
    </row>
    <row r="11084" spans="1:1" ht="20">
      <c r="A11084" s="39"/>
    </row>
    <row r="11085" spans="1:1" ht="20">
      <c r="A11085" s="39"/>
    </row>
    <row r="11086" spans="1:1" ht="20">
      <c r="A11086" s="39"/>
    </row>
    <row r="11087" spans="1:1" ht="20">
      <c r="A11087" s="39"/>
    </row>
    <row r="11088" spans="1:1" ht="20">
      <c r="A11088" s="39"/>
    </row>
    <row r="11089" spans="1:1" ht="20">
      <c r="A11089" s="39"/>
    </row>
    <row r="11090" spans="1:1" ht="20">
      <c r="A11090" s="39"/>
    </row>
    <row r="11091" spans="1:1" ht="20">
      <c r="A11091" s="39"/>
    </row>
    <row r="11092" spans="1:1" ht="20">
      <c r="A11092" s="39"/>
    </row>
    <row r="11093" spans="1:1" ht="20">
      <c r="A11093" s="39"/>
    </row>
    <row r="11094" spans="1:1" ht="20">
      <c r="A11094" s="39"/>
    </row>
    <row r="11095" spans="1:1" ht="20">
      <c r="A11095" s="39"/>
    </row>
    <row r="11096" spans="1:1" ht="20">
      <c r="A11096" s="39"/>
    </row>
    <row r="11097" spans="1:1" ht="20">
      <c r="A11097" s="39"/>
    </row>
    <row r="11098" spans="1:1" ht="20">
      <c r="A11098" s="39"/>
    </row>
    <row r="11099" spans="1:1" ht="20">
      <c r="A11099" s="39"/>
    </row>
    <row r="11100" spans="1:1" ht="20">
      <c r="A11100" s="39"/>
    </row>
    <row r="11101" spans="1:1" ht="20">
      <c r="A11101" s="39"/>
    </row>
    <row r="11102" spans="1:1" ht="20">
      <c r="A11102" s="39"/>
    </row>
    <row r="11103" spans="1:1" ht="20">
      <c r="A11103" s="39"/>
    </row>
    <row r="11104" spans="1:1" ht="20">
      <c r="A11104" s="39"/>
    </row>
    <row r="11105" spans="1:1" ht="20">
      <c r="A11105" s="39"/>
    </row>
    <row r="11106" spans="1:1" ht="20">
      <c r="A11106" s="39"/>
    </row>
    <row r="11107" spans="1:1" ht="20">
      <c r="A11107" s="39"/>
    </row>
    <row r="11108" spans="1:1" ht="20">
      <c r="A11108" s="39"/>
    </row>
    <row r="11109" spans="1:1" ht="20">
      <c r="A11109" s="39"/>
    </row>
    <row r="11110" spans="1:1" ht="20">
      <c r="A11110" s="39"/>
    </row>
    <row r="11111" spans="1:1" ht="20">
      <c r="A11111" s="39"/>
    </row>
    <row r="11112" spans="1:1" ht="20">
      <c r="A11112" s="39"/>
    </row>
    <row r="11113" spans="1:1" ht="20">
      <c r="A11113" s="39"/>
    </row>
    <row r="11114" spans="1:1" ht="20">
      <c r="A11114" s="39"/>
    </row>
    <row r="11115" spans="1:1" ht="20">
      <c r="A11115" s="39"/>
    </row>
    <row r="11116" spans="1:1" ht="20">
      <c r="A11116" s="39"/>
    </row>
    <row r="11117" spans="1:1" ht="20">
      <c r="A11117" s="39"/>
    </row>
    <row r="11118" spans="1:1" ht="20">
      <c r="A11118" s="39"/>
    </row>
    <row r="11119" spans="1:1" ht="20">
      <c r="A11119" s="39"/>
    </row>
    <row r="11120" spans="1:1" ht="20">
      <c r="A11120" s="39"/>
    </row>
    <row r="11121" spans="1:1" ht="20">
      <c r="A11121" s="39"/>
    </row>
    <row r="11122" spans="1:1" ht="20">
      <c r="A11122" s="39"/>
    </row>
    <row r="11123" spans="1:1" ht="20">
      <c r="A11123" s="39"/>
    </row>
    <row r="11124" spans="1:1" ht="20">
      <c r="A11124" s="39"/>
    </row>
    <row r="11125" spans="1:1" ht="20">
      <c r="A11125" s="39"/>
    </row>
    <row r="11126" spans="1:1" ht="20">
      <c r="A11126" s="39"/>
    </row>
    <row r="11127" spans="1:1" ht="20">
      <c r="A11127" s="39"/>
    </row>
    <row r="11128" spans="1:1" ht="20">
      <c r="A11128" s="39"/>
    </row>
    <row r="11129" spans="1:1" ht="20">
      <c r="A11129" s="39"/>
    </row>
    <row r="11130" spans="1:1" ht="20">
      <c r="A11130" s="39"/>
    </row>
    <row r="11131" spans="1:1" ht="20">
      <c r="A11131" s="39"/>
    </row>
    <row r="11132" spans="1:1" ht="20">
      <c r="A11132" s="39"/>
    </row>
    <row r="11133" spans="1:1" ht="20">
      <c r="A11133" s="39"/>
    </row>
    <row r="11134" spans="1:1" ht="20">
      <c r="A11134" s="39"/>
    </row>
    <row r="11135" spans="1:1" ht="20">
      <c r="A11135" s="39"/>
    </row>
    <row r="11136" spans="1:1" ht="20">
      <c r="A11136" s="39"/>
    </row>
    <row r="11137" spans="1:1" ht="20">
      <c r="A11137" s="39"/>
    </row>
    <row r="11138" spans="1:1" ht="20">
      <c r="A11138" s="39"/>
    </row>
    <row r="11139" spans="1:1" ht="20">
      <c r="A11139" s="39"/>
    </row>
    <row r="11140" spans="1:1" ht="20">
      <c r="A11140" s="39"/>
    </row>
    <row r="11141" spans="1:1" ht="20">
      <c r="A11141" s="39"/>
    </row>
    <row r="11142" spans="1:1" ht="20">
      <c r="A11142" s="39"/>
    </row>
    <row r="11143" spans="1:1" ht="20">
      <c r="A11143" s="39"/>
    </row>
    <row r="11144" spans="1:1" ht="20">
      <c r="A11144" s="39"/>
    </row>
    <row r="11145" spans="1:1" ht="20">
      <c r="A11145" s="39"/>
    </row>
    <row r="11146" spans="1:1" ht="20">
      <c r="A11146" s="39"/>
    </row>
    <row r="11147" spans="1:1" ht="20">
      <c r="A11147" s="39"/>
    </row>
    <row r="11148" spans="1:1" ht="20">
      <c r="A11148" s="39"/>
    </row>
    <row r="11149" spans="1:1" ht="20">
      <c r="A11149" s="39"/>
    </row>
    <row r="11150" spans="1:1" ht="20">
      <c r="A11150" s="39"/>
    </row>
    <row r="11151" spans="1:1" ht="20">
      <c r="A11151" s="39"/>
    </row>
    <row r="11152" spans="1:1" ht="20">
      <c r="A11152" s="39"/>
    </row>
    <row r="11153" spans="1:1" ht="20">
      <c r="A11153" s="39"/>
    </row>
    <row r="11154" spans="1:1" ht="20">
      <c r="A11154" s="39"/>
    </row>
    <row r="11155" spans="1:1" ht="20">
      <c r="A11155" s="39"/>
    </row>
    <row r="11156" spans="1:1" ht="20">
      <c r="A11156" s="39"/>
    </row>
    <row r="11157" spans="1:1" ht="20">
      <c r="A11157" s="39"/>
    </row>
    <row r="11158" spans="1:1" ht="20">
      <c r="A11158" s="39"/>
    </row>
    <row r="11159" spans="1:1" ht="20">
      <c r="A11159" s="39"/>
    </row>
    <row r="11160" spans="1:1" ht="20">
      <c r="A11160" s="39"/>
    </row>
    <row r="11161" spans="1:1" ht="20">
      <c r="A11161" s="39"/>
    </row>
    <row r="11162" spans="1:1" ht="20">
      <c r="A11162" s="39"/>
    </row>
    <row r="11163" spans="1:1" ht="20">
      <c r="A11163" s="39"/>
    </row>
    <row r="11164" spans="1:1" ht="20">
      <c r="A11164" s="39"/>
    </row>
    <row r="11165" spans="1:1" ht="20">
      <c r="A11165" s="39"/>
    </row>
    <row r="11166" spans="1:1" ht="20">
      <c r="A11166" s="39"/>
    </row>
    <row r="11167" spans="1:1" ht="20">
      <c r="A11167" s="39"/>
    </row>
    <row r="11168" spans="1:1" ht="20">
      <c r="A11168" s="39"/>
    </row>
    <row r="11169" spans="1:1" ht="20">
      <c r="A11169" s="39"/>
    </row>
    <row r="11170" spans="1:1" ht="20">
      <c r="A11170" s="39"/>
    </row>
    <row r="11171" spans="1:1" ht="20">
      <c r="A11171" s="39"/>
    </row>
    <row r="11172" spans="1:1" ht="20">
      <c r="A11172" s="39"/>
    </row>
    <row r="11173" spans="1:1" ht="20">
      <c r="A11173" s="39"/>
    </row>
    <row r="11174" spans="1:1" ht="20">
      <c r="A11174" s="39"/>
    </row>
    <row r="11175" spans="1:1" ht="20">
      <c r="A11175" s="39"/>
    </row>
    <row r="11176" spans="1:1" ht="20">
      <c r="A11176" s="39"/>
    </row>
    <row r="11177" spans="1:1" ht="20">
      <c r="A11177" s="39"/>
    </row>
    <row r="11178" spans="1:1" ht="20">
      <c r="A11178" s="39"/>
    </row>
    <row r="11179" spans="1:1" ht="20">
      <c r="A11179" s="39"/>
    </row>
    <row r="11180" spans="1:1" ht="20">
      <c r="A11180" s="39"/>
    </row>
    <row r="11181" spans="1:1" ht="20">
      <c r="A11181" s="39"/>
    </row>
    <row r="11182" spans="1:1" ht="20">
      <c r="A11182" s="39"/>
    </row>
    <row r="11183" spans="1:1" ht="20">
      <c r="A11183" s="39"/>
    </row>
    <row r="11184" spans="1:1" ht="20">
      <c r="A11184" s="39"/>
    </row>
    <row r="11185" spans="1:1" ht="20">
      <c r="A11185" s="39"/>
    </row>
    <row r="11186" spans="1:1" ht="20">
      <c r="A11186" s="39"/>
    </row>
    <row r="11187" spans="1:1" ht="20">
      <c r="A11187" s="39"/>
    </row>
    <row r="11188" spans="1:1" ht="20">
      <c r="A11188" s="39"/>
    </row>
    <row r="11189" spans="1:1" ht="20">
      <c r="A11189" s="39"/>
    </row>
    <row r="11190" spans="1:1" ht="20">
      <c r="A11190" s="39"/>
    </row>
    <row r="11191" spans="1:1" ht="20">
      <c r="A11191" s="39"/>
    </row>
    <row r="11192" spans="1:1" ht="20">
      <c r="A11192" s="39"/>
    </row>
    <row r="11193" spans="1:1" ht="20">
      <c r="A11193" s="39"/>
    </row>
    <row r="11194" spans="1:1" ht="20">
      <c r="A11194" s="39"/>
    </row>
    <row r="11195" spans="1:1" ht="20">
      <c r="A11195" s="39"/>
    </row>
    <row r="11196" spans="1:1" ht="20">
      <c r="A11196" s="39"/>
    </row>
    <row r="11197" spans="1:1" ht="20">
      <c r="A11197" s="39"/>
    </row>
    <row r="11198" spans="1:1" ht="20">
      <c r="A11198" s="39"/>
    </row>
    <row r="11199" spans="1:1" ht="20">
      <c r="A11199" s="39"/>
    </row>
    <row r="11200" spans="1:1" ht="20">
      <c r="A11200" s="39"/>
    </row>
    <row r="11201" spans="1:1" ht="20">
      <c r="A11201" s="39"/>
    </row>
    <row r="11202" spans="1:1" ht="20">
      <c r="A11202" s="39"/>
    </row>
    <row r="11203" spans="1:1" ht="20">
      <c r="A11203" s="39"/>
    </row>
    <row r="11204" spans="1:1" ht="20">
      <c r="A11204" s="39"/>
    </row>
    <row r="11205" spans="1:1" ht="20">
      <c r="A11205" s="39"/>
    </row>
    <row r="11206" spans="1:1" ht="20">
      <c r="A11206" s="39"/>
    </row>
    <row r="11207" spans="1:1" ht="20">
      <c r="A11207" s="39"/>
    </row>
    <row r="11208" spans="1:1" ht="20">
      <c r="A11208" s="39"/>
    </row>
    <row r="11209" spans="1:1" ht="20">
      <c r="A11209" s="39"/>
    </row>
    <row r="11210" spans="1:1" ht="20">
      <c r="A11210" s="39"/>
    </row>
    <row r="11211" spans="1:1" ht="20">
      <c r="A11211" s="39"/>
    </row>
    <row r="11212" spans="1:1" ht="20">
      <c r="A11212" s="39"/>
    </row>
    <row r="11213" spans="1:1" ht="20">
      <c r="A11213" s="39"/>
    </row>
    <row r="11214" spans="1:1" ht="20">
      <c r="A11214" s="39"/>
    </row>
    <row r="11215" spans="1:1" ht="20">
      <c r="A11215" s="39"/>
    </row>
    <row r="11216" spans="1:1" ht="20">
      <c r="A11216" s="39"/>
    </row>
    <row r="11217" spans="1:1" ht="20">
      <c r="A11217" s="39"/>
    </row>
    <row r="11218" spans="1:1" ht="20">
      <c r="A11218" s="39"/>
    </row>
    <row r="11219" spans="1:1" ht="20">
      <c r="A11219" s="39"/>
    </row>
    <row r="11220" spans="1:1" ht="20">
      <c r="A11220" s="39"/>
    </row>
    <row r="11221" spans="1:1" ht="20">
      <c r="A11221" s="39"/>
    </row>
    <row r="11222" spans="1:1" ht="20">
      <c r="A11222" s="39"/>
    </row>
    <row r="11223" spans="1:1" ht="20">
      <c r="A11223" s="39"/>
    </row>
    <row r="11224" spans="1:1" ht="20">
      <c r="A11224" s="39"/>
    </row>
    <row r="11225" spans="1:1" ht="20">
      <c r="A11225" s="39"/>
    </row>
    <row r="11226" spans="1:1" ht="20">
      <c r="A11226" s="39"/>
    </row>
    <row r="11227" spans="1:1" ht="20">
      <c r="A11227" s="39"/>
    </row>
    <row r="11228" spans="1:1" ht="20">
      <c r="A11228" s="39"/>
    </row>
    <row r="11229" spans="1:1" ht="20">
      <c r="A11229" s="39"/>
    </row>
    <row r="11230" spans="1:1" ht="20">
      <c r="A11230" s="39"/>
    </row>
    <row r="11231" spans="1:1" ht="20">
      <c r="A11231" s="39"/>
    </row>
    <row r="11232" spans="1:1" ht="20">
      <c r="A11232" s="39"/>
    </row>
    <row r="11233" spans="1:1" ht="20">
      <c r="A11233" s="39"/>
    </row>
    <row r="11234" spans="1:1" ht="20">
      <c r="A11234" s="39"/>
    </row>
    <row r="11235" spans="1:1" ht="20">
      <c r="A11235" s="39"/>
    </row>
    <row r="11236" spans="1:1" ht="20">
      <c r="A11236" s="39"/>
    </row>
    <row r="11237" spans="1:1" ht="20">
      <c r="A11237" s="39"/>
    </row>
    <row r="11238" spans="1:1" ht="20">
      <c r="A11238" s="39"/>
    </row>
    <row r="11239" spans="1:1" ht="20">
      <c r="A11239" s="39"/>
    </row>
    <row r="11240" spans="1:1" ht="20">
      <c r="A11240" s="39"/>
    </row>
    <row r="11241" spans="1:1" ht="20">
      <c r="A11241" s="39"/>
    </row>
    <row r="11242" spans="1:1" ht="20">
      <c r="A11242" s="39"/>
    </row>
    <row r="11243" spans="1:1" ht="20">
      <c r="A11243" s="39"/>
    </row>
    <row r="11244" spans="1:1" ht="20">
      <c r="A11244" s="39"/>
    </row>
    <row r="11245" spans="1:1" ht="20">
      <c r="A11245" s="39"/>
    </row>
    <row r="11246" spans="1:1" ht="20">
      <c r="A11246" s="39"/>
    </row>
    <row r="11247" spans="1:1" ht="20">
      <c r="A11247" s="39"/>
    </row>
    <row r="11248" spans="1:1" ht="20">
      <c r="A11248" s="39"/>
    </row>
    <row r="11249" spans="1:1" ht="20">
      <c r="A11249" s="39"/>
    </row>
    <row r="11250" spans="1:1" ht="20">
      <c r="A11250" s="39"/>
    </row>
    <row r="11251" spans="1:1" ht="20">
      <c r="A11251" s="39"/>
    </row>
    <row r="11252" spans="1:1" ht="20">
      <c r="A11252" s="39"/>
    </row>
    <row r="11253" spans="1:1" ht="20">
      <c r="A11253" s="39"/>
    </row>
    <row r="11254" spans="1:1" ht="20">
      <c r="A11254" s="39"/>
    </row>
    <row r="11255" spans="1:1" ht="20">
      <c r="A11255" s="39"/>
    </row>
    <row r="11256" spans="1:1" ht="20">
      <c r="A11256" s="39"/>
    </row>
    <row r="11257" spans="1:1" ht="20">
      <c r="A11257" s="39"/>
    </row>
    <row r="11258" spans="1:1" ht="20">
      <c r="A11258" s="39"/>
    </row>
    <row r="11259" spans="1:1" ht="20">
      <c r="A11259" s="39"/>
    </row>
    <row r="11260" spans="1:1" ht="20">
      <c r="A11260" s="39"/>
    </row>
    <row r="11261" spans="1:1" ht="20">
      <c r="A11261" s="39"/>
    </row>
    <row r="11262" spans="1:1" ht="20">
      <c r="A11262" s="39"/>
    </row>
    <row r="11263" spans="1:1" ht="20">
      <c r="A11263" s="39"/>
    </row>
    <row r="11264" spans="1:1" ht="20">
      <c r="A11264" s="39"/>
    </row>
    <row r="11265" spans="1:1" ht="20">
      <c r="A11265" s="39"/>
    </row>
    <row r="11266" spans="1:1" ht="20">
      <c r="A11266" s="39"/>
    </row>
    <row r="11267" spans="1:1" ht="20">
      <c r="A11267" s="39"/>
    </row>
    <row r="11268" spans="1:1" ht="20">
      <c r="A11268" s="39"/>
    </row>
    <row r="11269" spans="1:1" ht="20">
      <c r="A11269" s="39"/>
    </row>
    <row r="11270" spans="1:1" ht="20">
      <c r="A11270" s="39"/>
    </row>
    <row r="11271" spans="1:1" ht="20">
      <c r="A11271" s="39"/>
    </row>
    <row r="11272" spans="1:1" ht="20">
      <c r="A11272" s="39"/>
    </row>
    <row r="11273" spans="1:1" ht="20">
      <c r="A11273" s="39"/>
    </row>
    <row r="11274" spans="1:1" ht="20">
      <c r="A11274" s="39"/>
    </row>
    <row r="11275" spans="1:1" ht="20">
      <c r="A11275" s="39"/>
    </row>
    <row r="11276" spans="1:1" ht="20">
      <c r="A11276" s="39"/>
    </row>
    <row r="11277" spans="1:1" ht="20">
      <c r="A11277" s="39"/>
    </row>
    <row r="11278" spans="1:1" ht="20">
      <c r="A11278" s="39"/>
    </row>
    <row r="11279" spans="1:1" ht="20">
      <c r="A11279" s="39"/>
    </row>
    <row r="11280" spans="1:1" ht="20">
      <c r="A11280" s="39"/>
    </row>
    <row r="11281" spans="1:1" ht="20">
      <c r="A11281" s="39"/>
    </row>
    <row r="11282" spans="1:1" ht="20">
      <c r="A11282" s="39"/>
    </row>
    <row r="11283" spans="1:1" ht="20">
      <c r="A11283" s="39"/>
    </row>
    <row r="11284" spans="1:1" ht="20">
      <c r="A11284" s="39"/>
    </row>
    <row r="11285" spans="1:1" ht="20">
      <c r="A11285" s="39"/>
    </row>
    <row r="11286" spans="1:1" ht="20">
      <c r="A11286" s="39"/>
    </row>
    <row r="11287" spans="1:1" ht="20">
      <c r="A11287" s="39"/>
    </row>
    <row r="11288" spans="1:1" ht="20">
      <c r="A11288" s="39"/>
    </row>
    <row r="11289" spans="1:1" ht="20">
      <c r="A11289" s="39"/>
    </row>
    <row r="11290" spans="1:1" ht="20">
      <c r="A11290" s="39"/>
    </row>
    <row r="11291" spans="1:1" ht="20">
      <c r="A11291" s="39"/>
    </row>
    <row r="11292" spans="1:1" ht="20">
      <c r="A11292" s="39"/>
    </row>
    <row r="11293" spans="1:1" ht="20">
      <c r="A11293" s="39"/>
    </row>
    <row r="11294" spans="1:1" ht="20">
      <c r="A11294" s="39"/>
    </row>
    <row r="11295" spans="1:1" ht="20">
      <c r="A11295" s="39"/>
    </row>
    <row r="11296" spans="1:1" ht="20">
      <c r="A11296" s="39"/>
    </row>
    <row r="11297" spans="1:1" ht="20">
      <c r="A11297" s="39"/>
    </row>
    <row r="11298" spans="1:1" ht="20">
      <c r="A11298" s="39"/>
    </row>
    <row r="11299" spans="1:1" ht="20">
      <c r="A11299" s="39"/>
    </row>
    <row r="11300" spans="1:1" ht="20">
      <c r="A11300" s="39"/>
    </row>
    <row r="11301" spans="1:1" ht="20">
      <c r="A11301" s="39"/>
    </row>
    <row r="11302" spans="1:1" ht="20">
      <c r="A11302" s="39"/>
    </row>
    <row r="11303" spans="1:1" ht="20">
      <c r="A11303" s="39"/>
    </row>
    <row r="11304" spans="1:1" ht="20">
      <c r="A11304" s="39"/>
    </row>
    <row r="11305" spans="1:1" ht="20">
      <c r="A11305" s="39"/>
    </row>
    <row r="11306" spans="1:1" ht="20">
      <c r="A11306" s="39"/>
    </row>
    <row r="11307" spans="1:1" ht="20">
      <c r="A11307" s="39"/>
    </row>
    <row r="11308" spans="1:1" ht="20">
      <c r="A11308" s="39"/>
    </row>
    <row r="11309" spans="1:1" ht="20">
      <c r="A11309" s="39"/>
    </row>
    <row r="11310" spans="1:1" ht="20">
      <c r="A11310" s="39"/>
    </row>
    <row r="11311" spans="1:1" ht="20">
      <c r="A11311" s="39"/>
    </row>
    <row r="11312" spans="1:1" ht="20">
      <c r="A11312" s="39"/>
    </row>
    <row r="11313" spans="1:1" ht="20">
      <c r="A11313" s="39"/>
    </row>
    <row r="11314" spans="1:1" ht="20">
      <c r="A11314" s="39"/>
    </row>
    <row r="11315" spans="1:1" ht="20">
      <c r="A11315" s="39"/>
    </row>
    <row r="11316" spans="1:1" ht="20">
      <c r="A11316" s="39"/>
    </row>
    <row r="11317" spans="1:1" ht="20">
      <c r="A11317" s="39"/>
    </row>
    <row r="11318" spans="1:1" ht="20">
      <c r="A11318" s="39"/>
    </row>
    <row r="11319" spans="1:1" ht="20">
      <c r="A11319" s="39"/>
    </row>
    <row r="11320" spans="1:1" ht="20">
      <c r="A11320" s="39"/>
    </row>
    <row r="11321" spans="1:1" ht="20">
      <c r="A11321" s="39"/>
    </row>
    <row r="11322" spans="1:1" ht="20">
      <c r="A11322" s="39"/>
    </row>
    <row r="11323" spans="1:1" ht="20">
      <c r="A11323" s="39"/>
    </row>
    <row r="11324" spans="1:1" ht="20">
      <c r="A11324" s="39"/>
    </row>
    <row r="11325" spans="1:1" ht="20">
      <c r="A11325" s="39"/>
    </row>
    <row r="11326" spans="1:1" ht="20">
      <c r="A11326" s="39"/>
    </row>
    <row r="11327" spans="1:1" ht="20">
      <c r="A11327" s="39"/>
    </row>
    <row r="11328" spans="1:1" ht="20">
      <c r="A11328" s="39"/>
    </row>
    <row r="11329" spans="1:1" ht="20">
      <c r="A11329" s="39"/>
    </row>
    <row r="11330" spans="1:1" ht="20">
      <c r="A11330" s="39"/>
    </row>
    <row r="11331" spans="1:1" ht="20">
      <c r="A11331" s="39"/>
    </row>
    <row r="11332" spans="1:1" ht="20">
      <c r="A11332" s="39"/>
    </row>
    <row r="11333" spans="1:1" ht="20">
      <c r="A11333" s="39"/>
    </row>
    <row r="11334" spans="1:1" ht="20">
      <c r="A11334" s="39"/>
    </row>
    <row r="11335" spans="1:1" ht="20">
      <c r="A11335" s="39"/>
    </row>
    <row r="11336" spans="1:1" ht="20">
      <c r="A11336" s="39"/>
    </row>
    <row r="11337" spans="1:1" ht="20">
      <c r="A11337" s="39"/>
    </row>
    <row r="11338" spans="1:1" ht="20">
      <c r="A11338" s="39"/>
    </row>
    <row r="11339" spans="1:1" ht="20">
      <c r="A11339" s="39"/>
    </row>
    <row r="11340" spans="1:1" ht="20">
      <c r="A11340" s="39"/>
    </row>
    <row r="11341" spans="1:1" ht="20">
      <c r="A11341" s="39"/>
    </row>
    <row r="11342" spans="1:1" ht="20">
      <c r="A11342" s="39"/>
    </row>
    <row r="11343" spans="1:1" ht="20">
      <c r="A11343" s="39"/>
    </row>
    <row r="11344" spans="1:1" ht="20">
      <c r="A11344" s="39"/>
    </row>
    <row r="11345" spans="1:1" ht="20">
      <c r="A11345" s="39"/>
    </row>
    <row r="11346" spans="1:1" ht="20">
      <c r="A11346" s="39"/>
    </row>
    <row r="11347" spans="1:1" ht="20">
      <c r="A11347" s="39"/>
    </row>
    <row r="11348" spans="1:1" ht="20">
      <c r="A11348" s="39"/>
    </row>
    <row r="11349" spans="1:1" ht="20">
      <c r="A11349" s="39"/>
    </row>
    <row r="11350" spans="1:1" ht="20">
      <c r="A11350" s="39"/>
    </row>
    <row r="11351" spans="1:1" ht="20">
      <c r="A11351" s="39"/>
    </row>
    <row r="11352" spans="1:1" ht="20">
      <c r="A11352" s="39"/>
    </row>
    <row r="11353" spans="1:1" ht="20">
      <c r="A11353" s="39"/>
    </row>
    <row r="11354" spans="1:1" ht="20">
      <c r="A11354" s="39"/>
    </row>
    <row r="11355" spans="1:1" ht="20">
      <c r="A11355" s="39"/>
    </row>
    <row r="11356" spans="1:1" ht="20">
      <c r="A11356" s="39"/>
    </row>
    <row r="11357" spans="1:1" ht="20">
      <c r="A11357" s="39"/>
    </row>
    <row r="11358" spans="1:1" ht="20">
      <c r="A11358" s="39"/>
    </row>
    <row r="11359" spans="1:1" ht="20">
      <c r="A11359" s="39"/>
    </row>
    <row r="11360" spans="1:1" ht="20">
      <c r="A11360" s="39"/>
    </row>
    <row r="11361" spans="1:1" ht="20">
      <c r="A11361" s="39"/>
    </row>
    <row r="11362" spans="1:1" ht="20">
      <c r="A11362" s="39"/>
    </row>
    <row r="11363" spans="1:1" ht="20">
      <c r="A11363" s="39"/>
    </row>
    <row r="11364" spans="1:1" ht="20">
      <c r="A11364" s="39"/>
    </row>
    <row r="11365" spans="1:1" ht="20">
      <c r="A11365" s="39"/>
    </row>
    <row r="11366" spans="1:1" ht="20">
      <c r="A11366" s="39"/>
    </row>
    <row r="11367" spans="1:1" ht="20">
      <c r="A11367" s="39"/>
    </row>
    <row r="11368" spans="1:1" ht="20">
      <c r="A11368" s="39"/>
    </row>
    <row r="11369" spans="1:1" ht="20">
      <c r="A11369" s="39"/>
    </row>
    <row r="11370" spans="1:1" ht="20">
      <c r="A11370" s="39"/>
    </row>
    <row r="11371" spans="1:1" ht="20">
      <c r="A11371" s="39"/>
    </row>
    <row r="11372" spans="1:1" ht="20">
      <c r="A11372" s="39"/>
    </row>
    <row r="11373" spans="1:1" ht="20">
      <c r="A11373" s="39"/>
    </row>
    <row r="11374" spans="1:1" ht="20">
      <c r="A11374" s="39"/>
    </row>
    <row r="11375" spans="1:1" ht="20">
      <c r="A11375" s="39"/>
    </row>
    <row r="11376" spans="1:1" ht="20">
      <c r="A11376" s="39"/>
    </row>
    <row r="11377" spans="1:1" ht="20">
      <c r="A11377" s="39"/>
    </row>
    <row r="11378" spans="1:1" ht="20">
      <c r="A11378" s="39"/>
    </row>
    <row r="11379" spans="1:1" ht="20">
      <c r="A11379" s="39"/>
    </row>
    <row r="11380" spans="1:1" ht="20">
      <c r="A11380" s="39"/>
    </row>
    <row r="11381" spans="1:1" ht="20">
      <c r="A11381" s="39"/>
    </row>
    <row r="11382" spans="1:1" ht="20">
      <c r="A11382" s="39"/>
    </row>
    <row r="11383" spans="1:1" ht="20">
      <c r="A11383" s="39"/>
    </row>
    <row r="11384" spans="1:1" ht="20">
      <c r="A11384" s="39"/>
    </row>
    <row r="11385" spans="1:1" ht="20">
      <c r="A11385" s="39"/>
    </row>
    <row r="11386" spans="1:1" ht="20">
      <c r="A11386" s="39"/>
    </row>
    <row r="11387" spans="1:1" ht="20">
      <c r="A11387" s="39"/>
    </row>
    <row r="11388" spans="1:1" ht="20">
      <c r="A11388" s="39"/>
    </row>
    <row r="11389" spans="1:1" ht="20">
      <c r="A11389" s="39"/>
    </row>
    <row r="11390" spans="1:1" ht="20">
      <c r="A11390" s="39"/>
    </row>
    <row r="11391" spans="1:1" ht="20">
      <c r="A11391" s="39"/>
    </row>
    <row r="11392" spans="1:1" ht="20">
      <c r="A11392" s="39"/>
    </row>
    <row r="11393" spans="1:1" ht="20">
      <c r="A11393" s="39"/>
    </row>
    <row r="11394" spans="1:1" ht="20">
      <c r="A11394" s="39"/>
    </row>
    <row r="11395" spans="1:1" ht="20">
      <c r="A11395" s="39"/>
    </row>
    <row r="11396" spans="1:1" ht="20">
      <c r="A11396" s="39"/>
    </row>
    <row r="11397" spans="1:1" ht="20">
      <c r="A11397" s="39"/>
    </row>
    <row r="11398" spans="1:1" ht="20">
      <c r="A11398" s="39"/>
    </row>
    <row r="11399" spans="1:1" ht="20">
      <c r="A11399" s="39"/>
    </row>
    <row r="11400" spans="1:1" ht="20">
      <c r="A11400" s="39"/>
    </row>
    <row r="11401" spans="1:1" ht="20">
      <c r="A11401" s="39"/>
    </row>
    <row r="11402" spans="1:1" ht="20">
      <c r="A11402" s="39"/>
    </row>
    <row r="11403" spans="1:1" ht="20">
      <c r="A11403" s="39"/>
    </row>
    <row r="11404" spans="1:1" ht="20">
      <c r="A11404" s="39"/>
    </row>
    <row r="11405" spans="1:1" ht="20">
      <c r="A11405" s="39"/>
    </row>
    <row r="11406" spans="1:1" ht="20">
      <c r="A11406" s="39"/>
    </row>
    <row r="11407" spans="1:1" ht="20">
      <c r="A11407" s="39"/>
    </row>
    <row r="11408" spans="1:1" ht="20">
      <c r="A11408" s="39"/>
    </row>
    <row r="11409" spans="1:1" ht="20">
      <c r="A11409" s="39"/>
    </row>
    <row r="11410" spans="1:1" ht="20">
      <c r="A11410" s="39"/>
    </row>
    <row r="11411" spans="1:1" ht="20">
      <c r="A11411" s="39"/>
    </row>
    <row r="11412" spans="1:1" ht="20">
      <c r="A11412" s="39"/>
    </row>
    <row r="11413" spans="1:1" ht="20">
      <c r="A11413" s="39"/>
    </row>
    <row r="11414" spans="1:1" ht="20">
      <c r="A11414" s="39"/>
    </row>
    <row r="11415" spans="1:1" ht="20">
      <c r="A11415" s="39"/>
    </row>
    <row r="11416" spans="1:1" ht="20">
      <c r="A11416" s="39"/>
    </row>
    <row r="11417" spans="1:1" ht="20">
      <c r="A11417" s="39"/>
    </row>
    <row r="11418" spans="1:1" ht="20">
      <c r="A11418" s="39"/>
    </row>
    <row r="11419" spans="1:1" ht="20">
      <c r="A11419" s="39"/>
    </row>
    <row r="11420" spans="1:1" ht="20">
      <c r="A11420" s="39"/>
    </row>
    <row r="11421" spans="1:1" ht="20">
      <c r="A11421" s="39"/>
    </row>
    <row r="11422" spans="1:1" ht="20">
      <c r="A11422" s="39"/>
    </row>
    <row r="11423" spans="1:1" ht="20">
      <c r="A11423" s="39"/>
    </row>
    <row r="11424" spans="1:1" ht="20">
      <c r="A11424" s="39"/>
    </row>
    <row r="11425" spans="1:1" ht="20">
      <c r="A11425" s="39"/>
    </row>
    <row r="11426" spans="1:1" ht="20">
      <c r="A11426" s="39"/>
    </row>
    <row r="11427" spans="1:1" ht="20">
      <c r="A11427" s="39"/>
    </row>
    <row r="11428" spans="1:1" ht="20">
      <c r="A11428" s="39"/>
    </row>
    <row r="11429" spans="1:1" ht="20">
      <c r="A11429" s="39"/>
    </row>
    <row r="11430" spans="1:1" ht="20">
      <c r="A11430" s="39"/>
    </row>
    <row r="11431" spans="1:1" ht="20">
      <c r="A11431" s="39"/>
    </row>
    <row r="11432" spans="1:1" ht="20">
      <c r="A11432" s="39"/>
    </row>
    <row r="11433" spans="1:1" ht="20">
      <c r="A11433" s="39"/>
    </row>
    <row r="11434" spans="1:1" ht="20">
      <c r="A11434" s="39"/>
    </row>
    <row r="11435" spans="1:1" ht="20">
      <c r="A11435" s="39"/>
    </row>
    <row r="11436" spans="1:1" ht="20">
      <c r="A11436" s="39"/>
    </row>
    <row r="11437" spans="1:1" ht="20">
      <c r="A11437" s="39"/>
    </row>
    <row r="11438" spans="1:1" ht="20">
      <c r="A11438" s="39"/>
    </row>
    <row r="11439" spans="1:1" ht="20">
      <c r="A11439" s="39"/>
    </row>
    <row r="11440" spans="1:1" ht="20">
      <c r="A11440" s="39"/>
    </row>
    <row r="11441" spans="1:1" ht="20">
      <c r="A11441" s="39"/>
    </row>
    <row r="11442" spans="1:1" ht="20">
      <c r="A11442" s="39"/>
    </row>
    <row r="11443" spans="1:1" ht="20">
      <c r="A11443" s="39"/>
    </row>
    <row r="11444" spans="1:1" ht="20">
      <c r="A11444" s="39"/>
    </row>
    <row r="11445" spans="1:1" ht="20">
      <c r="A11445" s="39"/>
    </row>
    <row r="11446" spans="1:1" ht="20">
      <c r="A11446" s="39"/>
    </row>
    <row r="11447" spans="1:1" ht="20">
      <c r="A11447" s="39"/>
    </row>
    <row r="11448" spans="1:1" ht="20">
      <c r="A11448" s="39"/>
    </row>
    <row r="11449" spans="1:1" ht="20">
      <c r="A11449" s="39"/>
    </row>
    <row r="11450" spans="1:1" ht="20">
      <c r="A11450" s="39"/>
    </row>
    <row r="11451" spans="1:1" ht="20">
      <c r="A11451" s="39"/>
    </row>
    <row r="11452" spans="1:1" ht="20">
      <c r="A11452" s="39"/>
    </row>
    <row r="11453" spans="1:1" ht="20">
      <c r="A11453" s="39"/>
    </row>
    <row r="11454" spans="1:1" ht="20">
      <c r="A11454" s="39"/>
    </row>
    <row r="11455" spans="1:1" ht="20">
      <c r="A11455" s="39"/>
    </row>
    <row r="11456" spans="1:1" ht="20">
      <c r="A11456" s="39"/>
    </row>
    <row r="11457" spans="1:1" ht="20">
      <c r="A11457" s="39"/>
    </row>
    <row r="11458" spans="1:1" ht="20">
      <c r="A11458" s="39"/>
    </row>
    <row r="11459" spans="1:1" ht="20">
      <c r="A11459" s="39"/>
    </row>
    <row r="11460" spans="1:1" ht="20">
      <c r="A11460" s="39"/>
    </row>
    <row r="11461" spans="1:1" ht="20">
      <c r="A11461" s="39"/>
    </row>
    <row r="11462" spans="1:1" ht="20">
      <c r="A11462" s="39"/>
    </row>
    <row r="11463" spans="1:1" ht="20">
      <c r="A11463" s="39"/>
    </row>
    <row r="11464" spans="1:1" ht="20">
      <c r="A11464" s="39"/>
    </row>
    <row r="11465" spans="1:1" ht="20">
      <c r="A11465" s="39"/>
    </row>
    <row r="11466" spans="1:1" ht="20">
      <c r="A11466" s="39"/>
    </row>
    <row r="11467" spans="1:1" ht="20">
      <c r="A11467" s="39"/>
    </row>
    <row r="11468" spans="1:1" ht="20">
      <c r="A11468" s="39"/>
    </row>
    <row r="11469" spans="1:1" ht="20">
      <c r="A11469" s="39"/>
    </row>
    <row r="11470" spans="1:1" ht="20">
      <c r="A11470" s="39"/>
    </row>
    <row r="11471" spans="1:1" ht="20">
      <c r="A11471" s="39"/>
    </row>
    <row r="11472" spans="1:1" ht="20">
      <c r="A11472" s="39"/>
    </row>
    <row r="11473" spans="1:1" ht="20">
      <c r="A11473" s="39"/>
    </row>
    <row r="11474" spans="1:1" ht="20">
      <c r="A11474" s="39"/>
    </row>
    <row r="11475" spans="1:1" ht="20">
      <c r="A11475" s="39"/>
    </row>
    <row r="11476" spans="1:1" ht="20">
      <c r="A11476" s="39"/>
    </row>
    <row r="11477" spans="1:1" ht="20">
      <c r="A11477" s="39"/>
    </row>
    <row r="11478" spans="1:1" ht="20">
      <c r="A11478" s="39"/>
    </row>
    <row r="11479" spans="1:1" ht="20">
      <c r="A11479" s="39"/>
    </row>
    <row r="11480" spans="1:1" ht="20">
      <c r="A11480" s="39"/>
    </row>
    <row r="11481" spans="1:1" ht="20">
      <c r="A11481" s="39"/>
    </row>
    <row r="11482" spans="1:1" ht="20">
      <c r="A11482" s="39"/>
    </row>
    <row r="11483" spans="1:1" ht="20">
      <c r="A11483" s="39"/>
    </row>
    <row r="11484" spans="1:1" ht="20">
      <c r="A11484" s="39"/>
    </row>
    <row r="11485" spans="1:1" ht="20">
      <c r="A11485" s="39"/>
    </row>
    <row r="11486" spans="1:1" ht="20">
      <c r="A11486" s="39"/>
    </row>
    <row r="11487" spans="1:1" ht="20">
      <c r="A11487" s="39"/>
    </row>
    <row r="11488" spans="1:1" ht="20">
      <c r="A11488" s="39"/>
    </row>
    <row r="11489" spans="1:1" ht="20">
      <c r="A11489" s="39"/>
    </row>
    <row r="11490" spans="1:1" ht="20">
      <c r="A11490" s="39"/>
    </row>
    <row r="11491" spans="1:1" ht="20">
      <c r="A11491" s="39"/>
    </row>
    <row r="11492" spans="1:1" ht="20">
      <c r="A11492" s="39"/>
    </row>
    <row r="11493" spans="1:1" ht="20">
      <c r="A11493" s="39"/>
    </row>
    <row r="11494" spans="1:1" ht="20">
      <c r="A11494" s="39"/>
    </row>
    <row r="11495" spans="1:1" ht="20">
      <c r="A11495" s="39"/>
    </row>
    <row r="11496" spans="1:1" ht="20">
      <c r="A11496" s="39"/>
    </row>
    <row r="11497" spans="1:1" ht="20">
      <c r="A11497" s="39"/>
    </row>
    <row r="11498" spans="1:1" ht="20">
      <c r="A11498" s="39"/>
    </row>
    <row r="11499" spans="1:1" ht="20">
      <c r="A11499" s="39"/>
    </row>
    <row r="11500" spans="1:1" ht="20">
      <c r="A11500" s="39"/>
    </row>
    <row r="11501" spans="1:1" ht="20">
      <c r="A11501" s="39"/>
    </row>
    <row r="11502" spans="1:1" ht="20">
      <c r="A11502" s="39"/>
    </row>
    <row r="11503" spans="1:1" ht="20">
      <c r="A11503" s="39"/>
    </row>
    <row r="11504" spans="1:1" ht="20">
      <c r="A11504" s="39"/>
    </row>
    <row r="11505" spans="1:1" ht="20">
      <c r="A11505" s="39"/>
    </row>
    <row r="11506" spans="1:1" ht="20">
      <c r="A11506" s="39"/>
    </row>
    <row r="11507" spans="1:1" ht="20">
      <c r="A11507" s="39"/>
    </row>
    <row r="11508" spans="1:1" ht="20">
      <c r="A11508" s="39"/>
    </row>
    <row r="11509" spans="1:1" ht="20">
      <c r="A11509" s="39"/>
    </row>
    <row r="11510" spans="1:1" ht="20">
      <c r="A11510" s="39"/>
    </row>
    <row r="11511" spans="1:1" ht="20">
      <c r="A11511" s="39"/>
    </row>
    <row r="11512" spans="1:1" ht="20">
      <c r="A11512" s="39"/>
    </row>
    <row r="11513" spans="1:1" ht="20">
      <c r="A11513" s="39"/>
    </row>
    <row r="11514" spans="1:1" ht="20">
      <c r="A11514" s="39"/>
    </row>
    <row r="11515" spans="1:1" ht="20">
      <c r="A11515" s="39"/>
    </row>
    <row r="11516" spans="1:1" ht="20">
      <c r="A11516" s="39"/>
    </row>
    <row r="11517" spans="1:1" ht="20">
      <c r="A11517" s="39"/>
    </row>
    <row r="11518" spans="1:1" ht="20">
      <c r="A11518" s="39"/>
    </row>
    <row r="11519" spans="1:1" ht="20">
      <c r="A11519" s="39"/>
    </row>
    <row r="11520" spans="1:1" ht="20">
      <c r="A11520" s="39"/>
    </row>
    <row r="11521" spans="1:1" ht="20">
      <c r="A11521" s="39"/>
    </row>
    <row r="11522" spans="1:1" ht="20">
      <c r="A11522" s="39"/>
    </row>
    <row r="11523" spans="1:1" ht="20">
      <c r="A11523" s="39"/>
    </row>
    <row r="11524" spans="1:1" ht="20">
      <c r="A11524" s="39"/>
    </row>
    <row r="11525" spans="1:1" ht="20">
      <c r="A11525" s="39"/>
    </row>
    <row r="11526" spans="1:1" ht="20">
      <c r="A11526" s="39"/>
    </row>
    <row r="11527" spans="1:1" ht="20">
      <c r="A11527" s="39"/>
    </row>
    <row r="11528" spans="1:1" ht="20">
      <c r="A11528" s="39"/>
    </row>
    <row r="11529" spans="1:1" ht="20">
      <c r="A11529" s="39"/>
    </row>
    <row r="11530" spans="1:1" ht="20">
      <c r="A11530" s="39"/>
    </row>
    <row r="11531" spans="1:1" ht="20">
      <c r="A11531" s="39"/>
    </row>
    <row r="11532" spans="1:1" ht="20">
      <c r="A11532" s="39"/>
    </row>
    <row r="11533" spans="1:1" ht="20">
      <c r="A11533" s="39"/>
    </row>
    <row r="11534" spans="1:1" ht="20">
      <c r="A11534" s="39"/>
    </row>
    <row r="11535" spans="1:1" ht="20">
      <c r="A11535" s="39"/>
    </row>
    <row r="11536" spans="1:1" ht="20">
      <c r="A11536" s="39"/>
    </row>
    <row r="11537" spans="1:1" ht="20">
      <c r="A11537" s="39"/>
    </row>
    <row r="11538" spans="1:1" ht="20">
      <c r="A11538" s="39"/>
    </row>
    <row r="11539" spans="1:1" ht="20">
      <c r="A11539" s="39"/>
    </row>
    <row r="11540" spans="1:1" ht="20">
      <c r="A11540" s="39"/>
    </row>
    <row r="11541" spans="1:1" ht="20">
      <c r="A11541" s="39"/>
    </row>
    <row r="11542" spans="1:1" ht="20">
      <c r="A11542" s="39"/>
    </row>
    <row r="11543" spans="1:1" ht="20">
      <c r="A11543" s="39"/>
    </row>
    <row r="11544" spans="1:1" ht="20">
      <c r="A11544" s="39"/>
    </row>
    <row r="11545" spans="1:1" ht="20">
      <c r="A11545" s="39"/>
    </row>
    <row r="11546" spans="1:1" ht="20">
      <c r="A11546" s="39"/>
    </row>
    <row r="11547" spans="1:1" ht="20">
      <c r="A11547" s="39"/>
    </row>
    <row r="11548" spans="1:1" ht="20">
      <c r="A11548" s="39"/>
    </row>
    <row r="11549" spans="1:1" ht="20">
      <c r="A11549" s="39"/>
    </row>
    <row r="11550" spans="1:1" ht="20">
      <c r="A11550" s="39"/>
    </row>
    <row r="11551" spans="1:1" ht="20">
      <c r="A11551" s="39"/>
    </row>
    <row r="11552" spans="1:1" ht="20">
      <c r="A11552" s="39"/>
    </row>
    <row r="11553" spans="1:1" ht="20">
      <c r="A11553" s="39"/>
    </row>
    <row r="11554" spans="1:1" ht="20">
      <c r="A11554" s="39"/>
    </row>
    <row r="11555" spans="1:1" ht="20">
      <c r="A11555" s="39"/>
    </row>
    <row r="11556" spans="1:1" ht="20">
      <c r="A11556" s="39"/>
    </row>
    <row r="11557" spans="1:1" ht="20">
      <c r="A11557" s="39"/>
    </row>
    <row r="11558" spans="1:1" ht="20">
      <c r="A11558" s="39"/>
    </row>
    <row r="11559" spans="1:1" ht="20">
      <c r="A11559" s="39"/>
    </row>
    <row r="11560" spans="1:1" ht="20">
      <c r="A11560" s="39"/>
    </row>
    <row r="11561" spans="1:1" ht="20">
      <c r="A11561" s="39"/>
    </row>
    <row r="11562" spans="1:1" ht="20">
      <c r="A11562" s="39"/>
    </row>
    <row r="11563" spans="1:1" ht="20">
      <c r="A11563" s="39"/>
    </row>
    <row r="11564" spans="1:1" ht="20">
      <c r="A11564" s="39"/>
    </row>
    <row r="11565" spans="1:1" ht="20">
      <c r="A11565" s="39"/>
    </row>
    <row r="11566" spans="1:1" ht="20">
      <c r="A11566" s="39"/>
    </row>
    <row r="11567" spans="1:1" ht="20">
      <c r="A11567" s="39"/>
    </row>
    <row r="11568" spans="1:1" ht="20">
      <c r="A11568" s="39"/>
    </row>
    <row r="11569" spans="1:1" ht="20">
      <c r="A11569" s="39"/>
    </row>
    <row r="11570" spans="1:1" ht="20">
      <c r="A11570" s="39"/>
    </row>
    <row r="11571" spans="1:1" ht="20">
      <c r="A11571" s="39"/>
    </row>
    <row r="11572" spans="1:1" ht="20">
      <c r="A11572" s="39"/>
    </row>
    <row r="11573" spans="1:1" ht="20">
      <c r="A11573" s="39"/>
    </row>
    <row r="11574" spans="1:1" ht="20">
      <c r="A11574" s="39"/>
    </row>
    <row r="11575" spans="1:1" ht="20">
      <c r="A11575" s="39"/>
    </row>
    <row r="11576" spans="1:1" ht="20">
      <c r="A11576" s="39"/>
    </row>
    <row r="11577" spans="1:1" ht="20">
      <c r="A11577" s="39"/>
    </row>
    <row r="11578" spans="1:1" ht="20">
      <c r="A11578" s="39"/>
    </row>
    <row r="11579" spans="1:1" ht="20">
      <c r="A11579" s="39"/>
    </row>
    <row r="11580" spans="1:1" ht="20">
      <c r="A11580" s="39"/>
    </row>
    <row r="11581" spans="1:1" ht="20">
      <c r="A11581" s="39"/>
    </row>
    <row r="11582" spans="1:1" ht="20">
      <c r="A11582" s="39"/>
    </row>
    <row r="11583" spans="1:1" ht="20">
      <c r="A11583" s="39"/>
    </row>
    <row r="11584" spans="1:1" ht="20">
      <c r="A11584" s="39"/>
    </row>
    <row r="11585" spans="1:1" ht="20">
      <c r="A11585" s="39"/>
    </row>
    <row r="11586" spans="1:1" ht="20">
      <c r="A11586" s="39"/>
    </row>
    <row r="11587" spans="1:1" ht="20">
      <c r="A11587" s="39"/>
    </row>
    <row r="11588" spans="1:1" ht="20">
      <c r="A11588" s="39"/>
    </row>
    <row r="11589" spans="1:1" ht="20">
      <c r="A11589" s="39"/>
    </row>
    <row r="11590" spans="1:1" ht="20">
      <c r="A11590" s="39"/>
    </row>
    <row r="11591" spans="1:1" ht="20">
      <c r="A11591" s="39"/>
    </row>
    <row r="11592" spans="1:1" ht="20">
      <c r="A11592" s="39"/>
    </row>
    <row r="11593" spans="1:1" ht="20">
      <c r="A11593" s="39"/>
    </row>
    <row r="11594" spans="1:1" ht="20">
      <c r="A11594" s="39"/>
    </row>
    <row r="11595" spans="1:1" ht="20">
      <c r="A11595" s="39"/>
    </row>
    <row r="11596" spans="1:1" ht="20">
      <c r="A11596" s="39"/>
    </row>
    <row r="11597" spans="1:1" ht="20">
      <c r="A11597" s="39"/>
    </row>
    <row r="11598" spans="1:1" ht="20">
      <c r="A11598" s="39"/>
    </row>
    <row r="11599" spans="1:1" ht="20">
      <c r="A11599" s="39"/>
    </row>
    <row r="11600" spans="1:1" ht="20">
      <c r="A11600" s="39"/>
    </row>
    <row r="11601" spans="1:1" ht="20">
      <c r="A11601" s="39"/>
    </row>
    <row r="11602" spans="1:1" ht="20">
      <c r="A11602" s="39"/>
    </row>
    <row r="11603" spans="1:1" ht="20">
      <c r="A11603" s="39"/>
    </row>
    <row r="11604" spans="1:1" ht="20">
      <c r="A11604" s="39"/>
    </row>
    <row r="11605" spans="1:1" ht="20">
      <c r="A11605" s="39"/>
    </row>
    <row r="11606" spans="1:1" ht="20">
      <c r="A11606" s="39"/>
    </row>
    <row r="11607" spans="1:1" ht="20">
      <c r="A11607" s="39"/>
    </row>
    <row r="11608" spans="1:1" ht="20">
      <c r="A11608" s="39"/>
    </row>
    <row r="11609" spans="1:1" ht="20">
      <c r="A11609" s="39"/>
    </row>
    <row r="11610" spans="1:1" ht="20">
      <c r="A11610" s="39"/>
    </row>
    <row r="11611" spans="1:1" ht="20">
      <c r="A11611" s="39"/>
    </row>
    <row r="11612" spans="1:1" ht="20">
      <c r="A11612" s="39"/>
    </row>
    <row r="11613" spans="1:1" ht="20">
      <c r="A11613" s="39"/>
    </row>
    <row r="11614" spans="1:1" ht="20">
      <c r="A11614" s="39"/>
    </row>
    <row r="11615" spans="1:1" ht="20">
      <c r="A11615" s="39"/>
    </row>
    <row r="11616" spans="1:1" ht="20">
      <c r="A11616" s="39"/>
    </row>
    <row r="11617" spans="1:1" ht="20">
      <c r="A11617" s="39"/>
    </row>
    <row r="11618" spans="1:1" ht="20">
      <c r="A11618" s="39"/>
    </row>
    <row r="11619" spans="1:1" ht="20">
      <c r="A11619" s="39"/>
    </row>
    <row r="11620" spans="1:1" ht="20">
      <c r="A11620" s="39"/>
    </row>
    <row r="11621" spans="1:1" ht="20">
      <c r="A11621" s="39"/>
    </row>
    <row r="11622" spans="1:1" ht="20">
      <c r="A11622" s="39"/>
    </row>
    <row r="11623" spans="1:1" ht="20">
      <c r="A11623" s="39"/>
    </row>
    <row r="11624" spans="1:1" ht="20">
      <c r="A11624" s="39"/>
    </row>
    <row r="11625" spans="1:1" ht="20">
      <c r="A11625" s="39"/>
    </row>
    <row r="11626" spans="1:1" ht="20">
      <c r="A11626" s="39"/>
    </row>
    <row r="11627" spans="1:1" ht="20">
      <c r="A11627" s="39"/>
    </row>
    <row r="11628" spans="1:1" ht="20">
      <c r="A11628" s="39"/>
    </row>
    <row r="11629" spans="1:1" ht="20">
      <c r="A11629" s="39"/>
    </row>
    <row r="11630" spans="1:1" ht="20">
      <c r="A11630" s="39"/>
    </row>
    <row r="11631" spans="1:1" ht="20">
      <c r="A11631" s="39"/>
    </row>
    <row r="11632" spans="1:1" ht="20">
      <c r="A11632" s="39"/>
    </row>
    <row r="11633" spans="1:1" ht="20">
      <c r="A11633" s="39"/>
    </row>
    <row r="11634" spans="1:1" ht="20">
      <c r="A11634" s="39"/>
    </row>
    <row r="11635" spans="1:1" ht="20">
      <c r="A11635" s="39"/>
    </row>
    <row r="11636" spans="1:1" ht="20">
      <c r="A11636" s="39"/>
    </row>
    <row r="11637" spans="1:1" ht="20">
      <c r="A11637" s="39"/>
    </row>
    <row r="11638" spans="1:1" ht="20">
      <c r="A11638" s="39"/>
    </row>
    <row r="11639" spans="1:1" ht="20">
      <c r="A11639" s="39"/>
    </row>
    <row r="11640" spans="1:1" ht="20">
      <c r="A11640" s="39"/>
    </row>
    <row r="11641" spans="1:1" ht="20">
      <c r="A11641" s="39"/>
    </row>
    <row r="11642" spans="1:1" ht="20">
      <c r="A11642" s="39"/>
    </row>
    <row r="11643" spans="1:1" ht="20">
      <c r="A11643" s="39"/>
    </row>
    <row r="11644" spans="1:1" ht="20">
      <c r="A11644" s="39"/>
    </row>
    <row r="11645" spans="1:1" ht="20">
      <c r="A11645" s="39"/>
    </row>
    <row r="11646" spans="1:1" ht="20">
      <c r="A11646" s="39"/>
    </row>
    <row r="11647" spans="1:1" ht="20">
      <c r="A11647" s="39"/>
    </row>
    <row r="11648" spans="1:1" ht="20">
      <c r="A11648" s="39"/>
    </row>
    <row r="11649" spans="1:1" ht="20">
      <c r="A11649" s="39"/>
    </row>
    <row r="11650" spans="1:1" ht="20">
      <c r="A11650" s="39"/>
    </row>
    <row r="11651" spans="1:1" ht="20">
      <c r="A11651" s="39"/>
    </row>
    <row r="11652" spans="1:1" ht="20">
      <c r="A11652" s="39"/>
    </row>
    <row r="11653" spans="1:1" ht="20">
      <c r="A11653" s="39"/>
    </row>
    <row r="11654" spans="1:1" ht="20">
      <c r="A11654" s="39"/>
    </row>
    <row r="11655" spans="1:1" ht="20">
      <c r="A11655" s="39"/>
    </row>
    <row r="11656" spans="1:1" ht="20">
      <c r="A11656" s="39"/>
    </row>
    <row r="11657" spans="1:1" ht="20">
      <c r="A11657" s="39"/>
    </row>
    <row r="11658" spans="1:1" ht="20">
      <c r="A11658" s="39"/>
    </row>
    <row r="11659" spans="1:1" ht="20">
      <c r="A11659" s="39"/>
    </row>
    <row r="11660" spans="1:1" ht="20">
      <c r="A11660" s="39"/>
    </row>
    <row r="11661" spans="1:1" ht="20">
      <c r="A11661" s="39"/>
    </row>
    <row r="11662" spans="1:1" ht="20">
      <c r="A11662" s="39"/>
    </row>
    <row r="11663" spans="1:1" ht="20">
      <c r="A11663" s="39"/>
    </row>
    <row r="11664" spans="1:1" ht="20">
      <c r="A11664" s="39"/>
    </row>
    <row r="11665" spans="1:1" ht="20">
      <c r="A11665" s="39"/>
    </row>
    <row r="11666" spans="1:1" ht="20">
      <c r="A11666" s="39"/>
    </row>
    <row r="11667" spans="1:1" ht="20">
      <c r="A11667" s="39"/>
    </row>
    <row r="11668" spans="1:1" ht="20">
      <c r="A11668" s="39"/>
    </row>
    <row r="11669" spans="1:1" ht="20">
      <c r="A11669" s="39"/>
    </row>
    <row r="11670" spans="1:1" ht="20">
      <c r="A11670" s="39"/>
    </row>
    <row r="11671" spans="1:1" ht="20">
      <c r="A11671" s="39"/>
    </row>
    <row r="11672" spans="1:1" ht="20">
      <c r="A11672" s="39"/>
    </row>
    <row r="11673" spans="1:1" ht="20">
      <c r="A11673" s="39"/>
    </row>
    <row r="11674" spans="1:1" ht="20">
      <c r="A11674" s="39"/>
    </row>
    <row r="11675" spans="1:1" ht="20">
      <c r="A11675" s="39"/>
    </row>
    <row r="11676" spans="1:1" ht="20">
      <c r="A11676" s="39"/>
    </row>
    <row r="11677" spans="1:1" ht="20">
      <c r="A11677" s="39"/>
    </row>
    <row r="11678" spans="1:1" ht="20">
      <c r="A11678" s="39"/>
    </row>
    <row r="11679" spans="1:1" ht="20">
      <c r="A11679" s="39"/>
    </row>
    <row r="11680" spans="1:1" ht="20">
      <c r="A11680" s="39"/>
    </row>
    <row r="11681" spans="1:1" ht="20">
      <c r="A11681" s="39"/>
    </row>
    <row r="11682" spans="1:1" ht="20">
      <c r="A11682" s="39"/>
    </row>
    <row r="11683" spans="1:1" ht="20">
      <c r="A11683" s="39"/>
    </row>
    <row r="11684" spans="1:1" ht="20">
      <c r="A11684" s="39"/>
    </row>
    <row r="11685" spans="1:1" ht="20">
      <c r="A11685" s="39"/>
    </row>
    <row r="11686" spans="1:1" ht="20">
      <c r="A11686" s="39"/>
    </row>
    <row r="11687" spans="1:1" ht="20">
      <c r="A11687" s="39"/>
    </row>
    <row r="11688" spans="1:1" ht="20">
      <c r="A11688" s="39"/>
    </row>
    <row r="11689" spans="1:1" ht="20">
      <c r="A11689" s="39"/>
    </row>
    <row r="11690" spans="1:1" ht="20">
      <c r="A11690" s="39"/>
    </row>
    <row r="11691" spans="1:1" ht="20">
      <c r="A11691" s="39"/>
    </row>
    <row r="11692" spans="1:1" ht="20">
      <c r="A11692" s="39"/>
    </row>
    <row r="11693" spans="1:1" ht="20">
      <c r="A11693" s="39"/>
    </row>
    <row r="11694" spans="1:1" ht="20">
      <c r="A11694" s="39"/>
    </row>
    <row r="11695" spans="1:1" ht="20">
      <c r="A11695" s="39"/>
    </row>
    <row r="11696" spans="1:1" ht="20">
      <c r="A11696" s="39"/>
    </row>
    <row r="11697" spans="1:1" ht="20">
      <c r="A11697" s="39"/>
    </row>
    <row r="11698" spans="1:1" ht="20">
      <c r="A11698" s="39"/>
    </row>
    <row r="11699" spans="1:1" ht="20">
      <c r="A11699" s="39"/>
    </row>
    <row r="11700" spans="1:1" ht="20">
      <c r="A11700" s="39"/>
    </row>
    <row r="11701" spans="1:1" ht="20">
      <c r="A11701" s="39"/>
    </row>
    <row r="11702" spans="1:1" ht="20">
      <c r="A11702" s="39"/>
    </row>
    <row r="11703" spans="1:1" ht="20">
      <c r="A11703" s="39"/>
    </row>
    <row r="11704" spans="1:1" ht="20">
      <c r="A11704" s="39"/>
    </row>
    <row r="11705" spans="1:1" ht="20">
      <c r="A11705" s="39"/>
    </row>
    <row r="11706" spans="1:1" ht="20">
      <c r="A11706" s="39"/>
    </row>
    <row r="11707" spans="1:1" ht="20">
      <c r="A11707" s="39"/>
    </row>
    <row r="11708" spans="1:1" ht="20">
      <c r="A11708" s="39"/>
    </row>
    <row r="11709" spans="1:1" ht="20">
      <c r="A11709" s="39"/>
    </row>
    <row r="11710" spans="1:1" ht="20">
      <c r="A11710" s="39"/>
    </row>
    <row r="11711" spans="1:1" ht="20">
      <c r="A11711" s="39"/>
    </row>
    <row r="11712" spans="1:1" ht="20">
      <c r="A11712" s="39"/>
    </row>
    <row r="11713" spans="1:1" ht="20">
      <c r="A11713" s="39"/>
    </row>
    <row r="11714" spans="1:1" ht="20">
      <c r="A11714" s="39"/>
    </row>
    <row r="11715" spans="1:1" ht="20">
      <c r="A11715" s="39"/>
    </row>
    <row r="11716" spans="1:1" ht="20">
      <c r="A11716" s="39"/>
    </row>
    <row r="11717" spans="1:1" ht="20">
      <c r="A11717" s="39"/>
    </row>
    <row r="11718" spans="1:1" ht="20">
      <c r="A11718" s="39"/>
    </row>
    <row r="11719" spans="1:1" ht="20">
      <c r="A11719" s="39"/>
    </row>
    <row r="11720" spans="1:1" ht="20">
      <c r="A11720" s="39"/>
    </row>
    <row r="11721" spans="1:1" ht="20">
      <c r="A11721" s="39"/>
    </row>
    <row r="11722" spans="1:1" ht="20">
      <c r="A11722" s="39"/>
    </row>
    <row r="11723" spans="1:1" ht="20">
      <c r="A11723" s="39"/>
    </row>
    <row r="11724" spans="1:1" ht="20">
      <c r="A11724" s="39"/>
    </row>
    <row r="11725" spans="1:1" ht="20">
      <c r="A11725" s="39"/>
    </row>
    <row r="11726" spans="1:1" ht="20">
      <c r="A11726" s="39"/>
    </row>
    <row r="11727" spans="1:1" ht="20">
      <c r="A11727" s="39"/>
    </row>
    <row r="11728" spans="1:1" ht="20">
      <c r="A11728" s="39"/>
    </row>
    <row r="11729" spans="1:1" ht="20">
      <c r="A11729" s="39"/>
    </row>
    <row r="11730" spans="1:1" ht="20">
      <c r="A11730" s="39"/>
    </row>
    <row r="11731" spans="1:1" ht="20">
      <c r="A11731" s="39"/>
    </row>
    <row r="11732" spans="1:1" ht="20">
      <c r="A11732" s="39"/>
    </row>
    <row r="11733" spans="1:1" ht="20">
      <c r="A11733" s="39"/>
    </row>
    <row r="11734" spans="1:1" ht="20">
      <c r="A11734" s="39"/>
    </row>
    <row r="11735" spans="1:1" ht="20">
      <c r="A11735" s="39"/>
    </row>
    <row r="11736" spans="1:1" ht="20">
      <c r="A11736" s="39"/>
    </row>
    <row r="11737" spans="1:1" ht="20">
      <c r="A11737" s="39"/>
    </row>
    <row r="11738" spans="1:1" ht="20">
      <c r="A11738" s="39"/>
    </row>
    <row r="11739" spans="1:1" ht="20">
      <c r="A11739" s="39"/>
    </row>
    <row r="11740" spans="1:1" ht="20">
      <c r="A11740" s="39"/>
    </row>
    <row r="11741" spans="1:1" ht="20">
      <c r="A11741" s="39"/>
    </row>
    <row r="11742" spans="1:1" ht="20">
      <c r="A11742" s="39"/>
    </row>
    <row r="11743" spans="1:1" ht="20">
      <c r="A11743" s="39"/>
    </row>
    <row r="11744" spans="1:1" ht="20">
      <c r="A11744" s="39"/>
    </row>
    <row r="11745" spans="1:1" ht="20">
      <c r="A11745" s="39"/>
    </row>
    <row r="11746" spans="1:1" ht="20">
      <c r="A11746" s="39"/>
    </row>
    <row r="11747" spans="1:1" ht="20">
      <c r="A11747" s="39"/>
    </row>
    <row r="11748" spans="1:1" ht="20">
      <c r="A11748" s="39"/>
    </row>
    <row r="11749" spans="1:1" ht="20">
      <c r="A11749" s="39"/>
    </row>
    <row r="11750" spans="1:1" ht="20">
      <c r="A11750" s="39"/>
    </row>
    <row r="11751" spans="1:1" ht="20">
      <c r="A11751" s="39"/>
    </row>
    <row r="11752" spans="1:1" ht="20">
      <c r="A11752" s="39"/>
    </row>
    <row r="11753" spans="1:1" ht="20">
      <c r="A11753" s="39"/>
    </row>
    <row r="11754" spans="1:1" ht="20">
      <c r="A11754" s="39"/>
    </row>
    <row r="11755" spans="1:1" ht="20">
      <c r="A11755" s="39"/>
    </row>
    <row r="11756" spans="1:1" ht="20">
      <c r="A11756" s="39"/>
    </row>
    <row r="11757" spans="1:1" ht="20">
      <c r="A11757" s="39"/>
    </row>
    <row r="11758" spans="1:1" ht="20">
      <c r="A11758" s="39"/>
    </row>
    <row r="11759" spans="1:1" ht="20">
      <c r="A11759" s="39"/>
    </row>
    <row r="11760" spans="1:1" ht="20">
      <c r="A11760" s="39"/>
    </row>
    <row r="11761" spans="1:1" ht="20">
      <c r="A11761" s="39"/>
    </row>
    <row r="11762" spans="1:1" ht="20">
      <c r="A11762" s="39"/>
    </row>
    <row r="11763" spans="1:1" ht="20">
      <c r="A11763" s="39"/>
    </row>
    <row r="11764" spans="1:1" ht="20">
      <c r="A11764" s="39"/>
    </row>
    <row r="11765" spans="1:1" ht="20">
      <c r="A11765" s="39"/>
    </row>
    <row r="11766" spans="1:1" ht="20">
      <c r="A11766" s="39"/>
    </row>
    <row r="11767" spans="1:1" ht="20">
      <c r="A11767" s="39"/>
    </row>
    <row r="11768" spans="1:1" ht="20">
      <c r="A11768" s="39"/>
    </row>
    <row r="11769" spans="1:1" ht="20">
      <c r="A11769" s="39"/>
    </row>
    <row r="11770" spans="1:1" ht="20">
      <c r="A11770" s="39"/>
    </row>
    <row r="11771" spans="1:1" ht="20">
      <c r="A11771" s="39"/>
    </row>
    <row r="11772" spans="1:1" ht="20">
      <c r="A11772" s="39"/>
    </row>
    <row r="11773" spans="1:1" ht="20">
      <c r="A11773" s="39"/>
    </row>
    <row r="11774" spans="1:1" ht="20">
      <c r="A11774" s="39"/>
    </row>
    <row r="11775" spans="1:1" ht="20">
      <c r="A11775" s="39"/>
    </row>
    <row r="11776" spans="1:1" ht="20">
      <c r="A11776" s="39"/>
    </row>
    <row r="11777" spans="1:1" ht="20">
      <c r="A11777" s="39"/>
    </row>
    <row r="11778" spans="1:1" ht="20">
      <c r="A11778" s="39"/>
    </row>
    <row r="11779" spans="1:1" ht="20">
      <c r="A11779" s="39"/>
    </row>
    <row r="11780" spans="1:1" ht="20">
      <c r="A11780" s="39"/>
    </row>
    <row r="11781" spans="1:1" ht="20">
      <c r="A11781" s="39"/>
    </row>
    <row r="11782" spans="1:1" ht="20">
      <c r="A11782" s="39"/>
    </row>
    <row r="11783" spans="1:1" ht="20">
      <c r="A11783" s="39"/>
    </row>
    <row r="11784" spans="1:1" ht="20">
      <c r="A11784" s="39"/>
    </row>
    <row r="11785" spans="1:1" ht="20">
      <c r="A11785" s="39"/>
    </row>
    <row r="11786" spans="1:1" ht="20">
      <c r="A11786" s="39"/>
    </row>
    <row r="11787" spans="1:1" ht="20">
      <c r="A11787" s="39"/>
    </row>
    <row r="11788" spans="1:1" ht="20">
      <c r="A11788" s="39"/>
    </row>
    <row r="11789" spans="1:1" ht="20">
      <c r="A11789" s="39"/>
    </row>
    <row r="11790" spans="1:1" ht="20">
      <c r="A11790" s="39"/>
    </row>
    <row r="11791" spans="1:1" ht="20">
      <c r="A11791" s="39"/>
    </row>
    <row r="11792" spans="1:1" ht="20">
      <c r="A11792" s="39"/>
    </row>
    <row r="11793" spans="1:1" ht="20">
      <c r="A11793" s="39"/>
    </row>
    <row r="11794" spans="1:1" ht="20">
      <c r="A11794" s="39"/>
    </row>
    <row r="11795" spans="1:1" ht="20">
      <c r="A11795" s="39"/>
    </row>
    <row r="11796" spans="1:1" ht="20">
      <c r="A11796" s="39"/>
    </row>
    <row r="11797" spans="1:1" ht="20">
      <c r="A11797" s="39"/>
    </row>
    <row r="11798" spans="1:1" ht="20">
      <c r="A11798" s="39"/>
    </row>
    <row r="11799" spans="1:1" ht="20">
      <c r="A11799" s="39"/>
    </row>
    <row r="11800" spans="1:1" ht="20">
      <c r="A11800" s="39"/>
    </row>
    <row r="11801" spans="1:1" ht="20">
      <c r="A11801" s="39"/>
    </row>
    <row r="11802" spans="1:1" ht="20">
      <c r="A11802" s="39"/>
    </row>
    <row r="11803" spans="1:1" ht="20">
      <c r="A11803" s="39"/>
    </row>
    <row r="11804" spans="1:1" ht="20">
      <c r="A11804" s="39"/>
    </row>
    <row r="11805" spans="1:1" ht="20">
      <c r="A11805" s="39"/>
    </row>
    <row r="11806" spans="1:1" ht="20">
      <c r="A11806" s="39"/>
    </row>
    <row r="11807" spans="1:1" ht="20">
      <c r="A11807" s="39"/>
    </row>
    <row r="11808" spans="1:1" ht="20">
      <c r="A11808" s="39"/>
    </row>
    <row r="11809" spans="1:1" ht="20">
      <c r="A11809" s="39"/>
    </row>
    <row r="11810" spans="1:1" ht="20">
      <c r="A11810" s="39"/>
    </row>
    <row r="11811" spans="1:1" ht="20">
      <c r="A11811" s="39"/>
    </row>
    <row r="11812" spans="1:1" ht="20">
      <c r="A11812" s="39"/>
    </row>
    <row r="11813" spans="1:1" ht="20">
      <c r="A11813" s="39"/>
    </row>
    <row r="11814" spans="1:1" ht="20">
      <c r="A11814" s="39"/>
    </row>
    <row r="11815" spans="1:1" ht="20">
      <c r="A11815" s="39"/>
    </row>
    <row r="11816" spans="1:1" ht="20">
      <c r="A11816" s="39"/>
    </row>
    <row r="11817" spans="1:1" ht="20">
      <c r="A11817" s="39"/>
    </row>
    <row r="11818" spans="1:1" ht="20">
      <c r="A11818" s="39"/>
    </row>
    <row r="11819" spans="1:1" ht="20">
      <c r="A11819" s="39"/>
    </row>
    <row r="11820" spans="1:1" ht="20">
      <c r="A11820" s="39"/>
    </row>
    <row r="11821" spans="1:1" ht="20">
      <c r="A11821" s="39"/>
    </row>
    <row r="11822" spans="1:1" ht="20">
      <c r="A11822" s="39"/>
    </row>
    <row r="11823" spans="1:1" ht="20">
      <c r="A11823" s="39"/>
    </row>
    <row r="11824" spans="1:1" ht="20">
      <c r="A11824" s="39"/>
    </row>
    <row r="11825" spans="1:1" ht="20">
      <c r="A11825" s="39"/>
    </row>
    <row r="11826" spans="1:1" ht="20">
      <c r="A11826" s="39"/>
    </row>
    <row r="11827" spans="1:1" ht="20">
      <c r="A11827" s="39"/>
    </row>
    <row r="11828" spans="1:1" ht="20">
      <c r="A11828" s="39"/>
    </row>
    <row r="11829" spans="1:1" ht="20">
      <c r="A11829" s="39"/>
    </row>
    <row r="11830" spans="1:1" ht="20">
      <c r="A11830" s="39"/>
    </row>
    <row r="11831" spans="1:1" ht="20">
      <c r="A11831" s="39"/>
    </row>
    <row r="11832" spans="1:1" ht="20">
      <c r="A11832" s="39"/>
    </row>
    <row r="11833" spans="1:1" ht="20">
      <c r="A11833" s="39"/>
    </row>
    <row r="11834" spans="1:1" ht="20">
      <c r="A11834" s="39"/>
    </row>
    <row r="11835" spans="1:1" ht="20">
      <c r="A11835" s="39"/>
    </row>
    <row r="11836" spans="1:1" ht="20">
      <c r="A11836" s="39"/>
    </row>
    <row r="11837" spans="1:1" ht="20">
      <c r="A11837" s="39"/>
    </row>
    <row r="11838" spans="1:1" ht="20">
      <c r="A11838" s="39"/>
    </row>
    <row r="11839" spans="1:1" ht="20">
      <c r="A11839" s="39"/>
    </row>
    <row r="11840" spans="1:1" ht="20">
      <c r="A11840" s="39"/>
    </row>
    <row r="11841" spans="1:1" ht="20">
      <c r="A11841" s="39"/>
    </row>
    <row r="11842" spans="1:1" ht="20">
      <c r="A11842" s="39"/>
    </row>
    <row r="11843" spans="1:1" ht="20">
      <c r="A11843" s="39"/>
    </row>
    <row r="11844" spans="1:1" ht="20">
      <c r="A11844" s="39"/>
    </row>
    <row r="11845" spans="1:1" ht="20">
      <c r="A11845" s="39"/>
    </row>
    <row r="11846" spans="1:1" ht="20">
      <c r="A11846" s="39"/>
    </row>
    <row r="11847" spans="1:1" ht="20">
      <c r="A11847" s="39"/>
    </row>
    <row r="11848" spans="1:1" ht="20">
      <c r="A11848" s="39"/>
    </row>
    <row r="11849" spans="1:1" ht="20">
      <c r="A11849" s="39"/>
    </row>
    <row r="11850" spans="1:1" ht="20">
      <c r="A11850" s="39"/>
    </row>
    <row r="11851" spans="1:1" ht="20">
      <c r="A11851" s="39"/>
    </row>
    <row r="11852" spans="1:1" ht="20">
      <c r="A11852" s="39"/>
    </row>
    <row r="11853" spans="1:1" ht="20">
      <c r="A11853" s="39"/>
    </row>
    <row r="11854" spans="1:1" ht="20">
      <c r="A11854" s="39"/>
    </row>
    <row r="11855" spans="1:1" ht="20">
      <c r="A11855" s="39"/>
    </row>
    <row r="11856" spans="1:1" ht="20">
      <c r="A11856" s="39"/>
    </row>
    <row r="11857" spans="1:1" ht="20">
      <c r="A11857" s="39"/>
    </row>
    <row r="11858" spans="1:1" ht="20">
      <c r="A11858" s="39"/>
    </row>
    <row r="11859" spans="1:1" ht="20">
      <c r="A11859" s="39"/>
    </row>
    <row r="11860" spans="1:1" ht="20">
      <c r="A11860" s="39"/>
    </row>
    <row r="11861" spans="1:1" ht="20">
      <c r="A11861" s="39"/>
    </row>
    <row r="11862" spans="1:1" ht="20">
      <c r="A11862" s="39"/>
    </row>
    <row r="11863" spans="1:1" ht="20">
      <c r="A11863" s="39"/>
    </row>
    <row r="11864" spans="1:1" ht="20">
      <c r="A11864" s="39"/>
    </row>
    <row r="11865" spans="1:1" ht="20">
      <c r="A11865" s="39"/>
    </row>
    <row r="11866" spans="1:1" ht="20">
      <c r="A11866" s="39"/>
    </row>
    <row r="11867" spans="1:1" ht="20">
      <c r="A11867" s="39"/>
    </row>
    <row r="11868" spans="1:1" ht="20">
      <c r="A11868" s="39"/>
    </row>
    <row r="11869" spans="1:1" ht="20">
      <c r="A11869" s="39"/>
    </row>
    <row r="11870" spans="1:1" ht="20">
      <c r="A11870" s="39"/>
    </row>
    <row r="11871" spans="1:1" ht="20">
      <c r="A11871" s="39"/>
    </row>
    <row r="11872" spans="1:1" ht="20">
      <c r="A11872" s="39"/>
    </row>
    <row r="11873" spans="1:1" ht="20">
      <c r="A11873" s="39"/>
    </row>
    <row r="11874" spans="1:1" ht="20">
      <c r="A11874" s="39"/>
    </row>
    <row r="11875" spans="1:1" ht="20">
      <c r="A11875" s="39"/>
    </row>
    <row r="11876" spans="1:1" ht="20">
      <c r="A11876" s="39"/>
    </row>
    <row r="11877" spans="1:1" ht="20">
      <c r="A11877" s="39"/>
    </row>
    <row r="11878" spans="1:1" ht="20">
      <c r="A11878" s="39"/>
    </row>
    <row r="11879" spans="1:1" ht="20">
      <c r="A11879" s="39"/>
    </row>
    <row r="11880" spans="1:1" ht="20">
      <c r="A11880" s="39"/>
    </row>
    <row r="11881" spans="1:1" ht="20">
      <c r="A11881" s="39"/>
    </row>
    <row r="11882" spans="1:1" ht="20">
      <c r="A11882" s="39"/>
    </row>
    <row r="11883" spans="1:1" ht="20">
      <c r="A11883" s="39"/>
    </row>
    <row r="11884" spans="1:1" ht="20">
      <c r="A11884" s="39"/>
    </row>
    <row r="11885" spans="1:1" ht="20">
      <c r="A11885" s="39"/>
    </row>
    <row r="11886" spans="1:1" ht="20">
      <c r="A11886" s="39"/>
    </row>
    <row r="11887" spans="1:1" ht="20">
      <c r="A11887" s="39"/>
    </row>
    <row r="11888" spans="1:1" ht="20">
      <c r="A11888" s="39"/>
    </row>
    <row r="11889" spans="1:1" ht="20">
      <c r="A11889" s="39"/>
    </row>
    <row r="11890" spans="1:1" ht="20">
      <c r="A11890" s="39"/>
    </row>
    <row r="11891" spans="1:1" ht="20">
      <c r="A11891" s="39"/>
    </row>
    <row r="11892" spans="1:1" ht="20">
      <c r="A11892" s="39"/>
    </row>
    <row r="11893" spans="1:1" ht="20">
      <c r="A11893" s="39"/>
    </row>
    <row r="11894" spans="1:1" ht="20">
      <c r="A11894" s="39"/>
    </row>
    <row r="11895" spans="1:1" ht="20">
      <c r="A11895" s="39"/>
    </row>
    <row r="11896" spans="1:1" ht="20">
      <c r="A11896" s="39"/>
    </row>
    <row r="11897" spans="1:1" ht="20">
      <c r="A11897" s="39"/>
    </row>
    <row r="11898" spans="1:1" ht="20">
      <c r="A11898" s="39"/>
    </row>
    <row r="11899" spans="1:1" ht="20">
      <c r="A11899" s="39"/>
    </row>
    <row r="11900" spans="1:1" ht="20">
      <c r="A11900" s="39"/>
    </row>
    <row r="11901" spans="1:1" ht="20">
      <c r="A11901" s="39"/>
    </row>
    <row r="11902" spans="1:1" ht="20">
      <c r="A11902" s="39"/>
    </row>
    <row r="11903" spans="1:1" ht="20">
      <c r="A11903" s="39"/>
    </row>
    <row r="11904" spans="1:1" ht="20">
      <c r="A11904" s="39"/>
    </row>
    <row r="11905" spans="1:1" ht="20">
      <c r="A11905" s="39"/>
    </row>
    <row r="11906" spans="1:1" ht="20">
      <c r="A11906" s="39"/>
    </row>
    <row r="11907" spans="1:1" ht="20">
      <c r="A11907" s="39"/>
    </row>
    <row r="11908" spans="1:1" ht="20">
      <c r="A11908" s="39"/>
    </row>
    <row r="11909" spans="1:1" ht="20">
      <c r="A11909" s="39"/>
    </row>
    <row r="11910" spans="1:1" ht="20">
      <c r="A11910" s="39"/>
    </row>
    <row r="11911" spans="1:1" ht="20">
      <c r="A11911" s="39"/>
    </row>
    <row r="11912" spans="1:1" ht="20">
      <c r="A11912" s="39"/>
    </row>
    <row r="11913" spans="1:1" ht="20">
      <c r="A11913" s="39"/>
    </row>
    <row r="11914" spans="1:1" ht="20">
      <c r="A11914" s="39"/>
    </row>
    <row r="11915" spans="1:1" ht="20">
      <c r="A11915" s="39"/>
    </row>
    <row r="11916" spans="1:1" ht="20">
      <c r="A11916" s="39"/>
    </row>
    <row r="11917" spans="1:1" ht="20">
      <c r="A11917" s="39"/>
    </row>
    <row r="11918" spans="1:1" ht="20">
      <c r="A11918" s="39"/>
    </row>
    <row r="11919" spans="1:1" ht="20">
      <c r="A11919" s="39"/>
    </row>
    <row r="11920" spans="1:1" ht="20">
      <c r="A11920" s="39"/>
    </row>
    <row r="11921" spans="1:1" ht="20">
      <c r="A11921" s="39"/>
    </row>
    <row r="11922" spans="1:1" ht="20">
      <c r="A11922" s="39"/>
    </row>
    <row r="11923" spans="1:1" ht="20">
      <c r="A11923" s="39"/>
    </row>
    <row r="11924" spans="1:1" ht="20">
      <c r="A11924" s="39"/>
    </row>
    <row r="11925" spans="1:1" ht="20">
      <c r="A11925" s="39"/>
    </row>
    <row r="11926" spans="1:1" ht="20">
      <c r="A11926" s="39"/>
    </row>
    <row r="11927" spans="1:1" ht="20">
      <c r="A11927" s="39"/>
    </row>
    <row r="11928" spans="1:1" ht="20">
      <c r="A11928" s="39"/>
    </row>
    <row r="11929" spans="1:1" ht="20">
      <c r="A11929" s="39"/>
    </row>
    <row r="11930" spans="1:1" ht="20">
      <c r="A11930" s="39"/>
    </row>
    <row r="11931" spans="1:1" ht="20">
      <c r="A11931" s="39"/>
    </row>
    <row r="11932" spans="1:1" ht="20">
      <c r="A11932" s="39"/>
    </row>
    <row r="11933" spans="1:1" ht="20">
      <c r="A11933" s="39"/>
    </row>
    <row r="11934" spans="1:1" ht="20">
      <c r="A11934" s="39"/>
    </row>
    <row r="11935" spans="1:1" ht="20">
      <c r="A11935" s="39"/>
    </row>
    <row r="11936" spans="1:1" ht="20">
      <c r="A11936" s="39"/>
    </row>
    <row r="11937" spans="1:1" ht="20">
      <c r="A11937" s="39"/>
    </row>
    <row r="11938" spans="1:1" ht="20">
      <c r="A11938" s="39"/>
    </row>
    <row r="11939" spans="1:1" ht="20">
      <c r="A11939" s="39"/>
    </row>
    <row r="11940" spans="1:1" ht="20">
      <c r="A11940" s="39"/>
    </row>
    <row r="11941" spans="1:1" ht="20">
      <c r="A11941" s="39"/>
    </row>
    <row r="11942" spans="1:1" ht="20">
      <c r="A11942" s="39"/>
    </row>
    <row r="11943" spans="1:1" ht="20">
      <c r="A11943" s="39"/>
    </row>
    <row r="11944" spans="1:1" ht="20">
      <c r="A11944" s="39"/>
    </row>
    <row r="11945" spans="1:1" ht="20">
      <c r="A11945" s="39"/>
    </row>
    <row r="11946" spans="1:1" ht="20">
      <c r="A11946" s="39"/>
    </row>
    <row r="11947" spans="1:1" ht="20">
      <c r="A11947" s="39"/>
    </row>
    <row r="11948" spans="1:1" ht="20">
      <c r="A11948" s="39"/>
    </row>
    <row r="11949" spans="1:1" ht="20">
      <c r="A11949" s="39"/>
    </row>
    <row r="11950" spans="1:1" ht="20">
      <c r="A11950" s="39"/>
    </row>
    <row r="11951" spans="1:1" ht="20">
      <c r="A11951" s="39"/>
    </row>
    <row r="11952" spans="1:1" ht="20">
      <c r="A11952" s="39"/>
    </row>
    <row r="11953" spans="1:1" ht="20">
      <c r="A11953" s="39"/>
    </row>
    <row r="11954" spans="1:1" ht="20">
      <c r="A11954" s="39"/>
    </row>
    <row r="11955" spans="1:1" ht="20">
      <c r="A11955" s="39"/>
    </row>
    <row r="11956" spans="1:1" ht="20">
      <c r="A11956" s="39"/>
    </row>
    <row r="11957" spans="1:1" ht="20">
      <c r="A11957" s="39"/>
    </row>
    <row r="11958" spans="1:1" ht="20">
      <c r="A11958" s="39"/>
    </row>
    <row r="11959" spans="1:1" ht="20">
      <c r="A11959" s="39"/>
    </row>
    <row r="11960" spans="1:1" ht="20">
      <c r="A11960" s="39"/>
    </row>
    <row r="11961" spans="1:1" ht="20">
      <c r="A11961" s="39"/>
    </row>
    <row r="11962" spans="1:1" ht="20">
      <c r="A11962" s="39"/>
    </row>
    <row r="11963" spans="1:1" ht="20">
      <c r="A11963" s="39"/>
    </row>
    <row r="11964" spans="1:1" ht="20">
      <c r="A11964" s="39"/>
    </row>
    <row r="11965" spans="1:1" ht="20">
      <c r="A11965" s="39"/>
    </row>
    <row r="11966" spans="1:1" ht="20">
      <c r="A11966" s="39"/>
    </row>
    <row r="11967" spans="1:1" ht="20">
      <c r="A11967" s="39"/>
    </row>
    <row r="11968" spans="1:1" ht="20">
      <c r="A11968" s="39"/>
    </row>
    <row r="11969" spans="1:1" ht="20">
      <c r="A11969" s="39"/>
    </row>
    <row r="11970" spans="1:1" ht="20">
      <c r="A11970" s="39"/>
    </row>
    <row r="11971" spans="1:1" ht="20">
      <c r="A11971" s="39"/>
    </row>
    <row r="11972" spans="1:1" ht="20">
      <c r="A11972" s="39"/>
    </row>
    <row r="11973" spans="1:1" ht="20">
      <c r="A11973" s="39"/>
    </row>
    <row r="11974" spans="1:1" ht="20">
      <c r="A11974" s="39"/>
    </row>
    <row r="11975" spans="1:1" ht="20">
      <c r="A11975" s="39"/>
    </row>
    <row r="11976" spans="1:1" ht="20">
      <c r="A11976" s="39"/>
    </row>
    <row r="11977" spans="1:1" ht="20">
      <c r="A11977" s="39"/>
    </row>
    <row r="11978" spans="1:1" ht="20">
      <c r="A11978" s="39"/>
    </row>
    <row r="11979" spans="1:1" ht="20">
      <c r="A11979" s="39"/>
    </row>
    <row r="11980" spans="1:1" ht="20">
      <c r="A11980" s="39"/>
    </row>
    <row r="11981" spans="1:1" ht="20">
      <c r="A11981" s="39"/>
    </row>
    <row r="11982" spans="1:1" ht="20">
      <c r="A11982" s="39"/>
    </row>
    <row r="11983" spans="1:1" ht="20">
      <c r="A11983" s="39"/>
    </row>
    <row r="11984" spans="1:1" ht="20">
      <c r="A11984" s="39"/>
    </row>
    <row r="11985" spans="1:1" ht="20">
      <c r="A11985" s="39"/>
    </row>
    <row r="11986" spans="1:1" ht="20">
      <c r="A11986" s="39"/>
    </row>
    <row r="11987" spans="1:1" ht="20">
      <c r="A11987" s="39"/>
    </row>
    <row r="11988" spans="1:1" ht="20">
      <c r="A11988" s="39"/>
    </row>
    <row r="11989" spans="1:1" ht="20">
      <c r="A11989" s="39"/>
    </row>
    <row r="11990" spans="1:1" ht="20">
      <c r="A11990" s="39"/>
    </row>
    <row r="11991" spans="1:1" ht="20">
      <c r="A11991" s="39"/>
    </row>
    <row r="11992" spans="1:1" ht="20">
      <c r="A11992" s="39"/>
    </row>
    <row r="11993" spans="1:1" ht="20">
      <c r="A11993" s="39"/>
    </row>
    <row r="11994" spans="1:1" ht="20">
      <c r="A11994" s="39"/>
    </row>
    <row r="11995" spans="1:1" ht="20">
      <c r="A11995" s="39"/>
    </row>
    <row r="11996" spans="1:1" ht="20">
      <c r="A11996" s="39"/>
    </row>
    <row r="11997" spans="1:1" ht="20">
      <c r="A11997" s="39"/>
    </row>
    <row r="11998" spans="1:1" ht="20">
      <c r="A11998" s="39"/>
    </row>
    <row r="11999" spans="1:1" ht="20">
      <c r="A11999" s="39"/>
    </row>
    <row r="12000" spans="1:1" ht="20">
      <c r="A12000" s="39"/>
    </row>
    <row r="12001" spans="1:1" ht="20">
      <c r="A12001" s="39"/>
    </row>
    <row r="12002" spans="1:1" ht="20">
      <c r="A12002" s="39"/>
    </row>
    <row r="12003" spans="1:1" ht="20">
      <c r="A12003" s="39"/>
    </row>
    <row r="12004" spans="1:1" ht="20">
      <c r="A12004" s="39"/>
    </row>
    <row r="12005" spans="1:1" ht="20">
      <c r="A12005" s="39"/>
    </row>
    <row r="12006" spans="1:1" ht="20">
      <c r="A12006" s="39"/>
    </row>
    <row r="12007" spans="1:1" ht="20">
      <c r="A12007" s="39"/>
    </row>
    <row r="12008" spans="1:1" ht="20">
      <c r="A12008" s="39"/>
    </row>
    <row r="12009" spans="1:1" ht="20">
      <c r="A12009" s="39"/>
    </row>
    <row r="12010" spans="1:1" ht="20">
      <c r="A12010" s="39"/>
    </row>
    <row r="12011" spans="1:1" ht="20">
      <c r="A12011" s="39"/>
    </row>
    <row r="12012" spans="1:1" ht="20">
      <c r="A12012" s="39"/>
    </row>
    <row r="12013" spans="1:1" ht="20">
      <c r="A12013" s="39"/>
    </row>
    <row r="12014" spans="1:1" ht="20">
      <c r="A12014" s="39"/>
    </row>
    <row r="12015" spans="1:1" ht="20">
      <c r="A12015" s="39"/>
    </row>
    <row r="12016" spans="1:1" ht="20">
      <c r="A12016" s="39"/>
    </row>
    <row r="12017" spans="1:1" ht="20">
      <c r="A12017" s="39"/>
    </row>
    <row r="12018" spans="1:1" ht="20">
      <c r="A12018" s="39"/>
    </row>
    <row r="12019" spans="1:1" ht="20">
      <c r="A12019" s="39"/>
    </row>
    <row r="12020" spans="1:1" ht="20">
      <c r="A12020" s="39"/>
    </row>
    <row r="12021" spans="1:1" ht="20">
      <c r="A12021" s="39"/>
    </row>
    <row r="12022" spans="1:1" ht="20">
      <c r="A12022" s="39"/>
    </row>
    <row r="12023" spans="1:1" ht="20">
      <c r="A12023" s="39"/>
    </row>
    <row r="12024" spans="1:1" ht="20">
      <c r="A12024" s="39"/>
    </row>
    <row r="12025" spans="1:1" ht="20">
      <c r="A12025" s="39"/>
    </row>
    <row r="12026" spans="1:1" ht="20">
      <c r="A12026" s="39"/>
    </row>
    <row r="12027" spans="1:1" ht="20">
      <c r="A12027" s="39"/>
    </row>
    <row r="12028" spans="1:1" ht="20">
      <c r="A12028" s="39"/>
    </row>
    <row r="12029" spans="1:1" ht="20">
      <c r="A12029" s="39"/>
    </row>
    <row r="12030" spans="1:1" ht="20">
      <c r="A12030" s="39"/>
    </row>
    <row r="12031" spans="1:1" ht="20">
      <c r="A12031" s="39"/>
    </row>
    <row r="12032" spans="1:1" ht="20">
      <c r="A12032" s="39"/>
    </row>
    <row r="12033" spans="1:1" ht="20">
      <c r="A12033" s="39"/>
    </row>
    <row r="12034" spans="1:1" ht="20">
      <c r="A12034" s="39"/>
    </row>
    <row r="12035" spans="1:1" ht="20">
      <c r="A12035" s="39"/>
    </row>
    <row r="12036" spans="1:1" ht="20">
      <c r="A12036" s="39"/>
    </row>
    <row r="12037" spans="1:1" ht="20">
      <c r="A12037" s="39"/>
    </row>
    <row r="12038" spans="1:1" ht="20">
      <c r="A12038" s="39"/>
    </row>
    <row r="12039" spans="1:1" ht="20">
      <c r="A12039" s="39"/>
    </row>
    <row r="12040" spans="1:1" ht="20">
      <c r="A12040" s="39"/>
    </row>
    <row r="12041" spans="1:1" ht="20">
      <c r="A12041" s="39"/>
    </row>
    <row r="12042" spans="1:1" ht="20">
      <c r="A12042" s="39"/>
    </row>
    <row r="12043" spans="1:1" ht="20">
      <c r="A12043" s="39"/>
    </row>
    <row r="12044" spans="1:1" ht="20">
      <c r="A12044" s="39"/>
    </row>
    <row r="12045" spans="1:1" ht="20">
      <c r="A12045" s="39"/>
    </row>
    <row r="12046" spans="1:1" ht="20">
      <c r="A12046" s="39"/>
    </row>
    <row r="12047" spans="1:1" ht="20">
      <c r="A12047" s="39"/>
    </row>
    <row r="12048" spans="1:1" ht="20">
      <c r="A12048" s="39"/>
    </row>
    <row r="12049" spans="1:1" ht="20">
      <c r="A12049" s="39"/>
    </row>
    <row r="12050" spans="1:1" ht="20">
      <c r="A12050" s="39"/>
    </row>
    <row r="12051" spans="1:1" ht="20">
      <c r="A12051" s="39"/>
    </row>
    <row r="12052" spans="1:1" ht="20">
      <c r="A12052" s="39"/>
    </row>
    <row r="12053" spans="1:1" ht="20">
      <c r="A12053" s="39"/>
    </row>
    <row r="12054" spans="1:1" ht="20">
      <c r="A12054" s="39"/>
    </row>
    <row r="12055" spans="1:1" ht="20">
      <c r="A12055" s="39"/>
    </row>
    <row r="12056" spans="1:1" ht="20">
      <c r="A12056" s="39"/>
    </row>
    <row r="12057" spans="1:1" ht="20">
      <c r="A12057" s="39"/>
    </row>
    <row r="12058" spans="1:1" ht="20">
      <c r="A12058" s="39"/>
    </row>
    <row r="12059" spans="1:1" ht="20">
      <c r="A12059" s="39"/>
    </row>
    <row r="12060" spans="1:1" ht="20">
      <c r="A12060" s="39"/>
    </row>
    <row r="12061" spans="1:1" ht="20">
      <c r="A12061" s="39"/>
    </row>
    <row r="12062" spans="1:1" ht="20">
      <c r="A12062" s="39"/>
    </row>
    <row r="12063" spans="1:1" ht="20">
      <c r="A12063" s="39"/>
    </row>
    <row r="12064" spans="1:1" ht="20">
      <c r="A12064" s="39"/>
    </row>
    <row r="12065" spans="1:1" ht="20">
      <c r="A12065" s="39"/>
    </row>
    <row r="12066" spans="1:1" ht="20">
      <c r="A12066" s="39"/>
    </row>
    <row r="12067" spans="1:1" ht="20">
      <c r="A12067" s="39"/>
    </row>
    <row r="12068" spans="1:1" ht="20">
      <c r="A12068" s="39"/>
    </row>
    <row r="12069" spans="1:1" ht="20">
      <c r="A12069" s="39"/>
    </row>
    <row r="12070" spans="1:1" ht="20">
      <c r="A12070" s="39"/>
    </row>
    <row r="12071" spans="1:1" ht="20">
      <c r="A12071" s="39"/>
    </row>
    <row r="12072" spans="1:1" ht="20">
      <c r="A12072" s="39"/>
    </row>
    <row r="12073" spans="1:1" ht="20">
      <c r="A12073" s="39"/>
    </row>
    <row r="12074" spans="1:1" ht="20">
      <c r="A12074" s="39"/>
    </row>
    <row r="12075" spans="1:1" ht="20">
      <c r="A12075" s="39"/>
    </row>
    <row r="12076" spans="1:1" ht="20">
      <c r="A12076" s="39"/>
    </row>
    <row r="12077" spans="1:1" ht="20">
      <c r="A12077" s="39"/>
    </row>
    <row r="12078" spans="1:1" ht="20">
      <c r="A12078" s="39"/>
    </row>
    <row r="12079" spans="1:1" ht="20">
      <c r="A12079" s="39"/>
    </row>
    <row r="12080" spans="1:1" ht="20">
      <c r="A12080" s="39"/>
    </row>
    <row r="12081" spans="1:1" ht="20">
      <c r="A12081" s="39"/>
    </row>
    <row r="12082" spans="1:1" ht="20">
      <c r="A12082" s="39"/>
    </row>
    <row r="12083" spans="1:1" ht="20">
      <c r="A12083" s="39"/>
    </row>
    <row r="12084" spans="1:1" ht="20">
      <c r="A12084" s="39"/>
    </row>
    <row r="12085" spans="1:1" ht="20">
      <c r="A12085" s="39"/>
    </row>
    <row r="12086" spans="1:1" ht="20">
      <c r="A12086" s="39"/>
    </row>
    <row r="12087" spans="1:1" ht="20">
      <c r="A12087" s="39"/>
    </row>
    <row r="12088" spans="1:1" ht="20">
      <c r="A12088" s="39"/>
    </row>
    <row r="12089" spans="1:1" ht="20">
      <c r="A12089" s="39"/>
    </row>
    <row r="12090" spans="1:1" ht="20">
      <c r="A12090" s="39"/>
    </row>
    <row r="12091" spans="1:1" ht="20">
      <c r="A12091" s="39"/>
    </row>
    <row r="12092" spans="1:1" ht="20">
      <c r="A12092" s="39"/>
    </row>
    <row r="12093" spans="1:1" ht="20">
      <c r="A12093" s="39"/>
    </row>
    <row r="12094" spans="1:1" ht="20">
      <c r="A12094" s="39"/>
    </row>
    <row r="12095" spans="1:1" ht="20">
      <c r="A12095" s="39"/>
    </row>
    <row r="12096" spans="1:1" ht="20">
      <c r="A12096" s="39"/>
    </row>
    <row r="12097" spans="1:1" ht="20">
      <c r="A12097" s="39"/>
    </row>
    <row r="12098" spans="1:1" ht="20">
      <c r="A12098" s="39"/>
    </row>
    <row r="12099" spans="1:1" ht="20">
      <c r="A12099" s="39"/>
    </row>
    <row r="12100" spans="1:1" ht="20">
      <c r="A12100" s="39"/>
    </row>
    <row r="12101" spans="1:1" ht="20">
      <c r="A12101" s="39"/>
    </row>
    <row r="12102" spans="1:1" ht="20">
      <c r="A12102" s="39"/>
    </row>
    <row r="12103" spans="1:1" ht="20">
      <c r="A12103" s="39"/>
    </row>
    <row r="12104" spans="1:1" ht="20">
      <c r="A12104" s="39"/>
    </row>
    <row r="12105" spans="1:1" ht="20">
      <c r="A12105" s="39"/>
    </row>
    <row r="12106" spans="1:1" ht="20">
      <c r="A12106" s="39"/>
    </row>
    <row r="12107" spans="1:1" ht="20">
      <c r="A12107" s="39"/>
    </row>
    <row r="12108" spans="1:1" ht="20">
      <c r="A12108" s="39"/>
    </row>
    <row r="12109" spans="1:1" ht="20">
      <c r="A12109" s="39"/>
    </row>
    <row r="12110" spans="1:1" ht="20">
      <c r="A12110" s="39"/>
    </row>
    <row r="12111" spans="1:1" ht="20">
      <c r="A12111" s="39"/>
    </row>
    <row r="12112" spans="1:1" ht="20">
      <c r="A12112" s="39"/>
    </row>
    <row r="12113" spans="1:1" ht="20">
      <c r="A12113" s="39"/>
    </row>
    <row r="12114" spans="1:1" ht="20">
      <c r="A12114" s="39"/>
    </row>
    <row r="12115" spans="1:1" ht="20">
      <c r="A12115" s="39"/>
    </row>
    <row r="12116" spans="1:1" ht="20">
      <c r="A12116" s="39"/>
    </row>
    <row r="12117" spans="1:1" ht="20">
      <c r="A12117" s="39"/>
    </row>
    <row r="12118" spans="1:1" ht="20">
      <c r="A12118" s="39"/>
    </row>
    <row r="12119" spans="1:1" ht="20">
      <c r="A12119" s="39"/>
    </row>
    <row r="12120" spans="1:1" ht="20">
      <c r="A12120" s="39"/>
    </row>
    <row r="12121" spans="1:1" ht="20">
      <c r="A12121" s="39"/>
    </row>
    <row r="12122" spans="1:1" ht="20">
      <c r="A12122" s="39"/>
    </row>
    <row r="12123" spans="1:1" ht="20">
      <c r="A12123" s="39"/>
    </row>
    <row r="12124" spans="1:1" ht="20">
      <c r="A12124" s="39"/>
    </row>
    <row r="12125" spans="1:1" ht="20">
      <c r="A12125" s="39"/>
    </row>
    <row r="12126" spans="1:1" ht="20">
      <c r="A12126" s="39"/>
    </row>
    <row r="12127" spans="1:1" ht="20">
      <c r="A12127" s="39"/>
    </row>
    <row r="12128" spans="1:1" ht="20">
      <c r="A12128" s="39"/>
    </row>
    <row r="12129" spans="1:1" ht="20">
      <c r="A12129" s="39"/>
    </row>
    <row r="12130" spans="1:1" ht="20">
      <c r="A12130" s="39"/>
    </row>
    <row r="12131" spans="1:1" ht="20">
      <c r="A12131" s="39"/>
    </row>
    <row r="12132" spans="1:1" ht="20">
      <c r="A12132" s="39"/>
    </row>
    <row r="12133" spans="1:1" ht="20">
      <c r="A12133" s="39"/>
    </row>
    <row r="12134" spans="1:1" ht="20">
      <c r="A12134" s="39"/>
    </row>
    <row r="12135" spans="1:1" ht="20">
      <c r="A12135" s="39"/>
    </row>
    <row r="12136" spans="1:1" ht="20">
      <c r="A12136" s="39"/>
    </row>
    <row r="12137" spans="1:1" ht="20">
      <c r="A12137" s="39"/>
    </row>
    <row r="12138" spans="1:1" ht="20">
      <c r="A12138" s="39"/>
    </row>
    <row r="12139" spans="1:1" ht="20">
      <c r="A12139" s="39"/>
    </row>
    <row r="12140" spans="1:1" ht="20">
      <c r="A12140" s="39"/>
    </row>
    <row r="12141" spans="1:1" ht="20">
      <c r="A12141" s="39"/>
    </row>
    <row r="12142" spans="1:1" ht="20">
      <c r="A12142" s="39"/>
    </row>
    <row r="12143" spans="1:1" ht="20">
      <c r="A12143" s="39"/>
    </row>
    <row r="12144" spans="1:1" ht="20">
      <c r="A12144" s="39"/>
    </row>
    <row r="12145" spans="1:1" ht="20">
      <c r="A12145" s="39"/>
    </row>
    <row r="12146" spans="1:1" ht="20">
      <c r="A12146" s="39"/>
    </row>
    <row r="12147" spans="1:1" ht="20">
      <c r="A12147" s="39"/>
    </row>
    <row r="12148" spans="1:1" ht="20">
      <c r="A12148" s="39"/>
    </row>
    <row r="12149" spans="1:1" ht="20">
      <c r="A12149" s="39"/>
    </row>
    <row r="12150" spans="1:1" ht="20">
      <c r="A12150" s="39"/>
    </row>
    <row r="12151" spans="1:1" ht="20">
      <c r="A12151" s="39"/>
    </row>
    <row r="12152" spans="1:1" ht="20">
      <c r="A12152" s="39"/>
    </row>
    <row r="12153" spans="1:1" ht="20">
      <c r="A12153" s="39"/>
    </row>
    <row r="12154" spans="1:1" ht="20">
      <c r="A12154" s="39"/>
    </row>
    <row r="12155" spans="1:1" ht="20">
      <c r="A12155" s="39"/>
    </row>
    <row r="12156" spans="1:1" ht="20">
      <c r="A12156" s="39"/>
    </row>
    <row r="12157" spans="1:1" ht="20">
      <c r="A12157" s="39"/>
    </row>
    <row r="12158" spans="1:1" ht="20">
      <c r="A12158" s="39"/>
    </row>
    <row r="12159" spans="1:1" ht="20">
      <c r="A12159" s="39"/>
    </row>
    <row r="12160" spans="1:1" ht="20">
      <c r="A12160" s="39"/>
    </row>
    <row r="12161" spans="1:1" ht="20">
      <c r="A12161" s="39"/>
    </row>
    <row r="12162" spans="1:1" ht="20">
      <c r="A12162" s="39"/>
    </row>
    <row r="12163" spans="1:1" ht="20">
      <c r="A12163" s="39"/>
    </row>
    <row r="12164" spans="1:1" ht="20">
      <c r="A12164" s="39"/>
    </row>
    <row r="12165" spans="1:1" ht="20">
      <c r="A12165" s="39"/>
    </row>
    <row r="12166" spans="1:1" ht="20">
      <c r="A12166" s="39"/>
    </row>
    <row r="12167" spans="1:1" ht="20">
      <c r="A12167" s="39"/>
    </row>
    <row r="12168" spans="1:1" ht="20">
      <c r="A12168" s="39"/>
    </row>
    <row r="12169" spans="1:1" ht="20">
      <c r="A12169" s="39"/>
    </row>
    <row r="12170" spans="1:1" ht="20">
      <c r="A12170" s="39"/>
    </row>
    <row r="12171" spans="1:1" ht="20">
      <c r="A12171" s="39"/>
    </row>
    <row r="12172" spans="1:1" ht="20">
      <c r="A12172" s="39"/>
    </row>
    <row r="12173" spans="1:1" ht="20">
      <c r="A12173" s="39"/>
    </row>
    <row r="12174" spans="1:1" ht="20">
      <c r="A12174" s="39"/>
    </row>
    <row r="12175" spans="1:1" ht="20">
      <c r="A12175" s="39"/>
    </row>
    <row r="12176" spans="1:1" ht="20">
      <c r="A12176" s="39"/>
    </row>
    <row r="12177" spans="1:1" ht="20">
      <c r="A12177" s="39"/>
    </row>
    <row r="12178" spans="1:1" ht="20">
      <c r="A12178" s="39"/>
    </row>
    <row r="12179" spans="1:1" ht="20">
      <c r="A12179" s="39"/>
    </row>
    <row r="12180" spans="1:1" ht="20">
      <c r="A12180" s="39"/>
    </row>
    <row r="12181" spans="1:1" ht="20">
      <c r="A12181" s="39"/>
    </row>
    <row r="12182" spans="1:1" ht="20">
      <c r="A12182" s="39"/>
    </row>
    <row r="12183" spans="1:1" ht="20">
      <c r="A12183" s="39"/>
    </row>
    <row r="12184" spans="1:1" ht="20">
      <c r="A12184" s="39"/>
    </row>
    <row r="12185" spans="1:1" ht="20">
      <c r="A12185" s="39"/>
    </row>
    <row r="12186" spans="1:1" ht="20">
      <c r="A12186" s="39"/>
    </row>
    <row r="12187" spans="1:1" ht="20">
      <c r="A12187" s="39"/>
    </row>
    <row r="12188" spans="1:1" ht="20">
      <c r="A12188" s="39"/>
    </row>
    <row r="12189" spans="1:1" ht="20">
      <c r="A12189" s="39"/>
    </row>
    <row r="12190" spans="1:1" ht="20">
      <c r="A12190" s="39"/>
    </row>
    <row r="12191" spans="1:1" ht="20">
      <c r="A12191" s="39"/>
    </row>
    <row r="12192" spans="1:1" ht="20">
      <c r="A12192" s="39"/>
    </row>
    <row r="12193" spans="1:1" ht="20">
      <c r="A12193" s="39"/>
    </row>
    <row r="12194" spans="1:1" ht="20">
      <c r="A12194" s="39"/>
    </row>
    <row r="12195" spans="1:1" ht="20">
      <c r="A12195" s="39"/>
    </row>
    <row r="12196" spans="1:1" ht="20">
      <c r="A12196" s="39"/>
    </row>
    <row r="12197" spans="1:1" ht="20">
      <c r="A12197" s="39"/>
    </row>
    <row r="12198" spans="1:1" ht="20">
      <c r="A12198" s="39"/>
    </row>
    <row r="12199" spans="1:1" ht="20">
      <c r="A12199" s="39"/>
    </row>
    <row r="12200" spans="1:1" ht="20">
      <c r="A12200" s="39"/>
    </row>
    <row r="12201" spans="1:1" ht="20">
      <c r="A12201" s="39"/>
    </row>
    <row r="12202" spans="1:1" ht="20">
      <c r="A12202" s="39"/>
    </row>
    <row r="12203" spans="1:1" ht="20">
      <c r="A12203" s="39"/>
    </row>
    <row r="12204" spans="1:1" ht="20">
      <c r="A12204" s="39"/>
    </row>
    <row r="12205" spans="1:1" ht="20">
      <c r="A12205" s="39"/>
    </row>
    <row r="12206" spans="1:1" ht="20">
      <c r="A12206" s="39"/>
    </row>
    <row r="12207" spans="1:1" ht="20">
      <c r="A12207" s="39"/>
    </row>
    <row r="12208" spans="1:1" ht="20">
      <c r="A12208" s="39"/>
    </row>
    <row r="12209" spans="1:1" ht="20">
      <c r="A12209" s="39"/>
    </row>
    <row r="12210" spans="1:1" ht="20">
      <c r="A12210" s="39"/>
    </row>
    <row r="12211" spans="1:1" ht="20">
      <c r="A12211" s="39"/>
    </row>
    <row r="12212" spans="1:1" ht="20">
      <c r="A12212" s="39"/>
    </row>
    <row r="12213" spans="1:1" ht="20">
      <c r="A12213" s="39"/>
    </row>
    <row r="12214" spans="1:1" ht="20">
      <c r="A12214" s="39"/>
    </row>
    <row r="12215" spans="1:1" ht="20">
      <c r="A12215" s="39"/>
    </row>
    <row r="12216" spans="1:1" ht="20">
      <c r="A12216" s="39"/>
    </row>
    <row r="12217" spans="1:1" ht="20">
      <c r="A12217" s="39"/>
    </row>
    <row r="12218" spans="1:1" ht="20">
      <c r="A12218" s="39"/>
    </row>
    <row r="12219" spans="1:1" ht="20">
      <c r="A12219" s="39"/>
    </row>
    <row r="12220" spans="1:1" ht="20">
      <c r="A12220" s="39"/>
    </row>
    <row r="12221" spans="1:1" ht="20">
      <c r="A12221" s="39"/>
    </row>
    <row r="12222" spans="1:1" ht="20">
      <c r="A12222" s="39"/>
    </row>
    <row r="12223" spans="1:1" ht="20">
      <c r="A12223" s="39"/>
    </row>
    <row r="12224" spans="1:1" ht="20">
      <c r="A12224" s="39"/>
    </row>
    <row r="12225" spans="1:1" ht="20">
      <c r="A12225" s="39"/>
    </row>
    <row r="12226" spans="1:1" ht="20">
      <c r="A12226" s="39"/>
    </row>
    <row r="12227" spans="1:1" ht="20">
      <c r="A12227" s="39"/>
    </row>
    <row r="12228" spans="1:1" ht="20">
      <c r="A12228" s="39"/>
    </row>
    <row r="12229" spans="1:1" ht="20">
      <c r="A12229" s="39"/>
    </row>
    <row r="12230" spans="1:1" ht="20">
      <c r="A12230" s="39"/>
    </row>
    <row r="12231" spans="1:1" ht="20">
      <c r="A12231" s="39"/>
    </row>
    <row r="12232" spans="1:1" ht="20">
      <c r="A12232" s="39"/>
    </row>
    <row r="12233" spans="1:1" ht="20">
      <c r="A12233" s="39"/>
    </row>
    <row r="12234" spans="1:1" ht="20">
      <c r="A12234" s="39"/>
    </row>
    <row r="12235" spans="1:1" ht="20">
      <c r="A12235" s="39"/>
    </row>
    <row r="12236" spans="1:1" ht="20">
      <c r="A12236" s="39"/>
    </row>
    <row r="12237" spans="1:1" ht="20">
      <c r="A12237" s="39"/>
    </row>
    <row r="12238" spans="1:1" ht="20">
      <c r="A12238" s="39"/>
    </row>
    <row r="12239" spans="1:1" ht="20">
      <c r="A12239" s="39"/>
    </row>
    <row r="12240" spans="1:1" ht="20">
      <c r="A12240" s="39"/>
    </row>
    <row r="12241" spans="1:1" ht="20">
      <c r="A12241" s="39"/>
    </row>
    <row r="12242" spans="1:1" ht="20">
      <c r="A12242" s="39"/>
    </row>
    <row r="12243" spans="1:1" ht="20">
      <c r="A12243" s="39"/>
    </row>
    <row r="12244" spans="1:1" ht="20">
      <c r="A12244" s="39"/>
    </row>
    <row r="12245" spans="1:1" ht="20">
      <c r="A12245" s="39"/>
    </row>
    <row r="12246" spans="1:1" ht="20">
      <c r="A12246" s="39"/>
    </row>
    <row r="12247" spans="1:1" ht="20">
      <c r="A12247" s="39"/>
    </row>
    <row r="12248" spans="1:1" ht="20">
      <c r="A12248" s="39"/>
    </row>
    <row r="12249" spans="1:1" ht="20">
      <c r="A12249" s="39"/>
    </row>
    <row r="12250" spans="1:1" ht="20">
      <c r="A12250" s="39"/>
    </row>
    <row r="12251" spans="1:1" ht="20">
      <c r="A12251" s="39"/>
    </row>
    <row r="12252" spans="1:1" ht="20">
      <c r="A12252" s="39"/>
    </row>
    <row r="12253" spans="1:1" ht="20">
      <c r="A12253" s="39"/>
    </row>
    <row r="12254" spans="1:1" ht="20">
      <c r="A12254" s="39"/>
    </row>
    <row r="12255" spans="1:1" ht="20">
      <c r="A12255" s="39"/>
    </row>
    <row r="12256" spans="1:1" ht="20">
      <c r="A12256" s="39"/>
    </row>
    <row r="12257" spans="1:1" ht="20">
      <c r="A12257" s="39"/>
    </row>
    <row r="12258" spans="1:1" ht="20">
      <c r="A12258" s="39"/>
    </row>
    <row r="12259" spans="1:1" ht="20">
      <c r="A12259" s="39"/>
    </row>
    <row r="12260" spans="1:1" ht="20">
      <c r="A12260" s="39"/>
    </row>
    <row r="12261" spans="1:1" ht="20">
      <c r="A12261" s="39"/>
    </row>
    <row r="12262" spans="1:1" ht="20">
      <c r="A12262" s="39"/>
    </row>
    <row r="12263" spans="1:1" ht="20">
      <c r="A12263" s="39"/>
    </row>
    <row r="12264" spans="1:1" ht="20">
      <c r="A12264" s="39"/>
    </row>
    <row r="12265" spans="1:1" ht="20">
      <c r="A12265" s="39"/>
    </row>
    <row r="12266" spans="1:1" ht="20">
      <c r="A12266" s="39"/>
    </row>
    <row r="12267" spans="1:1" ht="20">
      <c r="A12267" s="39"/>
    </row>
    <row r="12268" spans="1:1" ht="20">
      <c r="A12268" s="39"/>
    </row>
    <row r="12269" spans="1:1" ht="20">
      <c r="A12269" s="39"/>
    </row>
    <row r="12270" spans="1:1" ht="20">
      <c r="A12270" s="39"/>
    </row>
    <row r="12271" spans="1:1" ht="20">
      <c r="A12271" s="39"/>
    </row>
    <row r="12272" spans="1:1" ht="20">
      <c r="A12272" s="39"/>
    </row>
    <row r="12273" spans="1:1" ht="20">
      <c r="A12273" s="39"/>
    </row>
    <row r="12274" spans="1:1" ht="20">
      <c r="A12274" s="39"/>
    </row>
    <row r="12275" spans="1:1" ht="20">
      <c r="A12275" s="39"/>
    </row>
    <row r="12276" spans="1:1" ht="20">
      <c r="A12276" s="39"/>
    </row>
    <row r="12277" spans="1:1" ht="20">
      <c r="A12277" s="39"/>
    </row>
    <row r="12278" spans="1:1" ht="20">
      <c r="A12278" s="39"/>
    </row>
    <row r="12279" spans="1:1" ht="20">
      <c r="A12279" s="39"/>
    </row>
    <row r="12280" spans="1:1" ht="20">
      <c r="A12280" s="39"/>
    </row>
    <row r="12281" spans="1:1" ht="20">
      <c r="A12281" s="39"/>
    </row>
    <row r="12282" spans="1:1" ht="20">
      <c r="A12282" s="39"/>
    </row>
    <row r="12283" spans="1:1" ht="20">
      <c r="A12283" s="39"/>
    </row>
    <row r="12284" spans="1:1" ht="20">
      <c r="A12284" s="39"/>
    </row>
    <row r="12285" spans="1:1" ht="20">
      <c r="A12285" s="39"/>
    </row>
    <row r="12286" spans="1:1" ht="20">
      <c r="A12286" s="39"/>
    </row>
    <row r="12287" spans="1:1" ht="20">
      <c r="A12287" s="39"/>
    </row>
    <row r="12288" spans="1:1" ht="20">
      <c r="A12288" s="39"/>
    </row>
    <row r="12289" spans="1:1" ht="20">
      <c r="A12289" s="39"/>
    </row>
    <row r="12290" spans="1:1" ht="20">
      <c r="A12290" s="39"/>
    </row>
    <row r="12291" spans="1:1" ht="20">
      <c r="A12291" s="39"/>
    </row>
    <row r="12292" spans="1:1" ht="20">
      <c r="A12292" s="39"/>
    </row>
    <row r="12293" spans="1:1" ht="20">
      <c r="A12293" s="39"/>
    </row>
    <row r="12294" spans="1:1" ht="20">
      <c r="A12294" s="39"/>
    </row>
    <row r="12295" spans="1:1" ht="20">
      <c r="A12295" s="39"/>
    </row>
    <row r="12296" spans="1:1" ht="20">
      <c r="A12296" s="39"/>
    </row>
    <row r="12297" spans="1:1" ht="20">
      <c r="A12297" s="39"/>
    </row>
    <row r="12298" spans="1:1" ht="20">
      <c r="A12298" s="39"/>
    </row>
    <row r="12299" spans="1:1" ht="20">
      <c r="A12299" s="39"/>
    </row>
    <row r="12300" spans="1:1" ht="20">
      <c r="A12300" s="39"/>
    </row>
    <row r="12301" spans="1:1" ht="20">
      <c r="A12301" s="39"/>
    </row>
    <row r="12302" spans="1:1" ht="20">
      <c r="A12302" s="39"/>
    </row>
    <row r="12303" spans="1:1" ht="20">
      <c r="A12303" s="39"/>
    </row>
    <row r="12304" spans="1:1" ht="20">
      <c r="A12304" s="39"/>
    </row>
    <row r="12305" spans="1:1" ht="20">
      <c r="A12305" s="39"/>
    </row>
    <row r="12306" spans="1:1" ht="20">
      <c r="A12306" s="39"/>
    </row>
    <row r="12307" spans="1:1" ht="20">
      <c r="A12307" s="39"/>
    </row>
    <row r="12308" spans="1:1" ht="20">
      <c r="A12308" s="39"/>
    </row>
    <row r="12309" spans="1:1" ht="20">
      <c r="A12309" s="39"/>
    </row>
    <row r="12310" spans="1:1" ht="20">
      <c r="A12310" s="39"/>
    </row>
    <row r="12311" spans="1:1" ht="20">
      <c r="A12311" s="39"/>
    </row>
    <row r="12312" spans="1:1" ht="20">
      <c r="A12312" s="39"/>
    </row>
    <row r="12313" spans="1:1" ht="20">
      <c r="A12313" s="39"/>
    </row>
    <row r="12314" spans="1:1" ht="20">
      <c r="A12314" s="39"/>
    </row>
    <row r="12315" spans="1:1" ht="20">
      <c r="A12315" s="39"/>
    </row>
    <row r="12316" spans="1:1" ht="20">
      <c r="A12316" s="39"/>
    </row>
    <row r="12317" spans="1:1" ht="20">
      <c r="A12317" s="39"/>
    </row>
    <row r="12318" spans="1:1" ht="20">
      <c r="A12318" s="39"/>
    </row>
    <row r="12319" spans="1:1" ht="20">
      <c r="A12319" s="39"/>
    </row>
    <row r="12320" spans="1:1" ht="20">
      <c r="A12320" s="39"/>
    </row>
    <row r="12321" spans="1:1" ht="20">
      <c r="A12321" s="39"/>
    </row>
    <row r="12322" spans="1:1" ht="20">
      <c r="A12322" s="39"/>
    </row>
    <row r="12323" spans="1:1" ht="20">
      <c r="A12323" s="39"/>
    </row>
    <row r="12324" spans="1:1" ht="20">
      <c r="A12324" s="39"/>
    </row>
    <row r="12325" spans="1:1" ht="20">
      <c r="A12325" s="39"/>
    </row>
    <row r="12326" spans="1:1" ht="20">
      <c r="A12326" s="39"/>
    </row>
    <row r="12327" spans="1:1" ht="20">
      <c r="A12327" s="39"/>
    </row>
    <row r="12328" spans="1:1" ht="20">
      <c r="A12328" s="39"/>
    </row>
    <row r="12329" spans="1:1" ht="20">
      <c r="A12329" s="39"/>
    </row>
    <row r="12330" spans="1:1" ht="20">
      <c r="A12330" s="39"/>
    </row>
    <row r="12331" spans="1:1" ht="20">
      <c r="A12331" s="39"/>
    </row>
    <row r="12332" spans="1:1" ht="20">
      <c r="A12332" s="39"/>
    </row>
    <row r="12333" spans="1:1" ht="20">
      <c r="A12333" s="39"/>
    </row>
    <row r="12334" spans="1:1" ht="20">
      <c r="A12334" s="39"/>
    </row>
    <row r="12335" spans="1:1" ht="20">
      <c r="A12335" s="39"/>
    </row>
    <row r="12336" spans="1:1" ht="20">
      <c r="A12336" s="39"/>
    </row>
    <row r="12337" spans="1:1" ht="20">
      <c r="A12337" s="39"/>
    </row>
    <row r="12338" spans="1:1" ht="20">
      <c r="A12338" s="39"/>
    </row>
    <row r="12339" spans="1:1" ht="20">
      <c r="A12339" s="39"/>
    </row>
    <row r="12340" spans="1:1" ht="20">
      <c r="A12340" s="39"/>
    </row>
    <row r="12341" spans="1:1" ht="20">
      <c r="A12341" s="39"/>
    </row>
    <row r="12342" spans="1:1" ht="20">
      <c r="A12342" s="39"/>
    </row>
    <row r="12343" spans="1:1" ht="20">
      <c r="A12343" s="39"/>
    </row>
    <row r="12344" spans="1:1" ht="20">
      <c r="A12344" s="39"/>
    </row>
    <row r="12345" spans="1:1" ht="20">
      <c r="A12345" s="39"/>
    </row>
    <row r="12346" spans="1:1" ht="20">
      <c r="A12346" s="39"/>
    </row>
    <row r="12347" spans="1:1" ht="20">
      <c r="A12347" s="39"/>
    </row>
    <row r="12348" spans="1:1" ht="20">
      <c r="A12348" s="39"/>
    </row>
    <row r="12349" spans="1:1" ht="20">
      <c r="A12349" s="39"/>
    </row>
    <row r="12350" spans="1:1" ht="20">
      <c r="A12350" s="39"/>
    </row>
    <row r="12351" spans="1:1" ht="20">
      <c r="A12351" s="39"/>
    </row>
    <row r="12352" spans="1:1" ht="20">
      <c r="A12352" s="39"/>
    </row>
    <row r="12353" spans="1:1" ht="20">
      <c r="A12353" s="39"/>
    </row>
    <row r="12354" spans="1:1" ht="20">
      <c r="A12354" s="39"/>
    </row>
    <row r="12355" spans="1:1" ht="20">
      <c r="A12355" s="39"/>
    </row>
    <row r="12356" spans="1:1" ht="20">
      <c r="A12356" s="39"/>
    </row>
    <row r="12357" spans="1:1" ht="20">
      <c r="A12357" s="39"/>
    </row>
    <row r="12358" spans="1:1" ht="20">
      <c r="A12358" s="39"/>
    </row>
    <row r="12359" spans="1:1" ht="20">
      <c r="A12359" s="39"/>
    </row>
    <row r="12360" spans="1:1" ht="20">
      <c r="A12360" s="39"/>
    </row>
    <row r="12361" spans="1:1" ht="20">
      <c r="A12361" s="39"/>
    </row>
    <row r="12362" spans="1:1" ht="20">
      <c r="A12362" s="39"/>
    </row>
    <row r="12363" spans="1:1" ht="20">
      <c r="A12363" s="39"/>
    </row>
    <row r="12364" spans="1:1" ht="20">
      <c r="A12364" s="39"/>
    </row>
    <row r="12365" spans="1:1" ht="20">
      <c r="A12365" s="39"/>
    </row>
    <row r="12366" spans="1:1" ht="20">
      <c r="A12366" s="39"/>
    </row>
    <row r="12367" spans="1:1" ht="20">
      <c r="A12367" s="39"/>
    </row>
    <row r="12368" spans="1:1" ht="20">
      <c r="A12368" s="39"/>
    </row>
    <row r="12369" spans="1:1" ht="20">
      <c r="A12369" s="39"/>
    </row>
    <row r="12370" spans="1:1" ht="20">
      <c r="A12370" s="39"/>
    </row>
    <row r="12371" spans="1:1" ht="20">
      <c r="A12371" s="39"/>
    </row>
    <row r="12372" spans="1:1" ht="20">
      <c r="A12372" s="39"/>
    </row>
    <row r="12373" spans="1:1" ht="20">
      <c r="A12373" s="39"/>
    </row>
    <row r="12374" spans="1:1" ht="20">
      <c r="A12374" s="39"/>
    </row>
    <row r="12375" spans="1:1" ht="20">
      <c r="A12375" s="39"/>
    </row>
    <row r="12376" spans="1:1" ht="20">
      <c r="A12376" s="39"/>
    </row>
    <row r="12377" spans="1:1" ht="20">
      <c r="A12377" s="39"/>
    </row>
    <row r="12378" spans="1:1" ht="20">
      <c r="A12378" s="39"/>
    </row>
    <row r="12379" spans="1:1" ht="20">
      <c r="A12379" s="39"/>
    </row>
    <row r="12380" spans="1:1" ht="20">
      <c r="A12380" s="39"/>
    </row>
    <row r="12381" spans="1:1" ht="20">
      <c r="A12381" s="39"/>
    </row>
    <row r="12382" spans="1:1" ht="20">
      <c r="A12382" s="39"/>
    </row>
    <row r="12383" spans="1:1" ht="20">
      <c r="A12383" s="39"/>
    </row>
    <row r="12384" spans="1:1" ht="20">
      <c r="A12384" s="39"/>
    </row>
    <row r="12385" spans="1:1" ht="20">
      <c r="A12385" s="39"/>
    </row>
    <row r="12386" spans="1:1" ht="20">
      <c r="A12386" s="39"/>
    </row>
    <row r="12387" spans="1:1" ht="20">
      <c r="A12387" s="39"/>
    </row>
    <row r="12388" spans="1:1" ht="20">
      <c r="A12388" s="39"/>
    </row>
    <row r="12389" spans="1:1" ht="20">
      <c r="A12389" s="39"/>
    </row>
    <row r="12390" spans="1:1" ht="20">
      <c r="A12390" s="39"/>
    </row>
    <row r="12391" spans="1:1" ht="20">
      <c r="A12391" s="39"/>
    </row>
    <row r="12392" spans="1:1" ht="20">
      <c r="A12392" s="39"/>
    </row>
    <row r="12393" spans="1:1" ht="20">
      <c r="A12393" s="39"/>
    </row>
    <row r="12394" spans="1:1" ht="20">
      <c r="A12394" s="39"/>
    </row>
    <row r="12395" spans="1:1" ht="20">
      <c r="A12395" s="39"/>
    </row>
    <row r="12396" spans="1:1" ht="20">
      <c r="A12396" s="39"/>
    </row>
    <row r="12397" spans="1:1" ht="20">
      <c r="A12397" s="39"/>
    </row>
    <row r="12398" spans="1:1" ht="20">
      <c r="A12398" s="39"/>
    </row>
    <row r="12399" spans="1:1" ht="20">
      <c r="A12399" s="39"/>
    </row>
    <row r="12400" spans="1:1" ht="20">
      <c r="A12400" s="39"/>
    </row>
    <row r="12401" spans="1:1" ht="20">
      <c r="A12401" s="39"/>
    </row>
    <row r="12402" spans="1:1" ht="20">
      <c r="A12402" s="39"/>
    </row>
    <row r="12403" spans="1:1" ht="20">
      <c r="A12403" s="39"/>
    </row>
    <row r="12404" spans="1:1" ht="20">
      <c r="A12404" s="39"/>
    </row>
    <row r="12405" spans="1:1" ht="20">
      <c r="A12405" s="39"/>
    </row>
    <row r="12406" spans="1:1" ht="20">
      <c r="A12406" s="39"/>
    </row>
    <row r="12407" spans="1:1" ht="20">
      <c r="A12407" s="39"/>
    </row>
    <row r="12408" spans="1:1" ht="20">
      <c r="A12408" s="39"/>
    </row>
    <row r="12409" spans="1:1" ht="20">
      <c r="A12409" s="39"/>
    </row>
    <row r="12410" spans="1:1" ht="20">
      <c r="A12410" s="39"/>
    </row>
    <row r="12411" spans="1:1" ht="20">
      <c r="A12411" s="39"/>
    </row>
    <row r="12412" spans="1:1" ht="20">
      <c r="A12412" s="39"/>
    </row>
    <row r="12413" spans="1:1" ht="20">
      <c r="A12413" s="39"/>
    </row>
    <row r="12414" spans="1:1" ht="20">
      <c r="A12414" s="39"/>
    </row>
    <row r="12415" spans="1:1" ht="20">
      <c r="A12415" s="39"/>
    </row>
    <row r="12416" spans="1:1" ht="20">
      <c r="A12416" s="39"/>
    </row>
    <row r="12417" spans="1:1" ht="20">
      <c r="A12417" s="39"/>
    </row>
    <row r="12418" spans="1:1" ht="20">
      <c r="A12418" s="39"/>
    </row>
    <row r="12419" spans="1:1" ht="20">
      <c r="A12419" s="39"/>
    </row>
    <row r="12420" spans="1:1" ht="20">
      <c r="A12420" s="39"/>
    </row>
    <row r="12421" spans="1:1" ht="20">
      <c r="A12421" s="39"/>
    </row>
    <row r="12422" spans="1:1" ht="20">
      <c r="A12422" s="39"/>
    </row>
    <row r="12423" spans="1:1" ht="20">
      <c r="A12423" s="39"/>
    </row>
    <row r="12424" spans="1:1" ht="20">
      <c r="A12424" s="39"/>
    </row>
    <row r="12425" spans="1:1" ht="20">
      <c r="A12425" s="39"/>
    </row>
    <row r="12426" spans="1:1" ht="20">
      <c r="A12426" s="39"/>
    </row>
    <row r="12427" spans="1:1" ht="20">
      <c r="A12427" s="39"/>
    </row>
    <row r="12428" spans="1:1" ht="20">
      <c r="A12428" s="39"/>
    </row>
    <row r="12429" spans="1:1" ht="20">
      <c r="A12429" s="39"/>
    </row>
    <row r="12430" spans="1:1" ht="20">
      <c r="A12430" s="39"/>
    </row>
    <row r="12431" spans="1:1" ht="20">
      <c r="A12431" s="39"/>
    </row>
    <row r="12432" spans="1:1" ht="20">
      <c r="A12432" s="39"/>
    </row>
    <row r="12433" spans="1:1" ht="20">
      <c r="A12433" s="39"/>
    </row>
    <row r="12434" spans="1:1" ht="20">
      <c r="A12434" s="39"/>
    </row>
    <row r="12435" spans="1:1" ht="20">
      <c r="A12435" s="39"/>
    </row>
    <row r="12436" spans="1:1" ht="20">
      <c r="A12436" s="39"/>
    </row>
    <row r="12437" spans="1:1" ht="20">
      <c r="A12437" s="39"/>
    </row>
    <row r="12438" spans="1:1" ht="20">
      <c r="A12438" s="39"/>
    </row>
    <row r="12439" spans="1:1" ht="20">
      <c r="A12439" s="39"/>
    </row>
    <row r="12440" spans="1:1" ht="20">
      <c r="A12440" s="39"/>
    </row>
    <row r="12441" spans="1:1" ht="20">
      <c r="A12441" s="39"/>
    </row>
    <row r="12442" spans="1:1" ht="20">
      <c r="A12442" s="39"/>
    </row>
    <row r="12443" spans="1:1" ht="20">
      <c r="A12443" s="39"/>
    </row>
    <row r="12444" spans="1:1" ht="20">
      <c r="A12444" s="39"/>
    </row>
    <row r="12445" spans="1:1" ht="20">
      <c r="A12445" s="39"/>
    </row>
    <row r="12446" spans="1:1" ht="20">
      <c r="A12446" s="39"/>
    </row>
    <row r="12447" spans="1:1" ht="20">
      <c r="A12447" s="39"/>
    </row>
    <row r="12448" spans="1:1" ht="20">
      <c r="A12448" s="39"/>
    </row>
    <row r="12449" spans="1:1" ht="20">
      <c r="A12449" s="39"/>
    </row>
    <row r="12450" spans="1:1" ht="20">
      <c r="A12450" s="39"/>
    </row>
    <row r="12451" spans="1:1" ht="20">
      <c r="A12451" s="39"/>
    </row>
    <row r="12452" spans="1:1" ht="20">
      <c r="A12452" s="39"/>
    </row>
    <row r="12453" spans="1:1" ht="20">
      <c r="A12453" s="39"/>
    </row>
    <row r="12454" spans="1:1" ht="20">
      <c r="A12454" s="39"/>
    </row>
    <row r="12455" spans="1:1" ht="20">
      <c r="A12455" s="39"/>
    </row>
    <row r="12456" spans="1:1" ht="20">
      <c r="A12456" s="39"/>
    </row>
    <row r="12457" spans="1:1" ht="20">
      <c r="A12457" s="39"/>
    </row>
    <row r="12458" spans="1:1" ht="20">
      <c r="A12458" s="39"/>
    </row>
    <row r="12459" spans="1:1" ht="20">
      <c r="A12459" s="39"/>
    </row>
    <row r="12460" spans="1:1" ht="20">
      <c r="A12460" s="39"/>
    </row>
    <row r="12461" spans="1:1" ht="20">
      <c r="A12461" s="39"/>
    </row>
    <row r="12462" spans="1:1" ht="20">
      <c r="A12462" s="39"/>
    </row>
    <row r="12463" spans="1:1" ht="20">
      <c r="A12463" s="39"/>
    </row>
    <row r="12464" spans="1:1" ht="20">
      <c r="A12464" s="39"/>
    </row>
    <row r="12465" spans="1:1" ht="20">
      <c r="A12465" s="39"/>
    </row>
    <row r="12466" spans="1:1" ht="20">
      <c r="A12466" s="39"/>
    </row>
    <row r="12467" spans="1:1" ht="20">
      <c r="A12467" s="39"/>
    </row>
    <row r="12468" spans="1:1" ht="20">
      <c r="A12468" s="39"/>
    </row>
    <row r="12469" spans="1:1" ht="20">
      <c r="A12469" s="39"/>
    </row>
    <row r="12470" spans="1:1" ht="20">
      <c r="A12470" s="39"/>
    </row>
    <row r="12471" spans="1:1" ht="20">
      <c r="A12471" s="39"/>
    </row>
    <row r="12472" spans="1:1" ht="20">
      <c r="A12472" s="39"/>
    </row>
    <row r="12473" spans="1:1" ht="20">
      <c r="A12473" s="39"/>
    </row>
    <row r="12474" spans="1:1" ht="20">
      <c r="A12474" s="39"/>
    </row>
    <row r="12475" spans="1:1" ht="20">
      <c r="A12475" s="39"/>
    </row>
    <row r="12476" spans="1:1" ht="20">
      <c r="A12476" s="39"/>
    </row>
    <row r="12477" spans="1:1" ht="20">
      <c r="A12477" s="39"/>
    </row>
    <row r="12478" spans="1:1" ht="20">
      <c r="A12478" s="39"/>
    </row>
    <row r="12479" spans="1:1" ht="20">
      <c r="A12479" s="39"/>
    </row>
    <row r="12480" spans="1:1" ht="20">
      <c r="A12480" s="39"/>
    </row>
    <row r="12481" spans="1:1" ht="20">
      <c r="A12481" s="39"/>
    </row>
    <row r="12482" spans="1:1" ht="20">
      <c r="A12482" s="39"/>
    </row>
    <row r="12483" spans="1:1" ht="20">
      <c r="A12483" s="39"/>
    </row>
    <row r="12484" spans="1:1" ht="20">
      <c r="A12484" s="39"/>
    </row>
    <row r="12485" spans="1:1" ht="20">
      <c r="A12485" s="39"/>
    </row>
    <row r="12486" spans="1:1" ht="20">
      <c r="A12486" s="39"/>
    </row>
    <row r="12487" spans="1:1" ht="20">
      <c r="A12487" s="39"/>
    </row>
    <row r="12488" spans="1:1" ht="20">
      <c r="A12488" s="39"/>
    </row>
    <row r="12489" spans="1:1" ht="20">
      <c r="A12489" s="39"/>
    </row>
    <row r="12490" spans="1:1" ht="20">
      <c r="A12490" s="39"/>
    </row>
    <row r="12491" spans="1:1" ht="20">
      <c r="A12491" s="39"/>
    </row>
    <row r="12492" spans="1:1" ht="20">
      <c r="A12492" s="39"/>
    </row>
    <row r="12493" spans="1:1" ht="20">
      <c r="A12493" s="39"/>
    </row>
    <row r="12494" spans="1:1" ht="20">
      <c r="A12494" s="39"/>
    </row>
    <row r="12495" spans="1:1" ht="20">
      <c r="A12495" s="39"/>
    </row>
    <row r="12496" spans="1:1" ht="20">
      <c r="A12496" s="39"/>
    </row>
    <row r="12497" spans="1:1" ht="20">
      <c r="A12497" s="39"/>
    </row>
    <row r="12498" spans="1:1" ht="20">
      <c r="A12498" s="39"/>
    </row>
    <row r="12499" spans="1:1" ht="20">
      <c r="A12499" s="39"/>
    </row>
    <row r="12500" spans="1:1" ht="20">
      <c r="A12500" s="39"/>
    </row>
    <row r="12501" spans="1:1" ht="20">
      <c r="A12501" s="39"/>
    </row>
    <row r="12502" spans="1:1" ht="20">
      <c r="A12502" s="39"/>
    </row>
    <row r="12503" spans="1:1" ht="20">
      <c r="A12503" s="39"/>
    </row>
    <row r="12504" spans="1:1" ht="20">
      <c r="A12504" s="39"/>
    </row>
    <row r="12505" spans="1:1" ht="20">
      <c r="A12505" s="39"/>
    </row>
    <row r="12506" spans="1:1" ht="20">
      <c r="A12506" s="39"/>
    </row>
    <row r="12507" spans="1:1" ht="20">
      <c r="A12507" s="39"/>
    </row>
    <row r="12508" spans="1:1" ht="20">
      <c r="A12508" s="39"/>
    </row>
    <row r="12509" spans="1:1" ht="20">
      <c r="A12509" s="39"/>
    </row>
    <row r="12510" spans="1:1" ht="20">
      <c r="A12510" s="39"/>
    </row>
    <row r="12511" spans="1:1" ht="20">
      <c r="A12511" s="39"/>
    </row>
    <row r="12512" spans="1:1" ht="20">
      <c r="A12512" s="39"/>
    </row>
    <row r="12513" spans="1:1" ht="20">
      <c r="A12513" s="39"/>
    </row>
    <row r="12514" spans="1:1" ht="20">
      <c r="A12514" s="39"/>
    </row>
    <row r="12515" spans="1:1" ht="20">
      <c r="A12515" s="39"/>
    </row>
    <row r="12516" spans="1:1" ht="20">
      <c r="A12516" s="39"/>
    </row>
    <row r="12517" spans="1:1" ht="20">
      <c r="A12517" s="39"/>
    </row>
    <row r="12518" spans="1:1" ht="20">
      <c r="A12518" s="39"/>
    </row>
    <row r="12519" spans="1:1" ht="20">
      <c r="A12519" s="39"/>
    </row>
    <row r="12520" spans="1:1" ht="20">
      <c r="A12520" s="39"/>
    </row>
    <row r="12521" spans="1:1" ht="20">
      <c r="A12521" s="39"/>
    </row>
    <row r="12522" spans="1:1" ht="20">
      <c r="A12522" s="39"/>
    </row>
    <row r="12523" spans="1:1" ht="20">
      <c r="A12523" s="39"/>
    </row>
    <row r="12524" spans="1:1" ht="20">
      <c r="A12524" s="39"/>
    </row>
    <row r="12525" spans="1:1" ht="20">
      <c r="A12525" s="39"/>
    </row>
    <row r="12526" spans="1:1" ht="20">
      <c r="A12526" s="39"/>
    </row>
    <row r="12527" spans="1:1" ht="20">
      <c r="A12527" s="39"/>
    </row>
    <row r="12528" spans="1:1" ht="20">
      <c r="A12528" s="39"/>
    </row>
    <row r="12529" spans="1:1" ht="20">
      <c r="A12529" s="39"/>
    </row>
    <row r="12530" spans="1:1" ht="20">
      <c r="A12530" s="39"/>
    </row>
    <row r="12531" spans="1:1" ht="20">
      <c r="A12531" s="39"/>
    </row>
    <row r="12532" spans="1:1" ht="20">
      <c r="A12532" s="39"/>
    </row>
    <row r="12533" spans="1:1" ht="20">
      <c r="A12533" s="39"/>
    </row>
    <row r="12534" spans="1:1" ht="20">
      <c r="A12534" s="39"/>
    </row>
    <row r="12535" spans="1:1" ht="20">
      <c r="A12535" s="39"/>
    </row>
    <row r="12536" spans="1:1" ht="20">
      <c r="A12536" s="39"/>
    </row>
    <row r="12537" spans="1:1" ht="20">
      <c r="A12537" s="39"/>
    </row>
    <row r="12538" spans="1:1" ht="20">
      <c r="A12538" s="39"/>
    </row>
    <row r="12539" spans="1:1" ht="20">
      <c r="A12539" s="39"/>
    </row>
    <row r="12540" spans="1:1" ht="20">
      <c r="A12540" s="39"/>
    </row>
    <row r="12541" spans="1:1" ht="20">
      <c r="A12541" s="39"/>
    </row>
    <row r="12542" spans="1:1" ht="20">
      <c r="A12542" s="39"/>
    </row>
    <row r="12543" spans="1:1" ht="20">
      <c r="A12543" s="39"/>
    </row>
    <row r="12544" spans="1:1" ht="20">
      <c r="A12544" s="39"/>
    </row>
    <row r="12545" spans="1:1" ht="20">
      <c r="A12545" s="39"/>
    </row>
    <row r="12546" spans="1:1" ht="20">
      <c r="A12546" s="39"/>
    </row>
    <row r="12547" spans="1:1" ht="20">
      <c r="A12547" s="39"/>
    </row>
    <row r="12548" spans="1:1" ht="20">
      <c r="A12548" s="39"/>
    </row>
    <row r="12549" spans="1:1" ht="20">
      <c r="A12549" s="39"/>
    </row>
    <row r="12550" spans="1:1" ht="20">
      <c r="A12550" s="39"/>
    </row>
    <row r="12551" spans="1:1" ht="20">
      <c r="A12551" s="39"/>
    </row>
    <row r="12552" spans="1:1" ht="20">
      <c r="A12552" s="39"/>
    </row>
    <row r="12553" spans="1:1" ht="20">
      <c r="A12553" s="39"/>
    </row>
    <row r="12554" spans="1:1" ht="20">
      <c r="A12554" s="39"/>
    </row>
    <row r="12555" spans="1:1" ht="20">
      <c r="A12555" s="39"/>
    </row>
    <row r="12556" spans="1:1" ht="20">
      <c r="A12556" s="39"/>
    </row>
    <row r="12557" spans="1:1" ht="20">
      <c r="A12557" s="39"/>
    </row>
    <row r="12558" spans="1:1" ht="20">
      <c r="A12558" s="39"/>
    </row>
    <row r="12559" spans="1:1" ht="20">
      <c r="A12559" s="39"/>
    </row>
    <row r="12560" spans="1:1" ht="20">
      <c r="A12560" s="39"/>
    </row>
    <row r="12561" spans="1:1" ht="20">
      <c r="A12561" s="39"/>
    </row>
    <row r="12562" spans="1:1" ht="20">
      <c r="A12562" s="39"/>
    </row>
    <row r="12563" spans="1:1" ht="20">
      <c r="A12563" s="39"/>
    </row>
    <row r="12564" spans="1:1" ht="20">
      <c r="A12564" s="39"/>
    </row>
    <row r="12565" spans="1:1" ht="20">
      <c r="A12565" s="39"/>
    </row>
    <row r="12566" spans="1:1" ht="20">
      <c r="A12566" s="39"/>
    </row>
    <row r="12567" spans="1:1" ht="20">
      <c r="A12567" s="39"/>
    </row>
    <row r="12568" spans="1:1" ht="20">
      <c r="A12568" s="39"/>
    </row>
    <row r="12569" spans="1:1" ht="20">
      <c r="A12569" s="39"/>
    </row>
    <row r="12570" spans="1:1" ht="20">
      <c r="A12570" s="39"/>
    </row>
    <row r="12571" spans="1:1" ht="20">
      <c r="A12571" s="39"/>
    </row>
    <row r="12572" spans="1:1" ht="20">
      <c r="A12572" s="39"/>
    </row>
    <row r="12573" spans="1:1" ht="20">
      <c r="A12573" s="39"/>
    </row>
    <row r="12574" spans="1:1" ht="20">
      <c r="A12574" s="39"/>
    </row>
    <row r="12575" spans="1:1" ht="20">
      <c r="A12575" s="39"/>
    </row>
    <row r="12576" spans="1:1" ht="20">
      <c r="A12576" s="39"/>
    </row>
    <row r="12577" spans="1:1" ht="20">
      <c r="A12577" s="39"/>
    </row>
    <row r="12578" spans="1:1" ht="20">
      <c r="A12578" s="39"/>
    </row>
    <row r="12579" spans="1:1" ht="20">
      <c r="A12579" s="39"/>
    </row>
    <row r="12580" spans="1:1" ht="20">
      <c r="A12580" s="39"/>
    </row>
    <row r="12581" spans="1:1" ht="20">
      <c r="A12581" s="39"/>
    </row>
    <row r="12582" spans="1:1" ht="20">
      <c r="A12582" s="39"/>
    </row>
    <row r="12583" spans="1:1" ht="20">
      <c r="A12583" s="39"/>
    </row>
    <row r="12584" spans="1:1" ht="20">
      <c r="A12584" s="39"/>
    </row>
    <row r="12585" spans="1:1" ht="20">
      <c r="A12585" s="39"/>
    </row>
    <row r="12586" spans="1:1" ht="20">
      <c r="A12586" s="39"/>
    </row>
    <row r="12587" spans="1:1" ht="20">
      <c r="A12587" s="39"/>
    </row>
    <row r="12588" spans="1:1" ht="20">
      <c r="A12588" s="39"/>
    </row>
    <row r="12589" spans="1:1" ht="20">
      <c r="A12589" s="39"/>
    </row>
    <row r="12590" spans="1:1" ht="20">
      <c r="A12590" s="39"/>
    </row>
    <row r="12591" spans="1:1" ht="20">
      <c r="A12591" s="39"/>
    </row>
    <row r="12592" spans="1:1" ht="20">
      <c r="A12592" s="39"/>
    </row>
    <row r="12593" spans="1:1" ht="20">
      <c r="A12593" s="39"/>
    </row>
    <row r="12594" spans="1:1" ht="20">
      <c r="A12594" s="39"/>
    </row>
    <row r="12595" spans="1:1" ht="20">
      <c r="A12595" s="39"/>
    </row>
    <row r="12596" spans="1:1" ht="20">
      <c r="A12596" s="39"/>
    </row>
    <row r="12597" spans="1:1" ht="20">
      <c r="A12597" s="39"/>
    </row>
    <row r="12598" spans="1:1" ht="20">
      <c r="A12598" s="39"/>
    </row>
    <row r="12599" spans="1:1" ht="20">
      <c r="A12599" s="39"/>
    </row>
    <row r="12600" spans="1:1" ht="20">
      <c r="A12600" s="39"/>
    </row>
    <row r="12601" spans="1:1" ht="20">
      <c r="A12601" s="39"/>
    </row>
    <row r="12602" spans="1:1" ht="20">
      <c r="A12602" s="39"/>
    </row>
    <row r="12603" spans="1:1" ht="20">
      <c r="A12603" s="39"/>
    </row>
    <row r="12604" spans="1:1" ht="20">
      <c r="A12604" s="39"/>
    </row>
    <row r="12605" spans="1:1" ht="20">
      <c r="A12605" s="39"/>
    </row>
    <row r="12606" spans="1:1" ht="20">
      <c r="A12606" s="39"/>
    </row>
    <row r="12607" spans="1:1" ht="20">
      <c r="A12607" s="39"/>
    </row>
    <row r="12608" spans="1:1" ht="20">
      <c r="A12608" s="39"/>
    </row>
    <row r="12609" spans="1:1" ht="20">
      <c r="A12609" s="39"/>
    </row>
    <row r="12610" spans="1:1" ht="20">
      <c r="A12610" s="39"/>
    </row>
    <row r="12611" spans="1:1" ht="20">
      <c r="A12611" s="39"/>
    </row>
    <row r="12612" spans="1:1" ht="20">
      <c r="A12612" s="39"/>
    </row>
    <row r="12613" spans="1:1" ht="20">
      <c r="A12613" s="39"/>
    </row>
    <row r="12614" spans="1:1" ht="20">
      <c r="A12614" s="39"/>
    </row>
    <row r="12615" spans="1:1" ht="20">
      <c r="A12615" s="39"/>
    </row>
    <row r="12616" spans="1:1" ht="20">
      <c r="A12616" s="39"/>
    </row>
    <row r="12617" spans="1:1" ht="20">
      <c r="A12617" s="39"/>
    </row>
    <row r="12618" spans="1:1" ht="20">
      <c r="A12618" s="39"/>
    </row>
    <row r="12619" spans="1:1" ht="20">
      <c r="A12619" s="39"/>
    </row>
    <row r="12620" spans="1:1" ht="20">
      <c r="A12620" s="39"/>
    </row>
    <row r="12621" spans="1:1" ht="20">
      <c r="A12621" s="39"/>
    </row>
    <row r="12622" spans="1:1" ht="20">
      <c r="A12622" s="39"/>
    </row>
    <row r="12623" spans="1:1" ht="20">
      <c r="A12623" s="39"/>
    </row>
    <row r="12624" spans="1:1" ht="20">
      <c r="A12624" s="39"/>
    </row>
    <row r="12625" spans="1:1" ht="20">
      <c r="A12625" s="39"/>
    </row>
    <row r="12626" spans="1:1" ht="20">
      <c r="A12626" s="39"/>
    </row>
    <row r="12627" spans="1:1" ht="20">
      <c r="A12627" s="39"/>
    </row>
    <row r="12628" spans="1:1" ht="20">
      <c r="A12628" s="39"/>
    </row>
    <row r="12629" spans="1:1" ht="20">
      <c r="A12629" s="39"/>
    </row>
    <row r="12630" spans="1:1" ht="20">
      <c r="A12630" s="39"/>
    </row>
    <row r="12631" spans="1:1" ht="20">
      <c r="A12631" s="39"/>
    </row>
    <row r="12632" spans="1:1" ht="20">
      <c r="A12632" s="39"/>
    </row>
    <row r="12633" spans="1:1" ht="20">
      <c r="A12633" s="39"/>
    </row>
    <row r="12634" spans="1:1" ht="20">
      <c r="A12634" s="39"/>
    </row>
    <row r="12635" spans="1:1" ht="20">
      <c r="A12635" s="39"/>
    </row>
    <row r="12636" spans="1:1" ht="20">
      <c r="A12636" s="39"/>
    </row>
    <row r="12637" spans="1:1" ht="20">
      <c r="A12637" s="39"/>
    </row>
    <row r="12638" spans="1:1" ht="20">
      <c r="A12638" s="39"/>
    </row>
    <row r="12639" spans="1:1" ht="20">
      <c r="A12639" s="39"/>
    </row>
    <row r="12640" spans="1:1" ht="20">
      <c r="A12640" s="39"/>
    </row>
    <row r="12641" spans="1:1" ht="20">
      <c r="A12641" s="39"/>
    </row>
    <row r="12642" spans="1:1" ht="20">
      <c r="A12642" s="39"/>
    </row>
    <row r="12643" spans="1:1" ht="20">
      <c r="A12643" s="39"/>
    </row>
    <row r="12644" spans="1:1" ht="20">
      <c r="A12644" s="39"/>
    </row>
    <row r="12645" spans="1:1" ht="20">
      <c r="A12645" s="39"/>
    </row>
    <row r="12646" spans="1:1" ht="20">
      <c r="A12646" s="39"/>
    </row>
    <row r="12647" spans="1:1" ht="20">
      <c r="A12647" s="39"/>
    </row>
    <row r="12648" spans="1:1" ht="20">
      <c r="A12648" s="39"/>
    </row>
    <row r="12649" spans="1:1" ht="20">
      <c r="A12649" s="39"/>
    </row>
    <row r="12650" spans="1:1" ht="20">
      <c r="A12650" s="39"/>
    </row>
    <row r="12651" spans="1:1" ht="20">
      <c r="A12651" s="39"/>
    </row>
    <row r="12652" spans="1:1" ht="20">
      <c r="A12652" s="39"/>
    </row>
    <row r="12653" spans="1:1" ht="20">
      <c r="A12653" s="39"/>
    </row>
    <row r="12654" spans="1:1" ht="20">
      <c r="A12654" s="39"/>
    </row>
    <row r="12655" spans="1:1" ht="20">
      <c r="A12655" s="39"/>
    </row>
    <row r="12656" spans="1:1" ht="20">
      <c r="A12656" s="39"/>
    </row>
    <row r="12657" spans="1:1" ht="20">
      <c r="A12657" s="39"/>
    </row>
    <row r="12658" spans="1:1" ht="20">
      <c r="A12658" s="39"/>
    </row>
    <row r="12659" spans="1:1" ht="20">
      <c r="A12659" s="39"/>
    </row>
    <row r="12660" spans="1:1" ht="20">
      <c r="A12660" s="39"/>
    </row>
    <row r="12661" spans="1:1" ht="20">
      <c r="A12661" s="39"/>
    </row>
    <row r="12662" spans="1:1" ht="20">
      <c r="A12662" s="39"/>
    </row>
    <row r="12663" spans="1:1" ht="20">
      <c r="A12663" s="39"/>
    </row>
    <row r="12664" spans="1:1" ht="20">
      <c r="A12664" s="39"/>
    </row>
    <row r="12665" spans="1:1" ht="20">
      <c r="A12665" s="39"/>
    </row>
    <row r="12666" spans="1:1" ht="20">
      <c r="A12666" s="39"/>
    </row>
    <row r="12667" spans="1:1" ht="20">
      <c r="A12667" s="39"/>
    </row>
    <row r="12668" spans="1:1" ht="20">
      <c r="A12668" s="39"/>
    </row>
    <row r="12669" spans="1:1" ht="20">
      <c r="A12669" s="39"/>
    </row>
    <row r="12670" spans="1:1" ht="20">
      <c r="A12670" s="39"/>
    </row>
    <row r="12671" spans="1:1" ht="20">
      <c r="A12671" s="39"/>
    </row>
    <row r="12672" spans="1:1" ht="20">
      <c r="A12672" s="39"/>
    </row>
    <row r="12673" spans="1:1" ht="20">
      <c r="A12673" s="39"/>
    </row>
    <row r="12674" spans="1:1" ht="20">
      <c r="A12674" s="39"/>
    </row>
    <row r="12675" spans="1:1" ht="20">
      <c r="A12675" s="39"/>
    </row>
    <row r="12676" spans="1:1" ht="20">
      <c r="A12676" s="39"/>
    </row>
    <row r="12677" spans="1:1" ht="20">
      <c r="A12677" s="39"/>
    </row>
    <row r="12678" spans="1:1" ht="20">
      <c r="A12678" s="39"/>
    </row>
    <row r="12679" spans="1:1" ht="20">
      <c r="A12679" s="39"/>
    </row>
    <row r="12680" spans="1:1" ht="20">
      <c r="A12680" s="39"/>
    </row>
    <row r="12681" spans="1:1" ht="20">
      <c r="A12681" s="39"/>
    </row>
    <row r="12682" spans="1:1" ht="20">
      <c r="A12682" s="39"/>
    </row>
    <row r="12683" spans="1:1" ht="20">
      <c r="A12683" s="39"/>
    </row>
    <row r="12684" spans="1:1" ht="20">
      <c r="A12684" s="39"/>
    </row>
    <row r="12685" spans="1:1" ht="20">
      <c r="A12685" s="39"/>
    </row>
    <row r="12686" spans="1:1" ht="20">
      <c r="A12686" s="39"/>
    </row>
    <row r="12687" spans="1:1" ht="20">
      <c r="A12687" s="39"/>
    </row>
    <row r="12688" spans="1:1" ht="20">
      <c r="A12688" s="39"/>
    </row>
    <row r="12689" spans="1:1" ht="20">
      <c r="A12689" s="39"/>
    </row>
    <row r="12690" spans="1:1" ht="20">
      <c r="A12690" s="39"/>
    </row>
    <row r="12691" spans="1:1" ht="20">
      <c r="A12691" s="39"/>
    </row>
    <row r="12692" spans="1:1" ht="20">
      <c r="A12692" s="39"/>
    </row>
    <row r="12693" spans="1:1" ht="20">
      <c r="A12693" s="39"/>
    </row>
    <row r="12694" spans="1:1" ht="20">
      <c r="A12694" s="39"/>
    </row>
    <row r="12695" spans="1:1" ht="20">
      <c r="A12695" s="39"/>
    </row>
    <row r="12696" spans="1:1" ht="20">
      <c r="A12696" s="39"/>
    </row>
    <row r="12697" spans="1:1" ht="20">
      <c r="A12697" s="39"/>
    </row>
    <row r="12698" spans="1:1" ht="20">
      <c r="A12698" s="39"/>
    </row>
    <row r="12699" spans="1:1" ht="20">
      <c r="A12699" s="39"/>
    </row>
    <row r="12700" spans="1:1" ht="20">
      <c r="A12700" s="39"/>
    </row>
    <row r="12701" spans="1:1" ht="20">
      <c r="A12701" s="39"/>
    </row>
    <row r="12702" spans="1:1" ht="20">
      <c r="A12702" s="39"/>
    </row>
    <row r="12703" spans="1:1" ht="20">
      <c r="A12703" s="39"/>
    </row>
    <row r="12704" spans="1:1" ht="20">
      <c r="A12704" s="39"/>
    </row>
    <row r="12705" spans="1:1" ht="20">
      <c r="A12705" s="39"/>
    </row>
    <row r="12706" spans="1:1" ht="20">
      <c r="A12706" s="39"/>
    </row>
    <row r="12707" spans="1:1" ht="20">
      <c r="A12707" s="39"/>
    </row>
    <row r="12708" spans="1:1" ht="20">
      <c r="A12708" s="39"/>
    </row>
    <row r="12709" spans="1:1" ht="20">
      <c r="A12709" s="39"/>
    </row>
    <row r="12710" spans="1:1" ht="20">
      <c r="A12710" s="39"/>
    </row>
    <row r="12711" spans="1:1" ht="20">
      <c r="A12711" s="39"/>
    </row>
    <row r="12712" spans="1:1" ht="20">
      <c r="A12712" s="39"/>
    </row>
    <row r="12713" spans="1:1" ht="20">
      <c r="A12713" s="39"/>
    </row>
    <row r="12714" spans="1:1" ht="20">
      <c r="A12714" s="39"/>
    </row>
    <row r="12715" spans="1:1" ht="20">
      <c r="A12715" s="39"/>
    </row>
    <row r="12716" spans="1:1" ht="20">
      <c r="A12716" s="39"/>
    </row>
    <row r="12717" spans="1:1" ht="20">
      <c r="A12717" s="39"/>
    </row>
    <row r="12718" spans="1:1" ht="20">
      <c r="A12718" s="39"/>
    </row>
    <row r="12719" spans="1:1" ht="20">
      <c r="A12719" s="39"/>
    </row>
    <row r="12720" spans="1:1" ht="20">
      <c r="A12720" s="39"/>
    </row>
    <row r="12721" spans="1:1" ht="20">
      <c r="A12721" s="39"/>
    </row>
    <row r="12722" spans="1:1" ht="20">
      <c r="A12722" s="39"/>
    </row>
    <row r="12723" spans="1:1" ht="20">
      <c r="A12723" s="39"/>
    </row>
    <row r="12724" spans="1:1" ht="20">
      <c r="A12724" s="39"/>
    </row>
    <row r="12725" spans="1:1" ht="20">
      <c r="A12725" s="39"/>
    </row>
    <row r="12726" spans="1:1" ht="20">
      <c r="A12726" s="39"/>
    </row>
    <row r="12727" spans="1:1" ht="20">
      <c r="A12727" s="39"/>
    </row>
    <row r="12728" spans="1:1" ht="20">
      <c r="A12728" s="39"/>
    </row>
    <row r="12729" spans="1:1" ht="20">
      <c r="A12729" s="39"/>
    </row>
    <row r="12730" spans="1:1" ht="20">
      <c r="A12730" s="39"/>
    </row>
    <row r="12731" spans="1:1" ht="20">
      <c r="A12731" s="39"/>
    </row>
    <row r="12732" spans="1:1" ht="20">
      <c r="A12732" s="39"/>
    </row>
    <row r="12733" spans="1:1" ht="20">
      <c r="A12733" s="39"/>
    </row>
    <row r="12734" spans="1:1" ht="20">
      <c r="A12734" s="39"/>
    </row>
    <row r="12735" spans="1:1" ht="20">
      <c r="A12735" s="39"/>
    </row>
    <row r="12736" spans="1:1" ht="20">
      <c r="A12736" s="39"/>
    </row>
    <row r="12737" spans="1:1" ht="20">
      <c r="A12737" s="39"/>
    </row>
    <row r="12738" spans="1:1" ht="20">
      <c r="A12738" s="39"/>
    </row>
    <row r="12739" spans="1:1" ht="20">
      <c r="A12739" s="39"/>
    </row>
    <row r="12740" spans="1:1" ht="20">
      <c r="A12740" s="39"/>
    </row>
    <row r="12741" spans="1:1" ht="20">
      <c r="A12741" s="39"/>
    </row>
    <row r="12742" spans="1:1" ht="20">
      <c r="A12742" s="39"/>
    </row>
    <row r="12743" spans="1:1" ht="20">
      <c r="A12743" s="39"/>
    </row>
    <row r="12744" spans="1:1" ht="20">
      <c r="A12744" s="39"/>
    </row>
    <row r="12745" spans="1:1" ht="20">
      <c r="A12745" s="39"/>
    </row>
    <row r="12746" spans="1:1" ht="20">
      <c r="A12746" s="39"/>
    </row>
    <row r="12747" spans="1:1" ht="20">
      <c r="A12747" s="39"/>
    </row>
    <row r="12748" spans="1:1" ht="20">
      <c r="A12748" s="39"/>
    </row>
    <row r="12749" spans="1:1" ht="20">
      <c r="A12749" s="39"/>
    </row>
    <row r="12750" spans="1:1" ht="20">
      <c r="A12750" s="39"/>
    </row>
    <row r="12751" spans="1:1" ht="20">
      <c r="A12751" s="39"/>
    </row>
    <row r="12752" spans="1:1" ht="20">
      <c r="A12752" s="39"/>
    </row>
    <row r="12753" spans="1:1" ht="20">
      <c r="A12753" s="39"/>
    </row>
    <row r="12754" spans="1:1" ht="20">
      <c r="A12754" s="39"/>
    </row>
    <row r="12755" spans="1:1" ht="20">
      <c r="A12755" s="39"/>
    </row>
    <row r="12756" spans="1:1" ht="20">
      <c r="A12756" s="39"/>
    </row>
    <row r="12757" spans="1:1" ht="20">
      <c r="A12757" s="39"/>
    </row>
    <row r="12758" spans="1:1" ht="20">
      <c r="A12758" s="39"/>
    </row>
    <row r="12759" spans="1:1" ht="20">
      <c r="A12759" s="39"/>
    </row>
    <row r="12760" spans="1:1" ht="20">
      <c r="A12760" s="39"/>
    </row>
    <row r="12761" spans="1:1" ht="20">
      <c r="A12761" s="39"/>
    </row>
    <row r="12762" spans="1:1" ht="20">
      <c r="A12762" s="39"/>
    </row>
    <row r="12763" spans="1:1" ht="20">
      <c r="A12763" s="39"/>
    </row>
    <row r="12764" spans="1:1" ht="20">
      <c r="A12764" s="39"/>
    </row>
    <row r="12765" spans="1:1" ht="20">
      <c r="A12765" s="39"/>
    </row>
    <row r="12766" spans="1:1" ht="20">
      <c r="A12766" s="39"/>
    </row>
    <row r="12767" spans="1:1" ht="20">
      <c r="A12767" s="39"/>
    </row>
    <row r="12768" spans="1:1" ht="20">
      <c r="A12768" s="39"/>
    </row>
    <row r="12769" spans="1:1" ht="20">
      <c r="A12769" s="39"/>
    </row>
    <row r="12770" spans="1:1" ht="20">
      <c r="A12770" s="39"/>
    </row>
    <row r="12771" spans="1:1" ht="20">
      <c r="A12771" s="39"/>
    </row>
    <row r="12772" spans="1:1" ht="20">
      <c r="A12772" s="39"/>
    </row>
    <row r="12773" spans="1:1" ht="20">
      <c r="A12773" s="39"/>
    </row>
    <row r="12774" spans="1:1" ht="20">
      <c r="A12774" s="39"/>
    </row>
    <row r="12775" spans="1:1" ht="20">
      <c r="A12775" s="39"/>
    </row>
    <row r="12776" spans="1:1" ht="20">
      <c r="A12776" s="39"/>
    </row>
    <row r="12777" spans="1:1" ht="20">
      <c r="A12777" s="39"/>
    </row>
    <row r="12778" spans="1:1" ht="20">
      <c r="A12778" s="39"/>
    </row>
    <row r="12779" spans="1:1" ht="20">
      <c r="A12779" s="39"/>
    </row>
    <row r="12780" spans="1:1" ht="20">
      <c r="A12780" s="39"/>
    </row>
    <row r="12781" spans="1:1" ht="20">
      <c r="A12781" s="39"/>
    </row>
    <row r="12782" spans="1:1" ht="20">
      <c r="A12782" s="39"/>
    </row>
    <row r="12783" spans="1:1" ht="20">
      <c r="A12783" s="39"/>
    </row>
    <row r="12784" spans="1:1" ht="20">
      <c r="A12784" s="39"/>
    </row>
    <row r="12785" spans="1:1" ht="20">
      <c r="A12785" s="39"/>
    </row>
    <row r="12786" spans="1:1" ht="20">
      <c r="A12786" s="39"/>
    </row>
    <row r="12787" spans="1:1" ht="20">
      <c r="A12787" s="39"/>
    </row>
    <row r="12788" spans="1:1" ht="20">
      <c r="A12788" s="39"/>
    </row>
    <row r="12789" spans="1:1" ht="20">
      <c r="A12789" s="39"/>
    </row>
    <row r="12790" spans="1:1" ht="20">
      <c r="A12790" s="39"/>
    </row>
    <row r="12791" spans="1:1" ht="20">
      <c r="A12791" s="39"/>
    </row>
    <row r="12792" spans="1:1" ht="20">
      <c r="A12792" s="39"/>
    </row>
    <row r="12793" spans="1:1" ht="20">
      <c r="A12793" s="39"/>
    </row>
    <row r="12794" spans="1:1" ht="20">
      <c r="A12794" s="39"/>
    </row>
    <row r="12795" spans="1:1" ht="20">
      <c r="A12795" s="39"/>
    </row>
    <row r="12796" spans="1:1" ht="20">
      <c r="A12796" s="39"/>
    </row>
    <row r="12797" spans="1:1" ht="20">
      <c r="A12797" s="39"/>
    </row>
    <row r="12798" spans="1:1" ht="20">
      <c r="A12798" s="39"/>
    </row>
    <row r="12799" spans="1:1" ht="20">
      <c r="A12799" s="39"/>
    </row>
    <row r="12800" spans="1:1" ht="20">
      <c r="A12800" s="39"/>
    </row>
    <row r="12801" spans="1:1" ht="20">
      <c r="A12801" s="39"/>
    </row>
    <row r="12802" spans="1:1" ht="20">
      <c r="A12802" s="39"/>
    </row>
    <row r="12803" spans="1:1" ht="20">
      <c r="A12803" s="39"/>
    </row>
    <row r="12804" spans="1:1" ht="20">
      <c r="A12804" s="39"/>
    </row>
    <row r="12805" spans="1:1" ht="20">
      <c r="A12805" s="39"/>
    </row>
    <row r="12806" spans="1:1" ht="20">
      <c r="A12806" s="39"/>
    </row>
    <row r="12807" spans="1:1" ht="20">
      <c r="A12807" s="39"/>
    </row>
    <row r="12808" spans="1:1" ht="20">
      <c r="A12808" s="39"/>
    </row>
    <row r="12809" spans="1:1" ht="20">
      <c r="A12809" s="39"/>
    </row>
    <row r="12810" spans="1:1" ht="20">
      <c r="A12810" s="39"/>
    </row>
    <row r="12811" spans="1:1" ht="20">
      <c r="A12811" s="39"/>
    </row>
    <row r="12812" spans="1:1" ht="20">
      <c r="A12812" s="39"/>
    </row>
    <row r="12813" spans="1:1" ht="20">
      <c r="A12813" s="39"/>
    </row>
    <row r="12814" spans="1:1" ht="20">
      <c r="A12814" s="39"/>
    </row>
    <row r="12815" spans="1:1" ht="20">
      <c r="A12815" s="39"/>
    </row>
    <row r="12816" spans="1:1" ht="20">
      <c r="A12816" s="39"/>
    </row>
    <row r="12817" spans="1:1" ht="20">
      <c r="A12817" s="39"/>
    </row>
    <row r="12818" spans="1:1" ht="20">
      <c r="A12818" s="39"/>
    </row>
    <row r="12819" spans="1:1" ht="20">
      <c r="A12819" s="39"/>
    </row>
    <row r="12820" spans="1:1" ht="20">
      <c r="A12820" s="39"/>
    </row>
    <row r="12821" spans="1:1" ht="20">
      <c r="A12821" s="39"/>
    </row>
    <row r="12822" spans="1:1" ht="20">
      <c r="A12822" s="39"/>
    </row>
    <row r="12823" spans="1:1" ht="20">
      <c r="A12823" s="39"/>
    </row>
    <row r="12824" spans="1:1" ht="20">
      <c r="A12824" s="39"/>
    </row>
    <row r="12825" spans="1:1" ht="20">
      <c r="A12825" s="39"/>
    </row>
    <row r="12826" spans="1:1" ht="20">
      <c r="A12826" s="39"/>
    </row>
    <row r="12827" spans="1:1" ht="20">
      <c r="A12827" s="39"/>
    </row>
    <row r="12828" spans="1:1" ht="20">
      <c r="A12828" s="39"/>
    </row>
    <row r="12829" spans="1:1" ht="20">
      <c r="A12829" s="39"/>
    </row>
    <row r="12830" spans="1:1" ht="20">
      <c r="A12830" s="39"/>
    </row>
    <row r="12831" spans="1:1" ht="20">
      <c r="A12831" s="39"/>
    </row>
    <row r="12832" spans="1:1" ht="20">
      <c r="A12832" s="39"/>
    </row>
    <row r="12833" spans="1:1" ht="20">
      <c r="A12833" s="39"/>
    </row>
    <row r="12834" spans="1:1" ht="20">
      <c r="A12834" s="39"/>
    </row>
    <row r="12835" spans="1:1" ht="20">
      <c r="A12835" s="39"/>
    </row>
    <row r="12836" spans="1:1" ht="20">
      <c r="A12836" s="39"/>
    </row>
    <row r="12837" spans="1:1" ht="20">
      <c r="A12837" s="39"/>
    </row>
    <row r="12838" spans="1:1" ht="20">
      <c r="A12838" s="39"/>
    </row>
    <row r="12839" spans="1:1" ht="20">
      <c r="A12839" s="39"/>
    </row>
    <row r="12840" spans="1:1" ht="20">
      <c r="A12840" s="39"/>
    </row>
    <row r="12841" spans="1:1" ht="20">
      <c r="A12841" s="39"/>
    </row>
    <row r="12842" spans="1:1" ht="20">
      <c r="A12842" s="39"/>
    </row>
    <row r="12843" spans="1:1" ht="20">
      <c r="A12843" s="39"/>
    </row>
    <row r="12844" spans="1:1" ht="20">
      <c r="A12844" s="39"/>
    </row>
    <row r="12845" spans="1:1" ht="20">
      <c r="A12845" s="39"/>
    </row>
    <row r="12846" spans="1:1" ht="20">
      <c r="A12846" s="39"/>
    </row>
    <row r="12847" spans="1:1" ht="20">
      <c r="A12847" s="39"/>
    </row>
    <row r="12848" spans="1:1" ht="20">
      <c r="A12848" s="39"/>
    </row>
    <row r="12849" spans="1:1" ht="20">
      <c r="A12849" s="39"/>
    </row>
    <row r="12850" spans="1:1" ht="20">
      <c r="A12850" s="39"/>
    </row>
    <row r="12851" spans="1:1" ht="20">
      <c r="A12851" s="39"/>
    </row>
    <row r="12852" spans="1:1" ht="20">
      <c r="A12852" s="39"/>
    </row>
    <row r="12853" spans="1:1" ht="20">
      <c r="A12853" s="39"/>
    </row>
    <row r="12854" spans="1:1" ht="20">
      <c r="A12854" s="39"/>
    </row>
    <row r="12855" spans="1:1" ht="20">
      <c r="A12855" s="39"/>
    </row>
    <row r="12856" spans="1:1" ht="20">
      <c r="A12856" s="39"/>
    </row>
    <row r="12857" spans="1:1" ht="20">
      <c r="A12857" s="39"/>
    </row>
    <row r="12858" spans="1:1" ht="20">
      <c r="A12858" s="39"/>
    </row>
    <row r="12859" spans="1:1" ht="20">
      <c r="A12859" s="39"/>
    </row>
    <row r="12860" spans="1:1" ht="20">
      <c r="A12860" s="39"/>
    </row>
    <row r="12861" spans="1:1" ht="20">
      <c r="A12861" s="39"/>
    </row>
    <row r="12862" spans="1:1" ht="20">
      <c r="A12862" s="39"/>
    </row>
    <row r="12863" spans="1:1" ht="20">
      <c r="A12863" s="39"/>
    </row>
    <row r="12864" spans="1:1" ht="20">
      <c r="A12864" s="39"/>
    </row>
    <row r="12865" spans="1:1" ht="20">
      <c r="A12865" s="39"/>
    </row>
    <row r="12866" spans="1:1" ht="20">
      <c r="A12866" s="39"/>
    </row>
    <row r="12867" spans="1:1" ht="20">
      <c r="A12867" s="39"/>
    </row>
    <row r="12868" spans="1:1" ht="20">
      <c r="A12868" s="39"/>
    </row>
    <row r="12869" spans="1:1" ht="20">
      <c r="A12869" s="39"/>
    </row>
    <row r="12870" spans="1:1" ht="20">
      <c r="A12870" s="39"/>
    </row>
    <row r="12871" spans="1:1" ht="20">
      <c r="A12871" s="39"/>
    </row>
    <row r="12872" spans="1:1" ht="20">
      <c r="A12872" s="39"/>
    </row>
    <row r="12873" spans="1:1" ht="20">
      <c r="A12873" s="39"/>
    </row>
    <row r="12874" spans="1:1" ht="20">
      <c r="A12874" s="39"/>
    </row>
    <row r="12875" spans="1:1" ht="20">
      <c r="A12875" s="39"/>
    </row>
    <row r="12876" spans="1:1" ht="20">
      <c r="A12876" s="39"/>
    </row>
    <row r="12877" spans="1:1" ht="20">
      <c r="A12877" s="39"/>
    </row>
    <row r="12878" spans="1:1" ht="20">
      <c r="A12878" s="39"/>
    </row>
    <row r="12879" spans="1:1" ht="20">
      <c r="A12879" s="39"/>
    </row>
    <row r="12880" spans="1:1" ht="20">
      <c r="A12880" s="39"/>
    </row>
    <row r="12881" spans="1:1" ht="20">
      <c r="A12881" s="39"/>
    </row>
    <row r="12882" spans="1:1" ht="20">
      <c r="A12882" s="39"/>
    </row>
    <row r="12883" spans="1:1" ht="20">
      <c r="A12883" s="39"/>
    </row>
    <row r="12884" spans="1:1" ht="20">
      <c r="A12884" s="39"/>
    </row>
    <row r="12885" spans="1:1" ht="20">
      <c r="A12885" s="39"/>
    </row>
    <row r="12886" spans="1:1" ht="20">
      <c r="A12886" s="39"/>
    </row>
    <row r="12887" spans="1:1" ht="20">
      <c r="A12887" s="39"/>
    </row>
    <row r="12888" spans="1:1" ht="20">
      <c r="A12888" s="39"/>
    </row>
    <row r="12889" spans="1:1" ht="20">
      <c r="A12889" s="39"/>
    </row>
    <row r="12890" spans="1:1" ht="20">
      <c r="A12890" s="39"/>
    </row>
    <row r="12891" spans="1:1" ht="20">
      <c r="A12891" s="39"/>
    </row>
    <row r="12892" spans="1:1" ht="20">
      <c r="A12892" s="39"/>
    </row>
    <row r="12893" spans="1:1" ht="20">
      <c r="A12893" s="39"/>
    </row>
    <row r="12894" spans="1:1" ht="20">
      <c r="A12894" s="39"/>
    </row>
    <row r="12895" spans="1:1" ht="20">
      <c r="A12895" s="39"/>
    </row>
    <row r="12896" spans="1:1" ht="20">
      <c r="A12896" s="39"/>
    </row>
    <row r="12897" spans="1:1" ht="20">
      <c r="A12897" s="39"/>
    </row>
    <row r="12898" spans="1:1" ht="20">
      <c r="A12898" s="39"/>
    </row>
    <row r="12899" spans="1:1" ht="20">
      <c r="A12899" s="39"/>
    </row>
    <row r="12900" spans="1:1" ht="20">
      <c r="A12900" s="39"/>
    </row>
    <row r="12901" spans="1:1" ht="20">
      <c r="A12901" s="39"/>
    </row>
    <row r="12902" spans="1:1" ht="20">
      <c r="A12902" s="39"/>
    </row>
    <row r="12903" spans="1:1" ht="20">
      <c r="A12903" s="39"/>
    </row>
    <row r="12904" spans="1:1" ht="20">
      <c r="A12904" s="39"/>
    </row>
    <row r="12905" spans="1:1" ht="20">
      <c r="A12905" s="39"/>
    </row>
    <row r="12906" spans="1:1" ht="20">
      <c r="A12906" s="39"/>
    </row>
    <row r="12907" spans="1:1" ht="20">
      <c r="A12907" s="39"/>
    </row>
    <row r="12908" spans="1:1" ht="20">
      <c r="A12908" s="39"/>
    </row>
    <row r="12909" spans="1:1" ht="20">
      <c r="A12909" s="39"/>
    </row>
    <row r="12910" spans="1:1" ht="20">
      <c r="A12910" s="39"/>
    </row>
    <row r="12911" spans="1:1" ht="20">
      <c r="A12911" s="39"/>
    </row>
    <row r="12912" spans="1:1" ht="20">
      <c r="A12912" s="39"/>
    </row>
    <row r="12913" spans="1:1" ht="20">
      <c r="A12913" s="39"/>
    </row>
    <row r="12914" spans="1:1" ht="20">
      <c r="A12914" s="39"/>
    </row>
    <row r="12915" spans="1:1" ht="20">
      <c r="A12915" s="39"/>
    </row>
    <row r="12916" spans="1:1" ht="20">
      <c r="A12916" s="39"/>
    </row>
    <row r="12917" spans="1:1" ht="20">
      <c r="A12917" s="39"/>
    </row>
    <row r="12918" spans="1:1" ht="20">
      <c r="A12918" s="39"/>
    </row>
    <row r="12919" spans="1:1" ht="20">
      <c r="A12919" s="39"/>
    </row>
    <row r="12920" spans="1:1" ht="20">
      <c r="A12920" s="39"/>
    </row>
    <row r="12921" spans="1:1" ht="20">
      <c r="A12921" s="39"/>
    </row>
    <row r="12922" spans="1:1" ht="20">
      <c r="A12922" s="39"/>
    </row>
    <row r="12923" spans="1:1" ht="20">
      <c r="A12923" s="39"/>
    </row>
    <row r="12924" spans="1:1" ht="20">
      <c r="A12924" s="39"/>
    </row>
    <row r="12925" spans="1:1" ht="20">
      <c r="A12925" s="39"/>
    </row>
    <row r="12926" spans="1:1" ht="20">
      <c r="A12926" s="39"/>
    </row>
    <row r="12927" spans="1:1" ht="20">
      <c r="A12927" s="39"/>
    </row>
    <row r="12928" spans="1:1" ht="20">
      <c r="A12928" s="39"/>
    </row>
    <row r="12929" spans="1:1" ht="20">
      <c r="A12929" s="39"/>
    </row>
    <row r="12930" spans="1:1" ht="20">
      <c r="A12930" s="39"/>
    </row>
    <row r="12931" spans="1:1" ht="20">
      <c r="A12931" s="39"/>
    </row>
    <row r="12932" spans="1:1" ht="20">
      <c r="A12932" s="39"/>
    </row>
    <row r="12933" spans="1:1" ht="20">
      <c r="A12933" s="39"/>
    </row>
    <row r="12934" spans="1:1" ht="20">
      <c r="A12934" s="39"/>
    </row>
    <row r="12935" spans="1:1" ht="20">
      <c r="A12935" s="39"/>
    </row>
    <row r="12936" spans="1:1" ht="20">
      <c r="A12936" s="39"/>
    </row>
    <row r="12937" spans="1:1" ht="20">
      <c r="A12937" s="39"/>
    </row>
    <row r="12938" spans="1:1" ht="20">
      <c r="A12938" s="39"/>
    </row>
    <row r="12939" spans="1:1" ht="20">
      <c r="A12939" s="39"/>
    </row>
    <row r="12940" spans="1:1" ht="20">
      <c r="A12940" s="39"/>
    </row>
    <row r="12941" spans="1:1" ht="20">
      <c r="A12941" s="39"/>
    </row>
    <row r="12942" spans="1:1" ht="20">
      <c r="A12942" s="39"/>
    </row>
    <row r="12943" spans="1:1" ht="20">
      <c r="A12943" s="39"/>
    </row>
    <row r="12944" spans="1:1" ht="20">
      <c r="A12944" s="39"/>
    </row>
    <row r="12945" spans="1:1" ht="20">
      <c r="A12945" s="39"/>
    </row>
    <row r="12946" spans="1:1" ht="20">
      <c r="A12946" s="39"/>
    </row>
    <row r="12947" spans="1:1" ht="20">
      <c r="A12947" s="39"/>
    </row>
    <row r="12948" spans="1:1" ht="20">
      <c r="A12948" s="39"/>
    </row>
    <row r="12949" spans="1:1" ht="20">
      <c r="A12949" s="39"/>
    </row>
    <row r="12950" spans="1:1" ht="20">
      <c r="A12950" s="39"/>
    </row>
    <row r="12951" spans="1:1" ht="20">
      <c r="A12951" s="39"/>
    </row>
    <row r="12952" spans="1:1" ht="20">
      <c r="A12952" s="39"/>
    </row>
    <row r="12953" spans="1:1" ht="20">
      <c r="A12953" s="39"/>
    </row>
    <row r="12954" spans="1:1" ht="20">
      <c r="A12954" s="39"/>
    </row>
    <row r="12955" spans="1:1" ht="20">
      <c r="A12955" s="39"/>
    </row>
    <row r="12956" spans="1:1" ht="20">
      <c r="A12956" s="39"/>
    </row>
    <row r="12957" spans="1:1" ht="20">
      <c r="A12957" s="39"/>
    </row>
    <row r="12958" spans="1:1" ht="20">
      <c r="A12958" s="39"/>
    </row>
    <row r="12959" spans="1:1" ht="20">
      <c r="A12959" s="39"/>
    </row>
    <row r="12960" spans="1:1" ht="20">
      <c r="A12960" s="39"/>
    </row>
    <row r="12961" spans="1:1" ht="20">
      <c r="A12961" s="39"/>
    </row>
    <row r="12962" spans="1:1" ht="20">
      <c r="A12962" s="39"/>
    </row>
    <row r="12963" spans="1:1" ht="20">
      <c r="A12963" s="39"/>
    </row>
    <row r="12964" spans="1:1" ht="20">
      <c r="A12964" s="39"/>
    </row>
    <row r="12965" spans="1:1" ht="20">
      <c r="A12965" s="39"/>
    </row>
    <row r="12966" spans="1:1" ht="20">
      <c r="A12966" s="39"/>
    </row>
    <row r="12967" spans="1:1" ht="20">
      <c r="A12967" s="39"/>
    </row>
    <row r="12968" spans="1:1" ht="20">
      <c r="A12968" s="39"/>
    </row>
    <row r="12969" spans="1:1" ht="20">
      <c r="A12969" s="39"/>
    </row>
    <row r="12970" spans="1:1" ht="20">
      <c r="A12970" s="39"/>
    </row>
    <row r="12971" spans="1:1" ht="20">
      <c r="A12971" s="39"/>
    </row>
    <row r="12972" spans="1:1" ht="20">
      <c r="A12972" s="39"/>
    </row>
    <row r="12973" spans="1:1" ht="20">
      <c r="A12973" s="39"/>
    </row>
    <row r="12974" spans="1:1" ht="20">
      <c r="A12974" s="39"/>
    </row>
    <row r="12975" spans="1:1" ht="20">
      <c r="A12975" s="39"/>
    </row>
    <row r="12976" spans="1:1" ht="20">
      <c r="A12976" s="39"/>
    </row>
    <row r="12977" spans="1:1" ht="20">
      <c r="A12977" s="39"/>
    </row>
    <row r="12978" spans="1:1" ht="20">
      <c r="A12978" s="39"/>
    </row>
    <row r="12979" spans="1:1" ht="20">
      <c r="A12979" s="39"/>
    </row>
    <row r="12980" spans="1:1" ht="20">
      <c r="A12980" s="39"/>
    </row>
    <row r="12981" spans="1:1" ht="20">
      <c r="A12981" s="39"/>
    </row>
    <row r="12982" spans="1:1" ht="20">
      <c r="A12982" s="39"/>
    </row>
    <row r="12983" spans="1:1" ht="20">
      <c r="A12983" s="39"/>
    </row>
    <row r="12984" spans="1:1" ht="20">
      <c r="A12984" s="39"/>
    </row>
    <row r="12985" spans="1:1" ht="20">
      <c r="A12985" s="39"/>
    </row>
    <row r="12986" spans="1:1" ht="20">
      <c r="A12986" s="39"/>
    </row>
    <row r="12987" spans="1:1" ht="20">
      <c r="A12987" s="39"/>
    </row>
    <row r="12988" spans="1:1" ht="20">
      <c r="A12988" s="39"/>
    </row>
    <row r="12989" spans="1:1" ht="20">
      <c r="A12989" s="39"/>
    </row>
    <row r="12990" spans="1:1" ht="20">
      <c r="A12990" s="39"/>
    </row>
    <row r="12991" spans="1:1" ht="20">
      <c r="A12991" s="39"/>
    </row>
    <row r="12992" spans="1:1" ht="20">
      <c r="A12992" s="39"/>
    </row>
    <row r="12993" spans="1:1" ht="20">
      <c r="A12993" s="39"/>
    </row>
    <row r="12994" spans="1:1" ht="20">
      <c r="A12994" s="39"/>
    </row>
    <row r="12995" spans="1:1" ht="20">
      <c r="A12995" s="39"/>
    </row>
    <row r="12996" spans="1:1" ht="20">
      <c r="A12996" s="39"/>
    </row>
    <row r="12997" spans="1:1" ht="20">
      <c r="A12997" s="39"/>
    </row>
    <row r="12998" spans="1:1" ht="20">
      <c r="A12998" s="39"/>
    </row>
    <row r="12999" spans="1:1" ht="20">
      <c r="A12999" s="39"/>
    </row>
    <row r="13000" spans="1:1" ht="20">
      <c r="A13000" s="39"/>
    </row>
    <row r="13001" spans="1:1" ht="20">
      <c r="A13001" s="39"/>
    </row>
    <row r="13002" spans="1:1" ht="20">
      <c r="A13002" s="39"/>
    </row>
    <row r="13003" spans="1:1" ht="20">
      <c r="A13003" s="39"/>
    </row>
    <row r="13004" spans="1:1" ht="20">
      <c r="A13004" s="39"/>
    </row>
    <row r="13005" spans="1:1" ht="20">
      <c r="A13005" s="39"/>
    </row>
    <row r="13006" spans="1:1" ht="20">
      <c r="A13006" s="39"/>
    </row>
    <row r="13007" spans="1:1" ht="20">
      <c r="A13007" s="39"/>
    </row>
    <row r="13008" spans="1:1" ht="20">
      <c r="A13008" s="39"/>
    </row>
    <row r="13009" spans="1:1" ht="20">
      <c r="A13009" s="39"/>
    </row>
    <row r="13010" spans="1:1" ht="20">
      <c r="A13010" s="39"/>
    </row>
    <row r="13011" spans="1:1" ht="20">
      <c r="A13011" s="39"/>
    </row>
    <row r="13012" spans="1:1" ht="20">
      <c r="A13012" s="39"/>
    </row>
    <row r="13013" spans="1:1" ht="20">
      <c r="A13013" s="39"/>
    </row>
    <row r="13014" spans="1:1" ht="20">
      <c r="A13014" s="39"/>
    </row>
    <row r="13015" spans="1:1" ht="20">
      <c r="A13015" s="39"/>
    </row>
    <row r="13016" spans="1:1" ht="20">
      <c r="A13016" s="39"/>
    </row>
    <row r="13017" spans="1:1" ht="20">
      <c r="A13017" s="39"/>
    </row>
    <row r="13018" spans="1:1" ht="20">
      <c r="A13018" s="39"/>
    </row>
    <row r="13019" spans="1:1" ht="20">
      <c r="A13019" s="39"/>
    </row>
    <row r="13020" spans="1:1" ht="20">
      <c r="A13020" s="39"/>
    </row>
    <row r="13021" spans="1:1" ht="20">
      <c r="A13021" s="39"/>
    </row>
    <row r="13022" spans="1:1" ht="20">
      <c r="A13022" s="39"/>
    </row>
    <row r="13023" spans="1:1" ht="20">
      <c r="A13023" s="39"/>
    </row>
    <row r="13024" spans="1:1" ht="20">
      <c r="A13024" s="39"/>
    </row>
    <row r="13025" spans="1:1" ht="20">
      <c r="A13025" s="39"/>
    </row>
    <row r="13026" spans="1:1" ht="20">
      <c r="A13026" s="39"/>
    </row>
    <row r="13027" spans="1:1" ht="20">
      <c r="A13027" s="39"/>
    </row>
    <row r="13028" spans="1:1" ht="20">
      <c r="A13028" s="39"/>
    </row>
    <row r="13029" spans="1:1" ht="20">
      <c r="A13029" s="39"/>
    </row>
    <row r="13030" spans="1:1" ht="20">
      <c r="A13030" s="39"/>
    </row>
    <row r="13031" spans="1:1" ht="20">
      <c r="A13031" s="39"/>
    </row>
    <row r="13032" spans="1:1" ht="20">
      <c r="A13032" s="39"/>
    </row>
    <row r="13033" spans="1:1" ht="20">
      <c r="A13033" s="39"/>
    </row>
    <row r="13034" spans="1:1" ht="20">
      <c r="A13034" s="39"/>
    </row>
    <row r="13035" spans="1:1" ht="20">
      <c r="A13035" s="39"/>
    </row>
    <row r="13036" spans="1:1" ht="20">
      <c r="A13036" s="39"/>
    </row>
    <row r="13037" spans="1:1" ht="20">
      <c r="A13037" s="39"/>
    </row>
    <row r="13038" spans="1:1" ht="20">
      <c r="A13038" s="39"/>
    </row>
    <row r="13039" spans="1:1" ht="20">
      <c r="A13039" s="39"/>
    </row>
    <row r="13040" spans="1:1" ht="20">
      <c r="A13040" s="39"/>
    </row>
    <row r="13041" spans="1:1" ht="20">
      <c r="A13041" s="39"/>
    </row>
    <row r="13042" spans="1:1" ht="20">
      <c r="A13042" s="39"/>
    </row>
    <row r="13043" spans="1:1" ht="20">
      <c r="A13043" s="39"/>
    </row>
    <row r="13044" spans="1:1" ht="20">
      <c r="A13044" s="39"/>
    </row>
    <row r="13045" spans="1:1" ht="20">
      <c r="A13045" s="39"/>
    </row>
    <row r="13046" spans="1:1" ht="20">
      <c r="A13046" s="39"/>
    </row>
    <row r="13047" spans="1:1" ht="20">
      <c r="A13047" s="39"/>
    </row>
    <row r="13048" spans="1:1" ht="20">
      <c r="A13048" s="39"/>
    </row>
    <row r="13049" spans="1:1" ht="20">
      <c r="A13049" s="39"/>
    </row>
    <row r="13050" spans="1:1" ht="20">
      <c r="A13050" s="39"/>
    </row>
    <row r="13051" spans="1:1" ht="20">
      <c r="A13051" s="39"/>
    </row>
    <row r="13052" spans="1:1" ht="20">
      <c r="A13052" s="39"/>
    </row>
    <row r="13053" spans="1:1" ht="20">
      <c r="A13053" s="39"/>
    </row>
    <row r="13054" spans="1:1" ht="20">
      <c r="A13054" s="39"/>
    </row>
    <row r="13055" spans="1:1" ht="20">
      <c r="A13055" s="39"/>
    </row>
    <row r="13056" spans="1:1" ht="20">
      <c r="A13056" s="39"/>
    </row>
    <row r="13057" spans="1:1" ht="20">
      <c r="A13057" s="39"/>
    </row>
    <row r="13058" spans="1:1" ht="20">
      <c r="A13058" s="39"/>
    </row>
    <row r="13059" spans="1:1" ht="20">
      <c r="A13059" s="39"/>
    </row>
    <row r="13060" spans="1:1" ht="20">
      <c r="A13060" s="39"/>
    </row>
    <row r="13061" spans="1:1" ht="20">
      <c r="A13061" s="39"/>
    </row>
    <row r="13062" spans="1:1" ht="20">
      <c r="A13062" s="39"/>
    </row>
    <row r="13063" spans="1:1" ht="20">
      <c r="A13063" s="39"/>
    </row>
    <row r="13064" spans="1:1" ht="20">
      <c r="A13064" s="39"/>
    </row>
    <row r="13065" spans="1:1" ht="20">
      <c r="A13065" s="39"/>
    </row>
    <row r="13066" spans="1:1" ht="20">
      <c r="A13066" s="39"/>
    </row>
    <row r="13067" spans="1:1" ht="20">
      <c r="A13067" s="39"/>
    </row>
    <row r="13068" spans="1:1" ht="20">
      <c r="A13068" s="39"/>
    </row>
    <row r="13069" spans="1:1" ht="20">
      <c r="A13069" s="39"/>
    </row>
    <row r="13070" spans="1:1" ht="20">
      <c r="A13070" s="39"/>
    </row>
    <row r="13071" spans="1:1" ht="20">
      <c r="A13071" s="39"/>
    </row>
    <row r="13072" spans="1:1" ht="20">
      <c r="A13072" s="39"/>
    </row>
    <row r="13073" spans="1:1" ht="20">
      <c r="A13073" s="39"/>
    </row>
    <row r="13074" spans="1:1" ht="20">
      <c r="A13074" s="39"/>
    </row>
    <row r="13075" spans="1:1" ht="20">
      <c r="A13075" s="39"/>
    </row>
    <row r="13076" spans="1:1" ht="20">
      <c r="A13076" s="39"/>
    </row>
    <row r="13077" spans="1:1" ht="20">
      <c r="A13077" s="39"/>
    </row>
    <row r="13078" spans="1:1" ht="20">
      <c r="A13078" s="39"/>
    </row>
    <row r="13079" spans="1:1" ht="20">
      <c r="A13079" s="39"/>
    </row>
    <row r="13080" spans="1:1" ht="20">
      <c r="A13080" s="39"/>
    </row>
    <row r="13081" spans="1:1" ht="20">
      <c r="A13081" s="39"/>
    </row>
    <row r="13082" spans="1:1" ht="20">
      <c r="A13082" s="39"/>
    </row>
    <row r="13083" spans="1:1" ht="20">
      <c r="A13083" s="39"/>
    </row>
    <row r="13084" spans="1:1" ht="20">
      <c r="A13084" s="39"/>
    </row>
    <row r="13085" spans="1:1" ht="20">
      <c r="A13085" s="39"/>
    </row>
    <row r="13086" spans="1:1" ht="20">
      <c r="A13086" s="39"/>
    </row>
    <row r="13087" spans="1:1" ht="20">
      <c r="A13087" s="39"/>
    </row>
    <row r="13088" spans="1:1" ht="20">
      <c r="A13088" s="39"/>
    </row>
    <row r="13089" spans="1:1" ht="20">
      <c r="A13089" s="39"/>
    </row>
    <row r="13090" spans="1:1" ht="20">
      <c r="A13090" s="39"/>
    </row>
    <row r="13091" spans="1:1" ht="20">
      <c r="A13091" s="39"/>
    </row>
    <row r="13092" spans="1:1" ht="20">
      <c r="A13092" s="39"/>
    </row>
    <row r="13093" spans="1:1" ht="20">
      <c r="A13093" s="39"/>
    </row>
    <row r="13094" spans="1:1" ht="20">
      <c r="A13094" s="39"/>
    </row>
    <row r="13095" spans="1:1" ht="20">
      <c r="A13095" s="39"/>
    </row>
    <row r="13096" spans="1:1" ht="20">
      <c r="A13096" s="39"/>
    </row>
    <row r="13097" spans="1:1" ht="20">
      <c r="A13097" s="39"/>
    </row>
    <row r="13098" spans="1:1" ht="20">
      <c r="A13098" s="39"/>
    </row>
    <row r="13099" spans="1:1" ht="20">
      <c r="A13099" s="39"/>
    </row>
    <row r="13100" spans="1:1" ht="20">
      <c r="A13100" s="39"/>
    </row>
    <row r="13101" spans="1:1" ht="20">
      <c r="A13101" s="39"/>
    </row>
    <row r="13102" spans="1:1" ht="20">
      <c r="A13102" s="39"/>
    </row>
    <row r="13103" spans="1:1" ht="20">
      <c r="A13103" s="39"/>
    </row>
    <row r="13104" spans="1:1" ht="20">
      <c r="A13104" s="39"/>
    </row>
    <row r="13105" spans="1:1" ht="20">
      <c r="A13105" s="39"/>
    </row>
    <row r="13106" spans="1:1" ht="20">
      <c r="A13106" s="39"/>
    </row>
    <row r="13107" spans="1:1" ht="20">
      <c r="A13107" s="39"/>
    </row>
    <row r="13108" spans="1:1" ht="20">
      <c r="A13108" s="39"/>
    </row>
    <row r="13109" spans="1:1" ht="20">
      <c r="A13109" s="39"/>
    </row>
    <row r="13110" spans="1:1" ht="20">
      <c r="A13110" s="39"/>
    </row>
    <row r="13111" spans="1:1" ht="20">
      <c r="A13111" s="39"/>
    </row>
    <row r="13112" spans="1:1" ht="20">
      <c r="A13112" s="39"/>
    </row>
    <row r="13113" spans="1:1" ht="20">
      <c r="A13113" s="39"/>
    </row>
    <row r="13114" spans="1:1" ht="20">
      <c r="A13114" s="39"/>
    </row>
    <row r="13115" spans="1:1" ht="20">
      <c r="A13115" s="39"/>
    </row>
    <row r="13116" spans="1:1" ht="20">
      <c r="A13116" s="39"/>
    </row>
    <row r="13117" spans="1:1" ht="20">
      <c r="A13117" s="39"/>
    </row>
    <row r="13118" spans="1:1" ht="20">
      <c r="A13118" s="39"/>
    </row>
    <row r="13119" spans="1:1" ht="20">
      <c r="A13119" s="39"/>
    </row>
    <row r="13120" spans="1:1" ht="20">
      <c r="A13120" s="39"/>
    </row>
    <row r="13121" spans="1:1" ht="20">
      <c r="A13121" s="39"/>
    </row>
    <row r="13122" spans="1:1" ht="20">
      <c r="A13122" s="39"/>
    </row>
    <row r="13123" spans="1:1" ht="20">
      <c r="A13123" s="39"/>
    </row>
    <row r="13124" spans="1:1" ht="20">
      <c r="A13124" s="39"/>
    </row>
    <row r="13125" spans="1:1" ht="20">
      <c r="A13125" s="39"/>
    </row>
    <row r="13126" spans="1:1" ht="20">
      <c r="A13126" s="39"/>
    </row>
    <row r="13127" spans="1:1" ht="20">
      <c r="A13127" s="39"/>
    </row>
    <row r="13128" spans="1:1" ht="20">
      <c r="A13128" s="39"/>
    </row>
    <row r="13129" spans="1:1" ht="20">
      <c r="A13129" s="39"/>
    </row>
    <row r="13130" spans="1:1" ht="20">
      <c r="A13130" s="39"/>
    </row>
    <row r="13131" spans="1:1" ht="20">
      <c r="A13131" s="39"/>
    </row>
    <row r="13132" spans="1:1" ht="20">
      <c r="A13132" s="39"/>
    </row>
    <row r="13133" spans="1:1" ht="20">
      <c r="A13133" s="39"/>
    </row>
    <row r="13134" spans="1:1" ht="20">
      <c r="A13134" s="39"/>
    </row>
    <row r="13135" spans="1:1" ht="20">
      <c r="A13135" s="39"/>
    </row>
    <row r="13136" spans="1:1" ht="20">
      <c r="A13136" s="39"/>
    </row>
    <row r="13137" spans="1:1" ht="20">
      <c r="A13137" s="39"/>
    </row>
    <row r="13138" spans="1:1" ht="20">
      <c r="A13138" s="39"/>
    </row>
    <row r="13139" spans="1:1" ht="20">
      <c r="A13139" s="39"/>
    </row>
    <row r="13140" spans="1:1" ht="20">
      <c r="A13140" s="39"/>
    </row>
    <row r="13141" spans="1:1" ht="20">
      <c r="A13141" s="39"/>
    </row>
    <row r="13142" spans="1:1" ht="20">
      <c r="A13142" s="39"/>
    </row>
    <row r="13143" spans="1:1" ht="20">
      <c r="A13143" s="39"/>
    </row>
    <row r="13144" spans="1:1" ht="20">
      <c r="A13144" s="39"/>
    </row>
    <row r="13145" spans="1:1" ht="20">
      <c r="A13145" s="39"/>
    </row>
    <row r="13146" spans="1:1" ht="20">
      <c r="A13146" s="39"/>
    </row>
    <row r="13147" spans="1:1" ht="20">
      <c r="A13147" s="39"/>
    </row>
    <row r="13148" spans="1:1" ht="20">
      <c r="A13148" s="39"/>
    </row>
    <row r="13149" spans="1:1" ht="20">
      <c r="A13149" s="39"/>
    </row>
    <row r="13150" spans="1:1" ht="20">
      <c r="A13150" s="39"/>
    </row>
    <row r="13151" spans="1:1" ht="20">
      <c r="A13151" s="39"/>
    </row>
    <row r="13152" spans="1:1" ht="20">
      <c r="A13152" s="39"/>
    </row>
    <row r="13153" spans="1:1" ht="20">
      <c r="A13153" s="39"/>
    </row>
    <row r="13154" spans="1:1" ht="20">
      <c r="A13154" s="39"/>
    </row>
    <row r="13155" spans="1:1" ht="20">
      <c r="A13155" s="39"/>
    </row>
    <row r="13156" spans="1:1" ht="20">
      <c r="A13156" s="39"/>
    </row>
    <row r="13157" spans="1:1" ht="20">
      <c r="A13157" s="39"/>
    </row>
    <row r="13158" spans="1:1" ht="20">
      <c r="A13158" s="39"/>
    </row>
    <row r="13159" spans="1:1" ht="20">
      <c r="A13159" s="39"/>
    </row>
    <row r="13160" spans="1:1" ht="20">
      <c r="A13160" s="39"/>
    </row>
    <row r="13161" spans="1:1" ht="20">
      <c r="A13161" s="39"/>
    </row>
    <row r="13162" spans="1:1" ht="20">
      <c r="A13162" s="39"/>
    </row>
    <row r="13163" spans="1:1" ht="20">
      <c r="A13163" s="39"/>
    </row>
    <row r="13164" spans="1:1" ht="20">
      <c r="A13164" s="39"/>
    </row>
    <row r="13165" spans="1:1" ht="20">
      <c r="A13165" s="39"/>
    </row>
    <row r="13166" spans="1:1" ht="20">
      <c r="A13166" s="39"/>
    </row>
    <row r="13167" spans="1:1" ht="20">
      <c r="A13167" s="39"/>
    </row>
    <row r="13168" spans="1:1" ht="20">
      <c r="A13168" s="39"/>
    </row>
    <row r="13169" spans="1:1" ht="20">
      <c r="A13169" s="39"/>
    </row>
    <row r="13170" spans="1:1" ht="20">
      <c r="A13170" s="39"/>
    </row>
    <row r="13171" spans="1:1" ht="20">
      <c r="A13171" s="39"/>
    </row>
    <row r="13172" spans="1:1" ht="20">
      <c r="A13172" s="39"/>
    </row>
    <row r="13173" spans="1:1" ht="20">
      <c r="A13173" s="39"/>
    </row>
    <row r="13174" spans="1:1" ht="20">
      <c r="A13174" s="39"/>
    </row>
    <row r="13175" spans="1:1" ht="20">
      <c r="A13175" s="39"/>
    </row>
    <row r="13176" spans="1:1" ht="20">
      <c r="A13176" s="39"/>
    </row>
    <row r="13177" spans="1:1" ht="20">
      <c r="A13177" s="39"/>
    </row>
    <row r="13178" spans="1:1" ht="20">
      <c r="A13178" s="39"/>
    </row>
    <row r="13179" spans="1:1" ht="20">
      <c r="A13179" s="39"/>
    </row>
    <row r="13180" spans="1:1" ht="20">
      <c r="A13180" s="39"/>
    </row>
    <row r="13181" spans="1:1" ht="20">
      <c r="A13181" s="39"/>
    </row>
    <row r="13182" spans="1:1" ht="20">
      <c r="A13182" s="39"/>
    </row>
    <row r="13183" spans="1:1" ht="20">
      <c r="A13183" s="39"/>
    </row>
    <row r="13184" spans="1:1" ht="20">
      <c r="A13184" s="39"/>
    </row>
    <row r="13185" spans="1:1" ht="20">
      <c r="A13185" s="39"/>
    </row>
    <row r="13186" spans="1:1" ht="20">
      <c r="A13186" s="39"/>
    </row>
    <row r="13187" spans="1:1" ht="20">
      <c r="A13187" s="39"/>
    </row>
    <row r="13188" spans="1:1" ht="20">
      <c r="A13188" s="39"/>
    </row>
    <row r="13189" spans="1:1" ht="20">
      <c r="A13189" s="39"/>
    </row>
    <row r="13190" spans="1:1" ht="20">
      <c r="A13190" s="39"/>
    </row>
    <row r="13191" spans="1:1" ht="20">
      <c r="A13191" s="39"/>
    </row>
    <row r="13192" spans="1:1" ht="20">
      <c r="A13192" s="39"/>
    </row>
    <row r="13193" spans="1:1" ht="20">
      <c r="A13193" s="39"/>
    </row>
    <row r="13194" spans="1:1" ht="20">
      <c r="A13194" s="39"/>
    </row>
    <row r="13195" spans="1:1" ht="20">
      <c r="A13195" s="39"/>
    </row>
    <row r="13196" spans="1:1" ht="20">
      <c r="A13196" s="39"/>
    </row>
    <row r="13197" spans="1:1" ht="20">
      <c r="A13197" s="39"/>
    </row>
    <row r="13198" spans="1:1" ht="20">
      <c r="A13198" s="39"/>
    </row>
    <row r="13199" spans="1:1" ht="20">
      <c r="A13199" s="39"/>
    </row>
    <row r="13200" spans="1:1" ht="20">
      <c r="A13200" s="39"/>
    </row>
    <row r="13201" spans="1:1" ht="20">
      <c r="A13201" s="39"/>
    </row>
    <row r="13202" spans="1:1" ht="20">
      <c r="A13202" s="39"/>
    </row>
    <row r="13203" spans="1:1" ht="20">
      <c r="A13203" s="39"/>
    </row>
    <row r="13204" spans="1:1" ht="20">
      <c r="A13204" s="39"/>
    </row>
    <row r="13205" spans="1:1" ht="20">
      <c r="A13205" s="39"/>
    </row>
    <row r="13206" spans="1:1" ht="20">
      <c r="A13206" s="39"/>
    </row>
    <row r="13207" spans="1:1" ht="20">
      <c r="A13207" s="39"/>
    </row>
    <row r="13208" spans="1:1" ht="20">
      <c r="A13208" s="39"/>
    </row>
    <row r="13209" spans="1:1" ht="20">
      <c r="A13209" s="39"/>
    </row>
    <row r="13210" spans="1:1" ht="20">
      <c r="A13210" s="39"/>
    </row>
    <row r="13211" spans="1:1" ht="20">
      <c r="A13211" s="39"/>
    </row>
    <row r="13212" spans="1:1" ht="20">
      <c r="A13212" s="39"/>
    </row>
    <row r="13213" spans="1:1" ht="20">
      <c r="A13213" s="39"/>
    </row>
    <row r="13214" spans="1:1" ht="20">
      <c r="A13214" s="39"/>
    </row>
    <row r="13215" spans="1:1" ht="20">
      <c r="A13215" s="39"/>
    </row>
    <row r="13216" spans="1:1" ht="20">
      <c r="A13216" s="39"/>
    </row>
    <row r="13217" spans="1:1" ht="20">
      <c r="A13217" s="39"/>
    </row>
    <row r="13218" spans="1:1" ht="20">
      <c r="A13218" s="39"/>
    </row>
    <row r="13219" spans="1:1" ht="20">
      <c r="A13219" s="39"/>
    </row>
    <row r="13220" spans="1:1" ht="20">
      <c r="A13220" s="39"/>
    </row>
    <row r="13221" spans="1:1" ht="20">
      <c r="A13221" s="39"/>
    </row>
    <row r="13222" spans="1:1" ht="20">
      <c r="A13222" s="39"/>
    </row>
    <row r="13223" spans="1:1" ht="20">
      <c r="A13223" s="39"/>
    </row>
    <row r="13224" spans="1:1" ht="20">
      <c r="A13224" s="39"/>
    </row>
    <row r="13225" spans="1:1" ht="20">
      <c r="A13225" s="39"/>
    </row>
    <row r="13226" spans="1:1" ht="20">
      <c r="A13226" s="39"/>
    </row>
    <row r="13227" spans="1:1" ht="20">
      <c r="A13227" s="39"/>
    </row>
    <row r="13228" spans="1:1" ht="20">
      <c r="A13228" s="39"/>
    </row>
    <row r="13229" spans="1:1" ht="20">
      <c r="A13229" s="39"/>
    </row>
    <row r="13230" spans="1:1" ht="20">
      <c r="A13230" s="39"/>
    </row>
    <row r="13231" spans="1:1" ht="20">
      <c r="A13231" s="39"/>
    </row>
    <row r="13232" spans="1:1" ht="20">
      <c r="A13232" s="39"/>
    </row>
    <row r="13233" spans="1:1" ht="20">
      <c r="A13233" s="39"/>
    </row>
    <row r="13234" spans="1:1" ht="20">
      <c r="A13234" s="39"/>
    </row>
    <row r="13235" spans="1:1" ht="20">
      <c r="A13235" s="39"/>
    </row>
    <row r="13236" spans="1:1" ht="20">
      <c r="A13236" s="39"/>
    </row>
    <row r="13237" spans="1:1" ht="20">
      <c r="A13237" s="39"/>
    </row>
    <row r="13238" spans="1:1" ht="20">
      <c r="A13238" s="39"/>
    </row>
    <row r="13239" spans="1:1" ht="20">
      <c r="A13239" s="39"/>
    </row>
    <row r="13240" spans="1:1" ht="20">
      <c r="A13240" s="39"/>
    </row>
    <row r="13241" spans="1:1" ht="20">
      <c r="A13241" s="39"/>
    </row>
    <row r="13242" spans="1:1" ht="20">
      <c r="A13242" s="39"/>
    </row>
    <row r="13243" spans="1:1" ht="20">
      <c r="A13243" s="39"/>
    </row>
    <row r="13244" spans="1:1" ht="20">
      <c r="A13244" s="39"/>
    </row>
    <row r="13245" spans="1:1" ht="20">
      <c r="A13245" s="39"/>
    </row>
    <row r="13246" spans="1:1" ht="20">
      <c r="A13246" s="39"/>
    </row>
    <row r="13247" spans="1:1" ht="20">
      <c r="A13247" s="39"/>
    </row>
    <row r="13248" spans="1:1" ht="20">
      <c r="A13248" s="39"/>
    </row>
    <row r="13249" spans="1:1" ht="20">
      <c r="A13249" s="39"/>
    </row>
    <row r="13250" spans="1:1" ht="20">
      <c r="A13250" s="39"/>
    </row>
    <row r="13251" spans="1:1" ht="20">
      <c r="A13251" s="39"/>
    </row>
    <row r="13252" spans="1:1" ht="20">
      <c r="A13252" s="39"/>
    </row>
    <row r="13253" spans="1:1" ht="20">
      <c r="A13253" s="39"/>
    </row>
    <row r="13254" spans="1:1" ht="20">
      <c r="A13254" s="39"/>
    </row>
    <row r="13255" spans="1:1" ht="20">
      <c r="A13255" s="39"/>
    </row>
    <row r="13256" spans="1:1" ht="20">
      <c r="A13256" s="39"/>
    </row>
    <row r="13257" spans="1:1" ht="20">
      <c r="A13257" s="39"/>
    </row>
    <row r="13258" spans="1:1" ht="20">
      <c r="A13258" s="39"/>
    </row>
    <row r="13259" spans="1:1" ht="20">
      <c r="A13259" s="39"/>
    </row>
    <row r="13260" spans="1:1" ht="20">
      <c r="A13260" s="39"/>
    </row>
    <row r="13261" spans="1:1" ht="20">
      <c r="A13261" s="39"/>
    </row>
    <row r="13262" spans="1:1" ht="20">
      <c r="A13262" s="39"/>
    </row>
    <row r="13263" spans="1:1" ht="20">
      <c r="A13263" s="39"/>
    </row>
    <row r="13264" spans="1:1" ht="20">
      <c r="A13264" s="39"/>
    </row>
    <row r="13265" spans="1:1" ht="20">
      <c r="A13265" s="39"/>
    </row>
    <row r="13266" spans="1:1" ht="20">
      <c r="A13266" s="39"/>
    </row>
    <row r="13267" spans="1:1" ht="20">
      <c r="A13267" s="39"/>
    </row>
    <row r="13268" spans="1:1" ht="20">
      <c r="A13268" s="39"/>
    </row>
    <row r="13269" spans="1:1" ht="20">
      <c r="A13269" s="39"/>
    </row>
    <row r="13270" spans="1:1" ht="20">
      <c r="A13270" s="39"/>
    </row>
    <row r="13271" spans="1:1" ht="20">
      <c r="A13271" s="39"/>
    </row>
    <row r="13272" spans="1:1" ht="20">
      <c r="A13272" s="39"/>
    </row>
    <row r="13273" spans="1:1" ht="20">
      <c r="A13273" s="39"/>
    </row>
    <row r="13274" spans="1:1" ht="20">
      <c r="A13274" s="39"/>
    </row>
    <row r="13275" spans="1:1" ht="20">
      <c r="A13275" s="39"/>
    </row>
    <row r="13276" spans="1:1" ht="20">
      <c r="A13276" s="39"/>
    </row>
    <row r="13277" spans="1:1" ht="20">
      <c r="A13277" s="39"/>
    </row>
    <row r="13278" spans="1:1" ht="20">
      <c r="A13278" s="39"/>
    </row>
    <row r="13279" spans="1:1" ht="20">
      <c r="A13279" s="39"/>
    </row>
    <row r="13280" spans="1:1" ht="20">
      <c r="A13280" s="39"/>
    </row>
    <row r="13281" spans="1:1" ht="20">
      <c r="A13281" s="39"/>
    </row>
    <row r="13282" spans="1:1" ht="20">
      <c r="A13282" s="39"/>
    </row>
    <row r="13283" spans="1:1" ht="20">
      <c r="A13283" s="39"/>
    </row>
    <row r="13284" spans="1:1" ht="20">
      <c r="A13284" s="39"/>
    </row>
    <row r="13285" spans="1:1" ht="20">
      <c r="A13285" s="39"/>
    </row>
    <row r="13286" spans="1:1" ht="20">
      <c r="A13286" s="39"/>
    </row>
    <row r="13287" spans="1:1" ht="20">
      <c r="A13287" s="39"/>
    </row>
    <row r="13288" spans="1:1" ht="20">
      <c r="A13288" s="39"/>
    </row>
    <row r="13289" spans="1:1" ht="20">
      <c r="A13289" s="39"/>
    </row>
    <row r="13290" spans="1:1" ht="20">
      <c r="A13290" s="39"/>
    </row>
    <row r="13291" spans="1:1" ht="20">
      <c r="A13291" s="39"/>
    </row>
    <row r="13292" spans="1:1" ht="20">
      <c r="A13292" s="39"/>
    </row>
    <row r="13293" spans="1:1" ht="20">
      <c r="A13293" s="39"/>
    </row>
    <row r="13294" spans="1:1" ht="20">
      <c r="A13294" s="39"/>
    </row>
    <row r="13295" spans="1:1" ht="20">
      <c r="A13295" s="39"/>
    </row>
    <row r="13296" spans="1:1" ht="20">
      <c r="A13296" s="39"/>
    </row>
    <row r="13297" spans="1:1" ht="20">
      <c r="A13297" s="39"/>
    </row>
    <row r="13298" spans="1:1" ht="20">
      <c r="A13298" s="39"/>
    </row>
    <row r="13299" spans="1:1" ht="20">
      <c r="A13299" s="39"/>
    </row>
    <row r="13300" spans="1:1" ht="20">
      <c r="A13300" s="39"/>
    </row>
    <row r="13301" spans="1:1" ht="20">
      <c r="A13301" s="39"/>
    </row>
    <row r="13302" spans="1:1" ht="20">
      <c r="A13302" s="39"/>
    </row>
    <row r="13303" spans="1:1" ht="20">
      <c r="A13303" s="39"/>
    </row>
    <row r="13304" spans="1:1" ht="20">
      <c r="A13304" s="39"/>
    </row>
    <row r="13305" spans="1:1" ht="20">
      <c r="A13305" s="39"/>
    </row>
    <row r="13306" spans="1:1" ht="20">
      <c r="A13306" s="39"/>
    </row>
    <row r="13307" spans="1:1" ht="20">
      <c r="A13307" s="39"/>
    </row>
    <row r="13308" spans="1:1" ht="20">
      <c r="A13308" s="39"/>
    </row>
    <row r="13309" spans="1:1" ht="20">
      <c r="A13309" s="39"/>
    </row>
    <row r="13310" spans="1:1" ht="20">
      <c r="A13310" s="39"/>
    </row>
    <row r="13311" spans="1:1" ht="20">
      <c r="A13311" s="39"/>
    </row>
    <row r="13312" spans="1:1" ht="20">
      <c r="A13312" s="39"/>
    </row>
    <row r="13313" spans="1:1" ht="20">
      <c r="A13313" s="39"/>
    </row>
    <row r="13314" spans="1:1" ht="20">
      <c r="A13314" s="39"/>
    </row>
    <row r="13315" spans="1:1" ht="20">
      <c r="A13315" s="39"/>
    </row>
    <row r="13316" spans="1:1" ht="20">
      <c r="A13316" s="39"/>
    </row>
    <row r="13317" spans="1:1" ht="20">
      <c r="A13317" s="39"/>
    </row>
    <row r="13318" spans="1:1" ht="20">
      <c r="A13318" s="39"/>
    </row>
    <row r="13319" spans="1:1" ht="20">
      <c r="A13319" s="39"/>
    </row>
    <row r="13320" spans="1:1" ht="20">
      <c r="A13320" s="39"/>
    </row>
    <row r="13321" spans="1:1" ht="20">
      <c r="A13321" s="39"/>
    </row>
    <row r="13322" spans="1:1" ht="20">
      <c r="A13322" s="39"/>
    </row>
    <row r="13323" spans="1:1" ht="20">
      <c r="A13323" s="39"/>
    </row>
    <row r="13324" spans="1:1" ht="20">
      <c r="A13324" s="39"/>
    </row>
    <row r="13325" spans="1:1" ht="20">
      <c r="A13325" s="39"/>
    </row>
    <row r="13326" spans="1:1" ht="20">
      <c r="A13326" s="39"/>
    </row>
    <row r="13327" spans="1:1" ht="20">
      <c r="A13327" s="39"/>
    </row>
    <row r="13328" spans="1:1" ht="20">
      <c r="A13328" s="39"/>
    </row>
    <row r="13329" spans="1:1" ht="20">
      <c r="A13329" s="39"/>
    </row>
    <row r="13330" spans="1:1" ht="20">
      <c r="A13330" s="39"/>
    </row>
    <row r="13331" spans="1:1" ht="20">
      <c r="A13331" s="39"/>
    </row>
    <row r="13332" spans="1:1" ht="20">
      <c r="A13332" s="39"/>
    </row>
    <row r="13333" spans="1:1" ht="20">
      <c r="A13333" s="39"/>
    </row>
    <row r="13334" spans="1:1" ht="20">
      <c r="A13334" s="39"/>
    </row>
    <row r="13335" spans="1:1" ht="20">
      <c r="A13335" s="39"/>
    </row>
    <row r="13336" spans="1:1" ht="20">
      <c r="A13336" s="39"/>
    </row>
    <row r="13337" spans="1:1" ht="20">
      <c r="A13337" s="39"/>
    </row>
    <row r="13338" spans="1:1" ht="20">
      <c r="A13338" s="39"/>
    </row>
    <row r="13339" spans="1:1" ht="20">
      <c r="A13339" s="39"/>
    </row>
    <row r="13340" spans="1:1" ht="20">
      <c r="A13340" s="39"/>
    </row>
    <row r="13341" spans="1:1" ht="20">
      <c r="A13341" s="39"/>
    </row>
    <row r="13342" spans="1:1" ht="20">
      <c r="A13342" s="39"/>
    </row>
    <row r="13343" spans="1:1" ht="20">
      <c r="A13343" s="39"/>
    </row>
    <row r="13344" spans="1:1" ht="20">
      <c r="A13344" s="39"/>
    </row>
    <row r="13345" spans="1:1" ht="20">
      <c r="A13345" s="39"/>
    </row>
    <row r="13346" spans="1:1" ht="20">
      <c r="A13346" s="39"/>
    </row>
    <row r="13347" spans="1:1" ht="20">
      <c r="A13347" s="39"/>
    </row>
    <row r="13348" spans="1:1" ht="20">
      <c r="A13348" s="39"/>
    </row>
    <row r="13349" spans="1:1" ht="20">
      <c r="A13349" s="39"/>
    </row>
    <row r="13350" spans="1:1" ht="20">
      <c r="A13350" s="39"/>
    </row>
    <row r="13351" spans="1:1" ht="20">
      <c r="A13351" s="39"/>
    </row>
    <row r="13352" spans="1:1" ht="20">
      <c r="A13352" s="39"/>
    </row>
    <row r="13353" spans="1:1" ht="20">
      <c r="A13353" s="39"/>
    </row>
    <row r="13354" spans="1:1" ht="20">
      <c r="A13354" s="39"/>
    </row>
    <row r="13355" spans="1:1" ht="20">
      <c r="A13355" s="39"/>
    </row>
    <row r="13356" spans="1:1" ht="20">
      <c r="A13356" s="39"/>
    </row>
    <row r="13357" spans="1:1" ht="20">
      <c r="A13357" s="39"/>
    </row>
    <row r="13358" spans="1:1" ht="20">
      <c r="A13358" s="39"/>
    </row>
    <row r="13359" spans="1:1" ht="20">
      <c r="A13359" s="39"/>
    </row>
    <row r="13360" spans="1:1" ht="20">
      <c r="A13360" s="39"/>
    </row>
    <row r="13361" spans="1:1" ht="20">
      <c r="A13361" s="39"/>
    </row>
    <row r="13362" spans="1:1" ht="20">
      <c r="A13362" s="39"/>
    </row>
    <row r="13363" spans="1:1" ht="20">
      <c r="A13363" s="39"/>
    </row>
    <row r="13364" spans="1:1" ht="20">
      <c r="A13364" s="39"/>
    </row>
    <row r="13365" spans="1:1" ht="20">
      <c r="A13365" s="39"/>
    </row>
    <row r="13366" spans="1:1" ht="20">
      <c r="A13366" s="39"/>
    </row>
    <row r="13367" spans="1:1" ht="20">
      <c r="A13367" s="39"/>
    </row>
    <row r="13368" spans="1:1" ht="20">
      <c r="A13368" s="39"/>
    </row>
    <row r="13369" spans="1:1" ht="20">
      <c r="A13369" s="39"/>
    </row>
    <row r="13370" spans="1:1" ht="20">
      <c r="A13370" s="39"/>
    </row>
    <row r="13371" spans="1:1" ht="20">
      <c r="A13371" s="39"/>
    </row>
    <row r="13372" spans="1:1" ht="20">
      <c r="A13372" s="39"/>
    </row>
    <row r="13373" spans="1:1" ht="20">
      <c r="A13373" s="39"/>
    </row>
    <row r="13374" spans="1:1" ht="20">
      <c r="A13374" s="39"/>
    </row>
    <row r="13375" spans="1:1" ht="20">
      <c r="A13375" s="39"/>
    </row>
    <row r="13376" spans="1:1" ht="20">
      <c r="A13376" s="39"/>
    </row>
    <row r="13377" spans="1:1" ht="20">
      <c r="A13377" s="39"/>
    </row>
    <row r="13378" spans="1:1" ht="20">
      <c r="A13378" s="39"/>
    </row>
    <row r="13379" spans="1:1" ht="20">
      <c r="A13379" s="39"/>
    </row>
    <row r="13380" spans="1:1" ht="20">
      <c r="A13380" s="39"/>
    </row>
    <row r="13381" spans="1:1" ht="20">
      <c r="A13381" s="39"/>
    </row>
    <row r="13382" spans="1:1" ht="20">
      <c r="A13382" s="39"/>
    </row>
    <row r="13383" spans="1:1" ht="20">
      <c r="A13383" s="39"/>
    </row>
    <row r="13384" spans="1:1" ht="20">
      <c r="A13384" s="39"/>
    </row>
    <row r="13385" spans="1:1" ht="20">
      <c r="A13385" s="39"/>
    </row>
    <row r="13386" spans="1:1" ht="20">
      <c r="A13386" s="39"/>
    </row>
    <row r="13387" spans="1:1" ht="20">
      <c r="A13387" s="39"/>
    </row>
    <row r="13388" spans="1:1" ht="20">
      <c r="A13388" s="39"/>
    </row>
    <row r="13389" spans="1:1" ht="20">
      <c r="A13389" s="39"/>
    </row>
    <row r="13390" spans="1:1" ht="20">
      <c r="A13390" s="39"/>
    </row>
    <row r="13391" spans="1:1" ht="20">
      <c r="A13391" s="39"/>
    </row>
    <row r="13392" spans="1:1" ht="20">
      <c r="A13392" s="39"/>
    </row>
    <row r="13393" spans="1:1" ht="20">
      <c r="A13393" s="39"/>
    </row>
    <row r="13394" spans="1:1" ht="20">
      <c r="A13394" s="39"/>
    </row>
    <row r="13395" spans="1:1" ht="20">
      <c r="A13395" s="39"/>
    </row>
    <row r="13396" spans="1:1" ht="20">
      <c r="A13396" s="39"/>
    </row>
    <row r="13397" spans="1:1" ht="20">
      <c r="A13397" s="39"/>
    </row>
    <row r="13398" spans="1:1" ht="20">
      <c r="A13398" s="39"/>
    </row>
    <row r="13399" spans="1:1" ht="20">
      <c r="A13399" s="39"/>
    </row>
    <row r="13400" spans="1:1" ht="20">
      <c r="A13400" s="39"/>
    </row>
    <row r="13401" spans="1:1" ht="20">
      <c r="A13401" s="39"/>
    </row>
    <row r="13402" spans="1:1" ht="20">
      <c r="A13402" s="39"/>
    </row>
    <row r="13403" spans="1:1" ht="20">
      <c r="A13403" s="39"/>
    </row>
    <row r="13404" spans="1:1" ht="20">
      <c r="A13404" s="39"/>
    </row>
    <row r="13405" spans="1:1" ht="20">
      <c r="A13405" s="39"/>
    </row>
    <row r="13406" spans="1:1" ht="20">
      <c r="A13406" s="39"/>
    </row>
    <row r="13407" spans="1:1" ht="20">
      <c r="A13407" s="39"/>
    </row>
    <row r="13408" spans="1:1" ht="20">
      <c r="A13408" s="39"/>
    </row>
    <row r="13409" spans="1:1" ht="20">
      <c r="A13409" s="39"/>
    </row>
    <row r="13410" spans="1:1" ht="20">
      <c r="A13410" s="39"/>
    </row>
    <row r="13411" spans="1:1" ht="20">
      <c r="A13411" s="39"/>
    </row>
    <row r="13412" spans="1:1" ht="20">
      <c r="A13412" s="39"/>
    </row>
    <row r="13413" spans="1:1" ht="20">
      <c r="A13413" s="39"/>
    </row>
    <row r="13414" spans="1:1" ht="20">
      <c r="A13414" s="39"/>
    </row>
    <row r="13415" spans="1:1" ht="20">
      <c r="A13415" s="39"/>
    </row>
    <row r="13416" spans="1:1" ht="20">
      <c r="A13416" s="39"/>
    </row>
    <row r="13417" spans="1:1" ht="20">
      <c r="A13417" s="39"/>
    </row>
    <row r="13418" spans="1:1" ht="20">
      <c r="A13418" s="39"/>
    </row>
    <row r="13419" spans="1:1" ht="20">
      <c r="A13419" s="39"/>
    </row>
    <row r="13420" spans="1:1" ht="20">
      <c r="A13420" s="39"/>
    </row>
    <row r="13421" spans="1:1" ht="20">
      <c r="A13421" s="39"/>
    </row>
    <row r="13422" spans="1:1" ht="20">
      <c r="A13422" s="39"/>
    </row>
    <row r="13423" spans="1:1" ht="20">
      <c r="A13423" s="39"/>
    </row>
    <row r="13424" spans="1:1" ht="20">
      <c r="A13424" s="39"/>
    </row>
    <row r="13425" spans="1:1" ht="20">
      <c r="A13425" s="39"/>
    </row>
    <row r="13426" spans="1:1" ht="20">
      <c r="A13426" s="39"/>
    </row>
    <row r="13427" spans="1:1" ht="20">
      <c r="A13427" s="39"/>
    </row>
    <row r="13428" spans="1:1" ht="20">
      <c r="A13428" s="39"/>
    </row>
    <row r="13429" spans="1:1" ht="20">
      <c r="A13429" s="39"/>
    </row>
    <row r="13430" spans="1:1" ht="20">
      <c r="A13430" s="39"/>
    </row>
    <row r="13431" spans="1:1" ht="20">
      <c r="A13431" s="39"/>
    </row>
    <row r="13432" spans="1:1" ht="20">
      <c r="A13432" s="39"/>
    </row>
    <row r="13433" spans="1:1" ht="20">
      <c r="A13433" s="39"/>
    </row>
    <row r="13434" spans="1:1" ht="20">
      <c r="A13434" s="39"/>
    </row>
    <row r="13435" spans="1:1" ht="20">
      <c r="A13435" s="39"/>
    </row>
    <row r="13436" spans="1:1" ht="20">
      <c r="A13436" s="39"/>
    </row>
    <row r="13437" spans="1:1" ht="20">
      <c r="A13437" s="39"/>
    </row>
    <row r="13438" spans="1:1" ht="20">
      <c r="A13438" s="39"/>
    </row>
    <row r="13439" spans="1:1" ht="20">
      <c r="A13439" s="39"/>
    </row>
    <row r="13440" spans="1:1" ht="20">
      <c r="A13440" s="39"/>
    </row>
    <row r="13441" spans="1:1" ht="20">
      <c r="A13441" s="39"/>
    </row>
    <row r="13442" spans="1:1" ht="20">
      <c r="A13442" s="39"/>
    </row>
    <row r="13443" spans="1:1" ht="20">
      <c r="A13443" s="39"/>
    </row>
    <row r="13444" spans="1:1" ht="20">
      <c r="A13444" s="39"/>
    </row>
    <row r="13445" spans="1:1" ht="20">
      <c r="A13445" s="39"/>
    </row>
    <row r="13446" spans="1:1" ht="20">
      <c r="A13446" s="39"/>
    </row>
    <row r="13447" spans="1:1" ht="20">
      <c r="A13447" s="39"/>
    </row>
    <row r="13448" spans="1:1" ht="20">
      <c r="A13448" s="39"/>
    </row>
    <row r="13449" spans="1:1" ht="20">
      <c r="A13449" s="39"/>
    </row>
    <row r="13450" spans="1:1" ht="20">
      <c r="A13450" s="39"/>
    </row>
    <row r="13451" spans="1:1" ht="20">
      <c r="A13451" s="39"/>
    </row>
    <row r="13452" spans="1:1" ht="20">
      <c r="A13452" s="39"/>
    </row>
    <row r="13453" spans="1:1" ht="20">
      <c r="A13453" s="39"/>
    </row>
    <row r="13454" spans="1:1" ht="20">
      <c r="A13454" s="39"/>
    </row>
    <row r="13455" spans="1:1" ht="20">
      <c r="A13455" s="39"/>
    </row>
    <row r="13456" spans="1:1" ht="20">
      <c r="A13456" s="39"/>
    </row>
    <row r="13457" spans="1:1" ht="20">
      <c r="A13457" s="39"/>
    </row>
    <row r="13458" spans="1:1" ht="20">
      <c r="A13458" s="39"/>
    </row>
    <row r="13459" spans="1:1" ht="20">
      <c r="A13459" s="39"/>
    </row>
    <row r="13460" spans="1:1" ht="20">
      <c r="A13460" s="39"/>
    </row>
    <row r="13461" spans="1:1" ht="20">
      <c r="A13461" s="39"/>
    </row>
    <row r="13462" spans="1:1" ht="20">
      <c r="A13462" s="39"/>
    </row>
    <row r="13463" spans="1:1" ht="20">
      <c r="A13463" s="39"/>
    </row>
    <row r="13464" spans="1:1" ht="20">
      <c r="A13464" s="39"/>
    </row>
    <row r="13465" spans="1:1" ht="20">
      <c r="A13465" s="39"/>
    </row>
    <row r="13466" spans="1:1" ht="20">
      <c r="A13466" s="39"/>
    </row>
    <row r="13467" spans="1:1" ht="20">
      <c r="A13467" s="39"/>
    </row>
    <row r="13468" spans="1:1" ht="20">
      <c r="A13468" s="39"/>
    </row>
    <row r="13469" spans="1:1" ht="20">
      <c r="A13469" s="39"/>
    </row>
    <row r="13470" spans="1:1" ht="20">
      <c r="A13470" s="39"/>
    </row>
    <row r="13471" spans="1:1" ht="20">
      <c r="A13471" s="39"/>
    </row>
    <row r="13472" spans="1:1" ht="20">
      <c r="A13472" s="39"/>
    </row>
    <row r="13473" spans="1:1" ht="20">
      <c r="A13473" s="39"/>
    </row>
    <row r="13474" spans="1:1" ht="20">
      <c r="A13474" s="39"/>
    </row>
    <row r="13475" spans="1:1" ht="20">
      <c r="A13475" s="39"/>
    </row>
    <row r="13476" spans="1:1" ht="20">
      <c r="A13476" s="39"/>
    </row>
    <row r="13477" spans="1:1" ht="20">
      <c r="A13477" s="39"/>
    </row>
    <row r="13478" spans="1:1" ht="20">
      <c r="A13478" s="39"/>
    </row>
    <row r="13479" spans="1:1" ht="20">
      <c r="A13479" s="39"/>
    </row>
    <row r="13480" spans="1:1" ht="20">
      <c r="A13480" s="39"/>
    </row>
    <row r="13481" spans="1:1" ht="20">
      <c r="A13481" s="39"/>
    </row>
    <row r="13482" spans="1:1" ht="20">
      <c r="A13482" s="39"/>
    </row>
    <row r="13483" spans="1:1" ht="20">
      <c r="A13483" s="39"/>
    </row>
    <row r="13484" spans="1:1" ht="20">
      <c r="A13484" s="39"/>
    </row>
    <row r="13485" spans="1:1" ht="20">
      <c r="A13485" s="39"/>
    </row>
    <row r="13486" spans="1:1" ht="20">
      <c r="A13486" s="39"/>
    </row>
    <row r="13487" spans="1:1" ht="20">
      <c r="A13487" s="39"/>
    </row>
    <row r="13488" spans="1:1" ht="20">
      <c r="A13488" s="39"/>
    </row>
    <row r="13489" spans="1:1" ht="20">
      <c r="A13489" s="39"/>
    </row>
    <row r="13490" spans="1:1" ht="20">
      <c r="A13490" s="39"/>
    </row>
    <row r="13491" spans="1:1" ht="20">
      <c r="A13491" s="39"/>
    </row>
    <row r="13492" spans="1:1" ht="20">
      <c r="A13492" s="39"/>
    </row>
    <row r="13493" spans="1:1" ht="20">
      <c r="A13493" s="39"/>
    </row>
    <row r="13494" spans="1:1" ht="20">
      <c r="A13494" s="39"/>
    </row>
    <row r="13495" spans="1:1" ht="20">
      <c r="A13495" s="39"/>
    </row>
    <row r="13496" spans="1:1" ht="20">
      <c r="A13496" s="39"/>
    </row>
    <row r="13497" spans="1:1" ht="20">
      <c r="A13497" s="39"/>
    </row>
    <row r="13498" spans="1:1" ht="20">
      <c r="A13498" s="39"/>
    </row>
    <row r="13499" spans="1:1" ht="20">
      <c r="A13499" s="39"/>
    </row>
    <row r="13500" spans="1:1" ht="20">
      <c r="A13500" s="39"/>
    </row>
    <row r="13501" spans="1:1" ht="20">
      <c r="A13501" s="39"/>
    </row>
    <row r="13502" spans="1:1" ht="20">
      <c r="A13502" s="39"/>
    </row>
    <row r="13503" spans="1:1" ht="20">
      <c r="A13503" s="39"/>
    </row>
    <row r="13504" spans="1:1" ht="20">
      <c r="A13504" s="39"/>
    </row>
    <row r="13505" spans="1:1" ht="20">
      <c r="A13505" s="39"/>
    </row>
    <row r="13506" spans="1:1" ht="20">
      <c r="A13506" s="39"/>
    </row>
    <row r="13507" spans="1:1" ht="20">
      <c r="A13507" s="39"/>
    </row>
    <row r="13508" spans="1:1" ht="20">
      <c r="A13508" s="39"/>
    </row>
    <row r="13509" spans="1:1" ht="20">
      <c r="A13509" s="39"/>
    </row>
    <row r="13510" spans="1:1" ht="20">
      <c r="A13510" s="39"/>
    </row>
    <row r="13511" spans="1:1" ht="20">
      <c r="A13511" s="39"/>
    </row>
    <row r="13512" spans="1:1" ht="20">
      <c r="A13512" s="39"/>
    </row>
    <row r="13513" spans="1:1" ht="20">
      <c r="A13513" s="39"/>
    </row>
    <row r="13514" spans="1:1" ht="20">
      <c r="A13514" s="39"/>
    </row>
    <row r="13515" spans="1:1" ht="20">
      <c r="A13515" s="39"/>
    </row>
    <row r="13516" spans="1:1" ht="20">
      <c r="A13516" s="39"/>
    </row>
    <row r="13517" spans="1:1" ht="20">
      <c r="A13517" s="39"/>
    </row>
    <row r="13518" spans="1:1" ht="20">
      <c r="A13518" s="39"/>
    </row>
    <row r="13519" spans="1:1" ht="20">
      <c r="A13519" s="39"/>
    </row>
    <row r="13520" spans="1:1" ht="20">
      <c r="A13520" s="39"/>
    </row>
    <row r="13521" spans="1:1" ht="20">
      <c r="A13521" s="39"/>
    </row>
    <row r="13522" spans="1:1" ht="20">
      <c r="A13522" s="39"/>
    </row>
    <row r="13523" spans="1:1" ht="20">
      <c r="A13523" s="39"/>
    </row>
    <row r="13524" spans="1:1" ht="20">
      <c r="A13524" s="39"/>
    </row>
    <row r="13525" spans="1:1" ht="20">
      <c r="A13525" s="39"/>
    </row>
    <row r="13526" spans="1:1" ht="20">
      <c r="A13526" s="39"/>
    </row>
    <row r="13527" spans="1:1" ht="20">
      <c r="A13527" s="39"/>
    </row>
    <row r="13528" spans="1:1" ht="20">
      <c r="A13528" s="39"/>
    </row>
    <row r="13529" spans="1:1" ht="20">
      <c r="A13529" s="39"/>
    </row>
    <row r="13530" spans="1:1" ht="20">
      <c r="A13530" s="39"/>
    </row>
    <row r="13531" spans="1:1" ht="20">
      <c r="A13531" s="39"/>
    </row>
    <row r="13532" spans="1:1" ht="20">
      <c r="A13532" s="39"/>
    </row>
    <row r="13533" spans="1:1" ht="20">
      <c r="A13533" s="39"/>
    </row>
    <row r="13534" spans="1:1" ht="20">
      <c r="A13534" s="39"/>
    </row>
    <row r="13535" spans="1:1" ht="20">
      <c r="A13535" s="39"/>
    </row>
    <row r="13536" spans="1:1" ht="20">
      <c r="A13536" s="39"/>
    </row>
    <row r="13537" spans="1:1" ht="20">
      <c r="A13537" s="39"/>
    </row>
    <row r="13538" spans="1:1" ht="20">
      <c r="A13538" s="39"/>
    </row>
    <row r="13539" spans="1:1" ht="20">
      <c r="A13539" s="39"/>
    </row>
    <row r="13540" spans="1:1" ht="20">
      <c r="A13540" s="39"/>
    </row>
    <row r="13541" spans="1:1" ht="20">
      <c r="A13541" s="39"/>
    </row>
    <row r="13542" spans="1:1" ht="20">
      <c r="A13542" s="39"/>
    </row>
    <row r="13543" spans="1:1" ht="20">
      <c r="A13543" s="39"/>
    </row>
    <row r="13544" spans="1:1" ht="20">
      <c r="A13544" s="39"/>
    </row>
    <row r="13545" spans="1:1" ht="20">
      <c r="A13545" s="39"/>
    </row>
    <row r="13546" spans="1:1" ht="20">
      <c r="A13546" s="39"/>
    </row>
    <row r="13547" spans="1:1" ht="20">
      <c r="A13547" s="39"/>
    </row>
    <row r="13548" spans="1:1" ht="20">
      <c r="A13548" s="39"/>
    </row>
    <row r="13549" spans="1:1" ht="20">
      <c r="A13549" s="39"/>
    </row>
    <row r="13550" spans="1:1" ht="20">
      <c r="A13550" s="39"/>
    </row>
    <row r="13551" spans="1:1" ht="20">
      <c r="A13551" s="39"/>
    </row>
    <row r="13552" spans="1:1" ht="20">
      <c r="A13552" s="39"/>
    </row>
    <row r="13553" spans="1:1" ht="20">
      <c r="A13553" s="39"/>
    </row>
    <row r="13554" spans="1:1" ht="20">
      <c r="A13554" s="39"/>
    </row>
    <row r="13555" spans="1:1" ht="20">
      <c r="A13555" s="39"/>
    </row>
    <row r="13556" spans="1:1" ht="20">
      <c r="A13556" s="39"/>
    </row>
    <row r="13557" spans="1:1" ht="20">
      <c r="A13557" s="39"/>
    </row>
    <row r="13558" spans="1:1" ht="20">
      <c r="A13558" s="39"/>
    </row>
    <row r="13559" spans="1:1" ht="20">
      <c r="A13559" s="39"/>
    </row>
    <row r="13560" spans="1:1" ht="20">
      <c r="A13560" s="39"/>
    </row>
    <row r="13561" spans="1:1" ht="20">
      <c r="A13561" s="39"/>
    </row>
    <row r="13562" spans="1:1" ht="20">
      <c r="A13562" s="39"/>
    </row>
    <row r="13563" spans="1:1" ht="20">
      <c r="A13563" s="39"/>
    </row>
    <row r="13564" spans="1:1" ht="20">
      <c r="A13564" s="39"/>
    </row>
    <row r="13565" spans="1:1" ht="20">
      <c r="A13565" s="39"/>
    </row>
    <row r="13566" spans="1:1" ht="20">
      <c r="A13566" s="39"/>
    </row>
    <row r="13567" spans="1:1" ht="20">
      <c r="A13567" s="39"/>
    </row>
    <row r="13568" spans="1:1" ht="20">
      <c r="A13568" s="39"/>
    </row>
    <row r="13569" spans="1:1" ht="20">
      <c r="A13569" s="39"/>
    </row>
    <row r="13570" spans="1:1" ht="20">
      <c r="A13570" s="39"/>
    </row>
    <row r="13571" spans="1:1" ht="20">
      <c r="A13571" s="39"/>
    </row>
    <row r="13572" spans="1:1" ht="20">
      <c r="A13572" s="39"/>
    </row>
    <row r="13573" spans="1:1" ht="20">
      <c r="A13573" s="39"/>
    </row>
    <row r="13574" spans="1:1" ht="20">
      <c r="A13574" s="39"/>
    </row>
    <row r="13575" spans="1:1" ht="20">
      <c r="A13575" s="39"/>
    </row>
    <row r="13576" spans="1:1" ht="20">
      <c r="A13576" s="39"/>
    </row>
    <row r="13577" spans="1:1" ht="20">
      <c r="A13577" s="39"/>
    </row>
    <row r="13578" spans="1:1" ht="20">
      <c r="A13578" s="39"/>
    </row>
    <row r="13579" spans="1:1" ht="20">
      <c r="A13579" s="39"/>
    </row>
    <row r="13580" spans="1:1" ht="20">
      <c r="A13580" s="39"/>
    </row>
    <row r="13581" spans="1:1" ht="20">
      <c r="A13581" s="39"/>
    </row>
    <row r="13582" spans="1:1" ht="20">
      <c r="A13582" s="39"/>
    </row>
    <row r="13583" spans="1:1" ht="20">
      <c r="A13583" s="39"/>
    </row>
    <row r="13584" spans="1:1" ht="20">
      <c r="A13584" s="39"/>
    </row>
    <row r="13585" spans="1:1" ht="20">
      <c r="A13585" s="39"/>
    </row>
    <row r="13586" spans="1:1" ht="20">
      <c r="A13586" s="39"/>
    </row>
    <row r="13587" spans="1:1" ht="20">
      <c r="A13587" s="39"/>
    </row>
    <row r="13588" spans="1:1" ht="20">
      <c r="A13588" s="39"/>
    </row>
    <row r="13589" spans="1:1" ht="20">
      <c r="A13589" s="39"/>
    </row>
    <row r="13590" spans="1:1" ht="20">
      <c r="A13590" s="39"/>
    </row>
    <row r="13591" spans="1:1" ht="20">
      <c r="A13591" s="39"/>
    </row>
    <row r="13592" spans="1:1" ht="20">
      <c r="A13592" s="39"/>
    </row>
    <row r="13593" spans="1:1" ht="20">
      <c r="A13593" s="39"/>
    </row>
    <row r="13594" spans="1:1" ht="20">
      <c r="A13594" s="39"/>
    </row>
    <row r="13595" spans="1:1" ht="20">
      <c r="A13595" s="39"/>
    </row>
    <row r="13596" spans="1:1" ht="20">
      <c r="A13596" s="39"/>
    </row>
    <row r="13597" spans="1:1" ht="20">
      <c r="A13597" s="39"/>
    </row>
    <row r="13598" spans="1:1" ht="20">
      <c r="A13598" s="39"/>
    </row>
    <row r="13599" spans="1:1" ht="20">
      <c r="A13599" s="39"/>
    </row>
    <row r="13600" spans="1:1" ht="20">
      <c r="A13600" s="39"/>
    </row>
    <row r="13601" spans="1:1" ht="20">
      <c r="A13601" s="39"/>
    </row>
    <row r="13602" spans="1:1" ht="20">
      <c r="A13602" s="39"/>
    </row>
    <row r="13603" spans="1:1" ht="20">
      <c r="A13603" s="39"/>
    </row>
    <row r="13604" spans="1:1" ht="20">
      <c r="A13604" s="39"/>
    </row>
    <row r="13605" spans="1:1" ht="20">
      <c r="A13605" s="39"/>
    </row>
    <row r="13606" spans="1:1" ht="20">
      <c r="A13606" s="39"/>
    </row>
    <row r="13607" spans="1:1" ht="20">
      <c r="A13607" s="39"/>
    </row>
    <row r="13608" spans="1:1" ht="20">
      <c r="A13608" s="39"/>
    </row>
    <row r="13609" spans="1:1" ht="20">
      <c r="A13609" s="39"/>
    </row>
    <row r="13610" spans="1:1" ht="20">
      <c r="A13610" s="39"/>
    </row>
    <row r="13611" spans="1:1" ht="20">
      <c r="A13611" s="39"/>
    </row>
    <row r="13612" spans="1:1" ht="20">
      <c r="A13612" s="39"/>
    </row>
    <row r="13613" spans="1:1" ht="20">
      <c r="A13613" s="39"/>
    </row>
    <row r="13614" spans="1:1" ht="20">
      <c r="A13614" s="39"/>
    </row>
    <row r="13615" spans="1:1" ht="20">
      <c r="A13615" s="39"/>
    </row>
    <row r="13616" spans="1:1" ht="20">
      <c r="A13616" s="39"/>
    </row>
    <row r="13617" spans="1:1" ht="20">
      <c r="A13617" s="39"/>
    </row>
    <row r="13618" spans="1:1" ht="20">
      <c r="A13618" s="39"/>
    </row>
    <row r="13619" spans="1:1" ht="20">
      <c r="A13619" s="39"/>
    </row>
    <row r="13620" spans="1:1" ht="20">
      <c r="A13620" s="39"/>
    </row>
    <row r="13621" spans="1:1" ht="20">
      <c r="A13621" s="39"/>
    </row>
    <row r="13622" spans="1:1" ht="20">
      <c r="A13622" s="39"/>
    </row>
    <row r="13623" spans="1:1" ht="20">
      <c r="A13623" s="39"/>
    </row>
    <row r="13624" spans="1:1" ht="20">
      <c r="A13624" s="39"/>
    </row>
    <row r="13625" spans="1:1" ht="20">
      <c r="A13625" s="39"/>
    </row>
    <row r="13626" spans="1:1" ht="20">
      <c r="A13626" s="39"/>
    </row>
    <row r="13627" spans="1:1" ht="20">
      <c r="A13627" s="39"/>
    </row>
    <row r="13628" spans="1:1" ht="20">
      <c r="A13628" s="39"/>
    </row>
    <row r="13629" spans="1:1" ht="20">
      <c r="A13629" s="39"/>
    </row>
    <row r="13630" spans="1:1" ht="20">
      <c r="A13630" s="39"/>
    </row>
    <row r="13631" spans="1:1" ht="20">
      <c r="A13631" s="39"/>
    </row>
    <row r="13632" spans="1:1" ht="20">
      <c r="A13632" s="39"/>
    </row>
    <row r="13633" spans="1:1" ht="20">
      <c r="A13633" s="39"/>
    </row>
    <row r="13634" spans="1:1" ht="20">
      <c r="A13634" s="39"/>
    </row>
    <row r="13635" spans="1:1" ht="20">
      <c r="A13635" s="39"/>
    </row>
    <row r="13636" spans="1:1" ht="20">
      <c r="A13636" s="39"/>
    </row>
    <row r="13637" spans="1:1" ht="20">
      <c r="A13637" s="39"/>
    </row>
    <row r="13638" spans="1:1" ht="20">
      <c r="A13638" s="39"/>
    </row>
    <row r="13639" spans="1:1" ht="20">
      <c r="A13639" s="39"/>
    </row>
    <row r="13640" spans="1:1" ht="20">
      <c r="A13640" s="39"/>
    </row>
    <row r="13641" spans="1:1" ht="20">
      <c r="A13641" s="39"/>
    </row>
    <row r="13642" spans="1:1" ht="20">
      <c r="A13642" s="39"/>
    </row>
    <row r="13643" spans="1:1" ht="20">
      <c r="A13643" s="39"/>
    </row>
    <row r="13644" spans="1:1" ht="20">
      <c r="A13644" s="39"/>
    </row>
    <row r="13645" spans="1:1" ht="20">
      <c r="A13645" s="39"/>
    </row>
    <row r="13646" spans="1:1" ht="20">
      <c r="A13646" s="39"/>
    </row>
    <row r="13647" spans="1:1" ht="20">
      <c r="A13647" s="39"/>
    </row>
    <row r="13648" spans="1:1" ht="20">
      <c r="A13648" s="39"/>
    </row>
    <row r="13649" spans="1:1" ht="20">
      <c r="A13649" s="39"/>
    </row>
    <row r="13650" spans="1:1" ht="20">
      <c r="A13650" s="39"/>
    </row>
    <row r="13651" spans="1:1" ht="20">
      <c r="A13651" s="39"/>
    </row>
    <row r="13652" spans="1:1" ht="20">
      <c r="A13652" s="39"/>
    </row>
    <row r="13653" spans="1:1" ht="20">
      <c r="A13653" s="39"/>
    </row>
    <row r="13654" spans="1:1" ht="20">
      <c r="A13654" s="39"/>
    </row>
    <row r="13655" spans="1:1" ht="20">
      <c r="A13655" s="39"/>
    </row>
    <row r="13656" spans="1:1" ht="20">
      <c r="A13656" s="39"/>
    </row>
    <row r="13657" spans="1:1" ht="20">
      <c r="A13657" s="39"/>
    </row>
    <row r="13658" spans="1:1" ht="20">
      <c r="A13658" s="39"/>
    </row>
    <row r="13659" spans="1:1" ht="20">
      <c r="A13659" s="39"/>
    </row>
    <row r="13660" spans="1:1" ht="20">
      <c r="A13660" s="39"/>
    </row>
    <row r="13661" spans="1:1" ht="20">
      <c r="A13661" s="39"/>
    </row>
    <row r="13662" spans="1:1" ht="20">
      <c r="A13662" s="39"/>
    </row>
    <row r="13663" spans="1:1" ht="20">
      <c r="A13663" s="39"/>
    </row>
    <row r="13664" spans="1:1" ht="20">
      <c r="A13664" s="39"/>
    </row>
    <row r="13665" spans="1:1" ht="20">
      <c r="A13665" s="39"/>
    </row>
    <row r="13666" spans="1:1" ht="20">
      <c r="A13666" s="39"/>
    </row>
    <row r="13667" spans="1:1" ht="20">
      <c r="A13667" s="39"/>
    </row>
    <row r="13668" spans="1:1" ht="20">
      <c r="A13668" s="39"/>
    </row>
    <row r="13669" spans="1:1" ht="20">
      <c r="A13669" s="39"/>
    </row>
    <row r="13670" spans="1:1" ht="20">
      <c r="A13670" s="39"/>
    </row>
    <row r="13671" spans="1:1" ht="20">
      <c r="A13671" s="39"/>
    </row>
    <row r="13672" spans="1:1" ht="20">
      <c r="A13672" s="39"/>
    </row>
    <row r="13673" spans="1:1" ht="20">
      <c r="A13673" s="39"/>
    </row>
    <row r="13674" spans="1:1" ht="20">
      <c r="A13674" s="39"/>
    </row>
    <row r="13675" spans="1:1" ht="20">
      <c r="A13675" s="39"/>
    </row>
    <row r="13676" spans="1:1" ht="20">
      <c r="A13676" s="39"/>
    </row>
    <row r="13677" spans="1:1" ht="20">
      <c r="A13677" s="39"/>
    </row>
    <row r="13678" spans="1:1" ht="20">
      <c r="A13678" s="39"/>
    </row>
    <row r="13679" spans="1:1" ht="20">
      <c r="A13679" s="39"/>
    </row>
    <row r="13680" spans="1:1" ht="20">
      <c r="A13680" s="39"/>
    </row>
    <row r="13681" spans="1:1" ht="20">
      <c r="A13681" s="39"/>
    </row>
    <row r="13682" spans="1:1" ht="20">
      <c r="A13682" s="39"/>
    </row>
    <row r="13683" spans="1:1" ht="20">
      <c r="A13683" s="39"/>
    </row>
    <row r="13684" spans="1:1" ht="20">
      <c r="A13684" s="39"/>
    </row>
    <row r="13685" spans="1:1" ht="20">
      <c r="A13685" s="39"/>
    </row>
    <row r="13686" spans="1:1" ht="20">
      <c r="A13686" s="39"/>
    </row>
    <row r="13687" spans="1:1" ht="20">
      <c r="A13687" s="39"/>
    </row>
    <row r="13688" spans="1:1" ht="20">
      <c r="A13688" s="39"/>
    </row>
    <row r="13689" spans="1:1" ht="20">
      <c r="A13689" s="39"/>
    </row>
    <row r="13690" spans="1:1" ht="20">
      <c r="A13690" s="39"/>
    </row>
    <row r="13691" spans="1:1" ht="20">
      <c r="A13691" s="39"/>
    </row>
    <row r="13692" spans="1:1" ht="20">
      <c r="A13692" s="39"/>
    </row>
    <row r="13693" spans="1:1" ht="20">
      <c r="A13693" s="39"/>
    </row>
    <row r="13694" spans="1:1" ht="20">
      <c r="A13694" s="39"/>
    </row>
    <row r="13695" spans="1:1" ht="20">
      <c r="A13695" s="39"/>
    </row>
    <row r="13696" spans="1:1" ht="20">
      <c r="A13696" s="39"/>
    </row>
    <row r="13697" spans="1:1" ht="20">
      <c r="A13697" s="39"/>
    </row>
    <row r="13698" spans="1:1" ht="20">
      <c r="A13698" s="39"/>
    </row>
    <row r="13699" spans="1:1" ht="20">
      <c r="A13699" s="39"/>
    </row>
    <row r="13700" spans="1:1" ht="20">
      <c r="A13700" s="39"/>
    </row>
    <row r="13701" spans="1:1" ht="20">
      <c r="A13701" s="39"/>
    </row>
    <row r="13702" spans="1:1" ht="20">
      <c r="A13702" s="39"/>
    </row>
    <row r="13703" spans="1:1" ht="20">
      <c r="A13703" s="39"/>
    </row>
    <row r="13704" spans="1:1" ht="20">
      <c r="A13704" s="39"/>
    </row>
    <row r="13705" spans="1:1" ht="20">
      <c r="A13705" s="39"/>
    </row>
    <row r="13706" spans="1:1" ht="20">
      <c r="A13706" s="39"/>
    </row>
    <row r="13707" spans="1:1" ht="20">
      <c r="A13707" s="39"/>
    </row>
    <row r="13708" spans="1:1" ht="20">
      <c r="A13708" s="39"/>
    </row>
    <row r="13709" spans="1:1" ht="20">
      <c r="A13709" s="39"/>
    </row>
    <row r="13710" spans="1:1" ht="20">
      <c r="A13710" s="39"/>
    </row>
    <row r="13711" spans="1:1" ht="20">
      <c r="A13711" s="39"/>
    </row>
    <row r="13712" spans="1:1" ht="20">
      <c r="A13712" s="39"/>
    </row>
    <row r="13713" spans="1:1" ht="20">
      <c r="A13713" s="39"/>
    </row>
    <row r="13714" spans="1:1" ht="20">
      <c r="A13714" s="39"/>
    </row>
    <row r="13715" spans="1:1" ht="20">
      <c r="A13715" s="39"/>
    </row>
    <row r="13716" spans="1:1" ht="20">
      <c r="A13716" s="39"/>
    </row>
    <row r="13717" spans="1:1" ht="20">
      <c r="A13717" s="39"/>
    </row>
    <row r="13718" spans="1:1" ht="20">
      <c r="A13718" s="39"/>
    </row>
    <row r="13719" spans="1:1" ht="20">
      <c r="A13719" s="39"/>
    </row>
    <row r="13720" spans="1:1" ht="20">
      <c r="A13720" s="39"/>
    </row>
    <row r="13721" spans="1:1" ht="20">
      <c r="A13721" s="39"/>
    </row>
    <row r="13722" spans="1:1" ht="20">
      <c r="A13722" s="39"/>
    </row>
    <row r="13723" spans="1:1" ht="20">
      <c r="A13723" s="39"/>
    </row>
    <row r="13724" spans="1:1" ht="20">
      <c r="A13724" s="39"/>
    </row>
    <row r="13725" spans="1:1" ht="20">
      <c r="A13725" s="39"/>
    </row>
    <row r="13726" spans="1:1" ht="20">
      <c r="A13726" s="39"/>
    </row>
    <row r="13727" spans="1:1" ht="20">
      <c r="A13727" s="39"/>
    </row>
    <row r="13728" spans="1:1" ht="20">
      <c r="A13728" s="39"/>
    </row>
    <row r="13729" spans="1:1" ht="20">
      <c r="A13729" s="39"/>
    </row>
    <row r="13730" spans="1:1" ht="20">
      <c r="A13730" s="39"/>
    </row>
    <row r="13731" spans="1:1" ht="20">
      <c r="A13731" s="39"/>
    </row>
    <row r="13732" spans="1:1" ht="20">
      <c r="A13732" s="39"/>
    </row>
    <row r="13733" spans="1:1" ht="20">
      <c r="A13733" s="39"/>
    </row>
    <row r="13734" spans="1:1" ht="20">
      <c r="A13734" s="39"/>
    </row>
    <row r="13735" spans="1:1" ht="20">
      <c r="A13735" s="39"/>
    </row>
    <row r="13736" spans="1:1" ht="20">
      <c r="A13736" s="39"/>
    </row>
    <row r="13737" spans="1:1" ht="20">
      <c r="A13737" s="39"/>
    </row>
    <row r="13738" spans="1:1" ht="20">
      <c r="A13738" s="39"/>
    </row>
    <row r="13739" spans="1:1" ht="20">
      <c r="A13739" s="39"/>
    </row>
    <row r="13740" spans="1:1" ht="20">
      <c r="A13740" s="39"/>
    </row>
    <row r="13741" spans="1:1" ht="20">
      <c r="A13741" s="39"/>
    </row>
    <row r="13742" spans="1:1" ht="20">
      <c r="A13742" s="39"/>
    </row>
    <row r="13743" spans="1:1" ht="20">
      <c r="A13743" s="39"/>
    </row>
    <row r="13744" spans="1:1" ht="20">
      <c r="A13744" s="39"/>
    </row>
    <row r="13745" spans="1:1" ht="20">
      <c r="A13745" s="39"/>
    </row>
    <row r="13746" spans="1:1" ht="20">
      <c r="A13746" s="39"/>
    </row>
    <row r="13747" spans="1:1" ht="20">
      <c r="A13747" s="39"/>
    </row>
    <row r="13748" spans="1:1" ht="20">
      <c r="A13748" s="39"/>
    </row>
    <row r="13749" spans="1:1" ht="20">
      <c r="A13749" s="39"/>
    </row>
    <row r="13750" spans="1:1" ht="20">
      <c r="A13750" s="39"/>
    </row>
    <row r="13751" spans="1:1" ht="20">
      <c r="A13751" s="39"/>
    </row>
    <row r="13752" spans="1:1" ht="20">
      <c r="A13752" s="39"/>
    </row>
    <row r="13753" spans="1:1" ht="20">
      <c r="A13753" s="39"/>
    </row>
    <row r="13754" spans="1:1" ht="20">
      <c r="A13754" s="39"/>
    </row>
    <row r="13755" spans="1:1" ht="20">
      <c r="A13755" s="39"/>
    </row>
    <row r="13756" spans="1:1" ht="20">
      <c r="A13756" s="39"/>
    </row>
    <row r="13757" spans="1:1" ht="20">
      <c r="A13757" s="39"/>
    </row>
    <row r="13758" spans="1:1" ht="20">
      <c r="A13758" s="39"/>
    </row>
    <row r="13759" spans="1:1" ht="20">
      <c r="A13759" s="39"/>
    </row>
    <row r="13760" spans="1:1" ht="20">
      <c r="A13760" s="39"/>
    </row>
    <row r="13761" spans="1:1" ht="20">
      <c r="A13761" s="39"/>
    </row>
    <row r="13762" spans="1:1" ht="20">
      <c r="A13762" s="39"/>
    </row>
    <row r="13763" spans="1:1" ht="20">
      <c r="A13763" s="39"/>
    </row>
    <row r="13764" spans="1:1" ht="20">
      <c r="A13764" s="39"/>
    </row>
    <row r="13765" spans="1:1" ht="20">
      <c r="A13765" s="39"/>
    </row>
    <row r="13766" spans="1:1" ht="20">
      <c r="A13766" s="39"/>
    </row>
    <row r="13767" spans="1:1" ht="20">
      <c r="A13767" s="39"/>
    </row>
    <row r="13768" spans="1:1" ht="20">
      <c r="A13768" s="39"/>
    </row>
    <row r="13769" spans="1:1" ht="20">
      <c r="A13769" s="39"/>
    </row>
    <row r="13770" spans="1:1" ht="20">
      <c r="A13770" s="39"/>
    </row>
    <row r="13771" spans="1:1" ht="20">
      <c r="A13771" s="39"/>
    </row>
    <row r="13772" spans="1:1" ht="20">
      <c r="A13772" s="39"/>
    </row>
    <row r="13773" spans="1:1" ht="20">
      <c r="A13773" s="39"/>
    </row>
    <row r="13774" spans="1:1" ht="20">
      <c r="A13774" s="39"/>
    </row>
    <row r="13775" spans="1:1" ht="20">
      <c r="A13775" s="39"/>
    </row>
    <row r="13776" spans="1:1" ht="20">
      <c r="A13776" s="39"/>
    </row>
    <row r="13777" spans="1:1" ht="20">
      <c r="A13777" s="39"/>
    </row>
    <row r="13778" spans="1:1" ht="20">
      <c r="A13778" s="39"/>
    </row>
    <row r="13779" spans="1:1" ht="20">
      <c r="A13779" s="39"/>
    </row>
    <row r="13780" spans="1:1" ht="20">
      <c r="A13780" s="39"/>
    </row>
    <row r="13781" spans="1:1" ht="20">
      <c r="A13781" s="39"/>
    </row>
    <row r="13782" spans="1:1" ht="20">
      <c r="A13782" s="39"/>
    </row>
    <row r="13783" spans="1:1" ht="20">
      <c r="A13783" s="39"/>
    </row>
    <row r="13784" spans="1:1" ht="20">
      <c r="A13784" s="39"/>
    </row>
    <row r="13785" spans="1:1" ht="20">
      <c r="A13785" s="39"/>
    </row>
    <row r="13786" spans="1:1" ht="20">
      <c r="A13786" s="39"/>
    </row>
    <row r="13787" spans="1:1" ht="20">
      <c r="A13787" s="39"/>
    </row>
    <row r="13788" spans="1:1" ht="20">
      <c r="A13788" s="39"/>
    </row>
    <row r="13789" spans="1:1" ht="20">
      <c r="A13789" s="39"/>
    </row>
    <row r="13790" spans="1:1" ht="20">
      <c r="A13790" s="39"/>
    </row>
    <row r="13791" spans="1:1" ht="20">
      <c r="A13791" s="39"/>
    </row>
    <row r="13792" spans="1:1" ht="20">
      <c r="A13792" s="39"/>
    </row>
    <row r="13793" spans="1:1" ht="20">
      <c r="A13793" s="39"/>
    </row>
    <row r="13794" spans="1:1" ht="20">
      <c r="A13794" s="39"/>
    </row>
    <row r="13795" spans="1:1" ht="20">
      <c r="A13795" s="39"/>
    </row>
    <row r="13796" spans="1:1" ht="20">
      <c r="A13796" s="39"/>
    </row>
    <row r="13797" spans="1:1" ht="20">
      <c r="A13797" s="39"/>
    </row>
    <row r="13798" spans="1:1" ht="20">
      <c r="A13798" s="39"/>
    </row>
    <row r="13799" spans="1:1" ht="20">
      <c r="A13799" s="39"/>
    </row>
    <row r="13800" spans="1:1" ht="20">
      <c r="A13800" s="39"/>
    </row>
    <row r="13801" spans="1:1" ht="20">
      <c r="A13801" s="39"/>
    </row>
    <row r="13802" spans="1:1" ht="20">
      <c r="A13802" s="39"/>
    </row>
    <row r="13803" spans="1:1" ht="20">
      <c r="A13803" s="39"/>
    </row>
    <row r="13804" spans="1:1" ht="20">
      <c r="A13804" s="39"/>
    </row>
    <row r="13805" spans="1:1" ht="20">
      <c r="A13805" s="39"/>
    </row>
    <row r="13806" spans="1:1" ht="20">
      <c r="A13806" s="39"/>
    </row>
    <row r="13807" spans="1:1" ht="20">
      <c r="A13807" s="39"/>
    </row>
    <row r="13808" spans="1:1" ht="20">
      <c r="A13808" s="39"/>
    </row>
    <row r="13809" spans="1:1" ht="20">
      <c r="A13809" s="39"/>
    </row>
    <row r="13810" spans="1:1" ht="20">
      <c r="A13810" s="39"/>
    </row>
    <row r="13811" spans="1:1" ht="20">
      <c r="A13811" s="39"/>
    </row>
    <row r="13812" spans="1:1" ht="20">
      <c r="A13812" s="39"/>
    </row>
    <row r="13813" spans="1:1" ht="20">
      <c r="A13813" s="39"/>
    </row>
    <row r="13814" spans="1:1" ht="20">
      <c r="A13814" s="39"/>
    </row>
    <row r="13815" spans="1:1" ht="20">
      <c r="A13815" s="39"/>
    </row>
    <row r="13816" spans="1:1" ht="20">
      <c r="A13816" s="39"/>
    </row>
    <row r="13817" spans="1:1" ht="20">
      <c r="A13817" s="39"/>
    </row>
    <row r="13818" spans="1:1" ht="20">
      <c r="A13818" s="39"/>
    </row>
    <row r="13819" spans="1:1" ht="20">
      <c r="A13819" s="39"/>
    </row>
    <row r="13820" spans="1:1" ht="20">
      <c r="A13820" s="39"/>
    </row>
    <row r="13821" spans="1:1" ht="20">
      <c r="A13821" s="39"/>
    </row>
    <row r="13822" spans="1:1" ht="20">
      <c r="A13822" s="39"/>
    </row>
    <row r="13823" spans="1:1" ht="20">
      <c r="A13823" s="39"/>
    </row>
    <row r="13824" spans="1:1" ht="20">
      <c r="A13824" s="39"/>
    </row>
    <row r="13825" spans="1:1" ht="20">
      <c r="A13825" s="39"/>
    </row>
    <row r="13826" spans="1:1" ht="20">
      <c r="A13826" s="39"/>
    </row>
    <row r="13827" spans="1:1" ht="20">
      <c r="A13827" s="39"/>
    </row>
    <row r="13828" spans="1:1" ht="20">
      <c r="A13828" s="39"/>
    </row>
    <row r="13829" spans="1:1" ht="20">
      <c r="A13829" s="39"/>
    </row>
    <row r="13830" spans="1:1" ht="20">
      <c r="A13830" s="39"/>
    </row>
    <row r="13831" spans="1:1" ht="20">
      <c r="A13831" s="39"/>
    </row>
    <row r="13832" spans="1:1" ht="20">
      <c r="A13832" s="39"/>
    </row>
    <row r="13833" spans="1:1" ht="20">
      <c r="A13833" s="39"/>
    </row>
    <row r="13834" spans="1:1" ht="20">
      <c r="A13834" s="39"/>
    </row>
    <row r="13835" spans="1:1" ht="20">
      <c r="A13835" s="39"/>
    </row>
    <row r="13836" spans="1:1" ht="20">
      <c r="A13836" s="39"/>
    </row>
    <row r="13837" spans="1:1" ht="20">
      <c r="A13837" s="39"/>
    </row>
    <row r="13838" spans="1:1" ht="20">
      <c r="A13838" s="39"/>
    </row>
    <row r="13839" spans="1:1" ht="20">
      <c r="A13839" s="39"/>
    </row>
    <row r="13840" spans="1:1" ht="20">
      <c r="A13840" s="39"/>
    </row>
    <row r="13841" spans="1:1" ht="20">
      <c r="A13841" s="39"/>
    </row>
    <row r="13842" spans="1:1" ht="20">
      <c r="A13842" s="39"/>
    </row>
    <row r="13843" spans="1:1" ht="20">
      <c r="A13843" s="39"/>
    </row>
    <row r="13844" spans="1:1" ht="20">
      <c r="A13844" s="39"/>
    </row>
    <row r="13845" spans="1:1" ht="20">
      <c r="A13845" s="39"/>
    </row>
    <row r="13846" spans="1:1" ht="20">
      <c r="A13846" s="39"/>
    </row>
    <row r="13847" spans="1:1" ht="20">
      <c r="A13847" s="39"/>
    </row>
    <row r="13848" spans="1:1" ht="20">
      <c r="A13848" s="39"/>
    </row>
    <row r="13849" spans="1:1" ht="20">
      <c r="A13849" s="39"/>
    </row>
    <row r="13850" spans="1:1" ht="20">
      <c r="A13850" s="39"/>
    </row>
    <row r="13851" spans="1:1" ht="20">
      <c r="A13851" s="39"/>
    </row>
    <row r="13852" spans="1:1" ht="20">
      <c r="A13852" s="39"/>
    </row>
    <row r="13853" spans="1:1" ht="20">
      <c r="A13853" s="39"/>
    </row>
    <row r="13854" spans="1:1" ht="20">
      <c r="A13854" s="39"/>
    </row>
    <row r="13855" spans="1:1" ht="20">
      <c r="A13855" s="39"/>
    </row>
    <row r="13856" spans="1:1" ht="20">
      <c r="A13856" s="39"/>
    </row>
    <row r="13857" spans="1:1" ht="20">
      <c r="A13857" s="39"/>
    </row>
    <row r="13858" spans="1:1" ht="20">
      <c r="A13858" s="39"/>
    </row>
    <row r="13859" spans="1:1" ht="20">
      <c r="A13859" s="39"/>
    </row>
    <row r="13860" spans="1:1" ht="20">
      <c r="A13860" s="39"/>
    </row>
    <row r="13861" spans="1:1" ht="20">
      <c r="A13861" s="39"/>
    </row>
    <row r="13862" spans="1:1" ht="20">
      <c r="A13862" s="39"/>
    </row>
    <row r="13863" spans="1:1" ht="20">
      <c r="A13863" s="39"/>
    </row>
    <row r="13864" spans="1:1" ht="20">
      <c r="A13864" s="39"/>
    </row>
    <row r="13865" spans="1:1" ht="20">
      <c r="A13865" s="39"/>
    </row>
    <row r="13866" spans="1:1" ht="20">
      <c r="A13866" s="39"/>
    </row>
    <row r="13867" spans="1:1" ht="20">
      <c r="A13867" s="39"/>
    </row>
    <row r="13868" spans="1:1" ht="20">
      <c r="A13868" s="39"/>
    </row>
    <row r="13869" spans="1:1" ht="20">
      <c r="A13869" s="39"/>
    </row>
    <row r="13870" spans="1:1" ht="20">
      <c r="A13870" s="39"/>
    </row>
    <row r="13871" spans="1:1" ht="20">
      <c r="A13871" s="39"/>
    </row>
    <row r="13872" spans="1:1" ht="20">
      <c r="A13872" s="39"/>
    </row>
    <row r="13873" spans="1:1" ht="20">
      <c r="A13873" s="39"/>
    </row>
    <row r="13874" spans="1:1" ht="20">
      <c r="A13874" s="39"/>
    </row>
    <row r="13875" spans="1:1" ht="20">
      <c r="A13875" s="39"/>
    </row>
    <row r="13876" spans="1:1" ht="20">
      <c r="A13876" s="39"/>
    </row>
    <row r="13877" spans="1:1" ht="20">
      <c r="A13877" s="39"/>
    </row>
    <row r="13878" spans="1:1" ht="20">
      <c r="A13878" s="39"/>
    </row>
    <row r="13879" spans="1:1" ht="20">
      <c r="A13879" s="39"/>
    </row>
    <row r="13880" spans="1:1" ht="20">
      <c r="A13880" s="39"/>
    </row>
    <row r="13881" spans="1:1" ht="20">
      <c r="A13881" s="39"/>
    </row>
    <row r="13882" spans="1:1" ht="20">
      <c r="A13882" s="39"/>
    </row>
    <row r="13883" spans="1:1" ht="20">
      <c r="A13883" s="39"/>
    </row>
    <row r="13884" spans="1:1" ht="20">
      <c r="A13884" s="39"/>
    </row>
    <row r="13885" spans="1:1" ht="20">
      <c r="A13885" s="39"/>
    </row>
    <row r="13886" spans="1:1" ht="20">
      <c r="A13886" s="39"/>
    </row>
    <row r="13887" spans="1:1" ht="20">
      <c r="A13887" s="39"/>
    </row>
    <row r="13888" spans="1:1" ht="20">
      <c r="A13888" s="39"/>
    </row>
    <row r="13889" spans="1:1" ht="20">
      <c r="A13889" s="39"/>
    </row>
    <row r="13890" spans="1:1" ht="20">
      <c r="A13890" s="39"/>
    </row>
    <row r="13891" spans="1:1" ht="20">
      <c r="A13891" s="39"/>
    </row>
    <row r="13892" spans="1:1" ht="20">
      <c r="A13892" s="39"/>
    </row>
    <row r="13893" spans="1:1" ht="20">
      <c r="A13893" s="39"/>
    </row>
    <row r="13894" spans="1:1" ht="20">
      <c r="A13894" s="39"/>
    </row>
    <row r="13895" spans="1:1" ht="20">
      <c r="A13895" s="39"/>
    </row>
    <row r="13896" spans="1:1" ht="20">
      <c r="A13896" s="39"/>
    </row>
    <row r="13897" spans="1:1" ht="20">
      <c r="A13897" s="39"/>
    </row>
    <row r="13898" spans="1:1" ht="20">
      <c r="A13898" s="39"/>
    </row>
    <row r="13899" spans="1:1" ht="20">
      <c r="A13899" s="39"/>
    </row>
    <row r="13900" spans="1:1" ht="20">
      <c r="A13900" s="39"/>
    </row>
    <row r="13901" spans="1:1" ht="20">
      <c r="A13901" s="39"/>
    </row>
    <row r="13902" spans="1:1" ht="20">
      <c r="A13902" s="39"/>
    </row>
    <row r="13903" spans="1:1" ht="20">
      <c r="A13903" s="39"/>
    </row>
    <row r="13904" spans="1:1" ht="20">
      <c r="A13904" s="39"/>
    </row>
    <row r="13905" spans="1:1" ht="20">
      <c r="A13905" s="39"/>
    </row>
    <row r="13906" spans="1:1" ht="20">
      <c r="A13906" s="39"/>
    </row>
    <row r="13907" spans="1:1" ht="20">
      <c r="A13907" s="39"/>
    </row>
    <row r="13908" spans="1:1" ht="20">
      <c r="A13908" s="39"/>
    </row>
    <row r="13909" spans="1:1" ht="20">
      <c r="A13909" s="39"/>
    </row>
    <row r="13910" spans="1:1" ht="20">
      <c r="A13910" s="39"/>
    </row>
    <row r="13911" spans="1:1" ht="20">
      <c r="A13911" s="39"/>
    </row>
    <row r="13912" spans="1:1" ht="20">
      <c r="A13912" s="39"/>
    </row>
    <row r="13913" spans="1:1" ht="20">
      <c r="A13913" s="39"/>
    </row>
    <row r="13914" spans="1:1" ht="20">
      <c r="A13914" s="39"/>
    </row>
    <row r="13915" spans="1:1" ht="20">
      <c r="A13915" s="39"/>
    </row>
    <row r="13916" spans="1:1" ht="20">
      <c r="A13916" s="39"/>
    </row>
    <row r="13917" spans="1:1" ht="20">
      <c r="A13917" s="39"/>
    </row>
    <row r="13918" spans="1:1" ht="20">
      <c r="A13918" s="39"/>
    </row>
    <row r="13919" spans="1:1" ht="20">
      <c r="A13919" s="39"/>
    </row>
    <row r="13920" spans="1:1" ht="20">
      <c r="A13920" s="39"/>
    </row>
    <row r="13921" spans="1:1" ht="20">
      <c r="A13921" s="39"/>
    </row>
    <row r="13922" spans="1:1" ht="20">
      <c r="A13922" s="39"/>
    </row>
    <row r="13923" spans="1:1" ht="20">
      <c r="A13923" s="39"/>
    </row>
    <row r="13924" spans="1:1" ht="20">
      <c r="A13924" s="39"/>
    </row>
    <row r="13925" spans="1:1" ht="20">
      <c r="A13925" s="39"/>
    </row>
    <row r="13926" spans="1:1" ht="20">
      <c r="A13926" s="39"/>
    </row>
    <row r="13927" spans="1:1" ht="20">
      <c r="A13927" s="39"/>
    </row>
    <row r="13928" spans="1:1" ht="20">
      <c r="A13928" s="39"/>
    </row>
    <row r="13929" spans="1:1" ht="20">
      <c r="A13929" s="39"/>
    </row>
    <row r="13930" spans="1:1" ht="20">
      <c r="A13930" s="39"/>
    </row>
    <row r="13931" spans="1:1" ht="20">
      <c r="A13931" s="39"/>
    </row>
    <row r="13932" spans="1:1" ht="20">
      <c r="A13932" s="39"/>
    </row>
    <row r="13933" spans="1:1" ht="20">
      <c r="A13933" s="39"/>
    </row>
    <row r="13934" spans="1:1" ht="20">
      <c r="A13934" s="39"/>
    </row>
    <row r="13935" spans="1:1" ht="20">
      <c r="A13935" s="39"/>
    </row>
    <row r="13936" spans="1:1" ht="20">
      <c r="A13936" s="39"/>
    </row>
    <row r="13937" spans="1:1" ht="20">
      <c r="A13937" s="39"/>
    </row>
    <row r="13938" spans="1:1" ht="20">
      <c r="A13938" s="39"/>
    </row>
    <row r="13939" spans="1:1" ht="20">
      <c r="A13939" s="39"/>
    </row>
    <row r="13940" spans="1:1" ht="20">
      <c r="A13940" s="39"/>
    </row>
    <row r="13941" spans="1:1" ht="20">
      <c r="A13941" s="39"/>
    </row>
    <row r="13942" spans="1:1" ht="20">
      <c r="A13942" s="39"/>
    </row>
    <row r="13943" spans="1:1" ht="20">
      <c r="A13943" s="39"/>
    </row>
    <row r="13944" spans="1:1" ht="20">
      <c r="A13944" s="39"/>
    </row>
    <row r="13945" spans="1:1" ht="20">
      <c r="A13945" s="39"/>
    </row>
    <row r="13946" spans="1:1" ht="20">
      <c r="A13946" s="39"/>
    </row>
    <row r="13947" spans="1:1" ht="20">
      <c r="A13947" s="39"/>
    </row>
    <row r="13948" spans="1:1" ht="20">
      <c r="A13948" s="39"/>
    </row>
    <row r="13949" spans="1:1" ht="20">
      <c r="A13949" s="39"/>
    </row>
    <row r="13950" spans="1:1" ht="20">
      <c r="A13950" s="39"/>
    </row>
    <row r="13951" spans="1:1" ht="20">
      <c r="A13951" s="39"/>
    </row>
    <row r="13952" spans="1:1" ht="20">
      <c r="A13952" s="39"/>
    </row>
    <row r="13953" spans="1:1" ht="20">
      <c r="A13953" s="39"/>
    </row>
    <row r="13954" spans="1:1" ht="20">
      <c r="A13954" s="39"/>
    </row>
    <row r="13955" spans="1:1" ht="20">
      <c r="A13955" s="39"/>
    </row>
    <row r="13956" spans="1:1" ht="20">
      <c r="A13956" s="39"/>
    </row>
    <row r="13957" spans="1:1" ht="20">
      <c r="A13957" s="39"/>
    </row>
    <row r="13958" spans="1:1" ht="20">
      <c r="A13958" s="39"/>
    </row>
    <row r="13959" spans="1:1" ht="20">
      <c r="A13959" s="39"/>
    </row>
    <row r="13960" spans="1:1" ht="20">
      <c r="A13960" s="39"/>
    </row>
    <row r="13961" spans="1:1" ht="20">
      <c r="A13961" s="39"/>
    </row>
    <row r="13962" spans="1:1" ht="20">
      <c r="A13962" s="39"/>
    </row>
    <row r="13963" spans="1:1" ht="20">
      <c r="A13963" s="39"/>
    </row>
    <row r="13964" spans="1:1" ht="20">
      <c r="A13964" s="39"/>
    </row>
    <row r="13965" spans="1:1" ht="20">
      <c r="A13965" s="39"/>
    </row>
    <row r="13966" spans="1:1" ht="20">
      <c r="A13966" s="39"/>
    </row>
    <row r="13967" spans="1:1" ht="20">
      <c r="A13967" s="39"/>
    </row>
    <row r="13968" spans="1:1" ht="20">
      <c r="A13968" s="39"/>
    </row>
    <row r="13969" spans="1:1" ht="20">
      <c r="A13969" s="39"/>
    </row>
    <row r="13970" spans="1:1" ht="20">
      <c r="A13970" s="39"/>
    </row>
    <row r="13971" spans="1:1" ht="20">
      <c r="A13971" s="39"/>
    </row>
    <row r="13972" spans="1:1" ht="20">
      <c r="A13972" s="39"/>
    </row>
    <row r="13973" spans="1:1" ht="20">
      <c r="A13973" s="39"/>
    </row>
    <row r="13974" spans="1:1" ht="20">
      <c r="A13974" s="39"/>
    </row>
    <row r="13975" spans="1:1" ht="20">
      <c r="A13975" s="39"/>
    </row>
    <row r="13976" spans="1:1" ht="20">
      <c r="A13976" s="39"/>
    </row>
    <row r="13977" spans="1:1" ht="20">
      <c r="A13977" s="39"/>
    </row>
    <row r="13978" spans="1:1" ht="20">
      <c r="A13978" s="39"/>
    </row>
    <row r="13979" spans="1:1" ht="20">
      <c r="A13979" s="39"/>
    </row>
    <row r="13980" spans="1:1" ht="20">
      <c r="A13980" s="39"/>
    </row>
    <row r="13981" spans="1:1" ht="20">
      <c r="A13981" s="39"/>
    </row>
    <row r="13982" spans="1:1" ht="20">
      <c r="A13982" s="39"/>
    </row>
    <row r="13983" spans="1:1" ht="20">
      <c r="A13983" s="39"/>
    </row>
    <row r="13984" spans="1:1" ht="20">
      <c r="A13984" s="39"/>
    </row>
    <row r="13985" spans="1:1" ht="20">
      <c r="A13985" s="39"/>
    </row>
    <row r="13986" spans="1:1" ht="20">
      <c r="A13986" s="39"/>
    </row>
    <row r="13987" spans="1:1" ht="20">
      <c r="A13987" s="39"/>
    </row>
    <row r="13988" spans="1:1" ht="20">
      <c r="A13988" s="39"/>
    </row>
    <row r="13989" spans="1:1" ht="20">
      <c r="A13989" s="39"/>
    </row>
    <row r="13990" spans="1:1" ht="20">
      <c r="A13990" s="39"/>
    </row>
    <row r="13991" spans="1:1" ht="20">
      <c r="A13991" s="39"/>
    </row>
    <row r="13992" spans="1:1" ht="20">
      <c r="A13992" s="39"/>
    </row>
    <row r="13993" spans="1:1" ht="20">
      <c r="A13993" s="39"/>
    </row>
    <row r="13994" spans="1:1" ht="20">
      <c r="A13994" s="39"/>
    </row>
    <row r="13995" spans="1:1" ht="20">
      <c r="A13995" s="39"/>
    </row>
    <row r="13996" spans="1:1" ht="20">
      <c r="A13996" s="39"/>
    </row>
    <row r="13997" spans="1:1" ht="20">
      <c r="A13997" s="39"/>
    </row>
    <row r="13998" spans="1:1" ht="20">
      <c r="A13998" s="39"/>
    </row>
    <row r="13999" spans="1:1" ht="20">
      <c r="A13999" s="39"/>
    </row>
    <row r="14000" spans="1:1" ht="20">
      <c r="A14000" s="39"/>
    </row>
    <row r="14001" spans="1:1" ht="20">
      <c r="A14001" s="39"/>
    </row>
    <row r="14002" spans="1:1" ht="20">
      <c r="A14002" s="39"/>
    </row>
    <row r="14003" spans="1:1" ht="20">
      <c r="A14003" s="39"/>
    </row>
    <row r="14004" spans="1:1" ht="20">
      <c r="A14004" s="39"/>
    </row>
    <row r="14005" spans="1:1" ht="20">
      <c r="A14005" s="39"/>
    </row>
    <row r="14006" spans="1:1" ht="20">
      <c r="A14006" s="39"/>
    </row>
    <row r="14007" spans="1:1" ht="20">
      <c r="A14007" s="39"/>
    </row>
    <row r="14008" spans="1:1" ht="20">
      <c r="A14008" s="39"/>
    </row>
    <row r="14009" spans="1:1" ht="20">
      <c r="A14009" s="39"/>
    </row>
    <row r="14010" spans="1:1" ht="20">
      <c r="A14010" s="39"/>
    </row>
    <row r="14011" spans="1:1" ht="20">
      <c r="A14011" s="39"/>
    </row>
    <row r="14012" spans="1:1" ht="20">
      <c r="A14012" s="39"/>
    </row>
    <row r="14013" spans="1:1" ht="20">
      <c r="A14013" s="39"/>
    </row>
    <row r="14014" spans="1:1" ht="20">
      <c r="A14014" s="39"/>
    </row>
    <row r="14015" spans="1:1" ht="20">
      <c r="A14015" s="39"/>
    </row>
    <row r="14016" spans="1:1" ht="20">
      <c r="A14016" s="39"/>
    </row>
    <row r="14017" spans="1:1" ht="20">
      <c r="A14017" s="39"/>
    </row>
    <row r="14018" spans="1:1" ht="20">
      <c r="A14018" s="39"/>
    </row>
    <row r="14019" spans="1:1" ht="20">
      <c r="A14019" s="39"/>
    </row>
    <row r="14020" spans="1:1" ht="20">
      <c r="A14020" s="39"/>
    </row>
    <row r="14021" spans="1:1" ht="20">
      <c r="A14021" s="39"/>
    </row>
    <row r="14022" spans="1:1" ht="20">
      <c r="A14022" s="39"/>
    </row>
    <row r="14023" spans="1:1" ht="20">
      <c r="A14023" s="39"/>
    </row>
    <row r="14024" spans="1:1" ht="20">
      <c r="A14024" s="39"/>
    </row>
    <row r="14025" spans="1:1" ht="20">
      <c r="A14025" s="39"/>
    </row>
    <row r="14026" spans="1:1" ht="20">
      <c r="A14026" s="39"/>
    </row>
    <row r="14027" spans="1:1" ht="20">
      <c r="A14027" s="39"/>
    </row>
    <row r="14028" spans="1:1" ht="20">
      <c r="A14028" s="39"/>
    </row>
    <row r="14029" spans="1:1" ht="20">
      <c r="A14029" s="39"/>
    </row>
    <row r="14030" spans="1:1" ht="20">
      <c r="A14030" s="39"/>
    </row>
    <row r="14031" spans="1:1" ht="20">
      <c r="A14031" s="39"/>
    </row>
    <row r="14032" spans="1:1" ht="20">
      <c r="A14032" s="39"/>
    </row>
    <row r="14033" spans="1:1" ht="20">
      <c r="A14033" s="39"/>
    </row>
    <row r="14034" spans="1:1" ht="20">
      <c r="A14034" s="39"/>
    </row>
    <row r="14035" spans="1:1" ht="20">
      <c r="A14035" s="39"/>
    </row>
    <row r="14036" spans="1:1" ht="20">
      <c r="A14036" s="39"/>
    </row>
    <row r="14037" spans="1:1" ht="20">
      <c r="A14037" s="39"/>
    </row>
    <row r="14038" spans="1:1" ht="20">
      <c r="A14038" s="39"/>
    </row>
    <row r="14039" spans="1:1" ht="20">
      <c r="A14039" s="39"/>
    </row>
    <row r="14040" spans="1:1" ht="20">
      <c r="A14040" s="39"/>
    </row>
    <row r="14041" spans="1:1" ht="20">
      <c r="A14041" s="39"/>
    </row>
    <row r="14042" spans="1:1" ht="20">
      <c r="A14042" s="39"/>
    </row>
    <row r="14043" spans="1:1" ht="20">
      <c r="A14043" s="39"/>
    </row>
    <row r="14044" spans="1:1" ht="20">
      <c r="A14044" s="39"/>
    </row>
    <row r="14045" spans="1:1" ht="20">
      <c r="A14045" s="39"/>
    </row>
    <row r="14046" spans="1:1" ht="20">
      <c r="A14046" s="39"/>
    </row>
    <row r="14047" spans="1:1" ht="20">
      <c r="A14047" s="39"/>
    </row>
    <row r="14048" spans="1:1" ht="20">
      <c r="A14048" s="39"/>
    </row>
    <row r="14049" spans="1:1" ht="20">
      <c r="A14049" s="39"/>
    </row>
    <row r="14050" spans="1:1" ht="20">
      <c r="A14050" s="39"/>
    </row>
    <row r="14051" spans="1:1" ht="20">
      <c r="A14051" s="39"/>
    </row>
    <row r="14052" spans="1:1" ht="20">
      <c r="A14052" s="39"/>
    </row>
    <row r="14053" spans="1:1" ht="20">
      <c r="A14053" s="39"/>
    </row>
    <row r="14054" spans="1:1" ht="20">
      <c r="A14054" s="39"/>
    </row>
    <row r="14055" spans="1:1" ht="20">
      <c r="A14055" s="39"/>
    </row>
    <row r="14056" spans="1:1" ht="20">
      <c r="A14056" s="39"/>
    </row>
    <row r="14057" spans="1:1" ht="20">
      <c r="A14057" s="39"/>
    </row>
    <row r="14058" spans="1:1" ht="20">
      <c r="A14058" s="39"/>
    </row>
    <row r="14059" spans="1:1" ht="20">
      <c r="A14059" s="39"/>
    </row>
    <row r="14060" spans="1:1" ht="20">
      <c r="A14060" s="39"/>
    </row>
    <row r="14061" spans="1:1" ht="20">
      <c r="A14061" s="39"/>
    </row>
    <row r="14062" spans="1:1" ht="20">
      <c r="A14062" s="39"/>
    </row>
    <row r="14063" spans="1:1" ht="20">
      <c r="A14063" s="39"/>
    </row>
    <row r="14064" spans="1:1" ht="20">
      <c r="A14064" s="39"/>
    </row>
    <row r="14065" spans="1:1" ht="20">
      <c r="A14065" s="39"/>
    </row>
    <row r="14066" spans="1:1" ht="20">
      <c r="A14066" s="39"/>
    </row>
    <row r="14067" spans="1:1" ht="20">
      <c r="A14067" s="39"/>
    </row>
    <row r="14068" spans="1:1" ht="20">
      <c r="A14068" s="39"/>
    </row>
    <row r="14069" spans="1:1" ht="20">
      <c r="A14069" s="39"/>
    </row>
    <row r="14070" spans="1:1" ht="20">
      <c r="A14070" s="39"/>
    </row>
    <row r="14071" spans="1:1" ht="20">
      <c r="A14071" s="39"/>
    </row>
    <row r="14072" spans="1:1" ht="20">
      <c r="A14072" s="39"/>
    </row>
    <row r="14073" spans="1:1" ht="20">
      <c r="A14073" s="39"/>
    </row>
    <row r="14074" spans="1:1" ht="20">
      <c r="A14074" s="39"/>
    </row>
    <row r="14075" spans="1:1" ht="20">
      <c r="A14075" s="39"/>
    </row>
    <row r="14076" spans="1:1" ht="20">
      <c r="A14076" s="39"/>
    </row>
    <row r="14077" spans="1:1" ht="20">
      <c r="A14077" s="39"/>
    </row>
    <row r="14078" spans="1:1" ht="20">
      <c r="A14078" s="39"/>
    </row>
    <row r="14079" spans="1:1" ht="20">
      <c r="A14079" s="39"/>
    </row>
    <row r="14080" spans="1:1" ht="20">
      <c r="A14080" s="39"/>
    </row>
    <row r="14081" spans="1:1" ht="20">
      <c r="A14081" s="39"/>
    </row>
    <row r="14082" spans="1:1" ht="20">
      <c r="A14082" s="39"/>
    </row>
    <row r="14083" spans="1:1" ht="20">
      <c r="A14083" s="39"/>
    </row>
    <row r="14084" spans="1:1" ht="20">
      <c r="A14084" s="39"/>
    </row>
    <row r="14085" spans="1:1" ht="20">
      <c r="A14085" s="39"/>
    </row>
    <row r="14086" spans="1:1" ht="20">
      <c r="A14086" s="39"/>
    </row>
    <row r="14087" spans="1:1" ht="20">
      <c r="A14087" s="39"/>
    </row>
    <row r="14088" spans="1:1" ht="20">
      <c r="A14088" s="39"/>
    </row>
    <row r="14089" spans="1:1" ht="20">
      <c r="A14089" s="39"/>
    </row>
    <row r="14090" spans="1:1" ht="20">
      <c r="A14090" s="39"/>
    </row>
    <row r="14091" spans="1:1" ht="20">
      <c r="A14091" s="39"/>
    </row>
    <row r="14092" spans="1:1" ht="20">
      <c r="A14092" s="39"/>
    </row>
    <row r="14093" spans="1:1" ht="20">
      <c r="A14093" s="39"/>
    </row>
    <row r="14094" spans="1:1" ht="20">
      <c r="A14094" s="39"/>
    </row>
    <row r="14095" spans="1:1" ht="20">
      <c r="A14095" s="39"/>
    </row>
    <row r="14096" spans="1:1" ht="20">
      <c r="A14096" s="39"/>
    </row>
    <row r="14097" spans="1:1" ht="20">
      <c r="A14097" s="39"/>
    </row>
    <row r="14098" spans="1:1" ht="20">
      <c r="A14098" s="39"/>
    </row>
    <row r="14099" spans="1:1" ht="20">
      <c r="A14099" s="39"/>
    </row>
    <row r="14100" spans="1:1" ht="20">
      <c r="A14100" s="39"/>
    </row>
    <row r="14101" spans="1:1" ht="20">
      <c r="A14101" s="39"/>
    </row>
    <row r="14102" spans="1:1" ht="20">
      <c r="A14102" s="39"/>
    </row>
    <row r="14103" spans="1:1" ht="20">
      <c r="A14103" s="39"/>
    </row>
    <row r="14104" spans="1:1" ht="20">
      <c r="A14104" s="39"/>
    </row>
    <row r="14105" spans="1:1" ht="20">
      <c r="A14105" s="39"/>
    </row>
    <row r="14106" spans="1:1" ht="20">
      <c r="A14106" s="39"/>
    </row>
    <row r="14107" spans="1:1" ht="20">
      <c r="A14107" s="39"/>
    </row>
    <row r="14108" spans="1:1" ht="20">
      <c r="A14108" s="39"/>
    </row>
    <row r="14109" spans="1:1" ht="20">
      <c r="A14109" s="39"/>
    </row>
    <row r="14110" spans="1:1" ht="20">
      <c r="A14110" s="39"/>
    </row>
    <row r="14111" spans="1:1" ht="20">
      <c r="A14111" s="39"/>
    </row>
    <row r="14112" spans="1:1" ht="20">
      <c r="A14112" s="39"/>
    </row>
    <row r="14113" spans="1:1" ht="20">
      <c r="A14113" s="39"/>
    </row>
    <row r="14114" spans="1:1" ht="20">
      <c r="A14114" s="39"/>
    </row>
    <row r="14115" spans="1:1" ht="20">
      <c r="A14115" s="39"/>
    </row>
    <row r="14116" spans="1:1" ht="20">
      <c r="A14116" s="39"/>
    </row>
    <row r="14117" spans="1:1" ht="20">
      <c r="A14117" s="39"/>
    </row>
    <row r="14118" spans="1:1" ht="20">
      <c r="A14118" s="39"/>
    </row>
    <row r="14119" spans="1:1" ht="20">
      <c r="A14119" s="39"/>
    </row>
    <row r="14120" spans="1:1" ht="20">
      <c r="A14120" s="39"/>
    </row>
    <row r="14121" spans="1:1" ht="20">
      <c r="A14121" s="39"/>
    </row>
    <row r="14122" spans="1:1" ht="20">
      <c r="A14122" s="39"/>
    </row>
    <row r="14123" spans="1:1" ht="20">
      <c r="A14123" s="39"/>
    </row>
    <row r="14124" spans="1:1" ht="20">
      <c r="A14124" s="39"/>
    </row>
    <row r="14125" spans="1:1" ht="20">
      <c r="A14125" s="39"/>
    </row>
    <row r="14126" spans="1:1" ht="20">
      <c r="A14126" s="39"/>
    </row>
    <row r="14127" spans="1:1" ht="20">
      <c r="A14127" s="39"/>
    </row>
    <row r="14128" spans="1:1" ht="20">
      <c r="A14128" s="39"/>
    </row>
    <row r="14129" spans="1:1" ht="20">
      <c r="A14129" s="39"/>
    </row>
    <row r="14130" spans="1:1" ht="20">
      <c r="A14130" s="39"/>
    </row>
    <row r="14131" spans="1:1" ht="20">
      <c r="A14131" s="39"/>
    </row>
    <row r="14132" spans="1:1" ht="20">
      <c r="A14132" s="39"/>
    </row>
    <row r="14133" spans="1:1" ht="20">
      <c r="A14133" s="39"/>
    </row>
    <row r="14134" spans="1:1" ht="20">
      <c r="A14134" s="39"/>
    </row>
    <row r="14135" spans="1:1" ht="20">
      <c r="A14135" s="39"/>
    </row>
    <row r="14136" spans="1:1" ht="20">
      <c r="A14136" s="39"/>
    </row>
    <row r="14137" spans="1:1" ht="20">
      <c r="A14137" s="39"/>
    </row>
    <row r="14138" spans="1:1" ht="20">
      <c r="A14138" s="39"/>
    </row>
    <row r="14139" spans="1:1" ht="20">
      <c r="A14139" s="39"/>
    </row>
    <row r="14140" spans="1:1" ht="20">
      <c r="A14140" s="39"/>
    </row>
    <row r="14141" spans="1:1" ht="20">
      <c r="A14141" s="39"/>
    </row>
    <row r="14142" spans="1:1" ht="20">
      <c r="A14142" s="39"/>
    </row>
    <row r="14143" spans="1:1" ht="20">
      <c r="A14143" s="39"/>
    </row>
    <row r="14144" spans="1:1" ht="20">
      <c r="A14144" s="39"/>
    </row>
    <row r="14145" spans="1:1" ht="20">
      <c r="A14145" s="39"/>
    </row>
    <row r="14146" spans="1:1" ht="20">
      <c r="A14146" s="39"/>
    </row>
    <row r="14147" spans="1:1" ht="20">
      <c r="A14147" s="39"/>
    </row>
    <row r="14148" spans="1:1" ht="20">
      <c r="A14148" s="39"/>
    </row>
    <row r="14149" spans="1:1" ht="20">
      <c r="A14149" s="39"/>
    </row>
    <row r="14150" spans="1:1" ht="20">
      <c r="A14150" s="39"/>
    </row>
    <row r="14151" spans="1:1" ht="20">
      <c r="A14151" s="39"/>
    </row>
    <row r="14152" spans="1:1" ht="20">
      <c r="A14152" s="39"/>
    </row>
    <row r="14153" spans="1:1" ht="20">
      <c r="A14153" s="39"/>
    </row>
    <row r="14154" spans="1:1" ht="20">
      <c r="A14154" s="39"/>
    </row>
    <row r="14155" spans="1:1" ht="20">
      <c r="A14155" s="39"/>
    </row>
    <row r="14156" spans="1:1" ht="20">
      <c r="A14156" s="39"/>
    </row>
    <row r="14157" spans="1:1" ht="20">
      <c r="A14157" s="39"/>
    </row>
    <row r="14158" spans="1:1" ht="20">
      <c r="A14158" s="39"/>
    </row>
    <row r="14159" spans="1:1" ht="20">
      <c r="A14159" s="39"/>
    </row>
    <row r="14160" spans="1:1" ht="20">
      <c r="A14160" s="39"/>
    </row>
    <row r="14161" spans="1:1" ht="20">
      <c r="A14161" s="39"/>
    </row>
    <row r="14162" spans="1:1" ht="20">
      <c r="A14162" s="39"/>
    </row>
    <row r="14163" spans="1:1" ht="20">
      <c r="A14163" s="39"/>
    </row>
    <row r="14164" spans="1:1" ht="20">
      <c r="A14164" s="39"/>
    </row>
    <row r="14165" spans="1:1" ht="20">
      <c r="A14165" s="39"/>
    </row>
    <row r="14166" spans="1:1" ht="20">
      <c r="A14166" s="39"/>
    </row>
    <row r="14167" spans="1:1" ht="20">
      <c r="A14167" s="39"/>
    </row>
    <row r="14168" spans="1:1" ht="20">
      <c r="A14168" s="39"/>
    </row>
    <row r="14169" spans="1:1" ht="20">
      <c r="A14169" s="39"/>
    </row>
    <row r="14170" spans="1:1" ht="20">
      <c r="A14170" s="39"/>
    </row>
    <row r="14171" spans="1:1" ht="20">
      <c r="A14171" s="39"/>
    </row>
    <row r="14172" spans="1:1" ht="20">
      <c r="A14172" s="39"/>
    </row>
    <row r="14173" spans="1:1" ht="20">
      <c r="A14173" s="39"/>
    </row>
    <row r="14174" spans="1:1" ht="20">
      <c r="A14174" s="39"/>
    </row>
    <row r="14175" spans="1:1" ht="20">
      <c r="A14175" s="39"/>
    </row>
    <row r="14176" spans="1:1" ht="20">
      <c r="A14176" s="39"/>
    </row>
    <row r="14177" spans="1:1" ht="20">
      <c r="A14177" s="39"/>
    </row>
    <row r="14178" spans="1:1" ht="20">
      <c r="A14178" s="39"/>
    </row>
    <row r="14179" spans="1:1" ht="20">
      <c r="A14179" s="39"/>
    </row>
    <row r="14180" spans="1:1" ht="20">
      <c r="A14180" s="39"/>
    </row>
    <row r="14181" spans="1:1" ht="20">
      <c r="A14181" s="39"/>
    </row>
    <row r="14182" spans="1:1" ht="20">
      <c r="A14182" s="39"/>
    </row>
    <row r="14183" spans="1:1" ht="20">
      <c r="A14183" s="39"/>
    </row>
    <row r="14184" spans="1:1" ht="20">
      <c r="A14184" s="39"/>
    </row>
    <row r="14185" spans="1:1" ht="20">
      <c r="A14185" s="39"/>
    </row>
    <row r="14186" spans="1:1" ht="20">
      <c r="A14186" s="39"/>
    </row>
    <row r="14187" spans="1:1" ht="20">
      <c r="A14187" s="39"/>
    </row>
    <row r="14188" spans="1:1" ht="20">
      <c r="A14188" s="39"/>
    </row>
    <row r="14189" spans="1:1" ht="20">
      <c r="A14189" s="39"/>
    </row>
    <row r="14190" spans="1:1" ht="20">
      <c r="A14190" s="39"/>
    </row>
    <row r="14191" spans="1:1" ht="20">
      <c r="A14191" s="39"/>
    </row>
    <row r="14192" spans="1:1" ht="20">
      <c r="A14192" s="39"/>
    </row>
    <row r="14193" spans="1:1" ht="20">
      <c r="A14193" s="39"/>
    </row>
    <row r="14194" spans="1:1" ht="20">
      <c r="A14194" s="39"/>
    </row>
    <row r="14195" spans="1:1" ht="20">
      <c r="A14195" s="39"/>
    </row>
    <row r="14196" spans="1:1" ht="20">
      <c r="A14196" s="39"/>
    </row>
    <row r="14197" spans="1:1" ht="20">
      <c r="A14197" s="39"/>
    </row>
    <row r="14198" spans="1:1" ht="20">
      <c r="A14198" s="39"/>
    </row>
    <row r="14199" spans="1:1" ht="20">
      <c r="A14199" s="39"/>
    </row>
    <row r="14200" spans="1:1" ht="20">
      <c r="A14200" s="39"/>
    </row>
    <row r="14201" spans="1:1" ht="20">
      <c r="A14201" s="39"/>
    </row>
    <row r="14202" spans="1:1" ht="20">
      <c r="A14202" s="39"/>
    </row>
    <row r="14203" spans="1:1" ht="20">
      <c r="A14203" s="39"/>
    </row>
    <row r="14204" spans="1:1" ht="20">
      <c r="A14204" s="39"/>
    </row>
    <row r="14205" spans="1:1" ht="20">
      <c r="A14205" s="39"/>
    </row>
    <row r="14206" spans="1:1" ht="20">
      <c r="A14206" s="39"/>
    </row>
    <row r="14207" spans="1:1" ht="20">
      <c r="A14207" s="39"/>
    </row>
    <row r="14208" spans="1:1" ht="20">
      <c r="A14208" s="39"/>
    </row>
    <row r="14209" spans="1:1" ht="20">
      <c r="A14209" s="39"/>
    </row>
    <row r="14210" spans="1:1" ht="20">
      <c r="A14210" s="39"/>
    </row>
    <row r="14211" spans="1:1" ht="20">
      <c r="A14211" s="39"/>
    </row>
    <row r="14212" spans="1:1" ht="20">
      <c r="A14212" s="39"/>
    </row>
    <row r="14213" spans="1:1" ht="20">
      <c r="A14213" s="39"/>
    </row>
    <row r="14214" spans="1:1" ht="20">
      <c r="A14214" s="39"/>
    </row>
    <row r="14215" spans="1:1" ht="20">
      <c r="A14215" s="39"/>
    </row>
    <row r="14216" spans="1:1" ht="20">
      <c r="A14216" s="39"/>
    </row>
    <row r="14217" spans="1:1" ht="20">
      <c r="A14217" s="39"/>
    </row>
    <row r="14218" spans="1:1" ht="20">
      <c r="A14218" s="39"/>
    </row>
    <row r="14219" spans="1:1" ht="20">
      <c r="A14219" s="39"/>
    </row>
    <row r="14220" spans="1:1" ht="20">
      <c r="A14220" s="39"/>
    </row>
    <row r="14221" spans="1:1" ht="20">
      <c r="A14221" s="39"/>
    </row>
    <row r="14222" spans="1:1" ht="20">
      <c r="A14222" s="39"/>
    </row>
    <row r="14223" spans="1:1" ht="20">
      <c r="A14223" s="39"/>
    </row>
    <row r="14224" spans="1:1" ht="20">
      <c r="A14224" s="39"/>
    </row>
    <row r="14225" spans="1:1" ht="20">
      <c r="A14225" s="39"/>
    </row>
    <row r="14226" spans="1:1" ht="20">
      <c r="A14226" s="39"/>
    </row>
    <row r="14227" spans="1:1" ht="20">
      <c r="A14227" s="39"/>
    </row>
    <row r="14228" spans="1:1" ht="20">
      <c r="A14228" s="39"/>
    </row>
    <row r="14229" spans="1:1" ht="20">
      <c r="A14229" s="39"/>
    </row>
    <row r="14230" spans="1:1" ht="20">
      <c r="A14230" s="39"/>
    </row>
    <row r="14231" spans="1:1" ht="20">
      <c r="A14231" s="39"/>
    </row>
    <row r="14232" spans="1:1" ht="20">
      <c r="A14232" s="39"/>
    </row>
    <row r="14233" spans="1:1" ht="20">
      <c r="A14233" s="39"/>
    </row>
    <row r="14234" spans="1:1" ht="20">
      <c r="A14234" s="39"/>
    </row>
    <row r="14235" spans="1:1" ht="20">
      <c r="A14235" s="39"/>
    </row>
    <row r="14236" spans="1:1" ht="20">
      <c r="A14236" s="39"/>
    </row>
    <row r="14237" spans="1:1" ht="20">
      <c r="A14237" s="39"/>
    </row>
    <row r="14238" spans="1:1" ht="20">
      <c r="A14238" s="39"/>
    </row>
    <row r="14239" spans="1:1" ht="20">
      <c r="A14239" s="39"/>
    </row>
    <row r="14240" spans="1:1" ht="20">
      <c r="A14240" s="39"/>
    </row>
    <row r="14241" spans="1:1" ht="20">
      <c r="A14241" s="39"/>
    </row>
    <row r="14242" spans="1:1" ht="20">
      <c r="A14242" s="39"/>
    </row>
    <row r="14243" spans="1:1" ht="20">
      <c r="A14243" s="39"/>
    </row>
    <row r="14244" spans="1:1" ht="20">
      <c r="A14244" s="39"/>
    </row>
    <row r="14245" spans="1:1" ht="20">
      <c r="A14245" s="39"/>
    </row>
    <row r="14246" spans="1:1" ht="20">
      <c r="A14246" s="39"/>
    </row>
    <row r="14247" spans="1:1" ht="20">
      <c r="A14247" s="39"/>
    </row>
    <row r="14248" spans="1:1" ht="20">
      <c r="A14248" s="39"/>
    </row>
    <row r="14249" spans="1:1" ht="20">
      <c r="A14249" s="39"/>
    </row>
    <row r="14250" spans="1:1" ht="20">
      <c r="A14250" s="39"/>
    </row>
    <row r="14251" spans="1:1" ht="20">
      <c r="A14251" s="39"/>
    </row>
    <row r="14252" spans="1:1" ht="20">
      <c r="A14252" s="39"/>
    </row>
    <row r="14253" spans="1:1" ht="20">
      <c r="A14253" s="39"/>
    </row>
    <row r="14254" spans="1:1" ht="20">
      <c r="A14254" s="39"/>
    </row>
    <row r="14255" spans="1:1" ht="20">
      <c r="A14255" s="39"/>
    </row>
    <row r="14256" spans="1:1" ht="20">
      <c r="A14256" s="39"/>
    </row>
    <row r="14257" spans="1:1" ht="20">
      <c r="A14257" s="39"/>
    </row>
    <row r="14258" spans="1:1" ht="20">
      <c r="A14258" s="39"/>
    </row>
    <row r="14259" spans="1:1" ht="20">
      <c r="A14259" s="39"/>
    </row>
    <row r="14260" spans="1:1" ht="20">
      <c r="A14260" s="39"/>
    </row>
    <row r="14261" spans="1:1" ht="20">
      <c r="A14261" s="39"/>
    </row>
    <row r="14262" spans="1:1" ht="20">
      <c r="A14262" s="39"/>
    </row>
    <row r="14263" spans="1:1" ht="20">
      <c r="A14263" s="39"/>
    </row>
    <row r="14264" spans="1:1" ht="20">
      <c r="A14264" s="39"/>
    </row>
    <row r="14265" spans="1:1" ht="20">
      <c r="A14265" s="39"/>
    </row>
    <row r="14266" spans="1:1" ht="20">
      <c r="A14266" s="39"/>
    </row>
    <row r="14267" spans="1:1" ht="20">
      <c r="A14267" s="39"/>
    </row>
    <row r="14268" spans="1:1" ht="20">
      <c r="A14268" s="39"/>
    </row>
    <row r="14269" spans="1:1" ht="20">
      <c r="A14269" s="39"/>
    </row>
    <row r="14270" spans="1:1" ht="20">
      <c r="A14270" s="39"/>
    </row>
    <row r="14271" spans="1:1" ht="20">
      <c r="A14271" s="39"/>
    </row>
    <row r="14272" spans="1:1" ht="20">
      <c r="A14272" s="39"/>
    </row>
    <row r="14273" spans="1:1" ht="20">
      <c r="A14273" s="39"/>
    </row>
    <row r="14274" spans="1:1" ht="20">
      <c r="A14274" s="39"/>
    </row>
    <row r="14275" spans="1:1" ht="20">
      <c r="A14275" s="39"/>
    </row>
    <row r="14276" spans="1:1" ht="20">
      <c r="A14276" s="39"/>
    </row>
    <row r="14277" spans="1:1" ht="20">
      <c r="A14277" s="39"/>
    </row>
    <row r="14278" spans="1:1" ht="20">
      <c r="A14278" s="39"/>
    </row>
    <row r="14279" spans="1:1" ht="20">
      <c r="A14279" s="39"/>
    </row>
    <row r="14280" spans="1:1" ht="20">
      <c r="A14280" s="39"/>
    </row>
    <row r="14281" spans="1:1" ht="20">
      <c r="A14281" s="39"/>
    </row>
    <row r="14282" spans="1:1" ht="20">
      <c r="A14282" s="39"/>
    </row>
    <row r="14283" spans="1:1" ht="20">
      <c r="A14283" s="39"/>
    </row>
    <row r="14284" spans="1:1" ht="20">
      <c r="A14284" s="39"/>
    </row>
    <row r="14285" spans="1:1" ht="20">
      <c r="A14285" s="39"/>
    </row>
    <row r="14286" spans="1:1" ht="20">
      <c r="A14286" s="39"/>
    </row>
    <row r="14287" spans="1:1" ht="20">
      <c r="A14287" s="39"/>
    </row>
    <row r="14288" spans="1:1" ht="20">
      <c r="A14288" s="39"/>
    </row>
    <row r="14289" spans="1:1" ht="20">
      <c r="A14289" s="39"/>
    </row>
    <row r="14290" spans="1:1" ht="20">
      <c r="A14290" s="39"/>
    </row>
    <row r="14291" spans="1:1" ht="20">
      <c r="A14291" s="39"/>
    </row>
    <row r="14292" spans="1:1" ht="20">
      <c r="A14292" s="39"/>
    </row>
    <row r="14293" spans="1:1" ht="20">
      <c r="A14293" s="39"/>
    </row>
    <row r="14294" spans="1:1" ht="20">
      <c r="A14294" s="39"/>
    </row>
    <row r="14295" spans="1:1" ht="20">
      <c r="A14295" s="39"/>
    </row>
    <row r="14296" spans="1:1" ht="20">
      <c r="A14296" s="39"/>
    </row>
    <row r="14297" spans="1:1" ht="20">
      <c r="A14297" s="39"/>
    </row>
    <row r="14298" spans="1:1" ht="20">
      <c r="A14298" s="39"/>
    </row>
    <row r="14299" spans="1:1" ht="20">
      <c r="A14299" s="39"/>
    </row>
    <row r="14300" spans="1:1" ht="20">
      <c r="A14300" s="39"/>
    </row>
    <row r="14301" spans="1:1" ht="20">
      <c r="A14301" s="39"/>
    </row>
    <row r="14302" spans="1:1" ht="20">
      <c r="A14302" s="39"/>
    </row>
    <row r="14303" spans="1:1" ht="20">
      <c r="A14303" s="39"/>
    </row>
    <row r="14304" spans="1:1" ht="20">
      <c r="A14304" s="39"/>
    </row>
    <row r="14305" spans="1:1" ht="20">
      <c r="A14305" s="39"/>
    </row>
    <row r="14306" spans="1:1" ht="20">
      <c r="A14306" s="39"/>
    </row>
    <row r="14307" spans="1:1" ht="20">
      <c r="A14307" s="39"/>
    </row>
    <row r="14308" spans="1:1" ht="20">
      <c r="A14308" s="39"/>
    </row>
    <row r="14309" spans="1:1" ht="20">
      <c r="A14309" s="39"/>
    </row>
    <row r="14310" spans="1:1" ht="20">
      <c r="A14310" s="39"/>
    </row>
    <row r="14311" spans="1:1" ht="20">
      <c r="A14311" s="39"/>
    </row>
    <row r="14312" spans="1:1" ht="20">
      <c r="A14312" s="39"/>
    </row>
    <row r="14313" spans="1:1" ht="20">
      <c r="A14313" s="39"/>
    </row>
    <row r="14314" spans="1:1" ht="20">
      <c r="A14314" s="39"/>
    </row>
    <row r="14315" spans="1:1" ht="20">
      <c r="A14315" s="39"/>
    </row>
    <row r="14316" spans="1:1" ht="20">
      <c r="A14316" s="39"/>
    </row>
    <row r="14317" spans="1:1" ht="20">
      <c r="A14317" s="39"/>
    </row>
    <row r="14318" spans="1:1" ht="20">
      <c r="A14318" s="39"/>
    </row>
    <row r="14319" spans="1:1" ht="20">
      <c r="A14319" s="39"/>
    </row>
    <row r="14320" spans="1:1" ht="20">
      <c r="A14320" s="39"/>
    </row>
    <row r="14321" spans="1:1" ht="20">
      <c r="A14321" s="39"/>
    </row>
    <row r="14322" spans="1:1" ht="20">
      <c r="A14322" s="39"/>
    </row>
    <row r="14323" spans="1:1" ht="20">
      <c r="A14323" s="39"/>
    </row>
    <row r="14324" spans="1:1" ht="20">
      <c r="A14324" s="39"/>
    </row>
    <row r="14325" spans="1:1" ht="20">
      <c r="A14325" s="39"/>
    </row>
    <row r="14326" spans="1:1" ht="20">
      <c r="A14326" s="39"/>
    </row>
    <row r="14327" spans="1:1" ht="20">
      <c r="A14327" s="39"/>
    </row>
    <row r="14328" spans="1:1" ht="20">
      <c r="A14328" s="39"/>
    </row>
    <row r="14329" spans="1:1" ht="20">
      <c r="A14329" s="39"/>
    </row>
    <row r="14330" spans="1:1" ht="20">
      <c r="A14330" s="39"/>
    </row>
    <row r="14331" spans="1:1" ht="20">
      <c r="A14331" s="39"/>
    </row>
    <row r="14332" spans="1:1" ht="20">
      <c r="A14332" s="39"/>
    </row>
    <row r="14333" spans="1:1" ht="20">
      <c r="A14333" s="39"/>
    </row>
    <row r="14334" spans="1:1" ht="20">
      <c r="A14334" s="39"/>
    </row>
    <row r="14335" spans="1:1" ht="20">
      <c r="A14335" s="39"/>
    </row>
    <row r="14336" spans="1:1" ht="20">
      <c r="A14336" s="39"/>
    </row>
    <row r="14337" spans="1:1" ht="20">
      <c r="A14337" s="39"/>
    </row>
    <row r="14338" spans="1:1" ht="20">
      <c r="A14338" s="39"/>
    </row>
    <row r="14339" spans="1:1" ht="20">
      <c r="A14339" s="39"/>
    </row>
    <row r="14340" spans="1:1" ht="20">
      <c r="A14340" s="39"/>
    </row>
    <row r="14341" spans="1:1" ht="20">
      <c r="A14341" s="39"/>
    </row>
    <row r="14342" spans="1:1" ht="20">
      <c r="A14342" s="39"/>
    </row>
    <row r="14343" spans="1:1" ht="20">
      <c r="A14343" s="39"/>
    </row>
    <row r="14344" spans="1:1" ht="20">
      <c r="A14344" s="39"/>
    </row>
    <row r="14345" spans="1:1" ht="20">
      <c r="A14345" s="39"/>
    </row>
    <row r="14346" spans="1:1" ht="20">
      <c r="A14346" s="39"/>
    </row>
    <row r="14347" spans="1:1" ht="20">
      <c r="A14347" s="39"/>
    </row>
    <row r="14348" spans="1:1" ht="20">
      <c r="A14348" s="39"/>
    </row>
    <row r="14349" spans="1:1" ht="20">
      <c r="A14349" s="39"/>
    </row>
    <row r="14350" spans="1:1" ht="20">
      <c r="A14350" s="39"/>
    </row>
    <row r="14351" spans="1:1" ht="20">
      <c r="A14351" s="39"/>
    </row>
    <row r="14352" spans="1:1" ht="20">
      <c r="A14352" s="39"/>
    </row>
    <row r="14353" spans="1:1" ht="20">
      <c r="A14353" s="39"/>
    </row>
    <row r="14354" spans="1:1" ht="20">
      <c r="A14354" s="39"/>
    </row>
    <row r="14355" spans="1:1" ht="20">
      <c r="A14355" s="39"/>
    </row>
    <row r="14356" spans="1:1" ht="20">
      <c r="A14356" s="39"/>
    </row>
    <row r="14357" spans="1:1" ht="20">
      <c r="A14357" s="39"/>
    </row>
    <row r="14358" spans="1:1" ht="20">
      <c r="A14358" s="39"/>
    </row>
    <row r="14359" spans="1:1" ht="20">
      <c r="A14359" s="39"/>
    </row>
    <row r="14360" spans="1:1" ht="20">
      <c r="A14360" s="39"/>
    </row>
    <row r="14361" spans="1:1" ht="20">
      <c r="A14361" s="39"/>
    </row>
    <row r="14362" spans="1:1" ht="20">
      <c r="A14362" s="39"/>
    </row>
    <row r="14363" spans="1:1" ht="20">
      <c r="A14363" s="39"/>
    </row>
    <row r="14364" spans="1:1" ht="20">
      <c r="A14364" s="39"/>
    </row>
    <row r="14365" spans="1:1" ht="20">
      <c r="A14365" s="39"/>
    </row>
    <row r="14366" spans="1:1" ht="20">
      <c r="A14366" s="39"/>
    </row>
    <row r="14367" spans="1:1" ht="20">
      <c r="A14367" s="39"/>
    </row>
    <row r="14368" spans="1:1" ht="20">
      <c r="A14368" s="39"/>
    </row>
    <row r="14369" spans="1:1" ht="20">
      <c r="A14369" s="39"/>
    </row>
    <row r="14370" spans="1:1" ht="20">
      <c r="A14370" s="39"/>
    </row>
    <row r="14371" spans="1:1" ht="20">
      <c r="A14371" s="39"/>
    </row>
    <row r="14372" spans="1:1" ht="20">
      <c r="A14372" s="39"/>
    </row>
    <row r="14373" spans="1:1" ht="20">
      <c r="A14373" s="39"/>
    </row>
    <row r="14374" spans="1:1" ht="20">
      <c r="A14374" s="39"/>
    </row>
    <row r="14375" spans="1:1" ht="20">
      <c r="A14375" s="39"/>
    </row>
    <row r="14376" spans="1:1" ht="20">
      <c r="A14376" s="39"/>
    </row>
    <row r="14377" spans="1:1" ht="20">
      <c r="A14377" s="39"/>
    </row>
    <row r="14378" spans="1:1" ht="20">
      <c r="A14378" s="39"/>
    </row>
    <row r="14379" spans="1:1" ht="20">
      <c r="A14379" s="39"/>
    </row>
    <row r="14380" spans="1:1" ht="20">
      <c r="A14380" s="39"/>
    </row>
    <row r="14381" spans="1:1" ht="20">
      <c r="A14381" s="39"/>
    </row>
    <row r="14382" spans="1:1" ht="20">
      <c r="A14382" s="39"/>
    </row>
    <row r="14383" spans="1:1" ht="20">
      <c r="A14383" s="39"/>
    </row>
    <row r="14384" spans="1:1" ht="20">
      <c r="A14384" s="39"/>
    </row>
    <row r="14385" spans="1:1" ht="20">
      <c r="A14385" s="39"/>
    </row>
    <row r="14386" spans="1:1" ht="20">
      <c r="A14386" s="39"/>
    </row>
    <row r="14387" spans="1:1" ht="20">
      <c r="A14387" s="39"/>
    </row>
    <row r="14388" spans="1:1" ht="20">
      <c r="A14388" s="39"/>
    </row>
    <row r="14389" spans="1:1" ht="20">
      <c r="A14389" s="39"/>
    </row>
    <row r="14390" spans="1:1" ht="20">
      <c r="A14390" s="39"/>
    </row>
    <row r="14391" spans="1:1" ht="20">
      <c r="A14391" s="39"/>
    </row>
    <row r="14392" spans="1:1" ht="20">
      <c r="A14392" s="39"/>
    </row>
    <row r="14393" spans="1:1" ht="20">
      <c r="A14393" s="39"/>
    </row>
    <row r="14394" spans="1:1" ht="20">
      <c r="A14394" s="39"/>
    </row>
    <row r="14395" spans="1:1" ht="20">
      <c r="A14395" s="39"/>
    </row>
    <row r="14396" spans="1:1" ht="20">
      <c r="A14396" s="39"/>
    </row>
    <row r="14397" spans="1:1" ht="20">
      <c r="A14397" s="39"/>
    </row>
    <row r="14398" spans="1:1" ht="20">
      <c r="A14398" s="39"/>
    </row>
    <row r="14399" spans="1:1" ht="20">
      <c r="A14399" s="39"/>
    </row>
    <row r="14400" spans="1:1" ht="20">
      <c r="A14400" s="39"/>
    </row>
    <row r="14401" spans="1:1" ht="20">
      <c r="A14401" s="39"/>
    </row>
    <row r="14402" spans="1:1" ht="20">
      <c r="A14402" s="39"/>
    </row>
    <row r="14403" spans="1:1" ht="20">
      <c r="A14403" s="39"/>
    </row>
    <row r="14404" spans="1:1" ht="20">
      <c r="A14404" s="39"/>
    </row>
    <row r="14405" spans="1:1" ht="20">
      <c r="A14405" s="39"/>
    </row>
    <row r="14406" spans="1:1" ht="20">
      <c r="A14406" s="39"/>
    </row>
    <row r="14407" spans="1:1" ht="20">
      <c r="A14407" s="39"/>
    </row>
    <row r="14408" spans="1:1" ht="20">
      <c r="A14408" s="39"/>
    </row>
    <row r="14409" spans="1:1" ht="20">
      <c r="A14409" s="39"/>
    </row>
    <row r="14410" spans="1:1" ht="20">
      <c r="A14410" s="39"/>
    </row>
    <row r="14411" spans="1:1" ht="20">
      <c r="A14411" s="39"/>
    </row>
    <row r="14412" spans="1:1" ht="20">
      <c r="A14412" s="39"/>
    </row>
    <row r="14413" spans="1:1" ht="20">
      <c r="A14413" s="39"/>
    </row>
    <row r="14414" spans="1:1" ht="20">
      <c r="A14414" s="39"/>
    </row>
    <row r="14415" spans="1:1" ht="20">
      <c r="A14415" s="39"/>
    </row>
    <row r="14416" spans="1:1" ht="20">
      <c r="A14416" s="39"/>
    </row>
    <row r="14417" spans="1:1" ht="20">
      <c r="A14417" s="39"/>
    </row>
    <row r="14418" spans="1:1" ht="20">
      <c r="A14418" s="39"/>
    </row>
    <row r="14419" spans="1:1" ht="20">
      <c r="A14419" s="39"/>
    </row>
    <row r="14420" spans="1:1" ht="20">
      <c r="A14420" s="39"/>
    </row>
    <row r="14421" spans="1:1" ht="20">
      <c r="A14421" s="39"/>
    </row>
    <row r="14422" spans="1:1" ht="20">
      <c r="A14422" s="39"/>
    </row>
    <row r="14423" spans="1:1" ht="20">
      <c r="A14423" s="39"/>
    </row>
    <row r="14424" spans="1:1" ht="20">
      <c r="A14424" s="39"/>
    </row>
    <row r="14425" spans="1:1" ht="20">
      <c r="A14425" s="39"/>
    </row>
    <row r="14426" spans="1:1" ht="20">
      <c r="A14426" s="39"/>
    </row>
    <row r="14427" spans="1:1" ht="20">
      <c r="A14427" s="39"/>
    </row>
    <row r="14428" spans="1:1" ht="20">
      <c r="A14428" s="39"/>
    </row>
    <row r="14429" spans="1:1" ht="20">
      <c r="A14429" s="39"/>
    </row>
    <row r="14430" spans="1:1" ht="20">
      <c r="A14430" s="39"/>
    </row>
    <row r="14431" spans="1:1" ht="20">
      <c r="A14431" s="39"/>
    </row>
    <row r="14432" spans="1:1" ht="20">
      <c r="A14432" s="39"/>
    </row>
    <row r="14433" spans="1:1" ht="20">
      <c r="A14433" s="39"/>
    </row>
    <row r="14434" spans="1:1" ht="20">
      <c r="A14434" s="39"/>
    </row>
    <row r="14435" spans="1:1" ht="20">
      <c r="A14435" s="39"/>
    </row>
    <row r="14436" spans="1:1" ht="20">
      <c r="A14436" s="39"/>
    </row>
    <row r="14437" spans="1:1" ht="20">
      <c r="A14437" s="39"/>
    </row>
    <row r="14438" spans="1:1" ht="20">
      <c r="A14438" s="39"/>
    </row>
    <row r="14439" spans="1:1" ht="20">
      <c r="A14439" s="39"/>
    </row>
    <row r="14440" spans="1:1" ht="20">
      <c r="A14440" s="39"/>
    </row>
    <row r="14441" spans="1:1" ht="20">
      <c r="A14441" s="39"/>
    </row>
    <row r="14442" spans="1:1" ht="20">
      <c r="A14442" s="39"/>
    </row>
    <row r="14443" spans="1:1" ht="20">
      <c r="A14443" s="39"/>
    </row>
    <row r="14444" spans="1:1" ht="20">
      <c r="A14444" s="39"/>
    </row>
    <row r="14445" spans="1:1" ht="20">
      <c r="A14445" s="39"/>
    </row>
    <row r="14446" spans="1:1" ht="20">
      <c r="A14446" s="39"/>
    </row>
    <row r="14447" spans="1:1" ht="20">
      <c r="A14447" s="39"/>
    </row>
    <row r="14448" spans="1:1" ht="20">
      <c r="A14448" s="39"/>
    </row>
    <row r="14449" spans="1:1" ht="20">
      <c r="A14449" s="39"/>
    </row>
    <row r="14450" spans="1:1" ht="20">
      <c r="A14450" s="39"/>
    </row>
    <row r="14451" spans="1:1" ht="20">
      <c r="A14451" s="39"/>
    </row>
    <row r="14452" spans="1:1" ht="20">
      <c r="A14452" s="39"/>
    </row>
    <row r="14453" spans="1:1" ht="20">
      <c r="A14453" s="39"/>
    </row>
    <row r="14454" spans="1:1" ht="20">
      <c r="A14454" s="39"/>
    </row>
    <row r="14455" spans="1:1" ht="20">
      <c r="A14455" s="39"/>
    </row>
    <row r="14456" spans="1:1" ht="20">
      <c r="A14456" s="39"/>
    </row>
    <row r="14457" spans="1:1" ht="20">
      <c r="A14457" s="39"/>
    </row>
    <row r="14458" spans="1:1" ht="20">
      <c r="A14458" s="39"/>
    </row>
    <row r="14459" spans="1:1" ht="20">
      <c r="A14459" s="39"/>
    </row>
    <row r="14460" spans="1:1" ht="20">
      <c r="A14460" s="39"/>
    </row>
    <row r="14461" spans="1:1" ht="20">
      <c r="A14461" s="39"/>
    </row>
    <row r="14462" spans="1:1" ht="20">
      <c r="A14462" s="39"/>
    </row>
    <row r="14463" spans="1:1" ht="20">
      <c r="A14463" s="39"/>
    </row>
    <row r="14464" spans="1:1" ht="20">
      <c r="A14464" s="39"/>
    </row>
    <row r="14465" spans="1:1" ht="20">
      <c r="A14465" s="39"/>
    </row>
    <row r="14466" spans="1:1" ht="20">
      <c r="A14466" s="39"/>
    </row>
    <row r="14467" spans="1:1" ht="20">
      <c r="A14467" s="39"/>
    </row>
    <row r="14468" spans="1:1" ht="20">
      <c r="A14468" s="39"/>
    </row>
    <row r="14469" spans="1:1" ht="20">
      <c r="A14469" s="39"/>
    </row>
    <row r="14470" spans="1:1" ht="20">
      <c r="A14470" s="39"/>
    </row>
    <row r="14471" spans="1:1" ht="20">
      <c r="A14471" s="39"/>
    </row>
    <row r="14472" spans="1:1" ht="20">
      <c r="A14472" s="39"/>
    </row>
    <row r="14473" spans="1:1" ht="20">
      <c r="A14473" s="39"/>
    </row>
    <row r="14474" spans="1:1" ht="20">
      <c r="A14474" s="39"/>
    </row>
    <row r="14475" spans="1:1" ht="20">
      <c r="A14475" s="39"/>
    </row>
    <row r="14476" spans="1:1" ht="20">
      <c r="A14476" s="39"/>
    </row>
    <row r="14477" spans="1:1" ht="20">
      <c r="A14477" s="39"/>
    </row>
    <row r="14478" spans="1:1" ht="20">
      <c r="A14478" s="39"/>
    </row>
    <row r="14479" spans="1:1" ht="20">
      <c r="A14479" s="39"/>
    </row>
    <row r="14480" spans="1:1" ht="20">
      <c r="A14480" s="39"/>
    </row>
    <row r="14481" spans="1:1" ht="20">
      <c r="A14481" s="39"/>
    </row>
    <row r="14482" spans="1:1" ht="20">
      <c r="A14482" s="39"/>
    </row>
    <row r="14483" spans="1:1" ht="20">
      <c r="A14483" s="39"/>
    </row>
    <row r="14484" spans="1:1" ht="20">
      <c r="A14484" s="39"/>
    </row>
    <row r="14485" spans="1:1" ht="20">
      <c r="A14485" s="39"/>
    </row>
    <row r="14486" spans="1:1" ht="20">
      <c r="A14486" s="39"/>
    </row>
    <row r="14487" spans="1:1" ht="20">
      <c r="A14487" s="39"/>
    </row>
    <row r="14488" spans="1:1" ht="20">
      <c r="A14488" s="39"/>
    </row>
    <row r="14489" spans="1:1" ht="20">
      <c r="A14489" s="39"/>
    </row>
    <row r="14490" spans="1:1" ht="20">
      <c r="A14490" s="39"/>
    </row>
    <row r="14491" spans="1:1" ht="20">
      <c r="A14491" s="39"/>
    </row>
    <row r="14492" spans="1:1" ht="20">
      <c r="A14492" s="39"/>
    </row>
    <row r="14493" spans="1:1" ht="20">
      <c r="A14493" s="39"/>
    </row>
    <row r="14494" spans="1:1" ht="20">
      <c r="A14494" s="39"/>
    </row>
    <row r="14495" spans="1:1" ht="20">
      <c r="A14495" s="39"/>
    </row>
    <row r="14496" spans="1:1" ht="20">
      <c r="A14496" s="39"/>
    </row>
    <row r="14497" spans="1:1" ht="20">
      <c r="A14497" s="39"/>
    </row>
    <row r="14498" spans="1:1" ht="20">
      <c r="A14498" s="39"/>
    </row>
    <row r="14499" spans="1:1" ht="20">
      <c r="A14499" s="39"/>
    </row>
    <row r="14500" spans="1:1" ht="20">
      <c r="A14500" s="39"/>
    </row>
    <row r="14501" spans="1:1" ht="20">
      <c r="A14501" s="39"/>
    </row>
    <row r="14502" spans="1:1" ht="20">
      <c r="A14502" s="39"/>
    </row>
    <row r="14503" spans="1:1" ht="20">
      <c r="A14503" s="39"/>
    </row>
    <row r="14504" spans="1:1" ht="20">
      <c r="A14504" s="39"/>
    </row>
    <row r="14505" spans="1:1" ht="20">
      <c r="A14505" s="39"/>
    </row>
    <row r="14506" spans="1:1" ht="20">
      <c r="A14506" s="39"/>
    </row>
    <row r="14507" spans="1:1" ht="20">
      <c r="A14507" s="39"/>
    </row>
    <row r="14508" spans="1:1" ht="20">
      <c r="A14508" s="39"/>
    </row>
    <row r="14509" spans="1:1" ht="20">
      <c r="A14509" s="39"/>
    </row>
    <row r="14510" spans="1:1" ht="20">
      <c r="A14510" s="39"/>
    </row>
    <row r="14511" spans="1:1" ht="20">
      <c r="A14511" s="39"/>
    </row>
    <row r="14512" spans="1:1" ht="20">
      <c r="A14512" s="39"/>
    </row>
    <row r="14513" spans="1:1" ht="20">
      <c r="A14513" s="39"/>
    </row>
    <row r="14514" spans="1:1" ht="20">
      <c r="A14514" s="39"/>
    </row>
    <row r="14515" spans="1:1" ht="20">
      <c r="A14515" s="39"/>
    </row>
    <row r="14516" spans="1:1" ht="20">
      <c r="A14516" s="39"/>
    </row>
    <row r="14517" spans="1:1" ht="20">
      <c r="A14517" s="39"/>
    </row>
    <row r="14518" spans="1:1" ht="20">
      <c r="A14518" s="39"/>
    </row>
    <row r="14519" spans="1:1" ht="20">
      <c r="A14519" s="39"/>
    </row>
    <row r="14520" spans="1:1" ht="20">
      <c r="A14520" s="39"/>
    </row>
    <row r="14521" spans="1:1" ht="20">
      <c r="A14521" s="39"/>
    </row>
    <row r="14522" spans="1:1" ht="20">
      <c r="A14522" s="39"/>
    </row>
    <row r="14523" spans="1:1" ht="20">
      <c r="A14523" s="39"/>
    </row>
    <row r="14524" spans="1:1" ht="20">
      <c r="A14524" s="39"/>
    </row>
    <row r="14525" spans="1:1" ht="20">
      <c r="A14525" s="39"/>
    </row>
    <row r="14526" spans="1:1" ht="20">
      <c r="A14526" s="39"/>
    </row>
    <row r="14527" spans="1:1" ht="20">
      <c r="A14527" s="39"/>
    </row>
    <row r="14528" spans="1:1" ht="20">
      <c r="A14528" s="39"/>
    </row>
    <row r="14529" spans="1:1" ht="20">
      <c r="A14529" s="39"/>
    </row>
    <row r="14530" spans="1:1" ht="20">
      <c r="A14530" s="39"/>
    </row>
    <row r="14531" spans="1:1" ht="20">
      <c r="A14531" s="39"/>
    </row>
    <row r="14532" spans="1:1" ht="20">
      <c r="A14532" s="39"/>
    </row>
    <row r="14533" spans="1:1" ht="20">
      <c r="A14533" s="39"/>
    </row>
    <row r="14534" spans="1:1" ht="20">
      <c r="A14534" s="39"/>
    </row>
    <row r="14535" spans="1:1" ht="20">
      <c r="A14535" s="39"/>
    </row>
    <row r="14536" spans="1:1" ht="20">
      <c r="A14536" s="39"/>
    </row>
    <row r="14537" spans="1:1" ht="20">
      <c r="A14537" s="39"/>
    </row>
    <row r="14538" spans="1:1" ht="20">
      <c r="A14538" s="39"/>
    </row>
    <row r="14539" spans="1:1" ht="20">
      <c r="A14539" s="39"/>
    </row>
    <row r="14540" spans="1:1" ht="20">
      <c r="A14540" s="39"/>
    </row>
    <row r="14541" spans="1:1" ht="20">
      <c r="A14541" s="39"/>
    </row>
    <row r="14542" spans="1:1" ht="20">
      <c r="A14542" s="39"/>
    </row>
    <row r="14543" spans="1:1" ht="20">
      <c r="A14543" s="39"/>
    </row>
    <row r="14544" spans="1:1" ht="20">
      <c r="A14544" s="39"/>
    </row>
    <row r="14545" spans="1:1" ht="20">
      <c r="A14545" s="39"/>
    </row>
    <row r="14546" spans="1:1" ht="20">
      <c r="A14546" s="39"/>
    </row>
    <row r="14547" spans="1:1" ht="20">
      <c r="A14547" s="39"/>
    </row>
    <row r="14548" spans="1:1" ht="20">
      <c r="A14548" s="39"/>
    </row>
    <row r="14549" spans="1:1" ht="20">
      <c r="A14549" s="39"/>
    </row>
    <row r="14550" spans="1:1" ht="20">
      <c r="A14550" s="39"/>
    </row>
    <row r="14551" spans="1:1" ht="20">
      <c r="A14551" s="39"/>
    </row>
    <row r="14552" spans="1:1" ht="20">
      <c r="A14552" s="39"/>
    </row>
    <row r="14553" spans="1:1" ht="20">
      <c r="A14553" s="39"/>
    </row>
    <row r="14554" spans="1:1" ht="20">
      <c r="A14554" s="39"/>
    </row>
    <row r="14555" spans="1:1" ht="20">
      <c r="A14555" s="39"/>
    </row>
    <row r="14556" spans="1:1" ht="20">
      <c r="A14556" s="39"/>
    </row>
    <row r="14557" spans="1:1" ht="20">
      <c r="A14557" s="39"/>
    </row>
    <row r="14558" spans="1:1" ht="20">
      <c r="A14558" s="39"/>
    </row>
    <row r="14559" spans="1:1" ht="20">
      <c r="A14559" s="39"/>
    </row>
    <row r="14560" spans="1:1" ht="20">
      <c r="A14560" s="39"/>
    </row>
    <row r="14561" spans="1:1" ht="20">
      <c r="A14561" s="39"/>
    </row>
    <row r="14562" spans="1:1" ht="20">
      <c r="A14562" s="39"/>
    </row>
    <row r="14563" spans="1:1" ht="20">
      <c r="A14563" s="39"/>
    </row>
    <row r="14564" spans="1:1" ht="20">
      <c r="A14564" s="39"/>
    </row>
    <row r="14565" spans="1:1" ht="20">
      <c r="A14565" s="39"/>
    </row>
    <row r="14566" spans="1:1" ht="20">
      <c r="A14566" s="39"/>
    </row>
    <row r="14567" spans="1:1" ht="20">
      <c r="A14567" s="39"/>
    </row>
    <row r="14568" spans="1:1" ht="20">
      <c r="A14568" s="39"/>
    </row>
    <row r="14569" spans="1:1" ht="20">
      <c r="A14569" s="39"/>
    </row>
    <row r="14570" spans="1:1" ht="20">
      <c r="A14570" s="39"/>
    </row>
    <row r="14571" spans="1:1" ht="20">
      <c r="A14571" s="39"/>
    </row>
    <row r="14572" spans="1:1" ht="20">
      <c r="A14572" s="39"/>
    </row>
    <row r="14573" spans="1:1" ht="20">
      <c r="A14573" s="39"/>
    </row>
    <row r="14574" spans="1:1" ht="20">
      <c r="A14574" s="39"/>
    </row>
    <row r="14575" spans="1:1" ht="20">
      <c r="A14575" s="39"/>
    </row>
    <row r="14576" spans="1:1" ht="20">
      <c r="A14576" s="39"/>
    </row>
    <row r="14577" spans="1:1" ht="20">
      <c r="A14577" s="39"/>
    </row>
    <row r="14578" spans="1:1" ht="20">
      <c r="A14578" s="39"/>
    </row>
    <row r="14579" spans="1:1" ht="20">
      <c r="A14579" s="39"/>
    </row>
    <row r="14580" spans="1:1" ht="20">
      <c r="A14580" s="39"/>
    </row>
    <row r="14581" spans="1:1" ht="20">
      <c r="A14581" s="39"/>
    </row>
    <row r="14582" spans="1:1" ht="20">
      <c r="A14582" s="39"/>
    </row>
    <row r="14583" spans="1:1" ht="20">
      <c r="A14583" s="39"/>
    </row>
    <row r="14584" spans="1:1" ht="20">
      <c r="A14584" s="39"/>
    </row>
    <row r="14585" spans="1:1" ht="20">
      <c r="A14585" s="39"/>
    </row>
    <row r="14586" spans="1:1" ht="20">
      <c r="A14586" s="39"/>
    </row>
    <row r="14587" spans="1:1" ht="20">
      <c r="A14587" s="39"/>
    </row>
    <row r="14588" spans="1:1" ht="20">
      <c r="A14588" s="39"/>
    </row>
    <row r="14589" spans="1:1" ht="20">
      <c r="A14589" s="39"/>
    </row>
    <row r="14590" spans="1:1" ht="20">
      <c r="A14590" s="39"/>
    </row>
    <row r="14591" spans="1:1" ht="20">
      <c r="A14591" s="39"/>
    </row>
    <row r="14592" spans="1:1" ht="20">
      <c r="A14592" s="39"/>
    </row>
    <row r="14593" spans="1:1" ht="20">
      <c r="A14593" s="39"/>
    </row>
    <row r="14594" spans="1:1" ht="20">
      <c r="A14594" s="39"/>
    </row>
    <row r="14595" spans="1:1" ht="20">
      <c r="A14595" s="39"/>
    </row>
    <row r="14596" spans="1:1" ht="20">
      <c r="A14596" s="39"/>
    </row>
    <row r="14597" spans="1:1" ht="20">
      <c r="A14597" s="39"/>
    </row>
    <row r="14598" spans="1:1" ht="20">
      <c r="A14598" s="39"/>
    </row>
    <row r="14599" spans="1:1" ht="20">
      <c r="A14599" s="39"/>
    </row>
    <row r="14600" spans="1:1" ht="20">
      <c r="A14600" s="39"/>
    </row>
    <row r="14601" spans="1:1" ht="20">
      <c r="A14601" s="39"/>
    </row>
    <row r="14602" spans="1:1" ht="20">
      <c r="A14602" s="39"/>
    </row>
    <row r="14603" spans="1:1" ht="20">
      <c r="A14603" s="39"/>
    </row>
    <row r="14604" spans="1:1" ht="20">
      <c r="A14604" s="39"/>
    </row>
    <row r="14605" spans="1:1" ht="20">
      <c r="A14605" s="39"/>
    </row>
    <row r="14606" spans="1:1" ht="20">
      <c r="A14606" s="39"/>
    </row>
    <row r="14607" spans="1:1" ht="20">
      <c r="A14607" s="39"/>
    </row>
    <row r="14608" spans="1:1" ht="20">
      <c r="A14608" s="39"/>
    </row>
    <row r="14609" spans="1:1" ht="20">
      <c r="A14609" s="39"/>
    </row>
    <row r="14610" spans="1:1" ht="20">
      <c r="A14610" s="39"/>
    </row>
    <row r="14611" spans="1:1" ht="20">
      <c r="A14611" s="39"/>
    </row>
    <row r="14612" spans="1:1" ht="20">
      <c r="A14612" s="39"/>
    </row>
    <row r="14613" spans="1:1" ht="20">
      <c r="A14613" s="39"/>
    </row>
    <row r="14614" spans="1:1" ht="20">
      <c r="A14614" s="39"/>
    </row>
    <row r="14615" spans="1:1" ht="20">
      <c r="A14615" s="39"/>
    </row>
    <row r="14616" spans="1:1" ht="20">
      <c r="A14616" s="39"/>
    </row>
    <row r="14617" spans="1:1" ht="20">
      <c r="A14617" s="39"/>
    </row>
    <row r="14618" spans="1:1" ht="20">
      <c r="A14618" s="39"/>
    </row>
    <row r="14619" spans="1:1" ht="20">
      <c r="A14619" s="39"/>
    </row>
    <row r="14620" spans="1:1" ht="20">
      <c r="A14620" s="39"/>
    </row>
    <row r="14621" spans="1:1" ht="20">
      <c r="A14621" s="39"/>
    </row>
    <row r="14622" spans="1:1" ht="20">
      <c r="A14622" s="39"/>
    </row>
    <row r="14623" spans="1:1" ht="20">
      <c r="A14623" s="39"/>
    </row>
    <row r="14624" spans="1:1" ht="20">
      <c r="A14624" s="39"/>
    </row>
    <row r="14625" spans="1:1" ht="20">
      <c r="A14625" s="39"/>
    </row>
    <row r="14626" spans="1:1" ht="20">
      <c r="A14626" s="39"/>
    </row>
    <row r="14627" spans="1:1" ht="20">
      <c r="A14627" s="39"/>
    </row>
    <row r="14628" spans="1:1" ht="20">
      <c r="A14628" s="39"/>
    </row>
    <row r="14629" spans="1:1" ht="20">
      <c r="A14629" s="39"/>
    </row>
    <row r="14630" spans="1:1" ht="20">
      <c r="A14630" s="39"/>
    </row>
    <row r="14631" spans="1:1" ht="20">
      <c r="A14631" s="39"/>
    </row>
    <row r="14632" spans="1:1" ht="20">
      <c r="A14632" s="39"/>
    </row>
    <row r="14633" spans="1:1" ht="20">
      <c r="A14633" s="39"/>
    </row>
    <row r="14634" spans="1:1" ht="20">
      <c r="A14634" s="39"/>
    </row>
    <row r="14635" spans="1:1" ht="20">
      <c r="A14635" s="39"/>
    </row>
    <row r="14636" spans="1:1" ht="20">
      <c r="A14636" s="39"/>
    </row>
    <row r="14637" spans="1:1" ht="20">
      <c r="A14637" s="39"/>
    </row>
    <row r="14638" spans="1:1" ht="20">
      <c r="A14638" s="39"/>
    </row>
    <row r="14639" spans="1:1" ht="20">
      <c r="A14639" s="39"/>
    </row>
    <row r="14640" spans="1:1" ht="20">
      <c r="A14640" s="39"/>
    </row>
    <row r="14641" spans="1:1" ht="20">
      <c r="A14641" s="39"/>
    </row>
    <row r="14642" spans="1:1" ht="20">
      <c r="A14642" s="39"/>
    </row>
    <row r="14643" spans="1:1" ht="20">
      <c r="A14643" s="39"/>
    </row>
    <row r="14644" spans="1:1" ht="20">
      <c r="A14644" s="39"/>
    </row>
    <row r="14645" spans="1:1" ht="20">
      <c r="A14645" s="39"/>
    </row>
    <row r="14646" spans="1:1" ht="20">
      <c r="A14646" s="39"/>
    </row>
    <row r="14647" spans="1:1" ht="20">
      <c r="A14647" s="39"/>
    </row>
    <row r="14648" spans="1:1" ht="20">
      <c r="A14648" s="39"/>
    </row>
    <row r="14649" spans="1:1" ht="20">
      <c r="A14649" s="39"/>
    </row>
    <row r="14650" spans="1:1" ht="20">
      <c r="A14650" s="39"/>
    </row>
    <row r="14651" spans="1:1" ht="20">
      <c r="A14651" s="39"/>
    </row>
    <row r="14652" spans="1:1" ht="20">
      <c r="A14652" s="39"/>
    </row>
    <row r="14653" spans="1:1" ht="20">
      <c r="A14653" s="39"/>
    </row>
    <row r="14654" spans="1:1" ht="20">
      <c r="A14654" s="39"/>
    </row>
    <row r="14655" spans="1:1" ht="20">
      <c r="A14655" s="39"/>
    </row>
    <row r="14656" spans="1:1" ht="20">
      <c r="A14656" s="39"/>
    </row>
    <row r="14657" spans="1:1" ht="20">
      <c r="A14657" s="39"/>
    </row>
    <row r="14658" spans="1:1" ht="20">
      <c r="A14658" s="39"/>
    </row>
    <row r="14659" spans="1:1" ht="20">
      <c r="A14659" s="39"/>
    </row>
    <row r="14660" spans="1:1" ht="20">
      <c r="A14660" s="39"/>
    </row>
    <row r="14661" spans="1:1" ht="20">
      <c r="A14661" s="39"/>
    </row>
    <row r="14662" spans="1:1" ht="20">
      <c r="A14662" s="39"/>
    </row>
    <row r="14663" spans="1:1" ht="20">
      <c r="A14663" s="39"/>
    </row>
    <row r="14664" spans="1:1" ht="20">
      <c r="A14664" s="39"/>
    </row>
    <row r="14665" spans="1:1" ht="20">
      <c r="A14665" s="39"/>
    </row>
    <row r="14666" spans="1:1" ht="20">
      <c r="A14666" s="39"/>
    </row>
    <row r="14667" spans="1:1" ht="20">
      <c r="A14667" s="39"/>
    </row>
    <row r="14668" spans="1:1" ht="20">
      <c r="A14668" s="39"/>
    </row>
    <row r="14669" spans="1:1" ht="20">
      <c r="A14669" s="39"/>
    </row>
    <row r="14670" spans="1:1" ht="20">
      <c r="A14670" s="39"/>
    </row>
    <row r="14671" spans="1:1" ht="20">
      <c r="A14671" s="39"/>
    </row>
    <row r="14672" spans="1:1" ht="20">
      <c r="A14672" s="39"/>
    </row>
    <row r="14673" spans="1:1" ht="20">
      <c r="A14673" s="39"/>
    </row>
    <row r="14674" spans="1:1" ht="20">
      <c r="A14674" s="39"/>
    </row>
    <row r="14675" spans="1:1" ht="20">
      <c r="A14675" s="39"/>
    </row>
    <row r="14676" spans="1:1" ht="20">
      <c r="A14676" s="39"/>
    </row>
    <row r="14677" spans="1:1" ht="20">
      <c r="A14677" s="39"/>
    </row>
    <row r="14678" spans="1:1" ht="20">
      <c r="A14678" s="39"/>
    </row>
    <row r="14679" spans="1:1" ht="20">
      <c r="A14679" s="39"/>
    </row>
    <row r="14680" spans="1:1" ht="20">
      <c r="A14680" s="39"/>
    </row>
    <row r="14681" spans="1:1" ht="20">
      <c r="A14681" s="39"/>
    </row>
    <row r="14682" spans="1:1" ht="20">
      <c r="A14682" s="39"/>
    </row>
    <row r="14683" spans="1:1" ht="20">
      <c r="A14683" s="39"/>
    </row>
    <row r="14684" spans="1:1" ht="20">
      <c r="A14684" s="39"/>
    </row>
    <row r="14685" spans="1:1" ht="20">
      <c r="A14685" s="39"/>
    </row>
    <row r="14686" spans="1:1" ht="20">
      <c r="A14686" s="39"/>
    </row>
    <row r="14687" spans="1:1" ht="20">
      <c r="A14687" s="39"/>
    </row>
    <row r="14688" spans="1:1" ht="20">
      <c r="A14688" s="39"/>
    </row>
    <row r="14689" spans="1:1" ht="20">
      <c r="A14689" s="39"/>
    </row>
    <row r="14690" spans="1:1" ht="20">
      <c r="A14690" s="39"/>
    </row>
    <row r="14691" spans="1:1" ht="20">
      <c r="A14691" s="39"/>
    </row>
    <row r="14692" spans="1:1" ht="20">
      <c r="A14692" s="39"/>
    </row>
    <row r="14693" spans="1:1" ht="20">
      <c r="A14693" s="39"/>
    </row>
    <row r="14694" spans="1:1" ht="20">
      <c r="A14694" s="39"/>
    </row>
    <row r="14695" spans="1:1" ht="20">
      <c r="A14695" s="39"/>
    </row>
    <row r="14696" spans="1:1" ht="20">
      <c r="A14696" s="39"/>
    </row>
    <row r="14697" spans="1:1" ht="20">
      <c r="A14697" s="39"/>
    </row>
    <row r="14698" spans="1:1" ht="20">
      <c r="A14698" s="39"/>
    </row>
    <row r="14699" spans="1:1" ht="20">
      <c r="A14699" s="39"/>
    </row>
    <row r="14700" spans="1:1" ht="20">
      <c r="A14700" s="39"/>
    </row>
    <row r="14701" spans="1:1" ht="20">
      <c r="A14701" s="39"/>
    </row>
    <row r="14702" spans="1:1" ht="20">
      <c r="A14702" s="39"/>
    </row>
    <row r="14703" spans="1:1" ht="20">
      <c r="A14703" s="39"/>
    </row>
    <row r="14704" spans="1:1" ht="20">
      <c r="A14704" s="39"/>
    </row>
    <row r="14705" spans="1:1" ht="20">
      <c r="A14705" s="39"/>
    </row>
    <row r="14706" spans="1:1" ht="20">
      <c r="A14706" s="39"/>
    </row>
    <row r="14707" spans="1:1" ht="20">
      <c r="A14707" s="39"/>
    </row>
    <row r="14708" spans="1:1" ht="20">
      <c r="A14708" s="39"/>
    </row>
    <row r="14709" spans="1:1" ht="20">
      <c r="A14709" s="39"/>
    </row>
    <row r="14710" spans="1:1" ht="20">
      <c r="A14710" s="39"/>
    </row>
    <row r="14711" spans="1:1" ht="20">
      <c r="A14711" s="39"/>
    </row>
    <row r="14712" spans="1:1" ht="20">
      <c r="A14712" s="39"/>
    </row>
    <row r="14713" spans="1:1" ht="20">
      <c r="A14713" s="39"/>
    </row>
    <row r="14714" spans="1:1" ht="20">
      <c r="A14714" s="39"/>
    </row>
    <row r="14715" spans="1:1" ht="20">
      <c r="A14715" s="39"/>
    </row>
    <row r="14716" spans="1:1" ht="20">
      <c r="A14716" s="39"/>
    </row>
    <row r="14717" spans="1:1" ht="20">
      <c r="A14717" s="39"/>
    </row>
    <row r="14718" spans="1:1" ht="20">
      <c r="A14718" s="39"/>
    </row>
    <row r="14719" spans="1:1" ht="20">
      <c r="A14719" s="39"/>
    </row>
    <row r="14720" spans="1:1" ht="20">
      <c r="A14720" s="39"/>
    </row>
    <row r="14721" spans="1:1" ht="20">
      <c r="A14721" s="39"/>
    </row>
    <row r="14722" spans="1:1" ht="20">
      <c r="A14722" s="39"/>
    </row>
    <row r="14723" spans="1:1" ht="20">
      <c r="A14723" s="39"/>
    </row>
    <row r="14724" spans="1:1" ht="20">
      <c r="A14724" s="39"/>
    </row>
    <row r="14725" spans="1:1" ht="20">
      <c r="A14725" s="39"/>
    </row>
    <row r="14726" spans="1:1" ht="20">
      <c r="A14726" s="39"/>
    </row>
    <row r="14727" spans="1:1" ht="20">
      <c r="A14727" s="39"/>
    </row>
    <row r="14728" spans="1:1" ht="20">
      <c r="A14728" s="39"/>
    </row>
    <row r="14729" spans="1:1" ht="20">
      <c r="A14729" s="39"/>
    </row>
    <row r="14730" spans="1:1" ht="20">
      <c r="A14730" s="39"/>
    </row>
    <row r="14731" spans="1:1" ht="20">
      <c r="A14731" s="39"/>
    </row>
    <row r="14732" spans="1:1" ht="20">
      <c r="A14732" s="39"/>
    </row>
    <row r="14733" spans="1:1" ht="20">
      <c r="A14733" s="39"/>
    </row>
    <row r="14734" spans="1:1" ht="20">
      <c r="A14734" s="39"/>
    </row>
    <row r="14735" spans="1:1" ht="20">
      <c r="A14735" s="39"/>
    </row>
    <row r="14736" spans="1:1" ht="20">
      <c r="A14736" s="39"/>
    </row>
    <row r="14737" spans="1:1" ht="20">
      <c r="A14737" s="39"/>
    </row>
    <row r="14738" spans="1:1" ht="20">
      <c r="A14738" s="39"/>
    </row>
    <row r="14739" spans="1:1" ht="20">
      <c r="A14739" s="39"/>
    </row>
    <row r="14740" spans="1:1" ht="20">
      <c r="A14740" s="39"/>
    </row>
    <row r="14741" spans="1:1" ht="20">
      <c r="A14741" s="39"/>
    </row>
    <row r="14742" spans="1:1" ht="20">
      <c r="A14742" s="39"/>
    </row>
    <row r="14743" spans="1:1" ht="20">
      <c r="A14743" s="39"/>
    </row>
    <row r="14744" spans="1:1" ht="20">
      <c r="A14744" s="39"/>
    </row>
    <row r="14745" spans="1:1" ht="20">
      <c r="A14745" s="39"/>
    </row>
    <row r="14746" spans="1:1" ht="20">
      <c r="A14746" s="39"/>
    </row>
    <row r="14747" spans="1:1" ht="20">
      <c r="A14747" s="39"/>
    </row>
    <row r="14748" spans="1:1" ht="20">
      <c r="A14748" s="39"/>
    </row>
    <row r="14749" spans="1:1" ht="20">
      <c r="A14749" s="39"/>
    </row>
    <row r="14750" spans="1:1" ht="20">
      <c r="A14750" s="39"/>
    </row>
    <row r="14751" spans="1:1" ht="20">
      <c r="A14751" s="39"/>
    </row>
    <row r="14752" spans="1:1" ht="20">
      <c r="A14752" s="39"/>
    </row>
    <row r="14753" spans="1:1" ht="20">
      <c r="A14753" s="39"/>
    </row>
    <row r="14754" spans="1:1" ht="20">
      <c r="A14754" s="39"/>
    </row>
    <row r="14755" spans="1:1" ht="20">
      <c r="A14755" s="39"/>
    </row>
    <row r="14756" spans="1:1" ht="20">
      <c r="A14756" s="39"/>
    </row>
    <row r="14757" spans="1:1" ht="20">
      <c r="A14757" s="39"/>
    </row>
    <row r="14758" spans="1:1" ht="20">
      <c r="A14758" s="39"/>
    </row>
    <row r="14759" spans="1:1" ht="20">
      <c r="A14759" s="39"/>
    </row>
    <row r="14760" spans="1:1" ht="20">
      <c r="A14760" s="39"/>
    </row>
    <row r="14761" spans="1:1" ht="20">
      <c r="A14761" s="39"/>
    </row>
    <row r="14762" spans="1:1" ht="20">
      <c r="A14762" s="39"/>
    </row>
    <row r="14763" spans="1:1" ht="20">
      <c r="A14763" s="39"/>
    </row>
    <row r="14764" spans="1:1" ht="20">
      <c r="A14764" s="39"/>
    </row>
    <row r="14765" spans="1:1" ht="20">
      <c r="A14765" s="39"/>
    </row>
    <row r="14766" spans="1:1" ht="20">
      <c r="A14766" s="39"/>
    </row>
    <row r="14767" spans="1:1" ht="20">
      <c r="A14767" s="39"/>
    </row>
    <row r="14768" spans="1:1" ht="20">
      <c r="A14768" s="39"/>
    </row>
    <row r="14769" spans="1:1" ht="20">
      <c r="A14769" s="39"/>
    </row>
    <row r="14770" spans="1:1" ht="20">
      <c r="A14770" s="39"/>
    </row>
    <row r="14771" spans="1:1" ht="20">
      <c r="A14771" s="39"/>
    </row>
    <row r="14772" spans="1:1" ht="20">
      <c r="A14772" s="39"/>
    </row>
    <row r="14773" spans="1:1" ht="20">
      <c r="A14773" s="39"/>
    </row>
    <row r="14774" spans="1:1" ht="20">
      <c r="A14774" s="39"/>
    </row>
    <row r="14775" spans="1:1" ht="20">
      <c r="A14775" s="39"/>
    </row>
    <row r="14776" spans="1:1" ht="20">
      <c r="A14776" s="39"/>
    </row>
    <row r="14777" spans="1:1" ht="20">
      <c r="A14777" s="39"/>
    </row>
    <row r="14778" spans="1:1" ht="20">
      <c r="A14778" s="39"/>
    </row>
    <row r="14779" spans="1:1" ht="20">
      <c r="A14779" s="39"/>
    </row>
    <row r="14780" spans="1:1" ht="20">
      <c r="A14780" s="39"/>
    </row>
    <row r="14781" spans="1:1" ht="20">
      <c r="A14781" s="39"/>
    </row>
    <row r="14782" spans="1:1" ht="20">
      <c r="A14782" s="39"/>
    </row>
    <row r="14783" spans="1:1" ht="20">
      <c r="A14783" s="39"/>
    </row>
    <row r="14784" spans="1:1" ht="20">
      <c r="A14784" s="39"/>
    </row>
    <row r="14785" spans="1:1" ht="20">
      <c r="A14785" s="39"/>
    </row>
    <row r="14786" spans="1:1" ht="20">
      <c r="A14786" s="39"/>
    </row>
    <row r="14787" spans="1:1" ht="20">
      <c r="A14787" s="39"/>
    </row>
    <row r="14788" spans="1:1" ht="20">
      <c r="A14788" s="39"/>
    </row>
    <row r="14789" spans="1:1" ht="20">
      <c r="A14789" s="39"/>
    </row>
    <row r="14790" spans="1:1" ht="20">
      <c r="A14790" s="39"/>
    </row>
    <row r="14791" spans="1:1" ht="20">
      <c r="A14791" s="39"/>
    </row>
    <row r="14792" spans="1:1" ht="20">
      <c r="A14792" s="39"/>
    </row>
    <row r="14793" spans="1:1" ht="20">
      <c r="A14793" s="39"/>
    </row>
    <row r="14794" spans="1:1" ht="20">
      <c r="A14794" s="39"/>
    </row>
    <row r="14795" spans="1:1" ht="20">
      <c r="A14795" s="39"/>
    </row>
    <row r="14796" spans="1:1" ht="20">
      <c r="A14796" s="39"/>
    </row>
    <row r="14797" spans="1:1" ht="20">
      <c r="A14797" s="39"/>
    </row>
    <row r="14798" spans="1:1" ht="20">
      <c r="A14798" s="39"/>
    </row>
    <row r="14799" spans="1:1" ht="20">
      <c r="A14799" s="39"/>
    </row>
    <row r="14800" spans="1:1" ht="20">
      <c r="A14800" s="39"/>
    </row>
    <row r="14801" spans="1:1" ht="20">
      <c r="A14801" s="39"/>
    </row>
    <row r="14802" spans="1:1" ht="20">
      <c r="A14802" s="39"/>
    </row>
    <row r="14803" spans="1:1" ht="20">
      <c r="A14803" s="39"/>
    </row>
    <row r="14804" spans="1:1" ht="20">
      <c r="A14804" s="39"/>
    </row>
    <row r="14805" spans="1:1" ht="20">
      <c r="A14805" s="39"/>
    </row>
    <row r="14806" spans="1:1" ht="20">
      <c r="A14806" s="39"/>
    </row>
    <row r="14807" spans="1:1" ht="20">
      <c r="A14807" s="39"/>
    </row>
    <row r="14808" spans="1:1" ht="20">
      <c r="A14808" s="39"/>
    </row>
    <row r="14809" spans="1:1" ht="20">
      <c r="A14809" s="39"/>
    </row>
    <row r="14810" spans="1:1" ht="20">
      <c r="A14810" s="39"/>
    </row>
    <row r="14811" spans="1:1" ht="20">
      <c r="A14811" s="39"/>
    </row>
    <row r="14812" spans="1:1" ht="20">
      <c r="A14812" s="39"/>
    </row>
    <row r="14813" spans="1:1" ht="20">
      <c r="A14813" s="39"/>
    </row>
    <row r="14814" spans="1:1" ht="20">
      <c r="A14814" s="39"/>
    </row>
    <row r="14815" spans="1:1" ht="20">
      <c r="A14815" s="39"/>
    </row>
    <row r="14816" spans="1:1" ht="20">
      <c r="A14816" s="39"/>
    </row>
    <row r="14817" spans="1:1" ht="20">
      <c r="A14817" s="39"/>
    </row>
    <row r="14818" spans="1:1" ht="20">
      <c r="A14818" s="39"/>
    </row>
    <row r="14819" spans="1:1" ht="20">
      <c r="A14819" s="39"/>
    </row>
    <row r="14820" spans="1:1" ht="20">
      <c r="A14820" s="39"/>
    </row>
    <row r="14821" spans="1:1" ht="20">
      <c r="A14821" s="39"/>
    </row>
    <row r="14822" spans="1:1" ht="20">
      <c r="A14822" s="39"/>
    </row>
    <row r="14823" spans="1:1" ht="20">
      <c r="A14823" s="39"/>
    </row>
    <row r="14824" spans="1:1" ht="20">
      <c r="A14824" s="39"/>
    </row>
    <row r="14825" spans="1:1" ht="20">
      <c r="A14825" s="39"/>
    </row>
    <row r="14826" spans="1:1" ht="20">
      <c r="A14826" s="39"/>
    </row>
    <row r="14827" spans="1:1" ht="20">
      <c r="A14827" s="39"/>
    </row>
    <row r="14828" spans="1:1" ht="20">
      <c r="A14828" s="39"/>
    </row>
    <row r="14829" spans="1:1" ht="20">
      <c r="A14829" s="39"/>
    </row>
    <row r="14830" spans="1:1" ht="20">
      <c r="A14830" s="39"/>
    </row>
    <row r="14831" spans="1:1" ht="20">
      <c r="A14831" s="39"/>
    </row>
    <row r="14832" spans="1:1" ht="20">
      <c r="A14832" s="39"/>
    </row>
    <row r="14833" spans="1:1" ht="20">
      <c r="A14833" s="39"/>
    </row>
    <row r="14834" spans="1:1" ht="20">
      <c r="A14834" s="39"/>
    </row>
    <row r="14835" spans="1:1" ht="20">
      <c r="A14835" s="39"/>
    </row>
    <row r="14836" spans="1:1" ht="20">
      <c r="A14836" s="39"/>
    </row>
    <row r="14837" spans="1:1" ht="20">
      <c r="A14837" s="39"/>
    </row>
    <row r="14838" spans="1:1" ht="20">
      <c r="A14838" s="39"/>
    </row>
    <row r="14839" spans="1:1" ht="20">
      <c r="A14839" s="39"/>
    </row>
    <row r="14840" spans="1:1" ht="20">
      <c r="A14840" s="39"/>
    </row>
    <row r="14841" spans="1:1" ht="20">
      <c r="A14841" s="39"/>
    </row>
    <row r="14842" spans="1:1" ht="20">
      <c r="A14842" s="39"/>
    </row>
    <row r="14843" spans="1:1" ht="20">
      <c r="A14843" s="39"/>
    </row>
    <row r="14844" spans="1:1" ht="20">
      <c r="A14844" s="39"/>
    </row>
    <row r="14845" spans="1:1" ht="20">
      <c r="A14845" s="39"/>
    </row>
    <row r="14846" spans="1:1" ht="20">
      <c r="A14846" s="39"/>
    </row>
    <row r="14847" spans="1:1" ht="20">
      <c r="A14847" s="39"/>
    </row>
    <row r="14848" spans="1:1" ht="20">
      <c r="A14848" s="39"/>
    </row>
    <row r="14849" spans="1:1" ht="20">
      <c r="A14849" s="39"/>
    </row>
    <row r="14850" spans="1:1" ht="20">
      <c r="A14850" s="39"/>
    </row>
    <row r="14851" spans="1:1" ht="20">
      <c r="A14851" s="39"/>
    </row>
    <row r="14852" spans="1:1" ht="20">
      <c r="A14852" s="39"/>
    </row>
    <row r="14853" spans="1:1" ht="20">
      <c r="A14853" s="39"/>
    </row>
    <row r="14854" spans="1:1" ht="20">
      <c r="A14854" s="39"/>
    </row>
    <row r="14855" spans="1:1" ht="20">
      <c r="A14855" s="39"/>
    </row>
    <row r="14856" spans="1:1" ht="20">
      <c r="A14856" s="39"/>
    </row>
    <row r="14857" spans="1:1" ht="20">
      <c r="A14857" s="39"/>
    </row>
    <row r="14858" spans="1:1" ht="20">
      <c r="A14858" s="39"/>
    </row>
    <row r="14859" spans="1:1" ht="20">
      <c r="A14859" s="39"/>
    </row>
    <row r="14860" spans="1:1" ht="20">
      <c r="A14860" s="39"/>
    </row>
    <row r="14861" spans="1:1" ht="20">
      <c r="A14861" s="39"/>
    </row>
    <row r="14862" spans="1:1" ht="20">
      <c r="A14862" s="39"/>
    </row>
    <row r="14863" spans="1:1" ht="20">
      <c r="A14863" s="39"/>
    </row>
    <row r="14864" spans="1:1" ht="20">
      <c r="A14864" s="39"/>
    </row>
    <row r="14865" spans="1:1" ht="20">
      <c r="A14865" s="39"/>
    </row>
    <row r="14866" spans="1:1" ht="20">
      <c r="A14866" s="39"/>
    </row>
    <row r="14867" spans="1:1" ht="20">
      <c r="A14867" s="39"/>
    </row>
    <row r="14868" spans="1:1" ht="20">
      <c r="A14868" s="39"/>
    </row>
    <row r="14869" spans="1:1" ht="20">
      <c r="A14869" s="39"/>
    </row>
    <row r="14870" spans="1:1" ht="20">
      <c r="A14870" s="39"/>
    </row>
    <row r="14871" spans="1:1" ht="20">
      <c r="A14871" s="39"/>
    </row>
    <row r="14872" spans="1:1" ht="20">
      <c r="A14872" s="39"/>
    </row>
    <row r="14873" spans="1:1" ht="20">
      <c r="A14873" s="39"/>
    </row>
    <row r="14874" spans="1:1" ht="20">
      <c r="A14874" s="39"/>
    </row>
    <row r="14875" spans="1:1" ht="20">
      <c r="A14875" s="39"/>
    </row>
    <row r="14876" spans="1:1" ht="20">
      <c r="A14876" s="39"/>
    </row>
    <row r="14877" spans="1:1" ht="20">
      <c r="A14877" s="39"/>
    </row>
    <row r="14878" spans="1:1" ht="20">
      <c r="A14878" s="39"/>
    </row>
    <row r="14879" spans="1:1" ht="20">
      <c r="A14879" s="39"/>
    </row>
    <row r="14880" spans="1:1" ht="20">
      <c r="A14880" s="39"/>
    </row>
    <row r="14881" spans="1:1" ht="20">
      <c r="A14881" s="39"/>
    </row>
    <row r="14882" spans="1:1" ht="20">
      <c r="A14882" s="39"/>
    </row>
    <row r="14883" spans="1:1" ht="20">
      <c r="A14883" s="39"/>
    </row>
    <row r="14884" spans="1:1" ht="20">
      <c r="A14884" s="39"/>
    </row>
    <row r="14885" spans="1:1" ht="20">
      <c r="A14885" s="39"/>
    </row>
    <row r="14886" spans="1:1" ht="20">
      <c r="A14886" s="39"/>
    </row>
    <row r="14887" spans="1:1" ht="20">
      <c r="A14887" s="39"/>
    </row>
    <row r="14888" spans="1:1" ht="20">
      <c r="A14888" s="39"/>
    </row>
    <row r="14889" spans="1:1" ht="20">
      <c r="A14889" s="39"/>
    </row>
    <row r="14890" spans="1:1" ht="20">
      <c r="A14890" s="39"/>
    </row>
    <row r="14891" spans="1:1" ht="20">
      <c r="A14891" s="39"/>
    </row>
    <row r="14892" spans="1:1" ht="20">
      <c r="A14892" s="39"/>
    </row>
    <row r="14893" spans="1:1" ht="20">
      <c r="A14893" s="39"/>
    </row>
    <row r="14894" spans="1:1" ht="20">
      <c r="A14894" s="39"/>
    </row>
    <row r="14895" spans="1:1" ht="20">
      <c r="A14895" s="39"/>
    </row>
    <row r="14896" spans="1:1" ht="20">
      <c r="A14896" s="39"/>
    </row>
    <row r="14897" spans="1:1" ht="20">
      <c r="A14897" s="39"/>
    </row>
    <row r="14898" spans="1:1" ht="20">
      <c r="A14898" s="39"/>
    </row>
    <row r="14899" spans="1:1" ht="20">
      <c r="A14899" s="39"/>
    </row>
    <row r="14900" spans="1:1" ht="20">
      <c r="A14900" s="39"/>
    </row>
    <row r="14901" spans="1:1" ht="20">
      <c r="A14901" s="39"/>
    </row>
    <row r="14902" spans="1:1" ht="20">
      <c r="A14902" s="39"/>
    </row>
    <row r="14903" spans="1:1" ht="20">
      <c r="A14903" s="39"/>
    </row>
    <row r="14904" spans="1:1" ht="20">
      <c r="A14904" s="39"/>
    </row>
    <row r="14905" spans="1:1" ht="20">
      <c r="A14905" s="39"/>
    </row>
    <row r="14906" spans="1:1" ht="20">
      <c r="A14906" s="39"/>
    </row>
    <row r="14907" spans="1:1" ht="20">
      <c r="A14907" s="39"/>
    </row>
    <row r="14908" spans="1:1" ht="20">
      <c r="A14908" s="39"/>
    </row>
    <row r="14909" spans="1:1" ht="20">
      <c r="A14909" s="39"/>
    </row>
    <row r="14910" spans="1:1" ht="20">
      <c r="A14910" s="39"/>
    </row>
    <row r="14911" spans="1:1" ht="20">
      <c r="A14911" s="39"/>
    </row>
    <row r="14912" spans="1:1" ht="20">
      <c r="A14912" s="39"/>
    </row>
    <row r="14913" spans="1:1" ht="20">
      <c r="A14913" s="39"/>
    </row>
    <row r="14914" spans="1:1" ht="20">
      <c r="A14914" s="39"/>
    </row>
    <row r="14915" spans="1:1" ht="20">
      <c r="A14915" s="39"/>
    </row>
    <row r="14916" spans="1:1" ht="20">
      <c r="A14916" s="39"/>
    </row>
    <row r="14917" spans="1:1" ht="20">
      <c r="A14917" s="39"/>
    </row>
    <row r="14918" spans="1:1" ht="20">
      <c r="A14918" s="39"/>
    </row>
    <row r="14919" spans="1:1" ht="20">
      <c r="A14919" s="39"/>
    </row>
    <row r="14920" spans="1:1" ht="20">
      <c r="A14920" s="39"/>
    </row>
    <row r="14921" spans="1:1" ht="20">
      <c r="A14921" s="39"/>
    </row>
    <row r="14922" spans="1:1" ht="20">
      <c r="A14922" s="39"/>
    </row>
    <row r="14923" spans="1:1" ht="20">
      <c r="A14923" s="39"/>
    </row>
    <row r="14924" spans="1:1" ht="20">
      <c r="A14924" s="39"/>
    </row>
    <row r="14925" spans="1:1" ht="20">
      <c r="A14925" s="39"/>
    </row>
    <row r="14926" spans="1:1" ht="20">
      <c r="A14926" s="39"/>
    </row>
    <row r="14927" spans="1:1" ht="20">
      <c r="A14927" s="39"/>
    </row>
    <row r="14928" spans="1:1" ht="20">
      <c r="A14928" s="39"/>
    </row>
    <row r="14929" spans="1:1" ht="20">
      <c r="A14929" s="39"/>
    </row>
    <row r="14930" spans="1:1" ht="20">
      <c r="A14930" s="39"/>
    </row>
    <row r="14931" spans="1:1" ht="20">
      <c r="A14931" s="39"/>
    </row>
    <row r="14932" spans="1:1" ht="20">
      <c r="A14932" s="39"/>
    </row>
    <row r="14933" spans="1:1" ht="20">
      <c r="A14933" s="39"/>
    </row>
    <row r="14934" spans="1:1" ht="20">
      <c r="A14934" s="39"/>
    </row>
    <row r="14935" spans="1:1" ht="20">
      <c r="A14935" s="39"/>
    </row>
    <row r="14936" spans="1:1" ht="20">
      <c r="A14936" s="39"/>
    </row>
    <row r="14937" spans="1:1" ht="20">
      <c r="A14937" s="39"/>
    </row>
    <row r="14938" spans="1:1" ht="20">
      <c r="A14938" s="39"/>
    </row>
    <row r="14939" spans="1:1" ht="20">
      <c r="A14939" s="39"/>
    </row>
    <row r="14940" spans="1:1" ht="20">
      <c r="A14940" s="39"/>
    </row>
    <row r="14941" spans="1:1" ht="20">
      <c r="A14941" s="39"/>
    </row>
    <row r="14942" spans="1:1" ht="20">
      <c r="A14942" s="39"/>
    </row>
    <row r="14943" spans="1:1" ht="20">
      <c r="A14943" s="39"/>
    </row>
    <row r="14944" spans="1:1" ht="20">
      <c r="A14944" s="39"/>
    </row>
    <row r="14945" spans="1:1" ht="20">
      <c r="A14945" s="39"/>
    </row>
    <row r="14946" spans="1:1" ht="20">
      <c r="A14946" s="39"/>
    </row>
    <row r="14947" spans="1:1" ht="20">
      <c r="A14947" s="39"/>
    </row>
    <row r="14948" spans="1:1" ht="20">
      <c r="A14948" s="39"/>
    </row>
    <row r="14949" spans="1:1" ht="20">
      <c r="A14949" s="39"/>
    </row>
    <row r="14950" spans="1:1" ht="20">
      <c r="A14950" s="39"/>
    </row>
    <row r="14951" spans="1:1" ht="20">
      <c r="A14951" s="39"/>
    </row>
    <row r="14952" spans="1:1" ht="20">
      <c r="A14952" s="39"/>
    </row>
    <row r="14953" spans="1:1" ht="20">
      <c r="A14953" s="39"/>
    </row>
    <row r="14954" spans="1:1" ht="20">
      <c r="A14954" s="39"/>
    </row>
    <row r="14955" spans="1:1" ht="20">
      <c r="A14955" s="39"/>
    </row>
    <row r="14956" spans="1:1" ht="20">
      <c r="A14956" s="39"/>
    </row>
    <row r="14957" spans="1:1" ht="20">
      <c r="A14957" s="39"/>
    </row>
    <row r="14958" spans="1:1" ht="20">
      <c r="A14958" s="39"/>
    </row>
    <row r="14959" spans="1:1" ht="20">
      <c r="A14959" s="39"/>
    </row>
    <row r="14960" spans="1:1" ht="20">
      <c r="A14960" s="39"/>
    </row>
    <row r="14961" spans="1:1" ht="20">
      <c r="A14961" s="39"/>
    </row>
    <row r="14962" spans="1:1" ht="20">
      <c r="A14962" s="39"/>
    </row>
    <row r="14963" spans="1:1" ht="20">
      <c r="A14963" s="39"/>
    </row>
    <row r="14964" spans="1:1" ht="20">
      <c r="A14964" s="39"/>
    </row>
    <row r="14965" spans="1:1" ht="20">
      <c r="A14965" s="39"/>
    </row>
    <row r="14966" spans="1:1" ht="20">
      <c r="A14966" s="39"/>
    </row>
    <row r="14967" spans="1:1" ht="20">
      <c r="A14967" s="39"/>
    </row>
    <row r="14968" spans="1:1" ht="20">
      <c r="A14968" s="39"/>
    </row>
    <row r="14969" spans="1:1" ht="20">
      <c r="A14969" s="39"/>
    </row>
    <row r="14970" spans="1:1" ht="20">
      <c r="A14970" s="39"/>
    </row>
    <row r="14971" spans="1:1" ht="20">
      <c r="A14971" s="39"/>
    </row>
    <row r="14972" spans="1:1" ht="20">
      <c r="A14972" s="39"/>
    </row>
    <row r="14973" spans="1:1" ht="20">
      <c r="A14973" s="39"/>
    </row>
    <row r="14974" spans="1:1" ht="20">
      <c r="A14974" s="39"/>
    </row>
    <row r="14975" spans="1:1" ht="20">
      <c r="A14975" s="39"/>
    </row>
    <row r="14976" spans="1:1" ht="20">
      <c r="A14976" s="39"/>
    </row>
    <row r="14977" spans="1:1" ht="20">
      <c r="A14977" s="39"/>
    </row>
    <row r="14978" spans="1:1" ht="20">
      <c r="A14978" s="39"/>
    </row>
    <row r="14979" spans="1:1" ht="20">
      <c r="A14979" s="39"/>
    </row>
    <row r="14980" spans="1:1" ht="20">
      <c r="A14980" s="39"/>
    </row>
    <row r="14981" spans="1:1" ht="20">
      <c r="A14981" s="39"/>
    </row>
    <row r="14982" spans="1:1" ht="20">
      <c r="A14982" s="39"/>
    </row>
    <row r="14983" spans="1:1" ht="20">
      <c r="A14983" s="39"/>
    </row>
    <row r="14984" spans="1:1" ht="20">
      <c r="A14984" s="39"/>
    </row>
    <row r="14985" spans="1:1" ht="20">
      <c r="A14985" s="39"/>
    </row>
    <row r="14986" spans="1:1" ht="20">
      <c r="A14986" s="39"/>
    </row>
    <row r="14987" spans="1:1" ht="20">
      <c r="A14987" s="39"/>
    </row>
    <row r="14988" spans="1:1" ht="20">
      <c r="A14988" s="39"/>
    </row>
    <row r="14989" spans="1:1" ht="20">
      <c r="A14989" s="39"/>
    </row>
    <row r="14990" spans="1:1" ht="20">
      <c r="A14990" s="39"/>
    </row>
    <row r="14991" spans="1:1" ht="20">
      <c r="A14991" s="39"/>
    </row>
    <row r="14992" spans="1:1" ht="20">
      <c r="A14992" s="39"/>
    </row>
    <row r="14993" spans="1:1" ht="20">
      <c r="A14993" s="39"/>
    </row>
    <row r="14994" spans="1:1" ht="20">
      <c r="A14994" s="39"/>
    </row>
    <row r="14995" spans="1:1" ht="20">
      <c r="A14995" s="39"/>
    </row>
    <row r="14996" spans="1:1" ht="20">
      <c r="A14996" s="39"/>
    </row>
    <row r="14997" spans="1:1" ht="20">
      <c r="A14997" s="39"/>
    </row>
    <row r="14998" spans="1:1" ht="20">
      <c r="A14998" s="39"/>
    </row>
    <row r="14999" spans="1:1" ht="20">
      <c r="A14999" s="39"/>
    </row>
    <row r="15000" spans="1:1" ht="20">
      <c r="A15000" s="39"/>
    </row>
    <row r="15001" spans="1:1" ht="20">
      <c r="A15001" s="39"/>
    </row>
    <row r="15002" spans="1:1" ht="20">
      <c r="A15002" s="39"/>
    </row>
    <row r="15003" spans="1:1" ht="20">
      <c r="A15003" s="39"/>
    </row>
    <row r="15004" spans="1:1" ht="20">
      <c r="A15004" s="39"/>
    </row>
    <row r="15005" spans="1:1" ht="20">
      <c r="A15005" s="39"/>
    </row>
    <row r="15006" spans="1:1" ht="20">
      <c r="A15006" s="39"/>
    </row>
    <row r="15007" spans="1:1" ht="20">
      <c r="A15007" s="39"/>
    </row>
    <row r="15008" spans="1:1" ht="20">
      <c r="A15008" s="39"/>
    </row>
    <row r="15009" spans="1:1" ht="20">
      <c r="A15009" s="39"/>
    </row>
    <row r="15010" spans="1:1" ht="20">
      <c r="A15010" s="39"/>
    </row>
    <row r="15011" spans="1:1" ht="20">
      <c r="A15011" s="39"/>
    </row>
    <row r="15012" spans="1:1" ht="20">
      <c r="A15012" s="39"/>
    </row>
    <row r="15013" spans="1:1" ht="20">
      <c r="A15013" s="39"/>
    </row>
    <row r="15014" spans="1:1" ht="20">
      <c r="A15014" s="39"/>
    </row>
    <row r="15015" spans="1:1" ht="20">
      <c r="A15015" s="39"/>
    </row>
    <row r="15016" spans="1:1" ht="20">
      <c r="A15016" s="39"/>
    </row>
    <row r="15017" spans="1:1" ht="20">
      <c r="A15017" s="39"/>
    </row>
    <row r="15018" spans="1:1" ht="20">
      <c r="A15018" s="39"/>
    </row>
    <row r="15019" spans="1:1" ht="20">
      <c r="A15019" s="39"/>
    </row>
    <row r="15020" spans="1:1" ht="20">
      <c r="A15020" s="39"/>
    </row>
    <row r="15021" spans="1:1" ht="20">
      <c r="A15021" s="39"/>
    </row>
    <row r="15022" spans="1:1" ht="20">
      <c r="A15022" s="39"/>
    </row>
    <row r="15023" spans="1:1" ht="20">
      <c r="A15023" s="39"/>
    </row>
    <row r="15024" spans="1:1" ht="20">
      <c r="A15024" s="39"/>
    </row>
    <row r="15025" spans="1:1" ht="20">
      <c r="A15025" s="39"/>
    </row>
    <row r="15026" spans="1:1" ht="20">
      <c r="A15026" s="39"/>
    </row>
    <row r="15027" spans="1:1" ht="20">
      <c r="A15027" s="39"/>
    </row>
    <row r="15028" spans="1:1" ht="20">
      <c r="A15028" s="39"/>
    </row>
    <row r="15029" spans="1:1" ht="20">
      <c r="A15029" s="39"/>
    </row>
    <row r="15030" spans="1:1" ht="20">
      <c r="A15030" s="39"/>
    </row>
    <row r="15031" spans="1:1" ht="20">
      <c r="A15031" s="39"/>
    </row>
    <row r="15032" spans="1:1" ht="20">
      <c r="A15032" s="39"/>
    </row>
    <row r="15033" spans="1:1" ht="20">
      <c r="A15033" s="39"/>
    </row>
    <row r="15034" spans="1:1" ht="20">
      <c r="A15034" s="39"/>
    </row>
    <row r="15035" spans="1:1" ht="20">
      <c r="A15035" s="39"/>
    </row>
    <row r="15036" spans="1:1" ht="20">
      <c r="A15036" s="39"/>
    </row>
    <row r="15037" spans="1:1" ht="20">
      <c r="A15037" s="39"/>
    </row>
    <row r="15038" spans="1:1" ht="20">
      <c r="A15038" s="39"/>
    </row>
    <row r="15039" spans="1:1" ht="20">
      <c r="A15039" s="39"/>
    </row>
    <row r="15040" spans="1:1" ht="20">
      <c r="A15040" s="39"/>
    </row>
    <row r="15041" spans="1:1" ht="20">
      <c r="A15041" s="39"/>
    </row>
    <row r="15042" spans="1:1" ht="20">
      <c r="A15042" s="39"/>
    </row>
    <row r="15043" spans="1:1" ht="20">
      <c r="A15043" s="39"/>
    </row>
    <row r="15044" spans="1:1" ht="20">
      <c r="A15044" s="39"/>
    </row>
    <row r="15045" spans="1:1" ht="20">
      <c r="A15045" s="39"/>
    </row>
    <row r="15046" spans="1:1" ht="20">
      <c r="A15046" s="39"/>
    </row>
    <row r="15047" spans="1:1" ht="20">
      <c r="A15047" s="39"/>
    </row>
    <row r="15048" spans="1:1" ht="20">
      <c r="A15048" s="39"/>
    </row>
    <row r="15049" spans="1:1" ht="20">
      <c r="A15049" s="39"/>
    </row>
    <row r="15050" spans="1:1" ht="20">
      <c r="A15050" s="39"/>
    </row>
    <row r="15051" spans="1:1" ht="20">
      <c r="A15051" s="39"/>
    </row>
    <row r="15052" spans="1:1" ht="20">
      <c r="A15052" s="39"/>
    </row>
    <row r="15053" spans="1:1" ht="20">
      <c r="A15053" s="39"/>
    </row>
    <row r="15054" spans="1:1" ht="20">
      <c r="A15054" s="39"/>
    </row>
    <row r="15055" spans="1:1" ht="20">
      <c r="A15055" s="39"/>
    </row>
    <row r="15056" spans="1:1" ht="20">
      <c r="A15056" s="39"/>
    </row>
    <row r="15057" spans="1:1" ht="20">
      <c r="A15057" s="39"/>
    </row>
    <row r="15058" spans="1:1" ht="20">
      <c r="A15058" s="39"/>
    </row>
    <row r="15059" spans="1:1" ht="20">
      <c r="A15059" s="39"/>
    </row>
    <row r="15060" spans="1:1" ht="20">
      <c r="A15060" s="39"/>
    </row>
    <row r="15061" spans="1:1" ht="20">
      <c r="A15061" s="39"/>
    </row>
    <row r="15062" spans="1:1" ht="20">
      <c r="A15062" s="39"/>
    </row>
    <row r="15063" spans="1:1" ht="20">
      <c r="A15063" s="39"/>
    </row>
    <row r="15064" spans="1:1" ht="20">
      <c r="A15064" s="39"/>
    </row>
    <row r="15065" spans="1:1" ht="20">
      <c r="A15065" s="39"/>
    </row>
    <row r="15066" spans="1:1" ht="20">
      <c r="A15066" s="39"/>
    </row>
    <row r="15067" spans="1:1" ht="20">
      <c r="A15067" s="39"/>
    </row>
    <row r="15068" spans="1:1" ht="20">
      <c r="A15068" s="39"/>
    </row>
    <row r="15069" spans="1:1" ht="20">
      <c r="A15069" s="39"/>
    </row>
    <row r="15070" spans="1:1" ht="20">
      <c r="A15070" s="39"/>
    </row>
    <row r="15071" spans="1:1" ht="20">
      <c r="A15071" s="39"/>
    </row>
    <row r="15072" spans="1:1" ht="20">
      <c r="A15072" s="39"/>
    </row>
    <row r="15073" spans="1:1" ht="20">
      <c r="A15073" s="39"/>
    </row>
    <row r="15074" spans="1:1" ht="20">
      <c r="A15074" s="39"/>
    </row>
    <row r="15075" spans="1:1" ht="20">
      <c r="A15075" s="39"/>
    </row>
    <row r="15076" spans="1:1" ht="20">
      <c r="A15076" s="39"/>
    </row>
    <row r="15077" spans="1:1" ht="20">
      <c r="A15077" s="39"/>
    </row>
    <row r="15078" spans="1:1" ht="20">
      <c r="A15078" s="39"/>
    </row>
    <row r="15079" spans="1:1" ht="20">
      <c r="A15079" s="39"/>
    </row>
    <row r="15080" spans="1:1" ht="20">
      <c r="A15080" s="39"/>
    </row>
    <row r="15081" spans="1:1" ht="20">
      <c r="A15081" s="39"/>
    </row>
    <row r="15082" spans="1:1" ht="20">
      <c r="A15082" s="39"/>
    </row>
    <row r="15083" spans="1:1" ht="20">
      <c r="A15083" s="39"/>
    </row>
    <row r="15084" spans="1:1" ht="20">
      <c r="A15084" s="39"/>
    </row>
    <row r="15085" spans="1:1" ht="20">
      <c r="A15085" s="39"/>
    </row>
    <row r="15086" spans="1:1" ht="20">
      <c r="A15086" s="39"/>
    </row>
    <row r="15087" spans="1:1" ht="20">
      <c r="A15087" s="39"/>
    </row>
    <row r="15088" spans="1:1" ht="20">
      <c r="A15088" s="39"/>
    </row>
    <row r="15089" spans="1:1" ht="20">
      <c r="A15089" s="39"/>
    </row>
    <row r="15090" spans="1:1" ht="20">
      <c r="A15090" s="39"/>
    </row>
    <row r="15091" spans="1:1" ht="20">
      <c r="A15091" s="39"/>
    </row>
    <row r="15092" spans="1:1" ht="20">
      <c r="A15092" s="39"/>
    </row>
    <row r="15093" spans="1:1" ht="20">
      <c r="A15093" s="39"/>
    </row>
    <row r="15094" spans="1:1" ht="20">
      <c r="A15094" s="39"/>
    </row>
    <row r="15095" spans="1:1" ht="20">
      <c r="A15095" s="39"/>
    </row>
    <row r="15096" spans="1:1" ht="20">
      <c r="A15096" s="39"/>
    </row>
    <row r="15097" spans="1:1" ht="20">
      <c r="A15097" s="39"/>
    </row>
    <row r="15098" spans="1:1" ht="20">
      <c r="A15098" s="39"/>
    </row>
    <row r="15099" spans="1:1" ht="20">
      <c r="A15099" s="39"/>
    </row>
    <row r="15100" spans="1:1" ht="20">
      <c r="A15100" s="39"/>
    </row>
    <row r="15101" spans="1:1" ht="20">
      <c r="A15101" s="39"/>
    </row>
    <row r="15102" spans="1:1" ht="20">
      <c r="A15102" s="39"/>
    </row>
    <row r="15103" spans="1:1" ht="20">
      <c r="A15103" s="39"/>
    </row>
    <row r="15104" spans="1:1" ht="20">
      <c r="A15104" s="39"/>
    </row>
    <row r="15105" spans="1:1" ht="20">
      <c r="A15105" s="39"/>
    </row>
    <row r="15106" spans="1:1" ht="20">
      <c r="A15106" s="39"/>
    </row>
    <row r="15107" spans="1:1" ht="20">
      <c r="A15107" s="39"/>
    </row>
    <row r="15108" spans="1:1" ht="20">
      <c r="A15108" s="39"/>
    </row>
    <row r="15109" spans="1:1" ht="20">
      <c r="A15109" s="39"/>
    </row>
    <row r="15110" spans="1:1" ht="20">
      <c r="A15110" s="39"/>
    </row>
    <row r="15111" spans="1:1" ht="20">
      <c r="A15111" s="39"/>
    </row>
    <row r="15112" spans="1:1" ht="20">
      <c r="A15112" s="39"/>
    </row>
    <row r="15113" spans="1:1" ht="20">
      <c r="A15113" s="39"/>
    </row>
    <row r="15114" spans="1:1" ht="20">
      <c r="A15114" s="39"/>
    </row>
    <row r="15115" spans="1:1" ht="20">
      <c r="A15115" s="39"/>
    </row>
    <row r="15116" spans="1:1" ht="20">
      <c r="A15116" s="39"/>
    </row>
    <row r="15117" spans="1:1" ht="20">
      <c r="A15117" s="39"/>
    </row>
    <row r="15118" spans="1:1" ht="20">
      <c r="A15118" s="39"/>
    </row>
    <row r="15119" spans="1:1" ht="20">
      <c r="A15119" s="39"/>
    </row>
    <row r="15120" spans="1:1" ht="20">
      <c r="A15120" s="39"/>
    </row>
    <row r="15121" spans="1:1" ht="20">
      <c r="A15121" s="39"/>
    </row>
    <row r="15122" spans="1:1" ht="20">
      <c r="A15122" s="39"/>
    </row>
    <row r="15123" spans="1:1" ht="20">
      <c r="A15123" s="39"/>
    </row>
    <row r="15124" spans="1:1" ht="20">
      <c r="A15124" s="39"/>
    </row>
    <row r="15125" spans="1:1" ht="20">
      <c r="A15125" s="39"/>
    </row>
    <row r="15126" spans="1:1" ht="20">
      <c r="A15126" s="39"/>
    </row>
    <row r="15127" spans="1:1" ht="20">
      <c r="A15127" s="39"/>
    </row>
    <row r="15128" spans="1:1" ht="20">
      <c r="A15128" s="39"/>
    </row>
    <row r="15129" spans="1:1" ht="20">
      <c r="A15129" s="39"/>
    </row>
    <row r="15130" spans="1:1" ht="20">
      <c r="A15130" s="39"/>
    </row>
    <row r="15131" spans="1:1" ht="20">
      <c r="A15131" s="39"/>
    </row>
    <row r="15132" spans="1:1" ht="20">
      <c r="A15132" s="39"/>
    </row>
    <row r="15133" spans="1:1" ht="20">
      <c r="A15133" s="39"/>
    </row>
    <row r="15134" spans="1:1" ht="20">
      <c r="A15134" s="39"/>
    </row>
    <row r="15135" spans="1:1" ht="20">
      <c r="A15135" s="39"/>
    </row>
    <row r="15136" spans="1:1" ht="20">
      <c r="A15136" s="39"/>
    </row>
    <row r="15137" spans="1:1" ht="20">
      <c r="A15137" s="39"/>
    </row>
    <row r="15138" spans="1:1" ht="20">
      <c r="A15138" s="39"/>
    </row>
    <row r="15139" spans="1:1" ht="20">
      <c r="A15139" s="39"/>
    </row>
    <row r="15140" spans="1:1" ht="20">
      <c r="A15140" s="39"/>
    </row>
    <row r="15141" spans="1:1" ht="20">
      <c r="A15141" s="39"/>
    </row>
    <row r="15142" spans="1:1" ht="20">
      <c r="A15142" s="39"/>
    </row>
    <row r="15143" spans="1:1" ht="20">
      <c r="A15143" s="39"/>
    </row>
    <row r="15144" spans="1:1" ht="20">
      <c r="A15144" s="39"/>
    </row>
    <row r="15145" spans="1:1" ht="20">
      <c r="A15145" s="39"/>
    </row>
    <row r="15146" spans="1:1" ht="20">
      <c r="A15146" s="39"/>
    </row>
    <row r="15147" spans="1:1" ht="20">
      <c r="A15147" s="39"/>
    </row>
    <row r="15148" spans="1:1" ht="20">
      <c r="A15148" s="39"/>
    </row>
    <row r="15149" spans="1:1" ht="20">
      <c r="A15149" s="39"/>
    </row>
    <row r="15150" spans="1:1" ht="20">
      <c r="A15150" s="39"/>
    </row>
    <row r="15151" spans="1:1" ht="20">
      <c r="A15151" s="39"/>
    </row>
    <row r="15152" spans="1:1" ht="20">
      <c r="A15152" s="39"/>
    </row>
    <row r="15153" spans="1:1" ht="20">
      <c r="A15153" s="39"/>
    </row>
    <row r="15154" spans="1:1" ht="20">
      <c r="A15154" s="39"/>
    </row>
    <row r="15155" spans="1:1" ht="20">
      <c r="A15155" s="39"/>
    </row>
    <row r="15156" spans="1:1" ht="20">
      <c r="A15156" s="39"/>
    </row>
    <row r="15157" spans="1:1" ht="20">
      <c r="A15157" s="39"/>
    </row>
    <row r="15158" spans="1:1" ht="20">
      <c r="A15158" s="39"/>
    </row>
    <row r="15159" spans="1:1" ht="20">
      <c r="A15159" s="39"/>
    </row>
    <row r="15160" spans="1:1" ht="20">
      <c r="A15160" s="39"/>
    </row>
    <row r="15161" spans="1:1" ht="20">
      <c r="A15161" s="39"/>
    </row>
    <row r="15162" spans="1:1" ht="20">
      <c r="A15162" s="39"/>
    </row>
    <row r="15163" spans="1:1" ht="20">
      <c r="A15163" s="39"/>
    </row>
    <row r="15164" spans="1:1" ht="20">
      <c r="A15164" s="39"/>
    </row>
    <row r="15165" spans="1:1" ht="20">
      <c r="A15165" s="39"/>
    </row>
    <row r="15166" spans="1:1" ht="20">
      <c r="A15166" s="39"/>
    </row>
    <row r="15167" spans="1:1" ht="20">
      <c r="A15167" s="39"/>
    </row>
    <row r="15168" spans="1:1" ht="20">
      <c r="A15168" s="39"/>
    </row>
    <row r="15169" spans="1:1" ht="20">
      <c r="A15169" s="39"/>
    </row>
    <row r="15170" spans="1:1" ht="20">
      <c r="A15170" s="39"/>
    </row>
    <row r="15171" spans="1:1" ht="20">
      <c r="A15171" s="39"/>
    </row>
    <row r="15172" spans="1:1" ht="20">
      <c r="A15172" s="39"/>
    </row>
    <row r="15173" spans="1:1" ht="20">
      <c r="A15173" s="39"/>
    </row>
    <row r="15174" spans="1:1" ht="20">
      <c r="A15174" s="39"/>
    </row>
    <row r="15175" spans="1:1" ht="20">
      <c r="A15175" s="39"/>
    </row>
    <row r="15176" spans="1:1" ht="20">
      <c r="A15176" s="39"/>
    </row>
    <row r="15177" spans="1:1" ht="20">
      <c r="A15177" s="39"/>
    </row>
    <row r="15178" spans="1:1" ht="20">
      <c r="A15178" s="39"/>
    </row>
    <row r="15179" spans="1:1" ht="20">
      <c r="A15179" s="39"/>
    </row>
    <row r="15180" spans="1:1" ht="20">
      <c r="A15180" s="39"/>
    </row>
    <row r="15181" spans="1:1" ht="20">
      <c r="A15181" s="39"/>
    </row>
    <row r="15182" spans="1:1" ht="20">
      <c r="A15182" s="39"/>
    </row>
    <row r="15183" spans="1:1" ht="20">
      <c r="A15183" s="39"/>
    </row>
    <row r="15184" spans="1:1" ht="20">
      <c r="A15184" s="39"/>
    </row>
    <row r="15185" spans="1:1" ht="20">
      <c r="A15185" s="39"/>
    </row>
    <row r="15186" spans="1:1" ht="20">
      <c r="A15186" s="39"/>
    </row>
    <row r="15187" spans="1:1" ht="20">
      <c r="A15187" s="39"/>
    </row>
    <row r="15188" spans="1:1" ht="20">
      <c r="A15188" s="39"/>
    </row>
    <row r="15189" spans="1:1" ht="20">
      <c r="A15189" s="39"/>
    </row>
    <row r="15190" spans="1:1" ht="20">
      <c r="A15190" s="39"/>
    </row>
    <row r="15191" spans="1:1" ht="20">
      <c r="A15191" s="39"/>
    </row>
    <row r="15192" spans="1:1" ht="20">
      <c r="A15192" s="39"/>
    </row>
    <row r="15193" spans="1:1" ht="20">
      <c r="A15193" s="39"/>
    </row>
    <row r="15194" spans="1:1" ht="20">
      <c r="A15194" s="39"/>
    </row>
    <row r="15195" spans="1:1" ht="20">
      <c r="A15195" s="39"/>
    </row>
    <row r="15196" spans="1:1" ht="20">
      <c r="A15196" s="39"/>
    </row>
    <row r="15197" spans="1:1" ht="20">
      <c r="A15197" s="39"/>
    </row>
    <row r="15198" spans="1:1" ht="20">
      <c r="A15198" s="39"/>
    </row>
    <row r="15199" spans="1:1" ht="20">
      <c r="A15199" s="39"/>
    </row>
    <row r="15200" spans="1:1" ht="20">
      <c r="A15200" s="39"/>
    </row>
    <row r="15201" spans="1:1" ht="20">
      <c r="A15201" s="39"/>
    </row>
    <row r="15202" spans="1:1" ht="20">
      <c r="A15202" s="39"/>
    </row>
    <row r="15203" spans="1:1" ht="20">
      <c r="A15203" s="39"/>
    </row>
    <row r="15204" spans="1:1" ht="20">
      <c r="A15204" s="39"/>
    </row>
    <row r="15205" spans="1:1" ht="20">
      <c r="A15205" s="39"/>
    </row>
    <row r="15206" spans="1:1" ht="20">
      <c r="A15206" s="39"/>
    </row>
    <row r="15207" spans="1:1" ht="20">
      <c r="A15207" s="39"/>
    </row>
    <row r="15208" spans="1:1" ht="20">
      <c r="A15208" s="39"/>
    </row>
    <row r="15209" spans="1:1" ht="20">
      <c r="A15209" s="39"/>
    </row>
    <row r="15210" spans="1:1" ht="20">
      <c r="A15210" s="39"/>
    </row>
    <row r="15211" spans="1:1" ht="20">
      <c r="A15211" s="39"/>
    </row>
    <row r="15212" spans="1:1" ht="20">
      <c r="A15212" s="39"/>
    </row>
    <row r="15213" spans="1:1" ht="20">
      <c r="A15213" s="39"/>
    </row>
    <row r="15214" spans="1:1" ht="20">
      <c r="A15214" s="39"/>
    </row>
    <row r="15215" spans="1:1" ht="20">
      <c r="A15215" s="39"/>
    </row>
    <row r="15216" spans="1:1" ht="20">
      <c r="A15216" s="39"/>
    </row>
    <row r="15217" spans="1:1" ht="20">
      <c r="A15217" s="39"/>
    </row>
    <row r="15218" spans="1:1" ht="20">
      <c r="A15218" s="39"/>
    </row>
    <row r="15219" spans="1:1" ht="20">
      <c r="A15219" s="39"/>
    </row>
    <row r="15220" spans="1:1" ht="20">
      <c r="A15220" s="39"/>
    </row>
    <row r="15221" spans="1:1" ht="20">
      <c r="A15221" s="39"/>
    </row>
    <row r="15222" spans="1:1" ht="20">
      <c r="A15222" s="39"/>
    </row>
    <row r="15223" spans="1:1" ht="20">
      <c r="A15223" s="39"/>
    </row>
    <row r="15224" spans="1:1" ht="20">
      <c r="A15224" s="39"/>
    </row>
    <row r="15225" spans="1:1" ht="20">
      <c r="A15225" s="39"/>
    </row>
    <row r="15226" spans="1:1" ht="20">
      <c r="A15226" s="39"/>
    </row>
    <row r="15227" spans="1:1" ht="20">
      <c r="A15227" s="39"/>
    </row>
    <row r="15228" spans="1:1" ht="20">
      <c r="A15228" s="39"/>
    </row>
    <row r="15229" spans="1:1" ht="20">
      <c r="A15229" s="39"/>
    </row>
    <row r="15230" spans="1:1" ht="20">
      <c r="A15230" s="39"/>
    </row>
    <row r="15231" spans="1:1" ht="20">
      <c r="A15231" s="39"/>
    </row>
    <row r="15232" spans="1:1" ht="20">
      <c r="A15232" s="39"/>
    </row>
    <row r="15233" spans="1:1" ht="20">
      <c r="A15233" s="39"/>
    </row>
    <row r="15234" spans="1:1" ht="20">
      <c r="A15234" s="39"/>
    </row>
    <row r="15235" spans="1:1" ht="20">
      <c r="A15235" s="39"/>
    </row>
    <row r="15236" spans="1:1" ht="20">
      <c r="A15236" s="39"/>
    </row>
    <row r="15237" spans="1:1" ht="20">
      <c r="A15237" s="39"/>
    </row>
    <row r="15238" spans="1:1" ht="20">
      <c r="A15238" s="39"/>
    </row>
    <row r="15239" spans="1:1" ht="20">
      <c r="A15239" s="39"/>
    </row>
    <row r="15240" spans="1:1" ht="20">
      <c r="A15240" s="39"/>
    </row>
    <row r="15241" spans="1:1" ht="20">
      <c r="A15241" s="39"/>
    </row>
    <row r="15242" spans="1:1" ht="20">
      <c r="A15242" s="39"/>
    </row>
    <row r="15243" spans="1:1" ht="20">
      <c r="A15243" s="39"/>
    </row>
    <row r="15244" spans="1:1" ht="20">
      <c r="A15244" s="39"/>
    </row>
    <row r="15245" spans="1:1" ht="20">
      <c r="A15245" s="39"/>
    </row>
    <row r="15246" spans="1:1" ht="20">
      <c r="A15246" s="39"/>
    </row>
    <row r="15247" spans="1:1" ht="20">
      <c r="A15247" s="39"/>
    </row>
    <row r="15248" spans="1:1" ht="20">
      <c r="A15248" s="39"/>
    </row>
    <row r="15249" spans="1:1" ht="20">
      <c r="A15249" s="39"/>
    </row>
    <row r="15250" spans="1:1" ht="20">
      <c r="A15250" s="39"/>
    </row>
    <row r="15251" spans="1:1" ht="20">
      <c r="A15251" s="39"/>
    </row>
    <row r="15252" spans="1:1" ht="20">
      <c r="A15252" s="39"/>
    </row>
    <row r="15253" spans="1:1" ht="20">
      <c r="A15253" s="39"/>
    </row>
    <row r="15254" spans="1:1" ht="20">
      <c r="A15254" s="39"/>
    </row>
    <row r="15255" spans="1:1" ht="20">
      <c r="A15255" s="39"/>
    </row>
    <row r="15256" spans="1:1" ht="20">
      <c r="A15256" s="39"/>
    </row>
    <row r="15257" spans="1:1" ht="20">
      <c r="A15257" s="39"/>
    </row>
    <row r="15258" spans="1:1" ht="20">
      <c r="A15258" s="39"/>
    </row>
    <row r="15259" spans="1:1" ht="20">
      <c r="A15259" s="39"/>
    </row>
    <row r="15260" spans="1:1" ht="20">
      <c r="A15260" s="39"/>
    </row>
    <row r="15261" spans="1:1" ht="20">
      <c r="A15261" s="39"/>
    </row>
    <row r="15262" spans="1:1" ht="20">
      <c r="A15262" s="39"/>
    </row>
    <row r="15263" spans="1:1" ht="20">
      <c r="A15263" s="39"/>
    </row>
    <row r="15264" spans="1:1" ht="20">
      <c r="A15264" s="39"/>
    </row>
    <row r="15265" spans="1:1" ht="20">
      <c r="A15265" s="39"/>
    </row>
    <row r="15266" spans="1:1" ht="20">
      <c r="A15266" s="39"/>
    </row>
    <row r="15267" spans="1:1" ht="20">
      <c r="A15267" s="39"/>
    </row>
    <row r="15268" spans="1:1" ht="20">
      <c r="A15268" s="39"/>
    </row>
    <row r="15269" spans="1:1" ht="20">
      <c r="A15269" s="39"/>
    </row>
    <row r="15270" spans="1:1" ht="20">
      <c r="A15270" s="39"/>
    </row>
    <row r="15271" spans="1:1" ht="20">
      <c r="A15271" s="39"/>
    </row>
    <row r="15272" spans="1:1" ht="20">
      <c r="A15272" s="39"/>
    </row>
    <row r="15273" spans="1:1" ht="20">
      <c r="A15273" s="39"/>
    </row>
    <row r="15274" spans="1:1" ht="20">
      <c r="A15274" s="39"/>
    </row>
    <row r="15275" spans="1:1" ht="20">
      <c r="A15275" s="39"/>
    </row>
    <row r="15276" spans="1:1" ht="20">
      <c r="A15276" s="39"/>
    </row>
    <row r="15277" spans="1:1" ht="20">
      <c r="A15277" s="39"/>
    </row>
    <row r="15278" spans="1:1" ht="20">
      <c r="A15278" s="39"/>
    </row>
    <row r="15279" spans="1:1" ht="20">
      <c r="A15279" s="39"/>
    </row>
    <row r="15280" spans="1:1" ht="20">
      <c r="A15280" s="39"/>
    </row>
    <row r="15281" spans="1:1" ht="20">
      <c r="A15281" s="39"/>
    </row>
    <row r="15282" spans="1:1" ht="20">
      <c r="A15282" s="39"/>
    </row>
    <row r="15283" spans="1:1" ht="20">
      <c r="A15283" s="39"/>
    </row>
    <row r="15284" spans="1:1" ht="20">
      <c r="A15284" s="39"/>
    </row>
    <row r="15285" spans="1:1" ht="20">
      <c r="A15285" s="39"/>
    </row>
    <row r="15286" spans="1:1" ht="20">
      <c r="A15286" s="39"/>
    </row>
    <row r="15287" spans="1:1" ht="20">
      <c r="A15287" s="39"/>
    </row>
    <row r="15288" spans="1:1" ht="20">
      <c r="A15288" s="39"/>
    </row>
    <row r="15289" spans="1:1" ht="20">
      <c r="A15289" s="39"/>
    </row>
    <row r="15290" spans="1:1" ht="20">
      <c r="A15290" s="39"/>
    </row>
    <row r="15291" spans="1:1" ht="20">
      <c r="A15291" s="39"/>
    </row>
    <row r="15292" spans="1:1" ht="20">
      <c r="A15292" s="39"/>
    </row>
    <row r="15293" spans="1:1" ht="20">
      <c r="A15293" s="39"/>
    </row>
    <row r="15294" spans="1:1" ht="20">
      <c r="A15294" s="39"/>
    </row>
    <row r="15295" spans="1:1" ht="20">
      <c r="A15295" s="39"/>
    </row>
    <row r="15296" spans="1:1" ht="20">
      <c r="A15296" s="39"/>
    </row>
    <row r="15297" spans="1:1" ht="20">
      <c r="A15297" s="39"/>
    </row>
    <row r="15298" spans="1:1" ht="20">
      <c r="A15298" s="39"/>
    </row>
    <row r="15299" spans="1:1" ht="20">
      <c r="A15299" s="39"/>
    </row>
    <row r="15300" spans="1:1" ht="20">
      <c r="A15300" s="39"/>
    </row>
    <row r="15301" spans="1:1" ht="20">
      <c r="A15301" s="39"/>
    </row>
    <row r="15302" spans="1:1" ht="20">
      <c r="A15302" s="39"/>
    </row>
    <row r="15303" spans="1:1" ht="20">
      <c r="A15303" s="39"/>
    </row>
    <row r="15304" spans="1:1" ht="20">
      <c r="A15304" s="39"/>
    </row>
    <row r="15305" spans="1:1" ht="20">
      <c r="A15305" s="39"/>
    </row>
    <row r="15306" spans="1:1" ht="20">
      <c r="A15306" s="39"/>
    </row>
    <row r="15307" spans="1:1" ht="20">
      <c r="A15307" s="39"/>
    </row>
    <row r="15308" spans="1:1" ht="20">
      <c r="A15308" s="39"/>
    </row>
    <row r="15309" spans="1:1" ht="20">
      <c r="A15309" s="39"/>
    </row>
    <row r="15310" spans="1:1" ht="20">
      <c r="A15310" s="39"/>
    </row>
    <row r="15311" spans="1:1" ht="20">
      <c r="A15311" s="39"/>
    </row>
    <row r="15312" spans="1:1" ht="20">
      <c r="A15312" s="39"/>
    </row>
    <row r="15313" spans="1:1" ht="20">
      <c r="A15313" s="39"/>
    </row>
    <row r="15314" spans="1:1" ht="20">
      <c r="A15314" s="39"/>
    </row>
    <row r="15315" spans="1:1" ht="20">
      <c r="A15315" s="39"/>
    </row>
    <row r="15316" spans="1:1" ht="20">
      <c r="A15316" s="39"/>
    </row>
    <row r="15317" spans="1:1" ht="20">
      <c r="A15317" s="39"/>
    </row>
    <row r="15318" spans="1:1" ht="20">
      <c r="A15318" s="39"/>
    </row>
    <row r="15319" spans="1:1" ht="20">
      <c r="A15319" s="39"/>
    </row>
    <row r="15320" spans="1:1" ht="20">
      <c r="A15320" s="39"/>
    </row>
    <row r="15321" spans="1:1" ht="20">
      <c r="A15321" s="39"/>
    </row>
    <row r="15322" spans="1:1" ht="20">
      <c r="A15322" s="39"/>
    </row>
    <row r="15323" spans="1:1" ht="20">
      <c r="A15323" s="39"/>
    </row>
    <row r="15324" spans="1:1" ht="20">
      <c r="A15324" s="39"/>
    </row>
    <row r="15325" spans="1:1" ht="20">
      <c r="A15325" s="39"/>
    </row>
    <row r="15326" spans="1:1" ht="20">
      <c r="A15326" s="39"/>
    </row>
    <row r="15327" spans="1:1" ht="20">
      <c r="A15327" s="39"/>
    </row>
    <row r="15328" spans="1:1" ht="20">
      <c r="A15328" s="39"/>
    </row>
    <row r="15329" spans="1:1" ht="20">
      <c r="A15329" s="39"/>
    </row>
    <row r="15330" spans="1:1" ht="20">
      <c r="A15330" s="39"/>
    </row>
    <row r="15331" spans="1:1" ht="20">
      <c r="A15331" s="39"/>
    </row>
    <row r="15332" spans="1:1" ht="20">
      <c r="A15332" s="39"/>
    </row>
    <row r="15333" spans="1:1" ht="20">
      <c r="A15333" s="39"/>
    </row>
    <row r="15334" spans="1:1" ht="20">
      <c r="A15334" s="39"/>
    </row>
    <row r="15335" spans="1:1" ht="20">
      <c r="A15335" s="39"/>
    </row>
    <row r="15336" spans="1:1" ht="20">
      <c r="A15336" s="39"/>
    </row>
    <row r="15337" spans="1:1" ht="20">
      <c r="A15337" s="39"/>
    </row>
    <row r="15338" spans="1:1" ht="20">
      <c r="A15338" s="39"/>
    </row>
    <row r="15339" spans="1:1" ht="20">
      <c r="A15339" s="39"/>
    </row>
    <row r="15340" spans="1:1" ht="20">
      <c r="A15340" s="39"/>
    </row>
    <row r="15341" spans="1:1" ht="20">
      <c r="A15341" s="39"/>
    </row>
    <row r="15342" spans="1:1" ht="20">
      <c r="A15342" s="39"/>
    </row>
    <row r="15343" spans="1:1" ht="20">
      <c r="A15343" s="39"/>
    </row>
    <row r="15344" spans="1:1" ht="20">
      <c r="A15344" s="39"/>
    </row>
    <row r="15345" spans="1:1" ht="20">
      <c r="A15345" s="39"/>
    </row>
    <row r="15346" spans="1:1" ht="20">
      <c r="A15346" s="39"/>
    </row>
    <row r="15347" spans="1:1" ht="20">
      <c r="A15347" s="39"/>
    </row>
    <row r="15348" spans="1:1" ht="20">
      <c r="A15348" s="39"/>
    </row>
    <row r="15349" spans="1:1" ht="20">
      <c r="A15349" s="39"/>
    </row>
    <row r="15350" spans="1:1" ht="20">
      <c r="A15350" s="39"/>
    </row>
    <row r="15351" spans="1:1" ht="20">
      <c r="A15351" s="39"/>
    </row>
    <row r="15352" spans="1:1" ht="20">
      <c r="A15352" s="39"/>
    </row>
    <row r="15353" spans="1:1" ht="20">
      <c r="A15353" s="39"/>
    </row>
    <row r="15354" spans="1:1" ht="20">
      <c r="A15354" s="39"/>
    </row>
    <row r="15355" spans="1:1" ht="20">
      <c r="A15355" s="39"/>
    </row>
    <row r="15356" spans="1:1" ht="20">
      <c r="A15356" s="39"/>
    </row>
    <row r="15357" spans="1:1" ht="20">
      <c r="A15357" s="39"/>
    </row>
    <row r="15358" spans="1:1" ht="20">
      <c r="A15358" s="39"/>
    </row>
    <row r="15359" spans="1:1" ht="20">
      <c r="A15359" s="39"/>
    </row>
    <row r="15360" spans="1:1" ht="20">
      <c r="A15360" s="39"/>
    </row>
    <row r="15361" spans="1:1" ht="20">
      <c r="A15361" s="39"/>
    </row>
    <row r="15362" spans="1:1" ht="20">
      <c r="A15362" s="39"/>
    </row>
    <row r="15363" spans="1:1" ht="20">
      <c r="A15363" s="39"/>
    </row>
    <row r="15364" spans="1:1" ht="20">
      <c r="A15364" s="39"/>
    </row>
    <row r="15365" spans="1:1" ht="20">
      <c r="A15365" s="39"/>
    </row>
    <row r="15366" spans="1:1" ht="20">
      <c r="A15366" s="39"/>
    </row>
    <row r="15367" spans="1:1" ht="20">
      <c r="A15367" s="39"/>
    </row>
    <row r="15368" spans="1:1" ht="20">
      <c r="A15368" s="39"/>
    </row>
    <row r="15369" spans="1:1" ht="20">
      <c r="A15369" s="39"/>
    </row>
    <row r="15370" spans="1:1" ht="20">
      <c r="A15370" s="39"/>
    </row>
    <row r="15371" spans="1:1" ht="20">
      <c r="A15371" s="39"/>
    </row>
    <row r="15372" spans="1:1" ht="20">
      <c r="A15372" s="39"/>
    </row>
    <row r="15373" spans="1:1" ht="20">
      <c r="A15373" s="39"/>
    </row>
    <row r="15374" spans="1:1" ht="20">
      <c r="A15374" s="39"/>
    </row>
    <row r="15375" spans="1:1" ht="20">
      <c r="A15375" s="39"/>
    </row>
    <row r="15376" spans="1:1" ht="20">
      <c r="A15376" s="39"/>
    </row>
    <row r="15377" spans="1:1" ht="20">
      <c r="A15377" s="39"/>
    </row>
    <row r="15378" spans="1:1" ht="20">
      <c r="A15378" s="39"/>
    </row>
    <row r="15379" spans="1:1" ht="20">
      <c r="A15379" s="39"/>
    </row>
    <row r="15380" spans="1:1" ht="20">
      <c r="A15380" s="39"/>
    </row>
    <row r="15381" spans="1:1" ht="20">
      <c r="A15381" s="39"/>
    </row>
    <row r="15382" spans="1:1" ht="20">
      <c r="A15382" s="39"/>
    </row>
    <row r="15383" spans="1:1" ht="20">
      <c r="A15383" s="39"/>
    </row>
    <row r="15384" spans="1:1" ht="20">
      <c r="A15384" s="39"/>
    </row>
    <row r="15385" spans="1:1" ht="20">
      <c r="A15385" s="39"/>
    </row>
    <row r="15386" spans="1:1" ht="20">
      <c r="A15386" s="39"/>
    </row>
    <row r="15387" spans="1:1" ht="20">
      <c r="A15387" s="39"/>
    </row>
    <row r="15388" spans="1:1" ht="20">
      <c r="A15388" s="39"/>
    </row>
    <row r="15389" spans="1:1" ht="20">
      <c r="A15389" s="39"/>
    </row>
    <row r="15390" spans="1:1" ht="20">
      <c r="A15390" s="39"/>
    </row>
    <row r="15391" spans="1:1" ht="20">
      <c r="A15391" s="39"/>
    </row>
    <row r="15392" spans="1:1" ht="20">
      <c r="A15392" s="39"/>
    </row>
    <row r="15393" spans="1:1" ht="20">
      <c r="A15393" s="39"/>
    </row>
    <row r="15394" spans="1:1" ht="20">
      <c r="A15394" s="39"/>
    </row>
    <row r="15395" spans="1:1" ht="20">
      <c r="A15395" s="39"/>
    </row>
    <row r="15396" spans="1:1" ht="20">
      <c r="A15396" s="39"/>
    </row>
    <row r="15397" spans="1:1" ht="20">
      <c r="A15397" s="39"/>
    </row>
    <row r="15398" spans="1:1" ht="20">
      <c r="A15398" s="39"/>
    </row>
    <row r="15399" spans="1:1" ht="20">
      <c r="A15399" s="39"/>
    </row>
    <row r="15400" spans="1:1" ht="20">
      <c r="A15400" s="39"/>
    </row>
    <row r="15401" spans="1:1" ht="20">
      <c r="A15401" s="39"/>
    </row>
    <row r="15402" spans="1:1" ht="20">
      <c r="A15402" s="39"/>
    </row>
    <row r="15403" spans="1:1" ht="20">
      <c r="A15403" s="39"/>
    </row>
    <row r="15404" spans="1:1" ht="20">
      <c r="A15404" s="39"/>
    </row>
    <row r="15405" spans="1:1" ht="20">
      <c r="A15405" s="39"/>
    </row>
    <row r="15406" spans="1:1" ht="20">
      <c r="A15406" s="39"/>
    </row>
    <row r="15407" spans="1:1" ht="20">
      <c r="A15407" s="39"/>
    </row>
    <row r="15408" spans="1:1" ht="20">
      <c r="A15408" s="39"/>
    </row>
    <row r="15409" spans="1:1" ht="20">
      <c r="A15409" s="39"/>
    </row>
    <row r="15410" spans="1:1" ht="20">
      <c r="A15410" s="39"/>
    </row>
    <row r="15411" spans="1:1" ht="20">
      <c r="A15411" s="39"/>
    </row>
    <row r="15412" spans="1:1" ht="20">
      <c r="A15412" s="39"/>
    </row>
    <row r="15413" spans="1:1" ht="20">
      <c r="A15413" s="39"/>
    </row>
    <row r="15414" spans="1:1" ht="20">
      <c r="A15414" s="39"/>
    </row>
    <row r="15415" spans="1:1" ht="20">
      <c r="A15415" s="39"/>
    </row>
    <row r="15416" spans="1:1" ht="20">
      <c r="A15416" s="39"/>
    </row>
    <row r="15417" spans="1:1" ht="20">
      <c r="A15417" s="39"/>
    </row>
    <row r="15418" spans="1:1" ht="20">
      <c r="A15418" s="39"/>
    </row>
    <row r="15419" spans="1:1" ht="20">
      <c r="A15419" s="39"/>
    </row>
    <row r="15420" spans="1:1" ht="20">
      <c r="A15420" s="39"/>
    </row>
    <row r="15421" spans="1:1" ht="20">
      <c r="A15421" s="39"/>
    </row>
    <row r="15422" spans="1:1" ht="20">
      <c r="A15422" s="39"/>
    </row>
    <row r="15423" spans="1:1" ht="20">
      <c r="A15423" s="39"/>
    </row>
    <row r="15424" spans="1:1" ht="20">
      <c r="A15424" s="39"/>
    </row>
    <row r="15425" spans="1:1" ht="20">
      <c r="A15425" s="39"/>
    </row>
    <row r="15426" spans="1:1" ht="20">
      <c r="A15426" s="39"/>
    </row>
    <row r="15427" spans="1:1" ht="20">
      <c r="A15427" s="39"/>
    </row>
    <row r="15428" spans="1:1" ht="20">
      <c r="A15428" s="39"/>
    </row>
    <row r="15429" spans="1:1" ht="20">
      <c r="A15429" s="39"/>
    </row>
    <row r="15430" spans="1:1" ht="20">
      <c r="A15430" s="39"/>
    </row>
    <row r="15431" spans="1:1" ht="20">
      <c r="A15431" s="39"/>
    </row>
    <row r="15432" spans="1:1" ht="20">
      <c r="A15432" s="39"/>
    </row>
    <row r="15433" spans="1:1" ht="20">
      <c r="A15433" s="39"/>
    </row>
    <row r="15434" spans="1:1" ht="20">
      <c r="A15434" s="39"/>
    </row>
    <row r="15435" spans="1:1" ht="20">
      <c r="A15435" s="39"/>
    </row>
    <row r="15436" spans="1:1" ht="20">
      <c r="A15436" s="39"/>
    </row>
    <row r="15437" spans="1:1" ht="20">
      <c r="A15437" s="39"/>
    </row>
    <row r="15438" spans="1:1" ht="20">
      <c r="A15438" s="39"/>
    </row>
    <row r="15439" spans="1:1" ht="20">
      <c r="A15439" s="39"/>
    </row>
    <row r="15440" spans="1:1" ht="20">
      <c r="A15440" s="39"/>
    </row>
    <row r="15441" spans="1:1" ht="20">
      <c r="A15441" s="39"/>
    </row>
    <row r="15442" spans="1:1" ht="20">
      <c r="A15442" s="39"/>
    </row>
    <row r="15443" spans="1:1" ht="20">
      <c r="A15443" s="39"/>
    </row>
    <row r="15444" spans="1:1" ht="20">
      <c r="A15444" s="39"/>
    </row>
    <row r="15445" spans="1:1" ht="20">
      <c r="A15445" s="39"/>
    </row>
    <row r="15446" spans="1:1" ht="20">
      <c r="A15446" s="39"/>
    </row>
    <row r="15447" spans="1:1" ht="20">
      <c r="A15447" s="39"/>
    </row>
    <row r="15448" spans="1:1" ht="20">
      <c r="A15448" s="39"/>
    </row>
    <row r="15449" spans="1:1" ht="20">
      <c r="A15449" s="39"/>
    </row>
    <row r="15450" spans="1:1" ht="20">
      <c r="A15450" s="39"/>
    </row>
    <row r="15451" spans="1:1" ht="20">
      <c r="A15451" s="39"/>
    </row>
    <row r="15452" spans="1:1" ht="20">
      <c r="A15452" s="39"/>
    </row>
    <row r="15453" spans="1:1" ht="20">
      <c r="A15453" s="39"/>
    </row>
    <row r="15454" spans="1:1" ht="20">
      <c r="A15454" s="39"/>
    </row>
    <row r="15455" spans="1:1" ht="20">
      <c r="A15455" s="39"/>
    </row>
    <row r="15456" spans="1:1" ht="20">
      <c r="A15456" s="39"/>
    </row>
    <row r="15457" spans="1:1" ht="20">
      <c r="A15457" s="39"/>
    </row>
    <row r="15458" spans="1:1" ht="20">
      <c r="A15458" s="39"/>
    </row>
    <row r="15459" spans="1:1" ht="20">
      <c r="A15459" s="39"/>
    </row>
    <row r="15460" spans="1:1" ht="20">
      <c r="A15460" s="39"/>
    </row>
    <row r="15461" spans="1:1" ht="20">
      <c r="A15461" s="39"/>
    </row>
    <row r="15462" spans="1:1" ht="20">
      <c r="A15462" s="39"/>
    </row>
    <row r="15463" spans="1:1" ht="20">
      <c r="A15463" s="39"/>
    </row>
    <row r="15464" spans="1:1" ht="20">
      <c r="A15464" s="39"/>
    </row>
    <row r="15465" spans="1:1" ht="20">
      <c r="A15465" s="39"/>
    </row>
    <row r="15466" spans="1:1" ht="20">
      <c r="A15466" s="39"/>
    </row>
    <row r="15467" spans="1:1" ht="20">
      <c r="A15467" s="39"/>
    </row>
    <row r="15468" spans="1:1" ht="20">
      <c r="A15468" s="39"/>
    </row>
    <row r="15469" spans="1:1" ht="20">
      <c r="A15469" s="39"/>
    </row>
    <row r="15470" spans="1:1" ht="20">
      <c r="A15470" s="39"/>
    </row>
    <row r="15471" spans="1:1" ht="20">
      <c r="A15471" s="39"/>
    </row>
    <row r="15472" spans="1:1" ht="20">
      <c r="A15472" s="39"/>
    </row>
    <row r="15473" spans="1:1" ht="20">
      <c r="A15473" s="39"/>
    </row>
    <row r="15474" spans="1:1" ht="20">
      <c r="A15474" s="39"/>
    </row>
    <row r="15475" spans="1:1" ht="20">
      <c r="A15475" s="39"/>
    </row>
    <row r="15476" spans="1:1" ht="20">
      <c r="A15476" s="39"/>
    </row>
    <row r="15477" spans="1:1" ht="20">
      <c r="A15477" s="39"/>
    </row>
    <row r="15478" spans="1:1" ht="20">
      <c r="A15478" s="39"/>
    </row>
    <row r="15479" spans="1:1" ht="20">
      <c r="A15479" s="39"/>
    </row>
    <row r="15480" spans="1:1" ht="20">
      <c r="A15480" s="39"/>
    </row>
    <row r="15481" spans="1:1" ht="20">
      <c r="A15481" s="39"/>
    </row>
    <row r="15482" spans="1:1" ht="20">
      <c r="A15482" s="39"/>
    </row>
    <row r="15483" spans="1:1" ht="20">
      <c r="A15483" s="39"/>
    </row>
    <row r="15484" spans="1:1" ht="20">
      <c r="A15484" s="39"/>
    </row>
    <row r="15485" spans="1:1" ht="20">
      <c r="A15485" s="39"/>
    </row>
    <row r="15486" spans="1:1" ht="20">
      <c r="A15486" s="39"/>
    </row>
    <row r="15487" spans="1:1" ht="20">
      <c r="A15487" s="39"/>
    </row>
    <row r="15488" spans="1:1" ht="20">
      <c r="A15488" s="39"/>
    </row>
    <row r="15489" spans="1:1" ht="20">
      <c r="A15489" s="39"/>
    </row>
    <row r="15490" spans="1:1" ht="20">
      <c r="A15490" s="39"/>
    </row>
    <row r="15491" spans="1:1" ht="20">
      <c r="A15491" s="39"/>
    </row>
    <row r="15492" spans="1:1" ht="20">
      <c r="A15492" s="39"/>
    </row>
    <row r="15493" spans="1:1" ht="20">
      <c r="A15493" s="39"/>
    </row>
    <row r="15494" spans="1:1" ht="20">
      <c r="A15494" s="39"/>
    </row>
    <row r="15495" spans="1:1" ht="20">
      <c r="A15495" s="39"/>
    </row>
    <row r="15496" spans="1:1" ht="20">
      <c r="A15496" s="39"/>
    </row>
    <row r="15497" spans="1:1" ht="20">
      <c r="A15497" s="39"/>
    </row>
    <row r="15498" spans="1:1" ht="20">
      <c r="A15498" s="39"/>
    </row>
    <row r="15499" spans="1:1" ht="20">
      <c r="A15499" s="39"/>
    </row>
    <row r="15500" spans="1:1" ht="20">
      <c r="A15500" s="39"/>
    </row>
    <row r="15501" spans="1:1" ht="20">
      <c r="A15501" s="39"/>
    </row>
    <row r="15502" spans="1:1" ht="20">
      <c r="A15502" s="39"/>
    </row>
    <row r="15503" spans="1:1" ht="20">
      <c r="A15503" s="39"/>
    </row>
    <row r="15504" spans="1:1" ht="20">
      <c r="A15504" s="39"/>
    </row>
    <row r="15505" spans="1:1" ht="20">
      <c r="A15505" s="39"/>
    </row>
    <row r="15506" spans="1:1" ht="20">
      <c r="A15506" s="39"/>
    </row>
    <row r="15507" spans="1:1" ht="20">
      <c r="A15507" s="39"/>
    </row>
    <row r="15508" spans="1:1" ht="20">
      <c r="A15508" s="39"/>
    </row>
    <row r="15509" spans="1:1" ht="20">
      <c r="A15509" s="39"/>
    </row>
    <row r="15510" spans="1:1" ht="20">
      <c r="A15510" s="39"/>
    </row>
    <row r="15511" spans="1:1" ht="20">
      <c r="A15511" s="39"/>
    </row>
    <row r="15512" spans="1:1" ht="20">
      <c r="A15512" s="39"/>
    </row>
    <row r="15513" spans="1:1" ht="20">
      <c r="A15513" s="39"/>
    </row>
    <row r="15514" spans="1:1" ht="20">
      <c r="A15514" s="39"/>
    </row>
    <row r="15515" spans="1:1" ht="20">
      <c r="A15515" s="39"/>
    </row>
    <row r="15516" spans="1:1" ht="20">
      <c r="A15516" s="39"/>
    </row>
    <row r="15517" spans="1:1" ht="20">
      <c r="A15517" s="39"/>
    </row>
    <row r="15518" spans="1:1" ht="20">
      <c r="A15518" s="39"/>
    </row>
    <row r="15519" spans="1:1" ht="20">
      <c r="A15519" s="39"/>
    </row>
    <row r="15520" spans="1:1" ht="20">
      <c r="A15520" s="39"/>
    </row>
    <row r="15521" spans="1:1" ht="20">
      <c r="A15521" s="39"/>
    </row>
    <row r="15522" spans="1:1" ht="20">
      <c r="A15522" s="39"/>
    </row>
    <row r="15523" spans="1:1" ht="20">
      <c r="A15523" s="39"/>
    </row>
    <row r="15524" spans="1:1" ht="20">
      <c r="A15524" s="39"/>
    </row>
    <row r="15525" spans="1:1" ht="20">
      <c r="A15525" s="39"/>
    </row>
    <row r="15526" spans="1:1" ht="20">
      <c r="A15526" s="39"/>
    </row>
    <row r="15527" spans="1:1" ht="20">
      <c r="A15527" s="39"/>
    </row>
    <row r="15528" spans="1:1" ht="20">
      <c r="A15528" s="39"/>
    </row>
    <row r="15529" spans="1:1" ht="20">
      <c r="A15529" s="39"/>
    </row>
    <row r="15530" spans="1:1" ht="20">
      <c r="A15530" s="39"/>
    </row>
    <row r="15531" spans="1:1" ht="20">
      <c r="A15531" s="39"/>
    </row>
    <row r="15532" spans="1:1" ht="20">
      <c r="A15532" s="39"/>
    </row>
    <row r="15533" spans="1:1" ht="20">
      <c r="A15533" s="39"/>
    </row>
    <row r="15534" spans="1:1" ht="20">
      <c r="A15534" s="39"/>
    </row>
    <row r="15535" spans="1:1" ht="20">
      <c r="A15535" s="39"/>
    </row>
    <row r="15536" spans="1:1" ht="20">
      <c r="A15536" s="39"/>
    </row>
    <row r="15537" spans="1:1" ht="20">
      <c r="A15537" s="39"/>
    </row>
    <row r="15538" spans="1:1" ht="20">
      <c r="A15538" s="39"/>
    </row>
    <row r="15539" spans="1:1" ht="20">
      <c r="A15539" s="39"/>
    </row>
    <row r="15540" spans="1:1" ht="20">
      <c r="A15540" s="39"/>
    </row>
    <row r="15541" spans="1:1" ht="20">
      <c r="A15541" s="39"/>
    </row>
    <row r="15542" spans="1:1" ht="20">
      <c r="A15542" s="39"/>
    </row>
    <row r="15543" spans="1:1" ht="20">
      <c r="A15543" s="39"/>
    </row>
    <row r="15544" spans="1:1" ht="20">
      <c r="A15544" s="39"/>
    </row>
    <row r="15545" spans="1:1" ht="20">
      <c r="A15545" s="39"/>
    </row>
    <row r="15546" spans="1:1" ht="20">
      <c r="A15546" s="39"/>
    </row>
    <row r="15547" spans="1:1" ht="20">
      <c r="A15547" s="39"/>
    </row>
    <row r="15548" spans="1:1" ht="20">
      <c r="A15548" s="39"/>
    </row>
    <row r="15549" spans="1:1" ht="20">
      <c r="A15549" s="39"/>
    </row>
    <row r="15550" spans="1:1" ht="20">
      <c r="A15550" s="39"/>
    </row>
    <row r="15551" spans="1:1" ht="20">
      <c r="A15551" s="39"/>
    </row>
    <row r="15552" spans="1:1" ht="20">
      <c r="A15552" s="39"/>
    </row>
    <row r="15553" spans="1:1" ht="20">
      <c r="A15553" s="39"/>
    </row>
    <row r="15554" spans="1:1" ht="20">
      <c r="A15554" s="39"/>
    </row>
    <row r="15555" spans="1:1" ht="20">
      <c r="A15555" s="39"/>
    </row>
    <row r="15556" spans="1:1" ht="20">
      <c r="A15556" s="39"/>
    </row>
    <row r="15557" spans="1:1" ht="20">
      <c r="A15557" s="39"/>
    </row>
    <row r="15558" spans="1:1" ht="20">
      <c r="A15558" s="39"/>
    </row>
    <row r="15559" spans="1:1" ht="20">
      <c r="A15559" s="39"/>
    </row>
    <row r="15560" spans="1:1" ht="20">
      <c r="A15560" s="39"/>
    </row>
    <row r="15561" spans="1:1" ht="20">
      <c r="A15561" s="39"/>
    </row>
    <row r="15562" spans="1:1" ht="20">
      <c r="A15562" s="39"/>
    </row>
    <row r="15563" spans="1:1" ht="20">
      <c r="A15563" s="39"/>
    </row>
    <row r="15564" spans="1:1" ht="20">
      <c r="A15564" s="39"/>
    </row>
    <row r="15565" spans="1:1" ht="20">
      <c r="A15565" s="39"/>
    </row>
    <row r="15566" spans="1:1" ht="20">
      <c r="A15566" s="39"/>
    </row>
    <row r="15567" spans="1:1" ht="20">
      <c r="A15567" s="39"/>
    </row>
    <row r="15568" spans="1:1" ht="20">
      <c r="A15568" s="39"/>
    </row>
    <row r="15569" spans="1:1" ht="20">
      <c r="A15569" s="39"/>
    </row>
    <row r="15570" spans="1:1" ht="20">
      <c r="A15570" s="39"/>
    </row>
    <row r="15571" spans="1:1" ht="20">
      <c r="A15571" s="39"/>
    </row>
    <row r="15572" spans="1:1" ht="20">
      <c r="A15572" s="39"/>
    </row>
    <row r="15573" spans="1:1" ht="20">
      <c r="A15573" s="39"/>
    </row>
    <row r="15574" spans="1:1" ht="20">
      <c r="A15574" s="39"/>
    </row>
    <row r="15575" spans="1:1" ht="20">
      <c r="A15575" s="39"/>
    </row>
    <row r="15576" spans="1:1" ht="20">
      <c r="A15576" s="39"/>
    </row>
    <row r="15577" spans="1:1" ht="20">
      <c r="A15577" s="39"/>
    </row>
    <row r="15578" spans="1:1" ht="20">
      <c r="A15578" s="39"/>
    </row>
    <row r="15579" spans="1:1" ht="20">
      <c r="A15579" s="39"/>
    </row>
    <row r="15580" spans="1:1" ht="20">
      <c r="A15580" s="39"/>
    </row>
    <row r="15581" spans="1:1" ht="20">
      <c r="A15581" s="39"/>
    </row>
    <row r="15582" spans="1:1" ht="20">
      <c r="A15582" s="39"/>
    </row>
    <row r="15583" spans="1:1" ht="20">
      <c r="A15583" s="39"/>
    </row>
    <row r="15584" spans="1:1" ht="20">
      <c r="A15584" s="39"/>
    </row>
    <row r="15585" spans="1:1" ht="20">
      <c r="A15585" s="39"/>
    </row>
    <row r="15586" spans="1:1" ht="20">
      <c r="A15586" s="39"/>
    </row>
    <row r="15587" spans="1:1" ht="20">
      <c r="A15587" s="39"/>
    </row>
    <row r="15588" spans="1:1" ht="20">
      <c r="A15588" s="39"/>
    </row>
    <row r="15589" spans="1:1" ht="20">
      <c r="A15589" s="39"/>
    </row>
    <row r="15590" spans="1:1" ht="20">
      <c r="A15590" s="39"/>
    </row>
    <row r="15591" spans="1:1" ht="20">
      <c r="A15591" s="39"/>
    </row>
    <row r="15592" spans="1:1" ht="20">
      <c r="A15592" s="39"/>
    </row>
    <row r="15593" spans="1:1" ht="20">
      <c r="A15593" s="39"/>
    </row>
    <row r="15594" spans="1:1" ht="20">
      <c r="A15594" s="39"/>
    </row>
    <row r="15595" spans="1:1" ht="20">
      <c r="A15595" s="39"/>
    </row>
    <row r="15596" spans="1:1" ht="20">
      <c r="A15596" s="39"/>
    </row>
    <row r="15597" spans="1:1" ht="20">
      <c r="A15597" s="39"/>
    </row>
    <row r="15598" spans="1:1" ht="20">
      <c r="A15598" s="39"/>
    </row>
    <row r="15599" spans="1:1" ht="20">
      <c r="A15599" s="39"/>
    </row>
    <row r="15600" spans="1:1" ht="20">
      <c r="A15600" s="39"/>
    </row>
    <row r="15601" spans="1:1" ht="20">
      <c r="A15601" s="39"/>
    </row>
    <row r="15602" spans="1:1" ht="20">
      <c r="A15602" s="39"/>
    </row>
    <row r="15603" spans="1:1" ht="20">
      <c r="A15603" s="39"/>
    </row>
    <row r="15604" spans="1:1" ht="20">
      <c r="A15604" s="39"/>
    </row>
    <row r="15605" spans="1:1" ht="20">
      <c r="A15605" s="39"/>
    </row>
    <row r="15606" spans="1:1" ht="20">
      <c r="A15606" s="39"/>
    </row>
    <row r="15607" spans="1:1" ht="20">
      <c r="A15607" s="39"/>
    </row>
    <row r="15608" spans="1:1" ht="20">
      <c r="A15608" s="39"/>
    </row>
    <row r="15609" spans="1:1" ht="20">
      <c r="A15609" s="39"/>
    </row>
    <row r="15610" spans="1:1" ht="20">
      <c r="A15610" s="39"/>
    </row>
    <row r="15611" spans="1:1" ht="20">
      <c r="A15611" s="39"/>
    </row>
    <row r="15612" spans="1:1" ht="20">
      <c r="A15612" s="39"/>
    </row>
    <row r="15613" spans="1:1" ht="20">
      <c r="A15613" s="39"/>
    </row>
    <row r="15614" spans="1:1" ht="20">
      <c r="A15614" s="39"/>
    </row>
    <row r="15615" spans="1:1" ht="20">
      <c r="A15615" s="39"/>
    </row>
    <row r="15616" spans="1:1" ht="20">
      <c r="A15616" s="39"/>
    </row>
    <row r="15617" spans="1:1" ht="20">
      <c r="A15617" s="39"/>
    </row>
    <row r="15618" spans="1:1" ht="20">
      <c r="A15618" s="39"/>
    </row>
    <row r="15619" spans="1:1" ht="20">
      <c r="A15619" s="39"/>
    </row>
    <row r="15620" spans="1:1" ht="20">
      <c r="A15620" s="39"/>
    </row>
    <row r="15621" spans="1:1" ht="20">
      <c r="A15621" s="39"/>
    </row>
    <row r="15622" spans="1:1" ht="20">
      <c r="A15622" s="39"/>
    </row>
    <row r="15623" spans="1:1" ht="20">
      <c r="A15623" s="39"/>
    </row>
    <row r="15624" spans="1:1" ht="20">
      <c r="A15624" s="39"/>
    </row>
    <row r="15625" spans="1:1" ht="20">
      <c r="A15625" s="39"/>
    </row>
    <row r="15626" spans="1:1" ht="20">
      <c r="A15626" s="39"/>
    </row>
    <row r="15627" spans="1:1" ht="20">
      <c r="A15627" s="39"/>
    </row>
    <row r="15628" spans="1:1" ht="20">
      <c r="A15628" s="39"/>
    </row>
    <row r="15629" spans="1:1" ht="20">
      <c r="A15629" s="39"/>
    </row>
    <row r="15630" spans="1:1" ht="20">
      <c r="A15630" s="39"/>
    </row>
    <row r="15631" spans="1:1" ht="20">
      <c r="A15631" s="39"/>
    </row>
    <row r="15632" spans="1:1" ht="20">
      <c r="A15632" s="39"/>
    </row>
    <row r="15633" spans="1:1" ht="20">
      <c r="A15633" s="39"/>
    </row>
    <row r="15634" spans="1:1" ht="20">
      <c r="A15634" s="39"/>
    </row>
    <row r="15635" spans="1:1" ht="20">
      <c r="A15635" s="39"/>
    </row>
    <row r="15636" spans="1:1" ht="20">
      <c r="A15636" s="39"/>
    </row>
    <row r="15637" spans="1:1" ht="20">
      <c r="A15637" s="39"/>
    </row>
    <row r="15638" spans="1:1" ht="20">
      <c r="A15638" s="39"/>
    </row>
    <row r="15639" spans="1:1" ht="20">
      <c r="A15639" s="39"/>
    </row>
    <row r="15640" spans="1:1" ht="20">
      <c r="A15640" s="39"/>
    </row>
    <row r="15641" spans="1:1" ht="20">
      <c r="A15641" s="39"/>
    </row>
    <row r="15642" spans="1:1" ht="20">
      <c r="A15642" s="39"/>
    </row>
    <row r="15643" spans="1:1" ht="20">
      <c r="A15643" s="39"/>
    </row>
    <row r="15644" spans="1:1" ht="20">
      <c r="A15644" s="39"/>
    </row>
    <row r="15645" spans="1:1" ht="20">
      <c r="A15645" s="39"/>
    </row>
    <row r="15646" spans="1:1" ht="20">
      <c r="A15646" s="39"/>
    </row>
    <row r="15647" spans="1:1" ht="20">
      <c r="A15647" s="39"/>
    </row>
    <row r="15648" spans="1:1" ht="20">
      <c r="A15648" s="39"/>
    </row>
    <row r="15649" spans="1:1" ht="20">
      <c r="A15649" s="39"/>
    </row>
    <row r="15650" spans="1:1" ht="20">
      <c r="A15650" s="39"/>
    </row>
    <row r="15651" spans="1:1" ht="20">
      <c r="A15651" s="39"/>
    </row>
    <row r="15652" spans="1:1" ht="20">
      <c r="A15652" s="39"/>
    </row>
    <row r="15653" spans="1:1" ht="20">
      <c r="A15653" s="39"/>
    </row>
    <row r="15654" spans="1:1" ht="20">
      <c r="A15654" s="39"/>
    </row>
    <row r="15655" spans="1:1" ht="20">
      <c r="A15655" s="39"/>
    </row>
    <row r="15656" spans="1:1" ht="20">
      <c r="A15656" s="39"/>
    </row>
    <row r="15657" spans="1:1" ht="20">
      <c r="A15657" s="39"/>
    </row>
    <row r="15658" spans="1:1" ht="20">
      <c r="A15658" s="39"/>
    </row>
    <row r="15659" spans="1:1" ht="20">
      <c r="A15659" s="39"/>
    </row>
    <row r="15660" spans="1:1" ht="20">
      <c r="A15660" s="39"/>
    </row>
    <row r="15661" spans="1:1" ht="20">
      <c r="A15661" s="39"/>
    </row>
    <row r="15662" spans="1:1" ht="20">
      <c r="A15662" s="39"/>
    </row>
    <row r="15663" spans="1:1" ht="20">
      <c r="A15663" s="39"/>
    </row>
    <row r="15664" spans="1:1" ht="20">
      <c r="A15664" s="39"/>
    </row>
    <row r="15665" spans="1:1" ht="20">
      <c r="A15665" s="39"/>
    </row>
    <row r="15666" spans="1:1" ht="20">
      <c r="A15666" s="39"/>
    </row>
    <row r="15667" spans="1:1" ht="20">
      <c r="A15667" s="39"/>
    </row>
    <row r="15668" spans="1:1" ht="20">
      <c r="A15668" s="39"/>
    </row>
    <row r="15669" spans="1:1" ht="20">
      <c r="A15669" s="39"/>
    </row>
    <row r="15670" spans="1:1" ht="20">
      <c r="A15670" s="39"/>
    </row>
    <row r="15671" spans="1:1" ht="20">
      <c r="A15671" s="39"/>
    </row>
    <row r="15672" spans="1:1" ht="20">
      <c r="A15672" s="39"/>
    </row>
    <row r="15673" spans="1:1" ht="20">
      <c r="A15673" s="39"/>
    </row>
    <row r="15674" spans="1:1" ht="20">
      <c r="A15674" s="39"/>
    </row>
    <row r="15675" spans="1:1" ht="20">
      <c r="A15675" s="39"/>
    </row>
    <row r="15676" spans="1:1" ht="20">
      <c r="A15676" s="39"/>
    </row>
    <row r="15677" spans="1:1" ht="20">
      <c r="A15677" s="39"/>
    </row>
    <row r="15678" spans="1:1" ht="20">
      <c r="A15678" s="39"/>
    </row>
    <row r="15679" spans="1:1" ht="20">
      <c r="A15679" s="39"/>
    </row>
    <row r="15680" spans="1:1" ht="20">
      <c r="A15680" s="39"/>
    </row>
    <row r="15681" spans="1:1" ht="20">
      <c r="A15681" s="39"/>
    </row>
    <row r="15682" spans="1:1" ht="20">
      <c r="A15682" s="39"/>
    </row>
    <row r="15683" spans="1:1" ht="20">
      <c r="A15683" s="39"/>
    </row>
    <row r="15684" spans="1:1" ht="20">
      <c r="A15684" s="39"/>
    </row>
    <row r="15685" spans="1:1" ht="20">
      <c r="A15685" s="39"/>
    </row>
    <row r="15686" spans="1:1" ht="20">
      <c r="A15686" s="39"/>
    </row>
    <row r="15687" spans="1:1" ht="20">
      <c r="A15687" s="39"/>
    </row>
    <row r="15688" spans="1:1" ht="20">
      <c r="A15688" s="39"/>
    </row>
    <row r="15689" spans="1:1" ht="20">
      <c r="A15689" s="39"/>
    </row>
    <row r="15690" spans="1:1" ht="20">
      <c r="A15690" s="39"/>
    </row>
    <row r="15691" spans="1:1" ht="20">
      <c r="A15691" s="39"/>
    </row>
    <row r="15692" spans="1:1" ht="20">
      <c r="A15692" s="39"/>
    </row>
    <row r="15693" spans="1:1" ht="20">
      <c r="A15693" s="39"/>
    </row>
    <row r="15694" spans="1:1" ht="20">
      <c r="A15694" s="39"/>
    </row>
    <row r="15695" spans="1:1" ht="20">
      <c r="A15695" s="39"/>
    </row>
    <row r="15696" spans="1:1" ht="20">
      <c r="A15696" s="39"/>
    </row>
    <row r="15697" spans="1:1" ht="20">
      <c r="A15697" s="39"/>
    </row>
    <row r="15698" spans="1:1" ht="20">
      <c r="A15698" s="39"/>
    </row>
    <row r="15699" spans="1:1" ht="20">
      <c r="A15699" s="39"/>
    </row>
    <row r="15700" spans="1:1" ht="20">
      <c r="A15700" s="39"/>
    </row>
    <row r="15701" spans="1:1" ht="20">
      <c r="A15701" s="39"/>
    </row>
    <row r="15702" spans="1:1" ht="20">
      <c r="A15702" s="39"/>
    </row>
    <row r="15703" spans="1:1" ht="20">
      <c r="A15703" s="39"/>
    </row>
    <row r="15704" spans="1:1" ht="20">
      <c r="A15704" s="39"/>
    </row>
    <row r="15705" spans="1:1" ht="20">
      <c r="A15705" s="39"/>
    </row>
    <row r="15706" spans="1:1" ht="20">
      <c r="A15706" s="39"/>
    </row>
    <row r="15707" spans="1:1" ht="20">
      <c r="A15707" s="39"/>
    </row>
    <row r="15708" spans="1:1" ht="20">
      <c r="A15708" s="39"/>
    </row>
    <row r="15709" spans="1:1" ht="20">
      <c r="A15709" s="39"/>
    </row>
    <row r="15710" spans="1:1" ht="20">
      <c r="A15710" s="39"/>
    </row>
    <row r="15711" spans="1:1" ht="20">
      <c r="A15711" s="39"/>
    </row>
    <row r="15712" spans="1:1" ht="20">
      <c r="A15712" s="39"/>
    </row>
    <row r="15713" spans="1:1" ht="20">
      <c r="A15713" s="39"/>
    </row>
    <row r="15714" spans="1:1" ht="20">
      <c r="A15714" s="39"/>
    </row>
    <row r="15715" spans="1:1" ht="20">
      <c r="A15715" s="39"/>
    </row>
    <row r="15716" spans="1:1" ht="20">
      <c r="A15716" s="39"/>
    </row>
    <row r="15717" spans="1:1" ht="20">
      <c r="A15717" s="39"/>
    </row>
    <row r="15718" spans="1:1" ht="20">
      <c r="A15718" s="39"/>
    </row>
    <row r="15719" spans="1:1" ht="20">
      <c r="A15719" s="39"/>
    </row>
    <row r="15720" spans="1:1" ht="20">
      <c r="A15720" s="39"/>
    </row>
    <row r="15721" spans="1:1" ht="20">
      <c r="A15721" s="39"/>
    </row>
    <row r="15722" spans="1:1" ht="20">
      <c r="A15722" s="39"/>
    </row>
    <row r="15723" spans="1:1" ht="20">
      <c r="A15723" s="39"/>
    </row>
    <row r="15724" spans="1:1" ht="20">
      <c r="A15724" s="39"/>
    </row>
    <row r="15725" spans="1:1" ht="20">
      <c r="A15725" s="39"/>
    </row>
    <row r="15726" spans="1:1" ht="20">
      <c r="A15726" s="39"/>
    </row>
    <row r="15727" spans="1:1" ht="20">
      <c r="A15727" s="39"/>
    </row>
    <row r="15728" spans="1:1" ht="20">
      <c r="A15728" s="39"/>
    </row>
    <row r="15729" spans="1:1" ht="20">
      <c r="A15729" s="39"/>
    </row>
    <row r="15730" spans="1:1" ht="20">
      <c r="A15730" s="39"/>
    </row>
    <row r="15731" spans="1:1" ht="20">
      <c r="A15731" s="39"/>
    </row>
    <row r="15732" spans="1:1" ht="20">
      <c r="A15732" s="39"/>
    </row>
    <row r="15733" spans="1:1" ht="20">
      <c r="A15733" s="39"/>
    </row>
    <row r="15734" spans="1:1" ht="20">
      <c r="A15734" s="39"/>
    </row>
    <row r="15735" spans="1:1" ht="20">
      <c r="A15735" s="39"/>
    </row>
    <row r="15736" spans="1:1" ht="20">
      <c r="A15736" s="39"/>
    </row>
    <row r="15737" spans="1:1" ht="20">
      <c r="A15737" s="39"/>
    </row>
    <row r="15738" spans="1:1" ht="20">
      <c r="A15738" s="39"/>
    </row>
    <row r="15739" spans="1:1" ht="20">
      <c r="A15739" s="39"/>
    </row>
    <row r="15740" spans="1:1" ht="20">
      <c r="A15740" s="39"/>
    </row>
    <row r="15741" spans="1:1" ht="20">
      <c r="A15741" s="39"/>
    </row>
    <row r="15742" spans="1:1" ht="20">
      <c r="A15742" s="39"/>
    </row>
    <row r="15743" spans="1:1" ht="20">
      <c r="A15743" s="39"/>
    </row>
    <row r="15744" spans="1:1" ht="20">
      <c r="A15744" s="39"/>
    </row>
    <row r="15745" spans="1:1" ht="20">
      <c r="A15745" s="39"/>
    </row>
    <row r="15746" spans="1:1" ht="20">
      <c r="A15746" s="39"/>
    </row>
    <row r="15747" spans="1:1" ht="20">
      <c r="A15747" s="39"/>
    </row>
    <row r="15748" spans="1:1" ht="20">
      <c r="A15748" s="39"/>
    </row>
    <row r="15749" spans="1:1" ht="20">
      <c r="A15749" s="39"/>
    </row>
    <row r="15750" spans="1:1" ht="20">
      <c r="A15750" s="39"/>
    </row>
    <row r="15751" spans="1:1" ht="20">
      <c r="A15751" s="39"/>
    </row>
    <row r="15752" spans="1:1" ht="20">
      <c r="A15752" s="39"/>
    </row>
    <row r="15753" spans="1:1" ht="20">
      <c r="A15753" s="39"/>
    </row>
    <row r="15754" spans="1:1" ht="20">
      <c r="A15754" s="39"/>
    </row>
    <row r="15755" spans="1:1" ht="20">
      <c r="A15755" s="39"/>
    </row>
    <row r="15756" spans="1:1" ht="20">
      <c r="A15756" s="39"/>
    </row>
    <row r="15757" spans="1:1" ht="20">
      <c r="A15757" s="39"/>
    </row>
    <row r="15758" spans="1:1" ht="20">
      <c r="A15758" s="39"/>
    </row>
    <row r="15759" spans="1:1" ht="20">
      <c r="A15759" s="39"/>
    </row>
    <row r="15760" spans="1:1" ht="20">
      <c r="A15760" s="39"/>
    </row>
    <row r="15761" spans="1:1" ht="20">
      <c r="A15761" s="39"/>
    </row>
    <row r="15762" spans="1:1" ht="20">
      <c r="A15762" s="39"/>
    </row>
    <row r="15763" spans="1:1" ht="20">
      <c r="A15763" s="39"/>
    </row>
    <row r="15764" spans="1:1" ht="20">
      <c r="A15764" s="39"/>
    </row>
    <row r="15765" spans="1:1" ht="20">
      <c r="A15765" s="39"/>
    </row>
    <row r="15766" spans="1:1" ht="20">
      <c r="A15766" s="39"/>
    </row>
    <row r="15767" spans="1:1" ht="20">
      <c r="A15767" s="39"/>
    </row>
    <row r="15768" spans="1:1" ht="20">
      <c r="A15768" s="39"/>
    </row>
    <row r="15769" spans="1:1" ht="20">
      <c r="A15769" s="39"/>
    </row>
    <row r="15770" spans="1:1" ht="20">
      <c r="A15770" s="39"/>
    </row>
    <row r="15771" spans="1:1" ht="20">
      <c r="A15771" s="39"/>
    </row>
    <row r="15772" spans="1:1" ht="20">
      <c r="A15772" s="39"/>
    </row>
    <row r="15773" spans="1:1" ht="20">
      <c r="A15773" s="39"/>
    </row>
    <row r="15774" spans="1:1" ht="20">
      <c r="A15774" s="39"/>
    </row>
    <row r="15775" spans="1:1" ht="20">
      <c r="A15775" s="39"/>
    </row>
    <row r="15776" spans="1:1" ht="20">
      <c r="A15776" s="39"/>
    </row>
    <row r="15777" spans="1:1" ht="20">
      <c r="A15777" s="39"/>
    </row>
    <row r="15778" spans="1:1" ht="20">
      <c r="A15778" s="39"/>
    </row>
    <row r="15779" spans="1:1" ht="20">
      <c r="A15779" s="39"/>
    </row>
    <row r="15780" spans="1:1" ht="20">
      <c r="A15780" s="39"/>
    </row>
    <row r="15781" spans="1:1" ht="20">
      <c r="A15781" s="39"/>
    </row>
    <row r="15782" spans="1:1" ht="20">
      <c r="A15782" s="39"/>
    </row>
    <row r="15783" spans="1:1" ht="20">
      <c r="A15783" s="39"/>
    </row>
    <row r="15784" spans="1:1" ht="20">
      <c r="A15784" s="39"/>
    </row>
    <row r="15785" spans="1:1" ht="20">
      <c r="A15785" s="39"/>
    </row>
    <row r="15786" spans="1:1" ht="20">
      <c r="A15786" s="39"/>
    </row>
    <row r="15787" spans="1:1" ht="20">
      <c r="A15787" s="39"/>
    </row>
    <row r="15788" spans="1:1" ht="20">
      <c r="A15788" s="39"/>
    </row>
    <row r="15789" spans="1:1" ht="20">
      <c r="A15789" s="39"/>
    </row>
    <row r="15790" spans="1:1" ht="20">
      <c r="A15790" s="39"/>
    </row>
    <row r="15791" spans="1:1" ht="20">
      <c r="A15791" s="39"/>
    </row>
    <row r="15792" spans="1:1" ht="20">
      <c r="A15792" s="39"/>
    </row>
    <row r="15793" spans="1:1" ht="20">
      <c r="A15793" s="39"/>
    </row>
    <row r="15794" spans="1:1" ht="20">
      <c r="A15794" s="39"/>
    </row>
    <row r="15795" spans="1:1" ht="20">
      <c r="A15795" s="39"/>
    </row>
    <row r="15796" spans="1:1" ht="20">
      <c r="A15796" s="39"/>
    </row>
    <row r="15797" spans="1:1" ht="20">
      <c r="A15797" s="39"/>
    </row>
    <row r="15798" spans="1:1" ht="20">
      <c r="A15798" s="39"/>
    </row>
    <row r="15799" spans="1:1" ht="20">
      <c r="A15799" s="39"/>
    </row>
    <row r="15800" spans="1:1" ht="20">
      <c r="A15800" s="39"/>
    </row>
    <row r="15801" spans="1:1" ht="20">
      <c r="A15801" s="39"/>
    </row>
    <row r="15802" spans="1:1" ht="20">
      <c r="A15802" s="39"/>
    </row>
    <row r="15803" spans="1:1" ht="20">
      <c r="A15803" s="39"/>
    </row>
    <row r="15804" spans="1:1" ht="20">
      <c r="A15804" s="39"/>
    </row>
    <row r="15805" spans="1:1" ht="20">
      <c r="A15805" s="39"/>
    </row>
    <row r="15806" spans="1:1" ht="20">
      <c r="A15806" s="39"/>
    </row>
    <row r="15807" spans="1:1" ht="20">
      <c r="A15807" s="39"/>
    </row>
    <row r="15808" spans="1:1" ht="20">
      <c r="A15808" s="39"/>
    </row>
    <row r="15809" spans="1:1" ht="20">
      <c r="A15809" s="39"/>
    </row>
    <row r="15810" spans="1:1" ht="20">
      <c r="A15810" s="39"/>
    </row>
    <row r="15811" spans="1:1" ht="20">
      <c r="A15811" s="39"/>
    </row>
    <row r="15812" spans="1:1" ht="20">
      <c r="A15812" s="39"/>
    </row>
    <row r="15813" spans="1:1" ht="20">
      <c r="A15813" s="39"/>
    </row>
    <row r="15814" spans="1:1" ht="20">
      <c r="A15814" s="39"/>
    </row>
    <row r="15815" spans="1:1" ht="20">
      <c r="A15815" s="39"/>
    </row>
    <row r="15816" spans="1:1" ht="20">
      <c r="A15816" s="39"/>
    </row>
    <row r="15817" spans="1:1" ht="20">
      <c r="A15817" s="39"/>
    </row>
    <row r="15818" spans="1:1" ht="20">
      <c r="A15818" s="39"/>
    </row>
    <row r="15819" spans="1:1" ht="20">
      <c r="A15819" s="39"/>
    </row>
    <row r="15820" spans="1:1" ht="20">
      <c r="A15820" s="39"/>
    </row>
    <row r="15821" spans="1:1" ht="20">
      <c r="A15821" s="39"/>
    </row>
    <row r="15822" spans="1:1" ht="20">
      <c r="A15822" s="39"/>
    </row>
    <row r="15823" spans="1:1" ht="20">
      <c r="A15823" s="39"/>
    </row>
    <row r="15824" spans="1:1" ht="20">
      <c r="A15824" s="39"/>
    </row>
    <row r="15825" spans="1:1" ht="20">
      <c r="A15825" s="39"/>
    </row>
    <row r="15826" spans="1:1" ht="20">
      <c r="A15826" s="39"/>
    </row>
    <row r="15827" spans="1:1" ht="20">
      <c r="A15827" s="39"/>
    </row>
    <row r="15828" spans="1:1" ht="20">
      <c r="A15828" s="39"/>
    </row>
    <row r="15829" spans="1:1" ht="20">
      <c r="A15829" s="39"/>
    </row>
    <row r="15830" spans="1:1" ht="20">
      <c r="A15830" s="39"/>
    </row>
    <row r="15831" spans="1:1" ht="20">
      <c r="A15831" s="39"/>
    </row>
    <row r="15832" spans="1:1" ht="20">
      <c r="A15832" s="39"/>
    </row>
    <row r="15833" spans="1:1" ht="20">
      <c r="A15833" s="39"/>
    </row>
    <row r="15834" spans="1:1" ht="20">
      <c r="A15834" s="39"/>
    </row>
    <row r="15835" spans="1:1" ht="20">
      <c r="A15835" s="39"/>
    </row>
    <row r="15836" spans="1:1" ht="20">
      <c r="A15836" s="39"/>
    </row>
    <row r="15837" spans="1:1" ht="20">
      <c r="A15837" s="39"/>
    </row>
    <row r="15838" spans="1:1" ht="20">
      <c r="A15838" s="39"/>
    </row>
    <row r="15839" spans="1:1" ht="20">
      <c r="A15839" s="39"/>
    </row>
    <row r="15840" spans="1:1" ht="20">
      <c r="A15840" s="39"/>
    </row>
    <row r="15841" spans="1:1" ht="20">
      <c r="A15841" s="39"/>
    </row>
    <row r="15842" spans="1:1" ht="20">
      <c r="A15842" s="39"/>
    </row>
    <row r="15843" spans="1:1" ht="20">
      <c r="A15843" s="39"/>
    </row>
    <row r="15844" spans="1:1" ht="20">
      <c r="A15844" s="39"/>
    </row>
    <row r="15845" spans="1:1" ht="20">
      <c r="A15845" s="39"/>
    </row>
    <row r="15846" spans="1:1" ht="20">
      <c r="A15846" s="39"/>
    </row>
    <row r="15847" spans="1:1" ht="20">
      <c r="A15847" s="39"/>
    </row>
    <row r="15848" spans="1:1" ht="20">
      <c r="A15848" s="39"/>
    </row>
    <row r="15849" spans="1:1" ht="20">
      <c r="A15849" s="39"/>
    </row>
    <row r="15850" spans="1:1" ht="20">
      <c r="A15850" s="39"/>
    </row>
    <row r="15851" spans="1:1" ht="20">
      <c r="A15851" s="39"/>
    </row>
    <row r="15852" spans="1:1" ht="20">
      <c r="A15852" s="39"/>
    </row>
    <row r="15853" spans="1:1" ht="20">
      <c r="A15853" s="39"/>
    </row>
    <row r="15854" spans="1:1" ht="20">
      <c r="A15854" s="39"/>
    </row>
    <row r="15855" spans="1:1" ht="20">
      <c r="A15855" s="39"/>
    </row>
    <row r="15856" spans="1:1" ht="20">
      <c r="A15856" s="39"/>
    </row>
    <row r="15857" spans="1:1" ht="20">
      <c r="A15857" s="39"/>
    </row>
    <row r="15858" spans="1:1" ht="20">
      <c r="A15858" s="39"/>
    </row>
    <row r="15859" spans="1:1" ht="20">
      <c r="A15859" s="39"/>
    </row>
    <row r="15860" spans="1:1" ht="20">
      <c r="A15860" s="39"/>
    </row>
    <row r="15861" spans="1:1" ht="20">
      <c r="A15861" s="39"/>
    </row>
    <row r="15862" spans="1:1" ht="20">
      <c r="A15862" s="39"/>
    </row>
    <row r="15863" spans="1:1" ht="20">
      <c r="A15863" s="39"/>
    </row>
    <row r="15864" spans="1:1" ht="20">
      <c r="A15864" s="39"/>
    </row>
    <row r="15865" spans="1:1" ht="20">
      <c r="A15865" s="39"/>
    </row>
    <row r="15866" spans="1:1" ht="20">
      <c r="A15866" s="39"/>
    </row>
    <row r="15867" spans="1:1" ht="20">
      <c r="A15867" s="39"/>
    </row>
    <row r="15868" spans="1:1" ht="20">
      <c r="A15868" s="39"/>
    </row>
    <row r="15869" spans="1:1" ht="20">
      <c r="A15869" s="39"/>
    </row>
    <row r="15870" spans="1:1" ht="20">
      <c r="A15870" s="39"/>
    </row>
    <row r="15871" spans="1:1" ht="20">
      <c r="A15871" s="39"/>
    </row>
    <row r="15872" spans="1:1" ht="20">
      <c r="A15872" s="39"/>
    </row>
    <row r="15873" spans="1:1" ht="20">
      <c r="A15873" s="39"/>
    </row>
    <row r="15874" spans="1:1" ht="20">
      <c r="A15874" s="39"/>
    </row>
    <row r="15875" spans="1:1" ht="20">
      <c r="A15875" s="39"/>
    </row>
    <row r="15876" spans="1:1" ht="20">
      <c r="A15876" s="39"/>
    </row>
    <row r="15877" spans="1:1" ht="20">
      <c r="A15877" s="39"/>
    </row>
    <row r="15878" spans="1:1" ht="20">
      <c r="A15878" s="39"/>
    </row>
    <row r="15879" spans="1:1" ht="20">
      <c r="A15879" s="39"/>
    </row>
    <row r="15880" spans="1:1" ht="20">
      <c r="A15880" s="39"/>
    </row>
    <row r="15881" spans="1:1" ht="20">
      <c r="A15881" s="39"/>
    </row>
    <row r="15882" spans="1:1" ht="20">
      <c r="A15882" s="39"/>
    </row>
    <row r="15883" spans="1:1" ht="20">
      <c r="A15883" s="39"/>
    </row>
    <row r="15884" spans="1:1" ht="20">
      <c r="A15884" s="39"/>
    </row>
    <row r="15885" spans="1:1" ht="20">
      <c r="A15885" s="39"/>
    </row>
    <row r="15886" spans="1:1" ht="20">
      <c r="A15886" s="39"/>
    </row>
    <row r="15887" spans="1:1" ht="20">
      <c r="A15887" s="39"/>
    </row>
    <row r="15888" spans="1:1" ht="20">
      <c r="A15888" s="39"/>
    </row>
    <row r="15889" spans="1:1" ht="20">
      <c r="A15889" s="39"/>
    </row>
    <row r="15890" spans="1:1" ht="20">
      <c r="A15890" s="39"/>
    </row>
    <row r="15891" spans="1:1" ht="20">
      <c r="A15891" s="39"/>
    </row>
    <row r="15892" spans="1:1" ht="20">
      <c r="A15892" s="39"/>
    </row>
    <row r="15893" spans="1:1" ht="20">
      <c r="A15893" s="39"/>
    </row>
    <row r="15894" spans="1:1" ht="20">
      <c r="A15894" s="39"/>
    </row>
    <row r="15895" spans="1:1" ht="20">
      <c r="A15895" s="39"/>
    </row>
    <row r="15896" spans="1:1" ht="20">
      <c r="A15896" s="39"/>
    </row>
    <row r="15897" spans="1:1" ht="20">
      <c r="A15897" s="39"/>
    </row>
    <row r="15898" spans="1:1" ht="20">
      <c r="A15898" s="39"/>
    </row>
    <row r="15899" spans="1:1" ht="20">
      <c r="A15899" s="39"/>
    </row>
    <row r="15900" spans="1:1" ht="20">
      <c r="A15900" s="39"/>
    </row>
    <row r="15901" spans="1:1" ht="20">
      <c r="A15901" s="39"/>
    </row>
    <row r="15902" spans="1:1" ht="20">
      <c r="A15902" s="39"/>
    </row>
    <row r="15903" spans="1:1" ht="20">
      <c r="A15903" s="39"/>
    </row>
    <row r="15904" spans="1:1" ht="20">
      <c r="A15904" s="39"/>
    </row>
    <row r="15905" spans="1:1" ht="20">
      <c r="A15905" s="39"/>
    </row>
    <row r="15906" spans="1:1" ht="20">
      <c r="A15906" s="39"/>
    </row>
    <row r="15907" spans="1:1" ht="20">
      <c r="A15907" s="39"/>
    </row>
    <row r="15908" spans="1:1" ht="20">
      <c r="A15908" s="39"/>
    </row>
    <row r="15909" spans="1:1" ht="20">
      <c r="A15909" s="39"/>
    </row>
    <row r="15910" spans="1:1" ht="20">
      <c r="A15910" s="39"/>
    </row>
    <row r="15911" spans="1:1" ht="20">
      <c r="A15911" s="39"/>
    </row>
    <row r="15912" spans="1:1" ht="20">
      <c r="A15912" s="39"/>
    </row>
    <row r="15913" spans="1:1" ht="20">
      <c r="A15913" s="39"/>
    </row>
    <row r="15914" spans="1:1" ht="20">
      <c r="A15914" s="39"/>
    </row>
    <row r="15915" spans="1:1" ht="20">
      <c r="A15915" s="39"/>
    </row>
    <row r="15916" spans="1:1" ht="20">
      <c r="A15916" s="39"/>
    </row>
    <row r="15917" spans="1:1" ht="20">
      <c r="A15917" s="39"/>
    </row>
    <row r="15918" spans="1:1" ht="20">
      <c r="A15918" s="39"/>
    </row>
    <row r="15919" spans="1:1" ht="20">
      <c r="A15919" s="39"/>
    </row>
    <row r="15920" spans="1:1" ht="20">
      <c r="A15920" s="39"/>
    </row>
    <row r="15921" spans="1:1" ht="20">
      <c r="A15921" s="39"/>
    </row>
    <row r="15922" spans="1:1" ht="20">
      <c r="A15922" s="39"/>
    </row>
    <row r="15923" spans="1:1" ht="20">
      <c r="A15923" s="39"/>
    </row>
    <row r="15924" spans="1:1" ht="20">
      <c r="A15924" s="39"/>
    </row>
    <row r="15925" spans="1:1" ht="20">
      <c r="A15925" s="39"/>
    </row>
    <row r="15926" spans="1:1" ht="20">
      <c r="A15926" s="39"/>
    </row>
    <row r="15927" spans="1:1" ht="20">
      <c r="A15927" s="39"/>
    </row>
    <row r="15928" spans="1:1" ht="20">
      <c r="A15928" s="39"/>
    </row>
    <row r="15929" spans="1:1" ht="20">
      <c r="A15929" s="39"/>
    </row>
    <row r="15930" spans="1:1" ht="20">
      <c r="A15930" s="39"/>
    </row>
    <row r="15931" spans="1:1" ht="20">
      <c r="A15931" s="39"/>
    </row>
    <row r="15932" spans="1:1" ht="20">
      <c r="A15932" s="39"/>
    </row>
    <row r="15933" spans="1:1" ht="20">
      <c r="A15933" s="39"/>
    </row>
    <row r="15934" spans="1:1" ht="20">
      <c r="A15934" s="39"/>
    </row>
    <row r="15935" spans="1:1" ht="20">
      <c r="A15935" s="39"/>
    </row>
    <row r="15936" spans="1:1" ht="20">
      <c r="A15936" s="39"/>
    </row>
    <row r="15937" spans="1:1" ht="20">
      <c r="A15937" s="39"/>
    </row>
    <row r="15938" spans="1:1" ht="20">
      <c r="A15938" s="39"/>
    </row>
    <row r="15939" spans="1:1" ht="20">
      <c r="A15939" s="39"/>
    </row>
    <row r="15940" spans="1:1" ht="20">
      <c r="A15940" s="39"/>
    </row>
    <row r="15941" spans="1:1" ht="20">
      <c r="A15941" s="39"/>
    </row>
    <row r="15942" spans="1:1" ht="20">
      <c r="A15942" s="39"/>
    </row>
    <row r="15943" spans="1:1" ht="20">
      <c r="A15943" s="39"/>
    </row>
    <row r="15944" spans="1:1" ht="20">
      <c r="A15944" s="39"/>
    </row>
    <row r="15945" spans="1:1" ht="20">
      <c r="A15945" s="39"/>
    </row>
    <row r="15946" spans="1:1" ht="20">
      <c r="A15946" s="39"/>
    </row>
    <row r="15947" spans="1:1" ht="20">
      <c r="A15947" s="39"/>
    </row>
    <row r="15948" spans="1:1" ht="20">
      <c r="A15948" s="39"/>
    </row>
    <row r="15949" spans="1:1" ht="20">
      <c r="A15949" s="39"/>
    </row>
    <row r="15950" spans="1:1" ht="20">
      <c r="A15950" s="39"/>
    </row>
    <row r="15951" spans="1:1" ht="20">
      <c r="A15951" s="39"/>
    </row>
    <row r="15952" spans="1:1" ht="20">
      <c r="A15952" s="39"/>
    </row>
    <row r="15953" spans="1:1" ht="20">
      <c r="A15953" s="39"/>
    </row>
    <row r="15954" spans="1:1" ht="20">
      <c r="A15954" s="39"/>
    </row>
    <row r="15955" spans="1:1" ht="20">
      <c r="A15955" s="39"/>
    </row>
    <row r="15956" spans="1:1" ht="20">
      <c r="A15956" s="39"/>
    </row>
    <row r="15957" spans="1:1" ht="20">
      <c r="A15957" s="39"/>
    </row>
    <row r="15958" spans="1:1" ht="20">
      <c r="A15958" s="39"/>
    </row>
    <row r="15959" spans="1:1" ht="20">
      <c r="A15959" s="39"/>
    </row>
    <row r="15960" spans="1:1" ht="20">
      <c r="A15960" s="39"/>
    </row>
    <row r="15961" spans="1:1" ht="20">
      <c r="A15961" s="39"/>
    </row>
    <row r="15962" spans="1:1" ht="20">
      <c r="A15962" s="39"/>
    </row>
    <row r="15963" spans="1:1" ht="20">
      <c r="A15963" s="39"/>
    </row>
    <row r="15964" spans="1:1" ht="20">
      <c r="A15964" s="39"/>
    </row>
    <row r="15965" spans="1:1" ht="20">
      <c r="A15965" s="39"/>
    </row>
    <row r="15966" spans="1:1" ht="20">
      <c r="A15966" s="39"/>
    </row>
    <row r="15967" spans="1:1" ht="20">
      <c r="A15967" s="39"/>
    </row>
    <row r="15968" spans="1:1" ht="20">
      <c r="A15968" s="39"/>
    </row>
    <row r="15969" spans="1:1" ht="20">
      <c r="A15969" s="39"/>
    </row>
    <row r="15970" spans="1:1" ht="20">
      <c r="A15970" s="39"/>
    </row>
    <row r="15971" spans="1:1" ht="20">
      <c r="A15971" s="39"/>
    </row>
    <row r="15972" spans="1:1" ht="20">
      <c r="A15972" s="39"/>
    </row>
    <row r="15973" spans="1:1" ht="20">
      <c r="A15973" s="39"/>
    </row>
    <row r="15974" spans="1:1" ht="20">
      <c r="A15974" s="39"/>
    </row>
    <row r="15975" spans="1:1" ht="20">
      <c r="A15975" s="39"/>
    </row>
    <row r="15976" spans="1:1" ht="20">
      <c r="A15976" s="39"/>
    </row>
    <row r="15977" spans="1:1" ht="20">
      <c r="A15977" s="39"/>
    </row>
    <row r="15978" spans="1:1" ht="20">
      <c r="A15978" s="39"/>
    </row>
    <row r="15979" spans="1:1" ht="20">
      <c r="A15979" s="39"/>
    </row>
    <row r="15980" spans="1:1" ht="20">
      <c r="A15980" s="39"/>
    </row>
    <row r="15981" spans="1:1" ht="20">
      <c r="A15981" s="39"/>
    </row>
    <row r="15982" spans="1:1" ht="20">
      <c r="A15982" s="39"/>
    </row>
    <row r="15983" spans="1:1" ht="20">
      <c r="A15983" s="39"/>
    </row>
    <row r="15984" spans="1:1" ht="20">
      <c r="A15984" s="39"/>
    </row>
    <row r="15985" spans="1:1" ht="20">
      <c r="A15985" s="39"/>
    </row>
    <row r="15986" spans="1:1" ht="20">
      <c r="A15986" s="39"/>
    </row>
    <row r="15987" spans="1:1" ht="20">
      <c r="A15987" s="39"/>
    </row>
    <row r="15988" spans="1:1" ht="20">
      <c r="A15988" s="39"/>
    </row>
    <row r="15989" spans="1:1" ht="20">
      <c r="A15989" s="39"/>
    </row>
    <row r="15990" spans="1:1" ht="20">
      <c r="A15990" s="39"/>
    </row>
    <row r="15991" spans="1:1" ht="20">
      <c r="A15991" s="39"/>
    </row>
    <row r="15992" spans="1:1" ht="20">
      <c r="A15992" s="39"/>
    </row>
    <row r="15993" spans="1:1" ht="20">
      <c r="A15993" s="39"/>
    </row>
    <row r="15994" spans="1:1" ht="20">
      <c r="A15994" s="39"/>
    </row>
    <row r="15995" spans="1:1" ht="20">
      <c r="A15995" s="39"/>
    </row>
    <row r="15996" spans="1:1" ht="20">
      <c r="A15996" s="39"/>
    </row>
    <row r="15997" spans="1:1" ht="20">
      <c r="A15997" s="39"/>
    </row>
    <row r="15998" spans="1:1" ht="20">
      <c r="A15998" s="39"/>
    </row>
    <row r="15999" spans="1:1" ht="20">
      <c r="A15999" s="39"/>
    </row>
    <row r="16000" spans="1:1" ht="20">
      <c r="A16000" s="39"/>
    </row>
    <row r="16001" spans="1:1" ht="20">
      <c r="A16001" s="39"/>
    </row>
    <row r="16002" spans="1:1" ht="20">
      <c r="A16002" s="39"/>
    </row>
    <row r="16003" spans="1:1" ht="20">
      <c r="A16003" s="39"/>
    </row>
    <row r="16004" spans="1:1" ht="20">
      <c r="A16004" s="39"/>
    </row>
    <row r="16005" spans="1:1" ht="20">
      <c r="A16005" s="39"/>
    </row>
    <row r="16006" spans="1:1" ht="20">
      <c r="A16006" s="39"/>
    </row>
    <row r="16007" spans="1:1" ht="20">
      <c r="A16007" s="39"/>
    </row>
    <row r="16008" spans="1:1" ht="20">
      <c r="A16008" s="39"/>
    </row>
    <row r="16009" spans="1:1" ht="20">
      <c r="A16009" s="39"/>
    </row>
    <row r="16010" spans="1:1" ht="20">
      <c r="A16010" s="39"/>
    </row>
    <row r="16011" spans="1:1" ht="20">
      <c r="A16011" s="39"/>
    </row>
    <row r="16012" spans="1:1" ht="20">
      <c r="A16012" s="39"/>
    </row>
    <row r="16013" spans="1:1" ht="20">
      <c r="A16013" s="39"/>
    </row>
    <row r="16014" spans="1:1" ht="20">
      <c r="A16014" s="39"/>
    </row>
    <row r="16015" spans="1:1" ht="20">
      <c r="A16015" s="39"/>
    </row>
    <row r="16016" spans="1:1" ht="20">
      <c r="A16016" s="39"/>
    </row>
    <row r="16017" spans="1:1" ht="20">
      <c r="A16017" s="39"/>
    </row>
    <row r="16018" spans="1:1" ht="20">
      <c r="A16018" s="39"/>
    </row>
    <row r="16019" spans="1:1" ht="20">
      <c r="A16019" s="39"/>
    </row>
    <row r="16020" spans="1:1" ht="20">
      <c r="A16020" s="39"/>
    </row>
    <row r="16021" spans="1:1" ht="20">
      <c r="A16021" s="39"/>
    </row>
    <row r="16022" spans="1:1" ht="20">
      <c r="A16022" s="39"/>
    </row>
    <row r="16023" spans="1:1" ht="20">
      <c r="A16023" s="39"/>
    </row>
    <row r="16024" spans="1:1" ht="20">
      <c r="A16024" s="39"/>
    </row>
    <row r="16025" spans="1:1" ht="20">
      <c r="A16025" s="39"/>
    </row>
    <row r="16026" spans="1:1" ht="20">
      <c r="A16026" s="39"/>
    </row>
    <row r="16027" spans="1:1" ht="20">
      <c r="A16027" s="39"/>
    </row>
    <row r="16028" spans="1:1" ht="20">
      <c r="A16028" s="39"/>
    </row>
    <row r="16029" spans="1:1" ht="20">
      <c r="A16029" s="39"/>
    </row>
    <row r="16030" spans="1:1" ht="20">
      <c r="A16030" s="39"/>
    </row>
    <row r="16031" spans="1:1" ht="20">
      <c r="A16031" s="39"/>
    </row>
    <row r="16032" spans="1:1" ht="20">
      <c r="A16032" s="39"/>
    </row>
    <row r="16033" spans="1:1" ht="20">
      <c r="A16033" s="39"/>
    </row>
    <row r="16034" spans="1:1" ht="20">
      <c r="A16034" s="39"/>
    </row>
    <row r="16035" spans="1:1" ht="20">
      <c r="A16035" s="39"/>
    </row>
    <row r="16036" spans="1:1" ht="20">
      <c r="A16036" s="39"/>
    </row>
    <row r="16037" spans="1:1" ht="20">
      <c r="A16037" s="39"/>
    </row>
    <row r="16038" spans="1:1" ht="20">
      <c r="A16038" s="39"/>
    </row>
    <row r="16039" spans="1:1" ht="20">
      <c r="A16039" s="39"/>
    </row>
    <row r="16040" spans="1:1" ht="20">
      <c r="A16040" s="39"/>
    </row>
    <row r="16041" spans="1:1" ht="20">
      <c r="A16041" s="39"/>
    </row>
    <row r="16042" spans="1:1" ht="20">
      <c r="A16042" s="39"/>
    </row>
    <row r="16043" spans="1:1" ht="20">
      <c r="A16043" s="39"/>
    </row>
    <row r="16044" spans="1:1" ht="20">
      <c r="A16044" s="39"/>
    </row>
    <row r="16045" spans="1:1" ht="20">
      <c r="A16045" s="39"/>
    </row>
    <row r="16046" spans="1:1" ht="20">
      <c r="A16046" s="39"/>
    </row>
    <row r="16047" spans="1:1" ht="20">
      <c r="A16047" s="39"/>
    </row>
    <row r="16048" spans="1:1" ht="20">
      <c r="A16048" s="39"/>
    </row>
    <row r="16049" spans="1:1" ht="20">
      <c r="A16049" s="39"/>
    </row>
    <row r="16050" spans="1:1" ht="20">
      <c r="A16050" s="39"/>
    </row>
    <row r="16051" spans="1:1" ht="20">
      <c r="A16051" s="39"/>
    </row>
    <row r="16052" spans="1:1" ht="20">
      <c r="A16052" s="39"/>
    </row>
    <row r="16053" spans="1:1" ht="20">
      <c r="A16053" s="39"/>
    </row>
    <row r="16054" spans="1:1" ht="20">
      <c r="A16054" s="39"/>
    </row>
    <row r="16055" spans="1:1" ht="20">
      <c r="A16055" s="39"/>
    </row>
    <row r="16056" spans="1:1" ht="20">
      <c r="A16056" s="39"/>
    </row>
    <row r="16057" spans="1:1" ht="20">
      <c r="A16057" s="39"/>
    </row>
    <row r="16058" spans="1:1" ht="20">
      <c r="A16058" s="39"/>
    </row>
    <row r="16059" spans="1:1" ht="20">
      <c r="A16059" s="39"/>
    </row>
    <row r="16060" spans="1:1" ht="20">
      <c r="A16060" s="39"/>
    </row>
    <row r="16061" spans="1:1" ht="20">
      <c r="A16061" s="39"/>
    </row>
    <row r="16062" spans="1:1" ht="20">
      <c r="A16062" s="39"/>
    </row>
    <row r="16063" spans="1:1" ht="20">
      <c r="A16063" s="39"/>
    </row>
    <row r="16064" spans="1:1" ht="20">
      <c r="A16064" s="39"/>
    </row>
    <row r="16065" spans="1:1" ht="20">
      <c r="A16065" s="39"/>
    </row>
    <row r="16066" spans="1:1" ht="20">
      <c r="A16066" s="39"/>
    </row>
    <row r="16067" spans="1:1" ht="20">
      <c r="A16067" s="39"/>
    </row>
    <row r="16068" spans="1:1" ht="20">
      <c r="A16068" s="39"/>
    </row>
    <row r="16069" spans="1:1" ht="20">
      <c r="A16069" s="39"/>
    </row>
    <row r="16070" spans="1:1" ht="20">
      <c r="A16070" s="39"/>
    </row>
    <row r="16071" spans="1:1" ht="20">
      <c r="A16071" s="39"/>
    </row>
    <row r="16072" spans="1:1" ht="20">
      <c r="A16072" s="39"/>
    </row>
    <row r="16073" spans="1:1" ht="20">
      <c r="A16073" s="39"/>
    </row>
    <row r="16074" spans="1:1" ht="20">
      <c r="A16074" s="39"/>
    </row>
    <row r="16075" spans="1:1" ht="20">
      <c r="A16075" s="39"/>
    </row>
    <row r="16076" spans="1:1" ht="20">
      <c r="A16076" s="39"/>
    </row>
    <row r="16077" spans="1:1" ht="20">
      <c r="A16077" s="39"/>
    </row>
    <row r="16078" spans="1:1" ht="20">
      <c r="A16078" s="39"/>
    </row>
    <row r="16079" spans="1:1" ht="20">
      <c r="A16079" s="39"/>
    </row>
    <row r="16080" spans="1:1" ht="20">
      <c r="A16080" s="39"/>
    </row>
    <row r="16081" spans="1:1" ht="20">
      <c r="A16081" s="39"/>
    </row>
    <row r="16082" spans="1:1" ht="20">
      <c r="A16082" s="39"/>
    </row>
    <row r="16083" spans="1:1" ht="20">
      <c r="A16083" s="39"/>
    </row>
    <row r="16084" spans="1:1" ht="20">
      <c r="A16084" s="39"/>
    </row>
    <row r="16085" spans="1:1" ht="20">
      <c r="A16085" s="39"/>
    </row>
    <row r="16086" spans="1:1" ht="20">
      <c r="A16086" s="39"/>
    </row>
    <row r="16087" spans="1:1" ht="20">
      <c r="A16087" s="39"/>
    </row>
    <row r="16088" spans="1:1" ht="20">
      <c r="A16088" s="39"/>
    </row>
    <row r="16089" spans="1:1" ht="20">
      <c r="A16089" s="39"/>
    </row>
    <row r="16090" spans="1:1" ht="20">
      <c r="A16090" s="39"/>
    </row>
    <row r="16091" spans="1:1" ht="20">
      <c r="A16091" s="39"/>
    </row>
    <row r="16092" spans="1:1" ht="20">
      <c r="A16092" s="39"/>
    </row>
    <row r="16093" spans="1:1" ht="20">
      <c r="A16093" s="39"/>
    </row>
    <row r="16094" spans="1:1" ht="20">
      <c r="A16094" s="39"/>
    </row>
    <row r="16095" spans="1:1" ht="20">
      <c r="A16095" s="39"/>
    </row>
    <row r="16096" spans="1:1" ht="20">
      <c r="A16096" s="39"/>
    </row>
    <row r="16097" spans="1:1" ht="20">
      <c r="A16097" s="39"/>
    </row>
    <row r="16098" spans="1:1" ht="20">
      <c r="A16098" s="39"/>
    </row>
    <row r="16099" spans="1:1" ht="20">
      <c r="A16099" s="39"/>
    </row>
    <row r="16100" spans="1:1" ht="20">
      <c r="A16100" s="39"/>
    </row>
    <row r="16101" spans="1:1" ht="20">
      <c r="A16101" s="39"/>
    </row>
    <row r="16102" spans="1:1" ht="20">
      <c r="A16102" s="39"/>
    </row>
    <row r="16103" spans="1:1" ht="20">
      <c r="A16103" s="39"/>
    </row>
    <row r="16104" spans="1:1" ht="20">
      <c r="A16104" s="39"/>
    </row>
    <row r="16105" spans="1:1" ht="20">
      <c r="A16105" s="39"/>
    </row>
    <row r="16106" spans="1:1" ht="20">
      <c r="A16106" s="39"/>
    </row>
    <row r="16107" spans="1:1" ht="20">
      <c r="A16107" s="39"/>
    </row>
    <row r="16108" spans="1:1" ht="20">
      <c r="A16108" s="39"/>
    </row>
    <row r="16109" spans="1:1" ht="20">
      <c r="A16109" s="39"/>
    </row>
    <row r="16110" spans="1:1" ht="20">
      <c r="A16110" s="39"/>
    </row>
    <row r="16111" spans="1:1" ht="20">
      <c r="A16111" s="39"/>
    </row>
    <row r="16112" spans="1:1" ht="20">
      <c r="A16112" s="39"/>
    </row>
    <row r="16113" spans="1:1" ht="20">
      <c r="A16113" s="39"/>
    </row>
    <row r="16114" spans="1:1" ht="20">
      <c r="A16114" s="39"/>
    </row>
    <row r="16115" spans="1:1" ht="20">
      <c r="A16115" s="39"/>
    </row>
    <row r="16116" spans="1:1" ht="20">
      <c r="A16116" s="39"/>
    </row>
    <row r="16117" spans="1:1" ht="20">
      <c r="A16117" s="39"/>
    </row>
    <row r="16118" spans="1:1" ht="20">
      <c r="A16118" s="39"/>
    </row>
    <row r="16119" spans="1:1" ht="20">
      <c r="A16119" s="39"/>
    </row>
    <row r="16120" spans="1:1" ht="20">
      <c r="A16120" s="39"/>
    </row>
    <row r="16121" spans="1:1" ht="20">
      <c r="A16121" s="39"/>
    </row>
    <row r="16122" spans="1:1" ht="20">
      <c r="A16122" s="39"/>
    </row>
    <row r="16123" spans="1:1" ht="20">
      <c r="A16123" s="39"/>
    </row>
    <row r="16124" spans="1:1" ht="20">
      <c r="A16124" s="39"/>
    </row>
    <row r="16125" spans="1:1" ht="20">
      <c r="A16125" s="39"/>
    </row>
    <row r="16126" spans="1:1" ht="20">
      <c r="A16126" s="39"/>
    </row>
    <row r="16127" spans="1:1" ht="20">
      <c r="A16127" s="39"/>
    </row>
    <row r="16128" spans="1:1" ht="20">
      <c r="A16128" s="39"/>
    </row>
    <row r="16129" spans="1:1" ht="20">
      <c r="A16129" s="39"/>
    </row>
    <row r="16130" spans="1:1" ht="20">
      <c r="A16130" s="39"/>
    </row>
    <row r="16131" spans="1:1" ht="20">
      <c r="A16131" s="39"/>
    </row>
    <row r="16132" spans="1:1" ht="20">
      <c r="A16132" s="39"/>
    </row>
    <row r="16133" spans="1:1" ht="20">
      <c r="A16133" s="39"/>
    </row>
    <row r="16134" spans="1:1" ht="20">
      <c r="A16134" s="39"/>
    </row>
    <row r="16135" spans="1:1" ht="20">
      <c r="A16135" s="39"/>
    </row>
    <row r="16136" spans="1:1" ht="20">
      <c r="A16136" s="39"/>
    </row>
    <row r="16137" spans="1:1" ht="20">
      <c r="A16137" s="39"/>
    </row>
    <row r="16138" spans="1:1" ht="20">
      <c r="A16138" s="39"/>
    </row>
    <row r="16139" spans="1:1" ht="20">
      <c r="A16139" s="39"/>
    </row>
    <row r="16140" spans="1:1" ht="20">
      <c r="A16140" s="39"/>
    </row>
    <row r="16141" spans="1:1" ht="20">
      <c r="A16141" s="39"/>
    </row>
    <row r="16142" spans="1:1" ht="20">
      <c r="A16142" s="39"/>
    </row>
    <row r="16143" spans="1:1" ht="20">
      <c r="A16143" s="39"/>
    </row>
    <row r="16144" spans="1:1" ht="20">
      <c r="A16144" s="39"/>
    </row>
    <row r="16145" spans="1:1" ht="20">
      <c r="A16145" s="39"/>
    </row>
    <row r="16146" spans="1:1" ht="20">
      <c r="A16146" s="39"/>
    </row>
    <row r="16147" spans="1:1" ht="20">
      <c r="A16147" s="39"/>
    </row>
    <row r="16148" spans="1:1" ht="20">
      <c r="A16148" s="39"/>
    </row>
    <row r="16149" spans="1:1" ht="20">
      <c r="A16149" s="39"/>
    </row>
    <row r="16150" spans="1:1" ht="20">
      <c r="A16150" s="39"/>
    </row>
    <row r="16151" spans="1:1" ht="20">
      <c r="A16151" s="39"/>
    </row>
    <row r="16152" spans="1:1" ht="20">
      <c r="A16152" s="39"/>
    </row>
    <row r="16153" spans="1:1" ht="20">
      <c r="A16153" s="39"/>
    </row>
    <row r="16154" spans="1:1" ht="20">
      <c r="A16154" s="39"/>
    </row>
    <row r="16155" spans="1:1" ht="20">
      <c r="A16155" s="39"/>
    </row>
    <row r="16156" spans="1:1" ht="20">
      <c r="A16156" s="39"/>
    </row>
    <row r="16157" spans="1:1" ht="20">
      <c r="A16157" s="39"/>
    </row>
    <row r="16158" spans="1:1" ht="20">
      <c r="A16158" s="39"/>
    </row>
    <row r="16159" spans="1:1" ht="20">
      <c r="A16159" s="39"/>
    </row>
    <row r="16160" spans="1:1" ht="20">
      <c r="A16160" s="39"/>
    </row>
    <row r="16161" spans="1:1" ht="20">
      <c r="A16161" s="39"/>
    </row>
    <row r="16162" spans="1:1" ht="20">
      <c r="A16162" s="39"/>
    </row>
    <row r="16163" spans="1:1" ht="20">
      <c r="A16163" s="39"/>
    </row>
    <row r="16164" spans="1:1" ht="20">
      <c r="A16164" s="39"/>
    </row>
    <row r="16165" spans="1:1" ht="20">
      <c r="A16165" s="39"/>
    </row>
    <row r="16166" spans="1:1" ht="20">
      <c r="A16166" s="39"/>
    </row>
    <row r="16167" spans="1:1" ht="20">
      <c r="A16167" s="39"/>
    </row>
    <row r="16168" spans="1:1" ht="20">
      <c r="A16168" s="39"/>
    </row>
    <row r="16169" spans="1:1" ht="20">
      <c r="A16169" s="39"/>
    </row>
    <row r="16170" spans="1:1" ht="20">
      <c r="A16170" s="39"/>
    </row>
    <row r="16171" spans="1:1" ht="20">
      <c r="A16171" s="39"/>
    </row>
    <row r="16172" spans="1:1" ht="20">
      <c r="A16172" s="39"/>
    </row>
    <row r="16173" spans="1:1" ht="20">
      <c r="A16173" s="39"/>
    </row>
    <row r="16174" spans="1:1" ht="20">
      <c r="A16174" s="39"/>
    </row>
    <row r="16175" spans="1:1" ht="20">
      <c r="A16175" s="39"/>
    </row>
    <row r="16176" spans="1:1" ht="20">
      <c r="A16176" s="39"/>
    </row>
    <row r="16177" spans="1:1" ht="20">
      <c r="A16177" s="39"/>
    </row>
    <row r="16178" spans="1:1" ht="20">
      <c r="A16178" s="39"/>
    </row>
    <row r="16179" spans="1:1" ht="20">
      <c r="A16179" s="39"/>
    </row>
    <row r="16180" spans="1:1" ht="20">
      <c r="A16180" s="39"/>
    </row>
    <row r="16181" spans="1:1" ht="20">
      <c r="A16181" s="39"/>
    </row>
    <row r="16182" spans="1:1" ht="20">
      <c r="A16182" s="39"/>
    </row>
    <row r="16183" spans="1:1" ht="20">
      <c r="A16183" s="39"/>
    </row>
    <row r="16184" spans="1:1" ht="20">
      <c r="A16184" s="39"/>
    </row>
    <row r="16185" spans="1:1" ht="20">
      <c r="A16185" s="39"/>
    </row>
    <row r="16186" spans="1:1" ht="20">
      <c r="A16186" s="39"/>
    </row>
    <row r="16187" spans="1:1" ht="20">
      <c r="A16187" s="39"/>
    </row>
    <row r="16188" spans="1:1" ht="20">
      <c r="A16188" s="39"/>
    </row>
    <row r="16189" spans="1:1" ht="20">
      <c r="A16189" s="39"/>
    </row>
    <row r="16190" spans="1:1" ht="20">
      <c r="A16190" s="39"/>
    </row>
    <row r="16191" spans="1:1" ht="20">
      <c r="A16191" s="39"/>
    </row>
    <row r="16192" spans="1:1" ht="20">
      <c r="A16192" s="39"/>
    </row>
    <row r="16193" spans="1:1" ht="20">
      <c r="A16193" s="39"/>
    </row>
    <row r="16194" spans="1:1" ht="20">
      <c r="A16194" s="39"/>
    </row>
    <row r="16195" spans="1:1" ht="20">
      <c r="A16195" s="39"/>
    </row>
    <row r="16196" spans="1:1" ht="20">
      <c r="A16196" s="39"/>
    </row>
    <row r="16197" spans="1:1" ht="20">
      <c r="A16197" s="39"/>
    </row>
    <row r="16198" spans="1:1" ht="20">
      <c r="A16198" s="39"/>
    </row>
    <row r="16199" spans="1:1" ht="20">
      <c r="A16199" s="39"/>
    </row>
    <row r="16200" spans="1:1" ht="20">
      <c r="A16200" s="39"/>
    </row>
    <row r="16201" spans="1:1" ht="20">
      <c r="A16201" s="39"/>
    </row>
    <row r="16202" spans="1:1" ht="20">
      <c r="A16202" s="39"/>
    </row>
    <row r="16203" spans="1:1" ht="20">
      <c r="A16203" s="39"/>
    </row>
    <row r="16204" spans="1:1" ht="20">
      <c r="A16204" s="39"/>
    </row>
    <row r="16205" spans="1:1" ht="20">
      <c r="A16205" s="39"/>
    </row>
    <row r="16206" spans="1:1" ht="20">
      <c r="A16206" s="39"/>
    </row>
    <row r="16207" spans="1:1" ht="20">
      <c r="A16207" s="39"/>
    </row>
    <row r="16208" spans="1:1" ht="20">
      <c r="A16208" s="39"/>
    </row>
    <row r="16209" spans="1:1" ht="20">
      <c r="A16209" s="39"/>
    </row>
    <row r="16210" spans="1:1" ht="20">
      <c r="A16210" s="39"/>
    </row>
    <row r="16211" spans="1:1" ht="20">
      <c r="A16211" s="39"/>
    </row>
    <row r="16212" spans="1:1" ht="20">
      <c r="A16212" s="39"/>
    </row>
    <row r="16213" spans="1:1" ht="20">
      <c r="A16213" s="39"/>
    </row>
    <row r="16214" spans="1:1" ht="20">
      <c r="A16214" s="39"/>
    </row>
    <row r="16215" spans="1:1" ht="20">
      <c r="A16215" s="39"/>
    </row>
    <row r="16216" spans="1:1" ht="20">
      <c r="A16216" s="39"/>
    </row>
    <row r="16217" spans="1:1" ht="20">
      <c r="A16217" s="39"/>
    </row>
    <row r="16218" spans="1:1" ht="20">
      <c r="A16218" s="39"/>
    </row>
    <row r="16219" spans="1:1" ht="20">
      <c r="A16219" s="39"/>
    </row>
    <row r="16220" spans="1:1" ht="20">
      <c r="A16220" s="39"/>
    </row>
    <row r="16221" spans="1:1" ht="20">
      <c r="A16221" s="39"/>
    </row>
    <row r="16222" spans="1:1" ht="20">
      <c r="A16222" s="39"/>
    </row>
    <row r="16223" spans="1:1" ht="20">
      <c r="A16223" s="39"/>
    </row>
    <row r="16224" spans="1:1" ht="20">
      <c r="A16224" s="39"/>
    </row>
    <row r="16225" spans="1:1" ht="20">
      <c r="A16225" s="39"/>
    </row>
    <row r="16226" spans="1:1" ht="20">
      <c r="A16226" s="39"/>
    </row>
    <row r="16227" spans="1:1" ht="20">
      <c r="A16227" s="39"/>
    </row>
    <row r="16228" spans="1:1" ht="20">
      <c r="A16228" s="39"/>
    </row>
    <row r="16229" spans="1:1" ht="20">
      <c r="A16229" s="39"/>
    </row>
    <row r="16230" spans="1:1" ht="20">
      <c r="A16230" s="39"/>
    </row>
    <row r="16231" spans="1:1" ht="20">
      <c r="A16231" s="39"/>
    </row>
    <row r="16232" spans="1:1" ht="20">
      <c r="A16232" s="39"/>
    </row>
    <row r="16233" spans="1:1" ht="20">
      <c r="A16233" s="39"/>
    </row>
    <row r="16234" spans="1:1" ht="20">
      <c r="A16234" s="39"/>
    </row>
    <row r="16235" spans="1:1" ht="20">
      <c r="A16235" s="39"/>
    </row>
    <row r="16236" spans="1:1" ht="20">
      <c r="A16236" s="39"/>
    </row>
    <row r="16237" spans="1:1" ht="20">
      <c r="A16237" s="39"/>
    </row>
    <row r="16238" spans="1:1" ht="20">
      <c r="A16238" s="39"/>
    </row>
    <row r="16239" spans="1:1" ht="20">
      <c r="A16239" s="39"/>
    </row>
    <row r="16240" spans="1:1" ht="20">
      <c r="A16240" s="39"/>
    </row>
    <row r="16241" spans="1:1" ht="20">
      <c r="A16241" s="39"/>
    </row>
    <row r="16242" spans="1:1" ht="20">
      <c r="A16242" s="39"/>
    </row>
    <row r="16243" spans="1:1" ht="20">
      <c r="A16243" s="39"/>
    </row>
    <row r="16244" spans="1:1" ht="20">
      <c r="A16244" s="39"/>
    </row>
    <row r="16245" spans="1:1" ht="20">
      <c r="A16245" s="39"/>
    </row>
    <row r="16246" spans="1:1" ht="20">
      <c r="A16246" s="39"/>
    </row>
    <row r="16247" spans="1:1" ht="20">
      <c r="A16247" s="39"/>
    </row>
    <row r="16248" spans="1:1" ht="20">
      <c r="A16248" s="39"/>
    </row>
    <row r="16249" spans="1:1" ht="20">
      <c r="A16249" s="39"/>
    </row>
    <row r="16250" spans="1:1" ht="20">
      <c r="A16250" s="39"/>
    </row>
    <row r="16251" spans="1:1" ht="20">
      <c r="A16251" s="39"/>
    </row>
    <row r="16252" spans="1:1" ht="20">
      <c r="A16252" s="39"/>
    </row>
    <row r="16253" spans="1:1" ht="20">
      <c r="A16253" s="39"/>
    </row>
    <row r="16254" spans="1:1" ht="20">
      <c r="A16254" s="39"/>
    </row>
    <row r="16255" spans="1:1" ht="20">
      <c r="A16255" s="39"/>
    </row>
    <row r="16256" spans="1:1" ht="20">
      <c r="A16256" s="39"/>
    </row>
    <row r="16257" spans="1:1" ht="20">
      <c r="A16257" s="39"/>
    </row>
    <row r="16258" spans="1:1" ht="20">
      <c r="A16258" s="39"/>
    </row>
    <row r="16259" spans="1:1" ht="20">
      <c r="A16259" s="39"/>
    </row>
    <row r="16260" spans="1:1" ht="20">
      <c r="A16260" s="39"/>
    </row>
    <row r="16261" spans="1:1" ht="20">
      <c r="A16261" s="39"/>
    </row>
    <row r="16262" spans="1:1" ht="20">
      <c r="A16262" s="39"/>
    </row>
    <row r="16263" spans="1:1" ht="20">
      <c r="A16263" s="39"/>
    </row>
    <row r="16264" spans="1:1" ht="20">
      <c r="A16264" s="39"/>
    </row>
    <row r="16265" spans="1:1" ht="20">
      <c r="A16265" s="39"/>
    </row>
    <row r="16266" spans="1:1" ht="20">
      <c r="A16266" s="39"/>
    </row>
    <row r="16267" spans="1:1" ht="20">
      <c r="A16267" s="39"/>
    </row>
    <row r="16268" spans="1:1" ht="20">
      <c r="A16268" s="39"/>
    </row>
    <row r="16269" spans="1:1" ht="20">
      <c r="A16269" s="39"/>
    </row>
    <row r="16270" spans="1:1" ht="20">
      <c r="A16270" s="39"/>
    </row>
    <row r="16271" spans="1:1" ht="20">
      <c r="A16271" s="39"/>
    </row>
    <row r="16272" spans="1:1" ht="20">
      <c r="A16272" s="39"/>
    </row>
    <row r="16273" spans="1:1" ht="20">
      <c r="A16273" s="39"/>
    </row>
    <row r="16274" spans="1:1" ht="20">
      <c r="A16274" s="39"/>
    </row>
    <row r="16275" spans="1:1" ht="20">
      <c r="A16275" s="39"/>
    </row>
    <row r="16276" spans="1:1" ht="20">
      <c r="A16276" s="39"/>
    </row>
    <row r="16277" spans="1:1" ht="20">
      <c r="A16277" s="39"/>
    </row>
    <row r="16278" spans="1:1" ht="20">
      <c r="A16278" s="39"/>
    </row>
    <row r="16279" spans="1:1" ht="20">
      <c r="A16279" s="39"/>
    </row>
    <row r="16280" spans="1:1" ht="20">
      <c r="A16280" s="39"/>
    </row>
    <row r="16281" spans="1:1" ht="20">
      <c r="A16281" s="39"/>
    </row>
    <row r="16282" spans="1:1" ht="20">
      <c r="A16282" s="39"/>
    </row>
    <row r="16283" spans="1:1" ht="20">
      <c r="A16283" s="39"/>
    </row>
    <row r="16284" spans="1:1" ht="20">
      <c r="A16284" s="39"/>
    </row>
    <row r="16285" spans="1:1" ht="20">
      <c r="A16285" s="39"/>
    </row>
    <row r="16286" spans="1:1" ht="20">
      <c r="A16286" s="39"/>
    </row>
    <row r="16287" spans="1:1" ht="20">
      <c r="A16287" s="39"/>
    </row>
    <row r="16288" spans="1:1" ht="20">
      <c r="A16288" s="39"/>
    </row>
    <row r="16289" spans="1:1" ht="20">
      <c r="A16289" s="39"/>
    </row>
    <row r="16290" spans="1:1" ht="20">
      <c r="A16290" s="39"/>
    </row>
    <row r="16291" spans="1:1" ht="20">
      <c r="A16291" s="39"/>
    </row>
    <row r="16292" spans="1:1" ht="20">
      <c r="A16292" s="39"/>
    </row>
    <row r="16293" spans="1:1" ht="20">
      <c r="A16293" s="39"/>
    </row>
    <row r="16294" spans="1:1" ht="20">
      <c r="A16294" s="39"/>
    </row>
    <row r="16295" spans="1:1" ht="20">
      <c r="A16295" s="39"/>
    </row>
    <row r="16296" spans="1:1" ht="20">
      <c r="A16296" s="39"/>
    </row>
    <row r="16297" spans="1:1" ht="20">
      <c r="A16297" s="39"/>
    </row>
    <row r="16298" spans="1:1" ht="20">
      <c r="A16298" s="39"/>
    </row>
    <row r="16299" spans="1:1" ht="20">
      <c r="A16299" s="39"/>
    </row>
    <row r="16300" spans="1:1" ht="20">
      <c r="A16300" s="39"/>
    </row>
    <row r="16301" spans="1:1" ht="20">
      <c r="A16301" s="39"/>
    </row>
    <row r="16302" spans="1:1" ht="20">
      <c r="A16302" s="39"/>
    </row>
    <row r="16303" spans="1:1" ht="20">
      <c r="A16303" s="39"/>
    </row>
    <row r="16304" spans="1:1" ht="20">
      <c r="A16304" s="39"/>
    </row>
    <row r="16305" spans="1:1" ht="20">
      <c r="A16305" s="39"/>
    </row>
    <row r="16306" spans="1:1" ht="20">
      <c r="A16306" s="39"/>
    </row>
    <row r="16307" spans="1:1" ht="20">
      <c r="A16307" s="39"/>
    </row>
    <row r="16308" spans="1:1" ht="20">
      <c r="A16308" s="39"/>
    </row>
    <row r="16309" spans="1:1" ht="20">
      <c r="A16309" s="39"/>
    </row>
    <row r="16310" spans="1:1" ht="20">
      <c r="A16310" s="39"/>
    </row>
    <row r="16311" spans="1:1" ht="20">
      <c r="A16311" s="39"/>
    </row>
    <row r="16312" spans="1:1" ht="20">
      <c r="A16312" s="39"/>
    </row>
    <row r="16313" spans="1:1" ht="20">
      <c r="A16313" s="39"/>
    </row>
    <row r="16314" spans="1:1" ht="20">
      <c r="A16314" s="39"/>
    </row>
    <row r="16315" spans="1:1" ht="20">
      <c r="A16315" s="39"/>
    </row>
    <row r="16316" spans="1:1" ht="20">
      <c r="A16316" s="39"/>
    </row>
    <row r="16317" spans="1:1" ht="20">
      <c r="A16317" s="39"/>
    </row>
    <row r="16318" spans="1:1" ht="20">
      <c r="A16318" s="39"/>
    </row>
    <row r="16319" spans="1:1" ht="20">
      <c r="A16319" s="39"/>
    </row>
    <row r="16320" spans="1:1" ht="20">
      <c r="A16320" s="39"/>
    </row>
    <row r="16321" spans="1:1" ht="20">
      <c r="A16321" s="39"/>
    </row>
    <row r="16322" spans="1:1" ht="20">
      <c r="A16322" s="39"/>
    </row>
    <row r="16323" spans="1:1" ht="20">
      <c r="A16323" s="39"/>
    </row>
    <row r="16324" spans="1:1" ht="20">
      <c r="A16324" s="39"/>
    </row>
    <row r="16325" spans="1:1" ht="20">
      <c r="A16325" s="39"/>
    </row>
    <row r="16326" spans="1:1" ht="20">
      <c r="A16326" s="39"/>
    </row>
    <row r="16327" spans="1:1" ht="20">
      <c r="A16327" s="39"/>
    </row>
    <row r="16328" spans="1:1" ht="20">
      <c r="A16328" s="39"/>
    </row>
    <row r="16329" spans="1:1" ht="20">
      <c r="A16329" s="39"/>
    </row>
    <row r="16330" spans="1:1" ht="20">
      <c r="A16330" s="39"/>
    </row>
    <row r="16331" spans="1:1" ht="20">
      <c r="A16331" s="39"/>
    </row>
    <row r="16332" spans="1:1" ht="20">
      <c r="A16332" s="39"/>
    </row>
    <row r="16333" spans="1:1" ht="20">
      <c r="A16333" s="39"/>
    </row>
    <row r="16334" spans="1:1" ht="20">
      <c r="A16334" s="39"/>
    </row>
    <row r="16335" spans="1:1" ht="20">
      <c r="A16335" s="39"/>
    </row>
    <row r="16336" spans="1:1" ht="20">
      <c r="A16336" s="39"/>
    </row>
    <row r="16337" spans="1:1" ht="20">
      <c r="A16337" s="39"/>
    </row>
    <row r="16338" spans="1:1" ht="20">
      <c r="A16338" s="39"/>
    </row>
    <row r="16339" spans="1:1" ht="20">
      <c r="A16339" s="39"/>
    </row>
    <row r="16340" spans="1:1" ht="20">
      <c r="A16340" s="39"/>
    </row>
    <row r="16341" spans="1:1" ht="20">
      <c r="A16341" s="39"/>
    </row>
    <row r="16342" spans="1:1" ht="20">
      <c r="A16342" s="39"/>
    </row>
    <row r="16343" spans="1:1" ht="20">
      <c r="A16343" s="39"/>
    </row>
    <row r="16344" spans="1:1" ht="20">
      <c r="A16344" s="39"/>
    </row>
    <row r="16345" spans="1:1" ht="20">
      <c r="A16345" s="39"/>
    </row>
    <row r="16346" spans="1:1" ht="20">
      <c r="A16346" s="39"/>
    </row>
    <row r="16347" spans="1:1" ht="20">
      <c r="A16347" s="39"/>
    </row>
    <row r="16348" spans="1:1" ht="20">
      <c r="A16348" s="39"/>
    </row>
    <row r="16349" spans="1:1" ht="20">
      <c r="A16349" s="39"/>
    </row>
    <row r="16350" spans="1:1" ht="20">
      <c r="A16350" s="39"/>
    </row>
    <row r="16351" spans="1:1" ht="20">
      <c r="A16351" s="39"/>
    </row>
    <row r="16352" spans="1:1" ht="20">
      <c r="A16352" s="39"/>
    </row>
    <row r="16353" spans="1:1" ht="20">
      <c r="A16353" s="39"/>
    </row>
    <row r="16354" spans="1:1" ht="20">
      <c r="A16354" s="39"/>
    </row>
    <row r="16355" spans="1:1" ht="20">
      <c r="A16355" s="39"/>
    </row>
    <row r="16356" spans="1:1" ht="20">
      <c r="A16356" s="39"/>
    </row>
    <row r="16357" spans="1:1" ht="20">
      <c r="A16357" s="39"/>
    </row>
    <row r="16358" spans="1:1" ht="20">
      <c r="A16358" s="39"/>
    </row>
    <row r="16359" spans="1:1" ht="20">
      <c r="A16359" s="39"/>
    </row>
    <row r="16360" spans="1:1" ht="20">
      <c r="A16360" s="39"/>
    </row>
    <row r="16361" spans="1:1" ht="20">
      <c r="A16361" s="39"/>
    </row>
    <row r="16362" spans="1:1" ht="20">
      <c r="A16362" s="39"/>
    </row>
    <row r="16363" spans="1:1" ht="20">
      <c r="A16363" s="39"/>
    </row>
    <row r="16364" spans="1:1" ht="20">
      <c r="A16364" s="39"/>
    </row>
    <row r="16365" spans="1:1" ht="20">
      <c r="A16365" s="39"/>
    </row>
    <row r="16366" spans="1:1" ht="20">
      <c r="A16366" s="39"/>
    </row>
    <row r="16367" spans="1:1" ht="20">
      <c r="A16367" s="39"/>
    </row>
    <row r="16368" spans="1:1" ht="20">
      <c r="A16368" s="39"/>
    </row>
    <row r="16369" spans="1:1" ht="20">
      <c r="A16369" s="39"/>
    </row>
    <row r="16370" spans="1:1" ht="20">
      <c r="A16370" s="39"/>
    </row>
    <row r="16371" spans="1:1" ht="20">
      <c r="A16371" s="39"/>
    </row>
    <row r="16372" spans="1:1" ht="20">
      <c r="A16372" s="39"/>
    </row>
    <row r="16373" spans="1:1" ht="20">
      <c r="A16373" s="39"/>
    </row>
    <row r="16374" spans="1:1" ht="20">
      <c r="A16374" s="39"/>
    </row>
    <row r="16375" spans="1:1" ht="20">
      <c r="A16375" s="39"/>
    </row>
    <row r="16376" spans="1:1" ht="20">
      <c r="A16376" s="39"/>
    </row>
    <row r="16377" spans="1:1" ht="20">
      <c r="A16377" s="39"/>
    </row>
    <row r="16378" spans="1:1" ht="20">
      <c r="A16378" s="39"/>
    </row>
    <row r="16379" spans="1:1" ht="20">
      <c r="A16379" s="39"/>
    </row>
    <row r="16380" spans="1:1" ht="20">
      <c r="A16380" s="39"/>
    </row>
    <row r="16381" spans="1:1" ht="20">
      <c r="A16381" s="39"/>
    </row>
    <row r="16382" spans="1:1" ht="20">
      <c r="A16382" s="39"/>
    </row>
    <row r="16383" spans="1:1" ht="20">
      <c r="A16383" s="39"/>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4</vt:i4>
      </vt:variant>
    </vt:vector>
  </HeadingPairs>
  <TitlesOfParts>
    <vt:vector size="4" baseType="lpstr">
      <vt:lpstr>index</vt:lpstr>
      <vt:lpstr>Information</vt:lpstr>
      <vt:lpstr>diagnoses</vt:lpstr>
      <vt:lpstr>ddict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Rachael Burke</dc:creator>
  <cp:lastModifiedBy>Rachael Burke</cp:lastModifiedBy>
  <dcterms:created xsi:type="dcterms:W3CDTF">2023-11-22T09:46:44Z</dcterms:created>
  <dcterms:modified xsi:type="dcterms:W3CDTF">2024-09-17T12:32:27Z</dcterms:modified>
</cp:coreProperties>
</file>