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240" yWindow="240" windowWidth="25360" windowHeight="14360" tabRatio="500"/>
  </bookViews>
  <sheets>
    <sheet name="Supp Table5" sheetId="1" r:id="rId1"/>
  </sheets>
  <calcPr calcId="140000" iterateDelta="1E-4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1" i="1" l="1"/>
  <c r="F51" i="1"/>
  <c r="H51" i="1"/>
  <c r="I51" i="1"/>
  <c r="J50" i="1"/>
  <c r="J51" i="1"/>
  <c r="K51" i="1"/>
  <c r="D52" i="1"/>
  <c r="F52" i="1"/>
  <c r="H52" i="1"/>
  <c r="I52" i="1"/>
  <c r="J52" i="1"/>
  <c r="K52" i="1"/>
  <c r="D53" i="1"/>
  <c r="F53" i="1"/>
  <c r="H53" i="1"/>
  <c r="I53" i="1"/>
  <c r="J53" i="1"/>
  <c r="K53" i="1"/>
  <c r="D54" i="1"/>
  <c r="F54" i="1"/>
  <c r="H54" i="1"/>
  <c r="I54" i="1"/>
  <c r="J54" i="1"/>
  <c r="K54" i="1"/>
  <c r="D55" i="1"/>
  <c r="F55" i="1"/>
  <c r="H55" i="1"/>
  <c r="I55" i="1"/>
  <c r="J55" i="1"/>
  <c r="K55" i="1"/>
  <c r="D56" i="1"/>
  <c r="F56" i="1"/>
  <c r="H56" i="1"/>
  <c r="I56" i="1"/>
  <c r="J56" i="1"/>
  <c r="K56" i="1"/>
  <c r="K57" i="1"/>
  <c r="E57" i="1"/>
  <c r="C57" i="1"/>
  <c r="B57" i="1"/>
  <c r="D50" i="1"/>
  <c r="D40" i="1"/>
  <c r="F40" i="1"/>
  <c r="H40" i="1"/>
  <c r="I40" i="1"/>
  <c r="J39" i="1"/>
  <c r="J40" i="1"/>
  <c r="K40" i="1"/>
  <c r="D41" i="1"/>
  <c r="F41" i="1"/>
  <c r="H41" i="1"/>
  <c r="I41" i="1"/>
  <c r="J41" i="1"/>
  <c r="K41" i="1"/>
  <c r="D42" i="1"/>
  <c r="F42" i="1"/>
  <c r="H42" i="1"/>
  <c r="I42" i="1"/>
  <c r="J42" i="1"/>
  <c r="K42" i="1"/>
  <c r="D43" i="1"/>
  <c r="F43" i="1"/>
  <c r="H43" i="1"/>
  <c r="I43" i="1"/>
  <c r="J43" i="1"/>
  <c r="K43" i="1"/>
  <c r="D44" i="1"/>
  <c r="F44" i="1"/>
  <c r="H44" i="1"/>
  <c r="I44" i="1"/>
  <c r="J44" i="1"/>
  <c r="K44" i="1"/>
  <c r="D45" i="1"/>
  <c r="F45" i="1"/>
  <c r="H45" i="1"/>
  <c r="I45" i="1"/>
  <c r="J45" i="1"/>
  <c r="K45" i="1"/>
  <c r="K46" i="1"/>
  <c r="E46" i="1"/>
  <c r="C46" i="1"/>
  <c r="B46" i="1"/>
  <c r="D39" i="1"/>
  <c r="D25" i="1"/>
  <c r="F25" i="1"/>
  <c r="H25" i="1"/>
  <c r="I25" i="1"/>
  <c r="L24" i="1"/>
  <c r="L25" i="1"/>
  <c r="N25" i="1"/>
  <c r="D26" i="1"/>
  <c r="F26" i="1"/>
  <c r="H26" i="1"/>
  <c r="I26" i="1"/>
  <c r="L26" i="1"/>
  <c r="N26" i="1"/>
  <c r="D27" i="1"/>
  <c r="F27" i="1"/>
  <c r="H27" i="1"/>
  <c r="I27" i="1"/>
  <c r="L27" i="1"/>
  <c r="N27" i="1"/>
  <c r="D28" i="1"/>
  <c r="F28" i="1"/>
  <c r="H28" i="1"/>
  <c r="I28" i="1"/>
  <c r="L28" i="1"/>
  <c r="N28" i="1"/>
  <c r="D31" i="1"/>
  <c r="F31" i="1"/>
  <c r="H31" i="1"/>
  <c r="I31" i="1"/>
  <c r="L31" i="1"/>
  <c r="N31" i="1"/>
  <c r="D32" i="1"/>
  <c r="F32" i="1"/>
  <c r="H32" i="1"/>
  <c r="I32" i="1"/>
  <c r="L32" i="1"/>
  <c r="N32" i="1"/>
  <c r="N34" i="1"/>
  <c r="J25" i="1"/>
  <c r="K25" i="1"/>
  <c r="M25" i="1"/>
  <c r="J26" i="1"/>
  <c r="K26" i="1"/>
  <c r="M26" i="1"/>
  <c r="J27" i="1"/>
  <c r="K27" i="1"/>
  <c r="M27" i="1"/>
  <c r="J28" i="1"/>
  <c r="K28" i="1"/>
  <c r="M28" i="1"/>
  <c r="J31" i="1"/>
  <c r="K31" i="1"/>
  <c r="M31" i="1"/>
  <c r="J32" i="1"/>
  <c r="K32" i="1"/>
  <c r="M32" i="1"/>
  <c r="M34" i="1"/>
  <c r="E34" i="1"/>
  <c r="C34" i="1"/>
  <c r="B34" i="1"/>
  <c r="D30" i="1"/>
  <c r="D24" i="1"/>
  <c r="D14" i="1"/>
  <c r="F14" i="1"/>
  <c r="H14" i="1"/>
  <c r="I14" i="1"/>
  <c r="L13" i="1"/>
  <c r="L14" i="1"/>
  <c r="N14" i="1"/>
  <c r="D15" i="1"/>
  <c r="F15" i="1"/>
  <c r="H15" i="1"/>
  <c r="I15" i="1"/>
  <c r="L15" i="1"/>
  <c r="N15" i="1"/>
  <c r="D16" i="1"/>
  <c r="F16" i="1"/>
  <c r="H16" i="1"/>
  <c r="I16" i="1"/>
  <c r="L16" i="1"/>
  <c r="N16" i="1"/>
  <c r="D17" i="1"/>
  <c r="F17" i="1"/>
  <c r="H17" i="1"/>
  <c r="I17" i="1"/>
  <c r="L17" i="1"/>
  <c r="N17" i="1"/>
  <c r="D18" i="1"/>
  <c r="F18" i="1"/>
  <c r="H18" i="1"/>
  <c r="I18" i="1"/>
  <c r="L18" i="1"/>
  <c r="N18" i="1"/>
  <c r="D19" i="1"/>
  <c r="F19" i="1"/>
  <c r="H19" i="1"/>
  <c r="I19" i="1"/>
  <c r="L19" i="1"/>
  <c r="N19" i="1"/>
  <c r="N20" i="1"/>
  <c r="J14" i="1"/>
  <c r="K14" i="1"/>
  <c r="M14" i="1"/>
  <c r="J15" i="1"/>
  <c r="K15" i="1"/>
  <c r="M15" i="1"/>
  <c r="J16" i="1"/>
  <c r="K16" i="1"/>
  <c r="M16" i="1"/>
  <c r="J17" i="1"/>
  <c r="K17" i="1"/>
  <c r="M17" i="1"/>
  <c r="J18" i="1"/>
  <c r="K18" i="1"/>
  <c r="M18" i="1"/>
  <c r="J19" i="1"/>
  <c r="K19" i="1"/>
  <c r="M19" i="1"/>
  <c r="M20" i="1"/>
  <c r="E20" i="1"/>
  <c r="C20" i="1"/>
  <c r="B20" i="1"/>
  <c r="D13" i="1"/>
  <c r="D6" i="1"/>
  <c r="F6" i="1"/>
  <c r="H6" i="1"/>
  <c r="I6" i="1"/>
  <c r="L5" i="1"/>
  <c r="L6" i="1"/>
  <c r="N6" i="1"/>
  <c r="D7" i="1"/>
  <c r="F7" i="1"/>
  <c r="H7" i="1"/>
  <c r="I7" i="1"/>
  <c r="L7" i="1"/>
  <c r="N7" i="1"/>
  <c r="D8" i="1"/>
  <c r="F8" i="1"/>
  <c r="H8" i="1"/>
  <c r="I8" i="1"/>
  <c r="L8" i="1"/>
  <c r="N8" i="1"/>
  <c r="N9" i="1"/>
  <c r="J6" i="1"/>
  <c r="K6" i="1"/>
  <c r="M6" i="1"/>
  <c r="J7" i="1"/>
  <c r="K7" i="1"/>
  <c r="M7" i="1"/>
  <c r="J8" i="1"/>
  <c r="K8" i="1"/>
  <c r="M8" i="1"/>
  <c r="M9" i="1"/>
  <c r="E9" i="1"/>
  <c r="C9" i="1"/>
  <c r="B9" i="1"/>
  <c r="D5" i="1"/>
</calcChain>
</file>

<file path=xl/sharedStrings.xml><?xml version="1.0" encoding="utf-8"?>
<sst xmlns="http://schemas.openxmlformats.org/spreadsheetml/2006/main" count="105" uniqueCount="43">
  <si>
    <r>
      <rPr>
        <b/>
        <sz val="12"/>
        <color theme="1"/>
        <rFont val="Calibri"/>
        <family val="2"/>
        <scheme val="minor"/>
      </rPr>
      <t>Supplementary Table 5</t>
    </r>
    <r>
      <rPr>
        <sz val="12"/>
        <color theme="1"/>
        <rFont val="Calibri"/>
        <family val="2"/>
        <scheme val="minor"/>
      </rPr>
      <t>. Mitotic point mutation rates and var gene recombination rates measured from clone trees</t>
    </r>
  </si>
  <si>
    <t>3D7 SNP mutation rate</t>
  </si>
  <si>
    <t>Generation</t>
  </si>
  <si>
    <t># of clones</t>
  </si>
  <si>
    <t># of SNPs</t>
  </si>
  <si>
    <t>SNPs / clone</t>
  </si>
  <si>
    <t>Culturing (days)</t>
  </si>
  <si>
    <t>Culturing (hrs)</t>
  </si>
  <si>
    <t>Life cycle time (hrs)</t>
  </si>
  <si>
    <t># of life cycles</t>
  </si>
  <si>
    <t>SNPs / life cycle</t>
  </si>
  <si>
    <t>Genome size</t>
  </si>
  <si>
    <t>SNPs / life cycle / nucleotide</t>
  </si>
  <si>
    <t>Weigthing</t>
  </si>
  <si>
    <t>weigthed SNP/lifecycle/nt</t>
  </si>
  <si>
    <t>Weigthed SNP/ lifecycle</t>
  </si>
  <si>
    <t>Unknown</t>
  </si>
  <si>
    <t>2m</t>
  </si>
  <si>
    <t>2o</t>
  </si>
  <si>
    <t>Total</t>
  </si>
  <si>
    <t>Dd2 SNP mutation rate</t>
  </si>
  <si>
    <t>Genome_size</t>
  </si>
  <si>
    <t>(A)_2</t>
  </si>
  <si>
    <t>(B)_2</t>
  </si>
  <si>
    <t>(A)_3</t>
  </si>
  <si>
    <t>(B)_3</t>
  </si>
  <si>
    <t>(A)_4</t>
  </si>
  <si>
    <t>(B)_4</t>
  </si>
  <si>
    <t>HB3 SNP mutation rate</t>
  </si>
  <si>
    <t>b1</t>
  </si>
  <si>
    <t>b2</t>
  </si>
  <si>
    <t>b3</t>
  </si>
  <si>
    <t>Dd2 var exon 1 recombination rate (a) var pairs recombining per life cycle</t>
  </si>
  <si>
    <t># of ex1 recombining var pairs</t>
  </si>
  <si>
    <t>Varex1recomb. / clone</t>
  </si>
  <si>
    <t>Varex1recomb. / life cycle</t>
  </si>
  <si>
    <t>Weighted Varex1recomb. / life cycle</t>
  </si>
  <si>
    <t>Dd2 var exon 1 recombination rate (b) Crossovers per life cycle (because some recombining var pairs have multiple crossover events, this number is greater than rate (a) above)</t>
  </si>
  <si>
    <t># of var ex1 crossovers</t>
  </si>
  <si>
    <t>Varex1crossovers / clone</t>
  </si>
  <si>
    <t>Varex1crossovers / life cycle</t>
  </si>
  <si>
    <t>Weighted Varex1crossovers / life cycle</t>
  </si>
  <si>
    <t>We did not observe enough mutations in the clone trees to accurately calculate the point mutation rate for W2, or the var exon 1 recombination rates for 3D7, HB3 and W2.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</si>
</sst>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0"/>
    <numFmt numFmtId="166" formatCode="0.000E+00;\_x0000_"/>
    <numFmt numFmtId="167" formatCode="0.00000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6" fillId="0" borderId="0"/>
    <xf numFmtId="0" fontId="1" fillId="0" borderId="0"/>
    <xf numFmtId="0" fontId="7" fillId="0" borderId="0"/>
  </cellStyleXfs>
  <cellXfs count="18">
    <xf numFmtId="0" fontId="0" fillId="0" borderId="0" xfId="0"/>
    <xf numFmtId="0" fontId="4" fillId="2" borderId="0" xfId="0" applyFont="1" applyFill="1"/>
    <xf numFmtId="0" fontId="2" fillId="2" borderId="0" xfId="0" applyFont="1" applyFill="1"/>
    <xf numFmtId="0" fontId="2" fillId="0" borderId="0" xfId="0" applyFont="1" applyFill="1"/>
    <xf numFmtId="0" fontId="5" fillId="0" borderId="0" xfId="0" applyFont="1"/>
    <xf numFmtId="164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/>
    <xf numFmtId="166" fontId="0" fillId="0" borderId="0" xfId="0" applyNumberFormat="1"/>
    <xf numFmtId="0" fontId="3" fillId="0" borderId="0" xfId="0" applyFont="1"/>
    <xf numFmtId="166" fontId="5" fillId="0" borderId="0" xfId="0" applyNumberFormat="1" applyFont="1"/>
    <xf numFmtId="11" fontId="3" fillId="0" borderId="0" xfId="0" applyNumberFormat="1" applyFont="1"/>
    <xf numFmtId="0" fontId="0" fillId="0" borderId="0" xfId="0" applyFill="1"/>
    <xf numFmtId="2" fontId="0" fillId="0" borderId="0" xfId="0" applyNumberFormat="1"/>
    <xf numFmtId="0" fontId="5" fillId="0" borderId="0" xfId="0" applyFont="1" applyAlignment="1">
      <alignment horizontal="right"/>
    </xf>
    <xf numFmtId="167" fontId="0" fillId="0" borderId="0" xfId="0" applyNumberFormat="1"/>
    <xf numFmtId="11" fontId="5" fillId="0" borderId="0" xfId="0" applyNumberFormat="1" applyFont="1"/>
    <xf numFmtId="0" fontId="3" fillId="0" borderId="0" xfId="0" applyFont="1" applyFill="1"/>
  </cellXfs>
  <cellStyles count="4">
    <cellStyle name="Excel Built-in Normal" xfId="1"/>
    <cellStyle name="Normal" xfId="0" builtinId="0"/>
    <cellStyle name="Normal 2" xfId="2"/>
    <cellStyle name="Normal 3" xfId="3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workbookViewId="0"/>
  </sheetViews>
  <sheetFormatPr baseColWidth="10" defaultColWidth="11" defaultRowHeight="15" x14ac:dyDescent="0"/>
  <cols>
    <col min="3" max="3" width="23.83203125" customWidth="1"/>
    <col min="4" max="4" width="20" customWidth="1"/>
    <col min="5" max="5" width="14.5" customWidth="1"/>
    <col min="6" max="6" width="14.6640625" customWidth="1"/>
    <col min="7" max="7" width="16.1640625" bestFit="1" customWidth="1"/>
    <col min="8" max="8" width="11.6640625" bestFit="1" customWidth="1"/>
    <col min="9" max="9" width="23.83203125" customWidth="1"/>
    <col min="10" max="10" width="12.33203125" bestFit="1" customWidth="1"/>
    <col min="11" max="11" width="30" customWidth="1"/>
    <col min="13" max="13" width="21.6640625" bestFit="1" customWidth="1"/>
    <col min="14" max="14" width="19.33203125" customWidth="1"/>
  </cols>
  <sheetData>
    <row r="1" spans="1:14">
      <c r="A1" t="s">
        <v>0</v>
      </c>
    </row>
    <row r="3" spans="1:14" s="3" customFormat="1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</row>
    <row r="5" spans="1:14">
      <c r="A5">
        <v>1</v>
      </c>
      <c r="B5">
        <v>19</v>
      </c>
      <c r="C5">
        <v>15</v>
      </c>
      <c r="D5" s="5">
        <f>C5/B5</f>
        <v>0.78947368421052633</v>
      </c>
      <c r="E5" t="s">
        <v>16</v>
      </c>
      <c r="L5">
        <f>SUM(B6:B8)</f>
        <v>18</v>
      </c>
    </row>
    <row r="6" spans="1:14">
      <c r="A6" s="6" t="s">
        <v>17</v>
      </c>
      <c r="B6">
        <v>5</v>
      </c>
      <c r="C6">
        <v>0</v>
      </c>
      <c r="D6">
        <f>C6/B6</f>
        <v>0</v>
      </c>
      <c r="E6">
        <v>74</v>
      </c>
      <c r="F6">
        <f>E6*24</f>
        <v>1776</v>
      </c>
      <c r="G6">
        <v>48</v>
      </c>
      <c r="H6">
        <f>F6/G6</f>
        <v>37</v>
      </c>
      <c r="I6">
        <f>D6/H6</f>
        <v>0</v>
      </c>
      <c r="J6">
        <f>23.3*10^6</f>
        <v>23300000</v>
      </c>
      <c r="K6">
        <f>I6/J6</f>
        <v>0</v>
      </c>
      <c r="L6" s="5">
        <f>B6/$L$5</f>
        <v>0.27777777777777779</v>
      </c>
      <c r="M6">
        <f>K6*L6</f>
        <v>0</v>
      </c>
      <c r="N6">
        <f>I6*L6</f>
        <v>0</v>
      </c>
    </row>
    <row r="7" spans="1:14">
      <c r="A7" s="6" t="s">
        <v>18</v>
      </c>
      <c r="B7">
        <v>7</v>
      </c>
      <c r="C7">
        <v>2</v>
      </c>
      <c r="D7" s="5">
        <f>C7/B7</f>
        <v>0.2857142857142857</v>
      </c>
      <c r="E7">
        <v>79</v>
      </c>
      <c r="F7">
        <f>E7*24</f>
        <v>1896</v>
      </c>
      <c r="G7">
        <v>48</v>
      </c>
      <c r="H7">
        <f>F7/G7</f>
        <v>39.5</v>
      </c>
      <c r="I7" s="7">
        <f>D7/H7</f>
        <v>7.2332730560578659E-3</v>
      </c>
      <c r="J7">
        <f>23.3*10^6</f>
        <v>23300000</v>
      </c>
      <c r="K7" s="8">
        <f>I7/J7</f>
        <v>3.1044090369347067E-10</v>
      </c>
      <c r="L7" s="5">
        <f>B7/$L$5</f>
        <v>0.3888888888888889</v>
      </c>
      <c r="M7" s="8">
        <f>K7*L7</f>
        <v>1.2072701810301638E-10</v>
      </c>
      <c r="N7" s="7">
        <f>I7*L7</f>
        <v>2.8129395218002813E-3</v>
      </c>
    </row>
    <row r="8" spans="1:14">
      <c r="A8">
        <v>3</v>
      </c>
      <c r="B8">
        <v>6</v>
      </c>
      <c r="C8">
        <v>3</v>
      </c>
      <c r="D8">
        <f>C8/B8</f>
        <v>0.5</v>
      </c>
      <c r="E8">
        <v>50</v>
      </c>
      <c r="F8">
        <f>E8*24</f>
        <v>1200</v>
      </c>
      <c r="G8">
        <v>48</v>
      </c>
      <c r="H8">
        <f>F8/G8</f>
        <v>25</v>
      </c>
      <c r="I8">
        <f>D8/H8</f>
        <v>0.02</v>
      </c>
      <c r="J8">
        <f>23.3*10^6</f>
        <v>23300000</v>
      </c>
      <c r="K8" s="8">
        <f>I8/J8</f>
        <v>8.5836909871244636E-10</v>
      </c>
      <c r="L8" s="5">
        <f>B8/$L$5</f>
        <v>0.33333333333333331</v>
      </c>
      <c r="M8" s="8">
        <f>K8*L8</f>
        <v>2.8612303290414877E-10</v>
      </c>
      <c r="N8" s="7">
        <f>I8*L8</f>
        <v>6.6666666666666662E-3</v>
      </c>
    </row>
    <row r="9" spans="1:14">
      <c r="A9" s="4" t="s">
        <v>19</v>
      </c>
      <c r="B9" s="9">
        <f>SUM(B5:B8)</f>
        <v>37</v>
      </c>
      <c r="C9" s="9">
        <f>SUM(C5:C8)</f>
        <v>20</v>
      </c>
      <c r="D9" s="9"/>
      <c r="E9" s="9">
        <f>SUM(E6:E8)</f>
        <v>203</v>
      </c>
      <c r="M9" s="10">
        <f>SUM(M6:M8)</f>
        <v>4.0685005100716515E-10</v>
      </c>
      <c r="N9" s="11">
        <f>SUM(N6:N8)</f>
        <v>9.4796061884669484E-3</v>
      </c>
    </row>
    <row r="11" spans="1:14" s="12" customFormat="1">
      <c r="A11" s="1" t="s">
        <v>20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>
      <c r="A12" s="4" t="s">
        <v>2</v>
      </c>
      <c r="B12" s="4" t="s">
        <v>3</v>
      </c>
      <c r="C12" s="4" t="s">
        <v>4</v>
      </c>
      <c r="D12" s="4" t="s">
        <v>5</v>
      </c>
      <c r="E12" s="4" t="s">
        <v>6</v>
      </c>
      <c r="F12" s="4" t="s">
        <v>7</v>
      </c>
      <c r="G12" s="4" t="s">
        <v>8</v>
      </c>
      <c r="H12" s="4" t="s">
        <v>9</v>
      </c>
      <c r="I12" s="4" t="s">
        <v>10</v>
      </c>
      <c r="J12" s="4" t="s">
        <v>21</v>
      </c>
      <c r="K12" s="4" t="s">
        <v>12</v>
      </c>
      <c r="L12" s="4" t="s">
        <v>13</v>
      </c>
      <c r="M12" s="4" t="s">
        <v>14</v>
      </c>
      <c r="N12" s="4" t="s">
        <v>15</v>
      </c>
    </row>
    <row r="13" spans="1:14">
      <c r="A13">
        <v>1</v>
      </c>
      <c r="B13">
        <v>5</v>
      </c>
      <c r="C13">
        <v>7</v>
      </c>
      <c r="D13">
        <f t="shared" ref="D13:D19" si="0">C13/B13</f>
        <v>1.4</v>
      </c>
      <c r="E13" t="s">
        <v>16</v>
      </c>
      <c r="L13">
        <f>SUM(B14:B19)</f>
        <v>51</v>
      </c>
    </row>
    <row r="14" spans="1:14">
      <c r="A14" t="s">
        <v>22</v>
      </c>
      <c r="B14">
        <v>10</v>
      </c>
      <c r="C14">
        <v>5</v>
      </c>
      <c r="D14">
        <f t="shared" si="0"/>
        <v>0.5</v>
      </c>
      <c r="E14">
        <v>64</v>
      </c>
      <c r="F14">
        <f t="shared" ref="F14:F19" si="1">E14*24</f>
        <v>1536</v>
      </c>
      <c r="G14">
        <v>44.1</v>
      </c>
      <c r="H14" s="13">
        <f t="shared" ref="H14:H19" si="2">F14/G14</f>
        <v>34.829931972789112</v>
      </c>
      <c r="I14" s="7">
        <f t="shared" ref="I14:I19" si="3">D14/H14</f>
        <v>1.4355468750000001E-2</v>
      </c>
      <c r="J14">
        <f t="shared" ref="J14:J19" si="4">23.3*10^6</f>
        <v>23300000</v>
      </c>
      <c r="K14" s="8">
        <f t="shared" ref="K14:K19" si="5">I14/J14</f>
        <v>6.161145386266095E-10</v>
      </c>
      <c r="L14" s="5">
        <f t="shared" ref="L14:L19" si="6">B14/$L$13</f>
        <v>0.19607843137254902</v>
      </c>
      <c r="M14" s="8">
        <f t="shared" ref="M14:M19" si="7">K14*L14</f>
        <v>1.2080677227972735E-10</v>
      </c>
      <c r="N14" s="7">
        <f t="shared" ref="N14:N19" si="8">I14*L14</f>
        <v>2.814797794117647E-3</v>
      </c>
    </row>
    <row r="15" spans="1:14">
      <c r="A15" t="s">
        <v>23</v>
      </c>
      <c r="B15">
        <v>17</v>
      </c>
      <c r="C15">
        <v>4</v>
      </c>
      <c r="D15" s="5">
        <f t="shared" si="0"/>
        <v>0.23529411764705882</v>
      </c>
      <c r="E15">
        <v>64</v>
      </c>
      <c r="F15">
        <f t="shared" si="1"/>
        <v>1536</v>
      </c>
      <c r="G15">
        <v>44.1</v>
      </c>
      <c r="H15" s="13">
        <f t="shared" si="2"/>
        <v>34.829931972789112</v>
      </c>
      <c r="I15" s="7">
        <f t="shared" si="3"/>
        <v>6.7555147058823532E-3</v>
      </c>
      <c r="J15">
        <f t="shared" si="4"/>
        <v>23300000</v>
      </c>
      <c r="K15" s="8">
        <f t="shared" si="5"/>
        <v>2.8993625347134562E-10</v>
      </c>
      <c r="L15" s="5">
        <f t="shared" si="6"/>
        <v>0.33333333333333331</v>
      </c>
      <c r="M15" s="8">
        <f t="shared" si="7"/>
        <v>9.6645417823781864E-11</v>
      </c>
      <c r="N15" s="7">
        <f t="shared" si="8"/>
        <v>2.2518382352941175E-3</v>
      </c>
    </row>
    <row r="16" spans="1:14">
      <c r="A16" t="s">
        <v>24</v>
      </c>
      <c r="B16">
        <v>3</v>
      </c>
      <c r="C16">
        <v>1</v>
      </c>
      <c r="D16" s="5">
        <f t="shared" si="0"/>
        <v>0.33333333333333331</v>
      </c>
      <c r="E16">
        <v>47</v>
      </c>
      <c r="F16">
        <f t="shared" si="1"/>
        <v>1128</v>
      </c>
      <c r="G16">
        <v>44.1</v>
      </c>
      <c r="H16" s="13">
        <f t="shared" si="2"/>
        <v>25.578231292517007</v>
      </c>
      <c r="I16" s="7">
        <f t="shared" si="3"/>
        <v>1.3031914893617021E-2</v>
      </c>
      <c r="J16">
        <f t="shared" si="4"/>
        <v>23300000</v>
      </c>
      <c r="K16" s="8">
        <f t="shared" si="5"/>
        <v>5.5930965208656743E-10</v>
      </c>
      <c r="L16" s="5">
        <f t="shared" si="6"/>
        <v>5.8823529411764705E-2</v>
      </c>
      <c r="M16" s="8">
        <f t="shared" si="7"/>
        <v>3.2900567769798087E-11</v>
      </c>
      <c r="N16" s="7">
        <f t="shared" si="8"/>
        <v>7.6658322903629529E-4</v>
      </c>
    </row>
    <row r="17" spans="1:14">
      <c r="A17" t="s">
        <v>25</v>
      </c>
      <c r="B17">
        <v>2</v>
      </c>
      <c r="C17">
        <v>0</v>
      </c>
      <c r="D17">
        <f t="shared" si="0"/>
        <v>0</v>
      </c>
      <c r="E17">
        <v>47</v>
      </c>
      <c r="F17">
        <f t="shared" si="1"/>
        <v>1128</v>
      </c>
      <c r="G17">
        <v>44.1</v>
      </c>
      <c r="H17" s="13">
        <f t="shared" si="2"/>
        <v>25.578231292517007</v>
      </c>
      <c r="I17">
        <f t="shared" si="3"/>
        <v>0</v>
      </c>
      <c r="J17">
        <f t="shared" si="4"/>
        <v>23300000</v>
      </c>
      <c r="K17">
        <f t="shared" si="5"/>
        <v>0</v>
      </c>
      <c r="L17" s="5">
        <f t="shared" si="6"/>
        <v>3.9215686274509803E-2</v>
      </c>
      <c r="M17">
        <f t="shared" si="7"/>
        <v>0</v>
      </c>
      <c r="N17">
        <f t="shared" si="8"/>
        <v>0</v>
      </c>
    </row>
    <row r="18" spans="1:14">
      <c r="A18" t="s">
        <v>26</v>
      </c>
      <c r="B18">
        <v>14</v>
      </c>
      <c r="C18">
        <v>3</v>
      </c>
      <c r="D18" s="5">
        <f t="shared" si="0"/>
        <v>0.21428571428571427</v>
      </c>
      <c r="E18">
        <v>41</v>
      </c>
      <c r="F18">
        <f t="shared" si="1"/>
        <v>984</v>
      </c>
      <c r="G18">
        <v>44.1</v>
      </c>
      <c r="H18" s="13">
        <f t="shared" si="2"/>
        <v>22.312925170068027</v>
      </c>
      <c r="I18" s="7">
        <f t="shared" si="3"/>
        <v>9.6036585365853657E-3</v>
      </c>
      <c r="J18">
        <f t="shared" si="4"/>
        <v>23300000</v>
      </c>
      <c r="K18" s="8">
        <f t="shared" si="5"/>
        <v>4.1217418611954358E-10</v>
      </c>
      <c r="L18" s="5">
        <f t="shared" si="6"/>
        <v>0.27450980392156865</v>
      </c>
      <c r="M18" s="8">
        <f t="shared" si="7"/>
        <v>1.1314585501320805E-10</v>
      </c>
      <c r="N18" s="7">
        <f t="shared" si="8"/>
        <v>2.6362984218077476E-3</v>
      </c>
    </row>
    <row r="19" spans="1:14">
      <c r="A19" t="s">
        <v>27</v>
      </c>
      <c r="B19">
        <v>5</v>
      </c>
      <c r="C19">
        <v>0</v>
      </c>
      <c r="D19">
        <f t="shared" si="0"/>
        <v>0</v>
      </c>
      <c r="E19">
        <v>35</v>
      </c>
      <c r="F19">
        <f t="shared" si="1"/>
        <v>840</v>
      </c>
      <c r="G19">
        <v>44.1</v>
      </c>
      <c r="H19" s="13">
        <f t="shared" si="2"/>
        <v>19.047619047619047</v>
      </c>
      <c r="I19">
        <f t="shared" si="3"/>
        <v>0</v>
      </c>
      <c r="J19">
        <f t="shared" si="4"/>
        <v>23300000</v>
      </c>
      <c r="K19">
        <f t="shared" si="5"/>
        <v>0</v>
      </c>
      <c r="L19" s="5">
        <f t="shared" si="6"/>
        <v>9.8039215686274508E-2</v>
      </c>
      <c r="M19">
        <f t="shared" si="7"/>
        <v>0</v>
      </c>
      <c r="N19">
        <f t="shared" si="8"/>
        <v>0</v>
      </c>
    </row>
    <row r="20" spans="1:14">
      <c r="A20" s="9" t="s">
        <v>19</v>
      </c>
      <c r="B20" s="9">
        <f>SUM(B13:B19)</f>
        <v>56</v>
      </c>
      <c r="C20" s="9">
        <f>SUM(C13:C19)</f>
        <v>20</v>
      </c>
      <c r="D20" s="9"/>
      <c r="E20" s="9">
        <f>SUM(E14:E19)</f>
        <v>298</v>
      </c>
      <c r="M20" s="10">
        <f>SUM(M14:M19)</f>
        <v>3.6349861288651535E-10</v>
      </c>
      <c r="N20" s="11">
        <f>SUM(N14:N19)</f>
        <v>8.4695176802558076E-3</v>
      </c>
    </row>
    <row r="22" spans="1:14" s="12" customFormat="1">
      <c r="A22" s="1" t="s">
        <v>28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>
      <c r="A23" s="4" t="s">
        <v>2</v>
      </c>
      <c r="B23" s="4" t="s">
        <v>3</v>
      </c>
      <c r="C23" s="4" t="s">
        <v>4</v>
      </c>
      <c r="D23" s="4" t="s">
        <v>5</v>
      </c>
      <c r="E23" s="4" t="s">
        <v>6</v>
      </c>
      <c r="F23" s="4" t="s">
        <v>7</v>
      </c>
      <c r="G23" s="4" t="s">
        <v>8</v>
      </c>
      <c r="H23" s="4" t="s">
        <v>9</v>
      </c>
      <c r="I23" s="4" t="s">
        <v>10</v>
      </c>
      <c r="J23" s="4" t="s">
        <v>21</v>
      </c>
      <c r="K23" s="4" t="s">
        <v>12</v>
      </c>
      <c r="L23" s="4" t="s">
        <v>13</v>
      </c>
      <c r="M23" s="4" t="s">
        <v>14</v>
      </c>
      <c r="N23" s="4" t="s">
        <v>15</v>
      </c>
    </row>
    <row r="24" spans="1:14">
      <c r="A24">
        <v>1</v>
      </c>
      <c r="B24">
        <v>7</v>
      </c>
      <c r="C24">
        <v>0</v>
      </c>
      <c r="D24">
        <f>C24/B24</f>
        <v>0</v>
      </c>
      <c r="E24" t="s">
        <v>16</v>
      </c>
      <c r="L24">
        <f>SUM(B25:B28,B31:B32)</f>
        <v>67</v>
      </c>
    </row>
    <row r="25" spans="1:14">
      <c r="A25">
        <v>2</v>
      </c>
      <c r="B25">
        <v>8</v>
      </c>
      <c r="C25">
        <v>0</v>
      </c>
      <c r="D25">
        <f>C25/B25</f>
        <v>0</v>
      </c>
      <c r="E25">
        <v>29</v>
      </c>
      <c r="F25">
        <f>E25*24</f>
        <v>696</v>
      </c>
      <c r="G25">
        <v>49.7</v>
      </c>
      <c r="H25" s="13">
        <f>F25/G25</f>
        <v>14.004024144869215</v>
      </c>
      <c r="I25">
        <f>D25/H25</f>
        <v>0</v>
      </c>
      <c r="J25">
        <f>23.3*10^6</f>
        <v>23300000</v>
      </c>
      <c r="K25">
        <f>I25/J25</f>
        <v>0</v>
      </c>
      <c r="L25" s="5">
        <f>B25/$L$24</f>
        <v>0.11940298507462686</v>
      </c>
      <c r="M25">
        <f>K25*L25</f>
        <v>0</v>
      </c>
      <c r="N25">
        <f>I25*L25</f>
        <v>0</v>
      </c>
    </row>
    <row r="26" spans="1:14">
      <c r="A26">
        <v>3</v>
      </c>
      <c r="B26">
        <v>22</v>
      </c>
      <c r="C26">
        <v>5</v>
      </c>
      <c r="D26" s="5">
        <f>C26/B26</f>
        <v>0.22727272727272727</v>
      </c>
      <c r="E26">
        <v>32</v>
      </c>
      <c r="F26">
        <f t="shared" ref="F26:F32" si="9">E26*24</f>
        <v>768</v>
      </c>
      <c r="G26">
        <v>49.7</v>
      </c>
      <c r="H26" s="13">
        <f>F26/G26</f>
        <v>15.45271629778672</v>
      </c>
      <c r="I26" s="7">
        <f>D26/H26</f>
        <v>1.4707623106060606E-2</v>
      </c>
      <c r="J26">
        <f>23.3*10^6</f>
        <v>23300000</v>
      </c>
      <c r="K26" s="8">
        <f t="shared" ref="K26:K32" si="10">I26/J26</f>
        <v>6.3122845948757967E-10</v>
      </c>
      <c r="L26" s="5">
        <f t="shared" ref="L26:L32" si="11">B26/$L$24</f>
        <v>0.32835820895522388</v>
      </c>
      <c r="M26" s="8">
        <f>K26*L26</f>
        <v>2.0726904639890677E-10</v>
      </c>
      <c r="N26" s="7">
        <f t="shared" ref="N26:N32" si="12">I26*L26</f>
        <v>4.8293687810945273E-3</v>
      </c>
    </row>
    <row r="27" spans="1:14">
      <c r="A27">
        <v>4</v>
      </c>
      <c r="B27">
        <v>15</v>
      </c>
      <c r="C27">
        <v>1</v>
      </c>
      <c r="D27" s="5">
        <f>C27/B27</f>
        <v>6.6666666666666666E-2</v>
      </c>
      <c r="E27">
        <v>50</v>
      </c>
      <c r="F27">
        <f t="shared" si="9"/>
        <v>1200</v>
      </c>
      <c r="G27">
        <v>49.7</v>
      </c>
      <c r="H27" s="13">
        <f>F27/G27</f>
        <v>24.144869215291749</v>
      </c>
      <c r="I27" s="7">
        <f>D27/H27</f>
        <v>2.7611111111111113E-3</v>
      </c>
      <c r="J27">
        <f>23.3*10^6</f>
        <v>23300000</v>
      </c>
      <c r="K27" s="8">
        <f t="shared" si="10"/>
        <v>1.1850262279446829E-10</v>
      </c>
      <c r="L27" s="5">
        <f t="shared" si="11"/>
        <v>0.22388059701492538</v>
      </c>
      <c r="M27" s="8">
        <f>K27*L27</f>
        <v>2.6530437939060065E-11</v>
      </c>
      <c r="N27" s="7">
        <f t="shared" si="12"/>
        <v>6.1815920398009959E-4</v>
      </c>
    </row>
    <row r="28" spans="1:14">
      <c r="A28">
        <v>5</v>
      </c>
      <c r="B28">
        <v>8</v>
      </c>
      <c r="C28">
        <v>2</v>
      </c>
      <c r="D28">
        <f>C28/B28</f>
        <v>0.25</v>
      </c>
      <c r="E28">
        <v>47</v>
      </c>
      <c r="F28">
        <f t="shared" si="9"/>
        <v>1128</v>
      </c>
      <c r="G28">
        <v>49.7</v>
      </c>
      <c r="H28" s="13">
        <f>F28/G28</f>
        <v>22.696177062374243</v>
      </c>
      <c r="I28" s="7">
        <f>D28/H28</f>
        <v>1.1015070921985816E-2</v>
      </c>
      <c r="J28">
        <f>23.3*10^6</f>
        <v>23300000</v>
      </c>
      <c r="K28" s="8">
        <f t="shared" si="10"/>
        <v>4.7274982497793205E-10</v>
      </c>
      <c r="L28" s="5">
        <f t="shared" si="11"/>
        <v>0.11940298507462686</v>
      </c>
      <c r="M28" s="8">
        <f>K28*L28</f>
        <v>5.6447740295872486E-11</v>
      </c>
      <c r="N28" s="7">
        <f t="shared" si="12"/>
        <v>1.3152323488938287E-3</v>
      </c>
    </row>
    <row r="29" spans="1:14">
      <c r="H29" s="13"/>
      <c r="I29" s="7"/>
      <c r="L29" s="5"/>
      <c r="M29" s="8"/>
      <c r="N29" s="7"/>
    </row>
    <row r="30" spans="1:14">
      <c r="A30" s="6" t="s">
        <v>29</v>
      </c>
      <c r="B30">
        <v>7</v>
      </c>
      <c r="C30">
        <v>12</v>
      </c>
      <c r="D30" s="5">
        <f>C30/B30</f>
        <v>1.7142857142857142</v>
      </c>
      <c r="E30" t="s">
        <v>16</v>
      </c>
      <c r="H30" s="13"/>
      <c r="I30" s="7"/>
      <c r="L30" s="5"/>
      <c r="M30" s="8"/>
      <c r="N30" s="7"/>
    </row>
    <row r="31" spans="1:14">
      <c r="A31" s="6" t="s">
        <v>30</v>
      </c>
      <c r="B31">
        <v>8</v>
      </c>
      <c r="C31">
        <v>1</v>
      </c>
      <c r="D31">
        <f>C31/B31</f>
        <v>0.125</v>
      </c>
      <c r="E31">
        <v>48</v>
      </c>
      <c r="F31">
        <f t="shared" si="9"/>
        <v>1152</v>
      </c>
      <c r="G31">
        <v>49.7</v>
      </c>
      <c r="H31" s="13">
        <f>F31/G31</f>
        <v>23.17907444668008</v>
      </c>
      <c r="I31" s="7">
        <f>D31/H31</f>
        <v>5.3927951388888888E-3</v>
      </c>
      <c r="J31">
        <f>23.3*10^6</f>
        <v>23300000</v>
      </c>
      <c r="K31">
        <f t="shared" si="10"/>
        <v>2.3145043514544587E-10</v>
      </c>
      <c r="L31" s="5">
        <f>B31/$L$24</f>
        <v>0.11940298507462686</v>
      </c>
      <c r="M31" s="8">
        <f>K31*L31</f>
        <v>2.7635872853187565E-11</v>
      </c>
      <c r="N31" s="7">
        <f t="shared" si="12"/>
        <v>6.4391583747927029E-4</v>
      </c>
    </row>
    <row r="32" spans="1:14">
      <c r="A32" s="6" t="s">
        <v>31</v>
      </c>
      <c r="B32">
        <v>6</v>
      </c>
      <c r="C32">
        <v>2</v>
      </c>
      <c r="D32" s="5">
        <f>C32/B32</f>
        <v>0.33333333333333331</v>
      </c>
      <c r="E32">
        <v>44</v>
      </c>
      <c r="F32">
        <f t="shared" si="9"/>
        <v>1056</v>
      </c>
      <c r="G32">
        <v>49.7</v>
      </c>
      <c r="H32" s="13">
        <f>F32/G32</f>
        <v>21.247484909456738</v>
      </c>
      <c r="I32" s="7">
        <f>D32/H32</f>
        <v>1.5688131313131314E-2</v>
      </c>
      <c r="J32">
        <f>23.3*10^6</f>
        <v>23300000</v>
      </c>
      <c r="K32">
        <f t="shared" si="10"/>
        <v>6.7331035678675164E-10</v>
      </c>
      <c r="L32" s="5">
        <f t="shared" si="11"/>
        <v>8.9552238805970144E-2</v>
      </c>
      <c r="M32" s="8">
        <f>K32*L32</f>
        <v>6.0296449861500142E-11</v>
      </c>
      <c r="N32" s="7">
        <f t="shared" si="12"/>
        <v>1.4049072817729534E-3</v>
      </c>
    </row>
    <row r="34" spans="1:14">
      <c r="A34" s="14" t="s">
        <v>19</v>
      </c>
      <c r="B34" s="4">
        <f>SUM(B24:B28,B30:B32)</f>
        <v>81</v>
      </c>
      <c r="C34" s="4">
        <f>SUM(C24:C28,C30:C32)</f>
        <v>23</v>
      </c>
      <c r="D34" s="4"/>
      <c r="E34" s="4">
        <f>SUM(E24:E28,E30:E32)</f>
        <v>250</v>
      </c>
      <c r="M34" s="10">
        <f>SUM(M25:M28,M31:M32)</f>
        <v>3.7817954734852698E-10</v>
      </c>
      <c r="N34" s="11">
        <f>SUM(N25:N28,N31:N32)</f>
        <v>8.8115834532206776E-3</v>
      </c>
    </row>
    <row r="35" spans="1:14">
      <c r="A35" s="14"/>
      <c r="B35" s="4"/>
      <c r="C35" s="4"/>
      <c r="D35" s="4"/>
      <c r="E35" s="4"/>
      <c r="M35" s="4"/>
    </row>
    <row r="37" spans="1:14" s="12" customFormat="1">
      <c r="A37" s="1" t="s">
        <v>32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>
      <c r="A38" s="4" t="s">
        <v>2</v>
      </c>
      <c r="B38" s="4" t="s">
        <v>3</v>
      </c>
      <c r="C38" s="4" t="s">
        <v>33</v>
      </c>
      <c r="D38" s="4" t="s">
        <v>34</v>
      </c>
      <c r="E38" s="4" t="s">
        <v>6</v>
      </c>
      <c r="F38" s="4" t="s">
        <v>7</v>
      </c>
      <c r="G38" s="4" t="s">
        <v>8</v>
      </c>
      <c r="H38" s="4" t="s">
        <v>9</v>
      </c>
      <c r="I38" s="4" t="s">
        <v>35</v>
      </c>
      <c r="J38" s="4" t="s">
        <v>13</v>
      </c>
      <c r="K38" s="4" t="s">
        <v>36</v>
      </c>
    </row>
    <row r="39" spans="1:14">
      <c r="A39">
        <v>1</v>
      </c>
      <c r="B39">
        <v>5</v>
      </c>
      <c r="C39">
        <v>4</v>
      </c>
      <c r="D39">
        <f t="shared" ref="D39:D45" si="13">C39/B39</f>
        <v>0.8</v>
      </c>
      <c r="E39" t="s">
        <v>16</v>
      </c>
      <c r="J39">
        <f>SUM(B40:B45)</f>
        <v>51</v>
      </c>
    </row>
    <row r="40" spans="1:14">
      <c r="A40" t="s">
        <v>22</v>
      </c>
      <c r="B40">
        <v>10</v>
      </c>
      <c r="C40">
        <v>1</v>
      </c>
      <c r="D40">
        <f t="shared" si="13"/>
        <v>0.1</v>
      </c>
      <c r="E40">
        <v>64</v>
      </c>
      <c r="F40">
        <f t="shared" ref="F40:F45" si="14">E40*24</f>
        <v>1536</v>
      </c>
      <c r="G40">
        <v>44.1</v>
      </c>
      <c r="H40" s="13">
        <f t="shared" ref="H40:H45" si="15">F40/G40</f>
        <v>34.829931972789112</v>
      </c>
      <c r="I40" s="7">
        <f t="shared" ref="I40:I45" si="16">D40/H40</f>
        <v>2.8710937500000004E-3</v>
      </c>
      <c r="J40" s="5">
        <f t="shared" ref="J40:J45" si="17">B40/$J$39</f>
        <v>0.19607843137254902</v>
      </c>
      <c r="K40" s="15">
        <f t="shared" ref="K40:K45" si="18">I40*J40</f>
        <v>5.6295955882352947E-4</v>
      </c>
    </row>
    <row r="41" spans="1:14">
      <c r="A41" t="s">
        <v>23</v>
      </c>
      <c r="B41">
        <v>17</v>
      </c>
      <c r="C41">
        <v>1</v>
      </c>
      <c r="D41" s="5">
        <f t="shared" si="13"/>
        <v>5.8823529411764705E-2</v>
      </c>
      <c r="E41">
        <v>64</v>
      </c>
      <c r="F41">
        <f t="shared" si="14"/>
        <v>1536</v>
      </c>
      <c r="G41">
        <v>44.1</v>
      </c>
      <c r="H41" s="13">
        <f t="shared" si="15"/>
        <v>34.829931972789112</v>
      </c>
      <c r="I41" s="7">
        <f t="shared" si="16"/>
        <v>1.6888786764705883E-3</v>
      </c>
      <c r="J41" s="5">
        <f t="shared" si="17"/>
        <v>0.33333333333333331</v>
      </c>
      <c r="K41" s="15">
        <f t="shared" si="18"/>
        <v>5.6295955882352936E-4</v>
      </c>
    </row>
    <row r="42" spans="1:14">
      <c r="A42" t="s">
        <v>24</v>
      </c>
      <c r="B42">
        <v>3</v>
      </c>
      <c r="C42">
        <v>0</v>
      </c>
      <c r="D42">
        <f t="shared" si="13"/>
        <v>0</v>
      </c>
      <c r="E42">
        <v>47</v>
      </c>
      <c r="F42">
        <f t="shared" si="14"/>
        <v>1128</v>
      </c>
      <c r="G42">
        <v>44.1</v>
      </c>
      <c r="H42" s="13">
        <f t="shared" si="15"/>
        <v>25.578231292517007</v>
      </c>
      <c r="I42">
        <f t="shared" si="16"/>
        <v>0</v>
      </c>
      <c r="J42" s="5">
        <f t="shared" si="17"/>
        <v>5.8823529411764705E-2</v>
      </c>
      <c r="K42">
        <f t="shared" si="18"/>
        <v>0</v>
      </c>
    </row>
    <row r="43" spans="1:14">
      <c r="A43" t="s">
        <v>25</v>
      </c>
      <c r="B43">
        <v>2</v>
      </c>
      <c r="C43">
        <v>0</v>
      </c>
      <c r="D43">
        <f t="shared" si="13"/>
        <v>0</v>
      </c>
      <c r="E43">
        <v>47</v>
      </c>
      <c r="F43">
        <f t="shared" si="14"/>
        <v>1128</v>
      </c>
      <c r="G43">
        <v>44.1</v>
      </c>
      <c r="H43" s="13">
        <f t="shared" si="15"/>
        <v>25.578231292517007</v>
      </c>
      <c r="I43">
        <f t="shared" si="16"/>
        <v>0</v>
      </c>
      <c r="J43" s="5">
        <f t="shared" si="17"/>
        <v>3.9215686274509803E-2</v>
      </c>
      <c r="K43">
        <f t="shared" si="18"/>
        <v>0</v>
      </c>
    </row>
    <row r="44" spans="1:14">
      <c r="A44" t="s">
        <v>26</v>
      </c>
      <c r="B44">
        <v>14</v>
      </c>
      <c r="C44">
        <v>1</v>
      </c>
      <c r="D44" s="5">
        <f t="shared" si="13"/>
        <v>7.1428571428571425E-2</v>
      </c>
      <c r="E44">
        <v>41</v>
      </c>
      <c r="F44">
        <f t="shared" si="14"/>
        <v>984</v>
      </c>
      <c r="G44">
        <v>44.1</v>
      </c>
      <c r="H44" s="13">
        <f t="shared" si="15"/>
        <v>22.312925170068027</v>
      </c>
      <c r="I44" s="7">
        <f t="shared" si="16"/>
        <v>3.2012195121951218E-3</v>
      </c>
      <c r="J44" s="5">
        <f t="shared" si="17"/>
        <v>0.27450980392156865</v>
      </c>
      <c r="K44" s="15">
        <f t="shared" si="18"/>
        <v>8.7876614060258254E-4</v>
      </c>
    </row>
    <row r="45" spans="1:14">
      <c r="A45" t="s">
        <v>27</v>
      </c>
      <c r="B45">
        <v>5</v>
      </c>
      <c r="C45">
        <v>0</v>
      </c>
      <c r="D45">
        <f t="shared" si="13"/>
        <v>0</v>
      </c>
      <c r="E45">
        <v>35</v>
      </c>
      <c r="F45">
        <f t="shared" si="14"/>
        <v>840</v>
      </c>
      <c r="G45">
        <v>44.1</v>
      </c>
      <c r="H45" s="13">
        <f t="shared" si="15"/>
        <v>19.047619047619047</v>
      </c>
      <c r="I45">
        <f t="shared" si="16"/>
        <v>0</v>
      </c>
      <c r="J45" s="5">
        <f t="shared" si="17"/>
        <v>9.8039215686274508E-2</v>
      </c>
      <c r="K45">
        <f t="shared" si="18"/>
        <v>0</v>
      </c>
    </row>
    <row r="46" spans="1:14">
      <c r="A46" s="9" t="s">
        <v>19</v>
      </c>
      <c r="B46" s="9">
        <f>SUM(B39:B45)</f>
        <v>56</v>
      </c>
      <c r="C46" s="9">
        <f>SUM(C39:C45)</f>
        <v>7</v>
      </c>
      <c r="D46" s="9"/>
      <c r="E46" s="9">
        <f>SUM(E39:E45)</f>
        <v>298</v>
      </c>
      <c r="K46" s="16">
        <f>SUM(K40:K45)</f>
        <v>2.0046852582496413E-3</v>
      </c>
    </row>
    <row r="48" spans="1:14" s="12" customFormat="1">
      <c r="A48" s="1" t="s">
        <v>37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1">
      <c r="A49" s="4" t="s">
        <v>2</v>
      </c>
      <c r="B49" s="4" t="s">
        <v>3</v>
      </c>
      <c r="C49" s="4" t="s">
        <v>38</v>
      </c>
      <c r="D49" s="4" t="s">
        <v>39</v>
      </c>
      <c r="E49" s="4" t="s">
        <v>6</v>
      </c>
      <c r="F49" s="4" t="s">
        <v>7</v>
      </c>
      <c r="G49" s="4" t="s">
        <v>8</v>
      </c>
      <c r="H49" s="4" t="s">
        <v>9</v>
      </c>
      <c r="I49" s="4" t="s">
        <v>40</v>
      </c>
      <c r="J49" s="4" t="s">
        <v>13</v>
      </c>
      <c r="K49" s="4" t="s">
        <v>41</v>
      </c>
    </row>
    <row r="50" spans="1:11">
      <c r="A50">
        <v>1</v>
      </c>
      <c r="B50">
        <v>5</v>
      </c>
      <c r="C50">
        <v>6</v>
      </c>
      <c r="D50">
        <f t="shared" ref="D50:D56" si="19">C50/B50</f>
        <v>1.2</v>
      </c>
      <c r="E50" t="s">
        <v>16</v>
      </c>
      <c r="J50">
        <f>SUM(B51:B56)</f>
        <v>51</v>
      </c>
    </row>
    <row r="51" spans="1:11">
      <c r="A51" t="s">
        <v>22</v>
      </c>
      <c r="B51">
        <v>10</v>
      </c>
      <c r="C51">
        <v>3</v>
      </c>
      <c r="D51">
        <f t="shared" si="19"/>
        <v>0.3</v>
      </c>
      <c r="E51">
        <v>64</v>
      </c>
      <c r="F51">
        <f t="shared" ref="F51:F56" si="20">E51*24</f>
        <v>1536</v>
      </c>
      <c r="G51">
        <v>44.1</v>
      </c>
      <c r="H51" s="13">
        <f t="shared" ref="H51:H56" si="21">F51/G51</f>
        <v>34.829931972789112</v>
      </c>
      <c r="I51" s="7">
        <f t="shared" ref="I51:I56" si="22">D51/H51</f>
        <v>8.6132812500000003E-3</v>
      </c>
      <c r="J51" s="5">
        <f t="shared" ref="J51:J56" si="23">B51/$J$50</f>
        <v>0.19607843137254902</v>
      </c>
      <c r="K51" s="15">
        <f t="shared" ref="K51:K56" si="24">I51*J51</f>
        <v>1.6888786764705883E-3</v>
      </c>
    </row>
    <row r="52" spans="1:11">
      <c r="A52" t="s">
        <v>23</v>
      </c>
      <c r="B52">
        <v>17</v>
      </c>
      <c r="C52">
        <v>1</v>
      </c>
      <c r="D52" s="5">
        <f t="shared" si="19"/>
        <v>5.8823529411764705E-2</v>
      </c>
      <c r="E52">
        <v>64</v>
      </c>
      <c r="F52">
        <f t="shared" si="20"/>
        <v>1536</v>
      </c>
      <c r="G52">
        <v>44.1</v>
      </c>
      <c r="H52" s="13">
        <f t="shared" si="21"/>
        <v>34.829931972789112</v>
      </c>
      <c r="I52" s="7">
        <f t="shared" si="22"/>
        <v>1.6888786764705883E-3</v>
      </c>
      <c r="J52" s="5">
        <f t="shared" si="23"/>
        <v>0.33333333333333331</v>
      </c>
      <c r="K52" s="15">
        <f t="shared" si="24"/>
        <v>5.6295955882352936E-4</v>
      </c>
    </row>
    <row r="53" spans="1:11">
      <c r="A53" t="s">
        <v>24</v>
      </c>
      <c r="B53">
        <v>3</v>
      </c>
      <c r="C53">
        <v>0</v>
      </c>
      <c r="D53">
        <f t="shared" si="19"/>
        <v>0</v>
      </c>
      <c r="E53">
        <v>47</v>
      </c>
      <c r="F53">
        <f t="shared" si="20"/>
        <v>1128</v>
      </c>
      <c r="G53">
        <v>44.1</v>
      </c>
      <c r="H53" s="13">
        <f t="shared" si="21"/>
        <v>25.578231292517007</v>
      </c>
      <c r="I53">
        <f t="shared" si="22"/>
        <v>0</v>
      </c>
      <c r="J53" s="5">
        <f t="shared" si="23"/>
        <v>5.8823529411764705E-2</v>
      </c>
      <c r="K53">
        <f t="shared" si="24"/>
        <v>0</v>
      </c>
    </row>
    <row r="54" spans="1:11">
      <c r="A54" t="s">
        <v>25</v>
      </c>
      <c r="B54">
        <v>2</v>
      </c>
      <c r="C54">
        <v>0</v>
      </c>
      <c r="D54">
        <f t="shared" si="19"/>
        <v>0</v>
      </c>
      <c r="E54">
        <v>47</v>
      </c>
      <c r="F54">
        <f t="shared" si="20"/>
        <v>1128</v>
      </c>
      <c r="G54">
        <v>44.1</v>
      </c>
      <c r="H54" s="13">
        <f t="shared" si="21"/>
        <v>25.578231292517007</v>
      </c>
      <c r="I54">
        <f t="shared" si="22"/>
        <v>0</v>
      </c>
      <c r="J54" s="5">
        <f t="shared" si="23"/>
        <v>3.9215686274509803E-2</v>
      </c>
      <c r="K54">
        <f t="shared" si="24"/>
        <v>0</v>
      </c>
    </row>
    <row r="55" spans="1:11">
      <c r="A55" t="s">
        <v>26</v>
      </c>
      <c r="B55">
        <v>14</v>
      </c>
      <c r="C55">
        <v>1</v>
      </c>
      <c r="D55" s="5">
        <f t="shared" si="19"/>
        <v>7.1428571428571425E-2</v>
      </c>
      <c r="E55">
        <v>41</v>
      </c>
      <c r="F55">
        <f t="shared" si="20"/>
        <v>984</v>
      </c>
      <c r="G55">
        <v>44.1</v>
      </c>
      <c r="H55" s="13">
        <f t="shared" si="21"/>
        <v>22.312925170068027</v>
      </c>
      <c r="I55" s="7">
        <f t="shared" si="22"/>
        <v>3.2012195121951218E-3</v>
      </c>
      <c r="J55" s="5">
        <f t="shared" si="23"/>
        <v>0.27450980392156865</v>
      </c>
      <c r="K55" s="15">
        <f t="shared" si="24"/>
        <v>8.7876614060258254E-4</v>
      </c>
    </row>
    <row r="56" spans="1:11">
      <c r="A56" t="s">
        <v>27</v>
      </c>
      <c r="B56">
        <v>5</v>
      </c>
      <c r="C56">
        <v>0</v>
      </c>
      <c r="D56">
        <f t="shared" si="19"/>
        <v>0</v>
      </c>
      <c r="E56">
        <v>35</v>
      </c>
      <c r="F56">
        <f t="shared" si="20"/>
        <v>840</v>
      </c>
      <c r="G56">
        <v>44.1</v>
      </c>
      <c r="H56" s="13">
        <f t="shared" si="21"/>
        <v>19.047619047619047</v>
      </c>
      <c r="I56">
        <f t="shared" si="22"/>
        <v>0</v>
      </c>
      <c r="J56" s="5">
        <f t="shared" si="23"/>
        <v>9.8039215686274508E-2</v>
      </c>
      <c r="K56">
        <f t="shared" si="24"/>
        <v>0</v>
      </c>
    </row>
    <row r="57" spans="1:11">
      <c r="A57" s="9" t="s">
        <v>19</v>
      </c>
      <c r="B57" s="9">
        <f>SUM(B50:B56)</f>
        <v>56</v>
      </c>
      <c r="C57" s="9">
        <f>SUM(C50:C56)</f>
        <v>11</v>
      </c>
      <c r="D57" s="9"/>
      <c r="E57" s="9">
        <f>SUM(E50:E56)</f>
        <v>298</v>
      </c>
      <c r="K57" s="16">
        <f>SUM(K51:K56)</f>
        <v>3.1306043758967E-3</v>
      </c>
    </row>
    <row r="60" spans="1:11" s="12" customFormat="1">
      <c r="A60" s="17" t="s">
        <v>42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 Table5</vt:lpstr>
    </vt:vector>
  </TitlesOfParts>
  <Company>WTSI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 Claessens</dc:creator>
  <cp:lastModifiedBy>Antoine Claessens</cp:lastModifiedBy>
  <dcterms:created xsi:type="dcterms:W3CDTF">2014-09-15T15:51:33Z</dcterms:created>
  <dcterms:modified xsi:type="dcterms:W3CDTF">2014-09-15T15:51:39Z</dcterms:modified>
</cp:coreProperties>
</file>