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6.xml" ContentType="application/vnd.openxmlformats-officedocument.spreadsheetml.externalLink+xml"/>
  <Override PartName="/xl/externalLinks/externalLink7.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externalLinks/externalLink10.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20490" windowHeight="7755" tabRatio="704" firstSheet="1" activeTab="8"/>
  </bookViews>
  <sheets>
    <sheet name="Stata Codes" sheetId="2" state="hidden" r:id="rId1"/>
    <sheet name="Introduction" sheetId="14" r:id="rId2"/>
    <sheet name="1.0 Costs_Malawi" sheetId="10" r:id="rId3"/>
    <sheet name="2.0 Costs_Zambia" sheetId="11" r:id="rId4"/>
    <sheet name="Summary_Zam _kit" sheetId="5" state="hidden" r:id="rId5"/>
    <sheet name="Stata_input" sheetId="7" state="hidden" r:id="rId6"/>
    <sheet name="Stata_activity" sheetId="8" state="hidden" r:id="rId7"/>
    <sheet name="3.0 Costs_Zimbabwe" sheetId="12" r:id="rId8"/>
    <sheet name="4.0 Facility HTS output" sheetId="15"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_123Graph_ADUMMY" hidden="1">[1]weekly!#REF!</definedName>
    <definedName name="__123Graph_AMAIN" hidden="1">[1]weekly!#REF!</definedName>
    <definedName name="__123Graph_AMONTHLY" hidden="1">[1]weekly!#REF!</definedName>
    <definedName name="__123Graph_AMONTHLY2" hidden="1">[1]weekly!#REF!</definedName>
    <definedName name="__123Graph_BDUMMY" hidden="1">[1]weekly!#REF!</definedName>
    <definedName name="__123Graph_BMAIN" hidden="1">[1]weekly!#REF!</definedName>
    <definedName name="__123Graph_BMONTHLY" hidden="1">[1]weekly!#REF!</definedName>
    <definedName name="__123Graph_BMONTHLY2" hidden="1">[1]weekly!#REF!</definedName>
    <definedName name="__123Graph_CDUMMY" hidden="1">[1]weekly!#REF!</definedName>
    <definedName name="__123Graph_CMONTHLY" hidden="1">[1]weekly!#REF!</definedName>
    <definedName name="__123Graph_CMONTHLY2" hidden="1">[1]weekly!#REF!</definedName>
    <definedName name="__123Graph_DMONTHLY2" hidden="1">[1]weekly!#REF!</definedName>
    <definedName name="__123Graph_EMONTHLY2" hidden="1">[1]weekly!#REF!</definedName>
    <definedName name="__123Graph_FMONTHLY2" hidden="1">[1]weekly!#REF!</definedName>
    <definedName name="__123Graph_XMAIN" hidden="1">[1]weekly!#REF!</definedName>
    <definedName name="__123Graph_XMONTHLY" hidden="1">[1]weekly!#REF!</definedName>
    <definedName name="__123Graph_XMONTHLY2" hidden="1">[1]weekly!#REF!</definedName>
    <definedName name="A" localSheetId="3">'[2]Background&amp;Assumptions'!$D$37</definedName>
    <definedName name="A">'[3]Background&amp;Assumptions'!$D$37</definedName>
    <definedName name="Activitydetails">[4]Lookups!$D$4:$D$99</definedName>
    <definedName name="Adult_DALYs_LocalLE" localSheetId="3">#REF!</definedName>
    <definedName name="Adult_DALYs_LocalLE" localSheetId="7">#REF!</definedName>
    <definedName name="Adult_DALYs_LocalLE" localSheetId="8">#REF!</definedName>
    <definedName name="Adult_DALYs_LocalLE">#REF!</definedName>
    <definedName name="bCatP" localSheetId="3">'[2]Background&amp;Assumptions'!$D$131</definedName>
    <definedName name="bCatP">'[3]Background&amp;Assumptions'!$D$131</definedName>
    <definedName name="bEconlife" localSheetId="3">'[2]Background&amp;Assumptions'!$D$46</definedName>
    <definedName name="bEconlife">'[3]Background&amp;Assumptions'!$D$46</definedName>
    <definedName name="bHIV" localSheetId="3">'[2]Background&amp;Assumptions'!$D$63</definedName>
    <definedName name="bHIV">'[3]Background&amp;Assumptions'!$D$63</definedName>
    <definedName name="bHTC" localSheetId="3">'[2]Background&amp;Assumptions'!$D$51</definedName>
    <definedName name="bHTC">'[3]Background&amp;Assumptions'!$D$51</definedName>
    <definedName name="bHTS" localSheetId="3">'[2]Background&amp;Assumptions'!$D$100</definedName>
    <definedName name="bHTS">'[3]Background&amp;Assumptions'!$D$100</definedName>
    <definedName name="bPrice" localSheetId="3">'[2]Background&amp;Assumptions'!$D$74</definedName>
    <definedName name="bPrice">'[3]Background&amp;Assumptions'!$D$74</definedName>
    <definedName name="bTput" localSheetId="3">'[2]Background&amp;Assumptions'!$D$76</definedName>
    <definedName name="bTput">'[3]Background&amp;Assumptions'!$D$76</definedName>
    <definedName name="bTS" localSheetId="3">'[2]Background&amp;Assumptions'!$D$88</definedName>
    <definedName name="bTS">'[3]Background&amp;Assumptions'!$D$88</definedName>
    <definedName name="C_" localSheetId="3">'[2]Background&amp;Assumptions'!$D$39</definedName>
    <definedName name="C_">'[3]Background&amp;Assumptions'!$D$39</definedName>
    <definedName name="cCatP" localSheetId="3">'[2]Background&amp;Assumptions'!$D$139</definedName>
    <definedName name="cCatP">'[3]Background&amp;Assumptions'!$D$139</definedName>
    <definedName name="chCatP" localSheetId="3">'[2]Background&amp;Assumptions'!$D$126</definedName>
    <definedName name="chCatP">'[3]Background&amp;Assumptions'!$D$126</definedName>
    <definedName name="cHIV" localSheetId="3">'[2]Background&amp;Assumptions'!$D$73</definedName>
    <definedName name="cHIV">'[3]Background&amp;Assumptions'!$D$73</definedName>
    <definedName name="cHTC" localSheetId="3">'[2]Background&amp;Assumptions'!$D$61</definedName>
    <definedName name="cHTC">'[3]Background&amp;Assumptions'!$D$61</definedName>
    <definedName name="Costdetails">[4]Lookups!$H$4:$H$41</definedName>
    <definedName name="cTput" localSheetId="3">'[2]Background&amp;Assumptions'!$D$86</definedName>
    <definedName name="cTput">'[3]Background&amp;Assumptions'!$D$86</definedName>
    <definedName name="D" localSheetId="3">'[2]Background&amp;Assumptions'!$D$40</definedName>
    <definedName name="D">'[3]Background&amp;Assumptions'!$D$40</definedName>
    <definedName name="days_in_year">[5]Parameters!$C$9</definedName>
    <definedName name="DisR" localSheetId="3">'[2]Background&amp;Assumptions'!$D$24</definedName>
    <definedName name="DisR" localSheetId="7">'[3]Background&amp;Assumptions'!$D$24</definedName>
    <definedName name="DisR">'[3]Background&amp;Assumptions'!$D$24</definedName>
    <definedName name="DR" localSheetId="3">'[2]Background&amp;Assumptions'!$D$19</definedName>
    <definedName name="DR" localSheetId="7">'[3]Background&amp;Assumptions'!$D$19</definedName>
    <definedName name="DR">'[3]Background&amp;Assumptions'!$D$19</definedName>
    <definedName name="eEconlife" localSheetId="3">'[2]Background&amp;Assumptions'!$D$49</definedName>
    <definedName name="eEconlife">'[3]Background&amp;Assumptions'!$D$49</definedName>
    <definedName name="efficacy_of_treatment" localSheetId="3">'[2]Project Outputs Daly inputs'!$C$12</definedName>
    <definedName name="efficacy_of_treatment">'[3]Project Outputs Daly inputs'!$C$12</definedName>
    <definedName name="Equipment_maintenance">'[5]UTH overview'!$B$19</definedName>
    <definedName name="Equipment_refrigeration">'[5]UTH overview'!$B$10</definedName>
    <definedName name="exchangerate_GBP">[5]Parameters!$C$7</definedName>
    <definedName name="Exchangerate_USD">[5]Parameters!$C$6</definedName>
    <definedName name="F" localSheetId="3">'[2]Background&amp;Assumptions'!$D$42</definedName>
    <definedName name="F">'[3]Background&amp;Assumptions'!$D$42</definedName>
    <definedName name="furniture">'[5]UTH overview'!$B$9</definedName>
    <definedName name="FurnRate" localSheetId="3">'[2]Background&amp;Assumptions'!$D$111</definedName>
    <definedName name="FurnRate">'[3]Background&amp;Assumptions'!$D$111</definedName>
    <definedName name="G" localSheetId="3">'[2]Background&amp;Assumptions'!$D$43</definedName>
    <definedName name="G">'[3]Background&amp;Assumptions'!$D$43</definedName>
    <definedName name="general_staff">'[5]UTH overview'!$B$14</definedName>
    <definedName name="H" localSheetId="3">'[2]Background&amp;Assumptions'!$D$44</definedName>
    <definedName name="H">'[3]Background&amp;Assumptions'!$D$44</definedName>
    <definedName name="Healthcarelevel">[4]Lookups!$L$4:$L$41</definedName>
    <definedName name="Infant_DALYs_LocalLE" localSheetId="3">#REF!</definedName>
    <definedName name="Infant_DALYs_LocalLE" localSheetId="7">#REF!</definedName>
    <definedName name="Infant_DALYs_LocalLE" localSheetId="8">#REF!</definedName>
    <definedName name="Infant_DALYs_LocalLE">#REF!</definedName>
    <definedName name="J" localSheetId="3">'[2]Background&amp;Assumptions'!#REF!</definedName>
    <definedName name="J" localSheetId="7">'[3]Background&amp;Assumptions'!#REF!</definedName>
    <definedName name="J" localSheetId="8">'[3]Background&amp;Assumptions'!#REF!</definedName>
    <definedName name="J">'[3]Background&amp;Assumptions'!#REF!</definedName>
    <definedName name="K" localSheetId="3">'[2]Background&amp;Assumptions'!#REF!</definedName>
    <definedName name="K" localSheetId="7">'[3]Background&amp;Assumptions'!#REF!</definedName>
    <definedName name="K" localSheetId="8">'[3]Background&amp;Assumptions'!#REF!</definedName>
    <definedName name="K">'[3]Background&amp;Assumptions'!#REF!</definedName>
    <definedName name="kCatP" localSheetId="3">'[2]Background&amp;Assumptions'!$D$128</definedName>
    <definedName name="kCatP">'[3]Background&amp;Assumptions'!$D$128</definedName>
    <definedName name="L" localSheetId="3">'[2]Background&amp;Assumptions'!#REF!</definedName>
    <definedName name="L" localSheetId="7">'[3]Background&amp;Assumptions'!#REF!</definedName>
    <definedName name="L" localSheetId="8">'[3]Background&amp;Assumptions'!#REF!</definedName>
    <definedName name="L">'[3]Background&amp;Assumptions'!#REF!</definedName>
    <definedName name="lCatP" localSheetId="3">'[2]Background&amp;Assumptions'!$D$140</definedName>
    <definedName name="lCatP">'[3]Background&amp;Assumptions'!$D$140</definedName>
    <definedName name="lHIV" localSheetId="3">'[2]Background&amp;Assumptions'!$D$68</definedName>
    <definedName name="lHIV">'[3]Background&amp;Assumptions'!$D$68</definedName>
    <definedName name="lHTC" localSheetId="3">'[2]Background&amp;Assumptions'!$D$56</definedName>
    <definedName name="lHTC">'[3]Background&amp;Assumptions'!$D$56</definedName>
    <definedName name="lHTS" localSheetId="3">'[2]Background&amp;Assumptions'!$D$109</definedName>
    <definedName name="lHTS">'[3]Background&amp;Assumptions'!$D$109</definedName>
    <definedName name="lTput" localSheetId="3">'[2]Background&amp;Assumptions'!$D$81</definedName>
    <definedName name="lTput">'[3]Background&amp;Assumptions'!$D$81</definedName>
    <definedName name="lTS" localSheetId="3">'[2]Background&amp;Assumptions'!$D$97</definedName>
    <definedName name="lTS">'[3]Background&amp;Assumptions'!$D$97</definedName>
    <definedName name="maCatP" localSheetId="3">'[2]Background&amp;Assumptions'!$D$134</definedName>
    <definedName name="maCatP">'[3]Background&amp;Assumptions'!$D$134</definedName>
    <definedName name="maHTC" localSheetId="3">'[2]Background&amp;Assumptions'!$D$54</definedName>
    <definedName name="maHTC">'[3]Background&amp;Assumptions'!$D$54</definedName>
    <definedName name="maTput" localSheetId="3">'[2]Background&amp;Assumptions'!$D$79</definedName>
    <definedName name="maTput">'[3]Background&amp;Assumptions'!$D$79</definedName>
    <definedName name="mbCatP" localSheetId="3">'[2]Background&amp;Assumptions'!$D$132</definedName>
    <definedName name="mbCatP">'[3]Background&amp;Assumptions'!$D$132</definedName>
    <definedName name="mbHIV" localSheetId="3">'[2]Background&amp;Assumptions'!$D$64</definedName>
    <definedName name="mbHIV">'[3]Background&amp;Assumptions'!$D$64</definedName>
    <definedName name="mbHTC" localSheetId="3">'[2]Background&amp;Assumptions'!$D$52</definedName>
    <definedName name="mbHTC">'[3]Background&amp;Assumptions'!$D$52</definedName>
    <definedName name="mbTput" localSheetId="3">'[2]Background&amp;Assumptions'!$D$77</definedName>
    <definedName name="mbTput">'[3]Background&amp;Assumptions'!$D$77</definedName>
    <definedName name="Medical_supplies">'[5]UTH overview'!$B$15</definedName>
    <definedName name="Minutes_in_day">[5]Parameters!$C$12</definedName>
    <definedName name="minwage" localSheetId="3">'[2]Background&amp;Assumptions'!$D$36</definedName>
    <definedName name="minwage">'[3]Background&amp;Assumptions'!$D$36</definedName>
    <definedName name="mpCatP" localSheetId="3">'[2]Background&amp;Assumptions'!$D$133</definedName>
    <definedName name="mpCatP">'[3]Background&amp;Assumptions'!$D$133</definedName>
    <definedName name="mpHIV" localSheetId="3">'[2]Background&amp;Assumptions'!$D$65</definedName>
    <definedName name="mpHIV">'[3]Background&amp;Assumptions'!$D$65</definedName>
    <definedName name="mpHTC" localSheetId="3">'[2]Background&amp;Assumptions'!$D$53</definedName>
    <definedName name="mpHTC">'[3]Background&amp;Assumptions'!$D$53</definedName>
    <definedName name="mpHTS" localSheetId="3">'[2]Background&amp;Assumptions'!$D$102</definedName>
    <definedName name="mpHTS">'[3]Background&amp;Assumptions'!$D$102</definedName>
    <definedName name="mpTput" localSheetId="3">'[2]Background&amp;Assumptions'!$D$78</definedName>
    <definedName name="mpTput">'[3]Background&amp;Assumptions'!$D$78</definedName>
    <definedName name="mpTS" localSheetId="3">'[2]Background&amp;Assumptions'!$D$90</definedName>
    <definedName name="mpTS">'[3]Background&amp;Assumptions'!$D$90</definedName>
    <definedName name="mpuHIV" localSheetId="3">'[2]Background&amp;Assumptions'!$D$70</definedName>
    <definedName name="mpuHIV">'[3]Background&amp;Assumptions'!$D$70</definedName>
    <definedName name="mpuHTC" localSheetId="3">'[2]Background&amp;Assumptions'!$D$58</definedName>
    <definedName name="mpuHTC">'[3]Background&amp;Assumptions'!$D$58</definedName>
    <definedName name="mpuHTS" localSheetId="3">'[2]Background&amp;Assumptions'!$D$105</definedName>
    <definedName name="mpuHTS">'[3]Background&amp;Assumptions'!$D$105</definedName>
    <definedName name="mpuTput" localSheetId="3">'[2]Background&amp;Assumptions'!$D$83</definedName>
    <definedName name="mpuTput">'[3]Background&amp;Assumptions'!$D$83</definedName>
    <definedName name="mpuTS" localSheetId="3">'[2]Background&amp;Assumptions'!$D$93</definedName>
    <definedName name="mpuTS">'[3]Background&amp;Assumptions'!$D$93</definedName>
    <definedName name="mrTopup" localSheetId="3">'[2]Background&amp;Assumptions'!$D$34</definedName>
    <definedName name="mrTopup">'[3]Background&amp;Assumptions'!$D$34</definedName>
    <definedName name="mTopup" localSheetId="3">'[2]Background&amp;Assumptions'!$D$32</definedName>
    <definedName name="mTopup">'[3]Background&amp;Assumptions'!$D$32</definedName>
    <definedName name="nCatP" localSheetId="3">'[2]Background&amp;Assumptions'!$D$135</definedName>
    <definedName name="nCatP">'[3]Background&amp;Assumptions'!$D$135</definedName>
    <definedName name="ndCatP" localSheetId="3">'[2]Background&amp;Assumptions'!$D$129</definedName>
    <definedName name="ndCatP">'[3]Background&amp;Assumptions'!$D$129</definedName>
    <definedName name="nHTC" localSheetId="3">'[2]Background&amp;Assumptions'!$D$55</definedName>
    <definedName name="nHTC">'[3]Background&amp;Assumptions'!$D$55</definedName>
    <definedName name="nkHIV" localSheetId="3">'[2]Background&amp;Assumptions'!$D$72</definedName>
    <definedName name="nkHIV">'[3]Background&amp;Assumptions'!$D$72</definedName>
    <definedName name="nkHTC" localSheetId="3">'[2]Background&amp;Assumptions'!$D$60</definedName>
    <definedName name="nkHTC">'[3]Background&amp;Assumptions'!$D$60</definedName>
    <definedName name="nkTput" localSheetId="3">'[2]Background&amp;Assumptions'!$D$85</definedName>
    <definedName name="nkTput">'[3]Background&amp;Assumptions'!$D$85</definedName>
    <definedName name="Non_medicalsupplies">'[5]UTH overview'!$B$17</definedName>
    <definedName name="nTput" localSheetId="3">'[2]Background&amp;Assumptions'!$D$80</definedName>
    <definedName name="nTput">'[3]Background&amp;Assumptions'!$D$80</definedName>
    <definedName name="pCatP" localSheetId="3">'[2]Background&amp;Assumptions'!$D$137</definedName>
    <definedName name="pCatP">'[3]Background&amp;Assumptions'!$D$137</definedName>
    <definedName name="pHIV" localSheetId="3">'[2]Background&amp;Assumptions'!$D$71</definedName>
    <definedName name="pHIV">'[3]Background&amp;Assumptions'!$D$71</definedName>
    <definedName name="pHTC" localSheetId="3">'[2]Background&amp;Assumptions'!$D$59</definedName>
    <definedName name="pHTC">'[3]Background&amp;Assumptions'!$D$59</definedName>
    <definedName name="pHTS" localSheetId="3">'[2]Background&amp;Assumptions'!$D$106</definedName>
    <definedName name="pHTS">'[3]Background&amp;Assumptions'!$D$106</definedName>
    <definedName name="PMT" localSheetId="2">[6]Kunenekude.Capital!$F$9</definedName>
    <definedName name="PMT">[7]Kunenekude.Capital!$F$9</definedName>
    <definedName name="Programmes">[4]Lookups!$B$4:$B$41</definedName>
    <definedName name="pTput" localSheetId="3">'[2]Background&amp;Assumptions'!$D$84</definedName>
    <definedName name="pTput">'[3]Background&amp;Assumptions'!$D$84</definedName>
    <definedName name="pTS" localSheetId="3">'[2]Background&amp;Assumptions'!$D$94</definedName>
    <definedName name="pTS">'[3]Background&amp;Assumptions'!$D$94</definedName>
    <definedName name="reactive_preg" localSheetId="3">'[2]Project Outputs Daly inputs'!$C$7</definedName>
    <definedName name="reactive_preg">'[3]Project Outputs Daly inputs'!$C$7</definedName>
    <definedName name="scAF" localSheetId="3">'[2]Background&amp;Assumptions'!$D$47</definedName>
    <definedName name="scAF">'[3]Background&amp;Assumptions'!$D$47</definedName>
    <definedName name="sCatP" localSheetId="3">'[2]Background&amp;Assumptions'!$D$130</definedName>
    <definedName name="sCatP">'[3]Background&amp;Assumptions'!$D$130</definedName>
    <definedName name="screened_preg" localSheetId="3">'[2]Project Outputs Daly inputs'!$C$6</definedName>
    <definedName name="screened_preg">'[3]Project Outputs Daly inputs'!$C$6</definedName>
    <definedName name="sHIV" localSheetId="3">'[2]Background&amp;Assumptions'!$D$62</definedName>
    <definedName name="sHIV">'[3]Background&amp;Assumptions'!$D$62</definedName>
    <definedName name="sHTC" localSheetId="3">'[2]Background&amp;Assumptions'!$D$50</definedName>
    <definedName name="sHTC">'[3]Background&amp;Assumptions'!$D$50</definedName>
    <definedName name="srTopup" localSheetId="3">'[2]Background&amp;Assumptions'!$D$35</definedName>
    <definedName name="srTopup">'[3]Background&amp;Assumptions'!$D$35</definedName>
    <definedName name="sTopup" localSheetId="3">'[2]Background&amp;Assumptions'!$D$33</definedName>
    <definedName name="sTopup">'[3]Background&amp;Assumptions'!$D$33</definedName>
    <definedName name="sTput" localSheetId="3">'[2]Background&amp;Assumptions'!$D$75</definedName>
    <definedName name="sTput">'[3]Background&amp;Assumptions'!$D$75</definedName>
    <definedName name="Targetpopulation">[4]Lookups!$F$4:$F$41</definedName>
    <definedName name="tCatP" localSheetId="3">'[2]Background&amp;Assumptions'!$D$141</definedName>
    <definedName name="tCatP">'[3]Background&amp;Assumptions'!$D$141</definedName>
    <definedName name="TEC_usd" localSheetId="3">'2.0 Costs_Zambia'!#REF!</definedName>
    <definedName name="TEC_usd" localSheetId="7">[3]Summary!$G$31</definedName>
    <definedName name="TEC_usd" localSheetId="8">#REF!</definedName>
    <definedName name="TEC_usd">#REF!</definedName>
    <definedName name="test_specificity" localSheetId="3">'[2]Project Outputs Daly inputs'!$C$11</definedName>
    <definedName name="test_specificity">'[3]Project Outputs Daly inputs'!$C$11</definedName>
    <definedName name="TFC_usd" localSheetId="3">'2.0 Costs_Zambia'!#REF!</definedName>
    <definedName name="TFC_usd" localSheetId="7">[3]Summary!$D$31</definedName>
    <definedName name="TFC_usd" localSheetId="8">#REF!</definedName>
    <definedName name="TFC_usd">#REF!</definedName>
    <definedName name="tHIV" localSheetId="3">'[2]Background&amp;Assumptions'!$D$69</definedName>
    <definedName name="tHIV">'[3]Background&amp;Assumptions'!$D$69</definedName>
    <definedName name="tHTC" localSheetId="3">'[2]Background&amp;Assumptions'!$D$57</definedName>
    <definedName name="tHTC">'[3]Background&amp;Assumptions'!$D$57</definedName>
    <definedName name="tHTS" localSheetId="3">'[2]Background&amp;Assumptions'!$D$110</definedName>
    <definedName name="tHTS">'[3]Background&amp;Assumptions'!$D$110</definedName>
    <definedName name="total_econ_cost" localSheetId="3">'2.0 Costs_Zambia'!#REF!</definedName>
    <definedName name="total_econ_cost" localSheetId="7">#REF!</definedName>
    <definedName name="total_econ_cost" localSheetId="8">#REF!</definedName>
    <definedName name="total_econ_cost">#REF!</definedName>
    <definedName name="total_fin_cost" localSheetId="3">'2.0 Costs_Zambia'!#REF!</definedName>
    <definedName name="total_fin_cost" localSheetId="7">#REF!</definedName>
    <definedName name="total_fin_cost" localSheetId="8">#REF!</definedName>
    <definedName name="total_fin_cost">#REF!</definedName>
    <definedName name="total_treated" localSheetId="3">'[2]Project Outputs Daly inputs'!$E$18</definedName>
    <definedName name="total_treated">'[3]Project Outputs Daly inputs'!$E$18</definedName>
    <definedName name="Transport">'[5]UTH overview'!$B$16</definedName>
    <definedName name="treated_preg" localSheetId="3">'[2]Project Outputs Daly inputs'!$C$8</definedName>
    <definedName name="treated_preg">'[3]Project Outputs Daly inputs'!$C$8</definedName>
    <definedName name="tTput" localSheetId="3">'[2]Background&amp;Assumptions'!$D$82</definedName>
    <definedName name="tTput">'[3]Background&amp;Assumptions'!$D$82</definedName>
    <definedName name="tTS" localSheetId="3">'[2]Background&amp;Assumptions'!$D$98</definedName>
    <definedName name="tTS">'[3]Background&amp;Assumptions'!$D$98</definedName>
    <definedName name="Unitofmeasure">[4]Lookups!$N$4:$N$41</definedName>
    <definedName name="UTH_OHBuilding">'[5]UTH overview'!$B$4</definedName>
    <definedName name="Utilities">'[5]UTH overview'!$B$18</definedName>
    <definedName name="vEconlife" localSheetId="3">'[2]Background&amp;Assumptions'!$D$48</definedName>
    <definedName name="vEconlife">'[3]Background&amp;Assumptions'!$D$48</definedName>
    <definedName name="vehicles">'[5]UTH overview'!$B$5</definedName>
    <definedName name="XR16_" localSheetId="3">'[2]Background&amp;Assumptions'!$D$25</definedName>
    <definedName name="XR16_" localSheetId="7">'[7]Background &amp; Assumptions'!$D$29</definedName>
    <definedName name="XR16_">'[8]Background&amp;Assumptions'!$D$25</definedName>
    <definedName name="XR6_" localSheetId="7">#REF!</definedName>
    <definedName name="XR6_" localSheetId="8">#REF!</definedName>
    <definedName name="XR6_">#REF!</definedName>
    <definedName name="year" localSheetId="3">'[2]Background&amp;Assumptions'!$D$113</definedName>
    <definedName name="year">'[3]Background&amp;Assumptions'!$D$113</definedName>
    <definedName name="ZMK_rebasing_ZMW">[5]Parameters!$C$13</definedName>
  </definedNames>
  <calcPr calcId="152511" concurrentCalc="0"/>
  <fileRecoveryPr autoRecover="0"/>
</workbook>
</file>

<file path=xl/calcChain.xml><?xml version="1.0" encoding="utf-8"?>
<calcChain xmlns="http://schemas.openxmlformats.org/spreadsheetml/2006/main">
  <c r="H55" i="15"/>
  <c r="F55"/>
  <c r="H54"/>
  <c r="F54"/>
  <c r="H53"/>
  <c r="F53"/>
  <c r="H52"/>
  <c r="F52"/>
  <c r="H51"/>
  <c r="F51"/>
  <c r="H50"/>
  <c r="F50"/>
  <c r="H49"/>
  <c r="F49"/>
  <c r="H48"/>
  <c r="F48"/>
  <c r="H47"/>
  <c r="F47"/>
  <c r="H46"/>
  <c r="F46"/>
  <c r="H45"/>
  <c r="F45"/>
  <c r="H44"/>
  <c r="F44"/>
  <c r="H43"/>
  <c r="F43"/>
  <c r="H42"/>
  <c r="F42"/>
  <c r="H41"/>
  <c r="F41"/>
  <c r="H40"/>
  <c r="F40"/>
  <c r="H39"/>
  <c r="F39"/>
  <c r="H38"/>
  <c r="F38"/>
  <c r="H37"/>
  <c r="F37"/>
  <c r="H36"/>
  <c r="F36"/>
  <c r="H35"/>
  <c r="F35"/>
  <c r="H34"/>
  <c r="F34"/>
  <c r="H33"/>
  <c r="F33"/>
  <c r="H32"/>
  <c r="F32"/>
  <c r="H31"/>
  <c r="F31"/>
  <c r="H30"/>
  <c r="F30"/>
  <c r="H29"/>
  <c r="F29"/>
  <c r="H28"/>
  <c r="F28"/>
  <c r="H27"/>
  <c r="F27"/>
  <c r="H26"/>
  <c r="F26"/>
  <c r="H25"/>
  <c r="F25"/>
  <c r="H24"/>
  <c r="F24"/>
  <c r="H23"/>
  <c r="F23"/>
  <c r="H22"/>
  <c r="F22"/>
  <c r="H21"/>
  <c r="F21"/>
  <c r="H20"/>
  <c r="F20"/>
  <c r="H19"/>
  <c r="F19"/>
  <c r="H18"/>
  <c r="F18"/>
  <c r="H17"/>
  <c r="F17"/>
  <c r="H16"/>
  <c r="E16"/>
  <c r="D16"/>
  <c r="H15"/>
  <c r="E15"/>
  <c r="D15"/>
  <c r="H14"/>
  <c r="E14"/>
  <c r="D14"/>
  <c r="H13"/>
  <c r="E13"/>
  <c r="D13"/>
  <c r="H12"/>
  <c r="E12"/>
  <c r="D12"/>
  <c r="H11"/>
  <c r="E11"/>
  <c r="D11"/>
  <c r="H10"/>
  <c r="E10"/>
  <c r="D10"/>
  <c r="H9"/>
  <c r="E9"/>
  <c r="D9"/>
  <c r="H8"/>
  <c r="E8"/>
  <c r="D8"/>
  <c r="H7"/>
  <c r="E7"/>
  <c r="D7"/>
  <c r="H6"/>
  <c r="E6"/>
  <c r="D6"/>
  <c r="H5"/>
  <c r="E5"/>
  <c r="D5"/>
  <c r="H4"/>
  <c r="E4"/>
  <c r="D4"/>
  <c r="H3"/>
  <c r="E3"/>
  <c r="D3"/>
  <c r="H2"/>
  <c r="E2"/>
  <c r="D2"/>
  <c r="S2" i="8"/>
  <c r="Y2"/>
  <c r="S3"/>
  <c r="Y3"/>
  <c r="S4"/>
  <c r="Y4"/>
  <c r="S5"/>
  <c r="Y5"/>
  <c r="S6"/>
  <c r="Y6"/>
  <c r="S7"/>
  <c r="Y7"/>
  <c r="S8"/>
  <c r="Y8"/>
  <c r="S9"/>
  <c r="Y9"/>
  <c r="S10"/>
  <c r="Y10"/>
  <c r="S11"/>
  <c r="Y11"/>
  <c r="Z11"/>
  <c r="S12"/>
  <c r="Y12"/>
  <c r="S13"/>
  <c r="Y13"/>
  <c r="S14"/>
  <c r="Y14"/>
  <c r="S15"/>
  <c r="Y15"/>
  <c r="S16"/>
  <c r="Y16"/>
  <c r="S17"/>
  <c r="Y17"/>
  <c r="S18"/>
  <c r="Y18"/>
  <c r="S19"/>
  <c r="Y19"/>
  <c r="S20"/>
  <c r="Y20"/>
  <c r="S21"/>
  <c r="Y21"/>
  <c r="S22"/>
  <c r="Y22"/>
  <c r="S23"/>
  <c r="Y23"/>
  <c r="S24"/>
  <c r="Y24"/>
  <c r="S25"/>
  <c r="Y25"/>
  <c r="S26"/>
  <c r="Y26"/>
  <c r="S27"/>
  <c r="Y27"/>
  <c r="S28"/>
  <c r="Y28"/>
  <c r="S29"/>
  <c r="Y29"/>
  <c r="S30"/>
  <c r="Y30"/>
  <c r="S31"/>
  <c r="Y31"/>
  <c r="S32"/>
  <c r="Y32"/>
  <c r="S33"/>
  <c r="Y33"/>
  <c r="S34"/>
  <c r="Y34"/>
  <c r="S35"/>
  <c r="Y35"/>
  <c r="S36"/>
  <c r="Y36"/>
  <c r="S37"/>
  <c r="Y37"/>
  <c r="S38"/>
  <c r="Y38"/>
  <c r="S39"/>
  <c r="Y39"/>
  <c r="S40"/>
  <c r="Y40"/>
  <c r="S41"/>
  <c r="Y41"/>
  <c r="S42"/>
  <c r="Y42"/>
  <c r="S43"/>
  <c r="Y43"/>
  <c r="Z43"/>
  <c r="S44"/>
  <c r="Y44"/>
  <c r="S45"/>
  <c r="Y45"/>
  <c r="Z45"/>
  <c r="S46"/>
  <c r="Y46"/>
  <c r="S47"/>
  <c r="Y47"/>
  <c r="S48"/>
  <c r="Y48"/>
  <c r="S49"/>
  <c r="Y49"/>
  <c r="S50"/>
  <c r="Y50"/>
  <c r="S51"/>
  <c r="Y51"/>
  <c r="S52"/>
  <c r="Y52"/>
  <c r="S53"/>
  <c r="Y53"/>
  <c r="S54"/>
  <c r="Y54"/>
  <c r="S55"/>
  <c r="Y55"/>
  <c r="S56"/>
  <c r="Y56"/>
  <c r="S57"/>
  <c r="Y57"/>
  <c r="S58"/>
  <c r="Y58"/>
  <c r="S59"/>
  <c r="Y59"/>
  <c r="S60"/>
  <c r="Y60"/>
  <c r="S61"/>
  <c r="Y61"/>
  <c r="S62"/>
  <c r="Y62"/>
  <c r="S63"/>
  <c r="Y63"/>
  <c r="S64"/>
  <c r="Y64"/>
  <c r="S65"/>
  <c r="Y65"/>
  <c r="S66"/>
  <c r="Y66"/>
  <c r="S67"/>
  <c r="Y67"/>
  <c r="S68"/>
  <c r="Y68"/>
  <c r="S69"/>
  <c r="Y69"/>
  <c r="S70"/>
  <c r="Y70"/>
  <c r="S71"/>
  <c r="Y71"/>
  <c r="S72"/>
  <c r="Z72"/>
  <c r="Y72"/>
  <c r="S73"/>
  <c r="Y73"/>
  <c r="S74"/>
  <c r="Y74"/>
  <c r="S75"/>
  <c r="Y75"/>
  <c r="S76"/>
  <c r="Z76"/>
  <c r="Y76"/>
  <c r="S77"/>
  <c r="Y77"/>
  <c r="S78"/>
  <c r="Y78"/>
  <c r="S79"/>
  <c r="Y79"/>
  <c r="S80"/>
  <c r="Z80"/>
  <c r="Y80"/>
  <c r="S81"/>
  <c r="Y81"/>
  <c r="Z81"/>
  <c r="S82"/>
  <c r="Y82"/>
  <c r="S83"/>
  <c r="Y83"/>
  <c r="S84"/>
  <c r="Y84"/>
  <c r="S85"/>
  <c r="Y85"/>
  <c r="Z85"/>
  <c r="S86"/>
  <c r="Y86"/>
  <c r="S87"/>
  <c r="Y87"/>
  <c r="S88"/>
  <c r="Y88"/>
  <c r="S89"/>
  <c r="Y89"/>
  <c r="Z89"/>
  <c r="S90"/>
  <c r="Y90"/>
  <c r="S91"/>
  <c r="Y91"/>
  <c r="S92"/>
  <c r="Y92"/>
  <c r="S93"/>
  <c r="Y93"/>
  <c r="S94"/>
  <c r="Y94"/>
  <c r="S95"/>
  <c r="Y95"/>
  <c r="S96"/>
  <c r="Y96"/>
  <c r="S97"/>
  <c r="Y97"/>
  <c r="Z97"/>
  <c r="S98"/>
  <c r="Y98"/>
  <c r="S99"/>
  <c r="Y99"/>
  <c r="S100"/>
  <c r="Y100"/>
  <c r="S101"/>
  <c r="Y101"/>
  <c r="S102"/>
  <c r="Y102"/>
  <c r="S103"/>
  <c r="Y103"/>
  <c r="S104"/>
  <c r="Y104"/>
  <c r="S105"/>
  <c r="Y105"/>
  <c r="S106"/>
  <c r="Y106"/>
  <c r="S107"/>
  <c r="Y107"/>
  <c r="S108"/>
  <c r="Z108"/>
  <c r="Y108"/>
  <c r="S109"/>
  <c r="Y109"/>
  <c r="S110"/>
  <c r="Y110"/>
  <c r="S111"/>
  <c r="Y111"/>
  <c r="S112"/>
  <c r="Z112"/>
  <c r="Y112"/>
  <c r="S113"/>
  <c r="Y113"/>
  <c r="S114"/>
  <c r="Y114"/>
  <c r="S115"/>
  <c r="Y115"/>
  <c r="S116"/>
  <c r="Y116"/>
  <c r="S117"/>
  <c r="Y117"/>
  <c r="S118"/>
  <c r="Y118"/>
  <c r="S119"/>
  <c r="Y119"/>
  <c r="S120"/>
  <c r="Y120"/>
  <c r="S121"/>
  <c r="Y121"/>
  <c r="S122"/>
  <c r="Y122"/>
  <c r="S123"/>
  <c r="Y123"/>
  <c r="S124"/>
  <c r="Y124"/>
  <c r="S125"/>
  <c r="Y125"/>
  <c r="Z125"/>
  <c r="S126"/>
  <c r="Y126"/>
  <c r="S127"/>
  <c r="Y127"/>
  <c r="S128"/>
  <c r="Y128"/>
  <c r="S129"/>
  <c r="Y129"/>
  <c r="S130"/>
  <c r="Y130"/>
  <c r="S131"/>
  <c r="Y131"/>
  <c r="S132"/>
  <c r="Y132"/>
  <c r="S133"/>
  <c r="Y133"/>
  <c r="S134"/>
  <c r="Y134"/>
  <c r="Z134"/>
  <c r="S135"/>
  <c r="Y135"/>
  <c r="S136"/>
  <c r="Y136"/>
  <c r="Z136"/>
  <c r="S137"/>
  <c r="Y137"/>
  <c r="S138"/>
  <c r="Y138"/>
  <c r="S139"/>
  <c r="Y139"/>
  <c r="S140"/>
  <c r="Y140"/>
  <c r="S141"/>
  <c r="Y141"/>
  <c r="S142"/>
  <c r="Y142"/>
  <c r="S143"/>
  <c r="Y143"/>
  <c r="S144"/>
  <c r="Y144"/>
  <c r="S145"/>
  <c r="Y145"/>
  <c r="S146"/>
  <c r="Y146"/>
  <c r="S147"/>
  <c r="Y147"/>
  <c r="S148"/>
  <c r="Y148"/>
  <c r="Z148"/>
  <c r="S149"/>
  <c r="Y149"/>
  <c r="S150"/>
  <c r="Y150"/>
  <c r="Z150"/>
  <c r="S151"/>
  <c r="Y151"/>
  <c r="S152"/>
  <c r="Y152"/>
  <c r="Z152"/>
  <c r="S153"/>
  <c r="Y153"/>
  <c r="S154"/>
  <c r="Y154"/>
  <c r="Z154"/>
  <c r="S155"/>
  <c r="Y155"/>
  <c r="S156"/>
  <c r="Y156"/>
  <c r="Z156"/>
  <c r="S157"/>
  <c r="Y157"/>
  <c r="S158"/>
  <c r="Y158"/>
  <c r="Z158"/>
  <c r="S159"/>
  <c r="Y159"/>
  <c r="R2" i="7"/>
  <c r="W2"/>
  <c r="R3"/>
  <c r="X3"/>
  <c r="W3"/>
  <c r="R4"/>
  <c r="W4"/>
  <c r="R5"/>
  <c r="W5"/>
  <c r="R6"/>
  <c r="W6"/>
  <c r="R7"/>
  <c r="W7"/>
  <c r="R8"/>
  <c r="W8"/>
  <c r="R9"/>
  <c r="W9"/>
  <c r="R10"/>
  <c r="W10"/>
  <c r="R11"/>
  <c r="W11"/>
  <c r="R12"/>
  <c r="W12"/>
  <c r="R13"/>
  <c r="W13"/>
  <c r="R14"/>
  <c r="W14"/>
  <c r="R15"/>
  <c r="W15"/>
  <c r="R16"/>
  <c r="W16"/>
  <c r="R17"/>
  <c r="W17"/>
  <c r="R18"/>
  <c r="W18"/>
  <c r="R19"/>
  <c r="W19"/>
  <c r="R20"/>
  <c r="W20"/>
  <c r="R21"/>
  <c r="W21"/>
  <c r="R22"/>
  <c r="W22"/>
  <c r="X22"/>
  <c r="R23"/>
  <c r="W23"/>
  <c r="R24"/>
  <c r="W24"/>
  <c r="R25"/>
  <c r="W25"/>
  <c r="R26"/>
  <c r="W26"/>
  <c r="R27"/>
  <c r="W27"/>
  <c r="R28"/>
  <c r="W28"/>
  <c r="X28"/>
  <c r="R29"/>
  <c r="W29"/>
  <c r="R30"/>
  <c r="W30"/>
  <c r="X30"/>
  <c r="R31"/>
  <c r="W31"/>
  <c r="R32"/>
  <c r="W32"/>
  <c r="X32"/>
  <c r="R33"/>
  <c r="W33"/>
  <c r="R34"/>
  <c r="W34"/>
  <c r="X34"/>
  <c r="R35"/>
  <c r="W35"/>
  <c r="R36"/>
  <c r="W36"/>
  <c r="R37"/>
  <c r="W37"/>
  <c r="R38"/>
  <c r="W38"/>
  <c r="R39"/>
  <c r="W39"/>
  <c r="R40"/>
  <c r="W40"/>
  <c r="R41"/>
  <c r="W41"/>
  <c r="R42"/>
  <c r="W42"/>
  <c r="R43"/>
  <c r="W43"/>
  <c r="R44"/>
  <c r="W44"/>
  <c r="R45"/>
  <c r="W45"/>
  <c r="R46"/>
  <c r="W46"/>
  <c r="R47"/>
  <c r="W47"/>
  <c r="R48"/>
  <c r="W48"/>
  <c r="R49"/>
  <c r="W49"/>
  <c r="R50"/>
  <c r="W50"/>
  <c r="R51"/>
  <c r="W51"/>
  <c r="R52"/>
  <c r="W52"/>
  <c r="R53"/>
  <c r="W53"/>
  <c r="R54"/>
  <c r="W54"/>
  <c r="R55"/>
  <c r="W55"/>
  <c r="R56"/>
  <c r="W56"/>
  <c r="R57"/>
  <c r="W57"/>
  <c r="R58"/>
  <c r="W58"/>
  <c r="R59"/>
  <c r="W59"/>
  <c r="R60"/>
  <c r="W60"/>
  <c r="R61"/>
  <c r="W61"/>
  <c r="R62"/>
  <c r="W62"/>
  <c r="R63"/>
  <c r="W63"/>
  <c r="R64"/>
  <c r="W64"/>
  <c r="R65"/>
  <c r="W65"/>
  <c r="R66"/>
  <c r="W66"/>
  <c r="R67"/>
  <c r="W67"/>
  <c r="R68"/>
  <c r="W68"/>
  <c r="X68"/>
  <c r="R69"/>
  <c r="W69"/>
  <c r="R70"/>
  <c r="W70"/>
  <c r="X70"/>
  <c r="R71"/>
  <c r="W71"/>
  <c r="R72"/>
  <c r="W72"/>
  <c r="R73"/>
  <c r="W73"/>
  <c r="R74"/>
  <c r="W74"/>
  <c r="R75"/>
  <c r="W75"/>
  <c r="R76"/>
  <c r="W76"/>
  <c r="X76"/>
  <c r="R77"/>
  <c r="W77"/>
  <c r="R78"/>
  <c r="W78"/>
  <c r="R79"/>
  <c r="W79"/>
  <c r="R80"/>
  <c r="W80"/>
  <c r="R81"/>
  <c r="W81"/>
  <c r="R82"/>
  <c r="W82"/>
  <c r="R83"/>
  <c r="W83"/>
  <c r="R84"/>
  <c r="W84"/>
  <c r="R85"/>
  <c r="W85"/>
  <c r="R86"/>
  <c r="W86"/>
  <c r="R87"/>
  <c r="W87"/>
  <c r="R88"/>
  <c r="W88"/>
  <c r="X88"/>
  <c r="R89"/>
  <c r="W89"/>
  <c r="R90"/>
  <c r="W90"/>
  <c r="X90"/>
  <c r="R91"/>
  <c r="W91"/>
  <c r="R92"/>
  <c r="W92"/>
  <c r="X92"/>
  <c r="R93"/>
  <c r="W93"/>
  <c r="R94"/>
  <c r="W94"/>
  <c r="X94"/>
  <c r="R95"/>
  <c r="W95"/>
  <c r="R96"/>
  <c r="W96"/>
  <c r="R97"/>
  <c r="W97"/>
  <c r="R98"/>
  <c r="W98"/>
  <c r="R99"/>
  <c r="X99"/>
  <c r="W99"/>
  <c r="R100"/>
  <c r="W100"/>
  <c r="R101"/>
  <c r="W101"/>
  <c r="R102"/>
  <c r="W102"/>
  <c r="R103"/>
  <c r="W103"/>
  <c r="X103"/>
  <c r="R104"/>
  <c r="W104"/>
  <c r="R105"/>
  <c r="W105"/>
  <c r="R106"/>
  <c r="W106"/>
  <c r="R107"/>
  <c r="W107"/>
  <c r="X107"/>
  <c r="R108"/>
  <c r="W108"/>
  <c r="R109"/>
  <c r="W109"/>
  <c r="R110"/>
  <c r="W110"/>
  <c r="R111"/>
  <c r="W111"/>
  <c r="X111"/>
  <c r="R112"/>
  <c r="W112"/>
  <c r="R113"/>
  <c r="W113"/>
  <c r="R114"/>
  <c r="W114"/>
  <c r="R115"/>
  <c r="W115"/>
  <c r="R116"/>
  <c r="W116"/>
  <c r="R117"/>
  <c r="W117"/>
  <c r="R118"/>
  <c r="W118"/>
  <c r="R119"/>
  <c r="W119"/>
  <c r="R120"/>
  <c r="W120"/>
  <c r="R121"/>
  <c r="W121"/>
  <c r="R122"/>
  <c r="W122"/>
  <c r="R123"/>
  <c r="W123"/>
  <c r="X123"/>
  <c r="R124"/>
  <c r="W124"/>
  <c r="R125"/>
  <c r="W125"/>
  <c r="X125"/>
  <c r="R126"/>
  <c r="W126"/>
  <c r="R127"/>
  <c r="W127"/>
  <c r="X127"/>
  <c r="R128"/>
  <c r="W128"/>
  <c r="R129"/>
  <c r="W129"/>
  <c r="R130"/>
  <c r="W130"/>
  <c r="R131"/>
  <c r="W131"/>
  <c r="X131"/>
  <c r="R132"/>
  <c r="W132"/>
  <c r="R133"/>
  <c r="W133"/>
  <c r="R134"/>
  <c r="W134"/>
  <c r="R135"/>
  <c r="W135"/>
  <c r="R136"/>
  <c r="W136"/>
  <c r="R137"/>
  <c r="W137"/>
  <c r="R138"/>
  <c r="W138"/>
  <c r="R139"/>
  <c r="W139"/>
  <c r="R140"/>
  <c r="W140"/>
  <c r="R141"/>
  <c r="W141"/>
  <c r="R142"/>
  <c r="W142"/>
  <c r="R143"/>
  <c r="W143"/>
  <c r="R144"/>
  <c r="W144"/>
  <c r="R145"/>
  <c r="W145"/>
  <c r="R146"/>
  <c r="W146"/>
  <c r="R147"/>
  <c r="W147"/>
  <c r="R148"/>
  <c r="W148"/>
  <c r="R149"/>
  <c r="W149"/>
  <c r="R150"/>
  <c r="W150"/>
  <c r="R151"/>
  <c r="W151"/>
  <c r="R152"/>
  <c r="W152"/>
  <c r="R153"/>
  <c r="W153"/>
  <c r="R154"/>
  <c r="X154"/>
  <c r="W154"/>
  <c r="R155"/>
  <c r="W155"/>
  <c r="R156"/>
  <c r="W156"/>
  <c r="R157"/>
  <c r="W157"/>
  <c r="R158"/>
  <c r="W158"/>
  <c r="R159"/>
  <c r="W159"/>
  <c r="R160"/>
  <c r="W160"/>
  <c r="R161"/>
  <c r="W161"/>
  <c r="R162"/>
  <c r="W162"/>
  <c r="X162"/>
  <c r="R163"/>
  <c r="W163"/>
  <c r="B83" i="5"/>
  <c r="C87"/>
  <c r="D87"/>
  <c r="E87"/>
  <c r="E99"/>
  <c r="F87"/>
  <c r="G87"/>
  <c r="I87"/>
  <c r="I97"/>
  <c r="K87"/>
  <c r="L87"/>
  <c r="C88"/>
  <c r="D88"/>
  <c r="E88"/>
  <c r="F88"/>
  <c r="G88"/>
  <c r="I88"/>
  <c r="K88"/>
  <c r="L88"/>
  <c r="C89"/>
  <c r="D89"/>
  <c r="E89"/>
  <c r="F89"/>
  <c r="G89"/>
  <c r="I89"/>
  <c r="K89"/>
  <c r="L89"/>
  <c r="C90"/>
  <c r="D90"/>
  <c r="E90"/>
  <c r="F90"/>
  <c r="G90"/>
  <c r="I90"/>
  <c r="K90"/>
  <c r="L90"/>
  <c r="C91"/>
  <c r="D91"/>
  <c r="E91"/>
  <c r="F91"/>
  <c r="G91"/>
  <c r="I91"/>
  <c r="K91"/>
  <c r="L91"/>
  <c r="C92"/>
  <c r="D92"/>
  <c r="E92"/>
  <c r="F92"/>
  <c r="G92"/>
  <c r="I92"/>
  <c r="K92"/>
  <c r="L92"/>
  <c r="C93"/>
  <c r="D93"/>
  <c r="E93"/>
  <c r="F93"/>
  <c r="G93"/>
  <c r="I93"/>
  <c r="K93"/>
  <c r="L93"/>
  <c r="C94"/>
  <c r="D94"/>
  <c r="E94"/>
  <c r="F94"/>
  <c r="G94"/>
  <c r="I94"/>
  <c r="K94"/>
  <c r="L94"/>
  <c r="C95"/>
  <c r="D95"/>
  <c r="E95"/>
  <c r="F95"/>
  <c r="G95"/>
  <c r="I95"/>
  <c r="K95"/>
  <c r="L95"/>
  <c r="C96"/>
  <c r="D96"/>
  <c r="E96"/>
  <c r="F96"/>
  <c r="G96"/>
  <c r="I96"/>
  <c r="K96"/>
  <c r="L96"/>
  <c r="J97"/>
  <c r="D98"/>
  <c r="J98"/>
  <c r="J99"/>
  <c r="C105"/>
  <c r="D105"/>
  <c r="E105"/>
  <c r="F105"/>
  <c r="G105"/>
  <c r="I105"/>
  <c r="K105"/>
  <c r="L105"/>
  <c r="R105"/>
  <c r="C106"/>
  <c r="D106"/>
  <c r="E106"/>
  <c r="F106"/>
  <c r="G106"/>
  <c r="I106"/>
  <c r="K106"/>
  <c r="L106"/>
  <c r="R106"/>
  <c r="C107"/>
  <c r="D107"/>
  <c r="E107"/>
  <c r="F107"/>
  <c r="G107"/>
  <c r="I107"/>
  <c r="K107"/>
  <c r="L107"/>
  <c r="R107"/>
  <c r="C108"/>
  <c r="D108"/>
  <c r="E108"/>
  <c r="F108"/>
  <c r="G108"/>
  <c r="I108"/>
  <c r="K108"/>
  <c r="L108"/>
  <c r="R108"/>
  <c r="C109"/>
  <c r="D109"/>
  <c r="E109"/>
  <c r="F109"/>
  <c r="G109"/>
  <c r="I109"/>
  <c r="K109"/>
  <c r="L109"/>
  <c r="R109"/>
  <c r="C110"/>
  <c r="D110"/>
  <c r="E110"/>
  <c r="F110"/>
  <c r="G110"/>
  <c r="I110"/>
  <c r="K110"/>
  <c r="L110"/>
  <c r="R110"/>
  <c r="C111"/>
  <c r="D111"/>
  <c r="E111"/>
  <c r="F111"/>
  <c r="G111"/>
  <c r="I111"/>
  <c r="K111"/>
  <c r="L111"/>
  <c r="R111"/>
  <c r="C112"/>
  <c r="D112"/>
  <c r="E112"/>
  <c r="F112"/>
  <c r="G112"/>
  <c r="I112"/>
  <c r="K112"/>
  <c r="L112"/>
  <c r="R112"/>
  <c r="C113"/>
  <c r="D113"/>
  <c r="E113"/>
  <c r="F113"/>
  <c r="G113"/>
  <c r="I113"/>
  <c r="K113"/>
  <c r="L113"/>
  <c r="R113"/>
  <c r="C114"/>
  <c r="D114"/>
  <c r="E114"/>
  <c r="F114"/>
  <c r="G114"/>
  <c r="I114"/>
  <c r="K114"/>
  <c r="L114"/>
  <c r="R114"/>
  <c r="J115"/>
  <c r="J116"/>
  <c r="J117"/>
  <c r="C123"/>
  <c r="D123"/>
  <c r="E123"/>
  <c r="F123"/>
  <c r="G123"/>
  <c r="I123"/>
  <c r="K123"/>
  <c r="L123"/>
  <c r="R123"/>
  <c r="C124"/>
  <c r="D124"/>
  <c r="E124"/>
  <c r="F124"/>
  <c r="G124"/>
  <c r="I124"/>
  <c r="K124"/>
  <c r="L124"/>
  <c r="R124"/>
  <c r="C125"/>
  <c r="D125"/>
  <c r="E125"/>
  <c r="F125"/>
  <c r="G125"/>
  <c r="I125"/>
  <c r="K125"/>
  <c r="L125"/>
  <c r="R125"/>
  <c r="C126"/>
  <c r="D126"/>
  <c r="E126"/>
  <c r="F126"/>
  <c r="G126"/>
  <c r="I126"/>
  <c r="K126"/>
  <c r="L126"/>
  <c r="R126"/>
  <c r="C127"/>
  <c r="D127"/>
  <c r="E127"/>
  <c r="F127"/>
  <c r="G127"/>
  <c r="I127"/>
  <c r="K127"/>
  <c r="L127"/>
  <c r="R127"/>
  <c r="C128"/>
  <c r="D128"/>
  <c r="E128"/>
  <c r="F128"/>
  <c r="G128"/>
  <c r="I128"/>
  <c r="K128"/>
  <c r="L128"/>
  <c r="R128"/>
  <c r="C129"/>
  <c r="D129"/>
  <c r="E129"/>
  <c r="F129"/>
  <c r="G129"/>
  <c r="I129"/>
  <c r="K129"/>
  <c r="L129"/>
  <c r="R129"/>
  <c r="C130"/>
  <c r="D130"/>
  <c r="E130"/>
  <c r="F130"/>
  <c r="G130"/>
  <c r="I130"/>
  <c r="K130"/>
  <c r="L130"/>
  <c r="R130"/>
  <c r="C131"/>
  <c r="D131"/>
  <c r="E131"/>
  <c r="F131"/>
  <c r="G131"/>
  <c r="I131"/>
  <c r="K131"/>
  <c r="L131"/>
  <c r="R131"/>
  <c r="C132"/>
  <c r="D132"/>
  <c r="E132"/>
  <c r="F132"/>
  <c r="G132"/>
  <c r="I132"/>
  <c r="K132"/>
  <c r="L132"/>
  <c r="R132"/>
  <c r="J133"/>
  <c r="J134"/>
  <c r="J135"/>
  <c r="C141"/>
  <c r="D141"/>
  <c r="E141"/>
  <c r="F141"/>
  <c r="G141"/>
  <c r="H141"/>
  <c r="I141"/>
  <c r="J141"/>
  <c r="K141"/>
  <c r="L141"/>
  <c r="C142"/>
  <c r="D142"/>
  <c r="E142"/>
  <c r="F142"/>
  <c r="G142"/>
  <c r="H142"/>
  <c r="I142"/>
  <c r="J142"/>
  <c r="K142"/>
  <c r="L142"/>
  <c r="C143"/>
  <c r="D143"/>
  <c r="E143"/>
  <c r="F143"/>
  <c r="G143"/>
  <c r="H143"/>
  <c r="I143"/>
  <c r="J143"/>
  <c r="K143"/>
  <c r="L143"/>
  <c r="C144"/>
  <c r="D144"/>
  <c r="E144"/>
  <c r="F144"/>
  <c r="G144"/>
  <c r="H144"/>
  <c r="I144"/>
  <c r="J144"/>
  <c r="K144"/>
  <c r="L144"/>
  <c r="C145"/>
  <c r="D145"/>
  <c r="E145"/>
  <c r="F145"/>
  <c r="G145"/>
  <c r="H145"/>
  <c r="I145"/>
  <c r="J145"/>
  <c r="J157"/>
  <c r="K145"/>
  <c r="L145"/>
  <c r="C146"/>
  <c r="D146"/>
  <c r="E146"/>
  <c r="F146"/>
  <c r="G146"/>
  <c r="H146"/>
  <c r="I146"/>
  <c r="J146"/>
  <c r="K146"/>
  <c r="L146"/>
  <c r="C148"/>
  <c r="D148"/>
  <c r="E148"/>
  <c r="F148"/>
  <c r="G148"/>
  <c r="H148"/>
  <c r="I148"/>
  <c r="J148"/>
  <c r="K148"/>
  <c r="L148"/>
  <c r="C149"/>
  <c r="D149"/>
  <c r="E149"/>
  <c r="F149"/>
  <c r="G149"/>
  <c r="H149"/>
  <c r="I149"/>
  <c r="J149"/>
  <c r="K149"/>
  <c r="L149"/>
  <c r="C150"/>
  <c r="D150"/>
  <c r="E150"/>
  <c r="F150"/>
  <c r="G150"/>
  <c r="H150"/>
  <c r="I150"/>
  <c r="J150"/>
  <c r="K150"/>
  <c r="L150"/>
  <c r="C151"/>
  <c r="D151"/>
  <c r="E151"/>
  <c r="F151"/>
  <c r="G151"/>
  <c r="H151"/>
  <c r="I151"/>
  <c r="J151"/>
  <c r="K151"/>
  <c r="L151"/>
  <c r="C152"/>
  <c r="D152"/>
  <c r="E152"/>
  <c r="F152"/>
  <c r="G152"/>
  <c r="H152"/>
  <c r="I152"/>
  <c r="J152"/>
  <c r="K152"/>
  <c r="L152"/>
  <c r="C153"/>
  <c r="D153"/>
  <c r="E153"/>
  <c r="F153"/>
  <c r="G153"/>
  <c r="H153"/>
  <c r="I153"/>
  <c r="J153"/>
  <c r="K153"/>
  <c r="L153"/>
  <c r="C154"/>
  <c r="D154"/>
  <c r="E154"/>
  <c r="F154"/>
  <c r="G154"/>
  <c r="H154"/>
  <c r="I154"/>
  <c r="J154"/>
  <c r="K154"/>
  <c r="L154"/>
  <c r="C155"/>
  <c r="D155"/>
  <c r="E155"/>
  <c r="F155"/>
  <c r="G155"/>
  <c r="H155"/>
  <c r="I155"/>
  <c r="J155"/>
  <c r="K155"/>
  <c r="L155"/>
  <c r="C156"/>
  <c r="D156"/>
  <c r="E156"/>
  <c r="F156"/>
  <c r="F157"/>
  <c r="G156"/>
  <c r="H156"/>
  <c r="I156"/>
  <c r="J156"/>
  <c r="K156"/>
  <c r="L156"/>
  <c r="L157"/>
  <c r="C159"/>
  <c r="D159"/>
  <c r="E159"/>
  <c r="F159"/>
  <c r="G159"/>
  <c r="H159"/>
  <c r="I159"/>
  <c r="J159"/>
  <c r="K159"/>
  <c r="L159"/>
  <c r="C160"/>
  <c r="D160"/>
  <c r="E160"/>
  <c r="F160"/>
  <c r="G160"/>
  <c r="H160"/>
  <c r="I160"/>
  <c r="J160"/>
  <c r="K160"/>
  <c r="L160"/>
  <c r="C161"/>
  <c r="D161"/>
  <c r="E161"/>
  <c r="F161"/>
  <c r="G161"/>
  <c r="H161"/>
  <c r="I161"/>
  <c r="J161"/>
  <c r="K161"/>
  <c r="L161"/>
  <c r="C162"/>
  <c r="D162"/>
  <c r="E162"/>
  <c r="F162"/>
  <c r="G162"/>
  <c r="H162"/>
  <c r="I162"/>
  <c r="J162"/>
  <c r="K162"/>
  <c r="L162"/>
  <c r="C163"/>
  <c r="D163"/>
  <c r="E163"/>
  <c r="F163"/>
  <c r="G163"/>
  <c r="H163"/>
  <c r="I163"/>
  <c r="J163"/>
  <c r="K163"/>
  <c r="L163"/>
  <c r="C164"/>
  <c r="D164"/>
  <c r="E164"/>
  <c r="F164"/>
  <c r="G164"/>
  <c r="H164"/>
  <c r="I164"/>
  <c r="J164"/>
  <c r="K164"/>
  <c r="L164"/>
  <c r="C166"/>
  <c r="D166"/>
  <c r="E166"/>
  <c r="F166"/>
  <c r="G166"/>
  <c r="H166"/>
  <c r="I166"/>
  <c r="J166"/>
  <c r="K166"/>
  <c r="L166"/>
  <c r="C167"/>
  <c r="D167"/>
  <c r="E167"/>
  <c r="F167"/>
  <c r="G167"/>
  <c r="H167"/>
  <c r="I167"/>
  <c r="J167"/>
  <c r="K167"/>
  <c r="L167"/>
  <c r="C168"/>
  <c r="D168"/>
  <c r="E168"/>
  <c r="F168"/>
  <c r="G168"/>
  <c r="H168"/>
  <c r="I168"/>
  <c r="J168"/>
  <c r="K168"/>
  <c r="L168"/>
  <c r="C169"/>
  <c r="D169"/>
  <c r="E169"/>
  <c r="F169"/>
  <c r="G169"/>
  <c r="H169"/>
  <c r="I169"/>
  <c r="J169"/>
  <c r="K169"/>
  <c r="L169"/>
  <c r="C170"/>
  <c r="D170"/>
  <c r="E170"/>
  <c r="F170"/>
  <c r="G170"/>
  <c r="H170"/>
  <c r="I170"/>
  <c r="J170"/>
  <c r="K170"/>
  <c r="L170"/>
  <c r="C171"/>
  <c r="D171"/>
  <c r="E171"/>
  <c r="F171"/>
  <c r="G171"/>
  <c r="H171"/>
  <c r="I171"/>
  <c r="J171"/>
  <c r="K171"/>
  <c r="L171"/>
  <c r="C172"/>
  <c r="D172"/>
  <c r="E172"/>
  <c r="F172"/>
  <c r="G172"/>
  <c r="H172"/>
  <c r="I172"/>
  <c r="J172"/>
  <c r="K172"/>
  <c r="L172"/>
  <c r="C173"/>
  <c r="D173"/>
  <c r="E173"/>
  <c r="F173"/>
  <c r="G173"/>
  <c r="H173"/>
  <c r="I173"/>
  <c r="J173"/>
  <c r="K173"/>
  <c r="L173"/>
  <c r="C174"/>
  <c r="D174"/>
  <c r="E174"/>
  <c r="F174"/>
  <c r="G174"/>
  <c r="H174"/>
  <c r="I174"/>
  <c r="J174"/>
  <c r="K174"/>
  <c r="L174"/>
  <c r="F180"/>
  <c r="F181"/>
  <c r="F182"/>
  <c r="F183"/>
  <c r="F184"/>
  <c r="F185"/>
  <c r="F186"/>
  <c r="F187"/>
  <c r="F188"/>
  <c r="F189"/>
  <c r="F191"/>
  <c r="F192"/>
  <c r="F193"/>
  <c r="F194"/>
  <c r="F195"/>
  <c r="F196"/>
  <c r="F197"/>
  <c r="F198"/>
  <c r="F199"/>
  <c r="F200"/>
  <c r="F201"/>
  <c r="F202"/>
  <c r="F203"/>
  <c r="F204"/>
  <c r="F205"/>
  <c r="F207"/>
  <c r="F208"/>
  <c r="F209"/>
  <c r="F210"/>
  <c r="F211"/>
  <c r="F212"/>
  <c r="F213"/>
  <c r="F214"/>
  <c r="F215"/>
  <c r="F216"/>
  <c r="F217"/>
  <c r="F218"/>
  <c r="F219"/>
  <c r="F220"/>
  <c r="F221"/>
  <c r="F222"/>
  <c r="F223"/>
  <c r="F224"/>
  <c r="F225"/>
  <c r="F226"/>
  <c r="F227"/>
  <c r="F228"/>
  <c r="F229"/>
  <c r="F230"/>
  <c r="F231"/>
  <c r="F232"/>
  <c r="F233"/>
  <c r="F234"/>
  <c r="F235"/>
  <c r="I98"/>
  <c r="H90"/>
  <c r="N90"/>
  <c r="F97"/>
  <c r="F98"/>
  <c r="E134"/>
  <c r="M111"/>
  <c r="X153" i="7"/>
  <c r="X149"/>
  <c r="Z65" i="8"/>
  <c r="Z41"/>
  <c r="Z9"/>
  <c r="X95" i="7"/>
  <c r="X71"/>
  <c r="X67"/>
  <c r="X55"/>
  <c r="X47"/>
  <c r="X19"/>
  <c r="X7"/>
  <c r="Z100" i="8"/>
  <c r="Z92"/>
  <c r="Z60"/>
  <c r="Z56"/>
  <c r="Z28"/>
  <c r="Z4"/>
  <c r="H127" i="5"/>
  <c r="M126"/>
  <c r="X159" i="7"/>
  <c r="X155"/>
  <c r="X122"/>
  <c r="X120"/>
  <c r="Z141" i="8"/>
  <c r="Z133"/>
  <c r="Z129"/>
  <c r="Z127"/>
  <c r="G157" i="5"/>
  <c r="K175"/>
  <c r="G175"/>
  <c r="K98"/>
  <c r="E98"/>
  <c r="K99"/>
  <c r="X60" i="7"/>
  <c r="X93"/>
  <c r="X89"/>
  <c r="X85"/>
  <c r="X77"/>
  <c r="X73"/>
  <c r="X63"/>
  <c r="X61"/>
  <c r="X48"/>
  <c r="X40"/>
  <c r="Z155" i="8"/>
  <c r="Z147"/>
  <c r="Z117"/>
  <c r="Z113"/>
  <c r="Z64"/>
  <c r="Z62"/>
  <c r="Z16"/>
  <c r="Z12"/>
  <c r="Z8"/>
  <c r="X145" i="7"/>
  <c r="X133"/>
  <c r="X121"/>
  <c r="X117"/>
  <c r="X72"/>
  <c r="X53"/>
  <c r="X41"/>
  <c r="X29"/>
  <c r="Z104" i="8"/>
  <c r="Z102"/>
  <c r="Z67"/>
  <c r="Z48"/>
  <c r="Z44"/>
  <c r="Z36"/>
  <c r="E175" i="5"/>
  <c r="M125"/>
  <c r="I134"/>
  <c r="I175"/>
  <c r="H126"/>
  <c r="N126"/>
  <c r="Q126"/>
  <c r="H110"/>
  <c r="M109"/>
  <c r="M105"/>
  <c r="H94"/>
  <c r="N94"/>
  <c r="M87"/>
  <c r="I99"/>
  <c r="X151" i="7"/>
  <c r="X147"/>
  <c r="X130"/>
  <c r="X128"/>
  <c r="X115"/>
  <c r="X44"/>
  <c r="Z68" i="8"/>
  <c r="Z57"/>
  <c r="Z53"/>
  <c r="Z49"/>
  <c r="Z40"/>
  <c r="Z38"/>
  <c r="Z25"/>
  <c r="Z21"/>
  <c r="Z17"/>
  <c r="Z3"/>
  <c r="D157" i="5"/>
  <c r="H125"/>
  <c r="F99"/>
  <c r="X137" i="7"/>
  <c r="X135"/>
  <c r="X109"/>
  <c r="X105"/>
  <c r="X35"/>
  <c r="X27"/>
  <c r="X23"/>
  <c r="Z121" i="8"/>
  <c r="Z119"/>
  <c r="Z73"/>
  <c r="F175" i="5"/>
  <c r="C157"/>
  <c r="M127"/>
  <c r="N127"/>
  <c r="Q127"/>
  <c r="D135"/>
  <c r="M123"/>
  <c r="K97"/>
  <c r="E97"/>
  <c r="X79" i="7"/>
  <c r="X64"/>
  <c r="X57"/>
  <c r="X51"/>
  <c r="X38"/>
  <c r="X15"/>
  <c r="X13"/>
  <c r="X9"/>
  <c r="Z105" i="8"/>
  <c r="Z84"/>
  <c r="M132" i="5"/>
  <c r="H132"/>
  <c r="F135"/>
  <c r="M129"/>
  <c r="H111"/>
  <c r="N111"/>
  <c r="Q110"/>
  <c r="X146" i="7"/>
  <c r="X144"/>
  <c r="X140"/>
  <c r="X136"/>
  <c r="X134"/>
  <c r="X106"/>
  <c r="X104"/>
  <c r="X83"/>
  <c r="X69"/>
  <c r="X56"/>
  <c r="X54"/>
  <c r="X52"/>
  <c r="X45"/>
  <c r="X39"/>
  <c r="X24"/>
  <c r="X14"/>
  <c r="X12"/>
  <c r="X10"/>
  <c r="X8"/>
  <c r="Z153" i="8"/>
  <c r="Z145"/>
  <c r="Z143"/>
  <c r="Z120"/>
  <c r="Z118"/>
  <c r="Z109"/>
  <c r="Z107"/>
  <c r="Z75"/>
  <c r="Z70"/>
  <c r="Z52"/>
  <c r="Z33"/>
  <c r="Z20"/>
  <c r="F2" i="15"/>
  <c r="F6"/>
  <c r="F10"/>
  <c r="F14"/>
  <c r="F5"/>
  <c r="F9"/>
  <c r="F13"/>
  <c r="F4"/>
  <c r="F8"/>
  <c r="F12"/>
  <c r="F16"/>
  <c r="F3"/>
  <c r="F7"/>
  <c r="F11"/>
  <c r="F15"/>
  <c r="E157" i="5"/>
  <c r="G135"/>
  <c r="G134"/>
  <c r="D115"/>
  <c r="H108"/>
  <c r="D116"/>
  <c r="F117"/>
  <c r="F116"/>
  <c r="H106"/>
  <c r="G115"/>
  <c r="G116"/>
  <c r="H89"/>
  <c r="N89"/>
  <c r="C98"/>
  <c r="H87"/>
  <c r="C97"/>
  <c r="D117"/>
  <c r="I157"/>
  <c r="H130"/>
  <c r="C135"/>
  <c r="C133"/>
  <c r="M108"/>
  <c r="I115"/>
  <c r="I116"/>
  <c r="K115"/>
  <c r="M107"/>
  <c r="E117"/>
  <c r="E116"/>
  <c r="E115"/>
  <c r="H107"/>
  <c r="M106"/>
  <c r="L115"/>
  <c r="L116"/>
  <c r="L117"/>
  <c r="H105"/>
  <c r="C115"/>
  <c r="G98"/>
  <c r="M97"/>
  <c r="C175"/>
  <c r="J175"/>
  <c r="H128"/>
  <c r="H124"/>
  <c r="K117"/>
  <c r="H112"/>
  <c r="H129"/>
  <c r="K135"/>
  <c r="F134"/>
  <c r="C134"/>
  <c r="H123"/>
  <c r="D175"/>
  <c r="H113"/>
  <c r="D99"/>
  <c r="X161" i="7"/>
  <c r="X141"/>
  <c r="X126"/>
  <c r="X119"/>
  <c r="X110"/>
  <c r="X108"/>
  <c r="X91"/>
  <c r="X87"/>
  <c r="X78"/>
  <c r="X62"/>
  <c r="X46"/>
  <c r="X18"/>
  <c r="X16"/>
  <c r="Z149" i="8"/>
  <c r="Z140"/>
  <c r="Z138"/>
  <c r="Z99"/>
  <c r="Z88"/>
  <c r="Z35"/>
  <c r="Z24"/>
  <c r="F133" i="5"/>
  <c r="G133"/>
  <c r="L98"/>
  <c r="X65" i="7"/>
  <c r="X49"/>
  <c r="K157" i="5"/>
  <c r="M131"/>
  <c r="H131"/>
  <c r="K133"/>
  <c r="E135"/>
  <c r="L133"/>
  <c r="L134"/>
  <c r="M113"/>
  <c r="N113"/>
  <c r="Q112"/>
  <c r="M112"/>
  <c r="N112"/>
  <c r="Q111"/>
  <c r="M110"/>
  <c r="N110"/>
  <c r="Q109"/>
  <c r="H109"/>
  <c r="H93"/>
  <c r="N93"/>
  <c r="H91"/>
  <c r="N91"/>
  <c r="X163" i="7"/>
  <c r="X158"/>
  <c r="X156"/>
  <c r="X142"/>
  <c r="X101"/>
  <c r="X75"/>
  <c r="X59"/>
  <c r="X43"/>
  <c r="X5"/>
  <c r="Z96" i="8"/>
  <c r="Z94"/>
  <c r="Z77"/>
  <c r="Z32"/>
  <c r="Z30"/>
  <c r="Z13"/>
  <c r="K116" i="5"/>
  <c r="H96"/>
  <c r="N96"/>
  <c r="H92"/>
  <c r="N92"/>
  <c r="D97"/>
  <c r="X150" i="7"/>
  <c r="X148"/>
  <c r="X139"/>
  <c r="X132"/>
  <c r="X129"/>
  <c r="X124"/>
  <c r="X114"/>
  <c r="X112"/>
  <c r="X98"/>
  <c r="X96"/>
  <c r="X82"/>
  <c r="X80"/>
  <c r="X36"/>
  <c r="X31"/>
  <c r="X20"/>
  <c r="X11"/>
  <c r="X2"/>
  <c r="Z144" i="8"/>
  <c r="Z142"/>
  <c r="Z131"/>
  <c r="Z124"/>
  <c r="Z122"/>
  <c r="Z101"/>
  <c r="Z91"/>
  <c r="Z86"/>
  <c r="Z69"/>
  <c r="Z59"/>
  <c r="Z54"/>
  <c r="Z37"/>
  <c r="Z27"/>
  <c r="Z22"/>
  <c r="Z5"/>
  <c r="L175" i="5"/>
  <c r="H175"/>
  <c r="H157"/>
  <c r="M130"/>
  <c r="M128"/>
  <c r="M124"/>
  <c r="K134"/>
  <c r="M114"/>
  <c r="H114"/>
  <c r="C116"/>
  <c r="F115"/>
  <c r="H95"/>
  <c r="N95"/>
  <c r="C99"/>
  <c r="X160" i="7"/>
  <c r="X157"/>
  <c r="X152"/>
  <c r="X143"/>
  <c r="X138"/>
  <c r="X118"/>
  <c r="X116"/>
  <c r="X113"/>
  <c r="X102"/>
  <c r="X100"/>
  <c r="X97"/>
  <c r="X86"/>
  <c r="X84"/>
  <c r="X81"/>
  <c r="X74"/>
  <c r="X66"/>
  <c r="X58"/>
  <c r="X50"/>
  <c r="X42"/>
  <c r="X37"/>
  <c r="X26"/>
  <c r="X21"/>
  <c r="Z157" i="8"/>
  <c r="Z146"/>
  <c r="Z137"/>
  <c r="Z135"/>
  <c r="Z128"/>
  <c r="Z126"/>
  <c r="Z115"/>
  <c r="Z110"/>
  <c r="Z93"/>
  <c r="Z83"/>
  <c r="Z78"/>
  <c r="Z61"/>
  <c r="Z51"/>
  <c r="Z46"/>
  <c r="Z29"/>
  <c r="Z19"/>
  <c r="Z14"/>
  <c r="Z6"/>
  <c r="X33" i="7"/>
  <c r="X25"/>
  <c r="X17"/>
  <c r="X6"/>
  <c r="X4"/>
  <c r="Z159" i="8"/>
  <c r="Z151"/>
  <c r="Z139"/>
  <c r="Z132"/>
  <c r="Z130"/>
  <c r="Z123"/>
  <c r="Z116"/>
  <c r="Z114"/>
  <c r="Z111"/>
  <c r="Z106"/>
  <c r="Z103"/>
  <c r="Z98"/>
  <c r="Z95"/>
  <c r="Z90"/>
  <c r="Z87"/>
  <c r="Z82"/>
  <c r="Z79"/>
  <c r="Z74"/>
  <c r="Z71"/>
  <c r="Z66"/>
  <c r="Z63"/>
  <c r="Z58"/>
  <c r="Z55"/>
  <c r="Z50"/>
  <c r="Z47"/>
  <c r="Z42"/>
  <c r="Z39"/>
  <c r="Z34"/>
  <c r="Z31"/>
  <c r="Z26"/>
  <c r="Z23"/>
  <c r="Z18"/>
  <c r="Z15"/>
  <c r="Z10"/>
  <c r="Z7"/>
  <c r="Z2"/>
  <c r="N130" i="5"/>
  <c r="Q130"/>
  <c r="I135"/>
  <c r="D133"/>
  <c r="I133"/>
  <c r="E133"/>
  <c r="L99"/>
  <c r="L97"/>
  <c r="D134"/>
  <c r="I117"/>
  <c r="C117"/>
  <c r="G97"/>
  <c r="H88"/>
  <c r="L135"/>
  <c r="G117"/>
  <c r="G99"/>
  <c r="N131"/>
  <c r="Q131"/>
  <c r="N132"/>
  <c r="Q132"/>
  <c r="N109"/>
  <c r="N124"/>
  <c r="N129"/>
  <c r="Q129"/>
  <c r="N114"/>
  <c r="Q113"/>
  <c r="N128"/>
  <c r="Q128"/>
  <c r="N87"/>
  <c r="N105"/>
  <c r="M99"/>
  <c r="M98"/>
  <c r="N125"/>
  <c r="Q125"/>
  <c r="H117"/>
  <c r="H116"/>
  <c r="H133"/>
  <c r="H134"/>
  <c r="H135"/>
  <c r="N123"/>
  <c r="Q123"/>
  <c r="N107"/>
  <c r="Q106"/>
  <c r="M115"/>
  <c r="N108"/>
  <c r="Q107"/>
  <c r="H115"/>
  <c r="M116"/>
  <c r="N106"/>
  <c r="Q105"/>
  <c r="M117"/>
  <c r="M133"/>
  <c r="M135"/>
  <c r="M134"/>
  <c r="Q124"/>
  <c r="N88"/>
  <c r="H97"/>
  <c r="H98"/>
  <c r="H99"/>
  <c r="Q108"/>
  <c r="N115"/>
  <c r="Q114"/>
  <c r="N133"/>
  <c r="N117"/>
  <c r="N134"/>
  <c r="N135"/>
  <c r="N116"/>
  <c r="N97"/>
  <c r="N99"/>
  <c r="N98"/>
</calcChain>
</file>

<file path=xl/sharedStrings.xml><?xml version="1.0" encoding="utf-8"?>
<sst xmlns="http://schemas.openxmlformats.org/spreadsheetml/2006/main" count="1893" uniqueCount="405">
  <si>
    <t>Equipment</t>
  </si>
  <si>
    <t>Vehicles</t>
  </si>
  <si>
    <t>Personnel</t>
  </si>
  <si>
    <t>Supplies</t>
  </si>
  <si>
    <t>Total costs (US$)</t>
  </si>
  <si>
    <t>Facility</t>
  </si>
  <si>
    <t>Recurrent</t>
  </si>
  <si>
    <t>Capital</t>
  </si>
  <si>
    <t>Total Annual</t>
  </si>
  <si>
    <t>Test kits</t>
  </si>
  <si>
    <t>General Supplies</t>
  </si>
  <si>
    <t>Operation &amp; Maintenance</t>
  </si>
  <si>
    <t>Waste management</t>
  </si>
  <si>
    <t>Supply Chain</t>
  </si>
  <si>
    <t>Sub-Total</t>
  </si>
  <si>
    <t>Buildings &amp; Storage</t>
  </si>
  <si>
    <t>Mposi Clinic</t>
  </si>
  <si>
    <t>Mberengwa District Hosp</t>
  </si>
  <si>
    <t>Nyashanu Mission Hosp</t>
  </si>
  <si>
    <t>Chapwanya Clinic</t>
  </si>
  <si>
    <t>Nyamande Clinic</t>
  </si>
  <si>
    <t>Bondolfi Mission Clinic</t>
  </si>
  <si>
    <t>Bangure clinic</t>
  </si>
  <si>
    <t>Rukovo Clinic</t>
  </si>
  <si>
    <t>Gaths Mine Hospital</t>
  </si>
  <si>
    <t>Berejena Clinic</t>
  </si>
  <si>
    <t>Masinire Clinic</t>
  </si>
  <si>
    <t>Somabhula Clinic</t>
  </si>
  <si>
    <t>Ntabamhlope Clinic</t>
  </si>
  <si>
    <t>Chiwundura Clinic</t>
  </si>
  <si>
    <t>Makepesi Clinic</t>
  </si>
  <si>
    <t>Bezu Clinic</t>
  </si>
  <si>
    <t>Sikathini Clinic</t>
  </si>
  <si>
    <t>Dombodema Clinic</t>
  </si>
  <si>
    <t>Average</t>
  </si>
  <si>
    <t>Min</t>
  </si>
  <si>
    <t>Max</t>
  </si>
  <si>
    <t>Cost per HIV test</t>
  </si>
  <si>
    <t>Annual No. individual tested</t>
  </si>
  <si>
    <t>Cost per HIV+ person</t>
  </si>
  <si>
    <t>Annual number of HIV+ Person identified</t>
  </si>
  <si>
    <t>Annual HTS Visits</t>
  </si>
  <si>
    <t>Annual Positive results</t>
  </si>
  <si>
    <t>Betera RHC</t>
  </si>
  <si>
    <t>Mombeyarara RHC</t>
  </si>
  <si>
    <t>Mukosi RHC</t>
  </si>
  <si>
    <t>Nyajena RHC</t>
  </si>
  <si>
    <t>Vuranda PliniP</t>
  </si>
  <si>
    <t>Ngundu RHC</t>
  </si>
  <si>
    <t>Nyahombe RHC</t>
  </si>
  <si>
    <t>Mhandamabwe RHT</t>
  </si>
  <si>
    <t>Nswazi ABliniAB</t>
  </si>
  <si>
    <t>Lady Stanely RHC</t>
  </si>
  <si>
    <t>Makhulela RHC</t>
  </si>
  <si>
    <t>Variable</t>
  </si>
  <si>
    <t>Description</t>
  </si>
  <si>
    <t>Type</t>
  </si>
  <si>
    <t>facility</t>
  </si>
  <si>
    <t>String</t>
  </si>
  <si>
    <t>Country</t>
  </si>
  <si>
    <t xml:space="preserve">1=Zambia; 2=Malawi; 3=Zimbabwe </t>
  </si>
  <si>
    <t>binary</t>
  </si>
  <si>
    <t>Type of costs</t>
  </si>
  <si>
    <t>1=total cost; 2=cost per test; 3=costs per postive test</t>
  </si>
  <si>
    <t>Location</t>
  </si>
  <si>
    <t>1=urban/peri-urban; 2=Rural</t>
  </si>
  <si>
    <t>facility type</t>
  </si>
  <si>
    <t>1=health centre/clinic; 2=hospital</t>
  </si>
  <si>
    <t>Catchment Population</t>
  </si>
  <si>
    <t>numeric</t>
  </si>
  <si>
    <t>HIV Prevalence</t>
  </si>
  <si>
    <t>Staff Type (mix)</t>
  </si>
  <si>
    <t>1=paid; 2=volunteer; 3=mixed</t>
  </si>
  <si>
    <t>total VCT staff</t>
  </si>
  <si>
    <t># Salaried staff</t>
  </si>
  <si>
    <t># volunteer</t>
  </si>
  <si>
    <t>VCT Size</t>
  </si>
  <si>
    <t>Testing kits</t>
  </si>
  <si>
    <t>Waste management_recur</t>
  </si>
  <si>
    <t>Waste managemen_equip</t>
  </si>
  <si>
    <t xml:space="preserve">Capital </t>
  </si>
  <si>
    <t xml:space="preserve">Other Capital </t>
  </si>
  <si>
    <t>Testing Commodities</t>
  </si>
  <si>
    <t>other (Supply Chain)</t>
  </si>
  <si>
    <t>Financial</t>
  </si>
  <si>
    <t>Mapanza</t>
  </si>
  <si>
    <t>Mbabala</t>
  </si>
  <si>
    <t>Sikalongo</t>
  </si>
  <si>
    <t>Batoka</t>
  </si>
  <si>
    <t>Mpunde</t>
  </si>
  <si>
    <t>St. Pauls</t>
  </si>
  <si>
    <t>Chankomo</t>
  </si>
  <si>
    <t>Nkole</t>
  </si>
  <si>
    <t>Lubuto</t>
  </si>
  <si>
    <t>Twapia</t>
  </si>
  <si>
    <t>Economic</t>
  </si>
  <si>
    <t xml:space="preserve"> per HIV test </t>
  </si>
  <si>
    <t>Unit costs</t>
  </si>
  <si>
    <t xml:space="preserve"> per HIV Postive test (US$) </t>
  </si>
  <si>
    <t>Facilities</t>
  </si>
  <si>
    <t>HCT visits*</t>
  </si>
  <si>
    <t>HIV postive Results</t>
  </si>
  <si>
    <t>HIV prevalence</t>
  </si>
  <si>
    <t xml:space="preserve"> per HIVtest </t>
  </si>
  <si>
    <t>Annual number of People tested</t>
  </si>
  <si>
    <t>Reactive Rate</t>
  </si>
  <si>
    <t>Zambia</t>
  </si>
  <si>
    <t>Malawi</t>
  </si>
  <si>
    <t>Chikowa</t>
  </si>
  <si>
    <t>Chikwewo</t>
  </si>
  <si>
    <t>Dziwe</t>
  </si>
  <si>
    <t>Kunenekude</t>
  </si>
  <si>
    <t>Ligowe</t>
  </si>
  <si>
    <t>Madziabango</t>
  </si>
  <si>
    <t>Mangamba</t>
  </si>
  <si>
    <t>Mbonechera</t>
  </si>
  <si>
    <t>Mkwepere</t>
  </si>
  <si>
    <t>Namanja</t>
  </si>
  <si>
    <t>Nayuchi</t>
  </si>
  <si>
    <t>Pensulo</t>
  </si>
  <si>
    <t>Tambani</t>
  </si>
  <si>
    <t>Luwani</t>
  </si>
  <si>
    <t>Chifunga</t>
  </si>
  <si>
    <t>Zimbabwe</t>
  </si>
  <si>
    <t>Thambani</t>
  </si>
  <si>
    <t>Facility Type</t>
  </si>
  <si>
    <t>location</t>
  </si>
  <si>
    <t>VCT size</t>
  </si>
  <si>
    <t># paid staff</t>
  </si>
  <si>
    <t>Waste management_equip</t>
  </si>
  <si>
    <t xml:space="preserve">Sub-Total </t>
  </si>
  <si>
    <t>Bangure Clinic</t>
  </si>
  <si>
    <t>Vuranda Clinic</t>
  </si>
  <si>
    <t>Mhandamabwe RHC</t>
  </si>
  <si>
    <t>Nswazi Clinic</t>
  </si>
  <si>
    <t>Overheads</t>
  </si>
  <si>
    <t>Financial Costs</t>
  </si>
  <si>
    <t>Buildings and Storage</t>
  </si>
  <si>
    <t>Other:</t>
  </si>
  <si>
    <t>Subtotal</t>
  </si>
  <si>
    <t>Recurrent costs</t>
  </si>
  <si>
    <t>Supplies- Test kits</t>
  </si>
  <si>
    <t>Supply chain costs</t>
  </si>
  <si>
    <t>Vehicle operation, &amp; maintenance</t>
  </si>
  <si>
    <t>Building operation, &amp; maintenance</t>
  </si>
  <si>
    <t>Recurrent training</t>
  </si>
  <si>
    <t>Waste mgt</t>
  </si>
  <si>
    <t>Total Cost/Client</t>
  </si>
  <si>
    <t>Economic Costs</t>
  </si>
  <si>
    <t>UNIT COST ($) CALCULATION</t>
  </si>
  <si>
    <t>Annual VTS Visits</t>
  </si>
  <si>
    <t>Annual HIV+</t>
  </si>
  <si>
    <t>Total Costs</t>
  </si>
  <si>
    <t>VCT outcomes</t>
  </si>
  <si>
    <t>Operation, &amp; maintenance</t>
  </si>
  <si>
    <t>82 (36-156)</t>
  </si>
  <si>
    <t>148 (35-368)</t>
  </si>
  <si>
    <t>462 (206-596)</t>
  </si>
  <si>
    <t>2 (1-4)</t>
  </si>
  <si>
    <t>160 (41-391)</t>
  </si>
  <si>
    <t>0.21 (0.08-0.58)</t>
  </si>
  <si>
    <t>0.10 (0.01-0.46)</t>
  </si>
  <si>
    <t>2.05 (0.51-4.70)</t>
  </si>
  <si>
    <t>0.60 (0.10-1.15)</t>
  </si>
  <si>
    <t>1.33 (0.05-3.07)</t>
  </si>
  <si>
    <t>23.90 (3.21-87.71)</t>
  </si>
  <si>
    <t>0.97 (0.17-1.87)</t>
  </si>
  <si>
    <t>1.44 (0.06-3.35)</t>
  </si>
  <si>
    <t>36.83 (5.82-115.76)</t>
  </si>
  <si>
    <t>Cost per HIV+</t>
  </si>
  <si>
    <t>236 (31-704)</t>
  </si>
  <si>
    <t>151 (53-264)</t>
  </si>
  <si>
    <t>31 (2-136)</t>
  </si>
  <si>
    <t>98 (34-275)</t>
  </si>
  <si>
    <t>108 (38-304)</t>
  </si>
  <si>
    <t>22 (0-633)</t>
  </si>
  <si>
    <t>0.10 (0.01-0.42)</t>
  </si>
  <si>
    <t>0.22 (0.01-1.40)</t>
  </si>
  <si>
    <t>0.11 (0.01-0.45)</t>
  </si>
  <si>
    <t>0.33 (0.03-1.85)</t>
  </si>
  <si>
    <t>4.62 (0.44-24.47)</t>
  </si>
  <si>
    <t>7.04 (0.66-32.36)</t>
  </si>
  <si>
    <t>Operation &amp; maintenance</t>
  </si>
  <si>
    <t>Total</t>
  </si>
  <si>
    <t>78 (18-213)</t>
  </si>
  <si>
    <t>40 (27-56)</t>
  </si>
  <si>
    <t>347 (117-793)</t>
  </si>
  <si>
    <t>5102 (457-30421)</t>
  </si>
  <si>
    <t>3421 (1128-8692)</t>
  </si>
  <si>
    <t>307 (101-779)</t>
  </si>
  <si>
    <t>751 (210-1427)</t>
  </si>
  <si>
    <t>-</t>
  </si>
  <si>
    <t xml:space="preserve">10045 (3395-40827) </t>
  </si>
  <si>
    <t>10392 (4109-41076)</t>
  </si>
  <si>
    <t>0.04 (0.01-0.13)</t>
  </si>
  <si>
    <t>0.05 (0.01-0.23)</t>
  </si>
  <si>
    <t>0.20 (0.04-0.84)</t>
  </si>
  <si>
    <t>1.33 (0.17-4.437)</t>
  </si>
  <si>
    <t>1.22 (1.14-1.35)</t>
  </si>
  <si>
    <t>0.11 (0.10-00.12)</t>
  </si>
  <si>
    <t>0.42 (0.05-1.14)</t>
  </si>
  <si>
    <t>3.29 (1.95-5.87)</t>
  </si>
  <si>
    <t>3.50 (2.05-5.90)</t>
  </si>
  <si>
    <t>0.59 (0.03-1.59)</t>
  </si>
  <si>
    <t>0.36 (0.04-1.13)</t>
  </si>
  <si>
    <t>2.87 (0.24-5.92)</t>
  </si>
  <si>
    <t>21.34 (8.21-46.39)</t>
  </si>
  <si>
    <t>1.91 (0.76-4.16)</t>
  </si>
  <si>
    <t>0.02 (0.00-0.07)</t>
  </si>
  <si>
    <t>0.02 (0.00-0.05)</t>
  </si>
  <si>
    <t>57.34 (16.21-156.34)</t>
  </si>
  <si>
    <t>60.21 (16.45-162.26)</t>
  </si>
  <si>
    <t>133.27 (59-254)</t>
  </si>
  <si>
    <t>91 (21-249)</t>
  </si>
  <si>
    <t>43 (29-61)</t>
  </si>
  <si>
    <t>6678 (1373-32665)</t>
  </si>
  <si>
    <t>70 (16.30-184.39)</t>
  </si>
  <si>
    <t>0.07 (0.02-0.21)</t>
  </si>
  <si>
    <t>0.06 (0.01-0.26)</t>
  </si>
  <si>
    <t>0.02 (0.01-0.05)</t>
  </si>
  <si>
    <t>0.24 (0.05-1.00)</t>
  </si>
  <si>
    <t>0.69 (0.04-1.86)</t>
  </si>
  <si>
    <t>0.39 (0.04-1.24)</t>
  </si>
  <si>
    <t>3.49 (0.32-697)</t>
  </si>
  <si>
    <t>Cost per test</t>
  </si>
  <si>
    <t>20 (0.00-580)</t>
  </si>
  <si>
    <t>118 (34-855)</t>
  </si>
  <si>
    <t>7670 (3141-34398)</t>
  </si>
  <si>
    <t>441 (130-2032)</t>
  </si>
  <si>
    <t>203 (63-676)</t>
  </si>
  <si>
    <t>56 (0-682)</t>
  </si>
  <si>
    <t>2 (0-6)</t>
  </si>
  <si>
    <t>10316 (4224-38252)</t>
  </si>
  <si>
    <t>0.01 (0.00-0.17)</t>
  </si>
  <si>
    <t>6.69 (1.85-118.88)</t>
  </si>
  <si>
    <t>1.20 (1.12-1.29)</t>
  </si>
  <si>
    <t>0.38 (0.09-2.9)</t>
  </si>
  <si>
    <t>0.00 (0.00-0.01)</t>
  </si>
  <si>
    <t>8.56 (3.34-20.77)</t>
  </si>
  <si>
    <t>2.15 (0.14-10.11)</t>
  </si>
  <si>
    <t>0.06 (0.00-1.62)</t>
  </si>
  <si>
    <t>2.20 (0.14-10.11)</t>
  </si>
  <si>
    <t>131 ( 26.36-313)</t>
  </si>
  <si>
    <t>190 (32-514)</t>
  </si>
  <si>
    <t>320 (72-1095)</t>
  </si>
  <si>
    <t>2.36 (0.15-11.16)</t>
  </si>
  <si>
    <t>0.06 (0.00-1.77)</t>
  </si>
  <si>
    <t>387 (85-967)</t>
  </si>
  <si>
    <t>347 (54-777)</t>
  </si>
  <si>
    <t>8.79 (3.38-21.51)</t>
  </si>
  <si>
    <t>8375 (2893-13828)</t>
  </si>
  <si>
    <t>1231 (783-1632)</t>
  </si>
  <si>
    <t>0.70 (0.11-2.82)</t>
  </si>
  <si>
    <t>0.23(0.02-1.46)</t>
  </si>
  <si>
    <t>0.01 (0.00-0.05)</t>
  </si>
  <si>
    <t>111 (70-147)</t>
  </si>
  <si>
    <t>1.90 (0.34-7.52)</t>
  </si>
  <si>
    <t>0.06 (0.01-0.24)</t>
  </si>
  <si>
    <t>1.29 (0.12-8.67)</t>
  </si>
  <si>
    <t>0.08 (0.01-0.18)</t>
  </si>
  <si>
    <t>393 (67-1325)</t>
  </si>
  <si>
    <t>14304 (4981-24228)</t>
  </si>
  <si>
    <t>4.85 (2.96-8.90)</t>
  </si>
  <si>
    <t>14822 (5386-25124)</t>
  </si>
  <si>
    <t>0.13 (0.01-0.28)</t>
  </si>
  <si>
    <t>0.08 (0.01-0.28)</t>
  </si>
  <si>
    <t>0.20 (0.04-0.51)</t>
  </si>
  <si>
    <t>0.04 (0.01-0.10)</t>
  </si>
  <si>
    <t>4164 (1040-10093)</t>
  </si>
  <si>
    <t>1.43 (0.12-8.70)</t>
  </si>
  <si>
    <t>3.33 (0.61-16.22)</t>
  </si>
  <si>
    <t>517 (162-938)</t>
  </si>
  <si>
    <t>46.57 (13.05-115.72)</t>
  </si>
  <si>
    <t>19.16 (8.51-41.58)</t>
  </si>
  <si>
    <t>7.79 (1.22-31.32)</t>
  </si>
  <si>
    <t>76.25 (25.50-199.22)</t>
  </si>
  <si>
    <t>79.58 (26.45-215.44)</t>
  </si>
  <si>
    <t>14691 (5319-25042)</t>
  </si>
  <si>
    <t>4.99 (3.02-9.14)</t>
  </si>
  <si>
    <t>78.78 (26.36-212.77)</t>
  </si>
  <si>
    <t>2.97 (1.35-6.00)</t>
  </si>
  <si>
    <t>1.23 (0.20-4.88)</t>
  </si>
  <si>
    <t>0.15 (0.02-0.37)</t>
  </si>
  <si>
    <t>2.52 (0.44-13.55)</t>
  </si>
  <si>
    <t>low</t>
  </si>
  <si>
    <t>No. of HIV+</t>
  </si>
  <si>
    <t>HTS FTEs</t>
  </si>
  <si>
    <t>Paid counselor FTE</t>
  </si>
  <si>
    <t>Volunteer FTEs</t>
  </si>
  <si>
    <t>Maw1</t>
  </si>
  <si>
    <t>Maw2</t>
  </si>
  <si>
    <t>Maw3</t>
  </si>
  <si>
    <t>Maw4</t>
  </si>
  <si>
    <t>Maw5</t>
  </si>
  <si>
    <t>Maw6</t>
  </si>
  <si>
    <t>Maw7</t>
  </si>
  <si>
    <t>Maw8</t>
  </si>
  <si>
    <t>Maw9</t>
  </si>
  <si>
    <t>Maw10</t>
  </si>
  <si>
    <t>Maw11</t>
  </si>
  <si>
    <t>Maw12</t>
  </si>
  <si>
    <t>Maw13</t>
  </si>
  <si>
    <t>Maw14</t>
  </si>
  <si>
    <t>Maw15</t>
  </si>
  <si>
    <t>Zam1</t>
  </si>
  <si>
    <t>Zam2</t>
  </si>
  <si>
    <t>Zam3</t>
  </si>
  <si>
    <t>Zam4</t>
  </si>
  <si>
    <t>Zam5</t>
  </si>
  <si>
    <t>Zam6</t>
  </si>
  <si>
    <t>Zam7</t>
  </si>
  <si>
    <t>Zam8</t>
  </si>
  <si>
    <t>Zam9</t>
  </si>
  <si>
    <t>Zam10</t>
  </si>
  <si>
    <t>Zim1</t>
  </si>
  <si>
    <t>Zim2</t>
  </si>
  <si>
    <t>Zim3</t>
  </si>
  <si>
    <t>Zim4</t>
  </si>
  <si>
    <t>Zim5</t>
  </si>
  <si>
    <t>Zim6</t>
  </si>
  <si>
    <t>Zim7</t>
  </si>
  <si>
    <t>Zim8</t>
  </si>
  <si>
    <t>Zim9</t>
  </si>
  <si>
    <t>Zim10</t>
  </si>
  <si>
    <t>Zim11</t>
  </si>
  <si>
    <t>Zim12</t>
  </si>
  <si>
    <t>Zim13</t>
  </si>
  <si>
    <t>Zim14</t>
  </si>
  <si>
    <t>Zim15</t>
  </si>
  <si>
    <t>Zim16</t>
  </si>
  <si>
    <t>Zim17</t>
  </si>
  <si>
    <t>Zim18</t>
  </si>
  <si>
    <t>Zim19</t>
  </si>
  <si>
    <t>Zim20</t>
  </si>
  <si>
    <t>Zim21</t>
  </si>
  <si>
    <t>Zim22</t>
  </si>
  <si>
    <t>Zim23</t>
  </si>
  <si>
    <t>Zim24</t>
  </si>
  <si>
    <t>Zim25</t>
  </si>
  <si>
    <t>Zim26</t>
  </si>
  <si>
    <t>Zim27</t>
  </si>
  <si>
    <t>Zim28</t>
  </si>
  <si>
    <t>Zim29</t>
  </si>
  <si>
    <t>STAR Economics: Health facility-based 
HIV Testing Services (HTS) costing data set</t>
  </si>
  <si>
    <t>HIV Reactivity
 rate</t>
  </si>
  <si>
    <t>HTS
 attendance/testing</t>
  </si>
  <si>
    <t>Population</t>
  </si>
  <si>
    <t>missing</t>
  </si>
  <si>
    <t>Mal1</t>
  </si>
  <si>
    <t>Mal2</t>
  </si>
  <si>
    <t>Mal3</t>
  </si>
  <si>
    <t>Mal4</t>
  </si>
  <si>
    <t>Mal5</t>
  </si>
  <si>
    <t>Mal6</t>
  </si>
  <si>
    <t>Mal7</t>
  </si>
  <si>
    <t>Mal8</t>
  </si>
  <si>
    <t>Mal9</t>
  </si>
  <si>
    <t>Mal10</t>
  </si>
  <si>
    <t>Mal11</t>
  </si>
  <si>
    <t>Mal12</t>
  </si>
  <si>
    <t>Mal13</t>
  </si>
  <si>
    <t>Mal14</t>
  </si>
  <si>
    <t>Mal15</t>
  </si>
  <si>
    <t>Costs per person tested (US$)</t>
  </si>
  <si>
    <t>Costs per HIV positive (US$)</t>
  </si>
  <si>
    <r>
      <t xml:space="preserve">1. This repository presents summarised cost analysis for each health facility by countries.     Detailed costs are not presented in here for the sake of screening off sensitive information such as salaries and individual identifications. The data presented in the following 4 spreadsheets is the key input in the cost analysis for the paper titled: </t>
    </r>
    <r>
      <rPr>
        <i/>
        <sz val="20"/>
        <color indexed="8"/>
        <rFont val="Arial"/>
        <family val="2"/>
      </rPr>
      <t>Costs of facility-based HIV testing in Malawi, Zambia and Zimbabwe</t>
    </r>
    <r>
      <rPr>
        <sz val="20"/>
        <color indexed="8"/>
        <rFont val="Arial"/>
        <family val="2"/>
      </rPr>
      <t>. Mwenge et al. PlosOne, 2017
2. Costs_Malawi spreadsheet presents HTS costs for Malawi by facility. 
3. Costs_Zambia spreadsheet presents HTS costs for Zambia by facility. 
4. Costs_Zimbabwe spreadsheet presents HTS cost analysis for Zimbabwe by facility. 
5. Facility HTS output spreadsheet presents facility IDs, population, HTS throughputs (HTS visits/testing, HIV+ yield, HIV positivity rates and HTS personnels' full time equivalents (FTEs).</t>
    </r>
  </si>
  <si>
    <t>0.14 (0.11-0.34)</t>
  </si>
  <si>
    <t>29 (9.43-84.70)</t>
  </si>
  <si>
    <t>7.82 (1.61-31.31)</t>
  </si>
  <si>
    <t>0.04 (0.00-0.37)</t>
  </si>
  <si>
    <t>171.92 (42.00-426.14)</t>
  </si>
  <si>
    <t>174.12 (42.39-431.19)</t>
  </si>
  <si>
    <t>10201 (4163-38160)</t>
  </si>
  <si>
    <t>1829 (440-6756)</t>
  </si>
  <si>
    <t>170 (57-300)</t>
  </si>
  <si>
    <t>1.22 (1.13-1.40)</t>
  </si>
  <si>
    <t>0.47 (0.14-1.09)</t>
  </si>
  <si>
    <t>0.14 (0.02-0.36)</t>
  </si>
  <si>
    <t>1.81 (0.44-6.86)</t>
  </si>
  <si>
    <t>0.47 (0.15-1.09)</t>
  </si>
  <si>
    <t>21.34 (8.52-46.39)</t>
  </si>
  <si>
    <t>3.32 (0.62-5.95)</t>
  </si>
  <si>
    <t>6.85 (0.32-13.71</t>
  </si>
  <si>
    <t>6.85 (0.32-13.71)</t>
  </si>
  <si>
    <t>428 (151-844)</t>
  </si>
  <si>
    <t>73.75 (16.62-191.35)</t>
  </si>
  <si>
    <t>0.04 (0.00-0.29)</t>
  </si>
  <si>
    <t>0.38 (0.09-2.64)</t>
  </si>
  <si>
    <t>8.46 (3.34-20.68)</t>
  </si>
  <si>
    <t>171.92 (42.00-426.15)</t>
  </si>
  <si>
    <t>0.05 (0.00-0.43)</t>
  </si>
  <si>
    <t>0.63 (0.00-3.95)</t>
  </si>
  <si>
    <t>3.27 (0.99-9.27)</t>
  </si>
  <si>
    <t>0.01 (0.00-0.18)</t>
  </si>
  <si>
    <t>0.04(0.00-0.29)</t>
  </si>
  <si>
    <t>11620 (4440-43071)</t>
  </si>
  <si>
    <t>4.01 (2.34-6.19)</t>
  </si>
  <si>
    <t>4.25 (2.49-6.24)</t>
  </si>
  <si>
    <t>12048(5195-43406)</t>
  </si>
  <si>
    <t>2 (0.38-7.32)</t>
  </si>
  <si>
    <t>10201 (4163-38161)</t>
  </si>
  <si>
    <t>10521 (4477-38519)</t>
  </si>
  <si>
    <t>178.96 (43.84-442.52)</t>
  </si>
  <si>
    <t>0.09 (0.01-0.43)</t>
  </si>
  <si>
    <t>5.05  (3.04-9.24)</t>
  </si>
</sst>
</file>

<file path=xl/styles.xml><?xml version="1.0" encoding="utf-8"?>
<styleSheet xmlns="http://schemas.openxmlformats.org/spreadsheetml/2006/main">
  <numFmts count="15">
    <numFmt numFmtId="41" formatCode="_-* #,##0_-;\-* #,##0_-;_-* &quot;-&quot;_-;_-@_-"/>
    <numFmt numFmtId="44" formatCode="_-&quot;£&quot;* #,##0.00_-;\-&quot;£&quot;* #,##0.00_-;_-&quot;£&quot;* &quot;-&quot;??_-;_-@_-"/>
    <numFmt numFmtId="43" formatCode="_-* #,##0.00_-;\-* #,##0.00_-;_-* &quot;-&quot;??_-;_-@_-"/>
    <numFmt numFmtId="164" formatCode="_(* #,##0.00_);_(* \(#,##0.00\);_(* &quot;-&quot;??_);_(@_)"/>
    <numFmt numFmtId="165" formatCode="#,##0.00;[Red]#,##0.00"/>
    <numFmt numFmtId="166" formatCode="_(* #,##0_);_(* \(#,##0\);_(* &quot;-&quot;??_);_(@_)"/>
    <numFmt numFmtId="167" formatCode="_ * #,##0.00_ ;_ * \-#,##0.00_ ;_ * &quot;-&quot;??_ ;_ @_ "/>
    <numFmt numFmtId="168" formatCode="&quot;$&quot;#,##0.00"/>
    <numFmt numFmtId="169" formatCode="#,##0.000"/>
    <numFmt numFmtId="170" formatCode="0.00;[Red]0.00"/>
    <numFmt numFmtId="171" formatCode="0.000"/>
    <numFmt numFmtId="172" formatCode="&quot;$&quot;#,##0"/>
    <numFmt numFmtId="173" formatCode="0.0"/>
    <numFmt numFmtId="174" formatCode="#,##0.00000000000"/>
    <numFmt numFmtId="175" formatCode="0.0000000000"/>
  </numFmts>
  <fonts count="49">
    <font>
      <sz val="10"/>
      <color rgb="FF000000"/>
      <name val="Arial"/>
      <family val="2"/>
    </font>
    <font>
      <sz val="11"/>
      <color theme="1"/>
      <name val="Calibri"/>
      <family val="2"/>
      <scheme val="minor"/>
    </font>
    <font>
      <sz val="11"/>
      <color theme="1"/>
      <name val="Calibri"/>
      <family val="2"/>
      <scheme val="minor"/>
    </font>
    <font>
      <sz val="10"/>
      <name val="Arial"/>
      <family val="2"/>
    </font>
    <font>
      <b/>
      <sz val="12"/>
      <name val="Arial"/>
      <family val="2"/>
    </font>
    <font>
      <sz val="12"/>
      <name val="Arial"/>
      <family val="2"/>
    </font>
    <font>
      <b/>
      <sz val="10"/>
      <name val="Arial"/>
      <family val="2"/>
    </font>
    <font>
      <b/>
      <i/>
      <sz val="12"/>
      <name val="Arial"/>
      <family val="2"/>
    </font>
    <font>
      <sz val="11"/>
      <name val="Arial"/>
      <family val="2"/>
    </font>
    <font>
      <i/>
      <sz val="11"/>
      <name val="Arial"/>
      <family val="2"/>
    </font>
    <font>
      <i/>
      <sz val="12"/>
      <name val="Arial"/>
      <family val="2"/>
    </font>
    <font>
      <i/>
      <sz val="10"/>
      <name val="Arial"/>
      <family val="2"/>
    </font>
    <font>
      <b/>
      <i/>
      <sz val="10"/>
      <name val="Arial"/>
      <family val="2"/>
    </font>
    <font>
      <b/>
      <sz val="12"/>
      <name val="Calibri"/>
      <family val="2"/>
    </font>
    <font>
      <sz val="12"/>
      <name val="Calibri"/>
      <family val="2"/>
    </font>
    <font>
      <i/>
      <sz val="12"/>
      <name val="Calibri"/>
      <family val="2"/>
    </font>
    <font>
      <b/>
      <i/>
      <sz val="12"/>
      <name val="Calibri"/>
      <family val="2"/>
    </font>
    <font>
      <b/>
      <sz val="10"/>
      <name val="Calibri"/>
      <family val="2"/>
    </font>
    <font>
      <b/>
      <sz val="11"/>
      <name val="Calibri"/>
      <family val="2"/>
    </font>
    <font>
      <sz val="9"/>
      <name val="Calibri"/>
      <family val="2"/>
    </font>
    <font>
      <sz val="10"/>
      <name val="Arial"/>
      <family val="2"/>
    </font>
    <font>
      <sz val="10"/>
      <color rgb="FF000000"/>
      <name val="Arial"/>
      <family val="2"/>
    </font>
    <font>
      <sz val="11"/>
      <color theme="1"/>
      <name val="Calibri"/>
      <family val="2"/>
      <scheme val="minor"/>
    </font>
    <font>
      <b/>
      <sz val="11"/>
      <color theme="1"/>
      <name val="Calibri"/>
      <family val="2"/>
      <scheme val="minor"/>
    </font>
    <font>
      <sz val="11"/>
      <color rgb="FFFF0000"/>
      <name val="Calibri"/>
      <family val="2"/>
      <scheme val="minor"/>
    </font>
    <font>
      <sz val="12"/>
      <color theme="1"/>
      <name val="Arial"/>
      <family val="2"/>
    </font>
    <font>
      <sz val="12"/>
      <color theme="1"/>
      <name val="Times New Roman"/>
      <family val="1"/>
    </font>
    <font>
      <sz val="11"/>
      <color theme="0"/>
      <name val="Arial"/>
      <family val="2"/>
    </font>
    <font>
      <sz val="12"/>
      <color theme="0"/>
      <name val="Arial"/>
      <family val="2"/>
    </font>
    <font>
      <i/>
      <sz val="12"/>
      <color theme="0"/>
      <name val="Arial"/>
      <family val="2"/>
    </font>
    <font>
      <sz val="9.9"/>
      <color theme="1"/>
      <name val="Arial"/>
      <family val="2"/>
    </font>
    <font>
      <sz val="12"/>
      <color rgb="FF000000"/>
      <name val="Calibri"/>
      <family val="2"/>
    </font>
    <font>
      <b/>
      <sz val="12"/>
      <color rgb="FFFF0000"/>
      <name val="Calibri"/>
      <family val="2"/>
    </font>
    <font>
      <b/>
      <sz val="10"/>
      <color rgb="FF000000"/>
      <name val="Arial"/>
      <family val="2"/>
    </font>
    <font>
      <sz val="12"/>
      <color rgb="FF000000"/>
      <name val="Arial"/>
      <family val="2"/>
    </font>
    <font>
      <b/>
      <sz val="12"/>
      <color rgb="FF000000"/>
      <name val="Calibri"/>
      <family val="2"/>
    </font>
    <font>
      <sz val="10"/>
      <color rgb="FF000000"/>
      <name val="Calibri"/>
      <family val="2"/>
      <scheme val="minor"/>
    </font>
    <font>
      <b/>
      <sz val="10"/>
      <color rgb="FF000000"/>
      <name val="Calibri"/>
      <family val="2"/>
    </font>
    <font>
      <sz val="10"/>
      <color theme="1"/>
      <name val="Arial"/>
      <family val="2"/>
    </font>
    <font>
      <sz val="11"/>
      <color theme="1"/>
      <name val="Arial"/>
      <family val="2"/>
    </font>
    <font>
      <sz val="14"/>
      <color indexed="8"/>
      <name val="Arial"/>
      <family val="2"/>
    </font>
    <font>
      <b/>
      <sz val="24"/>
      <color indexed="8"/>
      <name val="Arial"/>
      <family val="2"/>
    </font>
    <font>
      <sz val="20"/>
      <color indexed="8"/>
      <name val="Arial"/>
      <family val="2"/>
    </font>
    <font>
      <sz val="20"/>
      <color theme="1"/>
      <name val="Arial"/>
      <family val="2"/>
    </font>
    <font>
      <sz val="20"/>
      <color theme="1"/>
      <name val="Calibri"/>
      <family val="2"/>
      <scheme val="minor"/>
    </font>
    <font>
      <sz val="10"/>
      <color theme="1"/>
      <name val="Calibri"/>
      <family val="2"/>
      <scheme val="minor"/>
    </font>
    <font>
      <i/>
      <sz val="20"/>
      <color indexed="8"/>
      <name val="Arial"/>
      <family val="2"/>
    </font>
    <font>
      <b/>
      <sz val="12"/>
      <color rgb="FF000000"/>
      <name val="Arial"/>
      <family val="2"/>
    </font>
    <font>
      <sz val="11"/>
      <name val="Calibri"/>
      <family val="2"/>
      <scheme val="minor"/>
    </font>
  </fonts>
  <fills count="9">
    <fill>
      <patternFill patternType="none"/>
    </fill>
    <fill>
      <patternFill patternType="gray125"/>
    </fill>
    <fill>
      <patternFill patternType="solid">
        <fgColor theme="1"/>
        <bgColor indexed="64"/>
      </patternFill>
    </fill>
    <fill>
      <patternFill patternType="solid">
        <fgColor rgb="FFFFC000"/>
        <bgColor indexed="64"/>
      </patternFill>
    </fill>
    <fill>
      <patternFill patternType="solid">
        <fgColor rgb="FFC0C0C0"/>
        <bgColor rgb="FFC0C0C0"/>
      </patternFill>
    </fill>
    <fill>
      <patternFill patternType="solid">
        <fgColor theme="5" tint="0.39997558519241921"/>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34998626667073579"/>
        <bgColor rgb="FFC0C0C0"/>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double">
        <color indexed="64"/>
      </top>
      <bottom style="thin">
        <color indexed="64"/>
      </bottom>
      <diagonal/>
    </border>
    <border>
      <left/>
      <right/>
      <top/>
      <bottom style="double">
        <color indexed="64"/>
      </bottom>
      <diagonal/>
    </border>
    <border>
      <left style="medium">
        <color rgb="FFCCCCCC"/>
      </left>
      <right style="medium">
        <color rgb="FFCCCCCC"/>
      </right>
      <top style="medium">
        <color rgb="FFCCCCCC"/>
      </top>
      <bottom style="medium">
        <color rgb="FFCCCCCC"/>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double">
        <color theme="5" tint="0.39994506668294322"/>
      </left>
      <right/>
      <top style="double">
        <color theme="5" tint="0.39994506668294322"/>
      </top>
      <bottom/>
      <diagonal/>
    </border>
    <border>
      <left/>
      <right style="double">
        <color theme="5" tint="0.39994506668294322"/>
      </right>
      <top style="double">
        <color theme="5" tint="0.39994506668294322"/>
      </top>
      <bottom/>
      <diagonal/>
    </border>
    <border>
      <left style="double">
        <color theme="5" tint="0.39994506668294322"/>
      </left>
      <right/>
      <top/>
      <bottom/>
      <diagonal/>
    </border>
    <border>
      <left/>
      <right style="double">
        <color theme="5" tint="0.39994506668294322"/>
      </right>
      <top/>
      <bottom/>
      <diagonal/>
    </border>
    <border>
      <left style="double">
        <color theme="5" tint="0.39994506668294322"/>
      </left>
      <right/>
      <top/>
      <bottom style="double">
        <color theme="5" tint="0.39994506668294322"/>
      </bottom>
      <diagonal/>
    </border>
    <border>
      <left/>
      <right style="double">
        <color theme="5" tint="0.39994506668294322"/>
      </right>
      <top/>
      <bottom style="double">
        <color theme="5" tint="0.39994506668294322"/>
      </bottom>
      <diagonal/>
    </border>
  </borders>
  <cellStyleXfs count="22">
    <xf numFmtId="0" fontId="0" fillId="0" borderId="0"/>
    <xf numFmtId="43" fontId="3"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7" fontId="3" fillId="0" borderId="0" applyFont="0" applyFill="0" applyBorder="0" applyAlignment="0" applyProtection="0"/>
    <xf numFmtId="44" fontId="3" fillId="0" borderId="0" applyFont="0" applyFill="0" applyBorder="0" applyAlignment="0" applyProtection="0"/>
    <xf numFmtId="0" fontId="22" fillId="0" borderId="0"/>
    <xf numFmtId="0" fontId="3" fillId="0" borderId="0"/>
    <xf numFmtId="0" fontId="22" fillId="0" borderId="0"/>
    <xf numFmtId="0" fontId="22" fillId="0" borderId="0"/>
    <xf numFmtId="0" fontId="22" fillId="0" borderId="0"/>
    <xf numFmtId="0" fontId="21" fillId="0" borderId="0"/>
    <xf numFmtId="0" fontId="22" fillId="0" borderId="0"/>
    <xf numFmtId="0" fontId="22" fillId="0" borderId="0"/>
    <xf numFmtId="0" fontId="20" fillId="0" borderId="0"/>
    <xf numFmtId="9" fontId="21" fillId="0" borderId="0" applyFont="0" applyFill="0" applyBorder="0" applyAlignment="0" applyProtection="0"/>
    <xf numFmtId="9" fontId="3" fillId="0" borderId="0" applyFont="0" applyFill="0" applyBorder="0" applyAlignment="0" applyProtection="0"/>
    <xf numFmtId="9" fontId="22" fillId="0" borderId="0" applyFont="0" applyFill="0" applyBorder="0" applyAlignment="0" applyProtection="0"/>
    <xf numFmtId="0" fontId="39" fillId="0" borderId="0"/>
    <xf numFmtId="0" fontId="2" fillId="0" borderId="0"/>
    <xf numFmtId="0" fontId="2" fillId="0" borderId="0"/>
    <xf numFmtId="164" fontId="2" fillId="0" borderId="0" applyFont="0" applyFill="0" applyBorder="0" applyAlignment="0" applyProtection="0"/>
  </cellStyleXfs>
  <cellXfs count="487">
    <xf numFmtId="0" fontId="0" fillId="0" borderId="0" xfId="0"/>
    <xf numFmtId="0" fontId="22" fillId="0" borderId="0" xfId="9"/>
    <xf numFmtId="0" fontId="25" fillId="0" borderId="0" xfId="7" applyFont="1" applyFill="1" applyBorder="1"/>
    <xf numFmtId="164" fontId="3" fillId="0" borderId="0" xfId="7" applyNumberFormat="1" applyFill="1" applyBorder="1"/>
    <xf numFmtId="0" fontId="26" fillId="0" borderId="0" xfId="7" applyFont="1" applyFill="1" applyBorder="1"/>
    <xf numFmtId="43" fontId="22" fillId="0" borderId="0" xfId="9" applyNumberFormat="1"/>
    <xf numFmtId="1" fontId="22" fillId="0" borderId="0" xfId="9" applyNumberFormat="1"/>
    <xf numFmtId="0" fontId="22" fillId="0" borderId="0" xfId="9" applyAlignment="1">
      <alignment vertical="center"/>
    </xf>
    <xf numFmtId="1" fontId="22" fillId="0" borderId="0" xfId="9" applyNumberFormat="1" applyAlignment="1">
      <alignment horizontal="center" vertical="center"/>
    </xf>
    <xf numFmtId="0" fontId="22" fillId="0" borderId="0" xfId="9" applyBorder="1" applyAlignment="1">
      <alignment vertical="center"/>
    </xf>
    <xf numFmtId="1" fontId="22" fillId="0" borderId="0" xfId="9" applyNumberFormat="1" applyFill="1" applyBorder="1" applyAlignment="1">
      <alignment horizontal="center" vertical="center"/>
    </xf>
    <xf numFmtId="1" fontId="22" fillId="0" borderId="0" xfId="9" applyNumberFormat="1" applyBorder="1" applyAlignment="1">
      <alignment horizontal="center" vertical="center"/>
    </xf>
    <xf numFmtId="0" fontId="8" fillId="0" borderId="0" xfId="7" applyFont="1" applyFill="1" applyAlignment="1">
      <alignment horizontal="left"/>
    </xf>
    <xf numFmtId="0" fontId="27" fillId="2" borderId="0" xfId="7" applyFont="1" applyFill="1"/>
    <xf numFmtId="0" fontId="3" fillId="0" borderId="0" xfId="7"/>
    <xf numFmtId="0" fontId="8" fillId="0" borderId="0" xfId="7" applyFont="1" applyFill="1"/>
    <xf numFmtId="0" fontId="3" fillId="0" borderId="0" xfId="7" applyFont="1" applyFill="1"/>
    <xf numFmtId="0" fontId="8" fillId="0" borderId="0" xfId="7" applyFont="1"/>
    <xf numFmtId="0" fontId="8" fillId="0" borderId="0" xfId="7" applyFont="1" applyFill="1" applyBorder="1" applyAlignment="1">
      <alignment horizontal="left" vertical="center"/>
    </xf>
    <xf numFmtId="0" fontId="9" fillId="0" borderId="0" xfId="7" applyFont="1" applyFill="1" applyBorder="1" applyAlignment="1">
      <alignment horizontal="left"/>
    </xf>
    <xf numFmtId="0" fontId="9" fillId="0" borderId="0" xfId="7" applyFont="1" applyFill="1" applyBorder="1" applyAlignment="1">
      <alignment horizontal="left" vertical="center"/>
    </xf>
    <xf numFmtId="0" fontId="8" fillId="0" borderId="0" xfId="7" applyFont="1" applyBorder="1" applyAlignment="1"/>
    <xf numFmtId="0" fontId="5" fillId="0" borderId="0" xfId="7" applyFont="1" applyBorder="1" applyAlignment="1"/>
    <xf numFmtId="0" fontId="3" fillId="0" borderId="0" xfId="7" applyFont="1" applyFill="1" applyAlignment="1">
      <alignment horizontal="left"/>
    </xf>
    <xf numFmtId="0" fontId="3" fillId="0" borderId="0" xfId="7" applyAlignment="1"/>
    <xf numFmtId="0" fontId="5" fillId="0" borderId="0" xfId="7" applyFont="1" applyAlignment="1"/>
    <xf numFmtId="4" fontId="5" fillId="0" borderId="0" xfId="7" applyNumberFormat="1" applyFont="1" applyAlignment="1"/>
    <xf numFmtId="0" fontId="3" fillId="3" borderId="0" xfId="7" applyFill="1"/>
    <xf numFmtId="0" fontId="4" fillId="0" borderId="0" xfId="7" applyFont="1" applyAlignment="1">
      <alignment vertical="center"/>
    </xf>
    <xf numFmtId="0" fontId="5" fillId="0" borderId="0" xfId="7" applyFont="1"/>
    <xf numFmtId="0" fontId="10" fillId="0" borderId="1" xfId="7" applyFont="1" applyBorder="1" applyAlignment="1">
      <alignment wrapText="1"/>
    </xf>
    <xf numFmtId="0" fontId="7" fillId="0" borderId="1" xfId="7" applyFont="1" applyBorder="1" applyAlignment="1">
      <alignment horizontal="center" wrapText="1"/>
    </xf>
    <xf numFmtId="0" fontId="10" fillId="0" borderId="0" xfId="7" applyFont="1" applyAlignment="1">
      <alignment horizontal="center" vertical="center" wrapText="1"/>
    </xf>
    <xf numFmtId="0" fontId="5" fillId="0" borderId="1" xfId="7" applyFont="1" applyBorder="1"/>
    <xf numFmtId="4" fontId="10" fillId="0" borderId="1" xfId="7" applyNumberFormat="1" applyFont="1" applyBorder="1" applyAlignment="1">
      <alignment vertical="center"/>
    </xf>
    <xf numFmtId="4" fontId="7" fillId="0" borderId="1" xfId="7" applyNumberFormat="1" applyFont="1" applyBorder="1"/>
    <xf numFmtId="4" fontId="5" fillId="0" borderId="1" xfId="7" applyNumberFormat="1" applyFont="1" applyBorder="1"/>
    <xf numFmtId="4" fontId="3" fillId="0" borderId="0" xfId="7" applyNumberFormat="1"/>
    <xf numFmtId="4" fontId="5" fillId="0" borderId="0" xfId="7" applyNumberFormat="1" applyFont="1"/>
    <xf numFmtId="0" fontId="4" fillId="0" borderId="2" xfId="7" applyFont="1" applyBorder="1" applyAlignment="1">
      <alignment vertical="center"/>
    </xf>
    <xf numFmtId="0" fontId="5" fillId="0" borderId="2" xfId="7" applyFont="1" applyBorder="1"/>
    <xf numFmtId="0" fontId="5" fillId="0" borderId="1" xfId="7" applyFont="1" applyBorder="1" applyAlignment="1">
      <alignment vertical="center"/>
    </xf>
    <xf numFmtId="4" fontId="7" fillId="0" borderId="1" xfId="7" applyNumberFormat="1" applyFont="1" applyBorder="1" applyAlignment="1">
      <alignment vertical="center"/>
    </xf>
    <xf numFmtId="4" fontId="4" fillId="0" borderId="1" xfId="7" applyNumberFormat="1" applyFont="1" applyBorder="1" applyAlignment="1">
      <alignment vertical="center"/>
    </xf>
    <xf numFmtId="0" fontId="5" fillId="0" borderId="0" xfId="7" applyFont="1" applyBorder="1"/>
    <xf numFmtId="4" fontId="10" fillId="0" borderId="0" xfId="7" applyNumberFormat="1" applyFont="1" applyBorder="1"/>
    <xf numFmtId="4" fontId="7" fillId="0" borderId="0" xfId="7" applyNumberFormat="1" applyFont="1" applyBorder="1"/>
    <xf numFmtId="4" fontId="5" fillId="0" borderId="0" xfId="7" applyNumberFormat="1" applyFont="1" applyBorder="1"/>
    <xf numFmtId="0" fontId="4" fillId="0" borderId="0" xfId="7" applyFont="1" applyBorder="1"/>
    <xf numFmtId="0" fontId="3" fillId="0" borderId="1" xfId="7" applyBorder="1" applyAlignment="1">
      <alignment wrapText="1"/>
    </xf>
    <xf numFmtId="4" fontId="4" fillId="0" borderId="1" xfId="7" applyNumberFormat="1" applyFont="1" applyBorder="1"/>
    <xf numFmtId="0" fontId="6" fillId="0" borderId="0" xfId="7" applyFont="1"/>
    <xf numFmtId="0" fontId="5" fillId="0" borderId="3" xfId="7" applyFont="1" applyBorder="1" applyAlignment="1">
      <alignment vertical="center" wrapText="1"/>
    </xf>
    <xf numFmtId="0" fontId="4" fillId="0" borderId="4" xfId="7" applyFont="1" applyBorder="1" applyAlignment="1">
      <alignment horizontal="center" wrapText="1"/>
    </xf>
    <xf numFmtId="0" fontId="3" fillId="0" borderId="5" xfId="7" applyBorder="1" applyAlignment="1">
      <alignment horizontal="center" wrapText="1"/>
    </xf>
    <xf numFmtId="0" fontId="3" fillId="0" borderId="6" xfId="7" applyBorder="1" applyAlignment="1">
      <alignment horizontal="center" wrapText="1"/>
    </xf>
    <xf numFmtId="0" fontId="3" fillId="0" borderId="7" xfId="7" applyBorder="1" applyAlignment="1">
      <alignment vertical="center" wrapText="1"/>
    </xf>
    <xf numFmtId="0" fontId="5" fillId="0" borderId="7" xfId="7" applyFont="1" applyBorder="1" applyAlignment="1">
      <alignment vertical="center" wrapText="1"/>
    </xf>
    <xf numFmtId="0" fontId="7" fillId="0" borderId="4" xfId="7" applyFont="1" applyBorder="1" applyAlignment="1"/>
    <xf numFmtId="0" fontId="7" fillId="0" borderId="5" xfId="7" applyFont="1" applyBorder="1" applyAlignment="1"/>
    <xf numFmtId="0" fontId="7" fillId="0" borderId="6" xfId="7" applyFont="1" applyBorder="1" applyAlignment="1"/>
    <xf numFmtId="10" fontId="3" fillId="0" borderId="0" xfId="7" applyNumberFormat="1"/>
    <xf numFmtId="3" fontId="3" fillId="0" borderId="0" xfId="7" applyNumberFormat="1"/>
    <xf numFmtId="9" fontId="3" fillId="0" borderId="0" xfId="7" applyNumberFormat="1"/>
    <xf numFmtId="0" fontId="5" fillId="0" borderId="1" xfId="7" applyFont="1" applyBorder="1" applyAlignment="1"/>
    <xf numFmtId="4" fontId="7" fillId="0" borderId="1" xfId="7" applyNumberFormat="1" applyFont="1" applyBorder="1" applyAlignment="1"/>
    <xf numFmtId="4" fontId="5" fillId="0" borderId="1" xfId="7" applyNumberFormat="1" applyFont="1" applyBorder="1" applyAlignment="1"/>
    <xf numFmtId="0" fontId="5" fillId="0" borderId="2" xfId="7" applyFont="1" applyBorder="1" applyAlignment="1"/>
    <xf numFmtId="0" fontId="5" fillId="0" borderId="4" xfId="7" applyFont="1" applyBorder="1" applyAlignment="1">
      <alignment wrapText="1"/>
    </xf>
    <xf numFmtId="0" fontId="5" fillId="0" borderId="5" xfId="7" applyFont="1" applyBorder="1" applyAlignment="1">
      <alignment wrapText="1"/>
    </xf>
    <xf numFmtId="0" fontId="5" fillId="0" borderId="6" xfId="7" applyFont="1" applyBorder="1" applyAlignment="1">
      <alignment wrapText="1"/>
    </xf>
    <xf numFmtId="0" fontId="4" fillId="0" borderId="5" xfId="7" applyFont="1" applyBorder="1" applyAlignment="1">
      <alignment horizontal="center" wrapText="1"/>
    </xf>
    <xf numFmtId="0" fontId="4" fillId="0" borderId="6" xfId="7" applyFont="1" applyBorder="1" applyAlignment="1">
      <alignment horizontal="center" wrapText="1"/>
    </xf>
    <xf numFmtId="0" fontId="7" fillId="0" borderId="4" xfId="7" applyFont="1" applyBorder="1" applyAlignment="1">
      <alignment vertical="center" wrapText="1"/>
    </xf>
    <xf numFmtId="0" fontId="11" fillId="0" borderId="5" xfId="7" applyFont="1" applyBorder="1" applyAlignment="1">
      <alignment wrapText="1"/>
    </xf>
    <xf numFmtId="0" fontId="11" fillId="0" borderId="6" xfId="7" applyFont="1" applyBorder="1" applyAlignment="1">
      <alignment wrapText="1"/>
    </xf>
    <xf numFmtId="0" fontId="26" fillId="0" borderId="8" xfId="7" applyFont="1" applyFill="1" applyBorder="1"/>
    <xf numFmtId="43" fontId="22" fillId="0" borderId="0" xfId="9" applyNumberFormat="1" applyBorder="1"/>
    <xf numFmtId="1" fontId="22" fillId="0" borderId="0" xfId="9" applyNumberFormat="1" applyBorder="1"/>
    <xf numFmtId="4" fontId="10" fillId="0" borderId="0" xfId="7" applyNumberFormat="1" applyFont="1" applyBorder="1" applyAlignment="1"/>
    <xf numFmtId="4" fontId="7" fillId="0" borderId="0" xfId="7" applyNumberFormat="1" applyFont="1" applyBorder="1" applyAlignment="1"/>
    <xf numFmtId="4" fontId="5" fillId="0" borderId="0" xfId="7" applyNumberFormat="1" applyFont="1" applyBorder="1" applyAlignment="1"/>
    <xf numFmtId="0" fontId="5" fillId="0" borderId="1" xfId="7" applyFont="1" applyBorder="1" applyAlignment="1">
      <alignment wrapText="1"/>
    </xf>
    <xf numFmtId="0" fontId="4" fillId="0" borderId="1" xfId="7" applyFont="1" applyBorder="1" applyAlignment="1">
      <alignment horizontal="center" wrapText="1"/>
    </xf>
    <xf numFmtId="0" fontId="12" fillId="0" borderId="5" xfId="7" applyFont="1" applyBorder="1" applyAlignment="1"/>
    <xf numFmtId="0" fontId="12" fillId="0" borderId="6" xfId="7" applyFont="1" applyBorder="1" applyAlignment="1"/>
    <xf numFmtId="0" fontId="6" fillId="0" borderId="9" xfId="7" applyFont="1" applyBorder="1"/>
    <xf numFmtId="0" fontId="6" fillId="0" borderId="9" xfId="7" applyFont="1" applyBorder="1" applyAlignment="1">
      <alignment wrapText="1"/>
    </xf>
    <xf numFmtId="0" fontId="6" fillId="0" borderId="0" xfId="7" applyFont="1" applyAlignment="1">
      <alignment wrapText="1"/>
    </xf>
    <xf numFmtId="3" fontId="3" fillId="0" borderId="0" xfId="7" applyNumberFormat="1" applyAlignment="1">
      <alignment horizontal="center" vertical="center"/>
    </xf>
    <xf numFmtId="10" fontId="22" fillId="0" borderId="0" xfId="16" applyNumberFormat="1" applyFont="1"/>
    <xf numFmtId="0" fontId="6" fillId="0" borderId="8" xfId="7" applyFont="1" applyBorder="1"/>
    <xf numFmtId="0" fontId="6" fillId="0" borderId="8" xfId="7" applyFont="1" applyBorder="1" applyAlignment="1">
      <alignment wrapText="1"/>
    </xf>
    <xf numFmtId="0" fontId="22" fillId="0" borderId="0" xfId="9" applyAlignment="1">
      <alignment horizontal="center" vertical="center"/>
    </xf>
    <xf numFmtId="0" fontId="22" fillId="0" borderId="0" xfId="9" applyBorder="1" applyAlignment="1">
      <alignment horizontal="center" vertical="center"/>
    </xf>
    <xf numFmtId="1" fontId="3" fillId="0" borderId="0" xfId="7" applyNumberFormat="1" applyAlignment="1">
      <alignment horizontal="center" vertical="center"/>
    </xf>
    <xf numFmtId="0" fontId="3" fillId="0" borderId="0" xfId="7" applyAlignment="1">
      <alignment horizontal="center" vertical="center"/>
    </xf>
    <xf numFmtId="0" fontId="3" fillId="0" borderId="10" xfId="7" applyBorder="1"/>
    <xf numFmtId="3" fontId="3" fillId="0" borderId="10" xfId="7" applyNumberFormat="1" applyBorder="1" applyAlignment="1">
      <alignment horizontal="center" vertical="center"/>
    </xf>
    <xf numFmtId="0" fontId="3" fillId="0" borderId="10" xfId="7" applyBorder="1" applyAlignment="1">
      <alignment horizontal="center" vertical="center"/>
    </xf>
    <xf numFmtId="10" fontId="22" fillId="0" borderId="10" xfId="16" applyNumberFormat="1" applyFont="1" applyBorder="1"/>
    <xf numFmtId="164" fontId="3" fillId="0" borderId="0" xfId="7" applyNumberFormat="1"/>
    <xf numFmtId="0" fontId="28" fillId="2" borderId="0" xfId="7" applyFont="1" applyFill="1" applyBorder="1" applyAlignment="1">
      <alignment vertical="center"/>
    </xf>
    <xf numFmtId="0" fontId="28" fillId="2" borderId="0" xfId="7" applyFont="1" applyFill="1" applyBorder="1" applyAlignment="1">
      <alignment horizontal="center" vertical="center"/>
    </xf>
    <xf numFmtId="0" fontId="29" fillId="2" borderId="0" xfId="7" applyFont="1" applyFill="1" applyBorder="1" applyAlignment="1"/>
    <xf numFmtId="0" fontId="29" fillId="2" borderId="0" xfId="7" applyFont="1" applyFill="1" applyBorder="1" applyAlignment="1">
      <alignment horizontal="center" vertical="center"/>
    </xf>
    <xf numFmtId="0" fontId="29" fillId="2" borderId="0" xfId="7" applyFont="1" applyFill="1" applyBorder="1" applyAlignment="1">
      <alignment horizontal="center"/>
    </xf>
    <xf numFmtId="2" fontId="5" fillId="0" borderId="0" xfId="7" applyNumberFormat="1" applyFont="1" applyBorder="1" applyAlignment="1"/>
    <xf numFmtId="1" fontId="5" fillId="0" borderId="0" xfId="7" applyNumberFormat="1" applyFont="1" applyBorder="1" applyAlignment="1">
      <alignment vertical="center"/>
    </xf>
    <xf numFmtId="3" fontId="5" fillId="0" borderId="0" xfId="7" applyNumberFormat="1" applyFont="1" applyBorder="1" applyAlignment="1">
      <alignment vertical="center"/>
    </xf>
    <xf numFmtId="9" fontId="5" fillId="0" borderId="0" xfId="7" applyNumberFormat="1" applyFont="1" applyBorder="1" applyAlignment="1">
      <alignment vertical="center"/>
    </xf>
    <xf numFmtId="0" fontId="5" fillId="0" borderId="0" xfId="7" applyFont="1" applyBorder="1" applyAlignment="1">
      <alignment vertical="center"/>
    </xf>
    <xf numFmtId="2" fontId="10" fillId="0" borderId="0" xfId="7" applyNumberFormat="1" applyFont="1" applyBorder="1" applyAlignment="1">
      <alignment vertical="center"/>
    </xf>
    <xf numFmtId="2" fontId="7" fillId="0" borderId="0" xfId="7" applyNumberFormat="1" applyFont="1" applyBorder="1" applyAlignment="1">
      <alignment vertical="center"/>
    </xf>
    <xf numFmtId="2" fontId="5" fillId="0" borderId="0" xfId="7" applyNumberFormat="1" applyFont="1" applyBorder="1"/>
    <xf numFmtId="2" fontId="10" fillId="0" borderId="0" xfId="7" applyNumberFormat="1" applyFont="1" applyBorder="1" applyAlignment="1">
      <alignment horizontal="right" vertical="center"/>
    </xf>
    <xf numFmtId="2" fontId="25" fillId="0" borderId="0" xfId="7" applyNumberFormat="1" applyFont="1" applyFill="1" applyBorder="1"/>
    <xf numFmtId="1" fontId="25" fillId="0" borderId="0" xfId="7" applyNumberFormat="1" applyFont="1" applyFill="1" applyBorder="1" applyAlignment="1">
      <alignment vertical="center"/>
    </xf>
    <xf numFmtId="2" fontId="5" fillId="0" borderId="0" xfId="7" applyNumberFormat="1" applyFont="1" applyFill="1" applyBorder="1" applyAlignment="1">
      <alignment horizontal="right" vertical="center"/>
    </xf>
    <xf numFmtId="2" fontId="5" fillId="0" borderId="0" xfId="7" applyNumberFormat="1" applyFont="1" applyFill="1" applyBorder="1" applyAlignment="1">
      <alignment vertical="center"/>
    </xf>
    <xf numFmtId="2" fontId="25" fillId="0" borderId="0" xfId="6" applyNumberFormat="1" applyFont="1" applyBorder="1"/>
    <xf numFmtId="164" fontId="25" fillId="0" borderId="0" xfId="7" applyNumberFormat="1" applyFont="1" applyFill="1" applyBorder="1"/>
    <xf numFmtId="166" fontId="25" fillId="0" borderId="0" xfId="7" applyNumberFormat="1" applyFont="1" applyFill="1" applyBorder="1" applyAlignment="1">
      <alignment vertical="center"/>
    </xf>
    <xf numFmtId="9" fontId="5" fillId="0" borderId="0" xfId="7" applyNumberFormat="1" applyFont="1" applyFill="1" applyBorder="1" applyAlignment="1">
      <alignment vertical="center"/>
    </xf>
    <xf numFmtId="166" fontId="5" fillId="0" borderId="0" xfId="7" applyNumberFormat="1" applyFont="1" applyFill="1" applyBorder="1" applyAlignment="1">
      <alignment vertical="center"/>
    </xf>
    <xf numFmtId="164" fontId="5" fillId="0" borderId="0" xfId="7" applyNumberFormat="1" applyFont="1" applyFill="1" applyBorder="1" applyAlignment="1">
      <alignment vertical="center"/>
    </xf>
    <xf numFmtId="166" fontId="21" fillId="0" borderId="0" xfId="2" applyNumberFormat="1" applyFont="1" applyBorder="1" applyAlignment="1">
      <alignment horizontal="center"/>
    </xf>
    <xf numFmtId="166" fontId="5" fillId="0" borderId="0" xfId="7" applyNumberFormat="1" applyFont="1" applyBorder="1" applyAlignment="1">
      <alignment vertical="center"/>
    </xf>
    <xf numFmtId="166" fontId="25" fillId="0" borderId="0" xfId="6" applyNumberFormat="1" applyFont="1" applyBorder="1"/>
    <xf numFmtId="164" fontId="25" fillId="0" borderId="0" xfId="6" applyNumberFormat="1" applyFont="1" applyBorder="1"/>
    <xf numFmtId="0" fontId="25" fillId="0" borderId="0" xfId="6" applyFont="1" applyBorder="1"/>
    <xf numFmtId="2" fontId="5" fillId="0" borderId="0" xfId="7" applyNumberFormat="1" applyFont="1" applyBorder="1" applyAlignment="1">
      <alignment vertical="center"/>
    </xf>
    <xf numFmtId="0" fontId="25" fillId="0" borderId="0" xfId="6" applyNumberFormat="1" applyFont="1" applyBorder="1"/>
    <xf numFmtId="165" fontId="25" fillId="0" borderId="0" xfId="6" applyNumberFormat="1" applyFont="1" applyBorder="1"/>
    <xf numFmtId="4" fontId="10" fillId="0" borderId="0" xfId="7" applyNumberFormat="1" applyFont="1" applyBorder="1" applyAlignment="1">
      <alignment vertical="center"/>
    </xf>
    <xf numFmtId="4" fontId="25" fillId="0" borderId="0" xfId="6" applyNumberFormat="1" applyFont="1" applyBorder="1"/>
    <xf numFmtId="164" fontId="21" fillId="0" borderId="11" xfId="2" applyFont="1" applyBorder="1" applyAlignment="1">
      <alignment horizontal="right"/>
    </xf>
    <xf numFmtId="164" fontId="30" fillId="0" borderId="11" xfId="2" applyFont="1" applyBorder="1" applyAlignment="1">
      <alignment wrapText="1"/>
    </xf>
    <xf numFmtId="164" fontId="10" fillId="0" borderId="0" xfId="7" applyNumberFormat="1" applyFont="1" applyBorder="1" applyAlignment="1">
      <alignment vertical="center"/>
    </xf>
    <xf numFmtId="0" fontId="0" fillId="0" borderId="0" xfId="0" applyAlignment="1">
      <alignment wrapText="1"/>
    </xf>
    <xf numFmtId="0" fontId="4" fillId="0" borderId="0" xfId="0" applyFont="1" applyAlignment="1">
      <alignment vertical="center" wrapText="1"/>
    </xf>
    <xf numFmtId="0" fontId="5" fillId="0" borderId="0" xfId="0" applyFont="1" applyAlignment="1">
      <alignment wrapText="1"/>
    </xf>
    <xf numFmtId="0" fontId="3" fillId="0" borderId="0" xfId="11" applyFont="1" applyFill="1" applyBorder="1" applyAlignment="1"/>
    <xf numFmtId="0" fontId="13" fillId="0" borderId="12" xfId="11" applyFont="1" applyFill="1" applyBorder="1" applyAlignment="1">
      <alignment horizontal="left" vertical="center"/>
    </xf>
    <xf numFmtId="0" fontId="13" fillId="0" borderId="12" xfId="11" applyFont="1" applyFill="1" applyBorder="1" applyAlignment="1">
      <alignment horizontal="center" vertical="center"/>
    </xf>
    <xf numFmtId="0" fontId="14" fillId="0" borderId="12" xfId="11" applyFont="1" applyFill="1" applyBorder="1"/>
    <xf numFmtId="0" fontId="3" fillId="0" borderId="0" xfId="11" applyFont="1" applyAlignment="1"/>
    <xf numFmtId="0" fontId="13" fillId="4" borderId="13" xfId="11" applyFont="1" applyFill="1" applyBorder="1" applyAlignment="1">
      <alignment horizontal="left" vertical="top" wrapText="1"/>
    </xf>
    <xf numFmtId="0" fontId="13" fillId="4" borderId="14" xfId="11" applyFont="1" applyFill="1" applyBorder="1" applyAlignment="1">
      <alignment horizontal="left" vertical="top" wrapText="1"/>
    </xf>
    <xf numFmtId="0" fontId="4" fillId="4" borderId="14" xfId="11" applyFont="1" applyFill="1" applyBorder="1" applyAlignment="1">
      <alignment horizontal="left" vertical="top" wrapText="1"/>
    </xf>
    <xf numFmtId="0" fontId="13" fillId="4" borderId="15" xfId="11" applyFont="1" applyFill="1" applyBorder="1" applyAlignment="1">
      <alignment horizontal="left" vertical="top" wrapText="1"/>
    </xf>
    <xf numFmtId="0" fontId="15" fillId="0" borderId="12" xfId="11" applyFont="1" applyBorder="1"/>
    <xf numFmtId="168" fontId="14" fillId="0" borderId="12" xfId="11" applyNumberFormat="1" applyFont="1" applyBorder="1" applyAlignment="1">
      <alignment horizontal="center"/>
    </xf>
    <xf numFmtId="168" fontId="5" fillId="0" borderId="12" xfId="11" applyNumberFormat="1" applyFont="1" applyBorder="1" applyAlignment="1">
      <alignment horizontal="center"/>
    </xf>
    <xf numFmtId="0" fontId="13" fillId="0" borderId="12" xfId="11" applyFont="1" applyBorder="1"/>
    <xf numFmtId="0" fontId="14" fillId="0" borderId="12" xfId="11" applyFont="1" applyBorder="1"/>
    <xf numFmtId="0" fontId="13" fillId="4" borderId="13" xfId="11" applyFont="1" applyFill="1" applyBorder="1" applyAlignment="1">
      <alignment horizontal="left" vertical="center" wrapText="1"/>
    </xf>
    <xf numFmtId="0" fontId="13" fillId="4" borderId="14" xfId="11" applyFont="1" applyFill="1" applyBorder="1" applyAlignment="1">
      <alignment horizontal="left" vertical="center" wrapText="1"/>
    </xf>
    <xf numFmtId="0" fontId="13" fillId="4" borderId="15" xfId="11" applyFont="1" applyFill="1" applyBorder="1" applyAlignment="1">
      <alignment horizontal="left" vertical="center" wrapText="1"/>
    </xf>
    <xf numFmtId="0" fontId="21" fillId="0" borderId="0" xfId="11" applyFont="1" applyAlignment="1"/>
    <xf numFmtId="0" fontId="15" fillId="0" borderId="12" xfId="0" applyFont="1" applyBorder="1"/>
    <xf numFmtId="0" fontId="13" fillId="4" borderId="12" xfId="11" applyFont="1" applyFill="1" applyBorder="1" applyAlignment="1">
      <alignment horizontal="left"/>
    </xf>
    <xf numFmtId="169" fontId="13" fillId="4" borderId="12" xfId="11" applyNumberFormat="1" applyFont="1" applyFill="1" applyBorder="1" applyAlignment="1">
      <alignment horizontal="right"/>
    </xf>
    <xf numFmtId="0" fontId="13" fillId="4" borderId="13" xfId="11" applyFont="1" applyFill="1" applyBorder="1" applyAlignment="1">
      <alignment horizontal="left" vertical="center"/>
    </xf>
    <xf numFmtId="0" fontId="13" fillId="4" borderId="14" xfId="11" applyFont="1" applyFill="1" applyBorder="1" applyAlignment="1">
      <alignment horizontal="center" vertical="center"/>
    </xf>
    <xf numFmtId="0" fontId="13" fillId="4" borderId="15" xfId="11" applyFont="1" applyFill="1" applyBorder="1" applyAlignment="1">
      <alignment horizontal="center" vertical="center"/>
    </xf>
    <xf numFmtId="0" fontId="13" fillId="0" borderId="12" xfId="12" applyFont="1" applyFill="1" applyBorder="1" applyAlignment="1">
      <alignment horizontal="left" vertical="center"/>
    </xf>
    <xf numFmtId="0" fontId="3" fillId="0" borderId="0" xfId="12" applyFont="1" applyFill="1" applyBorder="1" applyAlignment="1"/>
    <xf numFmtId="0" fontId="13" fillId="4" borderId="13" xfId="12" applyFont="1" applyFill="1" applyBorder="1" applyAlignment="1">
      <alignment horizontal="left" vertical="top" wrapText="1"/>
    </xf>
    <xf numFmtId="0" fontId="13" fillId="4" borderId="14" xfId="12" applyFont="1" applyFill="1" applyBorder="1" applyAlignment="1">
      <alignment horizontal="left" vertical="top" wrapText="1"/>
    </xf>
    <xf numFmtId="0" fontId="4" fillId="4" borderId="14" xfId="12" applyFont="1" applyFill="1" applyBorder="1" applyAlignment="1">
      <alignment horizontal="left" vertical="top" wrapText="1"/>
    </xf>
    <xf numFmtId="0" fontId="13" fillId="4" borderId="15" xfId="12" applyFont="1" applyFill="1" applyBorder="1" applyAlignment="1">
      <alignment horizontal="left" vertical="top" wrapText="1"/>
    </xf>
    <xf numFmtId="0" fontId="3" fillId="0" borderId="0" xfId="12" applyFont="1" applyAlignment="1"/>
    <xf numFmtId="0" fontId="15" fillId="0" borderId="12" xfId="12" applyFont="1" applyBorder="1"/>
    <xf numFmtId="168" fontId="14" fillId="0" borderId="12" xfId="12" applyNumberFormat="1" applyFont="1" applyBorder="1" applyAlignment="1">
      <alignment horizontal="center"/>
    </xf>
    <xf numFmtId="0" fontId="13" fillId="0" borderId="12" xfId="12" applyFont="1" applyBorder="1"/>
    <xf numFmtId="0" fontId="13" fillId="4" borderId="13" xfId="12" applyFont="1" applyFill="1" applyBorder="1" applyAlignment="1">
      <alignment horizontal="left" vertical="center" wrapText="1"/>
    </xf>
    <xf numFmtId="0" fontId="13" fillId="4" borderId="14" xfId="12" applyFont="1" applyFill="1" applyBorder="1" applyAlignment="1">
      <alignment horizontal="left" vertical="center" wrapText="1"/>
    </xf>
    <xf numFmtId="0" fontId="21" fillId="0" borderId="0" xfId="12" applyFont="1" applyAlignment="1"/>
    <xf numFmtId="0" fontId="15" fillId="0" borderId="12" xfId="13" applyFont="1" applyBorder="1"/>
    <xf numFmtId="0" fontId="13" fillId="4" borderId="12" xfId="12" applyFont="1" applyFill="1" applyBorder="1" applyAlignment="1">
      <alignment horizontal="left"/>
    </xf>
    <xf numFmtId="0" fontId="13" fillId="4" borderId="13" xfId="12" applyFont="1" applyFill="1" applyBorder="1" applyAlignment="1">
      <alignment horizontal="left" vertical="center"/>
    </xf>
    <xf numFmtId="0" fontId="13" fillId="4" borderId="14" xfId="12" applyFont="1" applyFill="1" applyBorder="1" applyAlignment="1">
      <alignment horizontal="center" vertical="center"/>
    </xf>
    <xf numFmtId="0" fontId="13" fillId="4" borderId="15" xfId="12" applyFont="1" applyFill="1" applyBorder="1" applyAlignment="1">
      <alignment horizontal="center" vertical="center"/>
    </xf>
    <xf numFmtId="0" fontId="16" fillId="0" borderId="12" xfId="12" applyFont="1" applyBorder="1"/>
    <xf numFmtId="168" fontId="16" fillId="0" borderId="12" xfId="12" applyNumberFormat="1" applyFont="1" applyBorder="1" applyAlignment="1">
      <alignment horizontal="center"/>
    </xf>
    <xf numFmtId="0" fontId="11" fillId="0" borderId="0" xfId="12" applyFont="1" applyAlignment="1"/>
    <xf numFmtId="0" fontId="22" fillId="0" borderId="0" xfId="13"/>
    <xf numFmtId="164" fontId="22" fillId="0" borderId="0" xfId="13" applyNumberFormat="1"/>
    <xf numFmtId="164" fontId="24" fillId="0" borderId="0" xfId="13" applyNumberFormat="1" applyFont="1"/>
    <xf numFmtId="0" fontId="31" fillId="0" borderId="0" xfId="12" applyFont="1"/>
    <xf numFmtId="168" fontId="13" fillId="0" borderId="0" xfId="12" applyNumberFormat="1" applyFont="1" applyFill="1" applyBorder="1" applyAlignment="1">
      <alignment horizontal="center" vertical="center"/>
    </xf>
    <xf numFmtId="1" fontId="22" fillId="0" borderId="0" xfId="13" applyNumberFormat="1"/>
    <xf numFmtId="0" fontId="3" fillId="0" borderId="0" xfId="7" applyAlignment="1">
      <alignment wrapText="1"/>
    </xf>
    <xf numFmtId="0" fontId="5" fillId="0" borderId="0" xfId="7" applyFont="1" applyAlignment="1">
      <alignment wrapText="1"/>
    </xf>
    <xf numFmtId="0" fontId="5" fillId="0" borderId="0" xfId="7" applyFont="1" applyBorder="1" applyAlignment="1">
      <alignment wrapText="1"/>
    </xf>
    <xf numFmtId="0" fontId="15" fillId="0" borderId="12" xfId="7" applyFont="1" applyBorder="1"/>
    <xf numFmtId="0" fontId="3" fillId="0" borderId="0" xfId="12" applyFont="1" applyFill="1" applyAlignment="1"/>
    <xf numFmtId="0" fontId="13" fillId="0" borderId="0" xfId="12" applyFont="1" applyFill="1" applyBorder="1" applyAlignment="1">
      <alignment horizontal="left"/>
    </xf>
    <xf numFmtId="169" fontId="13" fillId="0" borderId="0" xfId="12" applyNumberFormat="1" applyFont="1" applyFill="1" applyBorder="1" applyAlignment="1">
      <alignment horizontal="right"/>
    </xf>
    <xf numFmtId="0" fontId="3" fillId="0" borderId="0" xfId="7" applyFont="1" applyAlignment="1">
      <alignment wrapText="1"/>
    </xf>
    <xf numFmtId="0" fontId="3" fillId="0" borderId="0" xfId="7" applyFont="1" applyBorder="1" applyAlignment="1">
      <alignment wrapText="1"/>
    </xf>
    <xf numFmtId="0" fontId="5" fillId="0" borderId="16" xfId="7" applyFont="1" applyFill="1" applyBorder="1" applyAlignment="1">
      <alignment wrapText="1"/>
    </xf>
    <xf numFmtId="0" fontId="3" fillId="0" borderId="16" xfId="7" applyFont="1" applyBorder="1" applyAlignment="1">
      <alignment wrapText="1"/>
    </xf>
    <xf numFmtId="0" fontId="14" fillId="0" borderId="0" xfId="11" applyFont="1"/>
    <xf numFmtId="0" fontId="31" fillId="0" borderId="0" xfId="11" applyFont="1"/>
    <xf numFmtId="168" fontId="13" fillId="0" borderId="0" xfId="11" applyNumberFormat="1" applyFont="1" applyFill="1" applyBorder="1" applyAlignment="1">
      <alignment horizontal="center" vertical="center"/>
    </xf>
    <xf numFmtId="0" fontId="22" fillId="3" borderId="0" xfId="10" applyFill="1"/>
    <xf numFmtId="170" fontId="25" fillId="0" borderId="0" xfId="8" applyNumberFormat="1" applyFont="1" applyBorder="1"/>
    <xf numFmtId="0" fontId="22" fillId="0" borderId="0" xfId="10"/>
    <xf numFmtId="0" fontId="23" fillId="0" borderId="0" xfId="10" applyFont="1"/>
    <xf numFmtId="0" fontId="33" fillId="0" borderId="0" xfId="11" applyFont="1" applyAlignment="1"/>
    <xf numFmtId="0" fontId="34" fillId="0" borderId="0" xfId="11" applyFont="1"/>
    <xf numFmtId="0" fontId="21" fillId="0" borderId="0" xfId="11" applyFont="1" applyFill="1" applyAlignment="1"/>
    <xf numFmtId="0" fontId="22" fillId="0" borderId="0" xfId="10" applyAlignment="1">
      <alignment horizontal="center"/>
    </xf>
    <xf numFmtId="0" fontId="31" fillId="0" borderId="0" xfId="11" applyFont="1" applyFill="1"/>
    <xf numFmtId="0" fontId="13" fillId="0" borderId="0" xfId="11" applyFont="1" applyAlignment="1">
      <alignment horizontal="center" vertical="center"/>
    </xf>
    <xf numFmtId="0" fontId="13" fillId="0" borderId="0" xfId="11" applyFont="1" applyAlignment="1">
      <alignment horizontal="left" vertical="top" wrapText="1"/>
    </xf>
    <xf numFmtId="0" fontId="15" fillId="0" borderId="0" xfId="11" applyFont="1"/>
    <xf numFmtId="0" fontId="13" fillId="0" borderId="0" xfId="11" applyFont="1"/>
    <xf numFmtId="0" fontId="35" fillId="0" borderId="0" xfId="11" applyFont="1" applyAlignment="1">
      <alignment horizontal="left" vertical="center" wrapText="1"/>
    </xf>
    <xf numFmtId="0" fontId="35" fillId="0" borderId="0" xfId="11" applyFont="1" applyAlignment="1">
      <alignment horizontal="left"/>
    </xf>
    <xf numFmtId="0" fontId="22" fillId="0" borderId="0" xfId="10" applyFill="1"/>
    <xf numFmtId="4" fontId="13" fillId="0" borderId="12" xfId="12" applyNumberFormat="1" applyFont="1" applyFill="1" applyBorder="1" applyAlignment="1">
      <alignment horizontal="center" vertical="center"/>
    </xf>
    <xf numFmtId="4" fontId="13" fillId="4" borderId="15" xfId="12" applyNumberFormat="1" applyFont="1" applyFill="1" applyBorder="1" applyAlignment="1">
      <alignment horizontal="left" vertical="top" wrapText="1"/>
    </xf>
    <xf numFmtId="4" fontId="3" fillId="0" borderId="0" xfId="12" applyNumberFormat="1" applyFont="1" applyFill="1" applyAlignment="1"/>
    <xf numFmtId="4" fontId="13" fillId="4" borderId="14" xfId="12" applyNumberFormat="1" applyFont="1" applyFill="1" applyBorder="1" applyAlignment="1">
      <alignment horizontal="left" vertical="top" wrapText="1"/>
    </xf>
    <xf numFmtId="4" fontId="13" fillId="4" borderId="14" xfId="12" applyNumberFormat="1" applyFont="1" applyFill="1" applyBorder="1" applyAlignment="1">
      <alignment horizontal="center" vertical="center"/>
    </xf>
    <xf numFmtId="0" fontId="13" fillId="0" borderId="0" xfId="12" applyFont="1" applyFill="1" applyBorder="1" applyAlignment="1">
      <alignment horizontal="left" vertical="center"/>
    </xf>
    <xf numFmtId="0" fontId="15" fillId="0" borderId="0" xfId="12" applyFont="1" applyBorder="1"/>
    <xf numFmtId="0" fontId="0" fillId="0" borderId="0" xfId="0" applyFont="1" applyBorder="1" applyAlignment="1">
      <alignment horizontal="right" vertical="center"/>
    </xf>
    <xf numFmtId="2" fontId="13" fillId="4" borderId="15" xfId="12" applyNumberFormat="1" applyFont="1" applyFill="1" applyBorder="1" applyAlignment="1">
      <alignment horizontal="left" vertical="top" wrapText="1"/>
    </xf>
    <xf numFmtId="2" fontId="13" fillId="4" borderId="15" xfId="12" applyNumberFormat="1" applyFont="1" applyFill="1" applyBorder="1" applyAlignment="1">
      <alignment horizontal="left" vertical="center" wrapText="1"/>
    </xf>
    <xf numFmtId="0" fontId="36" fillId="0" borderId="0" xfId="0" applyFont="1" applyBorder="1" applyAlignment="1">
      <alignment horizontal="center" vertical="center"/>
    </xf>
    <xf numFmtId="2" fontId="13" fillId="4" borderId="14" xfId="12" applyNumberFormat="1" applyFont="1" applyFill="1" applyBorder="1" applyAlignment="1">
      <alignment horizontal="left" vertical="top" wrapText="1"/>
    </xf>
    <xf numFmtId="2" fontId="13" fillId="4" borderId="14" xfId="11" applyNumberFormat="1" applyFont="1" applyFill="1" applyBorder="1" applyAlignment="1">
      <alignment horizontal="left" vertical="top" wrapText="1"/>
    </xf>
    <xf numFmtId="2" fontId="13" fillId="4" borderId="15" xfId="11" applyNumberFormat="1" applyFont="1" applyFill="1" applyBorder="1" applyAlignment="1">
      <alignment horizontal="left" vertical="top" wrapText="1"/>
    </xf>
    <xf numFmtId="0" fontId="17" fillId="0" borderId="0" xfId="11" applyFont="1" applyFill="1" applyBorder="1" applyAlignment="1">
      <alignment horizontal="left" vertical="top" wrapText="1"/>
    </xf>
    <xf numFmtId="0" fontId="18"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19" fillId="0" borderId="0" xfId="0" applyFont="1" applyFill="1" applyBorder="1" applyAlignment="1">
      <alignment horizontal="center" vertical="center"/>
    </xf>
    <xf numFmtId="0" fontId="37" fillId="0" borderId="0" xfId="0" applyFont="1" applyFill="1" applyBorder="1" applyAlignment="1">
      <alignment horizontal="center" vertical="center" wrapText="1"/>
    </xf>
    <xf numFmtId="9" fontId="3" fillId="0" borderId="0" xfId="15" applyFont="1" applyFill="1" applyAlignment="1"/>
    <xf numFmtId="2" fontId="14" fillId="0" borderId="12" xfId="12" applyNumberFormat="1" applyFont="1" applyBorder="1" applyAlignment="1">
      <alignment horizontal="center"/>
    </xf>
    <xf numFmtId="0" fontId="12" fillId="0" borderId="0" xfId="12" applyFont="1" applyAlignment="1"/>
    <xf numFmtId="0" fontId="15" fillId="0" borderId="12" xfId="12" applyFont="1" applyFill="1" applyBorder="1"/>
    <xf numFmtId="2" fontId="14" fillId="0" borderId="12" xfId="12" applyNumberFormat="1" applyFont="1" applyFill="1" applyBorder="1" applyAlignment="1">
      <alignment horizontal="center"/>
    </xf>
    <xf numFmtId="0" fontId="21" fillId="0" borderId="0" xfId="12" applyFont="1" applyFill="1" applyAlignment="1"/>
    <xf numFmtId="2" fontId="13" fillId="4" borderId="15" xfId="12" applyNumberFormat="1" applyFont="1" applyFill="1" applyBorder="1" applyAlignment="1">
      <alignment horizontal="center" vertical="center"/>
    </xf>
    <xf numFmtId="0" fontId="18" fillId="0" borderId="0" xfId="0" applyFont="1" applyFill="1" applyBorder="1" applyAlignment="1">
      <alignment horizontal="right" vertical="center"/>
    </xf>
    <xf numFmtId="2" fontId="16" fillId="0" borderId="12" xfId="12" applyNumberFormat="1" applyFont="1" applyBorder="1" applyAlignment="1">
      <alignment horizontal="center"/>
    </xf>
    <xf numFmtId="2" fontId="13" fillId="4" borderId="15" xfId="12" applyNumberFormat="1" applyFont="1" applyFill="1" applyBorder="1" applyAlignment="1">
      <alignment horizontal="center" vertical="center" wrapText="1"/>
    </xf>
    <xf numFmtId="2" fontId="13" fillId="4" borderId="12" xfId="12" applyNumberFormat="1" applyFont="1" applyFill="1" applyBorder="1" applyAlignment="1">
      <alignment horizontal="center"/>
    </xf>
    <xf numFmtId="1" fontId="13" fillId="4" borderId="15" xfId="12" applyNumberFormat="1" applyFont="1" applyFill="1" applyBorder="1" applyAlignment="1">
      <alignment horizontal="center" vertical="center"/>
    </xf>
    <xf numFmtId="2" fontId="22" fillId="0" borderId="0" xfId="13" applyNumberFormat="1"/>
    <xf numFmtId="1" fontId="22" fillId="0" borderId="0" xfId="10" applyNumberFormat="1"/>
    <xf numFmtId="4" fontId="22" fillId="0" borderId="0" xfId="10" applyNumberFormat="1"/>
    <xf numFmtId="4" fontId="21" fillId="0" borderId="0" xfId="11" applyNumberFormat="1" applyFont="1" applyAlignment="1"/>
    <xf numFmtId="0" fontId="13" fillId="4" borderId="13" xfId="12" applyFont="1" applyFill="1" applyBorder="1" applyAlignment="1">
      <alignment horizontal="left" vertical="top"/>
    </xf>
    <xf numFmtId="0" fontId="13" fillId="4" borderId="15" xfId="12" applyFont="1" applyFill="1" applyBorder="1" applyAlignment="1">
      <alignment horizontal="left" vertical="top"/>
    </xf>
    <xf numFmtId="0" fontId="22" fillId="0" borderId="0" xfId="13" applyAlignment="1"/>
    <xf numFmtId="0" fontId="15" fillId="0" borderId="12" xfId="12" applyFont="1" applyBorder="1" applyAlignment="1"/>
    <xf numFmtId="0" fontId="16" fillId="0" borderId="12" xfId="12" applyFont="1" applyBorder="1" applyAlignment="1"/>
    <xf numFmtId="0" fontId="15" fillId="0" borderId="12" xfId="7" applyFont="1" applyBorder="1" applyAlignment="1"/>
    <xf numFmtId="0" fontId="13" fillId="4" borderId="14" xfId="12" applyFont="1" applyFill="1" applyBorder="1" applyAlignment="1">
      <alignment horizontal="left" vertical="center"/>
    </xf>
    <xf numFmtId="0" fontId="23" fillId="0" borderId="0" xfId="10" applyFont="1" applyFill="1" applyBorder="1"/>
    <xf numFmtId="0" fontId="33" fillId="0" borderId="0" xfId="0" applyFont="1" applyFill="1" applyAlignment="1">
      <alignment vertical="center"/>
    </xf>
    <xf numFmtId="164" fontId="6" fillId="0" borderId="0" xfId="7" applyNumberFormat="1" applyFont="1" applyFill="1" applyBorder="1"/>
    <xf numFmtId="43" fontId="6" fillId="0" borderId="0" xfId="7" applyNumberFormat="1" applyFont="1" applyFill="1" applyBorder="1"/>
    <xf numFmtId="170" fontId="25" fillId="0" borderId="0" xfId="8" applyNumberFormat="1" applyFont="1" applyFill="1" applyBorder="1"/>
    <xf numFmtId="1" fontId="14" fillId="0" borderId="12" xfId="12" applyNumberFormat="1" applyFont="1" applyBorder="1" applyAlignment="1">
      <alignment horizontal="center"/>
    </xf>
    <xf numFmtId="1" fontId="16" fillId="0" borderId="12" xfId="12" applyNumberFormat="1" applyFont="1" applyBorder="1" applyAlignment="1">
      <alignment horizontal="center"/>
    </xf>
    <xf numFmtId="1" fontId="13" fillId="4" borderId="12" xfId="12" applyNumberFormat="1" applyFont="1" applyFill="1" applyBorder="1" applyAlignment="1">
      <alignment horizontal="center"/>
    </xf>
    <xf numFmtId="43" fontId="14" fillId="0" borderId="12" xfId="12" applyNumberFormat="1" applyFont="1" applyBorder="1" applyAlignment="1">
      <alignment horizontal="center"/>
    </xf>
    <xf numFmtId="0" fontId="3" fillId="0" borderId="0" xfId="0" applyFont="1" applyFill="1" applyBorder="1" applyAlignment="1">
      <alignment vertical="center"/>
    </xf>
    <xf numFmtId="0" fontId="36" fillId="0" borderId="0" xfId="0" applyFont="1" applyFill="1" applyBorder="1" applyAlignment="1">
      <alignment horizontal="center" vertical="center"/>
    </xf>
    <xf numFmtId="1" fontId="13" fillId="4" borderId="15" xfId="12" applyNumberFormat="1" applyFont="1" applyFill="1" applyBorder="1" applyAlignment="1">
      <alignment horizontal="center" vertical="center" wrapText="1"/>
    </xf>
    <xf numFmtId="41" fontId="14" fillId="0" borderId="12" xfId="12" applyNumberFormat="1" applyFont="1" applyBorder="1" applyAlignment="1">
      <alignment horizontal="left" vertical="center"/>
    </xf>
    <xf numFmtId="0" fontId="22" fillId="0" borderId="0" xfId="13" applyFill="1"/>
    <xf numFmtId="0" fontId="19" fillId="0" borderId="0" xfId="0" applyFont="1" applyFill="1" applyBorder="1" applyAlignment="1">
      <alignment vertical="center"/>
    </xf>
    <xf numFmtId="0" fontId="13" fillId="0" borderId="0" xfId="12" applyFont="1" applyFill="1" applyBorder="1" applyAlignment="1">
      <alignment horizontal="left" vertical="top" wrapText="1"/>
    </xf>
    <xf numFmtId="0" fontId="37" fillId="0" borderId="0" xfId="0" applyFont="1" applyFill="1" applyBorder="1" applyAlignment="1">
      <alignment vertical="center" wrapText="1"/>
    </xf>
    <xf numFmtId="0" fontId="35" fillId="0" borderId="0" xfId="0" applyFont="1" applyFill="1" applyBorder="1" applyAlignment="1">
      <alignment vertical="center" wrapText="1"/>
    </xf>
    <xf numFmtId="0" fontId="35" fillId="0" borderId="0" xfId="0" applyFont="1" applyFill="1" applyBorder="1" applyAlignment="1">
      <alignment horizontal="center" vertical="center"/>
    </xf>
    <xf numFmtId="0" fontId="15" fillId="0" borderId="0" xfId="12" applyFont="1" applyFill="1" applyBorder="1"/>
    <xf numFmtId="0" fontId="0" fillId="0" borderId="0" xfId="0" applyFont="1" applyFill="1" applyBorder="1" applyAlignment="1">
      <alignment horizontal="right" vertical="center"/>
    </xf>
    <xf numFmtId="0" fontId="16" fillId="0" borderId="0" xfId="7" applyFont="1" applyAlignment="1">
      <alignment wrapText="1"/>
    </xf>
    <xf numFmtId="0" fontId="22" fillId="0" borderId="0" xfId="9" applyFont="1"/>
    <xf numFmtId="0" fontId="39" fillId="0" borderId="0" xfId="18"/>
    <xf numFmtId="0" fontId="2" fillId="0" borderId="0" xfId="19" applyAlignment="1">
      <alignment horizontal="left" vertical="center" indent="1"/>
    </xf>
    <xf numFmtId="0" fontId="39" fillId="0" borderId="0" xfId="18" applyBorder="1"/>
    <xf numFmtId="0" fontId="0" fillId="0" borderId="0" xfId="0" applyAlignment="1">
      <alignment horizontal="center"/>
    </xf>
    <xf numFmtId="1" fontId="0" fillId="0" borderId="0" xfId="0" applyNumberFormat="1" applyAlignment="1">
      <alignment horizontal="center"/>
    </xf>
    <xf numFmtId="0" fontId="0" fillId="0" borderId="0" xfId="0" applyFont="1" applyAlignment="1">
      <alignment horizontal="center"/>
    </xf>
    <xf numFmtId="0" fontId="5" fillId="0" borderId="0" xfId="7" applyFont="1" applyBorder="1" applyAlignment="1">
      <alignment horizontal="center" vertical="center"/>
    </xf>
    <xf numFmtId="10" fontId="21" fillId="0" borderId="0" xfId="15" applyNumberFormat="1" applyFont="1" applyAlignment="1">
      <alignment horizontal="center"/>
    </xf>
    <xf numFmtId="0" fontId="21" fillId="0" borderId="0" xfId="15" applyNumberFormat="1" applyFont="1" applyAlignment="1">
      <alignment horizontal="center"/>
    </xf>
    <xf numFmtId="2" fontId="0" fillId="0" borderId="0" xfId="0" applyNumberFormat="1" applyAlignment="1">
      <alignment horizontal="center"/>
    </xf>
    <xf numFmtId="3" fontId="0" fillId="0" borderId="0" xfId="0" applyNumberFormat="1" applyAlignment="1">
      <alignment horizontal="center"/>
    </xf>
    <xf numFmtId="0" fontId="33" fillId="0" borderId="0" xfId="0" applyFont="1" applyAlignment="1">
      <alignment horizontal="center" vertical="center" wrapText="1"/>
    </xf>
    <xf numFmtId="0" fontId="6" fillId="5" borderId="0" xfId="11" applyFont="1" applyFill="1" applyAlignment="1">
      <alignment horizontal="center"/>
    </xf>
    <xf numFmtId="0" fontId="6" fillId="0" borderId="0" xfId="11" applyFont="1" applyAlignment="1">
      <alignment horizontal="center"/>
    </xf>
    <xf numFmtId="1" fontId="22" fillId="0" borderId="0" xfId="9" applyNumberFormat="1" applyAlignment="1">
      <alignment horizontal="center"/>
    </xf>
    <xf numFmtId="10" fontId="3" fillId="0" borderId="0" xfId="16" applyNumberFormat="1" applyFont="1"/>
    <xf numFmtId="10" fontId="3" fillId="0" borderId="0" xfId="0" applyNumberFormat="1" applyFont="1"/>
    <xf numFmtId="0" fontId="3" fillId="0" borderId="0" xfId="0" applyFont="1"/>
    <xf numFmtId="0" fontId="48" fillId="0" borderId="0" xfId="10" applyFont="1"/>
    <xf numFmtId="0" fontId="4" fillId="5" borderId="1" xfId="7" applyFont="1" applyFill="1" applyBorder="1" applyAlignment="1">
      <alignment horizontal="center"/>
    </xf>
    <xf numFmtId="2" fontId="3" fillId="0" borderId="0" xfId="11" applyNumberFormat="1" applyFont="1" applyAlignment="1"/>
    <xf numFmtId="0" fontId="48" fillId="0" borderId="0" xfId="13" applyFont="1"/>
    <xf numFmtId="0" fontId="14" fillId="0" borderId="0" xfId="12" applyFont="1"/>
    <xf numFmtId="4" fontId="3" fillId="0" borderId="0" xfId="12" applyNumberFormat="1" applyFont="1" applyAlignment="1"/>
    <xf numFmtId="4" fontId="3" fillId="0" borderId="0" xfId="7" applyNumberFormat="1" applyFont="1" applyAlignment="1">
      <alignment wrapText="1"/>
    </xf>
    <xf numFmtId="2" fontId="3" fillId="0" borderId="0" xfId="12" applyNumberFormat="1" applyFont="1" applyAlignment="1"/>
    <xf numFmtId="2" fontId="48" fillId="0" borderId="0" xfId="13" applyNumberFormat="1" applyFont="1"/>
    <xf numFmtId="1" fontId="48" fillId="0" borderId="0" xfId="13" applyNumberFormat="1" applyFont="1"/>
    <xf numFmtId="0" fontId="35" fillId="0" borderId="0" xfId="12" applyFont="1" applyAlignment="1">
      <alignment horizontal="center"/>
    </xf>
    <xf numFmtId="0" fontId="13" fillId="5" borderId="0" xfId="12" applyFont="1" applyFill="1" applyAlignment="1">
      <alignment horizontal="center"/>
    </xf>
    <xf numFmtId="2" fontId="6" fillId="5" borderId="0" xfId="12" applyNumberFormat="1" applyFont="1" applyFill="1" applyAlignment="1">
      <alignment horizontal="center"/>
    </xf>
    <xf numFmtId="0" fontId="6" fillId="0" borderId="0" xfId="12" applyFont="1" applyAlignment="1">
      <alignment horizontal="center"/>
    </xf>
    <xf numFmtId="0" fontId="33" fillId="0" borderId="0" xfId="12" applyFont="1" applyAlignment="1">
      <alignment horizontal="center"/>
    </xf>
    <xf numFmtId="2" fontId="33" fillId="5" borderId="0" xfId="12" applyNumberFormat="1" applyFont="1" applyFill="1" applyAlignment="1">
      <alignment horizontal="center"/>
    </xf>
    <xf numFmtId="0" fontId="13" fillId="0" borderId="12" xfId="12" applyFont="1" applyFill="1" applyBorder="1" applyAlignment="1">
      <alignment horizontal="left"/>
    </xf>
    <xf numFmtId="169" fontId="13" fillId="0" borderId="12" xfId="12" applyNumberFormat="1" applyFont="1" applyFill="1" applyBorder="1" applyAlignment="1">
      <alignment horizontal="center"/>
    </xf>
    <xf numFmtId="2" fontId="13" fillId="0" borderId="12" xfId="12" applyNumberFormat="1" applyFont="1" applyFill="1" applyBorder="1" applyAlignment="1">
      <alignment horizontal="center"/>
    </xf>
    <xf numFmtId="0" fontId="14" fillId="0" borderId="0" xfId="12" applyFont="1" applyAlignment="1">
      <alignment horizontal="center"/>
    </xf>
    <xf numFmtId="0" fontId="3" fillId="0" borderId="0" xfId="12" applyFont="1" applyAlignment="1">
      <alignment horizontal="center"/>
    </xf>
    <xf numFmtId="0" fontId="14" fillId="0" borderId="0" xfId="11" applyFont="1" applyBorder="1"/>
    <xf numFmtId="0" fontId="40" fillId="7" borderId="19" xfId="18" applyFont="1" applyFill="1" applyBorder="1" applyAlignment="1">
      <alignment wrapText="1"/>
    </xf>
    <xf numFmtId="0" fontId="39" fillId="7" borderId="20" xfId="18" applyFill="1" applyBorder="1" applyAlignment="1"/>
    <xf numFmtId="10" fontId="3" fillId="0" borderId="1" xfId="7" applyNumberFormat="1" applyFont="1" applyBorder="1"/>
    <xf numFmtId="3" fontId="3" fillId="0" borderId="1" xfId="7" applyNumberFormat="1" applyFont="1" applyBorder="1" applyAlignment="1">
      <alignment horizontal="center" vertical="center"/>
    </xf>
    <xf numFmtId="2" fontId="13" fillId="0" borderId="0" xfId="12" applyNumberFormat="1" applyFont="1" applyFill="1" applyBorder="1" applyAlignment="1">
      <alignment horizontal="center"/>
    </xf>
    <xf numFmtId="0" fontId="3" fillId="0" borderId="0" xfId="7" applyFont="1" applyFill="1" applyAlignment="1">
      <alignment wrapText="1"/>
    </xf>
    <xf numFmtId="172" fontId="13" fillId="0" borderId="0" xfId="12" applyNumberFormat="1" applyFont="1" applyFill="1" applyBorder="1" applyAlignment="1"/>
    <xf numFmtId="4" fontId="13" fillId="0" borderId="0" xfId="12" applyNumberFormat="1" applyFont="1" applyFill="1" applyBorder="1" applyAlignment="1"/>
    <xf numFmtId="0" fontId="23" fillId="0" borderId="0" xfId="10" applyFont="1" applyFill="1"/>
    <xf numFmtId="0" fontId="3" fillId="0" borderId="0" xfId="7" applyFont="1" applyFill="1" applyBorder="1" applyAlignment="1">
      <alignment wrapText="1"/>
    </xf>
    <xf numFmtId="1" fontId="13" fillId="0" borderId="0" xfId="12" applyNumberFormat="1" applyFont="1" applyFill="1" applyBorder="1" applyAlignment="1">
      <alignment horizontal="center"/>
    </xf>
    <xf numFmtId="0" fontId="16" fillId="0" borderId="0" xfId="7" applyFont="1" applyFill="1" applyAlignment="1">
      <alignment wrapText="1"/>
    </xf>
    <xf numFmtId="1" fontId="13" fillId="0" borderId="0" xfId="12" applyNumberFormat="1" applyFont="1" applyFill="1" applyBorder="1" applyAlignment="1"/>
    <xf numFmtId="0" fontId="3" fillId="0" borderId="0" xfId="7" applyFill="1" applyAlignment="1">
      <alignment wrapText="1"/>
    </xf>
    <xf numFmtId="168" fontId="14" fillId="0" borderId="12" xfId="12" applyNumberFormat="1" applyFont="1" applyFill="1" applyBorder="1" applyAlignment="1">
      <alignment horizontal="center"/>
    </xf>
    <xf numFmtId="0" fontId="13" fillId="0" borderId="12" xfId="12" applyFont="1" applyFill="1" applyBorder="1"/>
    <xf numFmtId="0" fontId="16" fillId="0" borderId="12" xfId="12" applyFont="1" applyFill="1" applyBorder="1"/>
    <xf numFmtId="168" fontId="16" fillId="0" borderId="12" xfId="12" applyNumberFormat="1" applyFont="1" applyFill="1" applyBorder="1" applyAlignment="1">
      <alignment horizontal="center"/>
    </xf>
    <xf numFmtId="0" fontId="15" fillId="0" borderId="0" xfId="11" applyFont="1" applyAlignment="1">
      <alignment horizontal="center"/>
    </xf>
    <xf numFmtId="0" fontId="21" fillId="0" borderId="0" xfId="11" applyFont="1" applyAlignment="1">
      <alignment horizontal="center"/>
    </xf>
    <xf numFmtId="1" fontId="3" fillId="0" borderId="1" xfId="7" applyNumberFormat="1" applyFont="1" applyBorder="1" applyAlignment="1">
      <alignment horizontal="center"/>
    </xf>
    <xf numFmtId="4" fontId="6" fillId="5" borderId="0" xfId="12" applyNumberFormat="1" applyFont="1" applyFill="1" applyAlignment="1">
      <alignment horizontal="center"/>
    </xf>
    <xf numFmtId="0" fontId="35" fillId="0" borderId="0" xfId="11" applyFont="1" applyAlignment="1">
      <alignment horizontal="center"/>
    </xf>
    <xf numFmtId="0" fontId="13" fillId="5" borderId="0" xfId="11" applyFont="1" applyFill="1" applyAlignment="1">
      <alignment horizontal="center"/>
    </xf>
    <xf numFmtId="0" fontId="33" fillId="0" borderId="0" xfId="11" applyFont="1" applyAlignment="1">
      <alignment horizontal="center"/>
    </xf>
    <xf numFmtId="0" fontId="4" fillId="0" borderId="0" xfId="11" applyFont="1" applyAlignment="1">
      <alignment horizontal="center"/>
    </xf>
    <xf numFmtId="0" fontId="47" fillId="0" borderId="0" xfId="11" applyFont="1" applyAlignment="1">
      <alignment horizontal="center"/>
    </xf>
    <xf numFmtId="0" fontId="1" fillId="0" borderId="1" xfId="10" applyFont="1" applyBorder="1" applyAlignment="1">
      <alignment vertical="center"/>
    </xf>
    <xf numFmtId="0" fontId="6" fillId="0" borderId="0" xfId="7" applyFont="1" applyBorder="1" applyAlignment="1">
      <alignment horizontal="center" wrapText="1"/>
    </xf>
    <xf numFmtId="10" fontId="48" fillId="0" borderId="0" xfId="16" applyNumberFormat="1" applyFont="1" applyBorder="1"/>
    <xf numFmtId="0" fontId="23" fillId="0" borderId="0" xfId="10" applyFont="1" applyBorder="1" applyAlignment="1">
      <alignment horizontal="center"/>
    </xf>
    <xf numFmtId="1" fontId="22" fillId="0" borderId="0" xfId="10" applyNumberFormat="1" applyBorder="1"/>
    <xf numFmtId="1" fontId="21" fillId="0" borderId="0" xfId="11" applyNumberFormat="1" applyFont="1" applyBorder="1" applyAlignment="1"/>
    <xf numFmtId="1" fontId="22" fillId="0" borderId="0" xfId="10" applyNumberFormat="1" applyBorder="1" applyAlignment="1">
      <alignment wrapText="1"/>
    </xf>
    <xf numFmtId="0" fontId="22" fillId="0" borderId="1" xfId="13" applyBorder="1" applyAlignment="1">
      <alignment horizontal="center"/>
    </xf>
    <xf numFmtId="0" fontId="48" fillId="0" borderId="1" xfId="13" applyFont="1" applyBorder="1" applyAlignment="1">
      <alignment horizontal="center"/>
    </xf>
    <xf numFmtId="0" fontId="23" fillId="0" borderId="1" xfId="13" applyFont="1" applyBorder="1" applyAlignment="1">
      <alignment horizontal="center" vertical="center"/>
    </xf>
    <xf numFmtId="0" fontId="23" fillId="0" borderId="1" xfId="13" applyFont="1" applyBorder="1" applyAlignment="1">
      <alignment horizontal="left" vertical="center"/>
    </xf>
    <xf numFmtId="0" fontId="1" fillId="0" borderId="1" xfId="13" applyFont="1" applyBorder="1" applyAlignment="1">
      <alignment horizontal="left"/>
    </xf>
    <xf numFmtId="0" fontId="6" fillId="0" borderId="1" xfId="7" applyFont="1" applyBorder="1" applyAlignment="1">
      <alignment horizontal="center" vertical="center"/>
    </xf>
    <xf numFmtId="0" fontId="6" fillId="0" borderId="1" xfId="7" applyFont="1" applyBorder="1" applyAlignment="1">
      <alignment horizontal="center" vertical="center" wrapText="1"/>
    </xf>
    <xf numFmtId="0" fontId="23" fillId="0" borderId="1" xfId="10" applyFont="1" applyBorder="1" applyAlignment="1">
      <alignment horizontal="center" vertical="center"/>
    </xf>
    <xf numFmtId="0" fontId="33" fillId="0" borderId="1" xfId="0" applyFont="1" applyBorder="1" applyAlignment="1">
      <alignment horizontal="center" vertical="center" wrapText="1"/>
    </xf>
    <xf numFmtId="1" fontId="33" fillId="0" borderId="1" xfId="0" applyNumberFormat="1" applyFont="1" applyBorder="1" applyAlignment="1">
      <alignment horizontal="center" vertical="center" wrapText="1"/>
    </xf>
    <xf numFmtId="0" fontId="2" fillId="0" borderId="1" xfId="20" applyBorder="1" applyAlignment="1">
      <alignment horizontal="center"/>
    </xf>
    <xf numFmtId="1" fontId="2" fillId="0" borderId="1" xfId="20" applyNumberFormat="1" applyFont="1" applyBorder="1" applyAlignment="1">
      <alignment horizontal="center"/>
    </xf>
    <xf numFmtId="9" fontId="2" fillId="0" borderId="1" xfId="15" applyFont="1" applyBorder="1" applyAlignment="1">
      <alignment horizontal="center"/>
    </xf>
    <xf numFmtId="173" fontId="2" fillId="0" borderId="1" xfId="15" applyNumberFormat="1" applyFont="1" applyBorder="1" applyAlignment="1">
      <alignment horizontal="center"/>
    </xf>
    <xf numFmtId="1" fontId="2" fillId="0" borderId="1" xfId="20" applyNumberFormat="1" applyFont="1" applyFill="1" applyBorder="1" applyAlignment="1">
      <alignment horizontal="center"/>
    </xf>
    <xf numFmtId="1" fontId="3" fillId="0" borderId="1" xfId="7" applyNumberFormat="1" applyBorder="1" applyAlignment="1">
      <alignment horizontal="center" vertical="center"/>
    </xf>
    <xf numFmtId="3" fontId="38" fillId="0" borderId="1" xfId="0" applyNumberFormat="1" applyFont="1" applyBorder="1" applyAlignment="1">
      <alignment horizontal="center" vertical="center" wrapText="1"/>
    </xf>
    <xf numFmtId="3" fontId="2" fillId="0" borderId="1" xfId="20" applyNumberFormat="1" applyFont="1" applyFill="1" applyBorder="1" applyAlignment="1">
      <alignment horizontal="center"/>
    </xf>
    <xf numFmtId="173" fontId="45" fillId="0" borderId="1" xfId="15" applyNumberFormat="1" applyFont="1" applyBorder="1" applyAlignment="1">
      <alignment horizontal="center"/>
    </xf>
    <xf numFmtId="173" fontId="3" fillId="0" borderId="1" xfId="7" applyNumberFormat="1" applyFont="1" applyBorder="1" applyAlignment="1">
      <alignment horizontal="center"/>
    </xf>
    <xf numFmtId="173" fontId="3" fillId="0" borderId="1" xfId="7" applyNumberFormat="1" applyFont="1" applyBorder="1" applyAlignment="1">
      <alignment horizontal="center" vertical="center"/>
    </xf>
    <xf numFmtId="1" fontId="0" fillId="0" borderId="1" xfId="0" applyNumberFormat="1" applyFont="1" applyBorder="1" applyAlignment="1">
      <alignment horizontal="center"/>
    </xf>
    <xf numFmtId="0" fontId="3" fillId="0" borderId="1" xfId="7" applyBorder="1" applyAlignment="1">
      <alignment horizontal="center" vertical="center"/>
    </xf>
    <xf numFmtId="2" fontId="2" fillId="0" borderId="1" xfId="15" applyNumberFormat="1" applyFont="1" applyBorder="1" applyAlignment="1">
      <alignment horizontal="center"/>
    </xf>
    <xf numFmtId="173" fontId="21" fillId="0" borderId="1" xfId="21" applyNumberFormat="1" applyFont="1" applyBorder="1" applyAlignment="1">
      <alignment horizontal="center"/>
    </xf>
    <xf numFmtId="3" fontId="3" fillId="0" borderId="1" xfId="7" applyNumberFormat="1" applyBorder="1" applyAlignment="1">
      <alignment horizontal="center" vertical="center"/>
    </xf>
    <xf numFmtId="0" fontId="2" fillId="0" borderId="1" xfId="20" applyBorder="1" applyAlignment="1">
      <alignment horizontal="left"/>
    </xf>
    <xf numFmtId="2" fontId="2" fillId="0" borderId="1" xfId="20" applyNumberFormat="1" applyFont="1" applyFill="1" applyBorder="1" applyAlignment="1">
      <alignment horizontal="left"/>
    </xf>
    <xf numFmtId="2" fontId="0" fillId="0" borderId="1" xfId="0" applyNumberFormat="1" applyFont="1" applyBorder="1" applyAlignment="1">
      <alignment horizontal="left"/>
    </xf>
    <xf numFmtId="0" fontId="0" fillId="0" borderId="0" xfId="0" applyAlignment="1">
      <alignment horizontal="left"/>
    </xf>
    <xf numFmtId="2" fontId="0" fillId="0" borderId="0" xfId="0" applyNumberFormat="1" applyAlignment="1">
      <alignment horizontal="left"/>
    </xf>
    <xf numFmtId="168" fontId="13" fillId="4" borderId="15" xfId="12" applyNumberFormat="1" applyFont="1" applyFill="1" applyBorder="1" applyAlignment="1">
      <alignment horizontal="center" vertical="center"/>
    </xf>
    <xf numFmtId="4" fontId="13" fillId="4" borderId="12" xfId="12" applyNumberFormat="1" applyFont="1" applyFill="1" applyBorder="1" applyAlignment="1">
      <alignment horizontal="left"/>
    </xf>
    <xf numFmtId="1" fontId="21" fillId="0" borderId="0" xfId="11" applyNumberFormat="1" applyFont="1" applyAlignment="1"/>
    <xf numFmtId="175" fontId="21" fillId="0" borderId="0" xfId="11" applyNumberFormat="1" applyFont="1" applyAlignment="1"/>
    <xf numFmtId="172" fontId="3" fillId="0" borderId="0" xfId="7" applyNumberFormat="1" applyFont="1" applyFill="1" applyAlignment="1">
      <alignment wrapText="1"/>
    </xf>
    <xf numFmtId="2" fontId="16" fillId="0" borderId="12" xfId="12" applyNumberFormat="1" applyFont="1" applyFill="1" applyBorder="1" applyAlignment="1">
      <alignment horizontal="center"/>
    </xf>
    <xf numFmtId="173" fontId="14" fillId="0" borderId="12" xfId="12" applyNumberFormat="1" applyFont="1" applyFill="1" applyBorder="1" applyAlignment="1">
      <alignment horizontal="center"/>
    </xf>
    <xf numFmtId="2" fontId="13" fillId="8" borderId="12" xfId="12" applyNumberFormat="1" applyFont="1" applyFill="1" applyBorder="1" applyAlignment="1">
      <alignment horizontal="center"/>
    </xf>
    <xf numFmtId="0" fontId="41" fillId="7" borderId="17" xfId="18" applyFont="1" applyFill="1" applyBorder="1" applyAlignment="1">
      <alignment horizontal="center" wrapText="1"/>
    </xf>
    <xf numFmtId="0" fontId="39" fillId="7" borderId="18" xfId="18" applyFill="1" applyBorder="1" applyAlignment="1">
      <alignment horizontal="center"/>
    </xf>
    <xf numFmtId="0" fontId="42" fillId="7" borderId="19" xfId="18" applyFont="1" applyFill="1" applyBorder="1" applyAlignment="1">
      <alignment vertical="top" wrapText="1"/>
    </xf>
    <xf numFmtId="0" fontId="43" fillId="7" borderId="20" xfId="18" applyFont="1" applyFill="1" applyBorder="1" applyAlignment="1">
      <alignment vertical="top" wrapText="1"/>
    </xf>
    <xf numFmtId="0" fontId="44" fillId="7" borderId="19" xfId="19" applyFont="1" applyFill="1" applyBorder="1" applyAlignment="1">
      <alignment vertical="top" wrapText="1"/>
    </xf>
    <xf numFmtId="0" fontId="44" fillId="7" borderId="20" xfId="19" applyFont="1" applyFill="1" applyBorder="1" applyAlignment="1">
      <alignment vertical="top" wrapText="1"/>
    </xf>
    <xf numFmtId="0" fontId="44" fillId="7" borderId="21" xfId="19" applyFont="1" applyFill="1" applyBorder="1" applyAlignment="1">
      <alignment vertical="top" wrapText="1"/>
    </xf>
    <xf numFmtId="0" fontId="44" fillId="7" borderId="22" xfId="19" applyFont="1" applyFill="1" applyBorder="1" applyAlignment="1">
      <alignment vertical="top" wrapText="1"/>
    </xf>
    <xf numFmtId="0" fontId="5" fillId="0" borderId="4" xfId="7" applyFont="1" applyBorder="1" applyAlignment="1">
      <alignment wrapText="1"/>
    </xf>
    <xf numFmtId="0" fontId="3" fillId="0" borderId="5" xfId="7" applyBorder="1" applyAlignment="1">
      <alignment wrapText="1"/>
    </xf>
    <xf numFmtId="0" fontId="3" fillId="0" borderId="6" xfId="7" applyBorder="1" applyAlignment="1">
      <alignment wrapText="1"/>
    </xf>
    <xf numFmtId="0" fontId="5" fillId="0" borderId="3" xfId="7" applyFont="1" applyBorder="1" applyAlignment="1">
      <alignment vertical="center" wrapText="1"/>
    </xf>
    <xf numFmtId="0" fontId="3" fillId="0" borderId="7" xfId="7" applyBorder="1" applyAlignment="1">
      <alignment vertical="center" wrapText="1"/>
    </xf>
    <xf numFmtId="0" fontId="4" fillId="0" borderId="1" xfId="7" applyFont="1" applyBorder="1" applyAlignment="1">
      <alignment horizontal="center" wrapText="1"/>
    </xf>
    <xf numFmtId="0" fontId="5" fillId="0" borderId="1" xfId="7" applyFont="1" applyBorder="1" applyAlignment="1">
      <alignment wrapText="1"/>
    </xf>
    <xf numFmtId="0" fontId="3" fillId="0" borderId="1" xfId="7" applyBorder="1" applyAlignment="1">
      <alignment wrapText="1"/>
    </xf>
    <xf numFmtId="0" fontId="7" fillId="0" borderId="1" xfId="7" applyFont="1" applyBorder="1" applyAlignment="1"/>
    <xf numFmtId="0" fontId="12" fillId="0" borderId="1" xfId="7" applyFont="1" applyBorder="1" applyAlignment="1"/>
    <xf numFmtId="0" fontId="7" fillId="0" borderId="4" xfId="7" applyFont="1" applyBorder="1" applyAlignment="1"/>
    <xf numFmtId="0" fontId="12" fillId="0" borderId="5" xfId="7" applyFont="1" applyBorder="1" applyAlignment="1"/>
    <xf numFmtId="0" fontId="12" fillId="0" borderId="6" xfId="7" applyFont="1" applyBorder="1" applyAlignment="1"/>
    <xf numFmtId="0" fontId="7" fillId="0" borderId="4" xfId="7" applyFont="1" applyBorder="1" applyAlignment="1">
      <alignment vertical="center" wrapText="1"/>
    </xf>
    <xf numFmtId="0" fontId="11" fillId="0" borderId="5" xfId="7" applyFont="1" applyBorder="1" applyAlignment="1">
      <alignment wrapText="1"/>
    </xf>
    <xf numFmtId="0" fontId="11" fillId="0" borderId="6" xfId="7" applyFont="1" applyBorder="1" applyAlignment="1">
      <alignment wrapText="1"/>
    </xf>
    <xf numFmtId="0" fontId="5" fillId="0" borderId="7" xfId="7" applyFont="1" applyBorder="1" applyAlignment="1">
      <alignment vertical="center" wrapText="1"/>
    </xf>
    <xf numFmtId="0" fontId="7" fillId="0" borderId="5" xfId="7" applyFont="1" applyBorder="1" applyAlignment="1"/>
    <xf numFmtId="0" fontId="7" fillId="0" borderId="6" xfId="7" applyFont="1" applyBorder="1" applyAlignment="1"/>
    <xf numFmtId="0" fontId="4" fillId="0" borderId="4" xfId="7" applyFont="1" applyBorder="1" applyAlignment="1">
      <alignment horizontal="center" wrapText="1"/>
    </xf>
    <xf numFmtId="0" fontId="4" fillId="0" borderId="5" xfId="7" applyFont="1" applyBorder="1" applyAlignment="1">
      <alignment horizontal="center" wrapText="1"/>
    </xf>
    <xf numFmtId="0" fontId="4" fillId="0" borderId="6" xfId="7" applyFont="1" applyBorder="1" applyAlignment="1">
      <alignment horizontal="center" wrapText="1"/>
    </xf>
    <xf numFmtId="0" fontId="5" fillId="0" borderId="5" xfId="7" applyFont="1" applyBorder="1" applyAlignment="1">
      <alignment wrapText="1"/>
    </xf>
    <xf numFmtId="0" fontId="5" fillId="0" borderId="6" xfId="7" applyFont="1" applyBorder="1" applyAlignment="1">
      <alignment wrapText="1"/>
    </xf>
    <xf numFmtId="169" fontId="13" fillId="4" borderId="12" xfId="12" applyNumberFormat="1" applyFont="1" applyFill="1" applyBorder="1" applyAlignment="1">
      <alignment horizontal="center"/>
    </xf>
    <xf numFmtId="2" fontId="3" fillId="0" borderId="12" xfId="12" applyNumberFormat="1" applyFont="1" applyBorder="1" applyAlignment="1">
      <alignment horizontal="center"/>
    </xf>
    <xf numFmtId="2" fontId="13" fillId="4" borderId="14" xfId="12" applyNumberFormat="1" applyFont="1" applyFill="1" applyBorder="1" applyAlignment="1">
      <alignment horizontal="center" vertical="center" wrapText="1"/>
    </xf>
    <xf numFmtId="2" fontId="3" fillId="6" borderId="12" xfId="12" applyNumberFormat="1" applyFont="1" applyFill="1" applyBorder="1" applyAlignment="1">
      <alignment horizontal="center"/>
    </xf>
    <xf numFmtId="2" fontId="3" fillId="6" borderId="0" xfId="12" applyNumberFormat="1" applyFont="1" applyFill="1" applyAlignment="1">
      <alignment horizontal="center"/>
    </xf>
    <xf numFmtId="0" fontId="13" fillId="4" borderId="14" xfId="12" applyFont="1" applyFill="1" applyBorder="1" applyAlignment="1">
      <alignment horizontal="center" vertical="center" wrapText="1"/>
    </xf>
    <xf numFmtId="168" fontId="13" fillId="4" borderId="12" xfId="12" applyNumberFormat="1" applyFont="1" applyFill="1" applyBorder="1" applyAlignment="1">
      <alignment horizontal="center"/>
    </xf>
    <xf numFmtId="1" fontId="32" fillId="4" borderId="15" xfId="12" applyNumberFormat="1" applyFont="1" applyFill="1" applyBorder="1" applyAlignment="1">
      <alignment horizontal="center" vertical="center" wrapText="1"/>
    </xf>
    <xf numFmtId="4" fontId="13" fillId="4" borderId="12" xfId="12" applyNumberFormat="1" applyFont="1" applyFill="1" applyBorder="1" applyAlignment="1">
      <alignment horizontal="center"/>
    </xf>
    <xf numFmtId="0" fontId="13" fillId="4" borderId="15" xfId="12" applyFont="1" applyFill="1" applyBorder="1" applyAlignment="1">
      <alignment horizontal="center" vertical="center" wrapText="1"/>
    </xf>
    <xf numFmtId="168" fontId="13" fillId="4" borderId="15" xfId="12" applyNumberFormat="1" applyFont="1" applyFill="1" applyBorder="1" applyAlignment="1">
      <alignment horizontal="center" vertical="center" wrapText="1"/>
    </xf>
    <xf numFmtId="174" fontId="13" fillId="4" borderId="12" xfId="12" applyNumberFormat="1" applyFont="1" applyFill="1" applyBorder="1" applyAlignment="1">
      <alignment horizontal="center"/>
    </xf>
    <xf numFmtId="4" fontId="3" fillId="0" borderId="12" xfId="12" applyNumberFormat="1" applyFont="1" applyBorder="1" applyAlignment="1">
      <alignment horizontal="center"/>
    </xf>
    <xf numFmtId="4" fontId="13" fillId="4" borderId="14" xfId="12" applyNumberFormat="1" applyFont="1" applyFill="1" applyBorder="1" applyAlignment="1">
      <alignment horizontal="center" vertical="center" wrapText="1"/>
    </xf>
    <xf numFmtId="4" fontId="13" fillId="4" borderId="15" xfId="12" applyNumberFormat="1" applyFont="1" applyFill="1" applyBorder="1" applyAlignment="1">
      <alignment horizontal="center" vertical="center" wrapText="1"/>
    </xf>
    <xf numFmtId="4" fontId="3" fillId="6" borderId="12" xfId="12" applyNumberFormat="1" applyFont="1" applyFill="1" applyBorder="1" applyAlignment="1">
      <alignment horizontal="center"/>
    </xf>
    <xf numFmtId="4" fontId="3" fillId="6" borderId="0" xfId="12" applyNumberFormat="1" applyFont="1" applyFill="1" applyAlignment="1">
      <alignment horizontal="center"/>
    </xf>
    <xf numFmtId="172" fontId="14" fillId="0" borderId="12" xfId="12" applyNumberFormat="1" applyFont="1" applyBorder="1" applyAlignment="1">
      <alignment horizontal="center"/>
    </xf>
    <xf numFmtId="172" fontId="16" fillId="0" borderId="12" xfId="12" applyNumberFormat="1" applyFont="1" applyBorder="1" applyAlignment="1">
      <alignment horizontal="center"/>
    </xf>
    <xf numFmtId="4" fontId="16" fillId="0" borderId="12" xfId="12" applyNumberFormat="1" applyFont="1" applyBorder="1" applyAlignment="1">
      <alignment horizontal="center"/>
    </xf>
    <xf numFmtId="172" fontId="13" fillId="4" borderId="15" xfId="12" applyNumberFormat="1" applyFont="1" applyFill="1" applyBorder="1" applyAlignment="1">
      <alignment horizontal="center" vertical="center" wrapText="1"/>
    </xf>
    <xf numFmtId="168" fontId="13" fillId="8" borderId="12" xfId="12" applyNumberFormat="1" applyFont="1" applyFill="1" applyBorder="1" applyAlignment="1">
      <alignment horizontal="center"/>
    </xf>
    <xf numFmtId="172" fontId="13" fillId="4" borderId="12" xfId="12" applyNumberFormat="1" applyFont="1" applyFill="1" applyBorder="1" applyAlignment="1">
      <alignment horizontal="center"/>
    </xf>
    <xf numFmtId="172" fontId="14" fillId="0" borderId="12" xfId="12" applyNumberFormat="1" applyFont="1" applyFill="1" applyBorder="1" applyAlignment="1">
      <alignment horizontal="center"/>
    </xf>
    <xf numFmtId="4" fontId="3" fillId="0" borderId="12" xfId="12" applyNumberFormat="1" applyFont="1" applyFill="1" applyBorder="1" applyAlignment="1">
      <alignment horizontal="center"/>
    </xf>
    <xf numFmtId="4" fontId="16" fillId="0" borderId="12" xfId="12" applyNumberFormat="1" applyFont="1" applyFill="1" applyBorder="1" applyAlignment="1">
      <alignment horizontal="center"/>
    </xf>
    <xf numFmtId="168" fontId="3" fillId="0" borderId="12" xfId="11" applyNumberFormat="1" applyFont="1" applyBorder="1" applyAlignment="1">
      <alignment horizontal="center"/>
    </xf>
    <xf numFmtId="0" fontId="13" fillId="4" borderId="14" xfId="11" applyFont="1" applyFill="1" applyBorder="1" applyAlignment="1">
      <alignment horizontal="center" vertical="center" wrapText="1"/>
    </xf>
    <xf numFmtId="0" fontId="13" fillId="4" borderId="15" xfId="11" applyFont="1" applyFill="1" applyBorder="1" applyAlignment="1">
      <alignment horizontal="center" vertical="center" wrapText="1"/>
    </xf>
    <xf numFmtId="169" fontId="13" fillId="4" borderId="12" xfId="11" applyNumberFormat="1" applyFont="1" applyFill="1" applyBorder="1" applyAlignment="1">
      <alignment horizontal="center"/>
    </xf>
    <xf numFmtId="168" fontId="3" fillId="6" borderId="12" xfId="11" applyNumberFormat="1" applyFont="1" applyFill="1" applyBorder="1" applyAlignment="1">
      <alignment horizontal="center"/>
    </xf>
    <xf numFmtId="168" fontId="3" fillId="6" borderId="0" xfId="11" applyNumberFormat="1" applyFont="1" applyFill="1" applyAlignment="1">
      <alignment horizontal="center"/>
    </xf>
    <xf numFmtId="2" fontId="3" fillId="0" borderId="12" xfId="11" applyNumberFormat="1" applyFont="1" applyBorder="1" applyAlignment="1">
      <alignment horizontal="center"/>
    </xf>
    <xf numFmtId="2" fontId="13" fillId="4" borderId="14" xfId="11" applyNumberFormat="1" applyFont="1" applyFill="1" applyBorder="1" applyAlignment="1">
      <alignment horizontal="center" vertical="center" wrapText="1"/>
    </xf>
    <xf numFmtId="2" fontId="13" fillId="4" borderId="15" xfId="11" applyNumberFormat="1" applyFont="1" applyFill="1" applyBorder="1" applyAlignment="1">
      <alignment horizontal="center" vertical="center" wrapText="1"/>
    </xf>
    <xf numFmtId="2" fontId="3" fillId="6" borderId="12" xfId="11" applyNumberFormat="1" applyFont="1" applyFill="1" applyBorder="1" applyAlignment="1">
      <alignment horizontal="center"/>
    </xf>
    <xf numFmtId="2" fontId="3" fillId="6" borderId="0" xfId="11" applyNumberFormat="1" applyFont="1" applyFill="1" applyAlignment="1">
      <alignment horizontal="center"/>
    </xf>
    <xf numFmtId="4" fontId="13" fillId="4" borderId="12" xfId="11" applyNumberFormat="1" applyFont="1" applyFill="1" applyBorder="1" applyAlignment="1">
      <alignment horizontal="center"/>
    </xf>
    <xf numFmtId="2" fontId="13" fillId="4" borderId="14" xfId="12" applyNumberFormat="1" applyFont="1" applyFill="1" applyBorder="1" applyAlignment="1">
      <alignment horizontal="center" vertical="center"/>
    </xf>
    <xf numFmtId="2" fontId="3" fillId="0" borderId="12" xfId="12" applyNumberFormat="1" applyFont="1" applyFill="1" applyBorder="1" applyAlignment="1">
      <alignment horizontal="center"/>
    </xf>
    <xf numFmtId="171" fontId="14" fillId="0" borderId="12" xfId="12" applyNumberFormat="1" applyFont="1" applyBorder="1" applyAlignment="1">
      <alignment horizontal="center"/>
    </xf>
    <xf numFmtId="1" fontId="32" fillId="4" borderId="15" xfId="12" applyNumberFormat="1" applyFont="1" applyFill="1" applyBorder="1" applyAlignment="1">
      <alignment horizontal="center" vertical="center"/>
    </xf>
    <xf numFmtId="1" fontId="22" fillId="0" borderId="1" xfId="10" applyNumberFormat="1" applyBorder="1" applyAlignment="1">
      <alignment horizontal="right" vertical="center"/>
    </xf>
    <xf numFmtId="166" fontId="22" fillId="0" borderId="1" xfId="10" applyNumberFormat="1" applyBorder="1" applyAlignment="1">
      <alignment horizontal="right" vertical="center"/>
    </xf>
    <xf numFmtId="1" fontId="22" fillId="0" borderId="1" xfId="10" applyNumberFormat="1" applyFill="1" applyBorder="1" applyAlignment="1">
      <alignment horizontal="right" vertical="center"/>
    </xf>
    <xf numFmtId="166" fontId="22" fillId="0" borderId="1" xfId="10" applyNumberFormat="1" applyFill="1" applyBorder="1" applyAlignment="1">
      <alignment horizontal="right" vertical="center"/>
    </xf>
    <xf numFmtId="1" fontId="22" fillId="0" borderId="1" xfId="10" applyNumberFormat="1" applyBorder="1" applyAlignment="1">
      <alignment horizontal="right" vertical="center" wrapText="1"/>
    </xf>
    <xf numFmtId="166" fontId="22" fillId="0" borderId="1" xfId="10" applyNumberFormat="1" applyBorder="1" applyAlignment="1">
      <alignment horizontal="right" vertical="center" wrapText="1"/>
    </xf>
    <xf numFmtId="1" fontId="22" fillId="0" borderId="1" xfId="10" applyNumberFormat="1" applyBorder="1" applyAlignment="1">
      <alignment horizontal="right" wrapText="1"/>
    </xf>
    <xf numFmtId="166" fontId="22" fillId="0" borderId="1" xfId="10" applyNumberFormat="1" applyBorder="1" applyAlignment="1">
      <alignment horizontal="right" wrapText="1"/>
    </xf>
    <xf numFmtId="0" fontId="22" fillId="0" borderId="1" xfId="10" applyBorder="1" applyAlignment="1">
      <alignment horizontal="right" wrapText="1"/>
    </xf>
    <xf numFmtId="1" fontId="22" fillId="0" borderId="1" xfId="10" applyNumberFormat="1" applyBorder="1" applyAlignment="1">
      <alignment horizontal="right"/>
    </xf>
    <xf numFmtId="166" fontId="22" fillId="0" borderId="1" xfId="10" applyNumberFormat="1" applyBorder="1" applyAlignment="1">
      <alignment horizontal="right"/>
    </xf>
    <xf numFmtId="0" fontId="22" fillId="0" borderId="1" xfId="10" applyBorder="1" applyAlignment="1">
      <alignment horizontal="right"/>
    </xf>
  </cellXfs>
  <cellStyles count="22">
    <cellStyle name="Comma 2" xfId="1"/>
    <cellStyle name="Comma 3" xfId="2"/>
    <cellStyle name="Comma 3 2" xfId="3"/>
    <cellStyle name="Comma 3 3" xfId="21"/>
    <cellStyle name="Comma 4" xfId="4"/>
    <cellStyle name="Currency 2" xfId="5"/>
    <cellStyle name="Normal" xfId="0" builtinId="0"/>
    <cellStyle name="Normal 2" xfId="6"/>
    <cellStyle name="Normal 2 2" xfId="7"/>
    <cellStyle name="Normal 2 3" xfId="8"/>
    <cellStyle name="Normal 2 4" xfId="18"/>
    <cellStyle name="Normal 3" xfId="9"/>
    <cellStyle name="Normal 3 2" xfId="10"/>
    <cellStyle name="Normal 4" xfId="11"/>
    <cellStyle name="Normal 4 2" xfId="12"/>
    <cellStyle name="Normal 5" xfId="13"/>
    <cellStyle name="Normal 5 2" xfId="20"/>
    <cellStyle name="Normal 6" xfId="14"/>
    <cellStyle name="Normal 7" xfId="19"/>
    <cellStyle name="Percent" xfId="15" builtinId="5"/>
    <cellStyle name="Percent 2" xfId="16"/>
    <cellStyle name="Percent 3"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calcChain" Target="calcChain.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MP\SWAUP2\Demography\BWRM5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old/STAR_Summary_Malawi_Zambia_Zimbabw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sting%20Master%20sheet_Zamb_combined%2018042017%20(b).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awrence/Dropbox/EconNetwork/EconEv/Costing%20data_zambia/Health%20facility/Costing%20Master%20sheet_Zamb_combined%2018042017%20(b).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tar%20costing/IEAN/Latest%20versions/Presentations%20and%20reports/HIV_UnitCostDatabase_v1%200%20201704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ryto%20analysis/Copy%20of%20Copy%20of%20UHT%20costs_01%2006%202016_lm_ag_lm.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acility%20Costing_12.01.17%20(Linda%20Sande's%20conflicted%20copy%202017-04-19)lm.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Lawrence/Dropbox/EconNetwork/EconEv/Costing%20data_zambia/Health%20facility/Malawi/Facility%20Costing_19.04.1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Lawrence/Dropbox/EconNetwork/EconEv/Costing%20data_zambia/Health%20facility/Costing%20Master%20sheet_Zamb_combined%2018042017.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Zim%20HIV-ST%20&amp;%20HF%20Costing%20Master%20sheets.xlsx%20(25-04-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fo"/>
      <sheetName val="commentary"/>
      <sheetName val="Diary"/>
      <sheetName val="weekly"/>
      <sheetName val="monthly"/>
      <sheetName val="extremes"/>
      <sheetName val="correction"/>
      <sheetName val="Chart1"/>
      <sheetName val="estimates versus actuals"/>
      <sheetName val="quarterly"/>
      <sheetName val="estimation"/>
      <sheetName val="quarterly accuracy"/>
      <sheetName val="annually"/>
      <sheetName val="occurrences -long term+feathers"/>
      <sheetName val="occurrences - long term A4"/>
      <sheetName val="occurrences- recent &amp; projected"/>
      <sheetName val="Comparison-Pop Trends"/>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Stata Codes"/>
      <sheetName val="Summary Mw "/>
      <sheetName val="Summary_Zam"/>
      <sheetName val="Summary_Zam _kit"/>
      <sheetName val="Stata_input"/>
      <sheetName val="Stata_activity"/>
      <sheetName val="Summary_Zim_"/>
      <sheetName val="Descritpive tables"/>
      <sheetName val="Sheet1"/>
      <sheetName val="Box charts"/>
      <sheetName val="Sheet2"/>
      <sheetName val="Sensitivity summary"/>
      <sheetName val="Resource utilisation"/>
    </sheetNames>
    <sheetDataSet>
      <sheetData sheetId="0"/>
      <sheetData sheetId="1">
        <row r="147">
          <cell r="D147">
            <v>1084</v>
          </cell>
          <cell r="E147">
            <v>108</v>
          </cell>
        </row>
        <row r="148">
          <cell r="D148">
            <v>4466</v>
          </cell>
          <cell r="E148">
            <v>130</v>
          </cell>
        </row>
        <row r="149">
          <cell r="D149">
            <v>3086</v>
          </cell>
          <cell r="E149">
            <v>121</v>
          </cell>
        </row>
        <row r="150">
          <cell r="D150">
            <v>3618</v>
          </cell>
          <cell r="E150">
            <v>252</v>
          </cell>
        </row>
        <row r="151">
          <cell r="D151">
            <v>2982</v>
          </cell>
          <cell r="E151">
            <v>230</v>
          </cell>
        </row>
        <row r="152">
          <cell r="D152">
            <v>4064</v>
          </cell>
          <cell r="E152">
            <v>495</v>
          </cell>
        </row>
        <row r="153">
          <cell r="D153">
            <v>835</v>
          </cell>
          <cell r="E153">
            <v>133</v>
          </cell>
        </row>
        <row r="154">
          <cell r="D154">
            <v>4517</v>
          </cell>
          <cell r="E154">
            <v>602</v>
          </cell>
        </row>
        <row r="155">
          <cell r="D155">
            <v>3706</v>
          </cell>
          <cell r="E155">
            <v>372</v>
          </cell>
        </row>
        <row r="156">
          <cell r="D156">
            <v>4664</v>
          </cell>
          <cell r="E156">
            <v>385</v>
          </cell>
        </row>
        <row r="157">
          <cell r="D157">
            <v>7953</v>
          </cell>
          <cell r="E157">
            <v>950</v>
          </cell>
        </row>
        <row r="158">
          <cell r="D158">
            <v>3461</v>
          </cell>
          <cell r="E158">
            <v>530</v>
          </cell>
        </row>
        <row r="159">
          <cell r="D159">
            <v>3167</v>
          </cell>
          <cell r="E159">
            <v>138</v>
          </cell>
        </row>
        <row r="160">
          <cell r="D160">
            <v>920</v>
          </cell>
          <cell r="E160">
            <v>25</v>
          </cell>
        </row>
        <row r="161">
          <cell r="D161">
            <v>2538</v>
          </cell>
          <cell r="E161">
            <v>93</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SSUMPTIONS LOG"/>
      <sheetName val="Background&amp;Assumptions"/>
      <sheetName val="Salary sheet"/>
      <sheetName val="Price list"/>
      <sheetName val="Summary"/>
      <sheetName val="PSIlevelStart-up"/>
      <sheetName val="PSICapital"/>
      <sheetName val="PSIRecurrent"/>
      <sheetName val="Summary_Govt"/>
      <sheetName val="Descriptive stats"/>
      <sheetName val="Stata dataset"/>
      <sheetName val="Mapanza-cap"/>
      <sheetName val="Mapanza_rec"/>
      <sheetName val="Mbabala_cap"/>
      <sheetName val="Mbabala_rec"/>
      <sheetName val="Sikalong_cap"/>
      <sheetName val="Sikalong_rec"/>
      <sheetName val="Batoka_cap"/>
      <sheetName val="Batoka_rec"/>
      <sheetName val="Makeni_cap"/>
      <sheetName val="Makeni_rec"/>
      <sheetName val="N'gombe_cap"/>
      <sheetName val="N'gombe_rec"/>
      <sheetName val="Mpunde_cap"/>
      <sheetName val="Sheet1"/>
      <sheetName val="Mpunde_rec"/>
      <sheetName val="St Paul's_cap"/>
      <sheetName val="St Paul's_rec"/>
      <sheetName val="Chankomo_cap"/>
      <sheetName val="Chankomo_rec"/>
      <sheetName val="Nkole_cap"/>
      <sheetName val="Nkole_rec"/>
      <sheetName val="Lubuto_cap"/>
      <sheetName val="Lubuto_rec"/>
      <sheetName val="Twapia_cap"/>
      <sheetName val="Twapia_rec"/>
      <sheetName val="Project Outputs Daly inputs"/>
    </sheetNames>
    <sheetDataSet>
      <sheetData sheetId="0"/>
      <sheetData sheetId="1">
        <row r="19">
          <cell r="D19">
            <v>0.03</v>
          </cell>
        </row>
        <row r="24">
          <cell r="D24">
            <v>0.03</v>
          </cell>
        </row>
        <row r="25">
          <cell r="D25">
            <v>10.0266</v>
          </cell>
        </row>
        <row r="32">
          <cell r="D32">
            <v>0.77</v>
          </cell>
        </row>
        <row r="33">
          <cell r="D33">
            <v>0.30000000000000004</v>
          </cell>
        </row>
        <row r="34">
          <cell r="D34">
            <v>0.97</v>
          </cell>
        </row>
        <row r="35">
          <cell r="D35">
            <v>0.5</v>
          </cell>
        </row>
        <row r="36">
          <cell r="D36">
            <v>375</v>
          </cell>
        </row>
        <row r="37">
          <cell r="D37">
            <v>2500</v>
          </cell>
        </row>
        <row r="39">
          <cell r="D39">
            <v>2500</v>
          </cell>
        </row>
        <row r="40">
          <cell r="D40">
            <v>2600</v>
          </cell>
        </row>
        <row r="42">
          <cell r="D42">
            <v>3093</v>
          </cell>
        </row>
        <row r="43">
          <cell r="D43">
            <v>3833</v>
          </cell>
        </row>
        <row r="44">
          <cell r="D44">
            <v>3500</v>
          </cell>
        </row>
        <row r="46">
          <cell r="D46">
            <v>35</v>
          </cell>
        </row>
        <row r="47">
          <cell r="D47">
            <v>8.9599999999999999E-2</v>
          </cell>
        </row>
        <row r="48">
          <cell r="D48">
            <v>10</v>
          </cell>
        </row>
        <row r="49">
          <cell r="D49">
            <v>5</v>
          </cell>
        </row>
        <row r="50">
          <cell r="D50">
            <v>1960</v>
          </cell>
        </row>
        <row r="51">
          <cell r="D51">
            <v>1976</v>
          </cell>
        </row>
        <row r="52">
          <cell r="D52">
            <v>3196</v>
          </cell>
        </row>
        <row r="53">
          <cell r="D53">
            <v>1388</v>
          </cell>
        </row>
        <row r="54">
          <cell r="D54">
            <v>10054</v>
          </cell>
        </row>
        <row r="55">
          <cell r="D55">
            <v>19557</v>
          </cell>
        </row>
        <row r="56">
          <cell r="D56">
            <v>6957</v>
          </cell>
        </row>
        <row r="57">
          <cell r="D57">
            <v>4192</v>
          </cell>
        </row>
        <row r="58">
          <cell r="D58">
            <v>2600</v>
          </cell>
        </row>
        <row r="59">
          <cell r="D59">
            <v>852</v>
          </cell>
        </row>
        <row r="60">
          <cell r="D60">
            <v>2691</v>
          </cell>
        </row>
        <row r="61">
          <cell r="D61">
            <v>2076</v>
          </cell>
        </row>
        <row r="62">
          <cell r="D62">
            <v>48</v>
          </cell>
        </row>
        <row r="63">
          <cell r="D63">
            <v>94</v>
          </cell>
        </row>
        <row r="64">
          <cell r="D64">
            <v>129</v>
          </cell>
        </row>
        <row r="65">
          <cell r="D65">
            <v>119</v>
          </cell>
        </row>
        <row r="68">
          <cell r="D68">
            <v>907</v>
          </cell>
        </row>
        <row r="69">
          <cell r="D69">
            <v>664</v>
          </cell>
        </row>
        <row r="70">
          <cell r="D70">
            <v>238</v>
          </cell>
        </row>
        <row r="71">
          <cell r="D71">
            <v>121</v>
          </cell>
        </row>
        <row r="72">
          <cell r="D72">
            <v>110</v>
          </cell>
        </row>
        <row r="73">
          <cell r="D73">
            <v>81</v>
          </cell>
        </row>
        <row r="74">
          <cell r="D74">
            <v>2500</v>
          </cell>
        </row>
        <row r="75">
          <cell r="D75">
            <v>10051</v>
          </cell>
        </row>
        <row r="76">
          <cell r="D76">
            <v>20574</v>
          </cell>
        </row>
        <row r="77">
          <cell r="D77">
            <v>16007</v>
          </cell>
        </row>
        <row r="78">
          <cell r="D78">
            <v>11830</v>
          </cell>
        </row>
        <row r="79">
          <cell r="D79">
            <v>65190</v>
          </cell>
        </row>
        <row r="80">
          <cell r="D80">
            <v>103682</v>
          </cell>
        </row>
        <row r="81">
          <cell r="D81">
            <v>60871</v>
          </cell>
        </row>
        <row r="82">
          <cell r="D82">
            <v>37885</v>
          </cell>
        </row>
        <row r="83">
          <cell r="D83">
            <v>16580</v>
          </cell>
        </row>
        <row r="84">
          <cell r="D84">
            <v>5685</v>
          </cell>
        </row>
        <row r="85">
          <cell r="D85">
            <v>13695</v>
          </cell>
        </row>
        <row r="86">
          <cell r="D86">
            <v>18161</v>
          </cell>
        </row>
        <row r="88">
          <cell r="D88">
            <v>26</v>
          </cell>
        </row>
        <row r="90">
          <cell r="D90">
            <v>17</v>
          </cell>
        </row>
        <row r="93">
          <cell r="D93">
            <v>31</v>
          </cell>
        </row>
        <row r="94">
          <cell r="D94">
            <v>19</v>
          </cell>
        </row>
        <row r="97">
          <cell r="D97">
            <v>56</v>
          </cell>
        </row>
        <row r="98">
          <cell r="D98">
            <v>51</v>
          </cell>
        </row>
        <row r="100">
          <cell r="D100">
            <v>8</v>
          </cell>
        </row>
        <row r="102">
          <cell r="D102">
            <v>3</v>
          </cell>
        </row>
        <row r="105">
          <cell r="D105">
            <v>6</v>
          </cell>
        </row>
        <row r="106">
          <cell r="D106">
            <v>3</v>
          </cell>
        </row>
        <row r="109">
          <cell r="D109">
            <v>10</v>
          </cell>
        </row>
        <row r="110">
          <cell r="D110">
            <v>9</v>
          </cell>
        </row>
        <row r="111">
          <cell r="D111">
            <v>0</v>
          </cell>
        </row>
        <row r="113">
          <cell r="D113">
            <v>12</v>
          </cell>
        </row>
        <row r="126">
          <cell r="D126">
            <v>234351</v>
          </cell>
        </row>
        <row r="128">
          <cell r="D128">
            <v>274326</v>
          </cell>
        </row>
        <row r="129">
          <cell r="D129">
            <v>555156</v>
          </cell>
        </row>
        <row r="130">
          <cell r="D130">
            <v>13491</v>
          </cell>
        </row>
        <row r="131">
          <cell r="D131">
            <v>15566</v>
          </cell>
        </row>
        <row r="132">
          <cell r="D132">
            <v>11415</v>
          </cell>
        </row>
        <row r="133">
          <cell r="D133">
            <v>14528</v>
          </cell>
        </row>
        <row r="134">
          <cell r="D134">
            <v>46409</v>
          </cell>
        </row>
        <row r="135">
          <cell r="D135">
            <v>51040</v>
          </cell>
        </row>
        <row r="137">
          <cell r="D137">
            <v>7673</v>
          </cell>
        </row>
        <row r="139">
          <cell r="D139">
            <v>15228</v>
          </cell>
        </row>
        <row r="140">
          <cell r="D140">
            <v>50094</v>
          </cell>
        </row>
        <row r="141">
          <cell r="D141">
            <v>24078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6">
          <cell r="C6">
            <v>0</v>
          </cell>
        </row>
        <row r="7">
          <cell r="C7">
            <v>0</v>
          </cell>
        </row>
        <row r="8">
          <cell r="C8">
            <v>0</v>
          </cell>
        </row>
        <row r="11">
          <cell r="C11">
            <v>0</v>
          </cell>
        </row>
        <row r="12">
          <cell r="C12">
            <v>0</v>
          </cell>
        </row>
        <row r="18">
          <cell r="E18">
            <v>0</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SSUMPTIONS LOG"/>
      <sheetName val="Background&amp;Assumptions"/>
      <sheetName val="Salary sheet"/>
      <sheetName val="Price list"/>
      <sheetName val="Summary"/>
      <sheetName val="PSIlevelStart-up"/>
      <sheetName val="PSICapital"/>
      <sheetName val="PSIRecurrent"/>
      <sheetName val="Summary_Govt"/>
      <sheetName val="Descriptive stats"/>
      <sheetName val="Stata dataset"/>
      <sheetName val="Mapanza-cap"/>
      <sheetName val="Mapanza_rec"/>
      <sheetName val="Mbabala_cap"/>
      <sheetName val="Mbabala_rec"/>
      <sheetName val="Sikalong_cap"/>
      <sheetName val="Sikalong_rec"/>
      <sheetName val="Batoka_cap"/>
      <sheetName val="Batoka_rec"/>
      <sheetName val="Makeni_cap"/>
      <sheetName val="Makeni_rec"/>
      <sheetName val="N'gombe_cap"/>
      <sheetName val="N'gombe_rec"/>
      <sheetName val="Mpunde_cap"/>
      <sheetName val="Sheet1"/>
      <sheetName val="Mpunde_rec"/>
      <sheetName val="St Paul's_cap"/>
      <sheetName val="St Paul's_rec"/>
      <sheetName val="Chankomo_cap"/>
      <sheetName val="Chankomo_rec"/>
      <sheetName val="Nkole_cap"/>
      <sheetName val="Nkole_rec"/>
      <sheetName val="Lubuto_cap"/>
      <sheetName val="Lubuto_rec"/>
      <sheetName val="Twapia_cap"/>
      <sheetName val="Twapia_rec"/>
      <sheetName val="Project Outputs Daly inputs"/>
    </sheetNames>
    <sheetDataSet>
      <sheetData sheetId="0" refreshError="1"/>
      <sheetData sheetId="1" refreshError="1">
        <row r="19">
          <cell r="D19">
            <v>0.03</v>
          </cell>
        </row>
        <row r="24">
          <cell r="D24">
            <v>0.03</v>
          </cell>
        </row>
        <row r="32">
          <cell r="D32">
            <v>0.77</v>
          </cell>
        </row>
        <row r="33">
          <cell r="D33">
            <v>0.30000000000000004</v>
          </cell>
        </row>
        <row r="34">
          <cell r="D34">
            <v>0.97</v>
          </cell>
        </row>
        <row r="35">
          <cell r="D35">
            <v>0.5</v>
          </cell>
        </row>
        <row r="36">
          <cell r="D36">
            <v>375</v>
          </cell>
        </row>
        <row r="37">
          <cell r="D37">
            <v>2500</v>
          </cell>
        </row>
        <row r="39">
          <cell r="D39">
            <v>2500</v>
          </cell>
        </row>
        <row r="40">
          <cell r="D40">
            <v>2600</v>
          </cell>
        </row>
        <row r="42">
          <cell r="D42">
            <v>3093</v>
          </cell>
        </row>
        <row r="43">
          <cell r="D43">
            <v>3833</v>
          </cell>
        </row>
        <row r="44">
          <cell r="D44">
            <v>3500</v>
          </cell>
        </row>
        <row r="46">
          <cell r="D46">
            <v>35</v>
          </cell>
        </row>
        <row r="47">
          <cell r="D47">
            <v>8.9599999999999999E-2</v>
          </cell>
        </row>
        <row r="48">
          <cell r="D48">
            <v>10</v>
          </cell>
        </row>
        <row r="49">
          <cell r="D49">
            <v>5</v>
          </cell>
        </row>
        <row r="50">
          <cell r="D50">
            <v>1960</v>
          </cell>
        </row>
        <row r="51">
          <cell r="D51">
            <v>1976</v>
          </cell>
        </row>
        <row r="52">
          <cell r="D52">
            <v>3196</v>
          </cell>
        </row>
        <row r="53">
          <cell r="D53">
            <v>1388</v>
          </cell>
        </row>
        <row r="54">
          <cell r="D54">
            <v>10054</v>
          </cell>
        </row>
        <row r="55">
          <cell r="D55">
            <v>19557</v>
          </cell>
        </row>
        <row r="56">
          <cell r="D56">
            <v>6957</v>
          </cell>
        </row>
        <row r="57">
          <cell r="D57">
            <v>4192</v>
          </cell>
        </row>
        <row r="58">
          <cell r="D58">
            <v>2600</v>
          </cell>
        </row>
        <row r="59">
          <cell r="D59">
            <v>852</v>
          </cell>
        </row>
        <row r="60">
          <cell r="D60">
            <v>2691</v>
          </cell>
        </row>
        <row r="61">
          <cell r="D61">
            <v>2076</v>
          </cell>
        </row>
        <row r="62">
          <cell r="D62">
            <v>48</v>
          </cell>
        </row>
        <row r="63">
          <cell r="D63">
            <v>94</v>
          </cell>
        </row>
        <row r="64">
          <cell r="D64">
            <v>129</v>
          </cell>
        </row>
        <row r="65">
          <cell r="D65">
            <v>119</v>
          </cell>
        </row>
        <row r="68">
          <cell r="D68">
            <v>907</v>
          </cell>
        </row>
        <row r="69">
          <cell r="D69">
            <v>664</v>
          </cell>
        </row>
        <row r="70">
          <cell r="D70">
            <v>238</v>
          </cell>
        </row>
        <row r="71">
          <cell r="D71">
            <v>121</v>
          </cell>
        </row>
        <row r="72">
          <cell r="D72">
            <v>110</v>
          </cell>
        </row>
        <row r="73">
          <cell r="D73">
            <v>81</v>
          </cell>
        </row>
        <row r="74">
          <cell r="D74">
            <v>2500</v>
          </cell>
        </row>
        <row r="75">
          <cell r="D75">
            <v>10051</v>
          </cell>
        </row>
        <row r="76">
          <cell r="D76">
            <v>20574</v>
          </cell>
        </row>
        <row r="77">
          <cell r="D77">
            <v>16007</v>
          </cell>
        </row>
        <row r="78">
          <cell r="D78">
            <v>11830</v>
          </cell>
        </row>
        <row r="79">
          <cell r="D79">
            <v>65190</v>
          </cell>
        </row>
        <row r="80">
          <cell r="D80">
            <v>103682</v>
          </cell>
        </row>
        <row r="81">
          <cell r="D81">
            <v>60871</v>
          </cell>
        </row>
        <row r="82">
          <cell r="D82">
            <v>37885</v>
          </cell>
        </row>
        <row r="83">
          <cell r="D83">
            <v>16580</v>
          </cell>
        </row>
        <row r="84">
          <cell r="D84">
            <v>5685</v>
          </cell>
        </row>
        <row r="85">
          <cell r="D85">
            <v>13695</v>
          </cell>
        </row>
        <row r="86">
          <cell r="D86">
            <v>18161</v>
          </cell>
        </row>
        <row r="88">
          <cell r="D88">
            <v>26</v>
          </cell>
        </row>
        <row r="90">
          <cell r="D90">
            <v>17</v>
          </cell>
        </row>
        <row r="93">
          <cell r="D93">
            <v>31</v>
          </cell>
        </row>
        <row r="94">
          <cell r="D94">
            <v>19</v>
          </cell>
        </row>
        <row r="97">
          <cell r="D97">
            <v>56</v>
          </cell>
        </row>
        <row r="98">
          <cell r="D98">
            <v>51</v>
          </cell>
        </row>
        <row r="100">
          <cell r="D100">
            <v>8</v>
          </cell>
        </row>
        <row r="102">
          <cell r="D102">
            <v>3</v>
          </cell>
        </row>
        <row r="105">
          <cell r="D105">
            <v>6</v>
          </cell>
        </row>
        <row r="106">
          <cell r="D106">
            <v>3</v>
          </cell>
        </row>
        <row r="109">
          <cell r="D109">
            <v>10</v>
          </cell>
        </row>
        <row r="110">
          <cell r="D110">
            <v>9</v>
          </cell>
        </row>
        <row r="111">
          <cell r="D111">
            <v>0</v>
          </cell>
        </row>
        <row r="113">
          <cell r="D113">
            <v>12</v>
          </cell>
        </row>
        <row r="126">
          <cell r="D126">
            <v>234351</v>
          </cell>
        </row>
        <row r="128">
          <cell r="D128">
            <v>274326</v>
          </cell>
        </row>
        <row r="129">
          <cell r="D129">
            <v>555156</v>
          </cell>
        </row>
        <row r="130">
          <cell r="D130">
            <v>13491</v>
          </cell>
        </row>
        <row r="131">
          <cell r="D131">
            <v>15566</v>
          </cell>
        </row>
        <row r="132">
          <cell r="D132">
            <v>11415</v>
          </cell>
        </row>
        <row r="133">
          <cell r="D133">
            <v>14528</v>
          </cell>
        </row>
        <row r="134">
          <cell r="D134">
            <v>46409</v>
          </cell>
        </row>
        <row r="135">
          <cell r="D135">
            <v>51040</v>
          </cell>
        </row>
        <row r="137">
          <cell r="D137">
            <v>7673</v>
          </cell>
        </row>
        <row r="139">
          <cell r="D139">
            <v>15228</v>
          </cell>
        </row>
        <row r="140">
          <cell r="D140">
            <v>50094</v>
          </cell>
        </row>
        <row r="141">
          <cell r="D141">
            <v>24078</v>
          </cell>
        </row>
      </sheetData>
      <sheetData sheetId="2" refreshError="1"/>
      <sheetData sheetId="3" refreshError="1"/>
      <sheetData sheetId="4" refreshError="1">
        <row r="31">
          <cell r="D31">
            <v>0</v>
          </cell>
          <cell r="G31">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row r="6">
          <cell r="C6">
            <v>0</v>
          </cell>
        </row>
        <row r="7">
          <cell r="C7">
            <v>0</v>
          </cell>
        </row>
        <row r="8">
          <cell r="C8">
            <v>0</v>
          </cell>
        </row>
        <row r="11">
          <cell r="C11">
            <v>0</v>
          </cell>
        </row>
        <row r="12">
          <cell r="C12">
            <v>0</v>
          </cell>
        </row>
        <row r="18">
          <cell r="E18">
            <v>0</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Introduction"/>
      <sheetName val="Guidance"/>
      <sheetName val="Lookups"/>
      <sheetName val="Repository "/>
      <sheetName val="Sheet1"/>
      <sheetName val="Raw data"/>
    </sheetNames>
    <sheetDataSet>
      <sheetData sheetId="0"/>
      <sheetData sheetId="1"/>
      <sheetData sheetId="2">
        <row r="4">
          <cell r="B4" t="str">
            <v>-</v>
          </cell>
          <cell r="D4" t="str">
            <v>-</v>
          </cell>
          <cell r="F4" t="str">
            <v>-</v>
          </cell>
          <cell r="H4" t="str">
            <v>-</v>
          </cell>
          <cell r="L4" t="str">
            <v>-</v>
          </cell>
          <cell r="N4" t="str">
            <v>-</v>
          </cell>
        </row>
        <row r="5">
          <cell r="B5" t="str">
            <v>PICT</v>
          </cell>
          <cell r="D5" t="str">
            <v>1st line (adult)</v>
          </cell>
          <cell r="F5" t="str">
            <v>General</v>
          </cell>
          <cell r="H5" t="str">
            <v>administrative</v>
          </cell>
          <cell r="L5" t="str">
            <v>Distirct Hospital</v>
          </cell>
        </row>
        <row r="6">
          <cell r="B6" t="str">
            <v>HIV Treatment and care</v>
          </cell>
          <cell r="D6" t="str">
            <v>1st line (paediatrics)</v>
          </cell>
          <cell r="F6" t="str">
            <v>Adult females</v>
          </cell>
          <cell r="H6" t="str">
            <v>equipment</v>
          </cell>
          <cell r="L6" t="str">
            <v>Health post</v>
          </cell>
        </row>
        <row r="7">
          <cell r="B7" t="str">
            <v>HIV Care and Support</v>
          </cell>
          <cell r="D7" t="str">
            <v>2nd line (adult)</v>
          </cell>
          <cell r="F7" t="str">
            <v>Adolescents</v>
          </cell>
          <cell r="H7" t="str">
            <v>Indirect costs</v>
          </cell>
          <cell r="L7" t="str">
            <v>Clinic</v>
          </cell>
        </row>
        <row r="8">
          <cell r="B8" t="str">
            <v>HIV Prevention</v>
          </cell>
          <cell r="D8" t="str">
            <v>2nd line (paediatrics)</v>
          </cell>
          <cell r="F8" t="str">
            <v>Adolescent females</v>
          </cell>
          <cell r="H8" t="str">
            <v>Infrastructure</v>
          </cell>
        </row>
        <row r="9">
          <cell r="B9" t="str">
            <v>Clinic visits</v>
          </cell>
          <cell r="D9" t="str">
            <v>3TC 150mg/tablet</v>
          </cell>
          <cell r="F9" t="str">
            <v>Adolescent and adult males</v>
          </cell>
          <cell r="H9" t="str">
            <v>Medical equipment</v>
          </cell>
        </row>
        <row r="10">
          <cell r="B10" t="str">
            <v>VMMC</v>
          </cell>
          <cell r="D10" t="str">
            <v xml:space="preserve">TDF 300 mg + FTC 200 mg </v>
          </cell>
          <cell r="F10" t="str">
            <v>Children</v>
          </cell>
          <cell r="H10" t="str">
            <v>Medications/drugs</v>
          </cell>
        </row>
        <row r="11">
          <cell r="D11" t="str">
            <v>ABC 300mg + 3TC 150mg</v>
          </cell>
          <cell r="F11" t="str">
            <v>Sex workers</v>
          </cell>
          <cell r="H11" t="str">
            <v>Non-medical Consumables/supplies</v>
          </cell>
        </row>
        <row r="12">
          <cell r="D12" t="str">
            <v>ALT</v>
          </cell>
          <cell r="F12" t="str">
            <v>Children</v>
          </cell>
          <cell r="H12" t="str">
            <v>Non-medical equipment</v>
          </cell>
        </row>
        <row r="13">
          <cell r="D13" t="str">
            <v>Antiretroviral drugs</v>
          </cell>
          <cell r="F13" t="str">
            <v>Men who have Sex with Men (MSM)</v>
          </cell>
          <cell r="H13" t="str">
            <v>operational</v>
          </cell>
        </row>
        <row r="14">
          <cell r="D14" t="str">
            <v>ART initiation</v>
          </cell>
          <cell r="F14" t="str">
            <v>Orphans</v>
          </cell>
          <cell r="H14" t="str">
            <v>Patient costs</v>
          </cell>
        </row>
        <row r="15">
          <cell r="D15" t="str">
            <v>ART initiation for patients in pre-ART care</v>
          </cell>
          <cell r="F15" t="str">
            <v>Pregnant women</v>
          </cell>
          <cell r="H15" t="str">
            <v>patient support</v>
          </cell>
        </row>
        <row r="16">
          <cell r="D16" t="str">
            <v>ART initiation for patients not in pre-ART care (per initiation)</v>
          </cell>
          <cell r="F16" t="str">
            <v>Street children</v>
          </cell>
          <cell r="H16" t="str">
            <v>Per diem</v>
          </cell>
        </row>
        <row r="17">
          <cell r="D17" t="str">
            <v>ART treatment</v>
          </cell>
          <cell r="F17" t="str">
            <v>Youth</v>
          </cell>
          <cell r="H17" t="str">
            <v>Personnel/human resource</v>
          </cell>
        </row>
        <row r="18">
          <cell r="D18" t="str">
            <v>ART treatment @ 75% retention after first year in care</v>
          </cell>
          <cell r="F18" t="str">
            <v>female sex workers</v>
          </cell>
          <cell r="H18" t="str">
            <v>recurrent costs</v>
          </cell>
        </row>
        <row r="19">
          <cell r="D19" t="str">
            <v>ART treatment during first year in care</v>
          </cell>
          <cell r="F19" t="str">
            <v>injecting drug users</v>
          </cell>
          <cell r="H19" t="str">
            <v>Training</v>
          </cell>
        </row>
        <row r="20">
          <cell r="D20" t="str">
            <v>ARV drugs</v>
          </cell>
          <cell r="H20" t="str">
            <v>travel</v>
          </cell>
        </row>
        <row r="21">
          <cell r="D21" t="str">
            <v>AST</v>
          </cell>
          <cell r="H21" t="str">
            <v>utilities</v>
          </cell>
        </row>
        <row r="22">
          <cell r="D22" t="str">
            <v>AZT 300 mg + 3TC 150 mg</v>
          </cell>
          <cell r="H22" t="str">
            <v>Volunteer time</v>
          </cell>
        </row>
        <row r="23">
          <cell r="D23" t="str">
            <v>AZT 300mg/tablet</v>
          </cell>
          <cell r="H23" t="str">
            <v xml:space="preserve">Maintenance and utility </v>
          </cell>
        </row>
        <row r="24">
          <cell r="D24" t="str">
            <v>Blood chemistry test</v>
          </cell>
          <cell r="H24" t="str">
            <v>Support personnel</v>
          </cell>
        </row>
        <row r="25">
          <cell r="D25" t="str">
            <v>CD4 Count</v>
          </cell>
          <cell r="H25" t="str">
            <v xml:space="preserve">Maintenance and supervision </v>
          </cell>
        </row>
        <row r="26">
          <cell r="D26" t="str">
            <v>CD4 count &gt;200–350 cells per μL</v>
          </cell>
        </row>
        <row r="27">
          <cell r="D27" t="str">
            <v>CD4 count &gt;200–350 cells per μL, not in HIV care</v>
          </cell>
        </row>
        <row r="28">
          <cell r="D28" t="str">
            <v>CD4 count &gt;350 cells per μL</v>
          </cell>
        </row>
        <row r="29">
          <cell r="D29" t="str">
            <v xml:space="preserve">CD4 count &gt;350 cells per μL, not in HIV care </v>
          </cell>
        </row>
        <row r="30">
          <cell r="D30" t="str">
            <v>CD4 count ≤200 cells per μL</v>
          </cell>
        </row>
        <row r="31">
          <cell r="D31" t="str">
            <v xml:space="preserve">CD4 count ≤200 cells per μL, not in HIV care </v>
          </cell>
        </row>
        <row r="32">
          <cell r="D32" t="str">
            <v>CD4 test</v>
          </cell>
        </row>
        <row r="33">
          <cell r="D33" t="str">
            <v>Clinic visits</v>
          </cell>
        </row>
        <row r="34">
          <cell r="D34" t="str">
            <v>Confirmatory HIV rapid test/test</v>
          </cell>
        </row>
        <row r="35">
          <cell r="D35" t="str">
            <v xml:space="preserve">Consumables </v>
          </cell>
        </row>
        <row r="36">
          <cell r="D36" t="str">
            <v>Co-trimoxazole 240mg/ml suspension/100ml bottle</v>
          </cell>
        </row>
        <row r="37">
          <cell r="D37" t="str">
            <v>Co-trimoxazole 400mg/80mg/tablet</v>
          </cell>
        </row>
        <row r="38">
          <cell r="D38" t="str">
            <v>counseling and testing (health centre)</v>
          </cell>
        </row>
        <row r="39">
          <cell r="D39" t="str">
            <v>Counseling and testing (hospital)</v>
          </cell>
        </row>
        <row r="40">
          <cell r="D40" t="str">
            <v>Counselor visit</v>
          </cell>
        </row>
        <row r="41">
          <cell r="D41" t="str">
            <v>Creatine</v>
          </cell>
        </row>
        <row r="42">
          <cell r="D42" t="str">
            <v xml:space="preserve">d4T 30mg + 3TC 150mg </v>
          </cell>
        </row>
        <row r="43">
          <cell r="D43" t="str">
            <v>Determine/OraQuick Algorithm</v>
          </cell>
        </row>
        <row r="44">
          <cell r="D44" t="str">
            <v>Determine/Unigold Algorithm</v>
          </cell>
        </row>
        <row r="45">
          <cell r="D45" t="str">
            <v>Determine/Unigold Algorithm</v>
          </cell>
        </row>
        <row r="46">
          <cell r="D46" t="str">
            <v>Diagnostic test and linkage to care</v>
          </cell>
        </row>
        <row r="47">
          <cell r="D47" t="str">
            <v>Doctor or clinical officer visit</v>
          </cell>
        </row>
        <row r="48">
          <cell r="D48" t="str">
            <v>Dorsal Slit</v>
          </cell>
        </row>
        <row r="49">
          <cell r="D49" t="str">
            <v>EFV 600 mg</v>
          </cell>
        </row>
        <row r="50">
          <cell r="D50" t="str">
            <v>First HIV rapid test/test</v>
          </cell>
        </row>
        <row r="51">
          <cell r="D51" t="str">
            <v>Fixed resources</v>
          </cell>
        </row>
        <row r="52">
          <cell r="D52" t="str">
            <v>Full Blood Count</v>
          </cell>
        </row>
        <row r="53">
          <cell r="D53" t="str">
            <v>General population</v>
          </cell>
        </row>
        <row r="54">
          <cell r="D54" t="str">
            <v>Hemoglobin test/test</v>
          </cell>
        </row>
        <row r="55">
          <cell r="D55" t="str">
            <v>HIV DNA PCR test/test</v>
          </cell>
        </row>
        <row r="56">
          <cell r="D56" t="str">
            <v>Laboratory tests</v>
          </cell>
        </row>
        <row r="57">
          <cell r="D57" t="str">
            <v>LPV/r 200/50mg</v>
          </cell>
        </row>
        <row r="58">
          <cell r="D58" t="str">
            <v xml:space="preserve">Maintenance and supervision </v>
          </cell>
        </row>
        <row r="59">
          <cell r="D59" t="str">
            <v xml:space="preserve">Maintenance and utility </v>
          </cell>
        </row>
        <row r="60">
          <cell r="D60" t="str">
            <v xml:space="preserve">Monthly fixed resources </v>
          </cell>
        </row>
        <row r="61">
          <cell r="D61" t="str">
            <v>Non-antiretroviral drugs</v>
          </cell>
        </row>
        <row r="62">
          <cell r="D62" t="str">
            <v>Non-ARV drugs</v>
          </cell>
        </row>
        <row r="63">
          <cell r="D63" t="str">
            <v>Nurse visit</v>
          </cell>
        </row>
        <row r="64">
          <cell r="D64" t="str">
            <v>NVP 10mg/ml suspension/25ml bottle</v>
          </cell>
        </row>
        <row r="65">
          <cell r="D65" t="str">
            <v>NVP 200mg/tablet</v>
          </cell>
        </row>
        <row r="66">
          <cell r="D66" t="str">
            <v>Option A</v>
          </cell>
        </row>
        <row r="67">
          <cell r="D67" t="str">
            <v>Option B</v>
          </cell>
        </row>
        <row r="68">
          <cell r="D68" t="str">
            <v>Option B+</v>
          </cell>
        </row>
        <row r="69">
          <cell r="D69" t="str">
            <v>OraQuick/Determine Algorithm</v>
          </cell>
        </row>
        <row r="70">
          <cell r="D70" t="str">
            <v>OraQuick/Uni-Gold Algorithm</v>
          </cell>
        </row>
        <row r="71">
          <cell r="D71" t="str">
            <v xml:space="preserve">Other </v>
          </cell>
        </row>
        <row r="72">
          <cell r="D72" t="str">
            <v xml:space="preserve">Personnel </v>
          </cell>
        </row>
        <row r="73">
          <cell r="D73" t="str">
            <v>Pharmacist visit</v>
          </cell>
        </row>
        <row r="74">
          <cell r="D74" t="str">
            <v>Prepex</v>
          </cell>
        </row>
        <row r="75">
          <cell r="D75" t="str">
            <v>re-usable supplies</v>
          </cell>
        </row>
        <row r="76">
          <cell r="D76" t="str">
            <v>Shang Ring</v>
          </cell>
        </row>
        <row r="77">
          <cell r="D77" t="str">
            <v>Support personnel</v>
          </cell>
        </row>
        <row r="78">
          <cell r="D78" t="str">
            <v>Surgical</v>
          </cell>
        </row>
        <row r="79">
          <cell r="D79" t="str">
            <v>TDF 300mg + FTC 200mg</v>
          </cell>
        </row>
        <row r="80">
          <cell r="D80" t="str">
            <v xml:space="preserve">Training </v>
          </cell>
        </row>
        <row r="81">
          <cell r="D81" t="str">
            <v>Tuberculosis treatment (per case treated)</v>
          </cell>
        </row>
        <row r="82">
          <cell r="D82" t="str">
            <v>ART follow up</v>
          </cell>
        </row>
        <row r="83">
          <cell r="D83" t="str">
            <v>1st year on ART: New guidelines most common</v>
          </cell>
        </row>
        <row r="84">
          <cell r="D84" t="str">
            <v>1st year on ART: New guidelines least expensive</v>
          </cell>
        </row>
        <row r="85">
          <cell r="D85" t="str">
            <v>1st year on ART: New guidelines most expensive</v>
          </cell>
        </row>
        <row r="86">
          <cell r="D86" t="str">
            <v>1st year on ART: old guidelines</v>
          </cell>
        </row>
        <row r="87">
          <cell r="D87" t="str">
            <v>ART Initiation</v>
          </cell>
        </row>
        <row r="88">
          <cell r="D88" t="str">
            <v>1st year on ART: New guidelines most common</v>
          </cell>
        </row>
        <row r="89">
          <cell r="D89" t="str">
            <v>1st year on ART: New guidelines least expensive</v>
          </cell>
        </row>
        <row r="90">
          <cell r="D90" t="str">
            <v>1st year on ART: New guidelines most expensive</v>
          </cell>
        </row>
        <row r="91">
          <cell r="D91" t="str">
            <v>1st year on ART: old guidelines</v>
          </cell>
        </row>
        <row r="92">
          <cell r="D92" t="str">
            <v xml:space="preserve">ART based on 2009 caseload: New guidelines most common </v>
          </cell>
        </row>
        <row r="93">
          <cell r="D93" t="str">
            <v>ART based on 2009 caseload: New guidelines least expensive</v>
          </cell>
        </row>
        <row r="94">
          <cell r="D94" t="str">
            <v>ART based on 2009 caseload: New guidelines most expensive</v>
          </cell>
        </row>
        <row r="95">
          <cell r="D95" t="str">
            <v>ART based on 2009 caseload: old guidelines</v>
          </cell>
        </row>
        <row r="96">
          <cell r="D96" t="str">
            <v>ART based on 2009 caseload: New guidelines most common</v>
          </cell>
        </row>
        <row r="97">
          <cell r="D97" t="str">
            <v>ART based on 2009 caseload: New guidelines least expensive</v>
          </cell>
        </row>
        <row r="98">
          <cell r="D98" t="str">
            <v>ART based on 2009 caseload: New guidelines most expensive</v>
          </cell>
        </row>
        <row r="99">
          <cell r="D99" t="str">
            <v>ART based on 2009 caseload: old guidelines</v>
          </cell>
        </row>
      </sheetData>
      <sheetData sheetId="3"/>
      <sheetData sheetId="4"/>
      <sheetData sheetId="5"/>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Codebook"/>
      <sheetName val="Instructions"/>
      <sheetName val="Parameters"/>
      <sheetName val="Annual Salaries"/>
      <sheetName val="Salaries_2"/>
      <sheetName val="Building"/>
      <sheetName val="Capital"/>
      <sheetName val="Utilities and charges"/>
      <sheetName val="Transport"/>
      <sheetName val="General supplies"/>
      <sheetName val="Medical supplies"/>
      <sheetName val="Laundry"/>
      <sheetName val="Outputs"/>
      <sheetName val="UTH overview"/>
      <sheetName val="Staff time_Lab &amp; Diag"/>
      <sheetName val="Staff time_treatment"/>
      <sheetName val="Summary sheet"/>
      <sheetName val="Medical wards(E)_OH"/>
      <sheetName val="B_OH"/>
      <sheetName val="B_analyses"/>
      <sheetName val="R_OH"/>
      <sheetName val="R_CXR"/>
      <sheetName val="CTMRI_OH"/>
      <sheetName val="R_CT"/>
      <sheetName val="R_MRI"/>
      <sheetName val="M_OH"/>
      <sheetName val="M_urine"/>
      <sheetName val="M_blood"/>
      <sheetName val="M_sputum"/>
      <sheetName val="M_CSF"/>
      <sheetName val="H_OH"/>
      <sheetName val="H_FBC"/>
      <sheetName val="V_OH"/>
      <sheetName val="V_CD4"/>
      <sheetName val="Unit Cost"/>
      <sheetName val="Final List (2)"/>
    </sheetNames>
    <sheetDataSet>
      <sheetData sheetId="0"/>
      <sheetData sheetId="1"/>
      <sheetData sheetId="2">
        <row r="6">
          <cell r="C6">
            <v>5.0010000000000003</v>
          </cell>
        </row>
        <row r="7">
          <cell r="C7">
            <v>8.0730000000000004</v>
          </cell>
        </row>
        <row r="9">
          <cell r="C9">
            <v>264</v>
          </cell>
        </row>
        <row r="12">
          <cell r="C12">
            <v>480</v>
          </cell>
        </row>
        <row r="13">
          <cell r="C13">
            <v>1E-3</v>
          </cell>
        </row>
      </sheetData>
      <sheetData sheetId="3"/>
      <sheetData sheetId="4"/>
      <sheetData sheetId="5"/>
      <sheetData sheetId="6"/>
      <sheetData sheetId="7"/>
      <sheetData sheetId="8"/>
      <sheetData sheetId="9"/>
      <sheetData sheetId="10"/>
      <sheetData sheetId="11"/>
      <sheetData sheetId="12"/>
      <sheetData sheetId="13">
        <row r="4">
          <cell r="B4">
            <v>5239380.2198316883</v>
          </cell>
        </row>
        <row r="5">
          <cell r="B5">
            <v>1022710.7133707502</v>
          </cell>
        </row>
        <row r="9">
          <cell r="B9">
            <v>4778734.7252217289</v>
          </cell>
        </row>
        <row r="10">
          <cell r="B10">
            <v>407406.27716016228</v>
          </cell>
        </row>
        <row r="14">
          <cell r="B14">
            <v>48441642</v>
          </cell>
        </row>
        <row r="15">
          <cell r="B15">
            <v>14310322.337010002</v>
          </cell>
        </row>
        <row r="16">
          <cell r="B16">
            <v>1401307.7479000001</v>
          </cell>
        </row>
        <row r="17">
          <cell r="B17">
            <v>8972308.0279299989</v>
          </cell>
        </row>
        <row r="18">
          <cell r="B18">
            <v>6327645.1433899989</v>
          </cell>
        </row>
        <row r="19">
          <cell r="B19">
            <v>8569663</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ssumptions Log"/>
      <sheetName val="Background &amp; Assumptions"/>
      <sheetName val="BT Facilities Utilities"/>
      <sheetName val="Allocations"/>
      <sheetName val="Salary Scales"/>
      <sheetName val="Item List"/>
      <sheetName val="Soche.Capital"/>
      <sheetName val="Soche.Recurrent"/>
      <sheetName val="Kunenekude.Capital"/>
      <sheetName val="Kunenekude.Recurrent"/>
      <sheetName val="Ligowe.Capital"/>
      <sheetName val="Ligowe.Recurrent"/>
      <sheetName val="Madziabango.Capital"/>
      <sheetName val="Madziabango.Recurrent"/>
      <sheetName val="Pensulo.Capital"/>
      <sheetName val="Pensulo.Recurrent"/>
      <sheetName val="Dziwe.Capital"/>
      <sheetName val="Dziwe.Recurrent"/>
      <sheetName val="Namanja.Capital"/>
      <sheetName val="Namanja.Recurrent"/>
      <sheetName val="Mbonechera.Capital"/>
      <sheetName val="Mbonechera.Recurrent"/>
      <sheetName val="Chikowa.Capital"/>
      <sheetName val="Chikowa.Recurrent"/>
      <sheetName val="Mkwepere.Capital"/>
      <sheetName val="Mkwepere.Recurrent"/>
      <sheetName val="Mangamba.Capital"/>
      <sheetName val="Mangamba.Recurrent"/>
      <sheetName val="Chikwewo.Capital"/>
      <sheetName val="Chikwewo.Recurrent"/>
      <sheetName val="Nayuchi.Capital"/>
      <sheetName val="Nayuchi.Recurrent"/>
      <sheetName val="Thambani.Capital"/>
      <sheetName val="Thambani.Recurrent"/>
      <sheetName val="Luwani.Capital"/>
      <sheetName val="Luwani.Recurrent"/>
      <sheetName val="Lirangwe.Capital"/>
      <sheetName val="Lirangwe.Recurrent"/>
      <sheetName val="Chifunga.Capital"/>
      <sheetName val="Chifunga.Recurrent"/>
      <sheetName val="Summary Sheet"/>
      <sheetName val="Sheet3"/>
      <sheetName val="Sheet1"/>
    </sheetNames>
    <sheetDataSet>
      <sheetData sheetId="0"/>
      <sheetData sheetId="1"/>
      <sheetData sheetId="2"/>
      <sheetData sheetId="3"/>
      <sheetData sheetId="4"/>
      <sheetData sheetId="5"/>
      <sheetData sheetId="6"/>
      <sheetData sheetId="7"/>
      <sheetData sheetId="8">
        <row r="9">
          <cell r="F9">
            <v>342096.30906836217</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ssumptions Log"/>
      <sheetName val="Background &amp; Assumptions"/>
      <sheetName val="BT Facilities Utilities"/>
      <sheetName val="Allocations"/>
      <sheetName val="Salary Scales"/>
      <sheetName val="Item List"/>
      <sheetName val="Soche.Capital"/>
      <sheetName val="Soche.Recurrent"/>
      <sheetName val="Kunenekude.Capital"/>
      <sheetName val="Kunenekude.Recurrent"/>
      <sheetName val="Ligowe.Capital"/>
      <sheetName val="Ligowe.Recurrent"/>
      <sheetName val="Madziabango.Capital"/>
      <sheetName val="Madziabango.Recurrent"/>
      <sheetName val="Pensulo.Capital"/>
      <sheetName val="Pensulo.Recurrent"/>
      <sheetName val="Dziwe.Capital"/>
      <sheetName val="Dziwe.Recurrent"/>
      <sheetName val="Namanja.Capital"/>
      <sheetName val="Namanja.Recurrent"/>
      <sheetName val="Mbonechera.Capital"/>
      <sheetName val="Mbonechera.Recurrent"/>
      <sheetName val="Chikowa.Capital"/>
      <sheetName val="Chikowa.Recurrent"/>
      <sheetName val="Mkwepere.Capital"/>
      <sheetName val="Mkwepere.Recurrent"/>
      <sheetName val="Mangamba.Capital"/>
      <sheetName val="Mangamba.Recurrent"/>
      <sheetName val="Chikwewo.Capital"/>
      <sheetName val="Chikwewo.Recurrent"/>
      <sheetName val="Nayuchi.Capital"/>
      <sheetName val="Nayuchi.Recurrent"/>
      <sheetName val="Thambani.Capital"/>
      <sheetName val="Thambani.Recurrent"/>
      <sheetName val="Luwani.Capital"/>
      <sheetName val="Luwani.Recurrent"/>
      <sheetName val="Lirangwe.Capital"/>
      <sheetName val="Lirangwe.Recurrent"/>
      <sheetName val="Summary Sheet"/>
      <sheetName val="Sheet3"/>
      <sheetName val="Sheet1"/>
    </sheetNames>
    <sheetDataSet>
      <sheetData sheetId="0"/>
      <sheetData sheetId="1">
        <row r="29">
          <cell r="D29">
            <v>718.61276402439057</v>
          </cell>
        </row>
      </sheetData>
      <sheetData sheetId="2"/>
      <sheetData sheetId="3"/>
      <sheetData sheetId="4"/>
      <sheetData sheetId="5"/>
      <sheetData sheetId="6"/>
      <sheetData sheetId="7"/>
      <sheetData sheetId="8">
        <row r="9">
          <cell r="F9">
            <v>342096.30906836217</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SSUMPTIONS LOG"/>
      <sheetName val="Background&amp;Assumptions"/>
      <sheetName val="Salary sheet"/>
      <sheetName val="Price list"/>
      <sheetName val="Summary"/>
      <sheetName val="PSIlevelStart-up"/>
      <sheetName val="PSICapital"/>
      <sheetName val="PSIRecurrent"/>
      <sheetName val="Summary_Govt"/>
      <sheetName val="Descriptive stats"/>
      <sheetName val="Stata dataset"/>
      <sheetName val="Mapanza-cap"/>
      <sheetName val="Mapanza_rec"/>
      <sheetName val="Mbabala_cap"/>
      <sheetName val="Mbabala_rec"/>
      <sheetName val="Sikalong_cap"/>
      <sheetName val="Sikalong_rec"/>
      <sheetName val="Batoka_cap"/>
      <sheetName val="Batoka_rec"/>
      <sheetName val="Makeni_cap"/>
      <sheetName val="Makeni_rec"/>
      <sheetName val="N'gombe_cap"/>
      <sheetName val="N'gombe_rec"/>
      <sheetName val="Mpunde_cap"/>
      <sheetName val="Sheet1"/>
      <sheetName val="Mpunde_rec"/>
      <sheetName val="St Paul's_cap"/>
      <sheetName val="St Paul's_rec"/>
      <sheetName val="Chankomo_cap"/>
      <sheetName val="Chankomo_rec"/>
      <sheetName val="Nkole_cap"/>
      <sheetName val="Nkole_rec"/>
      <sheetName val="Lubuto_cap"/>
      <sheetName val="Lubuto_rec"/>
      <sheetName val="Twapia_cap"/>
      <sheetName val="Twapia_rec"/>
      <sheetName val="Project Outputs Daly inputs"/>
    </sheetNames>
    <sheetDataSet>
      <sheetData sheetId="0" refreshError="1"/>
      <sheetData sheetId="1" refreshError="1">
        <row r="25">
          <cell r="D25">
            <v>10.0266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ASSUMPTIONS LOG"/>
      <sheetName val="Sheet1"/>
      <sheetName val="Background&amp;Assumptions"/>
      <sheetName val="Equipment, &amp; Supplies"/>
      <sheetName val="Vehicle Prices, &amp; Costs"/>
      <sheetName val="Building Replacement &amp; PSI Rent"/>
      <sheetName val="Personnel Salaries"/>
      <sheetName val="PSIlevelStart-up"/>
      <sheetName val="Mberengwa District CBDA Data"/>
      <sheetName val="Buhera District CBDA Data"/>
      <sheetName val="Masvingo CBDA Data"/>
      <sheetName val="Chivi CBDA Data"/>
      <sheetName val="Bulilima District"/>
      <sheetName val="Gweru CBDA Data"/>
      <sheetName val="Summary_Zim_"/>
      <sheetName val="Mposi Clinic Cost Data"/>
      <sheetName val="Mberengwa Hospital Data"/>
      <sheetName val="Betera RHC"/>
      <sheetName val="Nyashanu Mission Hospital "/>
      <sheetName val="Chapwanya Clinic "/>
      <sheetName val="Mombeyarara RHC"/>
      <sheetName val="Bangure Clinic "/>
      <sheetName val="Nyamande Clinic"/>
      <sheetName val="Bondolfi Mission Clinic"/>
      <sheetName val="Mukosi RHC"/>
      <sheetName val="Rukovo Clinic"/>
      <sheetName val="Nyajena RHC"/>
      <sheetName val="Gaths Mine Hospital"/>
      <sheetName val="Vuranda Clinic"/>
      <sheetName val="Ngundu RHC"/>
      <sheetName val="Berejena Clinic"/>
      <sheetName val="Nyahombe RHC"/>
      <sheetName val="Mhandamabwe RHC"/>
      <sheetName val="Masinire Clinic"/>
      <sheetName val="Somabhula Clinic"/>
      <sheetName val="Ntabamhlope Clinic"/>
      <sheetName val="Chiwundura Clinic"/>
      <sheetName val="Makepesi Clinic"/>
      <sheetName val="Bezu Clinic"/>
      <sheetName val="Sikathini Clinic"/>
      <sheetName val="Nswazwi Clinic"/>
      <sheetName val="Dombodema Clinic"/>
      <sheetName val="Lady Stanley RHC"/>
      <sheetName val="Makhulela RHC"/>
      <sheetName val="Bulawayo PSI NSC"/>
      <sheetName val="Masvingo PSI NSC"/>
      <sheetName val="Chitungwiz PSI NSC"/>
      <sheetName val="Harare PSI New Africa House NSC"/>
      <sheetName val="Gweru PSI NSC"/>
      <sheetName val="Bulawayo SW Clinic"/>
      <sheetName val="Mbare SW Clinic"/>
      <sheetName val="Gweru SW Clinic"/>
      <sheetName val="Masvingo SW Clinic"/>
      <sheetName val="Mutare SW Clinic"/>
      <sheetName val="Karoi SW Clinic"/>
      <sheetName val="Bulawayo PSI VMMC Lobengula Cli"/>
      <sheetName val="Bulawayo PSI VMMC Eye Clinic"/>
      <sheetName val="Bulawayo PSI VMMC Harare Clinic"/>
      <sheetName val="Summary HF HTC co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91">
          <cell r="E191">
            <v>52.613611174010465</v>
          </cell>
        </row>
        <row r="329">
          <cell r="B329">
            <v>0</v>
          </cell>
          <cell r="E329">
            <v>0</v>
          </cell>
        </row>
        <row r="330">
          <cell r="B330">
            <v>0</v>
          </cell>
          <cell r="E330">
            <v>0</v>
          </cell>
        </row>
        <row r="331">
          <cell r="B331">
            <v>0</v>
          </cell>
          <cell r="E331">
            <v>0</v>
          </cell>
        </row>
        <row r="332">
          <cell r="B332">
            <v>0</v>
          </cell>
          <cell r="E332">
            <v>0</v>
          </cell>
        </row>
        <row r="333">
          <cell r="B333">
            <v>0</v>
          </cell>
          <cell r="E333">
            <v>0</v>
          </cell>
        </row>
        <row r="335">
          <cell r="B335">
            <v>0</v>
          </cell>
          <cell r="E335">
            <v>0</v>
          </cell>
        </row>
        <row r="336">
          <cell r="B336">
            <v>0</v>
          </cell>
          <cell r="E336">
            <v>0</v>
          </cell>
        </row>
        <row r="337">
          <cell r="B337">
            <v>0</v>
          </cell>
          <cell r="E337">
            <v>0</v>
          </cell>
        </row>
        <row r="338">
          <cell r="B338">
            <v>0</v>
          </cell>
          <cell r="E338">
            <v>0</v>
          </cell>
        </row>
        <row r="339">
          <cell r="B339">
            <v>0</v>
          </cell>
          <cell r="E339">
            <v>0</v>
          </cell>
        </row>
        <row r="340">
          <cell r="B340">
            <v>0</v>
          </cell>
          <cell r="E340">
            <v>0</v>
          </cell>
        </row>
        <row r="341">
          <cell r="B341">
            <v>0</v>
          </cell>
          <cell r="E341">
            <v>0</v>
          </cell>
        </row>
        <row r="342">
          <cell r="B342">
            <v>0</v>
          </cell>
          <cell r="E342">
            <v>0</v>
          </cell>
        </row>
        <row r="343">
          <cell r="B343">
            <v>0</v>
          </cell>
          <cell r="E343">
            <v>0</v>
          </cell>
        </row>
      </sheetData>
      <sheetData sheetId="16">
        <row r="198">
          <cell r="F198">
            <v>157.8408335220314</v>
          </cell>
        </row>
        <row r="335">
          <cell r="C335">
            <v>0</v>
          </cell>
        </row>
        <row r="336">
          <cell r="C336">
            <v>0</v>
          </cell>
          <cell r="F336">
            <v>0</v>
          </cell>
        </row>
        <row r="337">
          <cell r="C337">
            <v>0</v>
          </cell>
          <cell r="F337">
            <v>0</v>
          </cell>
        </row>
        <row r="338">
          <cell r="C338">
            <v>0</v>
          </cell>
          <cell r="F338">
            <v>0</v>
          </cell>
        </row>
        <row r="339">
          <cell r="C339">
            <v>0</v>
          </cell>
          <cell r="F339">
            <v>0</v>
          </cell>
        </row>
        <row r="340">
          <cell r="C340">
            <v>0</v>
          </cell>
          <cell r="F340">
            <v>0</v>
          </cell>
        </row>
        <row r="342">
          <cell r="C342">
            <v>0</v>
          </cell>
          <cell r="F342">
            <v>0</v>
          </cell>
        </row>
        <row r="343">
          <cell r="C343">
            <v>0</v>
          </cell>
          <cell r="F343">
            <v>0</v>
          </cell>
        </row>
        <row r="344">
          <cell r="C344">
            <v>0</v>
          </cell>
          <cell r="F344">
            <v>0</v>
          </cell>
        </row>
        <row r="345">
          <cell r="C345">
            <v>0</v>
          </cell>
          <cell r="F345">
            <v>0</v>
          </cell>
        </row>
        <row r="346">
          <cell r="C346">
            <v>0</v>
          </cell>
          <cell r="F346">
            <v>0</v>
          </cell>
        </row>
        <row r="347">
          <cell r="C347">
            <v>0</v>
          </cell>
          <cell r="F347">
            <v>0</v>
          </cell>
        </row>
        <row r="348">
          <cell r="C348">
            <v>0</v>
          </cell>
          <cell r="F348">
            <v>0</v>
          </cell>
        </row>
        <row r="349">
          <cell r="C349">
            <v>0</v>
          </cell>
          <cell r="F349">
            <v>0</v>
          </cell>
        </row>
        <row r="350">
          <cell r="C350">
            <v>0</v>
          </cell>
          <cell r="F350">
            <v>0</v>
          </cell>
        </row>
      </sheetData>
      <sheetData sheetId="17">
        <row r="333">
          <cell r="C333">
            <v>0</v>
          </cell>
          <cell r="F333">
            <v>0</v>
          </cell>
        </row>
        <row r="334">
          <cell r="C334">
            <v>0</v>
          </cell>
          <cell r="F334">
            <v>0</v>
          </cell>
        </row>
        <row r="335">
          <cell r="C335">
            <v>0</v>
          </cell>
          <cell r="F335">
            <v>0</v>
          </cell>
        </row>
        <row r="336">
          <cell r="C336">
            <v>0</v>
          </cell>
          <cell r="F336">
            <v>0</v>
          </cell>
        </row>
        <row r="337">
          <cell r="C337">
            <v>0</v>
          </cell>
          <cell r="F337">
            <v>0</v>
          </cell>
        </row>
        <row r="338">
          <cell r="C338">
            <v>0</v>
          </cell>
          <cell r="F338">
            <v>0</v>
          </cell>
        </row>
        <row r="340">
          <cell r="C340">
            <v>0</v>
          </cell>
          <cell r="F340">
            <v>0</v>
          </cell>
        </row>
        <row r="341">
          <cell r="C341">
            <v>0</v>
          </cell>
          <cell r="F341">
            <v>0</v>
          </cell>
        </row>
        <row r="342">
          <cell r="C342">
            <v>0</v>
          </cell>
          <cell r="F342">
            <v>0</v>
          </cell>
        </row>
        <row r="343">
          <cell r="C343">
            <v>0</v>
          </cell>
          <cell r="F343">
            <v>0</v>
          </cell>
        </row>
        <row r="344">
          <cell r="C344">
            <v>0</v>
          </cell>
          <cell r="F344">
            <v>0</v>
          </cell>
        </row>
        <row r="345">
          <cell r="C345">
            <v>0</v>
          </cell>
          <cell r="F345">
            <v>0</v>
          </cell>
        </row>
        <row r="346">
          <cell r="C346">
            <v>0</v>
          </cell>
          <cell r="F346">
            <v>0</v>
          </cell>
        </row>
        <row r="347">
          <cell r="C347">
            <v>0</v>
          </cell>
          <cell r="F347">
            <v>0</v>
          </cell>
        </row>
        <row r="348">
          <cell r="C348">
            <v>0</v>
          </cell>
          <cell r="F348">
            <v>0</v>
          </cell>
        </row>
      </sheetData>
      <sheetData sheetId="18">
        <row r="197">
          <cell r="F197">
            <v>55.454746177407031</v>
          </cell>
        </row>
        <row r="334">
          <cell r="C334">
            <v>0</v>
          </cell>
        </row>
        <row r="335">
          <cell r="C335">
            <v>0</v>
          </cell>
          <cell r="F335">
            <v>0</v>
          </cell>
        </row>
        <row r="336">
          <cell r="C336">
            <v>0</v>
          </cell>
          <cell r="F336">
            <v>0</v>
          </cell>
        </row>
        <row r="337">
          <cell r="C337">
            <v>0</v>
          </cell>
          <cell r="F337">
            <v>0</v>
          </cell>
        </row>
        <row r="338">
          <cell r="C338">
            <v>0</v>
          </cell>
          <cell r="F338">
            <v>0</v>
          </cell>
        </row>
        <row r="339">
          <cell r="C339">
            <v>0</v>
          </cell>
          <cell r="F339">
            <v>0</v>
          </cell>
        </row>
        <row r="341">
          <cell r="C341">
            <v>0</v>
          </cell>
          <cell r="F341">
            <v>0</v>
          </cell>
        </row>
        <row r="342">
          <cell r="C342">
            <v>0</v>
          </cell>
          <cell r="F342">
            <v>0</v>
          </cell>
        </row>
        <row r="343">
          <cell r="C343">
            <v>0</v>
          </cell>
          <cell r="F343">
            <v>0</v>
          </cell>
        </row>
        <row r="344">
          <cell r="C344">
            <v>0</v>
          </cell>
          <cell r="F344">
            <v>0</v>
          </cell>
        </row>
        <row r="345">
          <cell r="C345">
            <v>0</v>
          </cell>
          <cell r="F345">
            <v>0</v>
          </cell>
        </row>
        <row r="346">
          <cell r="C346">
            <v>0</v>
          </cell>
          <cell r="F346">
            <v>0</v>
          </cell>
        </row>
        <row r="347">
          <cell r="C347">
            <v>0</v>
          </cell>
          <cell r="F347">
            <v>0</v>
          </cell>
        </row>
        <row r="348">
          <cell r="C348">
            <v>0</v>
          </cell>
          <cell r="F348">
            <v>0</v>
          </cell>
        </row>
        <row r="349">
          <cell r="C349">
            <v>0</v>
          </cell>
          <cell r="F349">
            <v>0</v>
          </cell>
        </row>
      </sheetData>
      <sheetData sheetId="19">
        <row r="194">
          <cell r="F194">
            <v>297.23182739237649</v>
          </cell>
        </row>
        <row r="331">
          <cell r="C331">
            <v>0</v>
          </cell>
        </row>
        <row r="332">
          <cell r="C332">
            <v>0</v>
          </cell>
          <cell r="F332">
            <v>0</v>
          </cell>
        </row>
        <row r="333">
          <cell r="C333">
            <v>0</v>
          </cell>
          <cell r="F333">
            <v>0</v>
          </cell>
        </row>
        <row r="334">
          <cell r="C334">
            <v>0</v>
          </cell>
          <cell r="F334">
            <v>0</v>
          </cell>
        </row>
        <row r="335">
          <cell r="C335">
            <v>0</v>
          </cell>
          <cell r="F335">
            <v>0</v>
          </cell>
        </row>
        <row r="336">
          <cell r="C336">
            <v>0</v>
          </cell>
          <cell r="F336">
            <v>0</v>
          </cell>
        </row>
        <row r="338">
          <cell r="C338">
            <v>0</v>
          </cell>
          <cell r="F338">
            <v>0</v>
          </cell>
        </row>
        <row r="339">
          <cell r="C339">
            <v>0</v>
          </cell>
          <cell r="F339">
            <v>0</v>
          </cell>
        </row>
        <row r="340">
          <cell r="C340">
            <v>0</v>
          </cell>
          <cell r="F340">
            <v>0</v>
          </cell>
        </row>
        <row r="341">
          <cell r="C341">
            <v>0</v>
          </cell>
          <cell r="F341">
            <v>0</v>
          </cell>
        </row>
        <row r="342">
          <cell r="C342">
            <v>0</v>
          </cell>
          <cell r="F342">
            <v>0</v>
          </cell>
        </row>
        <row r="343">
          <cell r="C343">
            <v>0</v>
          </cell>
          <cell r="F343">
            <v>0</v>
          </cell>
        </row>
        <row r="344">
          <cell r="C344">
            <v>0</v>
          </cell>
          <cell r="F344">
            <v>0</v>
          </cell>
        </row>
        <row r="345">
          <cell r="C345">
            <v>0</v>
          </cell>
          <cell r="F345">
            <v>0</v>
          </cell>
        </row>
        <row r="346">
          <cell r="C346">
            <v>0</v>
          </cell>
          <cell r="F346">
            <v>0</v>
          </cell>
        </row>
      </sheetData>
      <sheetData sheetId="20">
        <row r="190">
          <cell r="F190">
            <v>180.71021651233463</v>
          </cell>
        </row>
        <row r="327">
          <cell r="C327">
            <v>0</v>
          </cell>
        </row>
        <row r="328">
          <cell r="C328">
            <v>0</v>
          </cell>
          <cell r="F328">
            <v>0</v>
          </cell>
        </row>
        <row r="329">
          <cell r="C329">
            <v>0</v>
          </cell>
          <cell r="F329">
            <v>0</v>
          </cell>
        </row>
        <row r="330">
          <cell r="C330">
            <v>0</v>
          </cell>
          <cell r="F330">
            <v>0</v>
          </cell>
        </row>
        <row r="331">
          <cell r="C331">
            <v>0</v>
          </cell>
          <cell r="F331">
            <v>0</v>
          </cell>
        </row>
        <row r="332">
          <cell r="C332">
            <v>0</v>
          </cell>
          <cell r="F332">
            <v>0</v>
          </cell>
        </row>
        <row r="334">
          <cell r="C334">
            <v>0</v>
          </cell>
          <cell r="F334">
            <v>0</v>
          </cell>
        </row>
        <row r="335">
          <cell r="C335">
            <v>0</v>
          </cell>
          <cell r="F335">
            <v>0</v>
          </cell>
        </row>
        <row r="336">
          <cell r="C336">
            <v>0</v>
          </cell>
          <cell r="F336">
            <v>0</v>
          </cell>
        </row>
        <row r="337">
          <cell r="C337">
            <v>0</v>
          </cell>
          <cell r="F337">
            <v>0</v>
          </cell>
        </row>
        <row r="338">
          <cell r="C338">
            <v>0</v>
          </cell>
          <cell r="F338">
            <v>0</v>
          </cell>
        </row>
        <row r="339">
          <cell r="C339">
            <v>0</v>
          </cell>
          <cell r="F339">
            <v>0</v>
          </cell>
        </row>
        <row r="340">
          <cell r="C340">
            <v>0</v>
          </cell>
          <cell r="F340">
            <v>0</v>
          </cell>
        </row>
        <row r="341">
          <cell r="C341">
            <v>0</v>
          </cell>
          <cell r="F341">
            <v>0</v>
          </cell>
        </row>
        <row r="342">
          <cell r="C342">
            <v>0</v>
          </cell>
          <cell r="F342">
            <v>0</v>
          </cell>
        </row>
      </sheetData>
      <sheetData sheetId="21">
        <row r="188">
          <cell r="F188">
            <v>34.374225967020173</v>
          </cell>
        </row>
        <row r="325">
          <cell r="C325">
            <v>0</v>
          </cell>
        </row>
        <row r="326">
          <cell r="C326">
            <v>0</v>
          </cell>
          <cell r="F326">
            <v>0</v>
          </cell>
        </row>
        <row r="327">
          <cell r="C327">
            <v>0</v>
          </cell>
          <cell r="F327">
            <v>0</v>
          </cell>
        </row>
        <row r="328">
          <cell r="C328">
            <v>0</v>
          </cell>
          <cell r="F328">
            <v>0</v>
          </cell>
        </row>
        <row r="329">
          <cell r="C329">
            <v>0</v>
          </cell>
          <cell r="F329">
            <v>0</v>
          </cell>
        </row>
        <row r="330">
          <cell r="C330">
            <v>0</v>
          </cell>
          <cell r="F330">
            <v>0</v>
          </cell>
        </row>
        <row r="332">
          <cell r="C332">
            <v>0</v>
          </cell>
          <cell r="F332">
            <v>0</v>
          </cell>
        </row>
        <row r="333">
          <cell r="C333">
            <v>0</v>
          </cell>
          <cell r="F333">
            <v>0</v>
          </cell>
        </row>
        <row r="334">
          <cell r="C334">
            <v>0</v>
          </cell>
          <cell r="F334">
            <v>0</v>
          </cell>
        </row>
        <row r="335">
          <cell r="C335">
            <v>0</v>
          </cell>
          <cell r="F335">
            <v>0</v>
          </cell>
        </row>
        <row r="336">
          <cell r="C336">
            <v>0</v>
          </cell>
          <cell r="F336">
            <v>0</v>
          </cell>
        </row>
        <row r="337">
          <cell r="C337">
            <v>0</v>
          </cell>
          <cell r="F337">
            <v>0</v>
          </cell>
        </row>
        <row r="338">
          <cell r="C338">
            <v>0</v>
          </cell>
          <cell r="F338">
            <v>0</v>
          </cell>
        </row>
        <row r="339">
          <cell r="C339">
            <v>0</v>
          </cell>
          <cell r="F339">
            <v>0</v>
          </cell>
        </row>
        <row r="340">
          <cell r="C340">
            <v>0</v>
          </cell>
          <cell r="F340">
            <v>0</v>
          </cell>
        </row>
      </sheetData>
      <sheetData sheetId="22">
        <row r="204">
          <cell r="F204">
            <v>62.504970074724426</v>
          </cell>
        </row>
        <row r="341">
          <cell r="C341">
            <v>0</v>
          </cell>
        </row>
        <row r="342">
          <cell r="C342">
            <v>0</v>
          </cell>
          <cell r="F342">
            <v>0</v>
          </cell>
        </row>
        <row r="343">
          <cell r="F343">
            <v>0</v>
          </cell>
        </row>
        <row r="344">
          <cell r="F344">
            <v>0</v>
          </cell>
        </row>
        <row r="345">
          <cell r="F345">
            <v>0</v>
          </cell>
        </row>
        <row r="346">
          <cell r="F346">
            <v>0</v>
          </cell>
        </row>
        <row r="348">
          <cell r="F348">
            <v>0</v>
          </cell>
        </row>
        <row r="349">
          <cell r="F349">
            <v>0</v>
          </cell>
        </row>
        <row r="350">
          <cell r="F350">
            <v>0</v>
          </cell>
        </row>
        <row r="351">
          <cell r="F351">
            <v>0</v>
          </cell>
        </row>
        <row r="352">
          <cell r="F352">
            <v>0</v>
          </cell>
        </row>
        <row r="353">
          <cell r="F353">
            <v>0</v>
          </cell>
        </row>
        <row r="354">
          <cell r="F354">
            <v>0</v>
          </cell>
        </row>
        <row r="355">
          <cell r="F355">
            <v>0</v>
          </cell>
        </row>
        <row r="356">
          <cell r="F356">
            <v>0</v>
          </cell>
        </row>
      </sheetData>
      <sheetData sheetId="23">
        <row r="210">
          <cell r="F210">
            <v>188.28657652139211</v>
          </cell>
        </row>
        <row r="347">
          <cell r="C347">
            <v>0</v>
          </cell>
        </row>
        <row r="348">
          <cell r="C348">
            <v>0</v>
          </cell>
          <cell r="F348">
            <v>0</v>
          </cell>
        </row>
        <row r="349">
          <cell r="C349">
            <v>0</v>
          </cell>
          <cell r="F349">
            <v>0</v>
          </cell>
        </row>
        <row r="350">
          <cell r="C350">
            <v>0</v>
          </cell>
          <cell r="F350">
            <v>0</v>
          </cell>
        </row>
        <row r="351">
          <cell r="C351">
            <v>0</v>
          </cell>
          <cell r="F351">
            <v>0</v>
          </cell>
        </row>
        <row r="352">
          <cell r="C352">
            <v>0</v>
          </cell>
          <cell r="F352">
            <v>0</v>
          </cell>
        </row>
        <row r="354">
          <cell r="C354">
            <v>0</v>
          </cell>
          <cell r="F354">
            <v>0</v>
          </cell>
        </row>
        <row r="355">
          <cell r="C355">
            <v>0</v>
          </cell>
          <cell r="F355">
            <v>0</v>
          </cell>
        </row>
        <row r="356">
          <cell r="C356">
            <v>0</v>
          </cell>
          <cell r="F356">
            <v>0</v>
          </cell>
        </row>
        <row r="357">
          <cell r="C357">
            <v>0</v>
          </cell>
          <cell r="F357">
            <v>0</v>
          </cell>
        </row>
        <row r="358">
          <cell r="C358">
            <v>0</v>
          </cell>
          <cell r="F358">
            <v>0</v>
          </cell>
        </row>
        <row r="359">
          <cell r="C359">
            <v>0</v>
          </cell>
          <cell r="F359">
            <v>0</v>
          </cell>
        </row>
        <row r="360">
          <cell r="C360">
            <v>0</v>
          </cell>
          <cell r="F360">
            <v>0</v>
          </cell>
        </row>
        <row r="361">
          <cell r="C361">
            <v>0</v>
          </cell>
          <cell r="F361">
            <v>0</v>
          </cell>
        </row>
        <row r="362">
          <cell r="C362">
            <v>0</v>
          </cell>
          <cell r="F362">
            <v>0</v>
          </cell>
        </row>
      </sheetData>
      <sheetData sheetId="24">
        <row r="208">
          <cell r="F208">
            <v>36.520861302919798</v>
          </cell>
        </row>
        <row r="345">
          <cell r="C345">
            <v>0</v>
          </cell>
        </row>
        <row r="346">
          <cell r="C346">
            <v>0</v>
          </cell>
          <cell r="F346">
            <v>0</v>
          </cell>
        </row>
        <row r="347">
          <cell r="C347">
            <v>0</v>
          </cell>
          <cell r="F347">
            <v>0</v>
          </cell>
        </row>
        <row r="348">
          <cell r="C348">
            <v>0</v>
          </cell>
          <cell r="F348">
            <v>0</v>
          </cell>
        </row>
        <row r="349">
          <cell r="C349">
            <v>0</v>
          </cell>
          <cell r="F349">
            <v>0</v>
          </cell>
        </row>
        <row r="350">
          <cell r="C350">
            <v>0</v>
          </cell>
          <cell r="F350">
            <v>0</v>
          </cell>
        </row>
        <row r="352">
          <cell r="C352">
            <v>0</v>
          </cell>
          <cell r="F352">
            <v>0</v>
          </cell>
        </row>
        <row r="353">
          <cell r="C353">
            <v>0</v>
          </cell>
          <cell r="F353">
            <v>0</v>
          </cell>
        </row>
        <row r="354">
          <cell r="C354">
            <v>0</v>
          </cell>
          <cell r="F354">
            <v>0</v>
          </cell>
        </row>
        <row r="355">
          <cell r="C355">
            <v>0</v>
          </cell>
          <cell r="F355">
            <v>0</v>
          </cell>
        </row>
        <row r="356">
          <cell r="C356">
            <v>0</v>
          </cell>
          <cell r="F356">
            <v>0</v>
          </cell>
        </row>
        <row r="357">
          <cell r="C357">
            <v>0</v>
          </cell>
          <cell r="F357">
            <v>0</v>
          </cell>
        </row>
        <row r="358">
          <cell r="C358">
            <v>0</v>
          </cell>
          <cell r="F358">
            <v>0</v>
          </cell>
        </row>
        <row r="359">
          <cell r="C359">
            <v>0</v>
          </cell>
          <cell r="F359">
            <v>0</v>
          </cell>
        </row>
        <row r="360">
          <cell r="C360">
            <v>0</v>
          </cell>
          <cell r="F360">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C26"/>
  <sheetViews>
    <sheetView workbookViewId="0">
      <selection activeCell="K6" sqref="K6"/>
    </sheetView>
  </sheetViews>
  <sheetFormatPr defaultColWidth="9.140625" defaultRowHeight="12.75"/>
  <cols>
    <col min="1" max="1" width="35.140625" style="23" bestFit="1" customWidth="1"/>
    <col min="2" max="2" width="51.85546875" style="14" bestFit="1" customWidth="1"/>
    <col min="3" max="3" width="8.5703125" style="14" bestFit="1" customWidth="1"/>
    <col min="4" max="16384" width="9.140625" style="14"/>
  </cols>
  <sheetData>
    <row r="1" spans="1:3" ht="14.25">
      <c r="A1" s="12" t="s">
        <v>54</v>
      </c>
      <c r="B1" s="13" t="s">
        <v>55</v>
      </c>
      <c r="C1" s="13" t="s">
        <v>56</v>
      </c>
    </row>
    <row r="2" spans="1:3" s="16" customFormat="1" ht="14.25">
      <c r="A2" s="12" t="s">
        <v>57</v>
      </c>
      <c r="B2" s="15"/>
      <c r="C2" s="15" t="s">
        <v>58</v>
      </c>
    </row>
    <row r="3" spans="1:3" ht="14.25">
      <c r="A3" s="12" t="s">
        <v>59</v>
      </c>
      <c r="B3" s="17" t="s">
        <v>60</v>
      </c>
      <c r="C3" s="17" t="s">
        <v>61</v>
      </c>
    </row>
    <row r="4" spans="1:3" ht="14.25">
      <c r="A4" s="12" t="s">
        <v>62</v>
      </c>
      <c r="B4" s="17" t="s">
        <v>63</v>
      </c>
      <c r="C4" s="17" t="s">
        <v>61</v>
      </c>
    </row>
    <row r="5" spans="1:3" ht="14.25">
      <c r="A5" s="12" t="s">
        <v>64</v>
      </c>
      <c r="B5" s="17" t="s">
        <v>65</v>
      </c>
      <c r="C5" s="17"/>
    </row>
    <row r="6" spans="1:3" ht="14.25">
      <c r="A6" s="12" t="s">
        <v>66</v>
      </c>
      <c r="B6" s="17" t="s">
        <v>67</v>
      </c>
      <c r="C6" s="17"/>
    </row>
    <row r="7" spans="1:3" ht="14.25">
      <c r="A7" s="12" t="s">
        <v>68</v>
      </c>
      <c r="B7" s="17"/>
      <c r="C7" s="17" t="s">
        <v>69</v>
      </c>
    </row>
    <row r="8" spans="1:3" ht="14.25">
      <c r="A8" s="12" t="s">
        <v>70</v>
      </c>
      <c r="B8" s="17"/>
      <c r="C8" s="17" t="s">
        <v>69</v>
      </c>
    </row>
    <row r="9" spans="1:3" ht="14.25">
      <c r="A9" s="12" t="s">
        <v>71</v>
      </c>
      <c r="B9" s="17" t="s">
        <v>72</v>
      </c>
      <c r="C9" s="17" t="s">
        <v>61</v>
      </c>
    </row>
    <row r="10" spans="1:3" ht="14.25">
      <c r="A10" s="12" t="s">
        <v>73</v>
      </c>
      <c r="B10" s="17"/>
      <c r="C10" s="17" t="s">
        <v>69</v>
      </c>
    </row>
    <row r="11" spans="1:3" ht="14.25">
      <c r="A11" s="18" t="s">
        <v>74</v>
      </c>
      <c r="B11" s="17"/>
      <c r="C11" s="17" t="s">
        <v>69</v>
      </c>
    </row>
    <row r="12" spans="1:3" ht="14.25">
      <c r="A12" s="18" t="s">
        <v>75</v>
      </c>
      <c r="B12" s="17"/>
      <c r="C12" s="17" t="s">
        <v>69</v>
      </c>
    </row>
    <row r="13" spans="1:3" ht="14.25">
      <c r="A13" s="18" t="s">
        <v>76</v>
      </c>
      <c r="B13" s="17"/>
      <c r="C13" s="17" t="s">
        <v>69</v>
      </c>
    </row>
    <row r="14" spans="1:3" ht="14.25">
      <c r="A14" s="19" t="s">
        <v>2</v>
      </c>
      <c r="B14" s="17"/>
      <c r="C14" s="17" t="s">
        <v>69</v>
      </c>
    </row>
    <row r="15" spans="1:3" ht="14.25">
      <c r="A15" s="19" t="s">
        <v>77</v>
      </c>
      <c r="B15" s="17"/>
      <c r="C15" s="17" t="s">
        <v>69</v>
      </c>
    </row>
    <row r="16" spans="1:3" ht="14.25">
      <c r="A16" s="19" t="s">
        <v>3</v>
      </c>
      <c r="B16" s="17"/>
      <c r="C16" s="17" t="s">
        <v>69</v>
      </c>
    </row>
    <row r="17" spans="1:3" ht="14.25">
      <c r="A17" s="19" t="s">
        <v>11</v>
      </c>
      <c r="B17" s="17"/>
      <c r="C17" s="17" t="s">
        <v>69</v>
      </c>
    </row>
    <row r="18" spans="1:3" ht="14.25">
      <c r="A18" s="20" t="s">
        <v>13</v>
      </c>
      <c r="B18" s="17"/>
      <c r="C18" s="17" t="s">
        <v>69</v>
      </c>
    </row>
    <row r="19" spans="1:3" ht="14.25">
      <c r="A19" s="19" t="s">
        <v>78</v>
      </c>
      <c r="B19" s="17"/>
      <c r="C19" s="17" t="s">
        <v>69</v>
      </c>
    </row>
    <row r="20" spans="1:3" ht="14.25">
      <c r="A20" s="19" t="s">
        <v>6</v>
      </c>
      <c r="B20" s="17"/>
      <c r="C20" s="17" t="s">
        <v>69</v>
      </c>
    </row>
    <row r="21" spans="1:3" s="22" customFormat="1" ht="15">
      <c r="A21" s="19" t="s">
        <v>15</v>
      </c>
      <c r="B21" s="21"/>
      <c r="C21" s="21" t="s">
        <v>69</v>
      </c>
    </row>
    <row r="22" spans="1:3" ht="14.25">
      <c r="A22" s="19" t="s">
        <v>0</v>
      </c>
      <c r="B22" s="17"/>
      <c r="C22" s="17" t="s">
        <v>69</v>
      </c>
    </row>
    <row r="23" spans="1:3" ht="14.25">
      <c r="A23" s="19" t="s">
        <v>1</v>
      </c>
      <c r="B23" s="17"/>
      <c r="C23" s="17" t="s">
        <v>69</v>
      </c>
    </row>
    <row r="24" spans="1:3" ht="14.25">
      <c r="A24" s="19" t="s">
        <v>79</v>
      </c>
      <c r="B24" s="17"/>
      <c r="C24" s="17" t="s">
        <v>69</v>
      </c>
    </row>
    <row r="25" spans="1:3" ht="14.25">
      <c r="A25" s="19" t="s">
        <v>80</v>
      </c>
      <c r="B25" s="17"/>
      <c r="C25" s="17" t="s">
        <v>69</v>
      </c>
    </row>
    <row r="26" spans="1:3" ht="14.25">
      <c r="A26" s="18" t="s">
        <v>8</v>
      </c>
      <c r="B26" s="17"/>
      <c r="C26" s="17" t="s">
        <v>69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theme="3" tint="0.39997558519241921"/>
  </sheetPr>
  <dimension ref="B1:C14"/>
  <sheetViews>
    <sheetView showGridLines="0" zoomScale="70" zoomScaleNormal="70" workbookViewId="0">
      <selection activeCell="G10" sqref="G10"/>
    </sheetView>
  </sheetViews>
  <sheetFormatPr defaultColWidth="11.42578125" defaultRowHeight="14.25"/>
  <cols>
    <col min="1" max="1" width="1.42578125" style="288" customWidth="1"/>
    <col min="2" max="2" width="24.7109375" style="288" customWidth="1"/>
    <col min="3" max="3" width="127.140625" style="288" customWidth="1"/>
    <col min="4" max="16384" width="11.42578125" style="288"/>
  </cols>
  <sheetData>
    <row r="1" spans="2:3" ht="7.5" customHeight="1" thickBot="1">
      <c r="B1" s="290"/>
      <c r="C1" s="290"/>
    </row>
    <row r="2" spans="2:3" ht="78" customHeight="1" thickTop="1">
      <c r="B2" s="401" t="s">
        <v>343</v>
      </c>
      <c r="C2" s="402"/>
    </row>
    <row r="3" spans="2:3" ht="21" customHeight="1">
      <c r="B3" s="328"/>
      <c r="C3" s="329"/>
    </row>
    <row r="4" spans="2:3" ht="54.75" customHeight="1">
      <c r="B4" s="403" t="s">
        <v>365</v>
      </c>
      <c r="C4" s="404"/>
    </row>
    <row r="5" spans="2:3" ht="10.5" customHeight="1">
      <c r="B5" s="405"/>
      <c r="C5" s="406"/>
    </row>
    <row r="6" spans="2:3" ht="52.5" customHeight="1">
      <c r="B6" s="405"/>
      <c r="C6" s="406"/>
    </row>
    <row r="7" spans="2:3" ht="10.5" customHeight="1">
      <c r="B7" s="405"/>
      <c r="C7" s="406"/>
    </row>
    <row r="8" spans="2:3" ht="50.25" customHeight="1">
      <c r="B8" s="405"/>
      <c r="C8" s="406"/>
    </row>
    <row r="9" spans="2:3" ht="10.5" customHeight="1">
      <c r="B9" s="405"/>
      <c r="C9" s="406"/>
    </row>
    <row r="10" spans="2:3" ht="36.75" customHeight="1">
      <c r="B10" s="405"/>
      <c r="C10" s="406"/>
    </row>
    <row r="11" spans="2:3" ht="11.1" customHeight="1">
      <c r="B11" s="405"/>
      <c r="C11" s="406"/>
    </row>
    <row r="12" spans="2:3" ht="82.5" customHeight="1" thickBot="1">
      <c r="B12" s="407"/>
      <c r="C12" s="408"/>
    </row>
    <row r="13" spans="2:3" ht="15" thickTop="1"/>
    <row r="14" spans="2:3" ht="15">
      <c r="B14" s="289"/>
    </row>
  </sheetData>
  <mergeCells count="2">
    <mergeCell ref="B2:C2"/>
    <mergeCell ref="B4:C1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CE170"/>
  <sheetViews>
    <sheetView topLeftCell="A118" zoomScale="70" zoomScaleNormal="70" workbookViewId="0">
      <selection activeCell="E108" sqref="E108"/>
    </sheetView>
  </sheetViews>
  <sheetFormatPr defaultColWidth="9.140625" defaultRowHeight="15"/>
  <cols>
    <col min="1" max="1" width="4.7109375" style="187" customWidth="1"/>
    <col min="2" max="2" width="41.42578125" style="187" customWidth="1"/>
    <col min="3" max="3" width="27.7109375" style="187" bestFit="1" customWidth="1"/>
    <col min="4" max="4" width="23.7109375" style="187" bestFit="1" customWidth="1"/>
    <col min="5" max="5" width="32.85546875" style="187" bestFit="1" customWidth="1"/>
    <col min="6" max="6" width="19.28515625" style="187" bestFit="1" customWidth="1"/>
    <col min="7" max="7" width="32" style="187" bestFit="1" customWidth="1"/>
    <col min="8" max="8" width="18.5703125" style="187" bestFit="1" customWidth="1"/>
    <col min="9" max="9" width="17" style="187" customWidth="1"/>
    <col min="10" max="12" width="19.28515625" style="187" bestFit="1" customWidth="1"/>
    <col min="13" max="13" width="19.85546875" style="187" bestFit="1" customWidth="1"/>
    <col min="14" max="15" width="19.28515625" style="187" bestFit="1" customWidth="1"/>
    <col min="16" max="17" width="18.28515625" style="187" bestFit="1" customWidth="1"/>
    <col min="18" max="27" width="17" style="187" customWidth="1"/>
    <col min="28" max="29" width="22.42578125" style="187" bestFit="1" customWidth="1"/>
    <col min="30" max="16384" width="9.140625" style="187"/>
  </cols>
  <sheetData>
    <row r="1" spans="1:20" ht="18" customHeight="1">
      <c r="B1" s="155"/>
      <c r="C1" s="172"/>
      <c r="D1" s="172"/>
      <c r="E1" s="172"/>
    </row>
    <row r="2" spans="1:20" s="320" customFormat="1" ht="15.75" customHeight="1">
      <c r="A2" s="316"/>
      <c r="B2" s="317" t="s">
        <v>4</v>
      </c>
      <c r="C2" s="317" t="s">
        <v>348</v>
      </c>
      <c r="D2" s="317" t="s">
        <v>349</v>
      </c>
      <c r="E2" s="317" t="s">
        <v>350</v>
      </c>
      <c r="F2" s="317" t="s">
        <v>351</v>
      </c>
      <c r="G2" s="317" t="s">
        <v>352</v>
      </c>
      <c r="H2" s="317" t="s">
        <v>353</v>
      </c>
      <c r="I2" s="317" t="s">
        <v>354</v>
      </c>
      <c r="J2" s="317" t="s">
        <v>355</v>
      </c>
      <c r="K2" s="317" t="s">
        <v>356</v>
      </c>
      <c r="L2" s="317" t="s">
        <v>357</v>
      </c>
      <c r="M2" s="317" t="s">
        <v>358</v>
      </c>
      <c r="N2" s="317" t="s">
        <v>359</v>
      </c>
      <c r="O2" s="317" t="s">
        <v>360</v>
      </c>
      <c r="P2" s="317" t="s">
        <v>361</v>
      </c>
      <c r="Q2" s="317" t="s">
        <v>362</v>
      </c>
      <c r="R2" s="321" t="s">
        <v>34</v>
      </c>
      <c r="S2" s="321" t="s">
        <v>35</v>
      </c>
      <c r="T2" s="321" t="s">
        <v>36</v>
      </c>
    </row>
    <row r="3" spans="1:20" s="172" customFormat="1" ht="15.75" customHeight="1">
      <c r="B3" s="168" t="s">
        <v>136</v>
      </c>
      <c r="C3" s="169"/>
      <c r="D3" s="169"/>
      <c r="E3" s="169"/>
      <c r="F3" s="169"/>
      <c r="G3" s="169"/>
      <c r="H3" s="169"/>
      <c r="I3" s="170"/>
      <c r="J3" s="170"/>
      <c r="K3" s="170"/>
      <c r="L3" s="169"/>
      <c r="M3" s="169"/>
      <c r="N3" s="171"/>
      <c r="O3" s="171"/>
      <c r="P3" s="171"/>
      <c r="Q3" s="171"/>
      <c r="R3" s="171"/>
      <c r="S3" s="171"/>
      <c r="T3" s="171"/>
    </row>
    <row r="4" spans="1:20" s="172" customFormat="1" ht="15.75" customHeight="1">
      <c r="B4" s="173" t="s">
        <v>137</v>
      </c>
      <c r="C4" s="174">
        <v>139.99437090549117</v>
      </c>
      <c r="D4" s="174">
        <v>31.076661152429921</v>
      </c>
      <c r="E4" s="174">
        <v>42.993992256149006</v>
      </c>
      <c r="F4" s="174">
        <v>113.73808794477826</v>
      </c>
      <c r="G4" s="174">
        <v>437.4461910463815</v>
      </c>
      <c r="H4" s="174">
        <v>413.04167234887296</v>
      </c>
      <c r="I4" s="174">
        <v>149.99805415327415</v>
      </c>
      <c r="J4" s="174">
        <v>132.91494059306007</v>
      </c>
      <c r="K4" s="174">
        <v>75.195048483499832</v>
      </c>
      <c r="L4" s="174">
        <v>141.20016959521851</v>
      </c>
      <c r="M4" s="174">
        <v>703.76488764343924</v>
      </c>
      <c r="N4" s="174">
        <v>429.41499164466046</v>
      </c>
      <c r="O4" s="174">
        <v>425.4342008791898</v>
      </c>
      <c r="P4" s="174">
        <v>121.99228615390294</v>
      </c>
      <c r="Q4" s="174">
        <v>182.57512841930719</v>
      </c>
      <c r="R4" s="243">
        <v>236.05204554797697</v>
      </c>
      <c r="S4" s="243">
        <v>31.076661152429921</v>
      </c>
      <c r="T4" s="243">
        <v>703.76488764343924</v>
      </c>
    </row>
    <row r="5" spans="1:20" s="172" customFormat="1" ht="15.75" customHeight="1">
      <c r="B5" s="173" t="s">
        <v>0</v>
      </c>
      <c r="C5" s="174">
        <v>176.2119150600177</v>
      </c>
      <c r="D5" s="174">
        <v>73.038962804311893</v>
      </c>
      <c r="E5" s="174">
        <v>110.57735664048835</v>
      </c>
      <c r="F5" s="174">
        <v>226.55817650573704</v>
      </c>
      <c r="G5" s="174">
        <v>122.82274770274388</v>
      </c>
      <c r="H5" s="174">
        <v>82.250668882017678</v>
      </c>
      <c r="I5" s="174">
        <v>53.48137662732092</v>
      </c>
      <c r="J5" s="174">
        <v>149.02862225013112</v>
      </c>
      <c r="K5" s="174">
        <v>86.925362193738323</v>
      </c>
      <c r="L5" s="174">
        <v>154.81936440908933</v>
      </c>
      <c r="M5" s="174">
        <v>109.97767970551456</v>
      </c>
      <c r="N5" s="174">
        <v>227.26787120543213</v>
      </c>
      <c r="O5" s="174">
        <v>263.62630306467321</v>
      </c>
      <c r="P5" s="174">
        <v>216.78399388074391</v>
      </c>
      <c r="Q5" s="174">
        <v>208.23158408387488</v>
      </c>
      <c r="R5" s="243">
        <v>150.77346566772232</v>
      </c>
      <c r="S5" s="243">
        <v>53.48137662732092</v>
      </c>
      <c r="T5" s="243">
        <v>263.62630306467321</v>
      </c>
    </row>
    <row r="6" spans="1:20" s="172" customFormat="1" ht="15.75" customHeight="1">
      <c r="B6" s="173" t="s">
        <v>1</v>
      </c>
      <c r="C6" s="174">
        <v>0</v>
      </c>
      <c r="D6" s="174">
        <v>0</v>
      </c>
      <c r="E6" s="174">
        <v>0</v>
      </c>
      <c r="F6" s="174">
        <v>0</v>
      </c>
      <c r="G6" s="174">
        <v>0</v>
      </c>
      <c r="H6" s="174">
        <v>0</v>
      </c>
      <c r="I6" s="174">
        <v>0</v>
      </c>
      <c r="J6" s="174">
        <v>0</v>
      </c>
      <c r="K6" s="174">
        <v>0</v>
      </c>
      <c r="L6" s="174">
        <v>0</v>
      </c>
      <c r="M6" s="174">
        <v>0</v>
      </c>
      <c r="N6" s="174">
        <v>0</v>
      </c>
      <c r="O6" s="174">
        <v>0</v>
      </c>
      <c r="P6" s="174">
        <v>0</v>
      </c>
      <c r="Q6" s="174">
        <v>0</v>
      </c>
      <c r="R6" s="243">
        <v>0</v>
      </c>
      <c r="S6" s="243">
        <v>0</v>
      </c>
      <c r="T6" s="243">
        <v>0</v>
      </c>
    </row>
    <row r="7" spans="1:20" s="172" customFormat="1" ht="15.75" customHeight="1">
      <c r="B7" s="173" t="s">
        <v>138</v>
      </c>
      <c r="C7" s="174">
        <v>0</v>
      </c>
      <c r="D7" s="174">
        <v>0</v>
      </c>
      <c r="E7" s="174">
        <v>0</v>
      </c>
      <c r="F7" s="174">
        <v>0</v>
      </c>
      <c r="G7" s="174">
        <v>0</v>
      </c>
      <c r="H7" s="174">
        <v>0</v>
      </c>
      <c r="I7" s="174">
        <v>0</v>
      </c>
      <c r="J7" s="174">
        <v>0</v>
      </c>
      <c r="K7" s="174">
        <v>0</v>
      </c>
      <c r="L7" s="174">
        <v>0</v>
      </c>
      <c r="M7" s="174">
        <v>0</v>
      </c>
      <c r="N7" s="174">
        <v>0</v>
      </c>
      <c r="O7" s="174">
        <v>0</v>
      </c>
      <c r="P7" s="174">
        <v>0</v>
      </c>
      <c r="Q7" s="174">
        <v>0</v>
      </c>
      <c r="R7" s="243">
        <v>0</v>
      </c>
      <c r="S7" s="243">
        <v>0</v>
      </c>
      <c r="T7" s="243">
        <v>0</v>
      </c>
    </row>
    <row r="8" spans="1:20" s="172" customFormat="1" ht="15.75" customHeight="1">
      <c r="B8" s="175" t="s">
        <v>139</v>
      </c>
      <c r="C8" s="174">
        <v>316.20628596550887</v>
      </c>
      <c r="D8" s="174">
        <v>104.11562395674181</v>
      </c>
      <c r="E8" s="174">
        <v>153.57134889663735</v>
      </c>
      <c r="F8" s="174">
        <v>340.29626445051531</v>
      </c>
      <c r="G8" s="174">
        <v>560.26893874912537</v>
      </c>
      <c r="H8" s="174">
        <v>495.29234123089066</v>
      </c>
      <c r="I8" s="174">
        <v>203.47943078059507</v>
      </c>
      <c r="J8" s="174">
        <v>281.94356284319122</v>
      </c>
      <c r="K8" s="174">
        <v>162.12041067723817</v>
      </c>
      <c r="L8" s="174">
        <v>296.01953400430784</v>
      </c>
      <c r="M8" s="174">
        <v>813.7425673489538</v>
      </c>
      <c r="N8" s="174">
        <v>656.68286285009253</v>
      </c>
      <c r="O8" s="174">
        <v>689.06050394386307</v>
      </c>
      <c r="P8" s="174">
        <v>338.77628003464685</v>
      </c>
      <c r="Q8" s="174">
        <v>390.8067125031821</v>
      </c>
      <c r="R8" s="243">
        <v>386.82551121569929</v>
      </c>
      <c r="S8" s="243">
        <v>104.11562395674181</v>
      </c>
      <c r="T8" s="243">
        <v>813.7425673489538</v>
      </c>
    </row>
    <row r="9" spans="1:20" s="172" customFormat="1" ht="15.75" customHeight="1">
      <c r="B9" s="176" t="s">
        <v>140</v>
      </c>
      <c r="C9" s="177"/>
      <c r="D9" s="177"/>
      <c r="E9" s="177"/>
      <c r="F9" s="177"/>
      <c r="G9" s="177"/>
      <c r="H9" s="177"/>
      <c r="I9" s="177"/>
      <c r="J9" s="177"/>
      <c r="K9" s="177"/>
      <c r="L9" s="177"/>
      <c r="M9" s="177"/>
      <c r="N9" s="177"/>
      <c r="O9" s="177"/>
      <c r="P9" s="177"/>
      <c r="Q9" s="177"/>
      <c r="R9" s="232"/>
      <c r="S9" s="232"/>
      <c r="T9" s="232"/>
    </row>
    <row r="10" spans="1:20" s="172" customFormat="1" ht="15.75" customHeight="1">
      <c r="B10" s="173" t="s">
        <v>2</v>
      </c>
      <c r="C10" s="174">
        <v>5712.1546917444857</v>
      </c>
      <c r="D10" s="174">
        <v>7672.9145895957972</v>
      </c>
      <c r="E10" s="174">
        <v>9551.918483202262</v>
      </c>
      <c r="F10" s="174">
        <v>7900.8584510228075</v>
      </c>
      <c r="G10" s="174">
        <v>13827.655395842887</v>
      </c>
      <c r="H10" s="174">
        <v>10490.005217652564</v>
      </c>
      <c r="I10" s="174">
        <v>5012.6754238528074</v>
      </c>
      <c r="J10" s="174">
        <v>9952.501531478616</v>
      </c>
      <c r="K10" s="174">
        <v>9109.4587937993274</v>
      </c>
      <c r="L10" s="174">
        <v>6317.0457447009358</v>
      </c>
      <c r="M10" s="174">
        <v>12398.431854515838</v>
      </c>
      <c r="N10" s="174">
        <v>7338.6197844173003</v>
      </c>
      <c r="O10" s="174">
        <v>8665.2379867346262</v>
      </c>
      <c r="P10" s="174">
        <v>2892.9232967575704</v>
      </c>
      <c r="Q10" s="174">
        <v>8786.3343518140136</v>
      </c>
      <c r="R10" s="243">
        <v>8375.2490398087903</v>
      </c>
      <c r="S10" s="243">
        <v>2892.9232967575704</v>
      </c>
      <c r="T10" s="243">
        <v>13827.655395842887</v>
      </c>
    </row>
    <row r="11" spans="1:20" s="178" customFormat="1" ht="15.75" customHeight="1">
      <c r="B11" s="173" t="s">
        <v>141</v>
      </c>
      <c r="C11" s="174">
        <v>1311.2000000000003</v>
      </c>
      <c r="D11" s="174">
        <v>5055.6000000000004</v>
      </c>
      <c r="E11" s="174">
        <v>3527.7</v>
      </c>
      <c r="F11" s="174">
        <v>4328.5</v>
      </c>
      <c r="G11" s="174">
        <v>3623.3999999999996</v>
      </c>
      <c r="H11" s="174">
        <v>5179.8999999999996</v>
      </c>
      <c r="I11" s="174">
        <v>1166</v>
      </c>
      <c r="J11" s="174">
        <v>5758.5</v>
      </c>
      <c r="K11" s="174">
        <v>4632.1000000000004</v>
      </c>
      <c r="L11" s="174">
        <v>5700.2</v>
      </c>
      <c r="M11" s="174">
        <v>10093</v>
      </c>
      <c r="N11" s="174">
        <v>4507.8</v>
      </c>
      <c r="O11" s="174">
        <v>3635.5</v>
      </c>
      <c r="P11" s="174">
        <v>1039.5</v>
      </c>
      <c r="Q11" s="174">
        <v>2894.1</v>
      </c>
      <c r="R11" s="243">
        <v>4163.5333333333338</v>
      </c>
      <c r="S11" s="243">
        <v>1039.5</v>
      </c>
      <c r="T11" s="243">
        <v>10093</v>
      </c>
    </row>
    <row r="12" spans="1:20" s="197" customFormat="1" ht="15.75" customHeight="1">
      <c r="B12" s="245" t="s">
        <v>3</v>
      </c>
      <c r="C12" s="174">
        <v>805.64326735726809</v>
      </c>
      <c r="D12" s="174">
        <v>1416.1749605353803</v>
      </c>
      <c r="E12" s="174">
        <v>1562.1926702355206</v>
      </c>
      <c r="F12" s="174">
        <v>1314.5004582341419</v>
      </c>
      <c r="G12" s="174">
        <v>1511.1863565415115</v>
      </c>
      <c r="H12" s="174">
        <v>1477.6847990363422</v>
      </c>
      <c r="I12" s="174">
        <v>910.54611057943248</v>
      </c>
      <c r="J12" s="174">
        <v>1631.6632578615825</v>
      </c>
      <c r="K12" s="174">
        <v>1433.7573178294745</v>
      </c>
      <c r="L12" s="174">
        <v>1096.928292765871</v>
      </c>
      <c r="M12" s="174">
        <v>1157.6746062982745</v>
      </c>
      <c r="N12" s="174">
        <v>1133.0381505837283</v>
      </c>
      <c r="O12" s="174">
        <v>1171.4765924087269</v>
      </c>
      <c r="P12" s="174">
        <v>783.01680901086047</v>
      </c>
      <c r="Q12" s="174">
        <v>1055.5461567672139</v>
      </c>
      <c r="R12" s="246">
        <v>1230.7353204030221</v>
      </c>
      <c r="S12" s="246">
        <v>783.01680901086047</v>
      </c>
      <c r="T12" s="246">
        <v>1631.6632578615825</v>
      </c>
    </row>
    <row r="13" spans="1:20" s="172" customFormat="1" ht="15.75" customHeight="1">
      <c r="B13" s="179" t="s">
        <v>142</v>
      </c>
      <c r="C13" s="174">
        <v>72.507894062154122</v>
      </c>
      <c r="D13" s="174">
        <v>127.45574644818423</v>
      </c>
      <c r="E13" s="174">
        <v>140.59734032119684</v>
      </c>
      <c r="F13" s="174">
        <v>118.30504124107276</v>
      </c>
      <c r="G13" s="174">
        <v>136.00677208873603</v>
      </c>
      <c r="H13" s="174">
        <v>132.99163191327079</v>
      </c>
      <c r="I13" s="174">
        <v>81.949149952148929</v>
      </c>
      <c r="J13" s="174">
        <v>146.8496932075424</v>
      </c>
      <c r="K13" s="174">
        <v>129.03815860465269</v>
      </c>
      <c r="L13" s="174">
        <v>98.723546348928394</v>
      </c>
      <c r="M13" s="174">
        <v>104.19071456684469</v>
      </c>
      <c r="N13" s="174">
        <v>101.97343355253554</v>
      </c>
      <c r="O13" s="174">
        <v>105.43289331678542</v>
      </c>
      <c r="P13" s="174">
        <v>70.471512810977444</v>
      </c>
      <c r="Q13" s="174">
        <v>94.999154109049257</v>
      </c>
      <c r="R13" s="243">
        <v>110.76617883627198</v>
      </c>
      <c r="S13" s="243">
        <v>70.471512810977444</v>
      </c>
      <c r="T13" s="243">
        <v>146.8496932075424</v>
      </c>
    </row>
    <row r="14" spans="1:20" s="172" customFormat="1" ht="15.75" customHeight="1">
      <c r="B14" s="173" t="s">
        <v>154</v>
      </c>
      <c r="C14" s="174">
        <v>220.41002021375172</v>
      </c>
      <c r="D14" s="174">
        <v>124.70938584554212</v>
      </c>
      <c r="E14" s="174">
        <v>66.504626598252358</v>
      </c>
      <c r="F14" s="174">
        <v>121.37078987212313</v>
      </c>
      <c r="G14" s="174">
        <v>461.49712952710109</v>
      </c>
      <c r="H14" s="174">
        <v>400.19161550694417</v>
      </c>
      <c r="I14" s="174">
        <v>237.72995015203881</v>
      </c>
      <c r="J14" s="174">
        <v>424.76445852786452</v>
      </c>
      <c r="K14" s="174">
        <v>1325.0501744135906</v>
      </c>
      <c r="L14" s="174">
        <v>520.83875728396833</v>
      </c>
      <c r="M14" s="174">
        <v>419.49654643457154</v>
      </c>
      <c r="N14" s="174">
        <v>959.71660569574135</v>
      </c>
      <c r="O14" s="174">
        <v>264.13769794181616</v>
      </c>
      <c r="P14" s="174">
        <v>171.38167403396398</v>
      </c>
      <c r="Q14" s="174">
        <v>177.01988306370669</v>
      </c>
      <c r="R14" s="243">
        <v>392.98795434073179</v>
      </c>
      <c r="S14" s="243">
        <v>66.504626598252358</v>
      </c>
      <c r="T14" s="243">
        <v>1325.0501744135906</v>
      </c>
    </row>
    <row r="15" spans="1:20" s="172" customFormat="1" ht="15.75" customHeight="1">
      <c r="B15" s="173" t="s">
        <v>145</v>
      </c>
      <c r="C15" s="174">
        <v>0</v>
      </c>
      <c r="D15" s="174">
        <v>0</v>
      </c>
      <c r="E15" s="174">
        <v>0</v>
      </c>
      <c r="F15" s="174">
        <v>0</v>
      </c>
      <c r="G15" s="174">
        <v>0</v>
      </c>
      <c r="H15" s="174">
        <v>0</v>
      </c>
      <c r="I15" s="174">
        <v>0</v>
      </c>
      <c r="J15" s="174">
        <v>0</v>
      </c>
      <c r="K15" s="174">
        <v>0</v>
      </c>
      <c r="L15" s="174">
        <v>0</v>
      </c>
      <c r="M15" s="174">
        <v>0</v>
      </c>
      <c r="N15" s="174">
        <v>0</v>
      </c>
      <c r="O15" s="174">
        <v>0</v>
      </c>
      <c r="P15" s="174">
        <v>0</v>
      </c>
      <c r="Q15" s="174">
        <v>0</v>
      </c>
      <c r="R15" s="243">
        <v>0</v>
      </c>
      <c r="S15" s="243">
        <v>0</v>
      </c>
      <c r="T15" s="243">
        <v>0</v>
      </c>
    </row>
    <row r="16" spans="1:20" s="172" customFormat="1" ht="15.75" customHeight="1">
      <c r="B16" s="245" t="s">
        <v>146</v>
      </c>
      <c r="C16" s="342">
        <v>10.863394245740299</v>
      </c>
      <c r="D16" s="342">
        <v>2.054469305025814</v>
      </c>
      <c r="E16" s="342">
        <v>1.9478992798490635</v>
      </c>
      <c r="F16" s="342">
        <v>3.8573773867767596</v>
      </c>
      <c r="G16" s="342">
        <v>31.364490527987837</v>
      </c>
      <c r="H16" s="342">
        <v>18.881586623246847</v>
      </c>
      <c r="I16" s="342">
        <v>22.013645535843374</v>
      </c>
      <c r="J16" s="342">
        <v>19.210939707903496</v>
      </c>
      <c r="K16" s="342">
        <v>25.152189672610071</v>
      </c>
      <c r="L16" s="342">
        <v>55.542727433239115</v>
      </c>
      <c r="M16" s="342">
        <v>55.451809548732172</v>
      </c>
      <c r="N16" s="342">
        <v>33.46816176688823</v>
      </c>
      <c r="O16" s="342">
        <v>26.085953010226625</v>
      </c>
      <c r="P16" s="342">
        <v>23.235789140249924</v>
      </c>
      <c r="Q16" s="342">
        <v>136.12493936744315</v>
      </c>
      <c r="R16" s="246">
        <v>31.017024836784184</v>
      </c>
      <c r="S16" s="243">
        <v>1.9478992798490635</v>
      </c>
      <c r="T16" s="243">
        <v>136.12493936744315</v>
      </c>
    </row>
    <row r="17" spans="2:83" s="172" customFormat="1" ht="15.75" customHeight="1">
      <c r="B17" s="343" t="s">
        <v>139</v>
      </c>
      <c r="C17" s="342">
        <v>8132.7792676233994</v>
      </c>
      <c r="D17" s="342">
        <v>14398.909151729929</v>
      </c>
      <c r="E17" s="342">
        <v>14850.861019637083</v>
      </c>
      <c r="F17" s="342">
        <v>13787.392117756921</v>
      </c>
      <c r="G17" s="342">
        <v>19591.110144528222</v>
      </c>
      <c r="H17" s="342">
        <v>17699.654850732368</v>
      </c>
      <c r="I17" s="342">
        <v>7430.9142800722711</v>
      </c>
      <c r="J17" s="342">
        <v>17933.489880783509</v>
      </c>
      <c r="K17" s="342">
        <v>16654.556634319659</v>
      </c>
      <c r="L17" s="342">
        <v>13789.279068532946</v>
      </c>
      <c r="M17" s="342">
        <v>24228.245531364264</v>
      </c>
      <c r="N17" s="342">
        <v>14074.616136016193</v>
      </c>
      <c r="O17" s="342">
        <v>13867.871123412182</v>
      </c>
      <c r="P17" s="342">
        <v>4980.5290817536224</v>
      </c>
      <c r="Q17" s="342">
        <v>13144.124485121427</v>
      </c>
      <c r="R17" s="246">
        <v>14304.288851558933</v>
      </c>
      <c r="S17" s="243">
        <v>4980.5290817536224</v>
      </c>
      <c r="T17" s="243">
        <v>24228.245531364264</v>
      </c>
    </row>
    <row r="18" spans="2:83" s="197" customFormat="1" ht="15.75" customHeight="1">
      <c r="B18" s="322" t="s">
        <v>147</v>
      </c>
      <c r="C18" s="323">
        <v>8448.9855535889074</v>
      </c>
      <c r="D18" s="323">
        <v>14503.024775686672</v>
      </c>
      <c r="E18" s="323">
        <v>15004.43236853372</v>
      </c>
      <c r="F18" s="323">
        <v>14127.688382207436</v>
      </c>
      <c r="G18" s="323">
        <v>20151.379083277348</v>
      </c>
      <c r="H18" s="323">
        <v>18194.94719196326</v>
      </c>
      <c r="I18" s="323">
        <v>7634.3937108528662</v>
      </c>
      <c r="J18" s="323">
        <v>18215.433443626702</v>
      </c>
      <c r="K18" s="323">
        <v>16816.677044996897</v>
      </c>
      <c r="L18" s="323">
        <v>14085.298602537254</v>
      </c>
      <c r="M18" s="323">
        <v>25041.988098713216</v>
      </c>
      <c r="N18" s="323">
        <v>14731.298998866285</v>
      </c>
      <c r="O18" s="323">
        <v>14556.931627356045</v>
      </c>
      <c r="P18" s="323">
        <v>5319.3053617882697</v>
      </c>
      <c r="Q18" s="323">
        <v>13534.93119762461</v>
      </c>
      <c r="R18" s="324">
        <v>14691.114362774631</v>
      </c>
      <c r="S18" s="324">
        <v>5319.3053617882697</v>
      </c>
      <c r="T18" s="324">
        <v>25041.988098713216</v>
      </c>
    </row>
    <row r="19" spans="2:83" s="172" customFormat="1" ht="15.75" customHeight="1">
      <c r="B19" s="181" t="s">
        <v>148</v>
      </c>
      <c r="C19" s="182"/>
      <c r="D19" s="182"/>
      <c r="E19" s="182"/>
      <c r="F19" s="182"/>
      <c r="G19" s="182"/>
      <c r="H19" s="182"/>
      <c r="I19" s="182"/>
      <c r="J19" s="182"/>
      <c r="K19" s="182"/>
      <c r="L19" s="182"/>
      <c r="M19" s="182"/>
      <c r="N19" s="182"/>
      <c r="O19" s="182"/>
      <c r="P19" s="182"/>
      <c r="Q19" s="182"/>
      <c r="R19" s="183"/>
      <c r="S19" s="183"/>
      <c r="T19" s="183"/>
      <c r="U19" s="197"/>
      <c r="V19" s="197"/>
      <c r="W19" s="197"/>
      <c r="X19" s="197"/>
      <c r="Y19" s="197"/>
      <c r="Z19" s="197"/>
      <c r="AA19" s="197"/>
      <c r="AB19" s="197"/>
      <c r="AC19" s="197"/>
      <c r="AD19" s="197"/>
      <c r="AE19" s="197"/>
      <c r="AF19" s="197"/>
      <c r="AG19" s="197"/>
      <c r="AH19" s="197"/>
      <c r="AI19" s="197"/>
      <c r="AJ19" s="197"/>
      <c r="AK19" s="197"/>
      <c r="AL19" s="197"/>
      <c r="AM19" s="197"/>
      <c r="AN19" s="197"/>
      <c r="AO19" s="197"/>
      <c r="AP19" s="197"/>
      <c r="AQ19" s="197"/>
      <c r="AR19" s="197"/>
      <c r="AS19" s="197"/>
      <c r="AT19" s="197"/>
      <c r="AU19" s="197"/>
      <c r="AV19" s="197"/>
      <c r="AW19" s="197"/>
      <c r="AX19" s="197"/>
      <c r="AY19" s="197"/>
      <c r="AZ19" s="197"/>
      <c r="BA19" s="197"/>
      <c r="BB19" s="197"/>
      <c r="BC19" s="197"/>
      <c r="BD19" s="197"/>
      <c r="BE19" s="197"/>
      <c r="BF19" s="197"/>
      <c r="BG19" s="197"/>
      <c r="BH19" s="197"/>
      <c r="BI19" s="197"/>
      <c r="BJ19" s="197"/>
      <c r="BK19" s="197"/>
      <c r="BL19" s="197"/>
      <c r="BM19" s="197"/>
      <c r="BN19" s="197"/>
      <c r="BO19" s="197"/>
      <c r="BP19" s="197"/>
      <c r="BQ19" s="197"/>
      <c r="BR19" s="197"/>
      <c r="BS19" s="197"/>
      <c r="BT19" s="197"/>
      <c r="BU19" s="197"/>
      <c r="BV19" s="197"/>
      <c r="BW19" s="197"/>
      <c r="BX19" s="197"/>
      <c r="BY19" s="197"/>
      <c r="BZ19" s="197"/>
      <c r="CA19" s="197"/>
      <c r="CB19" s="197"/>
      <c r="CC19" s="197"/>
      <c r="CD19" s="197"/>
      <c r="CE19" s="197"/>
    </row>
    <row r="20" spans="2:83" s="172" customFormat="1" ht="15.75" customHeight="1">
      <c r="B20" s="173" t="s">
        <v>137</v>
      </c>
      <c r="C20" s="174">
        <v>250.83669555842249</v>
      </c>
      <c r="D20" s="174">
        <v>53.727668918633363</v>
      </c>
      <c r="E20" s="174">
        <v>66.244612126611869</v>
      </c>
      <c r="F20" s="174">
        <v>175.24624080116018</v>
      </c>
      <c r="G20" s="174">
        <v>674.01168701626659</v>
      </c>
      <c r="H20" s="174">
        <v>636.40950609709682</v>
      </c>
      <c r="I20" s="174">
        <v>231.1151487847477</v>
      </c>
      <c r="J20" s="174">
        <v>204.79369845352389</v>
      </c>
      <c r="K20" s="174">
        <v>134.73168500960512</v>
      </c>
      <c r="L20" s="174">
        <v>217.55947694550952</v>
      </c>
      <c r="M20" s="174">
        <v>777.1651982001456</v>
      </c>
      <c r="N20" s="174">
        <v>661.63731419438943</v>
      </c>
      <c r="O20" s="174">
        <v>655.50376096107493</v>
      </c>
      <c r="P20" s="174">
        <v>187.96420743058931</v>
      </c>
      <c r="Q20" s="174">
        <v>281.30950236131156</v>
      </c>
      <c r="R20" s="243">
        <v>347.21709352393924</v>
      </c>
      <c r="S20" s="243">
        <v>53.727668918633363</v>
      </c>
      <c r="T20" s="243">
        <v>777.1651982001456</v>
      </c>
      <c r="U20" s="197"/>
      <c r="V20" s="197"/>
      <c r="W20" s="197"/>
      <c r="X20" s="197"/>
      <c r="Y20" s="197"/>
      <c r="Z20" s="197"/>
      <c r="AA20" s="197"/>
      <c r="AB20" s="197"/>
      <c r="AC20" s="197"/>
      <c r="AD20" s="197"/>
      <c r="AE20" s="197"/>
      <c r="AF20" s="197"/>
      <c r="AG20" s="197"/>
      <c r="AH20" s="197"/>
      <c r="AI20" s="197"/>
      <c r="AJ20" s="197"/>
      <c r="AK20" s="197"/>
      <c r="AL20" s="197"/>
      <c r="AM20" s="197"/>
      <c r="AN20" s="197"/>
      <c r="AO20" s="197"/>
      <c r="AP20" s="197"/>
      <c r="AQ20" s="197"/>
      <c r="AR20" s="197"/>
      <c r="AS20" s="197"/>
      <c r="AT20" s="197"/>
      <c r="AU20" s="197"/>
      <c r="AV20" s="197"/>
      <c r="AW20" s="197"/>
      <c r="AX20" s="197"/>
      <c r="AY20" s="197"/>
      <c r="AZ20" s="197"/>
      <c r="BA20" s="197"/>
      <c r="BB20" s="197"/>
      <c r="BC20" s="197"/>
      <c r="BD20" s="197"/>
      <c r="BE20" s="197"/>
      <c r="BF20" s="197"/>
      <c r="BG20" s="197"/>
      <c r="BH20" s="197"/>
      <c r="BI20" s="197"/>
      <c r="BJ20" s="197"/>
      <c r="BK20" s="197"/>
      <c r="BL20" s="197"/>
      <c r="BM20" s="197"/>
      <c r="BN20" s="197"/>
      <c r="BO20" s="197"/>
      <c r="BP20" s="197"/>
      <c r="BQ20" s="197"/>
      <c r="BR20" s="197"/>
      <c r="BS20" s="197"/>
      <c r="BT20" s="197"/>
      <c r="BU20" s="197"/>
      <c r="BV20" s="197"/>
      <c r="BW20" s="197"/>
      <c r="BX20" s="197"/>
      <c r="BY20" s="197"/>
      <c r="BZ20" s="197"/>
      <c r="CA20" s="197"/>
      <c r="CB20" s="197"/>
      <c r="CC20" s="197"/>
      <c r="CD20" s="197"/>
      <c r="CE20" s="197"/>
    </row>
    <row r="21" spans="2:83" s="172" customFormat="1" ht="15.75" customHeight="1">
      <c r="B21" s="173" t="s">
        <v>0</v>
      </c>
      <c r="C21" s="174">
        <v>299.64208653845242</v>
      </c>
      <c r="D21" s="174">
        <v>107.93075697026244</v>
      </c>
      <c r="E21" s="174">
        <v>118.92832659388053</v>
      </c>
      <c r="F21" s="174">
        <v>241.82959152609195</v>
      </c>
      <c r="G21" s="174">
        <v>132.80068057492974</v>
      </c>
      <c r="H21" s="174">
        <v>89.080235761585612</v>
      </c>
      <c r="I21" s="174">
        <v>57.239416166244844</v>
      </c>
      <c r="J21" s="174">
        <v>161.55530549861629</v>
      </c>
      <c r="K21" s="174">
        <v>93.736272798820863</v>
      </c>
      <c r="L21" s="174">
        <v>167.58995581201606</v>
      </c>
      <c r="M21" s="174">
        <v>118.18535535505762</v>
      </c>
      <c r="N21" s="174">
        <v>244.29881044317918</v>
      </c>
      <c r="O21" s="174">
        <v>282.86023931850963</v>
      </c>
      <c r="P21" s="174">
        <v>217.53229072824499</v>
      </c>
      <c r="Q21" s="174">
        <v>220.84856273048655</v>
      </c>
      <c r="R21" s="243">
        <v>170.2705257877586</v>
      </c>
      <c r="S21" s="243">
        <v>57.239416166244844</v>
      </c>
      <c r="T21" s="243">
        <v>299.64208653845242</v>
      </c>
    </row>
    <row r="22" spans="2:83" s="172" customFormat="1" ht="15.75" customHeight="1">
      <c r="B22" s="173" t="s">
        <v>1</v>
      </c>
      <c r="C22" s="174">
        <v>0</v>
      </c>
      <c r="D22" s="174">
        <v>0</v>
      </c>
      <c r="E22" s="174">
        <v>0</v>
      </c>
      <c r="F22" s="174">
        <v>0</v>
      </c>
      <c r="G22" s="174">
        <v>0</v>
      </c>
      <c r="H22" s="174">
        <v>0</v>
      </c>
      <c r="I22" s="174">
        <v>0</v>
      </c>
      <c r="J22" s="174">
        <v>0</v>
      </c>
      <c r="K22" s="174">
        <v>0</v>
      </c>
      <c r="L22" s="174">
        <v>0</v>
      </c>
      <c r="M22" s="174">
        <v>0</v>
      </c>
      <c r="N22" s="174">
        <v>0</v>
      </c>
      <c r="O22" s="174">
        <v>0</v>
      </c>
      <c r="P22" s="174">
        <v>0</v>
      </c>
      <c r="Q22" s="174">
        <v>0</v>
      </c>
      <c r="R22" s="243">
        <v>0</v>
      </c>
      <c r="S22" s="243">
        <v>0</v>
      </c>
      <c r="T22" s="243">
        <v>0</v>
      </c>
    </row>
    <row r="23" spans="2:83" s="172" customFormat="1" ht="15.75" customHeight="1">
      <c r="B23" s="173" t="s">
        <v>138</v>
      </c>
      <c r="C23" s="174">
        <v>0</v>
      </c>
      <c r="D23" s="174">
        <v>0</v>
      </c>
      <c r="E23" s="174">
        <v>0</v>
      </c>
      <c r="F23" s="174">
        <v>0</v>
      </c>
      <c r="G23" s="174">
        <v>0</v>
      </c>
      <c r="H23" s="174">
        <v>0</v>
      </c>
      <c r="I23" s="174">
        <v>0</v>
      </c>
      <c r="J23" s="174">
        <v>0</v>
      </c>
      <c r="K23" s="174">
        <v>0</v>
      </c>
      <c r="L23" s="174">
        <v>0</v>
      </c>
      <c r="M23" s="174">
        <v>0</v>
      </c>
      <c r="N23" s="174">
        <v>0</v>
      </c>
      <c r="O23" s="174">
        <v>0</v>
      </c>
      <c r="P23" s="174">
        <v>0</v>
      </c>
      <c r="Q23" s="174">
        <v>0</v>
      </c>
      <c r="R23" s="243">
        <v>0</v>
      </c>
      <c r="S23" s="243">
        <v>0</v>
      </c>
      <c r="T23" s="243">
        <v>0</v>
      </c>
    </row>
    <row r="24" spans="2:83" s="186" customFormat="1" ht="15.75" customHeight="1">
      <c r="B24" s="184" t="s">
        <v>139</v>
      </c>
      <c r="C24" s="185">
        <v>550.47878209687497</v>
      </c>
      <c r="D24" s="185">
        <v>161.65842588889581</v>
      </c>
      <c r="E24" s="185">
        <v>185.1729387204924</v>
      </c>
      <c r="F24" s="185">
        <v>417.0758323272521</v>
      </c>
      <c r="G24" s="185">
        <v>806.81236759119633</v>
      </c>
      <c r="H24" s="185">
        <v>725.48974185868246</v>
      </c>
      <c r="I24" s="185">
        <v>288.35456495099254</v>
      </c>
      <c r="J24" s="185">
        <v>366.34900395214015</v>
      </c>
      <c r="K24" s="185">
        <v>228.46795780842598</v>
      </c>
      <c r="L24" s="185">
        <v>385.14943275752557</v>
      </c>
      <c r="M24" s="185">
        <v>895.35055355520319</v>
      </c>
      <c r="N24" s="185">
        <v>905.93612463756858</v>
      </c>
      <c r="O24" s="185">
        <v>938.36400027958462</v>
      </c>
      <c r="P24" s="185">
        <v>405.4964981588343</v>
      </c>
      <c r="Q24" s="185">
        <v>502.15806509179811</v>
      </c>
      <c r="R24" s="243">
        <v>517.48761931169781</v>
      </c>
      <c r="S24" s="243">
        <v>161.65842588889581</v>
      </c>
      <c r="T24" s="243">
        <v>938.36400027958462</v>
      </c>
      <c r="U24" s="194"/>
      <c r="V24" s="193"/>
      <c r="W24" s="193"/>
    </row>
    <row r="25" spans="2:83" s="172" customFormat="1" ht="15.75" customHeight="1">
      <c r="B25" s="177"/>
      <c r="C25" s="177"/>
      <c r="D25" s="177"/>
      <c r="E25" s="177"/>
      <c r="F25" s="177"/>
      <c r="G25" s="177"/>
      <c r="H25" s="177"/>
      <c r="I25" s="177"/>
      <c r="J25" s="177"/>
      <c r="K25" s="177"/>
      <c r="L25" s="177"/>
      <c r="M25" s="177"/>
      <c r="N25" s="177"/>
      <c r="O25" s="177"/>
      <c r="P25" s="177"/>
      <c r="Q25" s="177"/>
      <c r="R25" s="232"/>
      <c r="S25" s="232"/>
      <c r="T25" s="232"/>
      <c r="U25" s="167"/>
      <c r="V25" s="167"/>
      <c r="W25" s="167"/>
    </row>
    <row r="26" spans="2:83" s="172" customFormat="1" ht="15.75" customHeight="1">
      <c r="B26" s="173" t="s">
        <v>2</v>
      </c>
      <c r="C26" s="174">
        <v>5712.1546917444857</v>
      </c>
      <c r="D26" s="174">
        <v>7672.9145895957972</v>
      </c>
      <c r="E26" s="174">
        <v>9551.918483202262</v>
      </c>
      <c r="F26" s="174">
        <v>7900.8584510228075</v>
      </c>
      <c r="G26" s="174">
        <v>13827.655395842887</v>
      </c>
      <c r="H26" s="174">
        <v>10490.005217652564</v>
      </c>
      <c r="I26" s="174">
        <v>5012.6754238528074</v>
      </c>
      <c r="J26" s="174">
        <v>9952.501531478616</v>
      </c>
      <c r="K26" s="174">
        <v>9109.4587937993274</v>
      </c>
      <c r="L26" s="174">
        <v>6317.0457447009358</v>
      </c>
      <c r="M26" s="174">
        <v>12398.431854515838</v>
      </c>
      <c r="N26" s="174">
        <v>7338.6197844173003</v>
      </c>
      <c r="O26" s="174">
        <v>8665.2379867346262</v>
      </c>
      <c r="P26" s="174">
        <v>2892.9232967575704</v>
      </c>
      <c r="Q26" s="174">
        <v>8786.3343518140136</v>
      </c>
      <c r="R26" s="243">
        <v>8375.2490398087903</v>
      </c>
      <c r="S26" s="243">
        <v>2892.9232967575704</v>
      </c>
      <c r="T26" s="243">
        <v>13827.655395842887</v>
      </c>
    </row>
    <row r="27" spans="2:83" s="172" customFormat="1" ht="15.75" customHeight="1">
      <c r="B27" s="173" t="s">
        <v>141</v>
      </c>
      <c r="C27" s="174">
        <v>1311.2000000000003</v>
      </c>
      <c r="D27" s="174">
        <v>5055.6000000000004</v>
      </c>
      <c r="E27" s="174">
        <v>3527.7</v>
      </c>
      <c r="F27" s="174">
        <v>4328.5</v>
      </c>
      <c r="G27" s="174">
        <v>3623.3999999999996</v>
      </c>
      <c r="H27" s="174">
        <v>5179.8999999999996</v>
      </c>
      <c r="I27" s="174">
        <v>1166</v>
      </c>
      <c r="J27" s="174">
        <v>5758.5</v>
      </c>
      <c r="K27" s="174">
        <v>4632.1000000000004</v>
      </c>
      <c r="L27" s="174">
        <v>5700.2</v>
      </c>
      <c r="M27" s="174">
        <v>10093</v>
      </c>
      <c r="N27" s="174">
        <v>4507.8</v>
      </c>
      <c r="O27" s="174">
        <v>3635.5</v>
      </c>
      <c r="P27" s="174">
        <v>1039.5</v>
      </c>
      <c r="Q27" s="174">
        <v>2894.1</v>
      </c>
      <c r="R27" s="243">
        <v>4163.5333333333338</v>
      </c>
      <c r="S27" s="243">
        <v>1039.5</v>
      </c>
      <c r="T27" s="243">
        <v>10093</v>
      </c>
    </row>
    <row r="28" spans="2:83" s="247" customFormat="1" ht="15.75" customHeight="1">
      <c r="B28" s="245" t="s">
        <v>3</v>
      </c>
      <c r="C28" s="174">
        <v>805.64326735726809</v>
      </c>
      <c r="D28" s="174">
        <v>1416.1749605353803</v>
      </c>
      <c r="E28" s="174">
        <v>1562.1926702355206</v>
      </c>
      <c r="F28" s="174">
        <v>1314.5004582341419</v>
      </c>
      <c r="G28" s="174">
        <v>1511.1863565415115</v>
      </c>
      <c r="H28" s="174">
        <v>1477.6847990363422</v>
      </c>
      <c r="I28" s="174">
        <v>910.54611057943248</v>
      </c>
      <c r="J28" s="174">
        <v>1631.6632578615825</v>
      </c>
      <c r="K28" s="174">
        <v>1433.7573178294745</v>
      </c>
      <c r="L28" s="174">
        <v>1096.928292765871</v>
      </c>
      <c r="M28" s="174">
        <v>1157.6746062982745</v>
      </c>
      <c r="N28" s="174">
        <v>1133.0381505837283</v>
      </c>
      <c r="O28" s="174">
        <v>1171.4765924087269</v>
      </c>
      <c r="P28" s="174">
        <v>783.01680901086047</v>
      </c>
      <c r="Q28" s="174">
        <v>1055.5461567672139</v>
      </c>
      <c r="R28" s="246">
        <v>1230.7353204030221</v>
      </c>
      <c r="S28" s="246">
        <v>783.01680901086047</v>
      </c>
      <c r="T28" s="246">
        <v>1631.6632578615825</v>
      </c>
    </row>
    <row r="29" spans="2:83" s="172" customFormat="1" ht="15.75" customHeight="1">
      <c r="B29" s="179" t="s">
        <v>142</v>
      </c>
      <c r="C29" s="174">
        <v>72.507894062154122</v>
      </c>
      <c r="D29" s="174">
        <v>127.45574644818423</v>
      </c>
      <c r="E29" s="174">
        <v>140.59734032119684</v>
      </c>
      <c r="F29" s="174">
        <v>118.30504124107276</v>
      </c>
      <c r="G29" s="174">
        <v>136.00677208873603</v>
      </c>
      <c r="H29" s="174">
        <v>132.99163191327079</v>
      </c>
      <c r="I29" s="174">
        <v>81.949149952148929</v>
      </c>
      <c r="J29" s="174">
        <v>146.8496932075424</v>
      </c>
      <c r="K29" s="174">
        <v>129.03815860465269</v>
      </c>
      <c r="L29" s="174">
        <v>98.723546348928394</v>
      </c>
      <c r="M29" s="174">
        <v>104.19071456684469</v>
      </c>
      <c r="N29" s="174">
        <v>101.97343355253554</v>
      </c>
      <c r="O29" s="174">
        <v>105.43289331678542</v>
      </c>
      <c r="P29" s="174">
        <v>70.471512810977444</v>
      </c>
      <c r="Q29" s="174">
        <v>94.999154109049257</v>
      </c>
      <c r="R29" s="243">
        <v>110.76617883627198</v>
      </c>
      <c r="S29" s="243">
        <v>70.471512810977444</v>
      </c>
      <c r="T29" s="243">
        <v>146.8496932075424</v>
      </c>
    </row>
    <row r="30" spans="2:83" s="172" customFormat="1" ht="15.75" customHeight="1">
      <c r="B30" s="173" t="s">
        <v>154</v>
      </c>
      <c r="C30" s="174">
        <v>220.41002021375172</v>
      </c>
      <c r="D30" s="174">
        <v>124.70938584554212</v>
      </c>
      <c r="E30" s="174">
        <v>66.504626598252358</v>
      </c>
      <c r="F30" s="174">
        <v>121.37078987212313</v>
      </c>
      <c r="G30" s="174">
        <v>461.49712952710109</v>
      </c>
      <c r="H30" s="174">
        <v>400.19161550694417</v>
      </c>
      <c r="I30" s="174">
        <v>237.72995015203881</v>
      </c>
      <c r="J30" s="174">
        <v>424.76445852786452</v>
      </c>
      <c r="K30" s="174">
        <v>1325.0501744135906</v>
      </c>
      <c r="L30" s="174">
        <v>520.83875728396833</v>
      </c>
      <c r="M30" s="174">
        <v>419.49654643457154</v>
      </c>
      <c r="N30" s="174">
        <v>959.71660569574135</v>
      </c>
      <c r="O30" s="174">
        <v>264.13769794181616</v>
      </c>
      <c r="P30" s="174">
        <v>171.38167403396398</v>
      </c>
      <c r="Q30" s="174">
        <v>177.01988306370669</v>
      </c>
      <c r="R30" s="243">
        <v>392.98795434073179</v>
      </c>
      <c r="S30" s="243">
        <v>66.504626598252358</v>
      </c>
      <c r="T30" s="243">
        <v>1325.0501744135906</v>
      </c>
    </row>
    <row r="31" spans="2:83" s="172" customFormat="1" ht="15.75" customHeight="1">
      <c r="B31" s="173" t="s">
        <v>145</v>
      </c>
      <c r="C31" s="174">
        <v>0</v>
      </c>
      <c r="D31" s="174">
        <v>0</v>
      </c>
      <c r="E31" s="174">
        <v>0</v>
      </c>
      <c r="F31" s="174">
        <v>0</v>
      </c>
      <c r="G31" s="174">
        <v>0</v>
      </c>
      <c r="H31" s="174">
        <v>0</v>
      </c>
      <c r="I31" s="174">
        <v>0</v>
      </c>
      <c r="J31" s="174">
        <v>0</v>
      </c>
      <c r="K31" s="174">
        <v>0</v>
      </c>
      <c r="L31" s="174">
        <v>0</v>
      </c>
      <c r="M31" s="174">
        <v>0</v>
      </c>
      <c r="N31" s="174">
        <v>0</v>
      </c>
      <c r="O31" s="174">
        <v>0</v>
      </c>
      <c r="P31" s="174">
        <v>0</v>
      </c>
      <c r="Q31" s="174">
        <v>0</v>
      </c>
      <c r="R31" s="243">
        <v>0</v>
      </c>
      <c r="S31" s="243">
        <v>0</v>
      </c>
      <c r="T31" s="243">
        <v>0</v>
      </c>
    </row>
    <row r="32" spans="2:83" s="172" customFormat="1" ht="15.75" customHeight="1">
      <c r="B32" s="245" t="s">
        <v>146</v>
      </c>
      <c r="C32" s="342">
        <v>10.863394245740299</v>
      </c>
      <c r="D32" s="342">
        <v>2.054469305025814</v>
      </c>
      <c r="E32" s="342">
        <v>1.9478992798490635</v>
      </c>
      <c r="F32" s="342">
        <v>3.8573773867767596</v>
      </c>
      <c r="G32" s="342">
        <v>31.364490527987837</v>
      </c>
      <c r="H32" s="342">
        <v>18.881586623246847</v>
      </c>
      <c r="I32" s="342">
        <v>22.013645535843374</v>
      </c>
      <c r="J32" s="342">
        <v>19.210939707903496</v>
      </c>
      <c r="K32" s="342">
        <v>25.152189672610071</v>
      </c>
      <c r="L32" s="342">
        <v>55.542727433239115</v>
      </c>
      <c r="M32" s="342">
        <v>55.451809548732172</v>
      </c>
      <c r="N32" s="342">
        <v>33.46816176688823</v>
      </c>
      <c r="O32" s="342">
        <v>26.085953010226625</v>
      </c>
      <c r="P32" s="342">
        <v>23.235789140249924</v>
      </c>
      <c r="Q32" s="342">
        <v>136.12493936744315</v>
      </c>
      <c r="R32" s="246">
        <v>31.017024836784184</v>
      </c>
      <c r="S32" s="246">
        <v>1.9478992798490635</v>
      </c>
      <c r="T32" s="246">
        <v>136.12493936744315</v>
      </c>
    </row>
    <row r="33" spans="1:21" s="172" customFormat="1" ht="15.75" customHeight="1">
      <c r="B33" s="344" t="s">
        <v>139</v>
      </c>
      <c r="C33" s="345">
        <v>8132.7792676233994</v>
      </c>
      <c r="D33" s="345">
        <v>14398.909151729929</v>
      </c>
      <c r="E33" s="345">
        <v>14850.861019637083</v>
      </c>
      <c r="F33" s="345">
        <v>13787.392117756921</v>
      </c>
      <c r="G33" s="345">
        <v>19591.110144528222</v>
      </c>
      <c r="H33" s="345">
        <v>17699.654850732368</v>
      </c>
      <c r="I33" s="345">
        <v>7430.9142800722711</v>
      </c>
      <c r="J33" s="345">
        <v>17933.489880783509</v>
      </c>
      <c r="K33" s="345">
        <v>16654.556634319659</v>
      </c>
      <c r="L33" s="345">
        <v>13789.279068532946</v>
      </c>
      <c r="M33" s="345">
        <v>24228.245531364264</v>
      </c>
      <c r="N33" s="345">
        <v>14074.616136016193</v>
      </c>
      <c r="O33" s="345">
        <v>13867.871123412182</v>
      </c>
      <c r="P33" s="345">
        <v>4980.5290817536224</v>
      </c>
      <c r="Q33" s="345">
        <v>13144.124485121427</v>
      </c>
      <c r="R33" s="246">
        <v>14304.288851558933</v>
      </c>
      <c r="S33" s="246">
        <v>4980.5290817536224</v>
      </c>
      <c r="T33" s="246">
        <v>24228.245531364264</v>
      </c>
    </row>
    <row r="34" spans="1:21" s="197" customFormat="1" ht="15.75" customHeight="1">
      <c r="B34" s="322" t="s">
        <v>147</v>
      </c>
      <c r="C34" s="323">
        <v>8683.2580497202744</v>
      </c>
      <c r="D34" s="323">
        <v>14560.567577618825</v>
      </c>
      <c r="E34" s="323">
        <v>15036.033958357575</v>
      </c>
      <c r="F34" s="323">
        <v>14204.467950084174</v>
      </c>
      <c r="G34" s="323">
        <v>20397.922512119418</v>
      </c>
      <c r="H34" s="323">
        <v>18425.144592591052</v>
      </c>
      <c r="I34" s="323">
        <v>7719.2688450232636</v>
      </c>
      <c r="J34" s="323">
        <v>18299.838884735647</v>
      </c>
      <c r="K34" s="323">
        <v>16883.024592128084</v>
      </c>
      <c r="L34" s="323">
        <v>14174.428501290471</v>
      </c>
      <c r="M34" s="323">
        <v>25123.596084919467</v>
      </c>
      <c r="N34" s="323">
        <v>14980.552260653762</v>
      </c>
      <c r="O34" s="323">
        <v>14806.235123691768</v>
      </c>
      <c r="P34" s="323">
        <v>5386.025579912457</v>
      </c>
      <c r="Q34" s="323">
        <v>13646.282550213225</v>
      </c>
      <c r="R34" s="324">
        <v>14821.776470870631</v>
      </c>
      <c r="S34" s="324">
        <v>5386.025579912457</v>
      </c>
      <c r="T34" s="324">
        <v>25123.596084919467</v>
      </c>
    </row>
    <row r="35" spans="1:21">
      <c r="C35" s="188"/>
      <c r="D35" s="188"/>
      <c r="E35" s="188"/>
      <c r="F35" s="188"/>
      <c r="G35" s="188"/>
      <c r="H35" s="188"/>
      <c r="I35" s="188"/>
      <c r="J35" s="189"/>
      <c r="K35" s="189"/>
      <c r="L35" s="188"/>
      <c r="M35" s="188"/>
      <c r="N35" s="188"/>
      <c r="O35" s="188"/>
      <c r="P35" s="188"/>
      <c r="Q35" s="188"/>
      <c r="R35" s="188"/>
      <c r="S35" s="188"/>
      <c r="T35" s="188"/>
      <c r="U35" s="242"/>
    </row>
    <row r="36" spans="1:21">
      <c r="C36" s="188"/>
      <c r="D36" s="188"/>
      <c r="E36" s="188"/>
      <c r="F36" s="188"/>
      <c r="G36" s="188"/>
      <c r="H36" s="188"/>
      <c r="I36" s="188"/>
      <c r="J36" s="189"/>
      <c r="K36" s="189"/>
      <c r="L36" s="188"/>
      <c r="M36" s="188"/>
      <c r="N36" s="188"/>
      <c r="O36" s="188"/>
      <c r="P36" s="188"/>
      <c r="Q36" s="188"/>
      <c r="R36" s="188"/>
      <c r="S36" s="188"/>
      <c r="T36" s="188"/>
      <c r="U36" s="242"/>
    </row>
    <row r="37" spans="1:21">
      <c r="C37" s="188"/>
      <c r="D37" s="188"/>
      <c r="E37" s="188"/>
      <c r="F37" s="188"/>
      <c r="G37" s="188"/>
      <c r="H37" s="188"/>
      <c r="I37" s="188"/>
      <c r="J37" s="189"/>
      <c r="K37" s="189"/>
      <c r="L37" s="188"/>
      <c r="M37" s="188"/>
      <c r="N37" s="188"/>
      <c r="O37" s="188"/>
      <c r="P37" s="188"/>
      <c r="Q37" s="188"/>
      <c r="R37" s="188"/>
      <c r="S37" s="188"/>
      <c r="T37" s="188"/>
    </row>
    <row r="38" spans="1:21" s="320" customFormat="1" ht="15.75" customHeight="1">
      <c r="A38" s="316"/>
      <c r="B38" s="317" t="s">
        <v>363</v>
      </c>
      <c r="C38" s="317" t="s">
        <v>348</v>
      </c>
      <c r="D38" s="317" t="s">
        <v>349</v>
      </c>
      <c r="E38" s="317" t="s">
        <v>350</v>
      </c>
      <c r="F38" s="317" t="s">
        <v>351</v>
      </c>
      <c r="G38" s="317" t="s">
        <v>352</v>
      </c>
      <c r="H38" s="317" t="s">
        <v>353</v>
      </c>
      <c r="I38" s="317" t="s">
        <v>354</v>
      </c>
      <c r="J38" s="317" t="s">
        <v>355</v>
      </c>
      <c r="K38" s="317" t="s">
        <v>356</v>
      </c>
      <c r="L38" s="317" t="s">
        <v>357</v>
      </c>
      <c r="M38" s="317" t="s">
        <v>358</v>
      </c>
      <c r="N38" s="317" t="s">
        <v>359</v>
      </c>
      <c r="O38" s="317" t="s">
        <v>360</v>
      </c>
      <c r="P38" s="317" t="s">
        <v>361</v>
      </c>
      <c r="Q38" s="317" t="s">
        <v>362</v>
      </c>
      <c r="R38" s="318" t="s">
        <v>34</v>
      </c>
      <c r="S38" s="318" t="s">
        <v>35</v>
      </c>
      <c r="T38" s="318" t="s">
        <v>36</v>
      </c>
      <c r="U38" s="319"/>
    </row>
    <row r="39" spans="1:21" s="172" customFormat="1" ht="15.75" customHeight="1">
      <c r="B39" s="168" t="s">
        <v>136</v>
      </c>
      <c r="C39" s="169"/>
      <c r="D39" s="169"/>
      <c r="E39" s="169"/>
      <c r="F39" s="169"/>
      <c r="G39" s="169"/>
      <c r="H39" s="169"/>
      <c r="I39" s="170"/>
      <c r="J39" s="169"/>
      <c r="K39" s="169"/>
      <c r="L39" s="169"/>
      <c r="M39" s="169"/>
      <c r="N39" s="169"/>
      <c r="O39" s="169"/>
      <c r="P39" s="169"/>
      <c r="Q39" s="169"/>
      <c r="R39" s="234"/>
      <c r="S39" s="234"/>
      <c r="T39" s="231"/>
    </row>
    <row r="40" spans="1:21" s="172" customFormat="1" ht="15.75" customHeight="1">
      <c r="B40" s="173" t="s">
        <v>137</v>
      </c>
      <c r="C40" s="174">
        <v>0.1291460986213018</v>
      </c>
      <c r="D40" s="174">
        <v>6.9585000341311955E-3</v>
      </c>
      <c r="E40" s="174">
        <v>1.3931948235952368E-2</v>
      </c>
      <c r="F40" s="174">
        <v>3.1436729669645731E-2</v>
      </c>
      <c r="G40" s="174">
        <v>0.14669557043808903</v>
      </c>
      <c r="H40" s="174">
        <v>0.10163426977088409</v>
      </c>
      <c r="I40" s="174">
        <v>0.17963838820751396</v>
      </c>
      <c r="J40" s="174">
        <v>2.9425490501009535E-2</v>
      </c>
      <c r="K40" s="174">
        <v>2.0290083238936815E-2</v>
      </c>
      <c r="L40" s="174">
        <v>3.0274478901204657E-2</v>
      </c>
      <c r="M40" s="174">
        <v>8.8490492599451687E-2</v>
      </c>
      <c r="N40" s="174">
        <v>0.12407251997823186</v>
      </c>
      <c r="O40" s="174">
        <v>0.13433350201426897</v>
      </c>
      <c r="P40" s="174">
        <v>0.13260031103685102</v>
      </c>
      <c r="Q40" s="174">
        <v>7.1936614822422057E-2</v>
      </c>
      <c r="R40" s="434">
        <v>8.2724333204659647E-2</v>
      </c>
      <c r="S40" s="434">
        <v>6.9585000341311955E-3</v>
      </c>
      <c r="T40" s="434">
        <v>0.17963838820751396</v>
      </c>
    </row>
    <row r="41" spans="1:21" s="172" customFormat="1" ht="15.75" customHeight="1">
      <c r="B41" s="173" t="s">
        <v>0</v>
      </c>
      <c r="C41" s="174">
        <v>0.16255711721403848</v>
      </c>
      <c r="D41" s="174">
        <v>1.6354447560302708E-2</v>
      </c>
      <c r="E41" s="174">
        <v>3.583193669490873E-2</v>
      </c>
      <c r="F41" s="174">
        <v>6.2619728166317584E-2</v>
      </c>
      <c r="G41" s="174">
        <v>4.1188044165910091E-2</v>
      </c>
      <c r="H41" s="174">
        <v>2.0238845689472852E-2</v>
      </c>
      <c r="I41" s="174">
        <v>6.4049552847090921E-2</v>
      </c>
      <c r="J41" s="174">
        <v>3.2992832023495934E-2</v>
      </c>
      <c r="K41" s="174">
        <v>2.3455305502897549E-2</v>
      </c>
      <c r="L41" s="174">
        <v>3.3194546399890508E-2</v>
      </c>
      <c r="M41" s="174">
        <v>1.382845211939074E-2</v>
      </c>
      <c r="N41" s="174">
        <v>6.5665377406943698E-2</v>
      </c>
      <c r="O41" s="174">
        <v>8.3241649215242561E-2</v>
      </c>
      <c r="P41" s="174">
        <v>0.23563477595733034</v>
      </c>
      <c r="Q41" s="174">
        <v>8.2045541404206015E-2</v>
      </c>
      <c r="R41" s="434">
        <v>6.4859876824495913E-2</v>
      </c>
      <c r="S41" s="434">
        <v>1.382845211939074E-2</v>
      </c>
      <c r="T41" s="434">
        <v>0.23563477595733034</v>
      </c>
    </row>
    <row r="42" spans="1:21" s="172" customFormat="1" ht="15.75" customHeight="1">
      <c r="B42" s="173" t="s">
        <v>1</v>
      </c>
      <c r="C42" s="174">
        <v>0</v>
      </c>
      <c r="D42" s="174">
        <v>0</v>
      </c>
      <c r="E42" s="174">
        <v>0</v>
      </c>
      <c r="F42" s="174">
        <v>0</v>
      </c>
      <c r="G42" s="174">
        <v>0</v>
      </c>
      <c r="H42" s="174">
        <v>0</v>
      </c>
      <c r="I42" s="174">
        <v>0</v>
      </c>
      <c r="J42" s="174">
        <v>0</v>
      </c>
      <c r="K42" s="174">
        <v>0</v>
      </c>
      <c r="L42" s="174">
        <v>0</v>
      </c>
      <c r="M42" s="174">
        <v>0</v>
      </c>
      <c r="N42" s="174">
        <v>0</v>
      </c>
      <c r="O42" s="174">
        <v>0</v>
      </c>
      <c r="P42" s="174">
        <v>0</v>
      </c>
      <c r="Q42" s="174">
        <v>0</v>
      </c>
      <c r="R42" s="434">
        <v>0</v>
      </c>
      <c r="S42" s="434">
        <v>0</v>
      </c>
      <c r="T42" s="434">
        <v>0</v>
      </c>
    </row>
    <row r="43" spans="1:21" s="172" customFormat="1" ht="15.75" customHeight="1">
      <c r="B43" s="173" t="s">
        <v>138</v>
      </c>
      <c r="C43" s="174">
        <v>0</v>
      </c>
      <c r="D43" s="174">
        <v>0</v>
      </c>
      <c r="E43" s="174">
        <v>0</v>
      </c>
      <c r="F43" s="174">
        <v>0</v>
      </c>
      <c r="G43" s="174">
        <v>0</v>
      </c>
      <c r="H43" s="174">
        <v>0</v>
      </c>
      <c r="I43" s="174">
        <v>0</v>
      </c>
      <c r="J43" s="174">
        <v>0</v>
      </c>
      <c r="K43" s="174">
        <v>0</v>
      </c>
      <c r="L43" s="174">
        <v>0</v>
      </c>
      <c r="M43" s="174">
        <v>0</v>
      </c>
      <c r="N43" s="174">
        <v>0</v>
      </c>
      <c r="O43" s="174">
        <v>0</v>
      </c>
      <c r="P43" s="174">
        <v>0</v>
      </c>
      <c r="Q43" s="174">
        <v>0</v>
      </c>
      <c r="R43" s="434">
        <v>0</v>
      </c>
      <c r="S43" s="434">
        <v>0</v>
      </c>
      <c r="T43" s="434">
        <v>0</v>
      </c>
    </row>
    <row r="44" spans="1:21" s="172" customFormat="1" ht="15.75" customHeight="1">
      <c r="B44" s="175" t="s">
        <v>139</v>
      </c>
      <c r="C44" s="174">
        <v>0.29170321583534026</v>
      </c>
      <c r="D44" s="174">
        <v>2.3312947594433905E-2</v>
      </c>
      <c r="E44" s="174">
        <v>4.9763884930861098E-2</v>
      </c>
      <c r="F44" s="174">
        <v>9.4056457835963322E-2</v>
      </c>
      <c r="G44" s="174">
        <v>0.18788361460399911</v>
      </c>
      <c r="H44" s="174">
        <v>0.12187311546035695</v>
      </c>
      <c r="I44" s="174">
        <v>0.24368794105460487</v>
      </c>
      <c r="J44" s="174">
        <v>6.2418322524505472E-2</v>
      </c>
      <c r="K44" s="174">
        <v>4.3745388741834368E-2</v>
      </c>
      <c r="L44" s="174">
        <v>6.3469025301095161E-2</v>
      </c>
      <c r="M44" s="174">
        <v>0.10231894471884243</v>
      </c>
      <c r="N44" s="174">
        <v>0.18973789738517555</v>
      </c>
      <c r="O44" s="174">
        <v>0.21757515122951154</v>
      </c>
      <c r="P44" s="174">
        <v>0.36823508699418134</v>
      </c>
      <c r="Q44" s="174">
        <v>0.15398215622662809</v>
      </c>
      <c r="R44" s="434">
        <v>0.14758421002915559</v>
      </c>
      <c r="S44" s="434">
        <v>2.3312947594433905E-2</v>
      </c>
      <c r="T44" s="434">
        <v>0.36823508699418134</v>
      </c>
    </row>
    <row r="45" spans="1:21" s="172" customFormat="1" ht="15.75" customHeight="1">
      <c r="B45" s="176" t="s">
        <v>140</v>
      </c>
      <c r="C45" s="177"/>
      <c r="D45" s="177"/>
      <c r="E45" s="177"/>
      <c r="F45" s="177"/>
      <c r="G45" s="177"/>
      <c r="H45" s="177"/>
      <c r="I45" s="177"/>
      <c r="J45" s="177"/>
      <c r="K45" s="177"/>
      <c r="L45" s="177"/>
      <c r="M45" s="177"/>
      <c r="N45" s="177"/>
      <c r="O45" s="177"/>
      <c r="P45" s="177"/>
      <c r="Q45" s="177"/>
      <c r="R45" s="435"/>
      <c r="S45" s="435"/>
      <c r="T45" s="251"/>
    </row>
    <row r="46" spans="1:21" s="172" customFormat="1" ht="15.75" customHeight="1">
      <c r="B46" s="173" t="s">
        <v>2</v>
      </c>
      <c r="C46" s="174">
        <v>5.269515398288271</v>
      </c>
      <c r="D46" s="174">
        <v>1.718073127988311</v>
      </c>
      <c r="E46" s="174">
        <v>3.0952425415431826</v>
      </c>
      <c r="F46" s="174">
        <v>2.1837640826486475</v>
      </c>
      <c r="G46" s="174">
        <v>4.6370407095381916</v>
      </c>
      <c r="H46" s="174">
        <v>2.5812020712727768</v>
      </c>
      <c r="I46" s="174">
        <v>6.0032041004225238</v>
      </c>
      <c r="J46" s="174">
        <v>2.2033432657690097</v>
      </c>
      <c r="K46" s="174">
        <v>2.4580298957904283</v>
      </c>
      <c r="L46" s="174">
        <v>1.3544266176459983</v>
      </c>
      <c r="M46" s="174">
        <v>1.5589628887860982</v>
      </c>
      <c r="N46" s="174">
        <v>2.1203755516952616</v>
      </c>
      <c r="O46" s="174">
        <v>2.7361029323443722</v>
      </c>
      <c r="P46" s="174">
        <v>3.1444818443017071</v>
      </c>
      <c r="Q46" s="174">
        <v>3.4619126681694303</v>
      </c>
      <c r="R46" s="434">
        <v>2.9683785130802809</v>
      </c>
      <c r="S46" s="434">
        <v>1.3544266176459983</v>
      </c>
      <c r="T46" s="434">
        <v>6.0032041004225238</v>
      </c>
    </row>
    <row r="47" spans="1:21" s="178" customFormat="1" ht="15.75" customHeight="1">
      <c r="B47" s="173" t="s">
        <v>141</v>
      </c>
      <c r="C47" s="174">
        <v>1.2095940959409597</v>
      </c>
      <c r="D47" s="174">
        <v>1.1320197044334976</v>
      </c>
      <c r="E47" s="174">
        <v>1.1431302657161373</v>
      </c>
      <c r="F47" s="174">
        <v>1.1963792150359314</v>
      </c>
      <c r="G47" s="174">
        <v>1.2150905432595571</v>
      </c>
      <c r="H47" s="174">
        <v>1.2745816929133857</v>
      </c>
      <c r="I47" s="174">
        <v>1.3964071856287426</v>
      </c>
      <c r="J47" s="174">
        <v>1.2748505645339827</v>
      </c>
      <c r="K47" s="174">
        <v>1.2498920669185105</v>
      </c>
      <c r="L47" s="174">
        <v>1.2221698113207546</v>
      </c>
      <c r="M47" s="174">
        <v>1.269080849993713</v>
      </c>
      <c r="N47" s="174">
        <v>1.3024559375902918</v>
      </c>
      <c r="O47" s="174">
        <v>1.1479317966529838</v>
      </c>
      <c r="P47" s="174">
        <v>1.129891304347826</v>
      </c>
      <c r="Q47" s="174">
        <v>1.140307328605201</v>
      </c>
      <c r="R47" s="434">
        <v>1.2202521575260983</v>
      </c>
      <c r="S47" s="434">
        <v>1.129891304347826</v>
      </c>
      <c r="T47" s="434">
        <v>1.3964071856287426</v>
      </c>
      <c r="U47" s="172"/>
    </row>
    <row r="48" spans="1:21" s="172" customFormat="1" ht="15.75" customHeight="1">
      <c r="B48" s="173" t="s">
        <v>3</v>
      </c>
      <c r="C48" s="174">
        <v>0.74321334627054247</v>
      </c>
      <c r="D48" s="174">
        <v>0.31710142421302739</v>
      </c>
      <c r="E48" s="174">
        <v>0.50621927097716157</v>
      </c>
      <c r="F48" s="174">
        <v>0.36332240415537365</v>
      </c>
      <c r="G48" s="174">
        <v>0.50676940192538955</v>
      </c>
      <c r="H48" s="174">
        <v>0.36360354306996606</v>
      </c>
      <c r="I48" s="174">
        <v>1.090474383927464</v>
      </c>
      <c r="J48" s="174">
        <v>0.36122719899525846</v>
      </c>
      <c r="K48" s="174">
        <v>0.3868746135535549</v>
      </c>
      <c r="L48" s="174">
        <v>0.23519045728256238</v>
      </c>
      <c r="M48" s="174">
        <v>0.14556451732657796</v>
      </c>
      <c r="N48" s="174">
        <v>0.32737305708862419</v>
      </c>
      <c r="O48" s="174">
        <v>0.36990103959858761</v>
      </c>
      <c r="P48" s="174">
        <v>0.85110522718571791</v>
      </c>
      <c r="Q48" s="174">
        <v>0.41589683087754686</v>
      </c>
      <c r="R48" s="434">
        <v>0.4655891144298237</v>
      </c>
      <c r="S48" s="434">
        <v>0.14556451732657796</v>
      </c>
      <c r="T48" s="434">
        <v>1.090474383927464</v>
      </c>
    </row>
    <row r="49" spans="2:23" s="172" customFormat="1" ht="15.75" customHeight="1">
      <c r="B49" s="179" t="s">
        <v>142</v>
      </c>
      <c r="C49" s="174">
        <v>6.6889201164348822E-2</v>
      </c>
      <c r="D49" s="174">
        <v>2.8539128179172465E-2</v>
      </c>
      <c r="E49" s="174">
        <v>4.5559734387944535E-2</v>
      </c>
      <c r="F49" s="174">
        <v>3.2699016373983626E-2</v>
      </c>
      <c r="G49" s="174">
        <v>4.5609246173285052E-2</v>
      </c>
      <c r="H49" s="174">
        <v>3.2724318876296947E-2</v>
      </c>
      <c r="I49" s="174">
        <v>9.8142694553471771E-2</v>
      </c>
      <c r="J49" s="174">
        <v>3.2510447909573255E-2</v>
      </c>
      <c r="K49" s="174">
        <v>3.481871521981994E-2</v>
      </c>
      <c r="L49" s="174">
        <v>2.1167141155430617E-2</v>
      </c>
      <c r="M49" s="174">
        <v>1.3100806559392015E-2</v>
      </c>
      <c r="N49" s="174">
        <v>2.9463575137976174E-2</v>
      </c>
      <c r="O49" s="174">
        <v>3.3291093563872887E-2</v>
      </c>
      <c r="P49" s="174">
        <v>7.6599470446714613E-2</v>
      </c>
      <c r="Q49" s="174">
        <v>3.7430714778979218E-2</v>
      </c>
      <c r="R49" s="434">
        <v>4.1903020298684118E-2</v>
      </c>
      <c r="S49" s="434">
        <v>1.3100806559392015E-2</v>
      </c>
      <c r="T49" s="434">
        <v>9.8142694553471771E-2</v>
      </c>
    </row>
    <row r="50" spans="2:23" s="172" customFormat="1" ht="15.75" customHeight="1">
      <c r="B50" s="173" t="s">
        <v>182</v>
      </c>
      <c r="C50" s="174">
        <v>0.20333027694995545</v>
      </c>
      <c r="D50" s="174">
        <v>2.7924179544456362E-2</v>
      </c>
      <c r="E50" s="174">
        <v>2.1550429876296941E-2</v>
      </c>
      <c r="F50" s="174">
        <v>3.3546376415733312E-2</v>
      </c>
      <c r="G50" s="174">
        <v>0.15476094216200573</v>
      </c>
      <c r="H50" s="174">
        <v>9.8472346335370123E-2</v>
      </c>
      <c r="I50" s="174">
        <v>0.28470652712819017</v>
      </c>
      <c r="J50" s="174">
        <v>9.4036851566939236E-2</v>
      </c>
      <c r="K50" s="174">
        <v>0.35754187113156788</v>
      </c>
      <c r="L50" s="174">
        <v>0.11167211777100522</v>
      </c>
      <c r="M50" s="174">
        <v>5.2746956674785808E-2</v>
      </c>
      <c r="N50" s="174">
        <v>0.27729459858299377</v>
      </c>
      <c r="O50" s="174">
        <v>8.3403125336853859E-2</v>
      </c>
      <c r="P50" s="174">
        <v>0.18628442829778694</v>
      </c>
      <c r="Q50" s="174">
        <v>6.9747786865132652E-2</v>
      </c>
      <c r="R50" s="434">
        <v>0.13713458764260489</v>
      </c>
      <c r="S50" s="434">
        <v>2.1550429876296941E-2</v>
      </c>
      <c r="T50" s="434">
        <v>0.35754187113156788</v>
      </c>
    </row>
    <row r="51" spans="2:23" s="172" customFormat="1" ht="15.75" customHeight="1">
      <c r="B51" s="173" t="s">
        <v>145</v>
      </c>
      <c r="C51" s="174">
        <v>0</v>
      </c>
      <c r="D51" s="174">
        <v>0</v>
      </c>
      <c r="E51" s="174">
        <v>0</v>
      </c>
      <c r="F51" s="174">
        <v>0</v>
      </c>
      <c r="G51" s="174">
        <v>0</v>
      </c>
      <c r="H51" s="174">
        <v>0</v>
      </c>
      <c r="I51" s="174">
        <v>0</v>
      </c>
      <c r="J51" s="174">
        <v>0</v>
      </c>
      <c r="K51" s="174">
        <v>0</v>
      </c>
      <c r="L51" s="174">
        <v>0</v>
      </c>
      <c r="M51" s="174">
        <v>0</v>
      </c>
      <c r="N51" s="174">
        <v>0</v>
      </c>
      <c r="O51" s="174">
        <v>0</v>
      </c>
      <c r="P51" s="174">
        <v>0</v>
      </c>
      <c r="Q51" s="174">
        <v>0</v>
      </c>
      <c r="R51" s="434">
        <v>0</v>
      </c>
      <c r="S51" s="434">
        <v>0</v>
      </c>
      <c r="T51" s="434">
        <v>0</v>
      </c>
    </row>
    <row r="52" spans="2:23" s="172" customFormat="1" ht="15.75" customHeight="1">
      <c r="B52" s="173" t="s">
        <v>146</v>
      </c>
      <c r="C52" s="174">
        <v>1.00215814075095E-2</v>
      </c>
      <c r="D52" s="174">
        <v>4.6002447492741024E-4</v>
      </c>
      <c r="E52" s="174">
        <v>6.3120521057973542E-4</v>
      </c>
      <c r="F52" s="174">
        <v>1.066162904028955E-3</v>
      </c>
      <c r="G52" s="174">
        <v>1.0517937802812823E-2</v>
      </c>
      <c r="H52" s="174">
        <v>4.6460597006020782E-3</v>
      </c>
      <c r="I52" s="174">
        <v>2.6363647348315419E-2</v>
      </c>
      <c r="J52" s="174">
        <v>4.2530307079706653E-3</v>
      </c>
      <c r="K52" s="174">
        <v>6.7868833439314819E-3</v>
      </c>
      <c r="L52" s="174">
        <v>1.1908818060299982E-2</v>
      </c>
      <c r="M52" s="174">
        <v>6.9724392743281995E-3</v>
      </c>
      <c r="N52" s="174">
        <v>9.6700843013256942E-3</v>
      </c>
      <c r="O52" s="174">
        <v>8.2368023398252683E-3</v>
      </c>
      <c r="P52" s="174">
        <v>2.5256292543749916E-2</v>
      </c>
      <c r="Q52" s="174">
        <v>5.3634727883153328E-2</v>
      </c>
      <c r="R52" s="434">
        <v>1.202837982022403E-2</v>
      </c>
      <c r="S52" s="434">
        <v>4.6002447492741024E-4</v>
      </c>
      <c r="T52" s="434">
        <v>5.3634727883153328E-2</v>
      </c>
    </row>
    <row r="53" spans="2:23" s="172" customFormat="1" ht="15.75" customHeight="1">
      <c r="B53" s="175" t="s">
        <v>139</v>
      </c>
      <c r="C53" s="174">
        <v>7.5025639000215865</v>
      </c>
      <c r="D53" s="174">
        <v>3.2241175888333919</v>
      </c>
      <c r="E53" s="174">
        <v>4.8123334477113033</v>
      </c>
      <c r="F53" s="174">
        <v>3.8107772575336982</v>
      </c>
      <c r="G53" s="174">
        <v>6.5697887808612414</v>
      </c>
      <c r="H53" s="174">
        <v>4.3552300321683974</v>
      </c>
      <c r="I53" s="174">
        <v>8.8992985390087078</v>
      </c>
      <c r="J53" s="174">
        <v>3.9702213594827338</v>
      </c>
      <c r="K53" s="174">
        <v>4.4939440459578144</v>
      </c>
      <c r="L53" s="174">
        <v>2.9565349632360518</v>
      </c>
      <c r="M53" s="174">
        <v>3.0464284586148955</v>
      </c>
      <c r="N53" s="174">
        <v>4.0666328043964732</v>
      </c>
      <c r="O53" s="174">
        <v>4.3788667898364961</v>
      </c>
      <c r="P53" s="174">
        <v>5.4136185671235024</v>
      </c>
      <c r="Q53" s="174">
        <v>5.1789300571794437</v>
      </c>
      <c r="R53" s="434">
        <v>4.8452857727977161</v>
      </c>
      <c r="S53" s="434">
        <v>2.9565349632360518</v>
      </c>
      <c r="T53" s="434">
        <v>8.8992985390087078</v>
      </c>
    </row>
    <row r="54" spans="2:23" s="172" customFormat="1" ht="15.75" customHeight="1">
      <c r="B54" s="180" t="s">
        <v>147</v>
      </c>
      <c r="C54" s="433">
        <v>7.7942671158569263</v>
      </c>
      <c r="D54" s="433">
        <v>3.2474305364278258</v>
      </c>
      <c r="E54" s="433">
        <v>4.8620973326421648</v>
      </c>
      <c r="F54" s="433">
        <v>3.9048337153696617</v>
      </c>
      <c r="G54" s="433">
        <v>6.7576723954652405</v>
      </c>
      <c r="H54" s="433">
        <v>4.4771031476287542</v>
      </c>
      <c r="I54" s="433">
        <v>9.1429864800633123</v>
      </c>
      <c r="J54" s="433">
        <v>4.0326396820072397</v>
      </c>
      <c r="K54" s="433">
        <v>4.537689434699649</v>
      </c>
      <c r="L54" s="433">
        <v>3.0200039885371468</v>
      </c>
      <c r="M54" s="433">
        <v>3.1487474033337381</v>
      </c>
      <c r="N54" s="433">
        <v>4.2563707017816483</v>
      </c>
      <c r="O54" s="433">
        <v>4.5964419410660078</v>
      </c>
      <c r="P54" s="433">
        <v>5.7818536541176835</v>
      </c>
      <c r="Q54" s="433">
        <v>5.3329122134060718</v>
      </c>
      <c r="R54" s="436">
        <v>4.9928699828268721</v>
      </c>
      <c r="S54" s="436">
        <v>3.0200039885371468</v>
      </c>
      <c r="T54" s="436">
        <v>9.1429864800633123</v>
      </c>
    </row>
    <row r="55" spans="2:23" s="172" customFormat="1" ht="15.75" customHeight="1">
      <c r="B55" s="181" t="s">
        <v>148</v>
      </c>
      <c r="C55" s="182"/>
      <c r="D55" s="182"/>
      <c r="E55" s="182"/>
      <c r="F55" s="182"/>
      <c r="G55" s="182"/>
      <c r="H55" s="182"/>
      <c r="I55" s="182"/>
      <c r="J55" s="182"/>
      <c r="K55" s="182"/>
      <c r="L55" s="182"/>
      <c r="M55" s="182"/>
      <c r="N55" s="182"/>
      <c r="O55" s="182"/>
      <c r="P55" s="182"/>
      <c r="Q55" s="182"/>
      <c r="R55" s="437"/>
      <c r="S55" s="437"/>
      <c r="T55" s="437"/>
    </row>
    <row r="56" spans="2:23" s="172" customFormat="1" ht="15.75" customHeight="1">
      <c r="B56" s="173" t="s">
        <v>137</v>
      </c>
      <c r="C56" s="174">
        <v>0.23139916564430119</v>
      </c>
      <c r="D56" s="174">
        <v>1.2030378172555612E-2</v>
      </c>
      <c r="E56" s="174">
        <v>2.146617372864934E-2</v>
      </c>
      <c r="F56" s="174">
        <v>4.8437324710105083E-2</v>
      </c>
      <c r="G56" s="174">
        <v>0.22602672267480436</v>
      </c>
      <c r="H56" s="174">
        <v>0.15659682728767146</v>
      </c>
      <c r="I56" s="174">
        <v>0.27678460932305116</v>
      </c>
      <c r="J56" s="174">
        <v>4.5338432245632915E-2</v>
      </c>
      <c r="K56" s="174">
        <v>3.635501484339048E-2</v>
      </c>
      <c r="L56" s="174">
        <v>4.6646543084371682E-2</v>
      </c>
      <c r="M56" s="174">
        <v>9.7719753325807318E-2</v>
      </c>
      <c r="N56" s="174">
        <v>0.19116940600820267</v>
      </c>
      <c r="O56" s="174">
        <v>0.20697940036661666</v>
      </c>
      <c r="P56" s="174">
        <v>0.20430892112020577</v>
      </c>
      <c r="Q56" s="174">
        <v>0.11083904742368461</v>
      </c>
      <c r="R56" s="434">
        <v>0.12747318133060334</v>
      </c>
      <c r="S56" s="434">
        <v>1.2030378172555612E-2</v>
      </c>
      <c r="T56" s="434">
        <v>0.27678460932305116</v>
      </c>
    </row>
    <row r="57" spans="2:23" s="172" customFormat="1" ht="15.75" customHeight="1">
      <c r="B57" s="173" t="s">
        <v>0</v>
      </c>
      <c r="C57" s="174">
        <v>0.27642258905761291</v>
      </c>
      <c r="D57" s="174">
        <v>2.4167209352947253E-2</v>
      </c>
      <c r="E57" s="174">
        <v>3.8538018986999524E-2</v>
      </c>
      <c r="F57" s="174">
        <v>6.6840683119428396E-2</v>
      </c>
      <c r="G57" s="174">
        <v>4.4534098113658535E-2</v>
      </c>
      <c r="H57" s="174">
        <v>2.1919349350783861E-2</v>
      </c>
      <c r="I57" s="174">
        <v>6.8550199001490827E-2</v>
      </c>
      <c r="J57" s="174">
        <v>3.5766062762589396E-2</v>
      </c>
      <c r="K57" s="174">
        <v>2.5293111926287335E-2</v>
      </c>
      <c r="L57" s="174">
        <v>3.593266634048372E-2</v>
      </c>
      <c r="M57" s="174">
        <v>1.4860474708293428E-2</v>
      </c>
      <c r="N57" s="174">
        <v>7.0586191980115343E-2</v>
      </c>
      <c r="O57" s="174">
        <v>8.9314884533788955E-2</v>
      </c>
      <c r="P57" s="174">
        <v>0.23644814209591847</v>
      </c>
      <c r="Q57" s="174">
        <v>8.7016770185376888E-2</v>
      </c>
      <c r="R57" s="434">
        <v>7.5746030101051659E-2</v>
      </c>
      <c r="S57" s="434">
        <v>1.4860474708293428E-2</v>
      </c>
      <c r="T57" s="434">
        <v>0.27642258905761291</v>
      </c>
    </row>
    <row r="58" spans="2:23" s="172" customFormat="1" ht="15.75" customHeight="1">
      <c r="B58" s="173" t="s">
        <v>1</v>
      </c>
      <c r="C58" s="174">
        <v>0</v>
      </c>
      <c r="D58" s="174">
        <v>0</v>
      </c>
      <c r="E58" s="174">
        <v>0</v>
      </c>
      <c r="F58" s="174">
        <v>0</v>
      </c>
      <c r="G58" s="174">
        <v>0</v>
      </c>
      <c r="H58" s="174">
        <v>0</v>
      </c>
      <c r="I58" s="174">
        <v>0</v>
      </c>
      <c r="J58" s="174">
        <v>0</v>
      </c>
      <c r="K58" s="174">
        <v>0</v>
      </c>
      <c r="L58" s="174">
        <v>0</v>
      </c>
      <c r="M58" s="174">
        <v>0</v>
      </c>
      <c r="N58" s="174">
        <v>0</v>
      </c>
      <c r="O58" s="174">
        <v>0</v>
      </c>
      <c r="P58" s="174">
        <v>0</v>
      </c>
      <c r="Q58" s="174">
        <v>0</v>
      </c>
      <c r="R58" s="434">
        <v>0</v>
      </c>
      <c r="S58" s="434">
        <v>0</v>
      </c>
      <c r="T58" s="434">
        <v>0</v>
      </c>
    </row>
    <row r="59" spans="2:23" s="172" customFormat="1" ht="15.75" customHeight="1">
      <c r="B59" s="173" t="s">
        <v>138</v>
      </c>
      <c r="C59" s="174">
        <v>0</v>
      </c>
      <c r="D59" s="174">
        <v>0</v>
      </c>
      <c r="E59" s="174">
        <v>0</v>
      </c>
      <c r="F59" s="174">
        <v>0</v>
      </c>
      <c r="G59" s="174">
        <v>0</v>
      </c>
      <c r="H59" s="174">
        <v>0</v>
      </c>
      <c r="I59" s="174">
        <v>0</v>
      </c>
      <c r="J59" s="174">
        <v>0</v>
      </c>
      <c r="K59" s="174">
        <v>0</v>
      </c>
      <c r="L59" s="174">
        <v>0</v>
      </c>
      <c r="M59" s="174">
        <v>0</v>
      </c>
      <c r="N59" s="174">
        <v>0</v>
      </c>
      <c r="O59" s="174">
        <v>0</v>
      </c>
      <c r="P59" s="174">
        <v>0</v>
      </c>
      <c r="Q59" s="174">
        <v>0</v>
      </c>
      <c r="R59" s="434">
        <v>0</v>
      </c>
      <c r="S59" s="434">
        <v>0</v>
      </c>
      <c r="T59" s="434">
        <v>0</v>
      </c>
    </row>
    <row r="60" spans="2:23" s="172" customFormat="1" ht="15.75" customHeight="1">
      <c r="B60" s="175" t="s">
        <v>139</v>
      </c>
      <c r="C60" s="174">
        <v>0.50782175470191415</v>
      </c>
      <c r="D60" s="174">
        <v>3.6197587525502867E-2</v>
      </c>
      <c r="E60" s="174">
        <v>6.0004192715648864E-2</v>
      </c>
      <c r="F60" s="174">
        <v>0.11527800782953347</v>
      </c>
      <c r="G60" s="174">
        <v>0.27056082078846289</v>
      </c>
      <c r="H60" s="174">
        <v>0.17851617663845534</v>
      </c>
      <c r="I60" s="174">
        <v>0.34533480832454194</v>
      </c>
      <c r="J60" s="174">
        <v>8.110449500822231E-2</v>
      </c>
      <c r="K60" s="174">
        <v>6.1648126769677812E-2</v>
      </c>
      <c r="L60" s="174">
        <v>8.2579209424855402E-2</v>
      </c>
      <c r="M60" s="174">
        <v>0.11258022803410074</v>
      </c>
      <c r="N60" s="174">
        <v>0.26175559798831799</v>
      </c>
      <c r="O60" s="174">
        <v>0.2962942849004056</v>
      </c>
      <c r="P60" s="174">
        <v>0.44075706321612423</v>
      </c>
      <c r="Q60" s="174">
        <v>0.19785581760906151</v>
      </c>
      <c r="R60" s="434">
        <v>0.203219211431655</v>
      </c>
      <c r="S60" s="434">
        <v>3.6197587525502867E-2</v>
      </c>
      <c r="T60" s="434">
        <v>0.50782175470191415</v>
      </c>
      <c r="U60" s="194"/>
      <c r="V60" s="193"/>
      <c r="W60" s="193"/>
    </row>
    <row r="61" spans="2:23" s="172" customFormat="1" ht="15.75" customHeight="1">
      <c r="B61" s="176" t="s">
        <v>140</v>
      </c>
      <c r="C61" s="177"/>
      <c r="D61" s="177"/>
      <c r="E61" s="177"/>
      <c r="F61" s="177"/>
      <c r="G61" s="177"/>
      <c r="H61" s="177"/>
      <c r="I61" s="177"/>
      <c r="J61" s="177"/>
      <c r="K61" s="177"/>
      <c r="L61" s="177"/>
      <c r="M61" s="177"/>
      <c r="N61" s="177"/>
      <c r="O61" s="177"/>
      <c r="P61" s="177"/>
      <c r="Q61" s="177"/>
      <c r="R61" s="435"/>
      <c r="S61" s="435"/>
      <c r="T61" s="251"/>
      <c r="U61" s="167"/>
      <c r="V61" s="167"/>
      <c r="W61" s="167"/>
    </row>
    <row r="62" spans="2:23" s="172" customFormat="1" ht="15.75" customHeight="1">
      <c r="B62" s="173" t="s">
        <v>2</v>
      </c>
      <c r="C62" s="174">
        <v>5.269515398288271</v>
      </c>
      <c r="D62" s="174">
        <v>1.718073127988311</v>
      </c>
      <c r="E62" s="174">
        <v>3.0952425415431826</v>
      </c>
      <c r="F62" s="174">
        <v>2.1837640826486475</v>
      </c>
      <c r="G62" s="174">
        <v>4.6370407095381916</v>
      </c>
      <c r="H62" s="174">
        <v>2.5812020712727768</v>
      </c>
      <c r="I62" s="174">
        <v>6.0032041004225238</v>
      </c>
      <c r="J62" s="174">
        <v>2.2033432657690097</v>
      </c>
      <c r="K62" s="174">
        <v>2.4580298957904283</v>
      </c>
      <c r="L62" s="174">
        <v>1.3544266176459983</v>
      </c>
      <c r="M62" s="174">
        <v>1.5589628887860982</v>
      </c>
      <c r="N62" s="174">
        <v>2.1203755516952616</v>
      </c>
      <c r="O62" s="174">
        <v>2.7361029323443722</v>
      </c>
      <c r="P62" s="174">
        <v>3.1444818443017071</v>
      </c>
      <c r="Q62" s="174">
        <v>3.4619126681694303</v>
      </c>
      <c r="R62" s="434">
        <v>2.9683785130802809</v>
      </c>
      <c r="S62" s="434">
        <v>1.3544266176459983</v>
      </c>
      <c r="T62" s="434">
        <v>6.0032041004225238</v>
      </c>
    </row>
    <row r="63" spans="2:23" s="178" customFormat="1" ht="15.75" customHeight="1">
      <c r="B63" s="173" t="s">
        <v>141</v>
      </c>
      <c r="C63" s="174">
        <v>1.2095940959409597</v>
      </c>
      <c r="D63" s="174">
        <v>1.1320197044334976</v>
      </c>
      <c r="E63" s="174">
        <v>1.1431302657161373</v>
      </c>
      <c r="F63" s="174">
        <v>1.1963792150359314</v>
      </c>
      <c r="G63" s="174">
        <v>1.2150905432595571</v>
      </c>
      <c r="H63" s="174">
        <v>1.2745816929133857</v>
      </c>
      <c r="I63" s="174">
        <v>1.3964071856287426</v>
      </c>
      <c r="J63" s="174">
        <v>1.2748505645339827</v>
      </c>
      <c r="K63" s="174">
        <v>1.2498920669185105</v>
      </c>
      <c r="L63" s="174">
        <v>1.2221698113207546</v>
      </c>
      <c r="M63" s="174">
        <v>1.269080849993713</v>
      </c>
      <c r="N63" s="174">
        <v>1.3024559375902918</v>
      </c>
      <c r="O63" s="174">
        <v>1.1479317966529838</v>
      </c>
      <c r="P63" s="174">
        <v>1.129891304347826</v>
      </c>
      <c r="Q63" s="174">
        <v>1.140307328605201</v>
      </c>
      <c r="R63" s="434">
        <v>1.2202521575260983</v>
      </c>
      <c r="S63" s="434">
        <v>1.129891304347826</v>
      </c>
      <c r="T63" s="434">
        <v>1.3964071856287426</v>
      </c>
      <c r="U63" s="172"/>
    </row>
    <row r="64" spans="2:23" s="172" customFormat="1" ht="15.75" customHeight="1">
      <c r="B64" s="173" t="s">
        <v>3</v>
      </c>
      <c r="C64" s="174">
        <v>0.74321334627054247</v>
      </c>
      <c r="D64" s="174">
        <v>0.31710142421302739</v>
      </c>
      <c r="E64" s="174">
        <v>0.50621927097716157</v>
      </c>
      <c r="F64" s="174">
        <v>0.36332240415537365</v>
      </c>
      <c r="G64" s="174">
        <v>0.50676940192538955</v>
      </c>
      <c r="H64" s="174">
        <v>0.36360354306996606</v>
      </c>
      <c r="I64" s="174">
        <v>1.090474383927464</v>
      </c>
      <c r="J64" s="174">
        <v>0.36122719899525846</v>
      </c>
      <c r="K64" s="174">
        <v>0.3868746135535549</v>
      </c>
      <c r="L64" s="174">
        <v>0.23519045728256238</v>
      </c>
      <c r="M64" s="174">
        <v>0.14556451732657796</v>
      </c>
      <c r="N64" s="174">
        <v>0.32737305708862419</v>
      </c>
      <c r="O64" s="174">
        <v>0.36990103959858761</v>
      </c>
      <c r="P64" s="174">
        <v>0.85110522718571791</v>
      </c>
      <c r="Q64" s="174">
        <v>0.41589683087754686</v>
      </c>
      <c r="R64" s="434">
        <v>0.4655891144298237</v>
      </c>
      <c r="S64" s="434">
        <v>0.14556451732657796</v>
      </c>
      <c r="T64" s="434">
        <v>1.090474383927464</v>
      </c>
    </row>
    <row r="65" spans="1:21" s="172" customFormat="1" ht="15.75" customHeight="1">
      <c r="B65" s="179" t="s">
        <v>142</v>
      </c>
      <c r="C65" s="174">
        <v>6.6889201164348822E-2</v>
      </c>
      <c r="D65" s="174">
        <v>2.8539128179172465E-2</v>
      </c>
      <c r="E65" s="174">
        <v>4.5559734387944535E-2</v>
      </c>
      <c r="F65" s="174">
        <v>3.2699016373983626E-2</v>
      </c>
      <c r="G65" s="174">
        <v>4.5609246173285052E-2</v>
      </c>
      <c r="H65" s="174">
        <v>3.2724318876296947E-2</v>
      </c>
      <c r="I65" s="174">
        <v>9.8142694553471771E-2</v>
      </c>
      <c r="J65" s="174">
        <v>3.2510447909573255E-2</v>
      </c>
      <c r="K65" s="174">
        <v>3.481871521981994E-2</v>
      </c>
      <c r="L65" s="174">
        <v>2.1167141155430617E-2</v>
      </c>
      <c r="M65" s="174">
        <v>1.3100806559392015E-2</v>
      </c>
      <c r="N65" s="174">
        <v>2.9463575137976174E-2</v>
      </c>
      <c r="O65" s="174">
        <v>3.3291093563872887E-2</v>
      </c>
      <c r="P65" s="174">
        <v>7.6599470446714613E-2</v>
      </c>
      <c r="Q65" s="174">
        <v>3.7430714778979218E-2</v>
      </c>
      <c r="R65" s="434">
        <v>4.1903020298684118E-2</v>
      </c>
      <c r="S65" s="434">
        <v>1.3100806559392015E-2</v>
      </c>
      <c r="T65" s="434">
        <v>9.8142694553471771E-2</v>
      </c>
    </row>
    <row r="66" spans="1:21" s="172" customFormat="1" ht="15.75" customHeight="1">
      <c r="B66" s="173" t="s">
        <v>154</v>
      </c>
      <c r="C66" s="174">
        <v>0.20333027694995545</v>
      </c>
      <c r="D66" s="174">
        <v>2.7924179544456362E-2</v>
      </c>
      <c r="E66" s="174">
        <v>2.1550429876296941E-2</v>
      </c>
      <c r="F66" s="174">
        <v>3.3546376415733312E-2</v>
      </c>
      <c r="G66" s="174">
        <v>0.15476094216200573</v>
      </c>
      <c r="H66" s="174">
        <v>9.8472346335370123E-2</v>
      </c>
      <c r="I66" s="174">
        <v>0.28470652712819017</v>
      </c>
      <c r="J66" s="174">
        <v>9.4036851566939236E-2</v>
      </c>
      <c r="K66" s="174">
        <v>0.35754187113156788</v>
      </c>
      <c r="L66" s="174">
        <v>0.11167211777100522</v>
      </c>
      <c r="M66" s="174">
        <v>5.2746956674785808E-2</v>
      </c>
      <c r="N66" s="174">
        <v>0.27729459858299377</v>
      </c>
      <c r="O66" s="174">
        <v>8.3403125336853859E-2</v>
      </c>
      <c r="P66" s="174">
        <v>0.18628442829778694</v>
      </c>
      <c r="Q66" s="174">
        <v>6.9747786865132652E-2</v>
      </c>
      <c r="R66" s="434">
        <v>0.13713458764260489</v>
      </c>
      <c r="S66" s="434">
        <v>2.1550429876296941E-2</v>
      </c>
      <c r="T66" s="434">
        <v>0.35754187113156788</v>
      </c>
    </row>
    <row r="67" spans="1:21" s="172" customFormat="1" ht="15.75" customHeight="1">
      <c r="B67" s="173" t="s">
        <v>145</v>
      </c>
      <c r="C67" s="174">
        <v>0</v>
      </c>
      <c r="D67" s="174">
        <v>0</v>
      </c>
      <c r="E67" s="174">
        <v>0</v>
      </c>
      <c r="F67" s="174">
        <v>0</v>
      </c>
      <c r="G67" s="174">
        <v>0</v>
      </c>
      <c r="H67" s="174">
        <v>0</v>
      </c>
      <c r="I67" s="174">
        <v>0</v>
      </c>
      <c r="J67" s="174">
        <v>0</v>
      </c>
      <c r="K67" s="174">
        <v>0</v>
      </c>
      <c r="L67" s="174">
        <v>0</v>
      </c>
      <c r="M67" s="174">
        <v>0</v>
      </c>
      <c r="N67" s="174">
        <v>0</v>
      </c>
      <c r="O67" s="174">
        <v>0</v>
      </c>
      <c r="P67" s="174">
        <v>0</v>
      </c>
      <c r="Q67" s="174">
        <v>0</v>
      </c>
      <c r="R67" s="434">
        <v>0</v>
      </c>
      <c r="S67" s="434">
        <v>0</v>
      </c>
      <c r="T67" s="434">
        <v>0</v>
      </c>
    </row>
    <row r="68" spans="1:21" s="172" customFormat="1" ht="15.75" customHeight="1">
      <c r="B68" s="173" t="s">
        <v>146</v>
      </c>
      <c r="C68" s="174">
        <v>1.00215814075095E-2</v>
      </c>
      <c r="D68" s="174">
        <v>4.6002447492741024E-4</v>
      </c>
      <c r="E68" s="174">
        <v>6.3120521057973542E-4</v>
      </c>
      <c r="F68" s="174">
        <v>1.066162904028955E-3</v>
      </c>
      <c r="G68" s="174">
        <v>1.0517937802812823E-2</v>
      </c>
      <c r="H68" s="174">
        <v>4.6460597006020782E-3</v>
      </c>
      <c r="I68" s="174">
        <v>2.6363647348315419E-2</v>
      </c>
      <c r="J68" s="174">
        <v>4.2530307079706653E-3</v>
      </c>
      <c r="K68" s="174">
        <v>6.7868833439314819E-3</v>
      </c>
      <c r="L68" s="174">
        <v>1.1908818060299982E-2</v>
      </c>
      <c r="M68" s="174">
        <v>6.9724392743281995E-3</v>
      </c>
      <c r="N68" s="174">
        <v>9.6700843013256942E-3</v>
      </c>
      <c r="O68" s="174">
        <v>8.2368023398252683E-3</v>
      </c>
      <c r="P68" s="174">
        <v>2.5256292543749916E-2</v>
      </c>
      <c r="Q68" s="174">
        <v>5.3634727883153328E-2</v>
      </c>
      <c r="R68" s="434">
        <v>1.202837982022403E-2</v>
      </c>
      <c r="S68" s="434">
        <v>4.6002447492741024E-4</v>
      </c>
      <c r="T68" s="434">
        <v>5.3634727883153328E-2</v>
      </c>
    </row>
    <row r="69" spans="1:21" s="172" customFormat="1" ht="15.75" customHeight="1">
      <c r="B69" s="175" t="s">
        <v>139</v>
      </c>
      <c r="C69" s="174">
        <v>7.5025639000215865</v>
      </c>
      <c r="D69" s="174">
        <v>3.2241175888333919</v>
      </c>
      <c r="E69" s="174">
        <v>4.8123334477113033</v>
      </c>
      <c r="F69" s="174">
        <v>3.8107772575336982</v>
      </c>
      <c r="G69" s="174">
        <v>6.5697887808612414</v>
      </c>
      <c r="H69" s="174">
        <v>4.3552300321683974</v>
      </c>
      <c r="I69" s="174">
        <v>8.8992985390087078</v>
      </c>
      <c r="J69" s="174">
        <v>3.9702213594827338</v>
      </c>
      <c r="K69" s="174">
        <v>4.4939440459578144</v>
      </c>
      <c r="L69" s="174">
        <v>2.9565349632360518</v>
      </c>
      <c r="M69" s="174">
        <v>3.0464284586148955</v>
      </c>
      <c r="N69" s="174">
        <v>4.0666328043964732</v>
      </c>
      <c r="O69" s="174">
        <v>4.3788667898364961</v>
      </c>
      <c r="P69" s="174">
        <v>5.4136185671235024</v>
      </c>
      <c r="Q69" s="174">
        <v>5.1789300571794437</v>
      </c>
      <c r="R69" s="434">
        <v>4.8452857727977161</v>
      </c>
      <c r="S69" s="434">
        <v>2.9565349632360518</v>
      </c>
      <c r="T69" s="434">
        <v>8.8992985390087078</v>
      </c>
    </row>
    <row r="70" spans="1:21" s="172" customFormat="1" ht="15.75" customHeight="1">
      <c r="B70" s="180" t="s">
        <v>147</v>
      </c>
      <c r="C70" s="433">
        <v>8.0103856547234997</v>
      </c>
      <c r="D70" s="433">
        <v>3.2603151763588949</v>
      </c>
      <c r="E70" s="433">
        <v>4.8723376404269523</v>
      </c>
      <c r="F70" s="433">
        <v>3.9260552653632317</v>
      </c>
      <c r="G70" s="433">
        <v>6.8403496016497041</v>
      </c>
      <c r="H70" s="433">
        <v>4.5337462088068525</v>
      </c>
      <c r="I70" s="433">
        <v>9.2446333473332505</v>
      </c>
      <c r="J70" s="433">
        <v>4.0513258544909565</v>
      </c>
      <c r="K70" s="433">
        <v>4.5555921727274926</v>
      </c>
      <c r="L70" s="433">
        <v>3.039114172660907</v>
      </c>
      <c r="M70" s="433">
        <v>3.1590086866489964</v>
      </c>
      <c r="N70" s="433">
        <v>4.3283884023847916</v>
      </c>
      <c r="O70" s="433">
        <v>4.6751610747369021</v>
      </c>
      <c r="P70" s="433">
        <v>5.8543756303396268</v>
      </c>
      <c r="Q70" s="433">
        <v>5.3767858747885056</v>
      </c>
      <c r="R70" s="436">
        <v>5.0485049842293712</v>
      </c>
      <c r="S70" s="436">
        <v>3.039114172660907</v>
      </c>
      <c r="T70" s="436">
        <v>9.2446333473332505</v>
      </c>
    </row>
    <row r="71" spans="1:21" s="178" customFormat="1" ht="15.75" customHeight="1">
      <c r="A71" s="190"/>
      <c r="B71" s="310"/>
      <c r="C71" s="310"/>
      <c r="D71" s="310"/>
      <c r="E71" s="310"/>
      <c r="F71" s="191"/>
      <c r="G71" s="310"/>
      <c r="H71" s="172"/>
      <c r="I71" s="191"/>
      <c r="J71" s="310"/>
      <c r="K71" s="310"/>
      <c r="L71" s="310"/>
      <c r="M71" s="310"/>
      <c r="N71" s="172"/>
      <c r="O71" s="310"/>
      <c r="P71" s="310"/>
      <c r="Q71" s="310"/>
      <c r="R71" s="313"/>
      <c r="S71" s="172"/>
      <c r="T71" s="172"/>
      <c r="U71" s="242"/>
    </row>
    <row r="72" spans="1:21" s="320" customFormat="1" ht="15.75" customHeight="1">
      <c r="A72" s="316"/>
      <c r="B72" s="317" t="s">
        <v>364</v>
      </c>
      <c r="C72" s="317" t="s">
        <v>348</v>
      </c>
      <c r="D72" s="317" t="s">
        <v>349</v>
      </c>
      <c r="E72" s="317" t="s">
        <v>350</v>
      </c>
      <c r="F72" s="317" t="s">
        <v>351</v>
      </c>
      <c r="G72" s="317" t="s">
        <v>352</v>
      </c>
      <c r="H72" s="317" t="s">
        <v>353</v>
      </c>
      <c r="I72" s="317" t="s">
        <v>354</v>
      </c>
      <c r="J72" s="317" t="s">
        <v>355</v>
      </c>
      <c r="K72" s="317" t="s">
        <v>356</v>
      </c>
      <c r="L72" s="317" t="s">
        <v>357</v>
      </c>
      <c r="M72" s="317" t="s">
        <v>358</v>
      </c>
      <c r="N72" s="317" t="s">
        <v>359</v>
      </c>
      <c r="O72" s="317" t="s">
        <v>360</v>
      </c>
      <c r="P72" s="317" t="s">
        <v>361</v>
      </c>
      <c r="Q72" s="317" t="s">
        <v>362</v>
      </c>
      <c r="R72" s="318" t="s">
        <v>34</v>
      </c>
      <c r="S72" s="318" t="s">
        <v>35</v>
      </c>
      <c r="T72" s="318" t="s">
        <v>36</v>
      </c>
      <c r="U72" s="319"/>
    </row>
    <row r="73" spans="1:21" s="172" customFormat="1" ht="15.75" customHeight="1">
      <c r="B73" s="168" t="s">
        <v>136</v>
      </c>
      <c r="C73" s="169"/>
      <c r="D73" s="169"/>
      <c r="E73" s="169"/>
      <c r="F73" s="169"/>
      <c r="G73" s="169"/>
      <c r="H73" s="169"/>
      <c r="I73" s="170"/>
      <c r="J73" s="169"/>
      <c r="K73" s="169"/>
      <c r="L73" s="169"/>
      <c r="M73" s="169"/>
      <c r="N73" s="169"/>
      <c r="O73" s="169"/>
      <c r="P73" s="169"/>
      <c r="Q73" s="169"/>
      <c r="R73" s="234"/>
      <c r="S73" s="234"/>
      <c r="T73" s="231"/>
    </row>
    <row r="74" spans="1:21" s="172" customFormat="1" ht="15.75" customHeight="1">
      <c r="B74" s="173" t="s">
        <v>137</v>
      </c>
      <c r="C74" s="174">
        <v>1.2962441750508442</v>
      </c>
      <c r="D74" s="174">
        <v>0.23905123963407632</v>
      </c>
      <c r="E74" s="174">
        <v>0.35532225005081824</v>
      </c>
      <c r="F74" s="174">
        <v>0.45134161882848517</v>
      </c>
      <c r="G74" s="174">
        <v>1.901939961071224</v>
      </c>
      <c r="H74" s="174">
        <v>0.8344276209068141</v>
      </c>
      <c r="I74" s="174">
        <v>1.1278049184456704</v>
      </c>
      <c r="J74" s="174">
        <v>0.22078893786222603</v>
      </c>
      <c r="K74" s="174">
        <v>0.20213722710618234</v>
      </c>
      <c r="L74" s="174">
        <v>0.36675368726030783</v>
      </c>
      <c r="M74" s="174">
        <v>0.74080514488783078</v>
      </c>
      <c r="N74" s="174">
        <v>0.81021696536728394</v>
      </c>
      <c r="O74" s="174">
        <v>3.0828565281100708</v>
      </c>
      <c r="P74" s="174">
        <v>4.8796914461561176</v>
      </c>
      <c r="Q74" s="174">
        <v>1.9631734238635181</v>
      </c>
      <c r="R74" s="434">
        <v>1.2315036763067646</v>
      </c>
      <c r="S74" s="434">
        <v>0.20213722710618234</v>
      </c>
      <c r="T74" s="434">
        <v>4.8796914461561176</v>
      </c>
    </row>
    <row r="75" spans="1:21" s="172" customFormat="1" ht="15.75" customHeight="1">
      <c r="B75" s="173" t="s">
        <v>0</v>
      </c>
      <c r="C75" s="174">
        <v>1.6315918061112751</v>
      </c>
      <c r="D75" s="174">
        <v>0.5618381754177838</v>
      </c>
      <c r="E75" s="174">
        <v>0.91386245157428381</v>
      </c>
      <c r="F75" s="174">
        <v>0.89904038295927391</v>
      </c>
      <c r="G75" s="174">
        <v>0.53401194653366901</v>
      </c>
      <c r="H75" s="174">
        <v>0.16616296743841955</v>
      </c>
      <c r="I75" s="174">
        <v>0.40211561373925503</v>
      </c>
      <c r="J75" s="174">
        <v>0.24755585091383908</v>
      </c>
      <c r="K75" s="174">
        <v>0.23367032847779118</v>
      </c>
      <c r="L75" s="174">
        <v>0.40212821924438785</v>
      </c>
      <c r="M75" s="174">
        <v>0.11576597863738375</v>
      </c>
      <c r="N75" s="174">
        <v>0.42880730416119267</v>
      </c>
      <c r="O75" s="174">
        <v>1.9103355294541537</v>
      </c>
      <c r="P75" s="174">
        <v>8.6713597552297568</v>
      </c>
      <c r="Q75" s="174">
        <v>2.2390492912244611</v>
      </c>
      <c r="R75" s="434">
        <v>1.2904863734077952</v>
      </c>
      <c r="S75" s="434">
        <v>0.11576597863738375</v>
      </c>
      <c r="T75" s="434">
        <v>8.6713597552297568</v>
      </c>
    </row>
    <row r="76" spans="1:21" s="172" customFormat="1" ht="15.75" customHeight="1">
      <c r="B76" s="173" t="s">
        <v>1</v>
      </c>
      <c r="C76" s="174">
        <v>0</v>
      </c>
      <c r="D76" s="174">
        <v>0</v>
      </c>
      <c r="E76" s="174">
        <v>0</v>
      </c>
      <c r="F76" s="174">
        <v>0</v>
      </c>
      <c r="G76" s="174">
        <v>0</v>
      </c>
      <c r="H76" s="174">
        <v>0</v>
      </c>
      <c r="I76" s="174">
        <v>0</v>
      </c>
      <c r="J76" s="174">
        <v>0</v>
      </c>
      <c r="K76" s="174">
        <v>0</v>
      </c>
      <c r="L76" s="174">
        <v>0</v>
      </c>
      <c r="M76" s="174">
        <v>0</v>
      </c>
      <c r="N76" s="174">
        <v>0</v>
      </c>
      <c r="O76" s="174">
        <v>0</v>
      </c>
      <c r="P76" s="174">
        <v>0</v>
      </c>
      <c r="Q76" s="174">
        <v>0</v>
      </c>
      <c r="R76" s="434">
        <v>0</v>
      </c>
      <c r="S76" s="434">
        <v>0</v>
      </c>
      <c r="T76" s="434">
        <v>0</v>
      </c>
    </row>
    <row r="77" spans="1:21" s="172" customFormat="1" ht="15.75" customHeight="1">
      <c r="B77" s="173" t="s">
        <v>138</v>
      </c>
      <c r="C77" s="174">
        <v>0</v>
      </c>
      <c r="D77" s="174">
        <v>0</v>
      </c>
      <c r="E77" s="174">
        <v>0</v>
      </c>
      <c r="F77" s="174">
        <v>0</v>
      </c>
      <c r="G77" s="174">
        <v>0</v>
      </c>
      <c r="H77" s="174">
        <v>0</v>
      </c>
      <c r="I77" s="174">
        <v>0</v>
      </c>
      <c r="J77" s="174">
        <v>0</v>
      </c>
      <c r="K77" s="174">
        <v>0</v>
      </c>
      <c r="L77" s="174">
        <v>0</v>
      </c>
      <c r="M77" s="174">
        <v>0</v>
      </c>
      <c r="N77" s="174">
        <v>0</v>
      </c>
      <c r="O77" s="174">
        <v>0</v>
      </c>
      <c r="P77" s="174">
        <v>0</v>
      </c>
      <c r="Q77" s="174">
        <v>0</v>
      </c>
      <c r="R77" s="434">
        <v>0</v>
      </c>
      <c r="S77" s="434">
        <v>0</v>
      </c>
      <c r="T77" s="434">
        <v>0</v>
      </c>
    </row>
    <row r="78" spans="1:21" s="172" customFormat="1" ht="15.75" customHeight="1">
      <c r="B78" s="175" t="s">
        <v>139</v>
      </c>
      <c r="C78" s="174">
        <v>2.9278359811621191</v>
      </c>
      <c r="D78" s="174">
        <v>0.80088941505186007</v>
      </c>
      <c r="E78" s="174">
        <v>1.2691847016251021</v>
      </c>
      <c r="F78" s="174">
        <v>1.3503820017877592</v>
      </c>
      <c r="G78" s="174">
        <v>2.4359519076048928</v>
      </c>
      <c r="H78" s="174">
        <v>1.0005905883452337</v>
      </c>
      <c r="I78" s="174">
        <v>1.5299205321849254</v>
      </c>
      <c r="J78" s="174">
        <v>0.46834478877606517</v>
      </c>
      <c r="K78" s="174">
        <v>0.43580755558397355</v>
      </c>
      <c r="L78" s="174">
        <v>0.76888190650469568</v>
      </c>
      <c r="M78" s="174">
        <v>0.85657112352521447</v>
      </c>
      <c r="N78" s="174">
        <v>1.2390242695284766</v>
      </c>
      <c r="O78" s="174">
        <v>4.993192057564225</v>
      </c>
      <c r="P78" s="174">
        <v>13.551051201385874</v>
      </c>
      <c r="Q78" s="174">
        <v>4.2022227150879798</v>
      </c>
      <c r="R78" s="434">
        <v>2.5219900497145598</v>
      </c>
      <c r="S78" s="434">
        <v>0.43580755558397355</v>
      </c>
      <c r="T78" s="434">
        <v>13.551051201385874</v>
      </c>
    </row>
    <row r="79" spans="1:21" s="172" customFormat="1" ht="15.75" customHeight="1">
      <c r="B79" s="176" t="s">
        <v>140</v>
      </c>
      <c r="C79" s="438"/>
      <c r="D79" s="438"/>
      <c r="E79" s="438"/>
      <c r="F79" s="438"/>
      <c r="G79" s="438"/>
      <c r="H79" s="438"/>
      <c r="I79" s="438"/>
      <c r="J79" s="438"/>
      <c r="K79" s="438"/>
      <c r="L79" s="438"/>
      <c r="M79" s="438"/>
      <c r="N79" s="438"/>
      <c r="O79" s="438"/>
      <c r="P79" s="438"/>
      <c r="Q79" s="438"/>
      <c r="R79" s="435"/>
      <c r="S79" s="435"/>
      <c r="T79" s="251"/>
    </row>
    <row r="80" spans="1:21" s="172" customFormat="1" ht="15.75" customHeight="1">
      <c r="B80" s="173" t="s">
        <v>2</v>
      </c>
      <c r="C80" s="174">
        <v>52.890321219856347</v>
      </c>
      <c r="D80" s="174">
        <v>59.022419919967668</v>
      </c>
      <c r="E80" s="174">
        <v>78.941475067787295</v>
      </c>
      <c r="F80" s="174">
        <v>31.352612900884157</v>
      </c>
      <c r="G80" s="174">
        <v>60.120240851490813</v>
      </c>
      <c r="H80" s="174">
        <v>21.191929732631444</v>
      </c>
      <c r="I80" s="174">
        <v>37.689288901148927</v>
      </c>
      <c r="J80" s="174">
        <v>16.532394570562484</v>
      </c>
      <c r="K80" s="174">
        <v>24.487792456449803</v>
      </c>
      <c r="L80" s="174">
        <v>16.407911025197237</v>
      </c>
      <c r="M80" s="174">
        <v>13.050980899490357</v>
      </c>
      <c r="N80" s="174">
        <v>13.846452423428868</v>
      </c>
      <c r="O80" s="174">
        <v>62.791579614019028</v>
      </c>
      <c r="P80" s="174">
        <v>115.71693187030282</v>
      </c>
      <c r="Q80" s="174">
        <v>94.476713460365744</v>
      </c>
      <c r="R80" s="434">
        <v>46.567936327572198</v>
      </c>
      <c r="S80" s="434">
        <v>13.050980899490357</v>
      </c>
      <c r="T80" s="434">
        <v>115.71693187030282</v>
      </c>
    </row>
    <row r="81" spans="2:23" s="178" customFormat="1" ht="15.75" customHeight="1">
      <c r="B81" s="173" t="s">
        <v>141</v>
      </c>
      <c r="C81" s="174">
        <v>12.140740740740743</v>
      </c>
      <c r="D81" s="174">
        <v>38.889230769230771</v>
      </c>
      <c r="E81" s="174">
        <v>29.154545454545453</v>
      </c>
      <c r="F81" s="174">
        <v>17.176587301587301</v>
      </c>
      <c r="G81" s="174">
        <v>15.75391304347826</v>
      </c>
      <c r="H81" s="174">
        <v>10.464444444444444</v>
      </c>
      <c r="I81" s="174">
        <v>8.7669172932330834</v>
      </c>
      <c r="J81" s="174">
        <v>9.5656146179401986</v>
      </c>
      <c r="K81" s="174">
        <v>12.451881720430109</v>
      </c>
      <c r="L81" s="174">
        <v>14.805714285714286</v>
      </c>
      <c r="M81" s="174">
        <v>10.624210526315789</v>
      </c>
      <c r="N81" s="174">
        <v>8.5052830188679245</v>
      </c>
      <c r="O81" s="174">
        <v>26.344202898550726</v>
      </c>
      <c r="P81" s="174">
        <v>41.58</v>
      </c>
      <c r="Q81" s="174">
        <v>31.119354838709675</v>
      </c>
      <c r="R81" s="434">
        <v>19.156176063585917</v>
      </c>
      <c r="S81" s="434">
        <v>8.5052830188679245</v>
      </c>
      <c r="T81" s="434">
        <v>41.58</v>
      </c>
      <c r="U81" s="172"/>
    </row>
    <row r="82" spans="2:23" s="172" customFormat="1" ht="15.75" customHeight="1">
      <c r="B82" s="173" t="s">
        <v>3</v>
      </c>
      <c r="C82" s="174">
        <v>7.4596598829376672</v>
      </c>
      <c r="D82" s="174">
        <v>10.893653542579848</v>
      </c>
      <c r="E82" s="174">
        <v>12.910683225086947</v>
      </c>
      <c r="F82" s="174">
        <v>5.2162716596592933</v>
      </c>
      <c r="G82" s="174">
        <v>6.5703754632239626</v>
      </c>
      <c r="H82" s="174">
        <v>2.9852218162350348</v>
      </c>
      <c r="I82" s="174">
        <v>6.8462113577400938</v>
      </c>
      <c r="J82" s="174">
        <v>2.7104040828265488</v>
      </c>
      <c r="K82" s="174">
        <v>3.8541863382512753</v>
      </c>
      <c r="L82" s="174">
        <v>2.8491643967944702</v>
      </c>
      <c r="M82" s="174">
        <v>1.2186048487350258</v>
      </c>
      <c r="N82" s="174">
        <v>2.1378078312900533</v>
      </c>
      <c r="O82" s="174">
        <v>8.4889608145559912</v>
      </c>
      <c r="P82" s="174">
        <v>31.320672360434418</v>
      </c>
      <c r="Q82" s="174">
        <v>11.349958674916278</v>
      </c>
      <c r="R82" s="434">
        <v>7.7874557530177935</v>
      </c>
      <c r="S82" s="434">
        <v>1.2186048487350258</v>
      </c>
      <c r="T82" s="434">
        <v>31.320672360434418</v>
      </c>
    </row>
    <row r="83" spans="2:23" s="172" customFormat="1" ht="15.75" customHeight="1">
      <c r="B83" s="179" t="s">
        <v>142</v>
      </c>
      <c r="C83" s="174">
        <v>0.67136938946439007</v>
      </c>
      <c r="D83" s="174">
        <v>0.98042881883218636</v>
      </c>
      <c r="E83" s="174">
        <v>1.161961490257825</v>
      </c>
      <c r="F83" s="174">
        <v>0.46946444936933635</v>
      </c>
      <c r="G83" s="174">
        <v>0.59133379169015665</v>
      </c>
      <c r="H83" s="174">
        <v>0.26866996346115313</v>
      </c>
      <c r="I83" s="174">
        <v>0.61615902219660845</v>
      </c>
      <c r="J83" s="174">
        <v>0.24393636745438937</v>
      </c>
      <c r="K83" s="174">
        <v>0.34687677044261478</v>
      </c>
      <c r="L83" s="174">
        <v>0.25642479571150234</v>
      </c>
      <c r="M83" s="174">
        <v>0.1096744363861523</v>
      </c>
      <c r="N83" s="174">
        <v>0.1924027048161048</v>
      </c>
      <c r="O83" s="174">
        <v>0.76400647331003935</v>
      </c>
      <c r="P83" s="174">
        <v>2.8188605124390977</v>
      </c>
      <c r="Q83" s="174">
        <v>1.0214962807424652</v>
      </c>
      <c r="R83" s="434">
        <v>0.70087101777160143</v>
      </c>
      <c r="S83" s="434">
        <v>0.1096744363861523</v>
      </c>
      <c r="T83" s="434">
        <v>2.8188605124390977</v>
      </c>
    </row>
    <row r="84" spans="2:23" s="172" customFormat="1" ht="15.75" customHeight="1">
      <c r="B84" s="173" t="s">
        <v>154</v>
      </c>
      <c r="C84" s="174">
        <v>2.0408335204977011</v>
      </c>
      <c r="D84" s="174">
        <v>0.95930296804263171</v>
      </c>
      <c r="E84" s="174">
        <v>0.54962501320869717</v>
      </c>
      <c r="F84" s="174">
        <v>0.48163011854017113</v>
      </c>
      <c r="G84" s="174">
        <v>2.006509258813483</v>
      </c>
      <c r="H84" s="174">
        <v>0.80846791011503871</v>
      </c>
      <c r="I84" s="174">
        <v>1.7874432342258557</v>
      </c>
      <c r="J84" s="174">
        <v>0.70558880154130321</v>
      </c>
      <c r="K84" s="174">
        <v>3.561962834445136</v>
      </c>
      <c r="L84" s="174">
        <v>1.3528279409973203</v>
      </c>
      <c r="M84" s="174">
        <v>0.44157531203639111</v>
      </c>
      <c r="N84" s="174">
        <v>1.8107860484825309</v>
      </c>
      <c r="O84" s="174">
        <v>1.9140412894334504</v>
      </c>
      <c r="P84" s="174">
        <v>6.8552669613585593</v>
      </c>
      <c r="Q84" s="174">
        <v>1.9034396028355558</v>
      </c>
      <c r="R84" s="434">
        <v>1.811953387638255</v>
      </c>
      <c r="S84" s="434">
        <v>0.44157531203639111</v>
      </c>
      <c r="T84" s="434">
        <v>6.8552669613585593</v>
      </c>
    </row>
    <row r="85" spans="2:23" s="172" customFormat="1" ht="15.75" customHeight="1">
      <c r="B85" s="173" t="s">
        <v>145</v>
      </c>
      <c r="C85" s="174">
        <v>0</v>
      </c>
      <c r="D85" s="174">
        <v>0</v>
      </c>
      <c r="E85" s="174">
        <v>0</v>
      </c>
      <c r="F85" s="174">
        <v>0</v>
      </c>
      <c r="G85" s="174">
        <v>0</v>
      </c>
      <c r="H85" s="174">
        <v>0</v>
      </c>
      <c r="I85" s="174">
        <v>0</v>
      </c>
      <c r="J85" s="174">
        <v>0</v>
      </c>
      <c r="K85" s="174">
        <v>0</v>
      </c>
      <c r="L85" s="174">
        <v>0</v>
      </c>
      <c r="M85" s="174">
        <v>0</v>
      </c>
      <c r="N85" s="174">
        <v>0</v>
      </c>
      <c r="O85" s="174">
        <v>0</v>
      </c>
      <c r="P85" s="174">
        <v>0</v>
      </c>
      <c r="Q85" s="174">
        <v>0</v>
      </c>
      <c r="R85" s="434">
        <v>0</v>
      </c>
      <c r="S85" s="434">
        <v>0</v>
      </c>
      <c r="T85" s="434">
        <v>0</v>
      </c>
    </row>
    <row r="86" spans="2:23" s="172" customFormat="1" ht="15.75" customHeight="1">
      <c r="B86" s="173" t="s">
        <v>146</v>
      </c>
      <c r="C86" s="174">
        <v>0.10058698375685461</v>
      </c>
      <c r="D86" s="174">
        <v>1.5803610038660109E-2</v>
      </c>
      <c r="E86" s="174">
        <v>1.6098341155777386E-2</v>
      </c>
      <c r="F86" s="174">
        <v>1.5307053122129998E-2</v>
      </c>
      <c r="G86" s="174">
        <v>0.13636735012168624</v>
      </c>
      <c r="H86" s="174">
        <v>3.8144619440902722E-2</v>
      </c>
      <c r="I86" s="174">
        <v>0.16551613184844641</v>
      </c>
      <c r="J86" s="174">
        <v>3.1911859979906136E-2</v>
      </c>
      <c r="K86" s="174">
        <v>6.7613413098414163E-2</v>
      </c>
      <c r="L86" s="174">
        <v>0.14426682450191977</v>
      </c>
      <c r="M86" s="174">
        <v>5.8370325840770704E-2</v>
      </c>
      <c r="N86" s="174">
        <v>6.3147475031864589E-2</v>
      </c>
      <c r="O86" s="174">
        <v>0.18902864500164221</v>
      </c>
      <c r="P86" s="174">
        <v>0.92943156560999696</v>
      </c>
      <c r="Q86" s="174">
        <v>1.4637090254563778</v>
      </c>
      <c r="R86" s="434">
        <v>0.22902021493368999</v>
      </c>
      <c r="S86" s="434">
        <v>1.5307053122129998E-2</v>
      </c>
      <c r="T86" s="434">
        <v>1.4637090254563778</v>
      </c>
    </row>
    <row r="87" spans="2:23" s="172" customFormat="1" ht="15.75" customHeight="1">
      <c r="B87" s="175" t="s">
        <v>139</v>
      </c>
      <c r="C87" s="174">
        <v>75.3035117372537</v>
      </c>
      <c r="D87" s="174">
        <v>110.76083962869177</v>
      </c>
      <c r="E87" s="174">
        <v>122.73438859204201</v>
      </c>
      <c r="F87" s="174">
        <v>54.711873483162385</v>
      </c>
      <c r="G87" s="174">
        <v>85.178739758818352</v>
      </c>
      <c r="H87" s="174">
        <v>35.756878486328013</v>
      </c>
      <c r="I87" s="174">
        <v>55.871535940393017</v>
      </c>
      <c r="J87" s="174">
        <v>29.789850300304831</v>
      </c>
      <c r="K87" s="174">
        <v>44.77031353311736</v>
      </c>
      <c r="L87" s="174">
        <v>35.81630926891674</v>
      </c>
      <c r="M87" s="174">
        <v>25.503416348804489</v>
      </c>
      <c r="N87" s="174">
        <v>26.555879501917346</v>
      </c>
      <c r="O87" s="174">
        <v>100.49181973487089</v>
      </c>
      <c r="P87" s="174">
        <v>199.2211632701449</v>
      </c>
      <c r="Q87" s="174">
        <v>141.33467188302609</v>
      </c>
      <c r="R87" s="434">
        <v>76.253412764519453</v>
      </c>
      <c r="S87" s="434">
        <v>25.503416348804489</v>
      </c>
      <c r="T87" s="434">
        <v>199.2211632701449</v>
      </c>
    </row>
    <row r="88" spans="2:23" s="172" customFormat="1" ht="15.75" customHeight="1">
      <c r="B88" s="180" t="s">
        <v>147</v>
      </c>
      <c r="C88" s="439">
        <v>78.231347718415805</v>
      </c>
      <c r="D88" s="439">
        <v>111.56172904374363</v>
      </c>
      <c r="E88" s="439">
        <v>124.00357329366712</v>
      </c>
      <c r="F88" s="439">
        <v>56.062255484950143</v>
      </c>
      <c r="G88" s="439">
        <v>87.614691666423255</v>
      </c>
      <c r="H88" s="439">
        <v>36.757469074673253</v>
      </c>
      <c r="I88" s="439">
        <v>57.401456472577941</v>
      </c>
      <c r="J88" s="439">
        <v>30.2581950890809</v>
      </c>
      <c r="K88" s="439">
        <v>45.206121088701337</v>
      </c>
      <c r="L88" s="439">
        <v>36.585191175421436</v>
      </c>
      <c r="M88" s="439">
        <v>26.359987472329703</v>
      </c>
      <c r="N88" s="439">
        <v>27.794903771445821</v>
      </c>
      <c r="O88" s="439">
        <v>105.48501179243512</v>
      </c>
      <c r="P88" s="439">
        <v>212.77221447153079</v>
      </c>
      <c r="Q88" s="439">
        <v>145.53689459811409</v>
      </c>
      <c r="R88" s="436">
        <v>78.775402814234013</v>
      </c>
      <c r="S88" s="436">
        <v>26.359987472329703</v>
      </c>
      <c r="T88" s="436">
        <v>212.77221447153079</v>
      </c>
    </row>
    <row r="89" spans="2:23" s="172" customFormat="1" ht="15.75" customHeight="1">
      <c r="B89" s="181" t="s">
        <v>148</v>
      </c>
      <c r="C89" s="182"/>
      <c r="D89" s="182"/>
      <c r="E89" s="182"/>
      <c r="F89" s="182"/>
      <c r="G89" s="182"/>
      <c r="H89" s="182"/>
      <c r="I89" s="182"/>
      <c r="J89" s="182"/>
      <c r="K89" s="182"/>
      <c r="L89" s="182"/>
      <c r="M89" s="182"/>
      <c r="N89" s="182"/>
      <c r="O89" s="182"/>
      <c r="P89" s="182"/>
      <c r="Q89" s="182"/>
      <c r="R89" s="437"/>
      <c r="S89" s="437"/>
      <c r="T89" s="437"/>
    </row>
    <row r="90" spans="2:23" s="172" customFormat="1" ht="15.75" customHeight="1">
      <c r="B90" s="173" t="s">
        <v>137</v>
      </c>
      <c r="C90" s="174">
        <v>2.3225619959113195</v>
      </c>
      <c r="D90" s="174">
        <v>0.41328976091256431</v>
      </c>
      <c r="E90" s="174">
        <v>0.54747613327778399</v>
      </c>
      <c r="F90" s="174">
        <v>0.69542159048079433</v>
      </c>
      <c r="G90" s="174">
        <v>2.9304855957228981</v>
      </c>
      <c r="H90" s="174">
        <v>1.2856757698931249</v>
      </c>
      <c r="I90" s="174">
        <v>1.7377078855996069</v>
      </c>
      <c r="J90" s="174">
        <v>0.34018886786299651</v>
      </c>
      <c r="K90" s="174">
        <v>0.36218194895055139</v>
      </c>
      <c r="L90" s="174">
        <v>0.56508955050781695</v>
      </c>
      <c r="M90" s="174">
        <v>0.81806862968436378</v>
      </c>
      <c r="N90" s="174">
        <v>1.2483722909328103</v>
      </c>
      <c r="O90" s="174">
        <v>4.7500272533411225</v>
      </c>
      <c r="P90" s="174">
        <v>7.5185682972235721</v>
      </c>
      <c r="Q90" s="174">
        <v>3.0248333587237801</v>
      </c>
      <c r="R90" s="434">
        <v>1.9039965952683404</v>
      </c>
      <c r="S90" s="434">
        <v>0.34018886786299651</v>
      </c>
      <c r="T90" s="434">
        <v>7.5185682972235721</v>
      </c>
    </row>
    <row r="91" spans="2:23" s="172" customFormat="1" ht="15.75" customHeight="1">
      <c r="B91" s="173" t="s">
        <v>0</v>
      </c>
      <c r="C91" s="174">
        <v>2.7744637642449299</v>
      </c>
      <c r="D91" s="174">
        <v>0.83023659207894185</v>
      </c>
      <c r="E91" s="174">
        <v>0.98287873218083077</v>
      </c>
      <c r="F91" s="174">
        <v>0.95964123621465058</v>
      </c>
      <c r="G91" s="174">
        <v>0.5773942633692597</v>
      </c>
      <c r="H91" s="174">
        <v>0.17996007224562749</v>
      </c>
      <c r="I91" s="174">
        <v>0.43037155012214168</v>
      </c>
      <c r="J91" s="174">
        <v>0.26836429484819985</v>
      </c>
      <c r="K91" s="174">
        <v>0.25197922795381955</v>
      </c>
      <c r="L91" s="174">
        <v>0.43529858652471703</v>
      </c>
      <c r="M91" s="174">
        <v>0.12440563721585013</v>
      </c>
      <c r="N91" s="174">
        <v>0.46094115177958334</v>
      </c>
      <c r="O91" s="174">
        <v>2.0497118791196351</v>
      </c>
      <c r="P91" s="174">
        <v>8.7012916291298001</v>
      </c>
      <c r="Q91" s="174">
        <v>2.3747157282848015</v>
      </c>
      <c r="R91" s="434">
        <v>1.4267769563541859</v>
      </c>
      <c r="S91" s="434">
        <v>0.12440563721585013</v>
      </c>
      <c r="T91" s="434">
        <v>8.7012916291298001</v>
      </c>
    </row>
    <row r="92" spans="2:23" s="172" customFormat="1" ht="15.75" customHeight="1">
      <c r="B92" s="173" t="s">
        <v>1</v>
      </c>
      <c r="C92" s="174">
        <v>0</v>
      </c>
      <c r="D92" s="174">
        <v>0</v>
      </c>
      <c r="E92" s="174">
        <v>0</v>
      </c>
      <c r="F92" s="174">
        <v>0</v>
      </c>
      <c r="G92" s="174">
        <v>0</v>
      </c>
      <c r="H92" s="174">
        <v>0</v>
      </c>
      <c r="I92" s="174">
        <v>0</v>
      </c>
      <c r="J92" s="174">
        <v>0</v>
      </c>
      <c r="K92" s="174">
        <v>0</v>
      </c>
      <c r="L92" s="174">
        <v>0</v>
      </c>
      <c r="M92" s="174">
        <v>0</v>
      </c>
      <c r="N92" s="174">
        <v>0</v>
      </c>
      <c r="O92" s="174">
        <v>0</v>
      </c>
      <c r="P92" s="174">
        <v>0</v>
      </c>
      <c r="Q92" s="174">
        <v>0</v>
      </c>
      <c r="R92" s="434">
        <v>0</v>
      </c>
      <c r="S92" s="434">
        <v>0</v>
      </c>
      <c r="T92" s="434">
        <v>0</v>
      </c>
    </row>
    <row r="93" spans="2:23" s="172" customFormat="1" ht="15.75" customHeight="1">
      <c r="B93" s="173" t="s">
        <v>138</v>
      </c>
      <c r="C93" s="174">
        <v>0</v>
      </c>
      <c r="D93" s="174">
        <v>0</v>
      </c>
      <c r="E93" s="174">
        <v>0</v>
      </c>
      <c r="F93" s="174">
        <v>0</v>
      </c>
      <c r="G93" s="174">
        <v>0</v>
      </c>
      <c r="H93" s="174">
        <v>0</v>
      </c>
      <c r="I93" s="174">
        <v>0</v>
      </c>
      <c r="J93" s="174">
        <v>0</v>
      </c>
      <c r="K93" s="174">
        <v>0</v>
      </c>
      <c r="L93" s="174">
        <v>0</v>
      </c>
      <c r="M93" s="174">
        <v>0</v>
      </c>
      <c r="N93" s="174">
        <v>0</v>
      </c>
      <c r="O93" s="174">
        <v>0</v>
      </c>
      <c r="P93" s="174">
        <v>0</v>
      </c>
      <c r="Q93" s="174">
        <v>0</v>
      </c>
      <c r="R93" s="434">
        <v>0</v>
      </c>
      <c r="S93" s="434">
        <v>0</v>
      </c>
      <c r="T93" s="434">
        <v>0</v>
      </c>
    </row>
    <row r="94" spans="2:23" s="172" customFormat="1" ht="15.75" customHeight="1">
      <c r="B94" s="175" t="s">
        <v>139</v>
      </c>
      <c r="C94" s="174">
        <v>5.0970257601562494</v>
      </c>
      <c r="D94" s="174">
        <v>1.2435263529915062</v>
      </c>
      <c r="E94" s="174">
        <v>1.5303548654586148</v>
      </c>
      <c r="F94" s="174">
        <v>1.6550628266954448</v>
      </c>
      <c r="G94" s="174">
        <v>3.5078798590921578</v>
      </c>
      <c r="H94" s="174">
        <v>1.4656358421387525</v>
      </c>
      <c r="I94" s="174">
        <v>2.1680794357217485</v>
      </c>
      <c r="J94" s="174">
        <v>0.6085531627111963</v>
      </c>
      <c r="K94" s="174">
        <v>0.61416117690437089</v>
      </c>
      <c r="L94" s="174">
        <v>1.000388137032534</v>
      </c>
      <c r="M94" s="174">
        <v>0.94247426690021385</v>
      </c>
      <c r="N94" s="174">
        <v>1.7093134427123935</v>
      </c>
      <c r="O94" s="174">
        <v>6.7997391324607577</v>
      </c>
      <c r="P94" s="174">
        <v>16.219859926353372</v>
      </c>
      <c r="Q94" s="174">
        <v>5.399549087008582</v>
      </c>
      <c r="R94" s="434">
        <v>3.3307735516225261</v>
      </c>
      <c r="S94" s="434">
        <v>0.6085531627111963</v>
      </c>
      <c r="T94" s="434">
        <v>16.219859926353372</v>
      </c>
      <c r="U94" s="194"/>
      <c r="V94" s="193"/>
      <c r="W94" s="193"/>
    </row>
    <row r="95" spans="2:23" s="172" customFormat="1" ht="15.75" customHeight="1">
      <c r="B95" s="176" t="s">
        <v>140</v>
      </c>
      <c r="C95" s="438"/>
      <c r="D95" s="438"/>
      <c r="E95" s="438"/>
      <c r="F95" s="438"/>
      <c r="G95" s="438"/>
      <c r="H95" s="438"/>
      <c r="I95" s="438"/>
      <c r="J95" s="438"/>
      <c r="K95" s="438"/>
      <c r="L95" s="438"/>
      <c r="M95" s="438"/>
      <c r="N95" s="438"/>
      <c r="O95" s="438"/>
      <c r="P95" s="438"/>
      <c r="Q95" s="438"/>
      <c r="R95" s="435"/>
      <c r="S95" s="435"/>
      <c r="T95" s="435"/>
      <c r="U95" s="167"/>
      <c r="V95" s="167"/>
      <c r="W95" s="167"/>
    </row>
    <row r="96" spans="2:23" s="172" customFormat="1" ht="15.75" customHeight="1">
      <c r="B96" s="173" t="s">
        <v>2</v>
      </c>
      <c r="C96" s="174">
        <v>52.890321219856347</v>
      </c>
      <c r="D96" s="174">
        <v>59.022419919967668</v>
      </c>
      <c r="E96" s="174">
        <v>78.941475067787295</v>
      </c>
      <c r="F96" s="174">
        <v>31.352612900884157</v>
      </c>
      <c r="G96" s="174">
        <v>60.120240851490813</v>
      </c>
      <c r="H96" s="174">
        <v>21.191929732631444</v>
      </c>
      <c r="I96" s="174">
        <v>37.689288901148927</v>
      </c>
      <c r="J96" s="174">
        <v>16.532394570562484</v>
      </c>
      <c r="K96" s="174">
        <v>24.487792456449803</v>
      </c>
      <c r="L96" s="174">
        <v>16.407911025197237</v>
      </c>
      <c r="M96" s="174">
        <v>13.050980899490357</v>
      </c>
      <c r="N96" s="174">
        <v>13.846452423428868</v>
      </c>
      <c r="O96" s="174">
        <v>62.791579614019028</v>
      </c>
      <c r="P96" s="174">
        <v>115.71693187030282</v>
      </c>
      <c r="Q96" s="174">
        <v>94.476713460365744</v>
      </c>
      <c r="R96" s="434">
        <v>46.567936327572198</v>
      </c>
      <c r="S96" s="434">
        <v>13.050980899490357</v>
      </c>
      <c r="T96" s="434">
        <v>115.71693187030282</v>
      </c>
    </row>
    <row r="97" spans="1:21" s="178" customFormat="1" ht="15.75" customHeight="1">
      <c r="B97" s="173" t="s">
        <v>141</v>
      </c>
      <c r="C97" s="174">
        <v>12.140740740740743</v>
      </c>
      <c r="D97" s="174">
        <v>38.889230769230771</v>
      </c>
      <c r="E97" s="174">
        <v>29.154545454545453</v>
      </c>
      <c r="F97" s="174">
        <v>17.176587301587301</v>
      </c>
      <c r="G97" s="174">
        <v>15.75391304347826</v>
      </c>
      <c r="H97" s="174">
        <v>10.464444444444444</v>
      </c>
      <c r="I97" s="174">
        <v>8.7669172932330834</v>
      </c>
      <c r="J97" s="174">
        <v>9.5656146179401986</v>
      </c>
      <c r="K97" s="174">
        <v>12.451881720430109</v>
      </c>
      <c r="L97" s="174">
        <v>14.805714285714286</v>
      </c>
      <c r="M97" s="174">
        <v>10.624210526315789</v>
      </c>
      <c r="N97" s="174">
        <v>8.5052830188679245</v>
      </c>
      <c r="O97" s="174">
        <v>26.344202898550726</v>
      </c>
      <c r="P97" s="174">
        <v>41.58</v>
      </c>
      <c r="Q97" s="174">
        <v>31.119354838709675</v>
      </c>
      <c r="R97" s="434">
        <v>19.156176063585917</v>
      </c>
      <c r="S97" s="434">
        <v>8.5052830188679245</v>
      </c>
      <c r="T97" s="434">
        <v>41.58</v>
      </c>
      <c r="U97" s="172"/>
    </row>
    <row r="98" spans="1:21" s="172" customFormat="1" ht="15.75" customHeight="1">
      <c r="B98" s="173" t="s">
        <v>3</v>
      </c>
      <c r="C98" s="174">
        <v>7.4596598829376672</v>
      </c>
      <c r="D98" s="174">
        <v>10.893653542579848</v>
      </c>
      <c r="E98" s="174">
        <v>12.910683225086947</v>
      </c>
      <c r="F98" s="174">
        <v>5.2162716596592933</v>
      </c>
      <c r="G98" s="174">
        <v>6.5703754632239626</v>
      </c>
      <c r="H98" s="174">
        <v>2.9852218162350348</v>
      </c>
      <c r="I98" s="174">
        <v>6.8462113577400938</v>
      </c>
      <c r="J98" s="174">
        <v>2.7104040828265488</v>
      </c>
      <c r="K98" s="174">
        <v>3.8541863382512753</v>
      </c>
      <c r="L98" s="174">
        <v>2.8491643967944702</v>
      </c>
      <c r="M98" s="174">
        <v>1.2186048487350258</v>
      </c>
      <c r="N98" s="174">
        <v>2.1378078312900533</v>
      </c>
      <c r="O98" s="174">
        <v>8.4889608145559912</v>
      </c>
      <c r="P98" s="174">
        <v>31.320672360434418</v>
      </c>
      <c r="Q98" s="174">
        <v>11.349958674916278</v>
      </c>
      <c r="R98" s="434">
        <v>7.7874557530177935</v>
      </c>
      <c r="S98" s="434">
        <v>1.2186048487350258</v>
      </c>
      <c r="T98" s="434">
        <v>31.320672360434418</v>
      </c>
    </row>
    <row r="99" spans="1:21" s="172" customFormat="1" ht="15.75" customHeight="1">
      <c r="B99" s="179" t="s">
        <v>142</v>
      </c>
      <c r="C99" s="174">
        <v>0.67136938946439007</v>
      </c>
      <c r="D99" s="174">
        <v>0.98042881883218636</v>
      </c>
      <c r="E99" s="174">
        <v>1.161961490257825</v>
      </c>
      <c r="F99" s="174">
        <v>0.46946444936933635</v>
      </c>
      <c r="G99" s="174">
        <v>0.59133379169015665</v>
      </c>
      <c r="H99" s="174">
        <v>0.26866996346115313</v>
      </c>
      <c r="I99" s="174">
        <v>0.61615902219660845</v>
      </c>
      <c r="J99" s="174">
        <v>0.24393636745438937</v>
      </c>
      <c r="K99" s="174">
        <v>0.34687677044261478</v>
      </c>
      <c r="L99" s="174">
        <v>0.25642479571150234</v>
      </c>
      <c r="M99" s="174">
        <v>0.1096744363861523</v>
      </c>
      <c r="N99" s="174">
        <v>0.1924027048161048</v>
      </c>
      <c r="O99" s="174">
        <v>0.76400647331003935</v>
      </c>
      <c r="P99" s="174">
        <v>2.8188605124390977</v>
      </c>
      <c r="Q99" s="174">
        <v>1.0214962807424652</v>
      </c>
      <c r="R99" s="434">
        <v>0.70087101777160143</v>
      </c>
      <c r="S99" s="434">
        <v>0.1096744363861523</v>
      </c>
      <c r="T99" s="434">
        <v>2.8188605124390977</v>
      </c>
    </row>
    <row r="100" spans="1:21" s="172" customFormat="1" ht="15.75" customHeight="1">
      <c r="B100" s="173" t="s">
        <v>154</v>
      </c>
      <c r="C100" s="174">
        <v>2.0408335204977011</v>
      </c>
      <c r="D100" s="174">
        <v>0.95930296804263171</v>
      </c>
      <c r="E100" s="174">
        <v>0.54962501320869717</v>
      </c>
      <c r="F100" s="174">
        <v>0.48163011854017113</v>
      </c>
      <c r="G100" s="174">
        <v>2.006509258813483</v>
      </c>
      <c r="H100" s="174">
        <v>0.80846791011503871</v>
      </c>
      <c r="I100" s="174">
        <v>1.7874432342258557</v>
      </c>
      <c r="J100" s="174">
        <v>0.70558880154130321</v>
      </c>
      <c r="K100" s="174">
        <v>3.561962834445136</v>
      </c>
      <c r="L100" s="174">
        <v>1.3528279409973203</v>
      </c>
      <c r="M100" s="174">
        <v>0.44157531203639111</v>
      </c>
      <c r="N100" s="174">
        <v>1.8107860484825309</v>
      </c>
      <c r="O100" s="174">
        <v>1.9140412894334504</v>
      </c>
      <c r="P100" s="174">
        <v>6.8552669613585593</v>
      </c>
      <c r="Q100" s="174">
        <v>1.9034396028355558</v>
      </c>
      <c r="R100" s="434">
        <v>1.811953387638255</v>
      </c>
      <c r="S100" s="434">
        <v>0.44157531203639111</v>
      </c>
      <c r="T100" s="434">
        <v>6.8552669613585593</v>
      </c>
    </row>
    <row r="101" spans="1:21" s="172" customFormat="1" ht="15.75" customHeight="1">
      <c r="B101" s="173" t="s">
        <v>145</v>
      </c>
      <c r="C101" s="174">
        <v>0</v>
      </c>
      <c r="D101" s="174">
        <v>0</v>
      </c>
      <c r="E101" s="174">
        <v>0</v>
      </c>
      <c r="F101" s="174">
        <v>0</v>
      </c>
      <c r="G101" s="174">
        <v>0</v>
      </c>
      <c r="H101" s="174">
        <v>0</v>
      </c>
      <c r="I101" s="174">
        <v>0</v>
      </c>
      <c r="J101" s="174">
        <v>0</v>
      </c>
      <c r="K101" s="174">
        <v>0</v>
      </c>
      <c r="L101" s="174">
        <v>0</v>
      </c>
      <c r="M101" s="174">
        <v>0</v>
      </c>
      <c r="N101" s="174">
        <v>0</v>
      </c>
      <c r="O101" s="174">
        <v>0</v>
      </c>
      <c r="P101" s="174">
        <v>0</v>
      </c>
      <c r="Q101" s="174">
        <v>0</v>
      </c>
      <c r="R101" s="434">
        <v>0</v>
      </c>
      <c r="S101" s="434">
        <v>0</v>
      </c>
      <c r="T101" s="434">
        <v>0</v>
      </c>
    </row>
    <row r="102" spans="1:21" s="172" customFormat="1" ht="15.75" customHeight="1">
      <c r="B102" s="173" t="s">
        <v>146</v>
      </c>
      <c r="C102" s="174">
        <v>0.10058698375685461</v>
      </c>
      <c r="D102" s="174">
        <v>1.5803610038660109E-2</v>
      </c>
      <c r="E102" s="174">
        <v>1.6098341155777386E-2</v>
      </c>
      <c r="F102" s="174">
        <v>1.5307053122129998E-2</v>
      </c>
      <c r="G102" s="174">
        <v>0.13636735012168624</v>
      </c>
      <c r="H102" s="174">
        <v>3.8144619440902722E-2</v>
      </c>
      <c r="I102" s="174">
        <v>0.16551613184844641</v>
      </c>
      <c r="J102" s="174">
        <v>3.1911859979906136E-2</v>
      </c>
      <c r="K102" s="174">
        <v>6.7613413098414163E-2</v>
      </c>
      <c r="L102" s="174">
        <v>0.14426682450191977</v>
      </c>
      <c r="M102" s="174">
        <v>5.8370325840770704E-2</v>
      </c>
      <c r="N102" s="174">
        <v>6.3147475031864589E-2</v>
      </c>
      <c r="O102" s="174">
        <v>0.18902864500164221</v>
      </c>
      <c r="P102" s="174">
        <v>0.92943156560999696</v>
      </c>
      <c r="Q102" s="174">
        <v>1.4637090254563778</v>
      </c>
      <c r="R102" s="434">
        <v>0.22902021493368999</v>
      </c>
      <c r="S102" s="434">
        <v>1.5307053122129998E-2</v>
      </c>
      <c r="T102" s="434">
        <v>1.4637090254563778</v>
      </c>
    </row>
    <row r="103" spans="1:21" s="172" customFormat="1" ht="15.75" customHeight="1">
      <c r="B103" s="175" t="s">
        <v>139</v>
      </c>
      <c r="C103" s="174">
        <v>75.3035117372537</v>
      </c>
      <c r="D103" s="174">
        <v>110.76083962869177</v>
      </c>
      <c r="E103" s="174">
        <v>122.73438859204201</v>
      </c>
      <c r="F103" s="174">
        <v>54.711873483162385</v>
      </c>
      <c r="G103" s="174">
        <v>85.178739758818352</v>
      </c>
      <c r="H103" s="174">
        <v>35.756878486328013</v>
      </c>
      <c r="I103" s="174">
        <v>55.871535940393017</v>
      </c>
      <c r="J103" s="174">
        <v>29.789850300304831</v>
      </c>
      <c r="K103" s="174">
        <v>44.77031353311736</v>
      </c>
      <c r="L103" s="174">
        <v>35.81630926891674</v>
      </c>
      <c r="M103" s="174">
        <v>25.503416348804489</v>
      </c>
      <c r="N103" s="174">
        <v>26.555879501917346</v>
      </c>
      <c r="O103" s="174">
        <v>100.49181973487089</v>
      </c>
      <c r="P103" s="174">
        <v>199.2211632701449</v>
      </c>
      <c r="Q103" s="174">
        <v>141.33467188302609</v>
      </c>
      <c r="R103" s="434">
        <v>76.253412764519453</v>
      </c>
      <c r="S103" s="434">
        <v>25.503416348804489</v>
      </c>
      <c r="T103" s="434">
        <v>199.2211632701449</v>
      </c>
    </row>
    <row r="104" spans="1:21" s="172" customFormat="1" ht="15.75" customHeight="1">
      <c r="B104" s="180" t="s">
        <v>147</v>
      </c>
      <c r="C104" s="433">
        <v>80.400537497409942</v>
      </c>
      <c r="D104" s="433">
        <v>112.00436598168328</v>
      </c>
      <c r="E104" s="433">
        <v>124.26474345750063</v>
      </c>
      <c r="F104" s="433">
        <v>56.366936309857827</v>
      </c>
      <c r="G104" s="433">
        <v>88.686619617910509</v>
      </c>
      <c r="H104" s="433">
        <v>37.222514328466765</v>
      </c>
      <c r="I104" s="433">
        <v>58.039615376114767</v>
      </c>
      <c r="J104" s="433">
        <v>30.398403463016027</v>
      </c>
      <c r="K104" s="433">
        <v>45.384474710021728</v>
      </c>
      <c r="L104" s="433">
        <v>36.816697405949277</v>
      </c>
      <c r="M104" s="433">
        <v>26.445890615704702</v>
      </c>
      <c r="N104" s="433">
        <v>28.265192944629739</v>
      </c>
      <c r="O104" s="433">
        <v>107.29155886733164</v>
      </c>
      <c r="P104" s="433">
        <v>215.44102319649826</v>
      </c>
      <c r="Q104" s="433">
        <v>146.73422097003467</v>
      </c>
      <c r="R104" s="436">
        <v>79.584186316141981</v>
      </c>
      <c r="S104" s="436">
        <v>26.445890615704702</v>
      </c>
      <c r="T104" s="436">
        <v>215.44102319649826</v>
      </c>
    </row>
    <row r="105" spans="1:21">
      <c r="B105" s="309"/>
      <c r="C105" s="309"/>
      <c r="D105" s="309"/>
      <c r="E105" s="309"/>
      <c r="F105" s="309"/>
      <c r="G105" s="309"/>
      <c r="H105" s="309"/>
      <c r="I105" s="309"/>
      <c r="J105" s="309"/>
      <c r="K105" s="309"/>
      <c r="L105" s="309"/>
      <c r="M105" s="309"/>
      <c r="N105" s="309"/>
      <c r="O105" s="309"/>
      <c r="P105" s="309"/>
      <c r="Q105" s="309"/>
      <c r="R105" s="314"/>
      <c r="S105" s="309"/>
      <c r="T105" s="309"/>
      <c r="U105" s="242"/>
    </row>
    <row r="106" spans="1:21" ht="15.75">
      <c r="A106" s="278"/>
      <c r="B106" s="228"/>
      <c r="C106" s="249"/>
      <c r="D106" s="274"/>
      <c r="E106" s="279"/>
    </row>
    <row r="107" spans="1:21" ht="15.75">
      <c r="A107" s="278"/>
      <c r="B107" s="280"/>
      <c r="C107" s="281"/>
      <c r="D107" s="282"/>
      <c r="E107" s="283"/>
    </row>
    <row r="108" spans="1:21" ht="15.75">
      <c r="A108" s="278"/>
      <c r="B108" s="284"/>
      <c r="C108" s="275"/>
      <c r="D108" s="285"/>
      <c r="E108" s="285"/>
    </row>
    <row r="109" spans="1:21" ht="15.75">
      <c r="B109" s="229"/>
      <c r="C109" s="233"/>
      <c r="D109" s="230"/>
      <c r="E109" s="230"/>
    </row>
    <row r="110" spans="1:21" s="193" customFormat="1" ht="15.75">
      <c r="B110" s="166"/>
      <c r="C110" s="223" t="s">
        <v>183</v>
      </c>
      <c r="D110" s="223" t="s">
        <v>224</v>
      </c>
      <c r="E110" s="223" t="s">
        <v>169</v>
      </c>
      <c r="G110" s="166"/>
      <c r="H110" s="223" t="s">
        <v>34</v>
      </c>
      <c r="I110" s="223" t="s">
        <v>35</v>
      </c>
      <c r="J110" s="223" t="s">
        <v>36</v>
      </c>
      <c r="K110" s="223" t="s">
        <v>34</v>
      </c>
      <c r="L110" s="223" t="s">
        <v>35</v>
      </c>
      <c r="M110" s="223" t="s">
        <v>36</v>
      </c>
      <c r="N110" s="223" t="s">
        <v>34</v>
      </c>
      <c r="O110" s="223" t="s">
        <v>35</v>
      </c>
      <c r="P110" s="223" t="s">
        <v>36</v>
      </c>
    </row>
    <row r="111" spans="1:21" s="193" customFormat="1" ht="15.75">
      <c r="B111" s="168" t="s">
        <v>136</v>
      </c>
      <c r="C111" s="171"/>
      <c r="D111" s="171"/>
      <c r="E111" s="171"/>
      <c r="G111" s="168" t="s">
        <v>136</v>
      </c>
      <c r="H111" s="171"/>
      <c r="I111" s="171"/>
      <c r="J111" s="171"/>
      <c r="K111" s="171"/>
      <c r="L111" s="171"/>
      <c r="M111" s="171"/>
      <c r="N111" s="171"/>
      <c r="O111" s="171"/>
      <c r="P111" s="171"/>
    </row>
    <row r="112" spans="1:21" s="193" customFormat="1" ht="15.75">
      <c r="B112" s="173" t="s">
        <v>137</v>
      </c>
      <c r="C112" s="270" t="s">
        <v>170</v>
      </c>
      <c r="D112" s="243" t="s">
        <v>259</v>
      </c>
      <c r="E112" s="243" t="s">
        <v>281</v>
      </c>
      <c r="G112" s="173" t="s">
        <v>137</v>
      </c>
      <c r="H112" s="270">
        <v>236.05204554797697</v>
      </c>
      <c r="I112" s="270">
        <v>31.076661152429921</v>
      </c>
      <c r="J112" s="270">
        <v>703.76488764343924</v>
      </c>
      <c r="K112" s="434">
        <v>8.2724333204659647E-2</v>
      </c>
      <c r="L112" s="434">
        <v>6.9585000341311955E-3</v>
      </c>
      <c r="M112" s="434">
        <v>0.17963838820751396</v>
      </c>
      <c r="N112" s="434">
        <v>1.2315036763067646</v>
      </c>
      <c r="O112" s="434">
        <v>0.20213722710618234</v>
      </c>
      <c r="P112" s="434">
        <v>4.8796914461561176</v>
      </c>
    </row>
    <row r="113" spans="2:16" s="193" customFormat="1" ht="15.75">
      <c r="B113" s="173" t="s">
        <v>0</v>
      </c>
      <c r="C113" s="270" t="s">
        <v>171</v>
      </c>
      <c r="D113" s="243" t="s">
        <v>257</v>
      </c>
      <c r="E113" s="243" t="s">
        <v>258</v>
      </c>
      <c r="G113" s="173" t="s">
        <v>0</v>
      </c>
      <c r="H113" s="270">
        <v>150.77346566772232</v>
      </c>
      <c r="I113" s="270">
        <v>53.48137662732092</v>
      </c>
      <c r="J113" s="270">
        <v>263.62630306467321</v>
      </c>
      <c r="K113" s="434">
        <v>6.4859876824495913E-2</v>
      </c>
      <c r="L113" s="434">
        <v>1.382845211939074E-2</v>
      </c>
      <c r="M113" s="434">
        <v>0.23563477595733034</v>
      </c>
      <c r="N113" s="434">
        <v>1.2904863734077952</v>
      </c>
      <c r="O113" s="434">
        <v>0.11576597863738375</v>
      </c>
      <c r="P113" s="434">
        <v>8.6713597552297568</v>
      </c>
    </row>
    <row r="114" spans="2:16" s="193" customFormat="1" ht="15.75">
      <c r="B114" s="173" t="s">
        <v>1</v>
      </c>
      <c r="C114" s="277">
        <v>0</v>
      </c>
      <c r="D114" s="277">
        <v>0</v>
      </c>
      <c r="E114" s="277">
        <v>0</v>
      </c>
      <c r="G114" s="173" t="s">
        <v>1</v>
      </c>
      <c r="H114" s="270">
        <v>0</v>
      </c>
      <c r="I114" s="270">
        <v>0</v>
      </c>
      <c r="J114" s="270">
        <v>0</v>
      </c>
      <c r="K114" s="434">
        <v>0</v>
      </c>
      <c r="L114" s="434">
        <v>0</v>
      </c>
      <c r="M114" s="434">
        <v>0</v>
      </c>
      <c r="N114" s="434">
        <v>0</v>
      </c>
      <c r="O114" s="434">
        <v>0</v>
      </c>
      <c r="P114" s="434">
        <v>0</v>
      </c>
    </row>
    <row r="115" spans="2:16" s="193" customFormat="1" ht="15.75">
      <c r="B115" s="173" t="s">
        <v>138</v>
      </c>
      <c r="C115" s="277">
        <v>0</v>
      </c>
      <c r="D115" s="277">
        <v>0</v>
      </c>
      <c r="E115" s="277">
        <v>0</v>
      </c>
      <c r="G115" s="173" t="s">
        <v>138</v>
      </c>
      <c r="H115" s="270">
        <v>0</v>
      </c>
      <c r="I115" s="270">
        <v>0</v>
      </c>
      <c r="J115" s="270">
        <v>0</v>
      </c>
      <c r="K115" s="434">
        <v>0</v>
      </c>
      <c r="L115" s="434">
        <v>0</v>
      </c>
      <c r="M115" s="434">
        <v>0</v>
      </c>
      <c r="N115" s="434">
        <v>0</v>
      </c>
      <c r="O115" s="434">
        <v>0</v>
      </c>
      <c r="P115" s="434">
        <v>0</v>
      </c>
    </row>
    <row r="116" spans="2:16" s="193" customFormat="1" ht="15.75">
      <c r="B116" s="184" t="s">
        <v>139</v>
      </c>
      <c r="C116" s="271" t="s">
        <v>247</v>
      </c>
      <c r="D116" s="250" t="s">
        <v>282</v>
      </c>
      <c r="E116" s="250" t="s">
        <v>283</v>
      </c>
      <c r="G116" s="184" t="s">
        <v>139</v>
      </c>
      <c r="H116" s="271">
        <v>386.82551121569929</v>
      </c>
      <c r="I116" s="271">
        <v>84.558037779750833</v>
      </c>
      <c r="J116" s="271">
        <v>967.39119070811239</v>
      </c>
      <c r="K116" s="250">
        <v>0.14758421002915559</v>
      </c>
      <c r="L116" s="250">
        <v>2.3312947594433905E-2</v>
      </c>
      <c r="M116" s="250">
        <v>0.36823508699418134</v>
      </c>
      <c r="N116" s="250">
        <v>2.5219900497145598</v>
      </c>
      <c r="O116" s="250">
        <v>0.43580755558397355</v>
      </c>
      <c r="P116" s="250">
        <v>13.551051201385874</v>
      </c>
    </row>
    <row r="117" spans="2:16" s="193" customFormat="1" ht="15.75">
      <c r="B117" s="176" t="s">
        <v>140</v>
      </c>
      <c r="C117" s="276"/>
      <c r="D117" s="251"/>
      <c r="E117" s="251"/>
      <c r="G117" s="176" t="s">
        <v>140</v>
      </c>
      <c r="H117" s="276"/>
      <c r="I117" s="276"/>
      <c r="J117" s="276"/>
      <c r="K117" s="435"/>
      <c r="L117" s="435"/>
      <c r="M117" s="435"/>
      <c r="N117" s="251"/>
      <c r="O117" s="435"/>
      <c r="P117" s="251"/>
    </row>
    <row r="118" spans="2:16" s="193" customFormat="1" ht="15.75">
      <c r="B118" s="173" t="s">
        <v>2</v>
      </c>
      <c r="C118" s="270" t="s">
        <v>250</v>
      </c>
      <c r="D118" s="243" t="s">
        <v>280</v>
      </c>
      <c r="E118" s="243" t="s">
        <v>272</v>
      </c>
      <c r="G118" s="173" t="s">
        <v>2</v>
      </c>
      <c r="H118" s="270">
        <v>8375.2490398087903</v>
      </c>
      <c r="I118" s="270">
        <v>2892.9232967575704</v>
      </c>
      <c r="J118" s="270">
        <v>13827.655395842887</v>
      </c>
      <c r="K118" s="434">
        <v>2.9683785130802809</v>
      </c>
      <c r="L118" s="434">
        <v>1.3544266176459983</v>
      </c>
      <c r="M118" s="434">
        <v>6.0032041004225238</v>
      </c>
      <c r="N118" s="434">
        <v>46.567936327572198</v>
      </c>
      <c r="O118" s="434">
        <v>13.050980899490357</v>
      </c>
      <c r="P118" s="434">
        <v>115.71693187030282</v>
      </c>
    </row>
    <row r="119" spans="2:16" s="193" customFormat="1" ht="15.75">
      <c r="B119" s="173" t="s">
        <v>141</v>
      </c>
      <c r="C119" s="270" t="s">
        <v>268</v>
      </c>
      <c r="D119" s="243" t="s">
        <v>375</v>
      </c>
      <c r="E119" s="243" t="s">
        <v>273</v>
      </c>
      <c r="G119" s="173" t="s">
        <v>141</v>
      </c>
      <c r="H119" s="270">
        <v>4163.5333333333338</v>
      </c>
      <c r="I119" s="270">
        <v>1039.5</v>
      </c>
      <c r="J119" s="270">
        <v>10093</v>
      </c>
      <c r="K119" s="434">
        <v>1.2202521575260983</v>
      </c>
      <c r="L119" s="434">
        <v>1.129891304347826</v>
      </c>
      <c r="M119" s="434">
        <v>1.3964071856287426</v>
      </c>
      <c r="N119" s="434">
        <v>19.156176063585917</v>
      </c>
      <c r="O119" s="434">
        <v>8.5052830188679245</v>
      </c>
      <c r="P119" s="434">
        <v>41.58</v>
      </c>
    </row>
    <row r="120" spans="2:16" s="193" customFormat="1" ht="15.75">
      <c r="B120" s="173" t="s">
        <v>3</v>
      </c>
      <c r="C120" s="270" t="s">
        <v>251</v>
      </c>
      <c r="D120" s="243" t="s">
        <v>376</v>
      </c>
      <c r="E120" s="243" t="s">
        <v>274</v>
      </c>
      <c r="G120" s="173" t="s">
        <v>3</v>
      </c>
      <c r="H120" s="270">
        <v>1230.7353204030221</v>
      </c>
      <c r="I120" s="270">
        <v>783.01680901086047</v>
      </c>
      <c r="J120" s="270">
        <v>1631.6632578615825</v>
      </c>
      <c r="K120" s="434">
        <v>0.4655891144298237</v>
      </c>
      <c r="L120" s="434">
        <v>0.14556451732657796</v>
      </c>
      <c r="M120" s="434">
        <v>1.090474383927464</v>
      </c>
      <c r="N120" s="434">
        <v>7.7874557530177935</v>
      </c>
      <c r="O120" s="434">
        <v>1.2186048487350258</v>
      </c>
      <c r="P120" s="434">
        <v>31.320672360434418</v>
      </c>
    </row>
    <row r="121" spans="2:16" s="193" customFormat="1" ht="15.75">
      <c r="B121" s="196" t="s">
        <v>142</v>
      </c>
      <c r="C121" s="270" t="s">
        <v>255</v>
      </c>
      <c r="D121" s="243" t="s">
        <v>267</v>
      </c>
      <c r="E121" s="243" t="s">
        <v>252</v>
      </c>
      <c r="G121" s="196" t="s">
        <v>142</v>
      </c>
      <c r="H121" s="270">
        <v>110.76617883627198</v>
      </c>
      <c r="I121" s="270">
        <v>70.471512810977444</v>
      </c>
      <c r="J121" s="270">
        <v>146.8496932075424</v>
      </c>
      <c r="K121" s="434">
        <v>4.1903020298684118E-2</v>
      </c>
      <c r="L121" s="434">
        <v>1.3100806559392015E-2</v>
      </c>
      <c r="M121" s="434">
        <v>9.8142694553471771E-2</v>
      </c>
      <c r="N121" s="434">
        <v>0.70087101777160143</v>
      </c>
      <c r="O121" s="434">
        <v>0.1096744363861523</v>
      </c>
      <c r="P121" s="434">
        <v>2.8188605124390977</v>
      </c>
    </row>
    <row r="122" spans="2:16" s="193" customFormat="1" ht="15.75">
      <c r="B122" s="173" t="s">
        <v>154</v>
      </c>
      <c r="C122" s="270" t="s">
        <v>260</v>
      </c>
      <c r="D122" s="243" t="s">
        <v>377</v>
      </c>
      <c r="E122" s="243" t="s">
        <v>378</v>
      </c>
      <c r="G122" s="173" t="s">
        <v>154</v>
      </c>
      <c r="H122" s="270">
        <v>392.98795434073179</v>
      </c>
      <c r="I122" s="270">
        <v>66.504626598252358</v>
      </c>
      <c r="J122" s="270">
        <v>1325.0501744135906</v>
      </c>
      <c r="K122" s="434">
        <v>0.13713458764260489</v>
      </c>
      <c r="L122" s="434">
        <v>2.1550429876296941E-2</v>
      </c>
      <c r="M122" s="434">
        <v>0.35754187113156788</v>
      </c>
      <c r="N122" s="434">
        <v>1.811953387638255</v>
      </c>
      <c r="O122" s="434">
        <v>0.44157531203639111</v>
      </c>
      <c r="P122" s="434">
        <v>6.8552669613585593</v>
      </c>
    </row>
    <row r="123" spans="2:16" s="193" customFormat="1" ht="15.75">
      <c r="B123" s="173" t="s">
        <v>145</v>
      </c>
      <c r="C123" s="277">
        <v>0</v>
      </c>
      <c r="D123" s="277">
        <v>0</v>
      </c>
      <c r="E123" s="277">
        <v>0</v>
      </c>
      <c r="G123" s="173" t="s">
        <v>145</v>
      </c>
      <c r="H123" s="270">
        <v>0</v>
      </c>
      <c r="I123" s="270">
        <v>0</v>
      </c>
      <c r="J123" s="270">
        <v>0</v>
      </c>
      <c r="K123" s="434">
        <v>0</v>
      </c>
      <c r="L123" s="434">
        <v>0</v>
      </c>
      <c r="M123" s="434">
        <v>0</v>
      </c>
      <c r="N123" s="434">
        <v>0</v>
      </c>
      <c r="O123" s="434">
        <v>0</v>
      </c>
      <c r="P123" s="434">
        <v>0</v>
      </c>
    </row>
    <row r="124" spans="2:16" s="193" customFormat="1" ht="15.75">
      <c r="B124" s="173" t="s">
        <v>146</v>
      </c>
      <c r="C124" s="270" t="s">
        <v>172</v>
      </c>
      <c r="D124" s="243" t="s">
        <v>254</v>
      </c>
      <c r="E124" s="243" t="s">
        <v>253</v>
      </c>
      <c r="G124" s="173" t="s">
        <v>146</v>
      </c>
      <c r="H124" s="270">
        <v>31.017024836784184</v>
      </c>
      <c r="I124" s="270">
        <v>1.9478992798490635</v>
      </c>
      <c r="J124" s="270">
        <v>136.12493936744315</v>
      </c>
      <c r="K124" s="434">
        <v>1.202837982022403E-2</v>
      </c>
      <c r="L124" s="434">
        <v>4.6002447492741024E-4</v>
      </c>
      <c r="M124" s="434">
        <v>5.3634727883153328E-2</v>
      </c>
      <c r="N124" s="434">
        <v>0.22902021493368999</v>
      </c>
      <c r="O124" s="434">
        <v>1.5307053122129998E-2</v>
      </c>
      <c r="P124" s="434">
        <v>1.4637090254563778</v>
      </c>
    </row>
    <row r="125" spans="2:16" s="193" customFormat="1" ht="15.75">
      <c r="B125" s="184" t="s">
        <v>139</v>
      </c>
      <c r="C125" s="271" t="s">
        <v>261</v>
      </c>
      <c r="D125" s="250" t="s">
        <v>262</v>
      </c>
      <c r="E125" s="250" t="s">
        <v>275</v>
      </c>
      <c r="G125" s="184" t="s">
        <v>139</v>
      </c>
      <c r="H125" s="271">
        <v>14304.288851558933</v>
      </c>
      <c r="I125" s="271">
        <v>4980.5290817536224</v>
      </c>
      <c r="J125" s="271">
        <v>24228.245531364264</v>
      </c>
      <c r="K125" s="250">
        <v>4.8452857727977161</v>
      </c>
      <c r="L125" s="250">
        <v>2.9565349632360518</v>
      </c>
      <c r="M125" s="250">
        <v>8.8992985390087078</v>
      </c>
      <c r="N125" s="250">
        <v>76.253412764519453</v>
      </c>
      <c r="O125" s="250">
        <v>25.503416348804489</v>
      </c>
      <c r="P125" s="250">
        <v>199.2211632701449</v>
      </c>
    </row>
    <row r="126" spans="2:16" s="193" customFormat="1" ht="15.75">
      <c r="B126" s="180" t="s">
        <v>147</v>
      </c>
      <c r="C126" s="272" t="s">
        <v>277</v>
      </c>
      <c r="D126" s="252" t="s">
        <v>278</v>
      </c>
      <c r="E126" s="252" t="s">
        <v>279</v>
      </c>
      <c r="G126" s="180" t="s">
        <v>147</v>
      </c>
      <c r="H126" s="272">
        <v>14691.114362774631</v>
      </c>
      <c r="I126" s="272">
        <v>5319.3053617882697</v>
      </c>
      <c r="J126" s="272">
        <v>25041.988098713216</v>
      </c>
      <c r="K126" s="252">
        <v>4.9928699828268721</v>
      </c>
      <c r="L126" s="252">
        <v>3.0200039885371468</v>
      </c>
      <c r="M126" s="252">
        <v>9.1429864800633123</v>
      </c>
      <c r="N126" s="252">
        <v>78.775402814234013</v>
      </c>
      <c r="O126" s="252">
        <v>26.359987472329703</v>
      </c>
      <c r="P126" s="252">
        <v>212.77221447153079</v>
      </c>
    </row>
    <row r="127" spans="2:16" s="193" customFormat="1" ht="15.75">
      <c r="B127" s="181" t="s">
        <v>148</v>
      </c>
      <c r="C127" s="253"/>
      <c r="D127" s="248"/>
      <c r="E127" s="248"/>
      <c r="G127" s="181" t="s">
        <v>148</v>
      </c>
      <c r="H127" s="253"/>
      <c r="I127" s="253"/>
      <c r="J127" s="253"/>
      <c r="K127" s="248"/>
      <c r="L127" s="248"/>
      <c r="M127" s="248"/>
      <c r="N127" s="248"/>
      <c r="O127" s="248"/>
      <c r="P127" s="248"/>
    </row>
    <row r="128" spans="2:16" s="193" customFormat="1" ht="15.75">
      <c r="B128" s="173" t="s">
        <v>137</v>
      </c>
      <c r="C128" s="270" t="s">
        <v>248</v>
      </c>
      <c r="D128" s="243" t="s">
        <v>264</v>
      </c>
      <c r="E128" s="243" t="s">
        <v>256</v>
      </c>
      <c r="G128" s="173" t="s">
        <v>137</v>
      </c>
      <c r="H128" s="270">
        <v>347.21709352393924</v>
      </c>
      <c r="I128" s="270">
        <v>53.727668918633363</v>
      </c>
      <c r="J128" s="270">
        <v>777.1651982001456</v>
      </c>
      <c r="K128" s="434">
        <v>0.12747318133060334</v>
      </c>
      <c r="L128" s="434">
        <v>1.2030378172555612E-2</v>
      </c>
      <c r="M128" s="434">
        <v>0.27678460932305116</v>
      </c>
      <c r="N128" s="434">
        <v>1.9039965952683404</v>
      </c>
      <c r="O128" s="434">
        <v>0.34018886786299651</v>
      </c>
      <c r="P128" s="434">
        <v>7.5185682972235721</v>
      </c>
    </row>
    <row r="129" spans="2:17" s="193" customFormat="1" ht="15.75">
      <c r="B129" s="173" t="s">
        <v>0</v>
      </c>
      <c r="C129" s="270" t="s">
        <v>374</v>
      </c>
      <c r="D129" s="243" t="s">
        <v>265</v>
      </c>
      <c r="E129" s="243" t="s">
        <v>269</v>
      </c>
      <c r="G129" s="173" t="s">
        <v>0</v>
      </c>
      <c r="H129" s="270">
        <v>170.2705257877586</v>
      </c>
      <c r="I129" s="270">
        <v>57.239416166244844</v>
      </c>
      <c r="J129" s="270">
        <v>299.64208653845242</v>
      </c>
      <c r="K129" s="434">
        <v>7.5746030101051659E-2</v>
      </c>
      <c r="L129" s="434">
        <v>1.4860474708293428E-2</v>
      </c>
      <c r="M129" s="434">
        <v>0.27642258905761291</v>
      </c>
      <c r="N129" s="434">
        <v>1.4267769563541859</v>
      </c>
      <c r="O129" s="434">
        <v>0.12440563721585013</v>
      </c>
      <c r="P129" s="434">
        <v>8.7012916291298001</v>
      </c>
    </row>
    <row r="130" spans="2:17" s="193" customFormat="1" ht="15.75">
      <c r="B130" s="173" t="s">
        <v>1</v>
      </c>
      <c r="C130" s="277">
        <v>0</v>
      </c>
      <c r="D130" s="277">
        <v>0</v>
      </c>
      <c r="E130" s="277">
        <v>0</v>
      </c>
      <c r="G130" s="173" t="s">
        <v>1</v>
      </c>
      <c r="H130" s="270">
        <v>0</v>
      </c>
      <c r="I130" s="270">
        <v>0</v>
      </c>
      <c r="J130" s="270">
        <v>0</v>
      </c>
      <c r="K130" s="434">
        <v>0</v>
      </c>
      <c r="L130" s="434">
        <v>0</v>
      </c>
      <c r="M130" s="434">
        <v>0</v>
      </c>
      <c r="N130" s="434">
        <v>0</v>
      </c>
      <c r="O130" s="434">
        <v>0</v>
      </c>
      <c r="P130" s="434">
        <v>0</v>
      </c>
    </row>
    <row r="131" spans="2:17" s="193" customFormat="1" ht="15.75">
      <c r="B131" s="173" t="s">
        <v>138</v>
      </c>
      <c r="C131" s="277">
        <v>0</v>
      </c>
      <c r="D131" s="277">
        <v>0</v>
      </c>
      <c r="E131" s="277">
        <v>0</v>
      </c>
      <c r="G131" s="173" t="s">
        <v>138</v>
      </c>
      <c r="H131" s="270">
        <v>0</v>
      </c>
      <c r="I131" s="270">
        <v>0</v>
      </c>
      <c r="J131" s="270">
        <v>0</v>
      </c>
      <c r="K131" s="434">
        <v>0</v>
      </c>
      <c r="L131" s="434">
        <v>0</v>
      </c>
      <c r="M131" s="434">
        <v>0</v>
      </c>
      <c r="N131" s="434">
        <v>0</v>
      </c>
      <c r="O131" s="434">
        <v>0</v>
      </c>
      <c r="P131" s="434">
        <v>0</v>
      </c>
    </row>
    <row r="132" spans="2:17" s="193" customFormat="1" ht="15.75">
      <c r="B132" s="184" t="s">
        <v>139</v>
      </c>
      <c r="C132" s="271" t="s">
        <v>271</v>
      </c>
      <c r="D132" s="250" t="s">
        <v>266</v>
      </c>
      <c r="E132" s="250" t="s">
        <v>270</v>
      </c>
      <c r="G132" s="184" t="s">
        <v>139</v>
      </c>
      <c r="H132" s="271">
        <v>517.48761931169781</v>
      </c>
      <c r="I132" s="271">
        <v>161.65842588889581</v>
      </c>
      <c r="J132" s="271">
        <v>938.36400027958462</v>
      </c>
      <c r="K132" s="250">
        <v>0.203219211431655</v>
      </c>
      <c r="L132" s="250">
        <v>3.6197587525502867E-2</v>
      </c>
      <c r="M132" s="250">
        <v>0.50782175470191415</v>
      </c>
      <c r="N132" s="250">
        <v>3.3307735516225261</v>
      </c>
      <c r="O132" s="250">
        <v>0.6085531627111963</v>
      </c>
      <c r="P132" s="250">
        <v>16.219859926353372</v>
      </c>
    </row>
    <row r="133" spans="2:17" s="193" customFormat="1" ht="15.75">
      <c r="B133" s="177"/>
      <c r="C133" s="276"/>
      <c r="D133" s="251"/>
      <c r="E133" s="251"/>
      <c r="G133" s="177"/>
      <c r="H133" s="276"/>
      <c r="I133" s="440"/>
      <c r="J133" s="440"/>
      <c r="K133" s="435"/>
      <c r="L133" s="435"/>
      <c r="M133" s="435"/>
      <c r="N133" s="435">
        <v>0</v>
      </c>
      <c r="O133" s="435">
        <v>0</v>
      </c>
      <c r="P133" s="251">
        <v>0</v>
      </c>
    </row>
    <row r="134" spans="2:17" s="193" customFormat="1" ht="15.75">
      <c r="B134" s="173" t="s">
        <v>2</v>
      </c>
      <c r="C134" s="270" t="s">
        <v>250</v>
      </c>
      <c r="D134" s="243" t="s">
        <v>280</v>
      </c>
      <c r="E134" s="243" t="s">
        <v>272</v>
      </c>
      <c r="G134" s="173" t="s">
        <v>2</v>
      </c>
      <c r="H134" s="270">
        <v>8375.2490398087903</v>
      </c>
      <c r="I134" s="270">
        <v>2892.9232967575704</v>
      </c>
      <c r="J134" s="270">
        <v>13827.655395842887</v>
      </c>
      <c r="K134" s="434">
        <v>2.9683785130802809</v>
      </c>
      <c r="L134" s="434">
        <v>1.3544266176459983</v>
      </c>
      <c r="M134" s="434">
        <v>6.0032041004225238</v>
      </c>
      <c r="N134" s="434">
        <v>46.567936327572198</v>
      </c>
      <c r="O134" s="434">
        <v>13.050980899490357</v>
      </c>
      <c r="P134" s="434">
        <v>115.71693187030282</v>
      </c>
    </row>
    <row r="135" spans="2:17" s="193" customFormat="1" ht="15.75">
      <c r="B135" s="173" t="s">
        <v>141</v>
      </c>
      <c r="C135" s="270" t="s">
        <v>268</v>
      </c>
      <c r="D135" s="243" t="s">
        <v>375</v>
      </c>
      <c r="E135" s="243" t="s">
        <v>273</v>
      </c>
      <c r="G135" s="173" t="s">
        <v>141</v>
      </c>
      <c r="H135" s="270">
        <v>4163.5333333333338</v>
      </c>
      <c r="I135" s="270">
        <v>1039.5</v>
      </c>
      <c r="J135" s="270">
        <v>10093</v>
      </c>
      <c r="K135" s="434">
        <v>1.2202521575260983</v>
      </c>
      <c r="L135" s="434">
        <v>1.129891304347826</v>
      </c>
      <c r="M135" s="434">
        <v>1.3964071856287426</v>
      </c>
      <c r="N135" s="434">
        <v>19.156176063585917</v>
      </c>
      <c r="O135" s="434">
        <v>8.5052830188679245</v>
      </c>
      <c r="P135" s="434">
        <v>41.58</v>
      </c>
    </row>
    <row r="136" spans="2:17" s="193" customFormat="1" ht="15.75">
      <c r="B136" s="173" t="s">
        <v>3</v>
      </c>
      <c r="C136" s="270" t="s">
        <v>251</v>
      </c>
      <c r="D136" s="243" t="s">
        <v>379</v>
      </c>
      <c r="E136" s="243" t="s">
        <v>274</v>
      </c>
      <c r="G136" s="173" t="s">
        <v>3</v>
      </c>
      <c r="H136" s="270">
        <v>1230.7353204030221</v>
      </c>
      <c r="I136" s="270">
        <v>783.01680901086047</v>
      </c>
      <c r="J136" s="270">
        <v>1631.6632578615825</v>
      </c>
      <c r="K136" s="434">
        <v>0.4655891144298237</v>
      </c>
      <c r="L136" s="434">
        <v>0.14556451732657796</v>
      </c>
      <c r="M136" s="434">
        <v>1.090474383927464</v>
      </c>
      <c r="N136" s="434">
        <v>7.7874557530177935</v>
      </c>
      <c r="O136" s="434">
        <v>1.2186048487350258</v>
      </c>
      <c r="P136" s="434">
        <v>31.320672360434418</v>
      </c>
    </row>
    <row r="137" spans="2:17" s="193" customFormat="1" ht="15.75">
      <c r="B137" s="196" t="s">
        <v>142</v>
      </c>
      <c r="C137" s="270" t="s">
        <v>255</v>
      </c>
      <c r="D137" s="243" t="s">
        <v>267</v>
      </c>
      <c r="E137" s="243" t="s">
        <v>252</v>
      </c>
      <c r="G137" s="196" t="s">
        <v>142</v>
      </c>
      <c r="H137" s="270">
        <v>110.76617883627198</v>
      </c>
      <c r="I137" s="270">
        <v>70.471512810977444</v>
      </c>
      <c r="J137" s="270">
        <v>146.8496932075424</v>
      </c>
      <c r="K137" s="434">
        <v>4.1903020298684118E-2</v>
      </c>
      <c r="L137" s="434">
        <v>1.3100806559392015E-2</v>
      </c>
      <c r="M137" s="434">
        <v>9.8142694553471771E-2</v>
      </c>
      <c r="N137" s="434">
        <v>0.70087101777160143</v>
      </c>
      <c r="O137" s="434">
        <v>0.1096744363861523</v>
      </c>
      <c r="P137" s="434">
        <v>2.8188605124390977</v>
      </c>
    </row>
    <row r="138" spans="2:17" s="193" customFormat="1" ht="15.75">
      <c r="B138" s="173" t="s">
        <v>154</v>
      </c>
      <c r="C138" s="270" t="s">
        <v>260</v>
      </c>
      <c r="D138" s="243" t="s">
        <v>377</v>
      </c>
      <c r="E138" s="243" t="s">
        <v>378</v>
      </c>
      <c r="G138" s="173" t="s">
        <v>154</v>
      </c>
      <c r="H138" s="270">
        <v>392.98795434073179</v>
      </c>
      <c r="I138" s="270">
        <v>66.504626598252358</v>
      </c>
      <c r="J138" s="270">
        <v>1325.0501744135906</v>
      </c>
      <c r="K138" s="434">
        <v>0.13713458764260489</v>
      </c>
      <c r="L138" s="434">
        <v>2.1550429876296941E-2</v>
      </c>
      <c r="M138" s="434">
        <v>0.35754187113156788</v>
      </c>
      <c r="N138" s="434">
        <v>1.811953387638255</v>
      </c>
      <c r="O138" s="434">
        <v>0.44157531203639111</v>
      </c>
      <c r="P138" s="434">
        <v>6.8552669613585593</v>
      </c>
    </row>
    <row r="139" spans="2:17" s="193" customFormat="1" ht="15.75">
      <c r="B139" s="173" t="s">
        <v>145</v>
      </c>
      <c r="C139" s="277">
        <v>0</v>
      </c>
      <c r="D139" s="277">
        <v>0</v>
      </c>
      <c r="E139" s="277">
        <v>0</v>
      </c>
      <c r="G139" s="173" t="s">
        <v>145</v>
      </c>
      <c r="H139" s="270">
        <v>0</v>
      </c>
      <c r="I139" s="270">
        <v>0</v>
      </c>
      <c r="J139" s="270">
        <v>0</v>
      </c>
      <c r="K139" s="434">
        <v>0</v>
      </c>
      <c r="L139" s="434">
        <v>0</v>
      </c>
      <c r="M139" s="434">
        <v>0</v>
      </c>
      <c r="N139" s="434">
        <v>0</v>
      </c>
      <c r="O139" s="434">
        <v>0</v>
      </c>
      <c r="P139" s="434">
        <v>0</v>
      </c>
    </row>
    <row r="140" spans="2:17" s="193" customFormat="1" ht="15.75">
      <c r="B140" s="173" t="s">
        <v>146</v>
      </c>
      <c r="C140" s="270" t="s">
        <v>172</v>
      </c>
      <c r="D140" s="243" t="s">
        <v>254</v>
      </c>
      <c r="E140" s="243" t="s">
        <v>253</v>
      </c>
      <c r="G140" s="173" t="s">
        <v>146</v>
      </c>
      <c r="H140" s="270">
        <v>31.017024836784184</v>
      </c>
      <c r="I140" s="270">
        <v>1.9478992798490635</v>
      </c>
      <c r="J140" s="270">
        <v>136.12493936744315</v>
      </c>
      <c r="K140" s="434">
        <v>1.202837982022403E-2</v>
      </c>
      <c r="L140" s="434">
        <v>4.6002447492741024E-4</v>
      </c>
      <c r="M140" s="434">
        <v>5.3634727883153328E-2</v>
      </c>
      <c r="N140" s="434">
        <v>0.22902021493368999</v>
      </c>
      <c r="O140" s="434">
        <v>1.5307053122129998E-2</v>
      </c>
      <c r="P140" s="434">
        <v>1.4637090254563778</v>
      </c>
    </row>
    <row r="141" spans="2:17" s="193" customFormat="1" ht="15.75">
      <c r="B141" s="184" t="s">
        <v>139</v>
      </c>
      <c r="C141" s="271" t="s">
        <v>261</v>
      </c>
      <c r="D141" s="250" t="s">
        <v>262</v>
      </c>
      <c r="E141" s="250" t="s">
        <v>275</v>
      </c>
      <c r="G141" s="184" t="s">
        <v>139</v>
      </c>
      <c r="H141" s="271">
        <v>14304.288851558933</v>
      </c>
      <c r="I141" s="271">
        <v>4980.5290817536224</v>
      </c>
      <c r="J141" s="271">
        <v>24228.245531364264</v>
      </c>
      <c r="K141" s="250">
        <v>4.8452857727977161</v>
      </c>
      <c r="L141" s="250">
        <v>2.9565349632360518</v>
      </c>
      <c r="M141" s="250">
        <v>8.8992985390087078</v>
      </c>
      <c r="N141" s="250">
        <v>76.253412764519453</v>
      </c>
      <c r="O141" s="250">
        <v>25.503416348804489</v>
      </c>
      <c r="P141" s="250">
        <v>199.2211632701449</v>
      </c>
    </row>
    <row r="142" spans="2:17" s="193" customFormat="1" ht="15.75">
      <c r="B142" s="180" t="s">
        <v>147</v>
      </c>
      <c r="C142" s="272" t="s">
        <v>263</v>
      </c>
      <c r="D142" s="252" t="s">
        <v>404</v>
      </c>
      <c r="E142" s="252" t="s">
        <v>276</v>
      </c>
      <c r="F142" s="286"/>
      <c r="G142" s="180" t="s">
        <v>147</v>
      </c>
      <c r="H142" s="272">
        <v>14821.776470870631</v>
      </c>
      <c r="I142" s="272">
        <v>5386.025579912457</v>
      </c>
      <c r="J142" s="272">
        <v>25123.596084919467</v>
      </c>
      <c r="K142" s="441">
        <v>5.0485049842293712</v>
      </c>
      <c r="L142" s="441">
        <v>3.039114172660907</v>
      </c>
      <c r="M142" s="441">
        <v>9.2446333473332505</v>
      </c>
      <c r="N142" s="441">
        <v>79.584186316141981</v>
      </c>
      <c r="O142" s="441">
        <v>26.445890615704702</v>
      </c>
      <c r="P142" s="441">
        <v>215.44102319649826</v>
      </c>
    </row>
    <row r="143" spans="2:17" s="193" customFormat="1" ht="15.75">
      <c r="B143" s="198"/>
      <c r="C143" s="338"/>
      <c r="D143" s="332"/>
      <c r="E143" s="332"/>
      <c r="F143" s="339"/>
      <c r="G143" s="198"/>
      <c r="H143" s="340"/>
      <c r="I143" s="340"/>
      <c r="J143" s="340"/>
      <c r="K143" s="335"/>
      <c r="L143" s="335"/>
      <c r="M143" s="335"/>
      <c r="N143" s="335"/>
      <c r="O143" s="335"/>
      <c r="P143" s="335"/>
      <c r="Q143" s="341"/>
    </row>
    <row r="144" spans="2:17" s="193" customFormat="1" ht="15.75">
      <c r="B144" s="198"/>
      <c r="C144" s="338"/>
      <c r="D144" s="332"/>
      <c r="E144" s="332"/>
      <c r="F144" s="339"/>
      <c r="G144" s="198"/>
      <c r="H144" s="340"/>
      <c r="I144" s="340"/>
      <c r="J144" s="340"/>
      <c r="K144" s="335">
        <v>5.0485049842293712</v>
      </c>
      <c r="L144" s="335"/>
      <c r="M144" s="335"/>
      <c r="N144" s="335"/>
      <c r="O144" s="335"/>
      <c r="P144" s="335"/>
      <c r="Q144" s="341"/>
    </row>
    <row r="145" spans="2:5">
      <c r="B145" s="210" t="s">
        <v>153</v>
      </c>
    </row>
    <row r="146" spans="2:5" ht="28.9" customHeight="1">
      <c r="B146" s="365" t="s">
        <v>5</v>
      </c>
      <c r="C146" s="364" t="s">
        <v>68</v>
      </c>
      <c r="D146" s="364" t="s">
        <v>150</v>
      </c>
      <c r="E146" s="364" t="s">
        <v>151</v>
      </c>
    </row>
    <row r="147" spans="2:5">
      <c r="B147" s="366" t="s">
        <v>348</v>
      </c>
      <c r="C147" s="362">
        <v>19172</v>
      </c>
      <c r="D147" s="362">
        <v>1084</v>
      </c>
      <c r="E147" s="362">
        <v>108</v>
      </c>
    </row>
    <row r="148" spans="2:5">
      <c r="B148" s="366" t="s">
        <v>349</v>
      </c>
      <c r="C148" s="362">
        <v>11000</v>
      </c>
      <c r="D148" s="362">
        <v>4466</v>
      </c>
      <c r="E148" s="362">
        <v>130</v>
      </c>
    </row>
    <row r="149" spans="2:5">
      <c r="B149" s="366" t="s">
        <v>350</v>
      </c>
      <c r="C149" s="362">
        <v>12268</v>
      </c>
      <c r="D149" s="362">
        <v>3086</v>
      </c>
      <c r="E149" s="362">
        <v>121</v>
      </c>
    </row>
    <row r="150" spans="2:5">
      <c r="B150" s="366" t="s">
        <v>351</v>
      </c>
      <c r="C150" s="362">
        <v>48552</v>
      </c>
      <c r="D150" s="362">
        <v>3618</v>
      </c>
      <c r="E150" s="362">
        <v>252</v>
      </c>
    </row>
    <row r="151" spans="2:5">
      <c r="B151" s="366" t="s">
        <v>352</v>
      </c>
      <c r="C151" s="362">
        <v>18430</v>
      </c>
      <c r="D151" s="362">
        <v>2982</v>
      </c>
      <c r="E151" s="362">
        <v>230</v>
      </c>
    </row>
    <row r="152" spans="2:5">
      <c r="B152" s="366" t="s">
        <v>353</v>
      </c>
      <c r="C152" s="362">
        <v>64000</v>
      </c>
      <c r="D152" s="362">
        <v>4064</v>
      </c>
      <c r="E152" s="362">
        <v>495</v>
      </c>
    </row>
    <row r="153" spans="2:5">
      <c r="B153" s="366" t="s">
        <v>354</v>
      </c>
      <c r="C153" s="362">
        <v>13339</v>
      </c>
      <c r="D153" s="362">
        <v>835</v>
      </c>
      <c r="E153" s="362">
        <v>133</v>
      </c>
    </row>
    <row r="154" spans="2:5">
      <c r="B154" s="366" t="s">
        <v>355</v>
      </c>
      <c r="C154" s="362">
        <v>34903</v>
      </c>
      <c r="D154" s="362">
        <v>4517</v>
      </c>
      <c r="E154" s="362">
        <v>602</v>
      </c>
    </row>
    <row r="155" spans="2:5">
      <c r="B155" s="366" t="s">
        <v>356</v>
      </c>
      <c r="C155" s="362">
        <v>27000</v>
      </c>
      <c r="D155" s="362">
        <v>3706</v>
      </c>
      <c r="E155" s="362">
        <v>372</v>
      </c>
    </row>
    <row r="156" spans="2:5">
      <c r="B156" s="366" t="s">
        <v>357</v>
      </c>
      <c r="C156" s="363">
        <v>22364</v>
      </c>
      <c r="D156" s="363">
        <v>4664</v>
      </c>
      <c r="E156" s="363">
        <v>385</v>
      </c>
    </row>
    <row r="157" spans="2:5">
      <c r="B157" s="366" t="s">
        <v>358</v>
      </c>
      <c r="C157" s="363">
        <v>82581</v>
      </c>
      <c r="D157" s="363">
        <v>7953</v>
      </c>
      <c r="E157" s="363">
        <v>950</v>
      </c>
    </row>
    <row r="158" spans="2:5">
      <c r="B158" s="366" t="s">
        <v>359</v>
      </c>
      <c r="C158" s="363">
        <v>21582</v>
      </c>
      <c r="D158" s="363">
        <v>3461</v>
      </c>
      <c r="E158" s="363">
        <v>530</v>
      </c>
    </row>
    <row r="159" spans="2:5">
      <c r="B159" s="366" t="s">
        <v>360</v>
      </c>
      <c r="C159" s="363">
        <v>19147</v>
      </c>
      <c r="D159" s="363">
        <v>3167</v>
      </c>
      <c r="E159" s="363">
        <v>138</v>
      </c>
    </row>
    <row r="160" spans="2:5">
      <c r="B160" s="366" t="s">
        <v>361</v>
      </c>
      <c r="C160" s="363">
        <v>5500</v>
      </c>
      <c r="D160" s="363">
        <v>920</v>
      </c>
      <c r="E160" s="363">
        <v>25</v>
      </c>
    </row>
    <row r="161" spans="2:5">
      <c r="B161" s="366" t="s">
        <v>362</v>
      </c>
      <c r="C161" s="363">
        <v>11750</v>
      </c>
      <c r="D161" s="363">
        <v>2538</v>
      </c>
      <c r="E161" s="363">
        <v>93</v>
      </c>
    </row>
    <row r="162" spans="2:5">
      <c r="B162" s="309"/>
      <c r="C162" s="315"/>
      <c r="D162" s="315"/>
      <c r="E162" s="315"/>
    </row>
    <row r="170" spans="2:5" ht="15" customHeight="1"/>
  </sheetData>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dimension ref="A1:R157"/>
  <sheetViews>
    <sheetView topLeftCell="A127" zoomScale="82" zoomScaleNormal="82" workbookViewId="0">
      <selection activeCell="H112" sqref="H112:P142"/>
    </sheetView>
  </sheetViews>
  <sheetFormatPr defaultColWidth="8.85546875" defaultRowHeight="12.75"/>
  <cols>
    <col min="1" max="1" width="4.85546875" style="200" customWidth="1"/>
    <col min="2" max="2" width="41.5703125" style="200" bestFit="1" customWidth="1"/>
    <col min="3" max="3" width="32" style="200" bestFit="1" customWidth="1"/>
    <col min="4" max="4" width="16.42578125" style="200" customWidth="1"/>
    <col min="5" max="5" width="21.5703125" style="200" bestFit="1" customWidth="1"/>
    <col min="6" max="6" width="15.5703125" style="200" customWidth="1"/>
    <col min="7" max="7" width="32.140625" style="200" bestFit="1" customWidth="1"/>
    <col min="8" max="8" width="19.7109375" style="200" bestFit="1" customWidth="1"/>
    <col min="9" max="9" width="13.85546875" style="200" customWidth="1"/>
    <col min="10" max="11" width="14.85546875" style="200" customWidth="1"/>
    <col min="12" max="13" width="18" style="200" customWidth="1"/>
    <col min="14" max="14" width="17.140625" style="200" customWidth="1"/>
    <col min="15" max="15" width="17.28515625" style="200" customWidth="1"/>
    <col min="16" max="16" width="14.42578125" style="200" customWidth="1"/>
    <col min="17" max="17" width="12.7109375" style="200" bestFit="1" customWidth="1"/>
    <col min="18" max="18" width="12.7109375" style="200" customWidth="1"/>
    <col min="19" max="19" width="13.85546875" style="200" customWidth="1"/>
    <col min="20" max="16384" width="8.85546875" style="200"/>
  </cols>
  <sheetData>
    <row r="1" spans="1:15" ht="15">
      <c r="B1" s="309"/>
      <c r="C1" s="309"/>
      <c r="D1" s="309"/>
      <c r="E1" s="309"/>
    </row>
    <row r="2" spans="1:15" ht="15.75">
      <c r="B2" s="327"/>
      <c r="C2" s="172"/>
      <c r="D2" s="172"/>
      <c r="E2" s="172"/>
    </row>
    <row r="3" spans="1:15" s="326" customFormat="1" ht="15.75" customHeight="1">
      <c r="A3" s="325"/>
      <c r="B3" s="317" t="s">
        <v>4</v>
      </c>
      <c r="C3" s="317" t="s">
        <v>304</v>
      </c>
      <c r="D3" s="317" t="s">
        <v>305</v>
      </c>
      <c r="E3" s="317" t="s">
        <v>306</v>
      </c>
      <c r="F3" s="317" t="s">
        <v>307</v>
      </c>
      <c r="G3" s="317" t="s">
        <v>308</v>
      </c>
      <c r="H3" s="317" t="s">
        <v>309</v>
      </c>
      <c r="I3" s="317" t="s">
        <v>310</v>
      </c>
      <c r="J3" s="317" t="s">
        <v>311</v>
      </c>
      <c r="K3" s="317" t="s">
        <v>312</v>
      </c>
      <c r="L3" s="317" t="s">
        <v>313</v>
      </c>
      <c r="M3" s="349" t="s">
        <v>34</v>
      </c>
      <c r="N3" s="349" t="s">
        <v>35</v>
      </c>
      <c r="O3" s="349" t="s">
        <v>36</v>
      </c>
    </row>
    <row r="4" spans="1:15" s="172" customFormat="1" ht="15.75" customHeight="1">
      <c r="B4" s="168" t="s">
        <v>136</v>
      </c>
      <c r="C4" s="169"/>
      <c r="D4" s="169"/>
      <c r="E4" s="169"/>
      <c r="F4" s="169"/>
      <c r="G4" s="169"/>
      <c r="H4" s="169"/>
      <c r="I4" s="170"/>
      <c r="J4" s="169"/>
      <c r="K4" s="169"/>
      <c r="L4" s="171"/>
      <c r="M4" s="171"/>
      <c r="N4" s="171"/>
      <c r="O4" s="171"/>
    </row>
    <row r="5" spans="1:15" s="172" customFormat="1" ht="15.75" customHeight="1">
      <c r="B5" s="173" t="s">
        <v>137</v>
      </c>
      <c r="C5" s="174">
        <v>60.935809905315729</v>
      </c>
      <c r="D5" s="174">
        <v>36.372890967170186</v>
      </c>
      <c r="E5" s="174">
        <v>38.513838902804252</v>
      </c>
      <c r="F5" s="174">
        <v>108.02994803054644</v>
      </c>
      <c r="G5" s="174">
        <v>156.22648823254565</v>
      </c>
      <c r="H5" s="174">
        <v>111.97132919666768</v>
      </c>
      <c r="I5" s="174">
        <v>87.515067064465654</v>
      </c>
      <c r="J5" s="174">
        <v>37.528744966959316</v>
      </c>
      <c r="K5" s="174">
        <v>113.35195319226368</v>
      </c>
      <c r="L5" s="174">
        <v>67.729377670522467</v>
      </c>
      <c r="M5" s="174">
        <v>81.817544812926116</v>
      </c>
      <c r="N5" s="174">
        <v>36.372890967170186</v>
      </c>
      <c r="O5" s="174">
        <v>156.22648823254565</v>
      </c>
    </row>
    <row r="6" spans="1:15" s="172" customFormat="1" ht="15.75" customHeight="1">
      <c r="B6" s="173" t="s">
        <v>0</v>
      </c>
      <c r="C6" s="174">
        <v>136.37073366315366</v>
      </c>
      <c r="D6" s="174">
        <v>73.491759116252652</v>
      </c>
      <c r="E6" s="174">
        <v>147.43813226566394</v>
      </c>
      <c r="F6" s="174">
        <v>210.24494714043323</v>
      </c>
      <c r="G6" s="174">
        <v>245.30581942355914</v>
      </c>
      <c r="H6" s="174">
        <v>368.43274083919232</v>
      </c>
      <c r="I6" s="174">
        <v>61.516000771281725</v>
      </c>
      <c r="J6" s="174">
        <v>142.00977223689517</v>
      </c>
      <c r="K6" s="174">
        <v>57.323175116095939</v>
      </c>
      <c r="L6" s="174">
        <v>35.272972268987012</v>
      </c>
      <c r="M6" s="174">
        <v>147.74060528415146</v>
      </c>
      <c r="N6" s="174">
        <v>35.272972268987012</v>
      </c>
      <c r="O6" s="174">
        <v>368.43274083919232</v>
      </c>
    </row>
    <row r="7" spans="1:15" s="172" customFormat="1" ht="15.75" customHeight="1">
      <c r="B7" s="173" t="s">
        <v>1</v>
      </c>
      <c r="C7" s="174">
        <v>90.375567713226943</v>
      </c>
      <c r="D7" s="174">
        <v>18.196515301020057</v>
      </c>
      <c r="E7" s="174">
        <v>43.665159114060856</v>
      </c>
      <c r="F7" s="174">
        <v>24.813574873033566</v>
      </c>
      <c r="G7" s="174">
        <v>212.52751931812867</v>
      </c>
      <c r="H7" s="174">
        <v>191.90681342125814</v>
      </c>
      <c r="I7" s="174">
        <v>18.985894051495698</v>
      </c>
      <c r="J7" s="174">
        <v>109.38629709545715</v>
      </c>
      <c r="K7" s="174">
        <v>46.285084886899789</v>
      </c>
      <c r="L7" s="174">
        <v>21.538635104830689</v>
      </c>
      <c r="M7" s="174">
        <v>77.768106087941149</v>
      </c>
      <c r="N7" s="174">
        <v>18.196515301020057</v>
      </c>
      <c r="O7" s="174">
        <v>212.52751931812867</v>
      </c>
    </row>
    <row r="8" spans="1:15" s="172" customFormat="1" ht="15.75" customHeight="1">
      <c r="B8" s="173" t="s">
        <v>138</v>
      </c>
      <c r="C8" s="174">
        <v>32.764916328483388</v>
      </c>
      <c r="D8" s="174">
        <v>55.757227101579822</v>
      </c>
      <c r="E8" s="174">
        <v>54.456677423904573</v>
      </c>
      <c r="F8" s="174">
        <v>26.820850568788664</v>
      </c>
      <c r="G8" s="174">
        <v>32.764916328483388</v>
      </c>
      <c r="H8" s="174">
        <v>41.851735070727692</v>
      </c>
      <c r="I8" s="174">
        <v>34.85172073849192</v>
      </c>
      <c r="J8" s="174">
        <v>54.872658662241022</v>
      </c>
      <c r="K8" s="174">
        <v>31.922135190433643</v>
      </c>
      <c r="L8" s="174">
        <v>33.735769218816593</v>
      </c>
      <c r="M8" s="174">
        <v>39.979860663195076</v>
      </c>
      <c r="N8" s="174">
        <v>26.820850568788664</v>
      </c>
      <c r="O8" s="174">
        <v>55.757227101579822</v>
      </c>
    </row>
    <row r="9" spans="1:15" s="244" customFormat="1" ht="15.75" customHeight="1">
      <c r="B9" s="184" t="s">
        <v>139</v>
      </c>
      <c r="C9" s="185">
        <v>320.4470276101797</v>
      </c>
      <c r="D9" s="185">
        <v>183.81839248602273</v>
      </c>
      <c r="E9" s="185">
        <v>284.07380770643363</v>
      </c>
      <c r="F9" s="185">
        <v>369.90932061280193</v>
      </c>
      <c r="G9" s="185">
        <v>646.8247433027168</v>
      </c>
      <c r="H9" s="185">
        <v>714.16261852784589</v>
      </c>
      <c r="I9" s="185">
        <v>202.868682625735</v>
      </c>
      <c r="J9" s="185">
        <v>343.79747296155267</v>
      </c>
      <c r="K9" s="185">
        <v>248.88234838569304</v>
      </c>
      <c r="L9" s="185">
        <v>158.27675426315676</v>
      </c>
      <c r="M9" s="185">
        <v>347.30611684821383</v>
      </c>
      <c r="N9" s="185">
        <v>158.27675426315676</v>
      </c>
      <c r="O9" s="185">
        <v>714.16261852784589</v>
      </c>
    </row>
    <row r="10" spans="1:15" s="172" customFormat="1" ht="15.75" customHeight="1">
      <c r="B10" s="176" t="s">
        <v>140</v>
      </c>
      <c r="C10" s="438"/>
      <c r="D10" s="438"/>
      <c r="E10" s="438"/>
      <c r="F10" s="438"/>
      <c r="G10" s="438"/>
      <c r="H10" s="438"/>
      <c r="I10" s="438"/>
      <c r="J10" s="438"/>
      <c r="K10" s="438"/>
      <c r="L10" s="442"/>
      <c r="M10" s="443"/>
      <c r="N10" s="442"/>
      <c r="O10" s="442"/>
    </row>
    <row r="11" spans="1:15" s="172" customFormat="1" ht="15.75" customHeight="1">
      <c r="B11" s="173" t="s">
        <v>2</v>
      </c>
      <c r="C11" s="174">
        <v>714.8969153815558</v>
      </c>
      <c r="D11" s="174">
        <v>4789.3603015977496</v>
      </c>
      <c r="E11" s="174">
        <v>4210.0658249057506</v>
      </c>
      <c r="F11" s="174">
        <v>4661.4537637576359</v>
      </c>
      <c r="G11" s="174">
        <v>763.10276599728604</v>
      </c>
      <c r="H11" s="174">
        <v>706.54325607411295</v>
      </c>
      <c r="I11" s="174">
        <v>493.4430016157022</v>
      </c>
      <c r="J11" s="174">
        <v>456.53784932080663</v>
      </c>
      <c r="K11" s="174">
        <v>30421.292433555314</v>
      </c>
      <c r="L11" s="174">
        <v>3807.0134207713363</v>
      </c>
      <c r="M11" s="174">
        <v>5102.3709532977246</v>
      </c>
      <c r="N11" s="174">
        <v>456.53784932080663</v>
      </c>
      <c r="O11" s="174">
        <v>30421.292433555314</v>
      </c>
    </row>
    <row r="12" spans="1:15" s="172" customFormat="1" ht="15.75" customHeight="1">
      <c r="B12" s="173" t="s">
        <v>141</v>
      </c>
      <c r="C12" s="174">
        <v>1712.644365986476</v>
      </c>
      <c r="D12" s="174">
        <v>3712.1257455169248</v>
      </c>
      <c r="E12" s="174">
        <v>2226.8765084874235</v>
      </c>
      <c r="F12" s="174">
        <v>2317.8345600702132</v>
      </c>
      <c r="G12" s="174">
        <v>3232.2023417708892</v>
      </c>
      <c r="H12" s="174">
        <v>1127.800051862047</v>
      </c>
      <c r="I12" s="174">
        <v>2406.7979175393452</v>
      </c>
      <c r="J12" s="174">
        <v>3127.7801049209102</v>
      </c>
      <c r="K12" s="174">
        <v>8691.9793349689808</v>
      </c>
      <c r="L12" s="174">
        <v>5658.5482616240797</v>
      </c>
      <c r="M12" s="174">
        <v>3421.4589192747285</v>
      </c>
      <c r="N12" s="174">
        <v>1127.800051862047</v>
      </c>
      <c r="O12" s="174">
        <v>8691.9793349689808</v>
      </c>
    </row>
    <row r="13" spans="1:15" s="172" customFormat="1" ht="15.75" customHeight="1">
      <c r="B13" s="173" t="s">
        <v>3</v>
      </c>
      <c r="C13" s="174">
        <v>268.29222503434977</v>
      </c>
      <c r="D13" s="174">
        <v>563.94837731633856</v>
      </c>
      <c r="E13" s="174">
        <v>206.05054155945183</v>
      </c>
      <c r="F13" s="174">
        <v>280.25068701868412</v>
      </c>
      <c r="G13" s="174">
        <v>596.32815061384747</v>
      </c>
      <c r="H13" s="174">
        <v>490.24468888802568</v>
      </c>
      <c r="I13" s="174">
        <v>481.69391480646209</v>
      </c>
      <c r="J13" s="174">
        <v>581.30976754403252</v>
      </c>
      <c r="K13" s="174">
        <v>565.18832752080459</v>
      </c>
      <c r="L13" s="174">
        <v>582.34638589973838</v>
      </c>
      <c r="M13" s="174">
        <v>461.5653066201736</v>
      </c>
      <c r="N13" s="174">
        <v>206.05054155945183</v>
      </c>
      <c r="O13" s="174">
        <v>596.32815061384747</v>
      </c>
    </row>
    <row r="14" spans="1:15" s="172" customFormat="1" ht="15.75" customHeight="1">
      <c r="B14" s="196" t="s">
        <v>142</v>
      </c>
      <c r="C14" s="174">
        <v>153.45293519238825</v>
      </c>
      <c r="D14" s="174">
        <v>332.60646679831643</v>
      </c>
      <c r="E14" s="174">
        <v>199.52813516047314</v>
      </c>
      <c r="F14" s="174">
        <v>207.67797658229111</v>
      </c>
      <c r="G14" s="174">
        <v>289.60532982267171</v>
      </c>
      <c r="H14" s="174">
        <v>101.05088464683939</v>
      </c>
      <c r="I14" s="174">
        <v>215.64909341152531</v>
      </c>
      <c r="J14" s="174">
        <v>280.24909740091357</v>
      </c>
      <c r="K14" s="174">
        <v>778.80134841322069</v>
      </c>
      <c r="L14" s="174">
        <v>507.00592424151762</v>
      </c>
      <c r="M14" s="174">
        <v>306.56271916701576</v>
      </c>
      <c r="N14" s="174">
        <v>101.05088464683939</v>
      </c>
      <c r="O14" s="174">
        <v>778.80134841322069</v>
      </c>
    </row>
    <row r="15" spans="1:15" s="172" customFormat="1" ht="15.75" customHeight="1">
      <c r="B15" s="173" t="s">
        <v>154</v>
      </c>
      <c r="C15" s="174">
        <v>1427.1699077889391</v>
      </c>
      <c r="D15" s="174">
        <v>577.08354649221621</v>
      </c>
      <c r="E15" s="174">
        <v>658.12925102808845</v>
      </c>
      <c r="F15" s="174">
        <v>1182.8188162863764</v>
      </c>
      <c r="G15" s="174">
        <v>750.74932058201784</v>
      </c>
      <c r="H15" s="174">
        <v>968.22736864443266</v>
      </c>
      <c r="I15" s="174">
        <v>451.90793386020761</v>
      </c>
      <c r="J15" s="174">
        <v>913.48065605995544</v>
      </c>
      <c r="K15" s="174">
        <v>368.71738914154571</v>
      </c>
      <c r="L15" s="174">
        <v>210.17103339004049</v>
      </c>
      <c r="M15" s="174">
        <v>750.8455223273819</v>
      </c>
      <c r="N15" s="174">
        <v>210.17103339004049</v>
      </c>
      <c r="O15" s="174">
        <v>1427.1699077889391</v>
      </c>
    </row>
    <row r="16" spans="1:15" s="172" customFormat="1" ht="15.75" customHeight="1">
      <c r="B16" s="173" t="s">
        <v>145</v>
      </c>
      <c r="C16" s="174">
        <v>0</v>
      </c>
      <c r="D16" s="174">
        <v>0</v>
      </c>
      <c r="E16" s="174">
        <v>0</v>
      </c>
      <c r="F16" s="174">
        <v>0</v>
      </c>
      <c r="G16" s="174">
        <v>0</v>
      </c>
      <c r="H16" s="174">
        <v>0</v>
      </c>
      <c r="I16" s="174">
        <v>0</v>
      </c>
      <c r="J16" s="174">
        <v>0</v>
      </c>
      <c r="K16" s="174">
        <v>0</v>
      </c>
      <c r="L16" s="174">
        <v>0</v>
      </c>
      <c r="M16" s="174">
        <v>0</v>
      </c>
      <c r="N16" s="174">
        <v>0</v>
      </c>
      <c r="O16" s="174">
        <v>0</v>
      </c>
    </row>
    <row r="17" spans="2:18" s="172" customFormat="1" ht="15.75" customHeight="1">
      <c r="B17" s="173" t="s">
        <v>146</v>
      </c>
      <c r="C17" s="174">
        <v>2.9621207587816407</v>
      </c>
      <c r="D17" s="174">
        <v>4.4211799355541492</v>
      </c>
      <c r="E17" s="174">
        <v>3.5584638210365425</v>
      </c>
      <c r="F17" s="174">
        <v>1.2489001478289974</v>
      </c>
      <c r="G17" s="174">
        <v>1.9132662672845784</v>
      </c>
      <c r="H17" s="174">
        <v>1.3514274252710015</v>
      </c>
      <c r="I17" s="174">
        <v>1.2104900202103626</v>
      </c>
      <c r="J17" s="174">
        <v>0.5159202729391219</v>
      </c>
      <c r="K17" s="174">
        <v>1.4397453555210189</v>
      </c>
      <c r="L17" s="174">
        <v>1.1308199935355248</v>
      </c>
      <c r="M17" s="174">
        <v>1.9752333997962939</v>
      </c>
      <c r="N17" s="174">
        <v>0.5159202729391219</v>
      </c>
      <c r="O17" s="174">
        <v>4.4211799355541492</v>
      </c>
    </row>
    <row r="18" spans="2:18" s="244" customFormat="1" ht="15.75" customHeight="1">
      <c r="B18" s="184" t="s">
        <v>139</v>
      </c>
      <c r="C18" s="185">
        <v>4279.4184701424911</v>
      </c>
      <c r="D18" s="185">
        <v>9979.5456176571024</v>
      </c>
      <c r="E18" s="185">
        <v>7504.2087249622236</v>
      </c>
      <c r="F18" s="185">
        <v>8651.2847038630316</v>
      </c>
      <c r="G18" s="185">
        <v>5633.9011750539967</v>
      </c>
      <c r="H18" s="185">
        <v>3395.2176775407288</v>
      </c>
      <c r="I18" s="185">
        <v>4050.7023512534529</v>
      </c>
      <c r="J18" s="185">
        <v>5359.8733955195576</v>
      </c>
      <c r="K18" s="185">
        <v>40827.418578955381</v>
      </c>
      <c r="L18" s="185">
        <v>10766.215845920247</v>
      </c>
      <c r="M18" s="185">
        <v>10044.77865408682</v>
      </c>
      <c r="N18" s="185">
        <v>3395.2176775407288</v>
      </c>
      <c r="O18" s="185">
        <v>40827.418578955381</v>
      </c>
    </row>
    <row r="19" spans="2:18" s="172" customFormat="1" ht="15.75" customHeight="1">
      <c r="B19" s="180" t="s">
        <v>147</v>
      </c>
      <c r="C19" s="441">
        <v>4599.8654977526712</v>
      </c>
      <c r="D19" s="441">
        <v>10163.364010143125</v>
      </c>
      <c r="E19" s="441">
        <v>7788.282532668657</v>
      </c>
      <c r="F19" s="441">
        <v>9021.1940244758334</v>
      </c>
      <c r="G19" s="441">
        <v>6280.725918356713</v>
      </c>
      <c r="H19" s="441">
        <v>4109.3802960685744</v>
      </c>
      <c r="I19" s="441">
        <v>4253.5710338791878</v>
      </c>
      <c r="J19" s="441">
        <v>5703.6708684811101</v>
      </c>
      <c r="K19" s="441">
        <v>41076.300927341072</v>
      </c>
      <c r="L19" s="441">
        <v>10924.492600183405</v>
      </c>
      <c r="M19" s="439">
        <v>10392.084770935035</v>
      </c>
      <c r="N19" s="439">
        <v>4109.3802960685744</v>
      </c>
      <c r="O19" s="439">
        <v>41076.300927341072</v>
      </c>
    </row>
    <row r="20" spans="2:18" s="172" customFormat="1" ht="15.75" customHeight="1">
      <c r="B20" s="181" t="s">
        <v>148</v>
      </c>
      <c r="C20" s="182"/>
      <c r="D20" s="182"/>
      <c r="E20" s="182"/>
      <c r="F20" s="182"/>
      <c r="G20" s="182"/>
      <c r="H20" s="182"/>
      <c r="I20" s="182"/>
      <c r="J20" s="182"/>
      <c r="K20" s="182"/>
      <c r="L20" s="183"/>
      <c r="M20" s="393"/>
      <c r="N20" s="183"/>
      <c r="O20" s="183"/>
    </row>
    <row r="21" spans="2:18" s="172" customFormat="1" ht="15.75" customHeight="1">
      <c r="B21" s="173" t="s">
        <v>137</v>
      </c>
      <c r="C21" s="174">
        <v>99.256829847461205</v>
      </c>
      <c r="D21" s="174">
        <v>59.246900228263463</v>
      </c>
      <c r="E21" s="174">
        <v>62.734237235676694</v>
      </c>
      <c r="F21" s="174">
        <v>175.96730373747985</v>
      </c>
      <c r="G21" s="174">
        <v>254.47345303621663</v>
      </c>
      <c r="H21" s="174">
        <v>182.38732179217641</v>
      </c>
      <c r="I21" s="174">
        <v>142.55112279961773</v>
      </c>
      <c r="J21" s="174">
        <v>61.12964214904607</v>
      </c>
      <c r="K21" s="174">
        <v>184.63618598594235</v>
      </c>
      <c r="L21" s="174">
        <v>110.32270393325884</v>
      </c>
      <c r="M21" s="174">
        <v>133.27057007451393</v>
      </c>
      <c r="N21" s="174">
        <v>59.246900228263463</v>
      </c>
      <c r="O21" s="174">
        <v>254.47345303621663</v>
      </c>
    </row>
    <row r="22" spans="2:18" s="172" customFormat="1" ht="15.75" customHeight="1">
      <c r="B22" s="173" t="s">
        <v>0</v>
      </c>
      <c r="C22" s="174">
        <v>148.8858655030001</v>
      </c>
      <c r="D22" s="174">
        <v>80.236307816518618</v>
      </c>
      <c r="E22" s="174">
        <v>160.9689508948525</v>
      </c>
      <c r="F22" s="174">
        <v>229.53972660993028</v>
      </c>
      <c r="G22" s="174">
        <v>267.81823531149178</v>
      </c>
      <c r="H22" s="174">
        <v>390.75648218867127</v>
      </c>
      <c r="I22" s="174">
        <v>65.243322308842437</v>
      </c>
      <c r="J22" s="174">
        <v>155.04241475740335</v>
      </c>
      <c r="K22" s="174">
        <v>60.796448777138878</v>
      </c>
      <c r="L22" s="174">
        <v>41.209846778769482</v>
      </c>
      <c r="M22" s="174">
        <v>160.04976009466188</v>
      </c>
      <c r="N22" s="174">
        <v>41.209846778769482</v>
      </c>
      <c r="O22" s="174">
        <v>390.75648218867127</v>
      </c>
    </row>
    <row r="23" spans="2:18" s="172" customFormat="1" ht="15.75" customHeight="1">
      <c r="B23" s="173" t="s">
        <v>1</v>
      </c>
      <c r="C23" s="174">
        <v>105.94773587750498</v>
      </c>
      <c r="D23" s="174">
        <v>21.331867071871187</v>
      </c>
      <c r="E23" s="174">
        <v>51.188887239362543</v>
      </c>
      <c r="F23" s="174">
        <v>29.089079530507831</v>
      </c>
      <c r="G23" s="174">
        <v>249.14708757202058</v>
      </c>
      <c r="H23" s="174">
        <v>224.97332958355929</v>
      </c>
      <c r="I23" s="174">
        <v>22.257259780087267</v>
      </c>
      <c r="J23" s="174">
        <v>128.23411024162937</v>
      </c>
      <c r="K23" s="174">
        <v>54.260239495540773</v>
      </c>
      <c r="L23" s="174">
        <v>25.249851049229761</v>
      </c>
      <c r="M23" s="174">
        <v>91.167944744131361</v>
      </c>
      <c r="N23" s="174">
        <v>21.331867071871187</v>
      </c>
      <c r="O23" s="174">
        <v>249.14708757202058</v>
      </c>
    </row>
    <row r="24" spans="2:18" s="172" customFormat="1" ht="15.75" customHeight="1">
      <c r="B24" s="173" t="s">
        <v>138</v>
      </c>
      <c r="C24" s="174">
        <v>35.771846309408637</v>
      </c>
      <c r="D24" s="174">
        <v>60.874227131250215</v>
      </c>
      <c r="E24" s="174">
        <v>59.454322293980532</v>
      </c>
      <c r="F24" s="174">
        <v>29.282276652733717</v>
      </c>
      <c r="G24" s="174">
        <v>35.771846309408637</v>
      </c>
      <c r="H24" s="174">
        <v>45.692588368696008</v>
      </c>
      <c r="I24" s="174">
        <v>34.85172073849192</v>
      </c>
      <c r="J24" s="174">
        <v>59.90847931901871</v>
      </c>
      <c r="K24" s="174">
        <v>34.85172073849192</v>
      </c>
      <c r="L24" s="174">
        <v>33.735769218816593</v>
      </c>
      <c r="M24" s="174">
        <v>43.019479708029685</v>
      </c>
      <c r="N24" s="174">
        <v>29.282276652733717</v>
      </c>
      <c r="O24" s="174">
        <v>60.874227131250215</v>
      </c>
    </row>
    <row r="25" spans="2:18" s="244" customFormat="1" ht="15.75" customHeight="1">
      <c r="B25" s="184" t="s">
        <v>139</v>
      </c>
      <c r="C25" s="185">
        <v>389.86227753737495</v>
      </c>
      <c r="D25" s="185">
        <v>221.6893022479035</v>
      </c>
      <c r="E25" s="185">
        <v>334.34639766387221</v>
      </c>
      <c r="F25" s="185">
        <v>463.87838653065171</v>
      </c>
      <c r="G25" s="185">
        <v>807.21062222913758</v>
      </c>
      <c r="H25" s="185">
        <v>843.80972193310288</v>
      </c>
      <c r="I25" s="185">
        <v>264.90342562703933</v>
      </c>
      <c r="J25" s="185">
        <v>404.31464646709753</v>
      </c>
      <c r="K25" s="185">
        <v>334.5445949971139</v>
      </c>
      <c r="L25" s="185">
        <v>210.51817098007467</v>
      </c>
      <c r="M25" s="185">
        <v>427.50775462133686</v>
      </c>
      <c r="N25" s="185">
        <v>151.07089073163786</v>
      </c>
      <c r="O25" s="185">
        <v>843.80972193310288</v>
      </c>
    </row>
    <row r="26" spans="2:18" s="172" customFormat="1" ht="15.75" customHeight="1">
      <c r="B26" s="177"/>
      <c r="C26" s="438"/>
      <c r="D26" s="438"/>
      <c r="E26" s="438"/>
      <c r="F26" s="438"/>
      <c r="G26" s="438"/>
      <c r="H26" s="438"/>
      <c r="I26" s="438"/>
      <c r="J26" s="438"/>
      <c r="K26" s="438"/>
      <c r="L26" s="442"/>
      <c r="M26" s="443"/>
      <c r="N26" s="443"/>
      <c r="O26" s="442"/>
    </row>
    <row r="27" spans="2:18" s="172" customFormat="1" ht="15.75" customHeight="1">
      <c r="B27" s="173" t="s">
        <v>2</v>
      </c>
      <c r="C27" s="174">
        <v>1661.1563359111824</v>
      </c>
      <c r="D27" s="174">
        <v>6943.6299443480339</v>
      </c>
      <c r="E27" s="174">
        <v>5556.4843516246783</v>
      </c>
      <c r="F27" s="174">
        <v>7803.0969927684664</v>
      </c>
      <c r="G27" s="174">
        <v>3777.3429516196588</v>
      </c>
      <c r="H27" s="174">
        <v>1751.789217605912</v>
      </c>
      <c r="I27" s="174">
        <v>1373.1031057387349</v>
      </c>
      <c r="J27" s="174">
        <v>1381.0785710011369</v>
      </c>
      <c r="K27" s="174">
        <v>32665.323311420194</v>
      </c>
      <c r="L27" s="174">
        <v>3866.8542441810664</v>
      </c>
      <c r="M27" s="174">
        <v>6677.9859026219074</v>
      </c>
      <c r="N27" s="174">
        <v>1373.1031057387349</v>
      </c>
      <c r="O27" s="174">
        <v>32665.323311420194</v>
      </c>
      <c r="P27" s="194"/>
      <c r="Q27" s="200"/>
      <c r="R27" s="200"/>
    </row>
    <row r="28" spans="2:18" s="172" customFormat="1" ht="15.75" customHeight="1">
      <c r="B28" s="173" t="s">
        <v>141</v>
      </c>
      <c r="C28" s="174">
        <v>1712.644365986476</v>
      </c>
      <c r="D28" s="174">
        <v>3712.1257455169248</v>
      </c>
      <c r="E28" s="174">
        <v>2226.8765084874235</v>
      </c>
      <c r="F28" s="174">
        <v>2317.8345600702132</v>
      </c>
      <c r="G28" s="174">
        <v>3232.2023417708892</v>
      </c>
      <c r="H28" s="174">
        <v>1127.800051862047</v>
      </c>
      <c r="I28" s="174">
        <v>2406.7979175393452</v>
      </c>
      <c r="J28" s="174">
        <v>3127.7801049209102</v>
      </c>
      <c r="K28" s="174">
        <v>8691.9793349689808</v>
      </c>
      <c r="L28" s="174">
        <v>5658.5482616240797</v>
      </c>
      <c r="M28" s="342">
        <v>3421.4589192747285</v>
      </c>
      <c r="N28" s="174">
        <v>1127.800051862047</v>
      </c>
      <c r="O28" s="174">
        <v>8691.9793349689808</v>
      </c>
      <c r="P28" s="167"/>
      <c r="Q28" s="167"/>
      <c r="R28" s="167"/>
    </row>
    <row r="29" spans="2:18" s="172" customFormat="1" ht="15.75" customHeight="1">
      <c r="B29" s="173" t="s">
        <v>3</v>
      </c>
      <c r="C29" s="174">
        <v>268.29222503434977</v>
      </c>
      <c r="D29" s="174">
        <v>563.94837731633856</v>
      </c>
      <c r="E29" s="174">
        <v>206.05054155945183</v>
      </c>
      <c r="F29" s="342">
        <v>280.24909740091357</v>
      </c>
      <c r="G29" s="174">
        <v>596.32815061384747</v>
      </c>
      <c r="H29" s="174">
        <v>490.24468888802568</v>
      </c>
      <c r="I29" s="174">
        <v>481.69391480646209</v>
      </c>
      <c r="J29" s="174">
        <v>581.30976754403252</v>
      </c>
      <c r="K29" s="174">
        <v>565.18832752080459</v>
      </c>
      <c r="L29" s="174">
        <v>582.34638589973838</v>
      </c>
      <c r="M29" s="174">
        <v>461.56514765839648</v>
      </c>
      <c r="N29" s="174">
        <v>206.05054155945183</v>
      </c>
      <c r="O29" s="174">
        <v>596.32815061384747</v>
      </c>
    </row>
    <row r="30" spans="2:18" s="172" customFormat="1" ht="15.75" customHeight="1">
      <c r="B30" s="196" t="s">
        <v>142</v>
      </c>
      <c r="C30" s="174">
        <v>153.45293519238825</v>
      </c>
      <c r="D30" s="174">
        <v>332.60646679831643</v>
      </c>
      <c r="E30" s="174">
        <v>199.52813516047314</v>
      </c>
      <c r="F30" s="174">
        <v>207.67797658229111</v>
      </c>
      <c r="G30" s="174">
        <v>289.60532982267171</v>
      </c>
      <c r="H30" s="174">
        <v>101.05088464683939</v>
      </c>
      <c r="I30" s="174">
        <v>215.64909341152531</v>
      </c>
      <c r="J30" s="174">
        <v>280.24909740091357</v>
      </c>
      <c r="K30" s="174">
        <v>778.80134841322069</v>
      </c>
      <c r="L30" s="174">
        <v>507.00592424151762</v>
      </c>
      <c r="M30" s="174">
        <v>306.56271916701576</v>
      </c>
      <c r="N30" s="174">
        <v>101.05088464683939</v>
      </c>
      <c r="O30" s="174">
        <v>778.80134841322069</v>
      </c>
    </row>
    <row r="31" spans="2:18" s="172" customFormat="1" ht="15.75" customHeight="1">
      <c r="B31" s="173" t="s">
        <v>154</v>
      </c>
      <c r="C31" s="174">
        <v>1427.1699077889391</v>
      </c>
      <c r="D31" s="174">
        <v>577.08354649221621</v>
      </c>
      <c r="E31" s="174">
        <v>658.12925102808845</v>
      </c>
      <c r="F31" s="174">
        <v>1182.8188162863764</v>
      </c>
      <c r="G31" s="174">
        <v>750.74932058201784</v>
      </c>
      <c r="H31" s="174">
        <v>968.22736864443266</v>
      </c>
      <c r="I31" s="174">
        <v>451.90793386020761</v>
      </c>
      <c r="J31" s="174">
        <v>913.48065605995544</v>
      </c>
      <c r="K31" s="174">
        <v>368.71738914154571</v>
      </c>
      <c r="L31" s="174">
        <v>210.17103339004049</v>
      </c>
      <c r="M31" s="174">
        <v>750.8455223273819</v>
      </c>
      <c r="N31" s="174">
        <v>210.17103339004049</v>
      </c>
      <c r="O31" s="174">
        <v>1427.1699077889391</v>
      </c>
    </row>
    <row r="32" spans="2:18" s="172" customFormat="1" ht="15.75" customHeight="1">
      <c r="B32" s="173" t="s">
        <v>145</v>
      </c>
      <c r="C32" s="174">
        <v>0</v>
      </c>
      <c r="D32" s="174">
        <v>0</v>
      </c>
      <c r="E32" s="174">
        <v>0</v>
      </c>
      <c r="F32" s="174">
        <v>0</v>
      </c>
      <c r="G32" s="174">
        <v>0</v>
      </c>
      <c r="H32" s="174">
        <v>0</v>
      </c>
      <c r="I32" s="174">
        <v>0</v>
      </c>
      <c r="J32" s="174">
        <v>0</v>
      </c>
      <c r="K32" s="174">
        <v>0</v>
      </c>
      <c r="L32" s="174">
        <v>0</v>
      </c>
      <c r="M32" s="174">
        <v>0</v>
      </c>
      <c r="N32" s="174">
        <v>0</v>
      </c>
      <c r="O32" s="174">
        <v>0</v>
      </c>
    </row>
    <row r="33" spans="1:18" s="172" customFormat="1" ht="15.75" customHeight="1">
      <c r="B33" s="173" t="s">
        <v>146</v>
      </c>
      <c r="C33" s="174">
        <v>2.9621207587816407</v>
      </c>
      <c r="D33" s="174">
        <v>4.4211799355541492</v>
      </c>
      <c r="E33" s="174">
        <v>3.5584638210365425</v>
      </c>
      <c r="F33" s="174">
        <v>1.2489001478289974</v>
      </c>
      <c r="G33" s="174">
        <v>1.9132662672845784</v>
      </c>
      <c r="H33" s="174">
        <v>1.3514274252710015</v>
      </c>
      <c r="I33" s="174">
        <v>1.2104900202103626</v>
      </c>
      <c r="J33" s="174">
        <v>0.5159202729391219</v>
      </c>
      <c r="K33" s="174">
        <v>1.4397453555210189</v>
      </c>
      <c r="L33" s="174">
        <v>1.1308199935355248</v>
      </c>
      <c r="M33" s="174">
        <v>1.9752333997962939</v>
      </c>
      <c r="N33" s="174">
        <v>0.5159202729391219</v>
      </c>
      <c r="O33" s="174">
        <v>4.4211799355541492</v>
      </c>
    </row>
    <row r="34" spans="1:18" s="244" customFormat="1" ht="15.75" customHeight="1">
      <c r="B34" s="184" t="s">
        <v>139</v>
      </c>
      <c r="C34" s="185">
        <v>5225.6778906721174</v>
      </c>
      <c r="D34" s="185">
        <v>12133.815260407384</v>
      </c>
      <c r="E34" s="185">
        <v>8850.6272516811514</v>
      </c>
      <c r="F34" s="185">
        <v>11792.926343256091</v>
      </c>
      <c r="G34" s="185">
        <v>8648.141360676369</v>
      </c>
      <c r="H34" s="185">
        <v>4440.4636390725273</v>
      </c>
      <c r="I34" s="185">
        <v>4930.3624553764857</v>
      </c>
      <c r="J34" s="185">
        <v>6284.4141171998872</v>
      </c>
      <c r="K34" s="185">
        <v>43071.449456820257</v>
      </c>
      <c r="L34" s="185">
        <v>10826.056669329979</v>
      </c>
      <c r="M34" s="185">
        <v>11620.393444449226</v>
      </c>
      <c r="N34" s="185">
        <v>4440.4636390725273</v>
      </c>
      <c r="O34" s="185">
        <v>43071.449456820257</v>
      </c>
    </row>
    <row r="35" spans="1:18" s="311" customFormat="1" ht="15.75" customHeight="1">
      <c r="B35" s="394" t="s">
        <v>147</v>
      </c>
      <c r="C35" s="444">
        <v>5615.5401682094925</v>
      </c>
      <c r="D35" s="441">
        <v>12355.504562655287</v>
      </c>
      <c r="E35" s="441">
        <v>9184.9736493450237</v>
      </c>
      <c r="F35" s="441">
        <v>12256.804729786743</v>
      </c>
      <c r="G35" s="441">
        <v>9455.3519829055058</v>
      </c>
      <c r="H35" s="441">
        <v>5284.2733610056302</v>
      </c>
      <c r="I35" s="441">
        <v>5195.2658810035255</v>
      </c>
      <c r="J35" s="441">
        <v>6688.7287636669844</v>
      </c>
      <c r="K35" s="441">
        <v>43405.994051817368</v>
      </c>
      <c r="L35" s="441">
        <v>11036.574840310053</v>
      </c>
      <c r="M35" s="441">
        <v>12047.901199070562</v>
      </c>
      <c r="N35" s="441">
        <v>5195.2658810035255</v>
      </c>
      <c r="O35" s="441">
        <v>43405.994051817368</v>
      </c>
    </row>
    <row r="36" spans="1:18" s="197" customFormat="1" ht="15.75" customHeight="1">
      <c r="B36" s="198"/>
      <c r="C36" s="199"/>
      <c r="D36" s="199"/>
      <c r="E36" s="199"/>
      <c r="F36" s="199"/>
      <c r="G36" s="199"/>
      <c r="H36" s="199"/>
      <c r="I36" s="199"/>
      <c r="J36" s="199"/>
      <c r="K36" s="199"/>
      <c r="L36" s="199"/>
      <c r="M36" s="225"/>
      <c r="N36" s="225"/>
      <c r="O36" s="225"/>
      <c r="P36" s="242"/>
    </row>
    <row r="37" spans="1:18" s="326" customFormat="1" ht="15.75" customHeight="1">
      <c r="A37" s="325"/>
      <c r="B37" s="317" t="s">
        <v>363</v>
      </c>
      <c r="C37" s="317" t="s">
        <v>304</v>
      </c>
      <c r="D37" s="317" t="s">
        <v>305</v>
      </c>
      <c r="E37" s="317" t="s">
        <v>306</v>
      </c>
      <c r="F37" s="317" t="s">
        <v>307</v>
      </c>
      <c r="G37" s="317" t="s">
        <v>308</v>
      </c>
      <c r="H37" s="317" t="s">
        <v>309</v>
      </c>
      <c r="I37" s="317" t="s">
        <v>310</v>
      </c>
      <c r="J37" s="317" t="s">
        <v>311</v>
      </c>
      <c r="K37" s="317" t="s">
        <v>312</v>
      </c>
      <c r="L37" s="317" t="s">
        <v>313</v>
      </c>
      <c r="M37" s="349" t="s">
        <v>34</v>
      </c>
      <c r="N37" s="349" t="s">
        <v>35</v>
      </c>
      <c r="O37" s="349" t="s">
        <v>36</v>
      </c>
    </row>
    <row r="38" spans="1:18" s="172" customFormat="1" ht="15.75" customHeight="1">
      <c r="B38" s="168" t="s">
        <v>136</v>
      </c>
      <c r="C38" s="169"/>
      <c r="D38" s="169"/>
      <c r="E38" s="169"/>
      <c r="F38" s="169"/>
      <c r="G38" s="169"/>
      <c r="H38" s="169"/>
      <c r="I38" s="170"/>
      <c r="J38" s="169"/>
      <c r="K38" s="169"/>
      <c r="L38" s="169"/>
      <c r="M38" s="226"/>
      <c r="N38" s="226"/>
      <c r="O38" s="224"/>
    </row>
    <row r="39" spans="1:18" s="172" customFormat="1" ht="15.75" customHeight="1">
      <c r="B39" s="173" t="s">
        <v>137</v>
      </c>
      <c r="C39" s="174">
        <v>4.390188033524188E-2</v>
      </c>
      <c r="D39" s="174">
        <v>1.1380754370203437E-2</v>
      </c>
      <c r="E39" s="174">
        <v>1.964991780755319E-2</v>
      </c>
      <c r="F39" s="174">
        <v>5.4671026331248193E-2</v>
      </c>
      <c r="G39" s="174">
        <v>6.0087110858671404E-2</v>
      </c>
      <c r="H39" s="174">
        <v>0.13142174788341277</v>
      </c>
      <c r="I39" s="174">
        <v>4.2155619973249354E-2</v>
      </c>
      <c r="J39" s="174">
        <v>1.394602191265675E-2</v>
      </c>
      <c r="K39" s="174">
        <v>1.6293223112298933E-2</v>
      </c>
      <c r="L39" s="174">
        <v>1.6156817192395628E-2</v>
      </c>
      <c r="M39" s="445">
        <v>4.0966411977693157E-2</v>
      </c>
      <c r="N39" s="445">
        <v>1.1380754370203437E-2</v>
      </c>
      <c r="O39" s="445">
        <v>0.13142174788341277</v>
      </c>
    </row>
    <row r="40" spans="1:18" s="172" customFormat="1" ht="15.75" customHeight="1">
      <c r="B40" s="173" t="s">
        <v>0</v>
      </c>
      <c r="C40" s="174">
        <v>9.8249808114664022E-2</v>
      </c>
      <c r="D40" s="174">
        <v>2.2994918371793696E-2</v>
      </c>
      <c r="E40" s="174">
        <v>7.522353687023671E-2</v>
      </c>
      <c r="F40" s="174">
        <v>0.10639926474718281</v>
      </c>
      <c r="G40" s="174">
        <v>9.4348392085984292E-2</v>
      </c>
      <c r="H40" s="174">
        <v>0.43243279441219756</v>
      </c>
      <c r="I40" s="174">
        <v>2.9631984957264799E-2</v>
      </c>
      <c r="J40" s="174">
        <v>5.2772119002933916E-2</v>
      </c>
      <c r="K40" s="174">
        <v>8.2396399476923881E-3</v>
      </c>
      <c r="L40" s="174">
        <v>8.4143540718003371E-3</v>
      </c>
      <c r="M40" s="445">
        <v>9.2870681258175047E-2</v>
      </c>
      <c r="N40" s="445">
        <v>8.2396399476923881E-3</v>
      </c>
      <c r="O40" s="445">
        <v>0.43243279441219756</v>
      </c>
    </row>
    <row r="41" spans="1:18" s="172" customFormat="1" ht="15.75" customHeight="1">
      <c r="B41" s="173" t="s">
        <v>1</v>
      </c>
      <c r="C41" s="174">
        <v>6.5112080485033821E-2</v>
      </c>
      <c r="D41" s="174">
        <v>5.693527941495637E-3</v>
      </c>
      <c r="E41" s="174">
        <v>2.2278142405133091E-2</v>
      </c>
      <c r="F41" s="174">
        <v>1.255747716246638E-2</v>
      </c>
      <c r="G41" s="174">
        <v>8.1741353583895643E-2</v>
      </c>
      <c r="H41" s="174">
        <v>0.22524273875734524</v>
      </c>
      <c r="I41" s="174">
        <v>9.1454210267320323E-3</v>
      </c>
      <c r="J41" s="174">
        <v>4.0648939834803846E-2</v>
      </c>
      <c r="K41" s="174">
        <v>6.6530235571222928E-3</v>
      </c>
      <c r="L41" s="174">
        <v>5.1380331834042677E-3</v>
      </c>
      <c r="M41" s="445">
        <v>4.7421073793743225E-2</v>
      </c>
      <c r="N41" s="445">
        <v>5.1380331834042677E-3</v>
      </c>
      <c r="O41" s="445">
        <v>0.22524273875734524</v>
      </c>
    </row>
    <row r="42" spans="1:18" s="172" customFormat="1" ht="15.75" customHeight="1">
      <c r="B42" s="173" t="s">
        <v>138</v>
      </c>
      <c r="C42" s="174">
        <v>2.3605847498907338E-2</v>
      </c>
      <c r="D42" s="174">
        <v>1.7445940895362898E-2</v>
      </c>
      <c r="E42" s="174">
        <v>2.7784019093828865E-2</v>
      </c>
      <c r="F42" s="174">
        <v>1.357330494371896E-2</v>
      </c>
      <c r="G42" s="174">
        <v>1.2601890895570534E-2</v>
      </c>
      <c r="H42" s="174">
        <v>4.9121754777849407E-2</v>
      </c>
      <c r="I42" s="174">
        <v>1.6787919430872794E-2</v>
      </c>
      <c r="J42" s="174">
        <v>2.0391177503619851E-2</v>
      </c>
      <c r="K42" s="174">
        <v>4.5884914748359415E-3</v>
      </c>
      <c r="L42" s="174">
        <v>8.0476548709009048E-3</v>
      </c>
      <c r="M42" s="445">
        <v>1.9394800138546751E-2</v>
      </c>
      <c r="N42" s="445">
        <v>4.5884914748359415E-3</v>
      </c>
      <c r="O42" s="445">
        <v>4.9121754777849407E-2</v>
      </c>
    </row>
    <row r="43" spans="1:18" s="172" customFormat="1" ht="15.75" customHeight="1">
      <c r="B43" s="175" t="s">
        <v>139</v>
      </c>
      <c r="C43" s="174">
        <v>0.23086961643384704</v>
      </c>
      <c r="D43" s="174">
        <v>5.7515141578855671E-2</v>
      </c>
      <c r="E43" s="174">
        <v>0.14493561617675185</v>
      </c>
      <c r="F43" s="174">
        <v>0.18720107318461637</v>
      </c>
      <c r="G43" s="174">
        <v>0.24877874742412184</v>
      </c>
      <c r="H43" s="174">
        <v>0.83821903583080504</v>
      </c>
      <c r="I43" s="174">
        <v>9.7720945388118985E-2</v>
      </c>
      <c r="J43" s="174">
        <v>0.12775825825401438</v>
      </c>
      <c r="K43" s="174">
        <v>3.5774378091949555E-2</v>
      </c>
      <c r="L43" s="174">
        <v>3.7756859318501139E-2</v>
      </c>
      <c r="M43" s="445">
        <v>0.20065296716815817</v>
      </c>
      <c r="N43" s="445">
        <v>3.5774378091949555E-2</v>
      </c>
      <c r="O43" s="445">
        <v>0.83821903583080504</v>
      </c>
      <c r="P43" s="194"/>
      <c r="Q43" s="200"/>
      <c r="R43" s="200"/>
    </row>
    <row r="44" spans="1:18" s="172" customFormat="1" ht="15.75" customHeight="1">
      <c r="B44" s="176" t="s">
        <v>140</v>
      </c>
      <c r="C44" s="438"/>
      <c r="D44" s="438"/>
      <c r="E44" s="438"/>
      <c r="F44" s="438"/>
      <c r="G44" s="438"/>
      <c r="H44" s="438"/>
      <c r="I44" s="438"/>
      <c r="J44" s="438"/>
      <c r="K44" s="438"/>
      <c r="L44" s="438"/>
      <c r="M44" s="446"/>
      <c r="N44" s="446"/>
      <c r="O44" s="447"/>
      <c r="P44" s="167"/>
      <c r="Q44" s="167"/>
      <c r="R44" s="167"/>
    </row>
    <row r="45" spans="1:18" s="172" customFormat="1" ht="15.75" customHeight="1">
      <c r="B45" s="173" t="s">
        <v>2</v>
      </c>
      <c r="C45" s="174">
        <v>0.51505541454002579</v>
      </c>
      <c r="D45" s="174">
        <v>1.4985482795987952</v>
      </c>
      <c r="E45" s="174">
        <v>2.1479927678090562</v>
      </c>
      <c r="F45" s="174">
        <v>2.3590353055453623</v>
      </c>
      <c r="G45" s="174">
        <v>0.29350106384510999</v>
      </c>
      <c r="H45" s="174">
        <v>0.82927612215271473</v>
      </c>
      <c r="I45" s="174">
        <v>0.23768930713665809</v>
      </c>
      <c r="J45" s="174">
        <v>0.16965360435555801</v>
      </c>
      <c r="K45" s="174">
        <v>4.3727601600625725</v>
      </c>
      <c r="L45" s="174">
        <v>0.90816159846644473</v>
      </c>
      <c r="M45" s="445">
        <v>1.3331673623512297</v>
      </c>
      <c r="N45" s="445">
        <v>0.16965360435555801</v>
      </c>
      <c r="O45" s="445">
        <v>4.3727601600625725</v>
      </c>
    </row>
    <row r="46" spans="1:18" s="172" customFormat="1" ht="15.75" customHeight="1">
      <c r="B46" s="173" t="s">
        <v>141</v>
      </c>
      <c r="C46" s="174">
        <v>1.2338936354369423</v>
      </c>
      <c r="D46" s="174">
        <v>1.1614911594233182</v>
      </c>
      <c r="E46" s="174">
        <v>1.1361614839221548</v>
      </c>
      <c r="F46" s="174">
        <v>1.1729931984160997</v>
      </c>
      <c r="G46" s="174">
        <v>1.2431547468349573</v>
      </c>
      <c r="H46" s="174">
        <v>1.3237089810587406</v>
      </c>
      <c r="I46" s="174">
        <v>1.1593438909149061</v>
      </c>
      <c r="J46" s="174">
        <v>1.1623114473879266</v>
      </c>
      <c r="K46" s="174">
        <v>1.2493861341050712</v>
      </c>
      <c r="L46" s="174">
        <v>1.3498445280591793</v>
      </c>
      <c r="M46" s="445">
        <v>1.2192289205559297</v>
      </c>
      <c r="N46" s="445">
        <v>1.1361614839221548</v>
      </c>
      <c r="O46" s="445">
        <v>1.3498445280591793</v>
      </c>
    </row>
    <row r="47" spans="1:18" s="172" customFormat="1" ht="15.75" customHeight="1">
      <c r="B47" s="173" t="s">
        <v>3</v>
      </c>
      <c r="C47" s="174">
        <v>0.19329411025529522</v>
      </c>
      <c r="D47" s="174">
        <v>0.17645443595630117</v>
      </c>
      <c r="E47" s="174">
        <v>0.10512782732625094</v>
      </c>
      <c r="F47" s="174">
        <v>0.14182727075844337</v>
      </c>
      <c r="G47" s="174">
        <v>0.22935698100532595</v>
      </c>
      <c r="H47" s="174">
        <v>0.57540456442256538</v>
      </c>
      <c r="I47" s="174">
        <v>0.23202982408789119</v>
      </c>
      <c r="J47" s="174">
        <v>0.21601998050688687</v>
      </c>
      <c r="K47" s="174">
        <v>8.1240236814834638E-2</v>
      </c>
      <c r="L47" s="174">
        <v>0.13891850808676964</v>
      </c>
      <c r="M47" s="445">
        <v>0.20896737392205642</v>
      </c>
      <c r="N47" s="445">
        <v>8.1240236814834638E-2</v>
      </c>
      <c r="O47" s="445">
        <v>0.57540456442256538</v>
      </c>
    </row>
    <row r="48" spans="1:18" s="172" customFormat="1" ht="15.75" customHeight="1">
      <c r="B48" s="160" t="s">
        <v>142</v>
      </c>
      <c r="C48" s="174">
        <v>0.11055686973515004</v>
      </c>
      <c r="D48" s="174">
        <v>0.1040696078843293</v>
      </c>
      <c r="E48" s="174">
        <v>0.10180006895942507</v>
      </c>
      <c r="F48" s="174">
        <v>0.10510019057808255</v>
      </c>
      <c r="G48" s="174">
        <v>0.1113866653164122</v>
      </c>
      <c r="H48" s="174">
        <v>0.11860432470286314</v>
      </c>
      <c r="I48" s="174">
        <v>0.10387721262597559</v>
      </c>
      <c r="J48" s="174">
        <v>0.10414310568595822</v>
      </c>
      <c r="K48" s="174">
        <v>0.11194499761581439</v>
      </c>
      <c r="L48" s="174">
        <v>0.12094606971410249</v>
      </c>
      <c r="M48" s="445">
        <v>0.10924291128181129</v>
      </c>
      <c r="N48" s="445">
        <v>0.10180006895942507</v>
      </c>
      <c r="O48" s="445">
        <v>0.12094606971410249</v>
      </c>
    </row>
    <row r="49" spans="2:18" s="172" customFormat="1" ht="15.75" customHeight="1">
      <c r="B49" s="173" t="s">
        <v>144</v>
      </c>
      <c r="C49" s="174">
        <v>1.028220394660619</v>
      </c>
      <c r="D49" s="174">
        <v>0.1805643136709062</v>
      </c>
      <c r="E49" s="174">
        <v>0.33578023011637165</v>
      </c>
      <c r="F49" s="174">
        <v>0.59859251836355087</v>
      </c>
      <c r="G49" s="174">
        <v>0.2887497386853915</v>
      </c>
      <c r="H49" s="174">
        <v>1.1364170993479257</v>
      </c>
      <c r="I49" s="174">
        <v>0.21768204906561059</v>
      </c>
      <c r="J49" s="174">
        <v>0.33945769455962671</v>
      </c>
      <c r="K49" s="174">
        <v>5.2999480974780182E-2</v>
      </c>
      <c r="L49" s="174">
        <v>5.0136219797242483E-2</v>
      </c>
      <c r="M49" s="445">
        <v>0.42285997392420249</v>
      </c>
      <c r="N49" s="445">
        <v>5.0136219797242483E-2</v>
      </c>
      <c r="O49" s="445">
        <v>1.1364170993479257</v>
      </c>
    </row>
    <row r="50" spans="2:18" s="172" customFormat="1" ht="15.75" customHeight="1">
      <c r="B50" s="173" t="s">
        <v>145</v>
      </c>
      <c r="C50" s="174">
        <v>0</v>
      </c>
      <c r="D50" s="174">
        <v>0</v>
      </c>
      <c r="E50" s="174">
        <v>0</v>
      </c>
      <c r="F50" s="174">
        <v>0</v>
      </c>
      <c r="G50" s="174">
        <v>0</v>
      </c>
      <c r="H50" s="174">
        <v>0</v>
      </c>
      <c r="I50" s="174">
        <v>0</v>
      </c>
      <c r="J50" s="174">
        <v>0</v>
      </c>
      <c r="K50" s="174">
        <v>0</v>
      </c>
      <c r="L50" s="174">
        <v>0</v>
      </c>
      <c r="M50" s="445">
        <v>0</v>
      </c>
      <c r="N50" s="445">
        <v>0</v>
      </c>
      <c r="O50" s="445">
        <v>0</v>
      </c>
    </row>
    <row r="51" spans="2:18" s="172" customFormat="1" ht="15.75" customHeight="1">
      <c r="B51" s="173" t="s">
        <v>146</v>
      </c>
      <c r="C51" s="174">
        <v>2.1340927656928249E-3</v>
      </c>
      <c r="D51" s="174">
        <v>1.3833479147541143E-3</v>
      </c>
      <c r="E51" s="174">
        <v>1.8155427658349706E-3</v>
      </c>
      <c r="F51" s="174">
        <v>6.3203448776771127E-4</v>
      </c>
      <c r="G51" s="174">
        <v>7.3587164126329933E-4</v>
      </c>
      <c r="H51" s="174">
        <v>1.5861824240269971E-3</v>
      </c>
      <c r="I51" s="174">
        <v>5.83087678328691E-4</v>
      </c>
      <c r="J51" s="174">
        <v>1.9172065140807206E-4</v>
      </c>
      <c r="K51" s="174">
        <v>2.0694916710090828E-4</v>
      </c>
      <c r="L51" s="174">
        <v>2.6975667784721489E-4</v>
      </c>
      <c r="M51" s="445">
        <v>9.5385861740248051E-4</v>
      </c>
      <c r="N51" s="445">
        <v>1.9172065140807206E-4</v>
      </c>
      <c r="O51" s="445">
        <v>2.1340927656928249E-3</v>
      </c>
    </row>
    <row r="52" spans="2:18" s="172" customFormat="1" ht="15.75" customHeight="1">
      <c r="B52" s="175" t="s">
        <v>139</v>
      </c>
      <c r="C52" s="174">
        <v>3.0831545173937256</v>
      </c>
      <c r="D52" s="174">
        <v>3.1225111444484051</v>
      </c>
      <c r="E52" s="174">
        <v>3.8286779208990938</v>
      </c>
      <c r="F52" s="174">
        <v>4.3781805181493079</v>
      </c>
      <c r="G52" s="174">
        <v>2.1668850673284603</v>
      </c>
      <c r="H52" s="174">
        <v>3.9849972741088364</v>
      </c>
      <c r="I52" s="174">
        <v>1.9512053715093705</v>
      </c>
      <c r="J52" s="174">
        <v>1.9917775531473645</v>
      </c>
      <c r="K52" s="174">
        <v>5.8685379587401725</v>
      </c>
      <c r="L52" s="174">
        <v>2.5682766808015858</v>
      </c>
      <c r="M52" s="445">
        <v>3.2944204006526321</v>
      </c>
      <c r="N52" s="445">
        <v>1.9512053715093705</v>
      </c>
      <c r="O52" s="445">
        <v>5.8685379587401725</v>
      </c>
    </row>
    <row r="53" spans="2:18" s="172" customFormat="1" ht="15.75" customHeight="1">
      <c r="B53" s="180" t="s">
        <v>147</v>
      </c>
      <c r="C53" s="433">
        <v>3.3140241338275724</v>
      </c>
      <c r="D53" s="433">
        <v>3.1800262860272608</v>
      </c>
      <c r="E53" s="433">
        <v>3.9736135370758454</v>
      </c>
      <c r="F53" s="433">
        <v>4.5653815913339244</v>
      </c>
      <c r="G53" s="433">
        <v>2.4156638147525822</v>
      </c>
      <c r="H53" s="433">
        <v>4.8232163099396415</v>
      </c>
      <c r="I53" s="433">
        <v>2.0489263168974894</v>
      </c>
      <c r="J53" s="433">
        <v>2.1195358114013789</v>
      </c>
      <c r="K53" s="433">
        <v>5.9043123368321222</v>
      </c>
      <c r="L53" s="433">
        <v>2.6060335401200869</v>
      </c>
      <c r="M53" s="448">
        <v>3.4950733678207904</v>
      </c>
      <c r="N53" s="448">
        <v>2.0489263168974894</v>
      </c>
      <c r="O53" s="448">
        <v>5.9043123368321222</v>
      </c>
    </row>
    <row r="54" spans="2:18" s="172" customFormat="1" ht="15.75" customHeight="1">
      <c r="B54" s="181" t="s">
        <v>148</v>
      </c>
      <c r="C54" s="182"/>
      <c r="D54" s="182"/>
      <c r="E54" s="182"/>
      <c r="F54" s="182"/>
      <c r="G54" s="182"/>
      <c r="H54" s="182"/>
      <c r="I54" s="182"/>
      <c r="J54" s="182"/>
      <c r="K54" s="182"/>
      <c r="L54" s="182"/>
      <c r="M54" s="449"/>
      <c r="N54" s="449"/>
      <c r="O54" s="449"/>
    </row>
    <row r="55" spans="2:18" s="172" customFormat="1" ht="15.75" customHeight="1">
      <c r="B55" s="173" t="s">
        <v>137</v>
      </c>
      <c r="C55" s="174">
        <v>7.1510684328142074E-2</v>
      </c>
      <c r="D55" s="174">
        <v>1.8537828607091196E-2</v>
      </c>
      <c r="E55" s="174">
        <v>3.2007263895753417E-2</v>
      </c>
      <c r="F55" s="174">
        <v>8.9052279219372393E-2</v>
      </c>
      <c r="G55" s="174">
        <v>9.7874405013929466E-2</v>
      </c>
      <c r="H55" s="174">
        <v>0.21406962651663897</v>
      </c>
      <c r="I55" s="174">
        <v>6.8666244123129924E-2</v>
      </c>
      <c r="J55" s="174">
        <v>2.2716329301020466E-2</v>
      </c>
      <c r="K55" s="174">
        <v>2.6539627136113606E-2</v>
      </c>
      <c r="L55" s="174">
        <v>2.6317438915376631E-2</v>
      </c>
      <c r="M55" s="445">
        <v>6.6729172705656814E-2</v>
      </c>
      <c r="N55" s="445">
        <v>1.8537828607091196E-2</v>
      </c>
      <c r="O55" s="445">
        <v>0.21406962651663897</v>
      </c>
    </row>
    <row r="56" spans="2:18" s="172" customFormat="1" ht="15.75" customHeight="1">
      <c r="B56" s="173" t="s">
        <v>0</v>
      </c>
      <c r="C56" s="174">
        <v>0.10726647370533149</v>
      </c>
      <c r="D56" s="174">
        <v>2.5105227727321221E-2</v>
      </c>
      <c r="E56" s="174">
        <v>8.2127015762679847E-2</v>
      </c>
      <c r="F56" s="174">
        <v>0.11616382925603759</v>
      </c>
      <c r="G56" s="174">
        <v>0.103007013581343</v>
      </c>
      <c r="H56" s="174">
        <v>0.45863436876604607</v>
      </c>
      <c r="I56" s="174">
        <v>3.1427419223912539E-2</v>
      </c>
      <c r="J56" s="174">
        <v>5.7615167133929154E-2</v>
      </c>
      <c r="K56" s="174">
        <v>8.7388887131146873E-3</v>
      </c>
      <c r="L56" s="174">
        <v>9.8305932201263081E-3</v>
      </c>
      <c r="M56" s="445">
        <v>9.9991599708984191E-2</v>
      </c>
      <c r="N56" s="445">
        <v>8.7388887131146873E-3</v>
      </c>
      <c r="O56" s="445">
        <v>0.45863436876604607</v>
      </c>
    </row>
    <row r="57" spans="2:18" s="172" customFormat="1" ht="15.75" customHeight="1">
      <c r="B57" s="173" t="s">
        <v>1</v>
      </c>
      <c r="C57" s="174">
        <v>7.6331221813764394E-2</v>
      </c>
      <c r="D57" s="174">
        <v>6.6745516495216482E-3</v>
      </c>
      <c r="E57" s="174">
        <v>2.61167792037564E-2</v>
      </c>
      <c r="F57" s="174">
        <v>1.4721194094386554E-2</v>
      </c>
      <c r="G57" s="174">
        <v>9.5825802912315614E-2</v>
      </c>
      <c r="H57" s="174">
        <v>0.26405320373657193</v>
      </c>
      <c r="I57" s="174">
        <v>1.072122340081275E-2</v>
      </c>
      <c r="J57" s="174">
        <v>4.765295809796706E-2</v>
      </c>
      <c r="K57" s="174">
        <v>7.7993732205750713E-3</v>
      </c>
      <c r="L57" s="174">
        <v>6.0233423304460309E-3</v>
      </c>
      <c r="M57" s="445">
        <v>5.559196504601175E-2</v>
      </c>
      <c r="N57" s="445">
        <v>6.0233423304460309E-3</v>
      </c>
      <c r="O57" s="445">
        <v>0.26405320373657193</v>
      </c>
    </row>
    <row r="58" spans="2:18" s="172" customFormat="1" ht="15.75" customHeight="1">
      <c r="B58" s="173" t="s">
        <v>138</v>
      </c>
      <c r="C58" s="174">
        <v>2.5772223565856366E-2</v>
      </c>
      <c r="D58" s="174">
        <v>1.9047004734433735E-2</v>
      </c>
      <c r="E58" s="174">
        <v>3.0333837905092108E-2</v>
      </c>
      <c r="F58" s="174">
        <v>1.4818965917375363E-2</v>
      </c>
      <c r="G58" s="174">
        <v>1.375840242669563E-2</v>
      </c>
      <c r="H58" s="174">
        <v>5.3629798554807519E-2</v>
      </c>
      <c r="I58" s="174">
        <v>1.6787919430872794E-2</v>
      </c>
      <c r="J58" s="174">
        <v>2.22625341207799E-2</v>
      </c>
      <c r="K58" s="174">
        <v>5.0095904468149951E-3</v>
      </c>
      <c r="L58" s="174">
        <v>8.0476548709009048E-3</v>
      </c>
      <c r="M58" s="445">
        <v>2.0946793197362926E-2</v>
      </c>
      <c r="N58" s="445">
        <v>5.0095904468149951E-3</v>
      </c>
      <c r="O58" s="445">
        <v>5.3629798554807519E-2</v>
      </c>
    </row>
    <row r="59" spans="2:18" s="172" customFormat="1" ht="15.75" customHeight="1">
      <c r="B59" s="175" t="s">
        <v>139</v>
      </c>
      <c r="C59" s="174">
        <v>0.28088060341309434</v>
      </c>
      <c r="D59" s="174">
        <v>6.9364612718367802E-2</v>
      </c>
      <c r="E59" s="174">
        <v>0.17058489676728175</v>
      </c>
      <c r="F59" s="174">
        <v>0.23475626848717193</v>
      </c>
      <c r="G59" s="174">
        <v>0.31046562393428367</v>
      </c>
      <c r="H59" s="174">
        <v>0.99038699757406445</v>
      </c>
      <c r="I59" s="174">
        <v>0.12760280617872799</v>
      </c>
      <c r="J59" s="174">
        <v>0.15024698865369659</v>
      </c>
      <c r="K59" s="174">
        <v>4.8087479516618355E-2</v>
      </c>
      <c r="L59" s="174">
        <v>5.0219029336849873E-2</v>
      </c>
      <c r="M59" s="445">
        <v>0.24325953065801567</v>
      </c>
      <c r="N59" s="445">
        <v>4.8087479516618355E-2</v>
      </c>
      <c r="O59" s="445">
        <v>0.99038699757406445</v>
      </c>
      <c r="P59" s="194"/>
      <c r="Q59" s="200"/>
      <c r="R59" s="200"/>
    </row>
    <row r="60" spans="2:18" s="172" customFormat="1" ht="15.75" customHeight="1">
      <c r="B60" s="176" t="s">
        <v>140</v>
      </c>
      <c r="C60" s="438"/>
      <c r="D60" s="438"/>
      <c r="E60" s="438"/>
      <c r="F60" s="438"/>
      <c r="G60" s="438"/>
      <c r="H60" s="438"/>
      <c r="I60" s="438"/>
      <c r="J60" s="438"/>
      <c r="K60" s="438"/>
      <c r="L60" s="438"/>
      <c r="M60" s="446"/>
      <c r="N60" s="446"/>
      <c r="O60" s="447"/>
      <c r="P60" s="167"/>
      <c r="Q60" s="167"/>
      <c r="R60" s="167"/>
    </row>
    <row r="61" spans="2:18" s="172" customFormat="1" ht="15.75" customHeight="1">
      <c r="B61" s="173" t="s">
        <v>2</v>
      </c>
      <c r="C61" s="174">
        <v>1.1967985129043102</v>
      </c>
      <c r="D61" s="174">
        <v>2.17260010774344</v>
      </c>
      <c r="E61" s="174">
        <v>2.8349409957268765</v>
      </c>
      <c r="F61" s="174">
        <v>3.9489357250852564</v>
      </c>
      <c r="G61" s="174">
        <v>1.4528242121614072</v>
      </c>
      <c r="H61" s="174">
        <v>2.0560906309928546</v>
      </c>
      <c r="I61" s="174">
        <v>0.66141768099168352</v>
      </c>
      <c r="J61" s="174">
        <v>0.51322131958422035</v>
      </c>
      <c r="K61" s="174">
        <v>4.6953174229438259</v>
      </c>
      <c r="L61" s="174">
        <v>0.92243660405082695</v>
      </c>
      <c r="M61" s="445">
        <v>2.04545832121847</v>
      </c>
      <c r="N61" s="445">
        <v>0.51322131958422035</v>
      </c>
      <c r="O61" s="445">
        <v>4.6953174229438259</v>
      </c>
    </row>
    <row r="62" spans="2:18" s="172" customFormat="1" ht="15.75" customHeight="1">
      <c r="B62" s="173" t="s">
        <v>141</v>
      </c>
      <c r="C62" s="174">
        <v>1.2338936354369423</v>
      </c>
      <c r="D62" s="174">
        <v>1.1614911594233182</v>
      </c>
      <c r="E62" s="174">
        <v>1.1361614839221548</v>
      </c>
      <c r="F62" s="174">
        <v>1.1729931984160997</v>
      </c>
      <c r="G62" s="174">
        <v>1.2431547468349573</v>
      </c>
      <c r="H62" s="174">
        <v>1.3237089810587406</v>
      </c>
      <c r="I62" s="174">
        <v>1.1593438909149061</v>
      </c>
      <c r="J62" s="174">
        <v>1.1623114473879266</v>
      </c>
      <c r="K62" s="174">
        <v>1.2493861341050712</v>
      </c>
      <c r="L62" s="174">
        <v>1.3498445280591793</v>
      </c>
      <c r="M62" s="445">
        <v>1.2192289205559297</v>
      </c>
      <c r="N62" s="445">
        <v>1.1361614839221548</v>
      </c>
      <c r="O62" s="445">
        <v>1.3498445280591793</v>
      </c>
    </row>
    <row r="63" spans="2:18" s="172" customFormat="1" ht="15.75" customHeight="1">
      <c r="B63" s="173" t="s">
        <v>3</v>
      </c>
      <c r="C63" s="174">
        <v>0.19329411025529522</v>
      </c>
      <c r="D63" s="174">
        <v>0.17645443595630117</v>
      </c>
      <c r="E63" s="174">
        <v>0.10512782732625094</v>
      </c>
      <c r="F63" s="174">
        <v>0.1418264662960089</v>
      </c>
      <c r="G63" s="174">
        <v>0.22935698100532595</v>
      </c>
      <c r="H63" s="174">
        <v>0.57540456442256538</v>
      </c>
      <c r="I63" s="174">
        <v>0.23202982408789119</v>
      </c>
      <c r="J63" s="174">
        <v>0.21601998050688687</v>
      </c>
      <c r="K63" s="174">
        <v>8.1240236814834638E-2</v>
      </c>
      <c r="L63" s="174">
        <v>0.13891850808676964</v>
      </c>
      <c r="M63" s="445">
        <v>0.20896729347581297</v>
      </c>
      <c r="N63" s="445">
        <v>8.1240236814834638E-2</v>
      </c>
      <c r="O63" s="445">
        <v>0.57540456442256538</v>
      </c>
    </row>
    <row r="64" spans="2:18" s="172" customFormat="1" ht="15.75" customHeight="1">
      <c r="B64" s="160" t="s">
        <v>142</v>
      </c>
      <c r="C64" s="174">
        <v>0.11055686973515004</v>
      </c>
      <c r="D64" s="174">
        <v>0.1040696078843293</v>
      </c>
      <c r="E64" s="174">
        <v>0.10180006895942507</v>
      </c>
      <c r="F64" s="174">
        <v>0.10510019057808255</v>
      </c>
      <c r="G64" s="174">
        <v>0.1113866653164122</v>
      </c>
      <c r="H64" s="174">
        <v>0.11860432470286314</v>
      </c>
      <c r="I64" s="174">
        <v>0.10387721262597559</v>
      </c>
      <c r="J64" s="174">
        <v>0.10414310568595822</v>
      </c>
      <c r="K64" s="174">
        <v>0.11194499761581439</v>
      </c>
      <c r="L64" s="174">
        <v>0.12094606971410249</v>
      </c>
      <c r="M64" s="445">
        <v>0.10924291128181129</v>
      </c>
      <c r="N64" s="445">
        <v>0.10180006895942507</v>
      </c>
      <c r="O64" s="445">
        <v>0.12094606971410249</v>
      </c>
    </row>
    <row r="65" spans="1:16" s="172" customFormat="1" ht="15.75" customHeight="1">
      <c r="B65" s="173" t="s">
        <v>144</v>
      </c>
      <c r="C65" s="174">
        <v>1.028220394660619</v>
      </c>
      <c r="D65" s="174">
        <v>0.1805643136709062</v>
      </c>
      <c r="E65" s="174">
        <v>0.33578023011637165</v>
      </c>
      <c r="F65" s="174">
        <v>0.59859251836355087</v>
      </c>
      <c r="G65" s="174">
        <v>0.2887497386853915</v>
      </c>
      <c r="H65" s="174">
        <v>1.1364170993479257</v>
      </c>
      <c r="I65" s="174">
        <v>0.21768204906561059</v>
      </c>
      <c r="J65" s="174">
        <v>0.33945769455962671</v>
      </c>
      <c r="K65" s="174">
        <v>5.2999480974780182E-2</v>
      </c>
      <c r="L65" s="174">
        <v>5.0136219797242483E-2</v>
      </c>
      <c r="M65" s="445">
        <v>0.42285997392420249</v>
      </c>
      <c r="N65" s="445">
        <v>5.0136219797242483E-2</v>
      </c>
      <c r="O65" s="445">
        <v>1.1364170993479257</v>
      </c>
    </row>
    <row r="66" spans="1:16" s="172" customFormat="1" ht="15.75" customHeight="1">
      <c r="B66" s="173" t="s">
        <v>145</v>
      </c>
      <c r="C66" s="174">
        <v>0</v>
      </c>
      <c r="D66" s="174">
        <v>0</v>
      </c>
      <c r="E66" s="174">
        <v>0</v>
      </c>
      <c r="F66" s="174">
        <v>0</v>
      </c>
      <c r="G66" s="174">
        <v>0</v>
      </c>
      <c r="H66" s="174">
        <v>0</v>
      </c>
      <c r="I66" s="174">
        <v>0</v>
      </c>
      <c r="J66" s="174">
        <v>0</v>
      </c>
      <c r="K66" s="174">
        <v>0</v>
      </c>
      <c r="L66" s="174">
        <v>0</v>
      </c>
      <c r="M66" s="445">
        <v>0</v>
      </c>
      <c r="N66" s="445">
        <v>0</v>
      </c>
      <c r="O66" s="445">
        <v>0</v>
      </c>
    </row>
    <row r="67" spans="1:16" s="172" customFormat="1" ht="15.75" customHeight="1">
      <c r="B67" s="173" t="s">
        <v>146</v>
      </c>
      <c r="C67" s="174">
        <v>2.1340927656928249E-3</v>
      </c>
      <c r="D67" s="174">
        <v>1.3833479147541143E-3</v>
      </c>
      <c r="E67" s="174">
        <v>1.8155427658349706E-3</v>
      </c>
      <c r="F67" s="174">
        <v>6.3203448776771127E-4</v>
      </c>
      <c r="G67" s="174">
        <v>7.3587164126329933E-4</v>
      </c>
      <c r="H67" s="174">
        <v>1.5861824240269971E-3</v>
      </c>
      <c r="I67" s="174">
        <v>5.83087678328691E-4</v>
      </c>
      <c r="J67" s="174">
        <v>1.9172065140807206E-4</v>
      </c>
      <c r="K67" s="174">
        <v>2.0694916710090828E-4</v>
      </c>
      <c r="L67" s="174">
        <v>2.6975667784721489E-4</v>
      </c>
      <c r="M67" s="445">
        <v>9.5385861740248051E-4</v>
      </c>
      <c r="N67" s="445">
        <v>1.9172065140807206E-4</v>
      </c>
      <c r="O67" s="445">
        <v>2.1340927656928249E-3</v>
      </c>
    </row>
    <row r="68" spans="1:16" s="172" customFormat="1" ht="15.75" customHeight="1">
      <c r="B68" s="175" t="s">
        <v>139</v>
      </c>
      <c r="C68" s="174">
        <v>3.7648976157580099</v>
      </c>
      <c r="D68" s="174">
        <v>3.796562972593049</v>
      </c>
      <c r="E68" s="174">
        <v>4.5156261488169136</v>
      </c>
      <c r="F68" s="174">
        <v>5.968080133226767</v>
      </c>
      <c r="G68" s="174">
        <v>3.3262082156447574</v>
      </c>
      <c r="H68" s="174">
        <v>5.2118117829489758</v>
      </c>
      <c r="I68" s="174">
        <v>2.3749337453643959</v>
      </c>
      <c r="J68" s="174">
        <v>2.3353452683760265</v>
      </c>
      <c r="K68" s="174">
        <v>6.1910952216214259</v>
      </c>
      <c r="L68" s="174">
        <v>2.5825516863859681</v>
      </c>
      <c r="M68" s="445">
        <v>4.0067112790736292</v>
      </c>
      <c r="N68" s="445">
        <v>2.3353452683760265</v>
      </c>
      <c r="O68" s="445">
        <v>6.1910952216214259</v>
      </c>
    </row>
    <row r="69" spans="1:16" s="172" customFormat="1" ht="15.75" customHeight="1">
      <c r="B69" s="180" t="s">
        <v>147</v>
      </c>
      <c r="C69" s="433">
        <v>4.0457782191711038</v>
      </c>
      <c r="D69" s="433">
        <v>3.8659275853114168</v>
      </c>
      <c r="E69" s="433">
        <v>4.6862110455841952</v>
      </c>
      <c r="F69" s="433">
        <v>6.202836401713939</v>
      </c>
      <c r="G69" s="433">
        <v>3.636673839579041</v>
      </c>
      <c r="H69" s="433">
        <v>6.2021987805230401</v>
      </c>
      <c r="I69" s="433">
        <v>2.5025365515431242</v>
      </c>
      <c r="J69" s="433">
        <v>2.4855922570297233</v>
      </c>
      <c r="K69" s="433">
        <v>6.2391827011380441</v>
      </c>
      <c r="L69" s="433">
        <v>2.6327707157228182</v>
      </c>
      <c r="M69" s="448">
        <v>4.2499708097316446</v>
      </c>
      <c r="N69" s="448">
        <v>2.4855922570297233</v>
      </c>
      <c r="O69" s="448">
        <v>6.2391827011380441</v>
      </c>
    </row>
    <row r="70" spans="1:16" s="172" customFormat="1" ht="15.75" customHeight="1">
      <c r="A70" s="310"/>
      <c r="B70" s="310"/>
      <c r="C70" s="310"/>
      <c r="D70" s="310"/>
      <c r="E70" s="310"/>
      <c r="F70" s="191"/>
      <c r="G70" s="310"/>
      <c r="I70" s="191"/>
      <c r="J70" s="310"/>
      <c r="K70" s="310"/>
      <c r="L70" s="310"/>
      <c r="M70" s="311"/>
      <c r="N70" s="311"/>
      <c r="O70" s="311"/>
      <c r="P70" s="242"/>
    </row>
    <row r="71" spans="1:16" s="326" customFormat="1" ht="15.75" customHeight="1">
      <c r="A71" s="325"/>
      <c r="B71" s="317" t="s">
        <v>364</v>
      </c>
      <c r="C71" s="317" t="s">
        <v>304</v>
      </c>
      <c r="D71" s="317" t="s">
        <v>305</v>
      </c>
      <c r="E71" s="317" t="s">
        <v>306</v>
      </c>
      <c r="F71" s="317" t="s">
        <v>307</v>
      </c>
      <c r="G71" s="317" t="s">
        <v>308</v>
      </c>
      <c r="H71" s="317" t="s">
        <v>309</v>
      </c>
      <c r="I71" s="317" t="s">
        <v>310</v>
      </c>
      <c r="J71" s="317" t="s">
        <v>311</v>
      </c>
      <c r="K71" s="317" t="s">
        <v>312</v>
      </c>
      <c r="L71" s="317" t="s">
        <v>313</v>
      </c>
      <c r="M71" s="349" t="s">
        <v>34</v>
      </c>
      <c r="N71" s="349" t="s">
        <v>35</v>
      </c>
      <c r="O71" s="349" t="s">
        <v>36</v>
      </c>
    </row>
    <row r="72" spans="1:16" s="172" customFormat="1" ht="15.75" customHeight="1">
      <c r="B72" s="181" t="s">
        <v>149</v>
      </c>
      <c r="C72" s="182"/>
      <c r="D72" s="182"/>
      <c r="E72" s="182"/>
      <c r="F72" s="182"/>
      <c r="G72" s="182"/>
      <c r="H72" s="182"/>
      <c r="I72" s="182"/>
      <c r="J72" s="182"/>
      <c r="K72" s="182"/>
      <c r="L72" s="182"/>
      <c r="M72" s="227"/>
      <c r="N72" s="227"/>
      <c r="O72" s="227"/>
    </row>
    <row r="73" spans="1:16" s="172" customFormat="1" ht="15.75" customHeight="1">
      <c r="B73" s="168" t="s">
        <v>136</v>
      </c>
      <c r="C73" s="169"/>
      <c r="D73" s="169"/>
      <c r="E73" s="169"/>
      <c r="F73" s="169"/>
      <c r="G73" s="169"/>
      <c r="H73" s="169"/>
      <c r="I73" s="170"/>
      <c r="J73" s="169"/>
      <c r="K73" s="169"/>
      <c r="L73" s="169"/>
      <c r="M73" s="226"/>
      <c r="N73" s="226"/>
      <c r="O73" s="224"/>
    </row>
    <row r="74" spans="1:16" s="172" customFormat="1" ht="15.75" customHeight="1">
      <c r="B74" s="173" t="s">
        <v>137</v>
      </c>
      <c r="C74" s="174">
        <v>0.51206562945643475</v>
      </c>
      <c r="D74" s="174">
        <v>0.28196039509434251</v>
      </c>
      <c r="E74" s="174">
        <v>0.80237164380842196</v>
      </c>
      <c r="F74" s="174">
        <v>1.1492547662824089</v>
      </c>
      <c r="G74" s="174">
        <v>0.65641381610313299</v>
      </c>
      <c r="H74" s="174">
        <v>0.92538288592287343</v>
      </c>
      <c r="I74" s="174">
        <v>1.0804329267217982</v>
      </c>
      <c r="J74" s="174">
        <v>0.34117040879053923</v>
      </c>
      <c r="K74" s="174">
        <v>0.12497459006864793</v>
      </c>
      <c r="L74" s="174">
        <v>0.10200207480500371</v>
      </c>
      <c r="M74" s="445">
        <v>0.59760291370536034</v>
      </c>
      <c r="N74" s="445">
        <v>0.10200207480500371</v>
      </c>
      <c r="O74" s="445">
        <v>1.1492547662824089</v>
      </c>
    </row>
    <row r="75" spans="1:16" s="172" customFormat="1" ht="15.75" customHeight="1">
      <c r="B75" s="173" t="s">
        <v>0</v>
      </c>
      <c r="C75" s="174">
        <v>1.1459725517912072</v>
      </c>
      <c r="D75" s="174">
        <v>0.56970355904071823</v>
      </c>
      <c r="E75" s="174">
        <v>3.0716277555346654</v>
      </c>
      <c r="F75" s="174">
        <v>2.2366483738343961</v>
      </c>
      <c r="G75" s="174">
        <v>1.0306967202670552</v>
      </c>
      <c r="H75" s="174">
        <v>3.0448986846214243</v>
      </c>
      <c r="I75" s="174">
        <v>0.75945679964545343</v>
      </c>
      <c r="J75" s="174">
        <v>1.2909979294263199</v>
      </c>
      <c r="K75" s="174">
        <v>6.3200854593270059E-2</v>
      </c>
      <c r="L75" s="174">
        <v>5.3121946188233453E-2</v>
      </c>
      <c r="M75" s="445">
        <v>1.3266325174942741</v>
      </c>
      <c r="N75" s="445">
        <v>5.3121946188233453E-2</v>
      </c>
      <c r="O75" s="445">
        <v>3.0716277555346654</v>
      </c>
    </row>
    <row r="76" spans="1:16" s="172" customFormat="1" ht="15.75" customHeight="1">
      <c r="B76" s="173" t="s">
        <v>1</v>
      </c>
      <c r="C76" s="174">
        <v>0.7594585522119911</v>
      </c>
      <c r="D76" s="174">
        <v>0.1410582581474423</v>
      </c>
      <c r="E76" s="174">
        <v>0.90969081487626779</v>
      </c>
      <c r="F76" s="174">
        <v>0.26397420077695283</v>
      </c>
      <c r="G76" s="174">
        <v>0.89297277024423816</v>
      </c>
      <c r="H76" s="174">
        <v>1.5860067224897367</v>
      </c>
      <c r="I76" s="174">
        <v>0.23439375372216911</v>
      </c>
      <c r="J76" s="174">
        <v>0.99442088268597406</v>
      </c>
      <c r="K76" s="174">
        <v>5.1030964594156326E-2</v>
      </c>
      <c r="L76" s="174">
        <v>3.2437703471130556E-2</v>
      </c>
      <c r="M76" s="445">
        <v>0.58654446232200586</v>
      </c>
      <c r="N76" s="445">
        <v>3.2437703471130556E-2</v>
      </c>
      <c r="O76" s="445">
        <v>1.5860067224897367</v>
      </c>
    </row>
    <row r="77" spans="1:16" s="172" customFormat="1" ht="15.75" customHeight="1">
      <c r="B77" s="173" t="s">
        <v>138</v>
      </c>
      <c r="C77" s="174">
        <v>0.27533543133179317</v>
      </c>
      <c r="D77" s="174">
        <v>0.43222656667891335</v>
      </c>
      <c r="E77" s="174">
        <v>1.1345141129980119</v>
      </c>
      <c r="F77" s="174">
        <v>0.28532819754030492</v>
      </c>
      <c r="G77" s="174">
        <v>0.13766771566589658</v>
      </c>
      <c r="H77" s="174">
        <v>0.34588210802254293</v>
      </c>
      <c r="I77" s="174">
        <v>0.43026815726533235</v>
      </c>
      <c r="J77" s="174">
        <v>0.4988423514749184</v>
      </c>
      <c r="K77" s="174">
        <v>3.5195297894634665E-2</v>
      </c>
      <c r="L77" s="174">
        <v>5.0806881353639449E-2</v>
      </c>
      <c r="M77" s="445">
        <v>0.36260668202259871</v>
      </c>
      <c r="N77" s="445">
        <v>3.5195297894634665E-2</v>
      </c>
      <c r="O77" s="445">
        <v>1.1345141129980119</v>
      </c>
    </row>
    <row r="78" spans="1:16" s="172" customFormat="1" ht="15.75" customHeight="1">
      <c r="B78" s="175" t="s">
        <v>139</v>
      </c>
      <c r="C78" s="174">
        <v>2.692832164791426</v>
      </c>
      <c r="D78" s="174">
        <v>1.4249487789614166</v>
      </c>
      <c r="E78" s="174">
        <v>5.9182043272173672</v>
      </c>
      <c r="F78" s="174">
        <v>3.935205538434063</v>
      </c>
      <c r="G78" s="174">
        <v>2.7177510222803227</v>
      </c>
      <c r="H78" s="174">
        <v>5.9021704010565772</v>
      </c>
      <c r="I78" s="174">
        <v>2.5045516373547532</v>
      </c>
      <c r="J78" s="174">
        <v>3.1254315723777517</v>
      </c>
      <c r="K78" s="174">
        <v>0.274401707150709</v>
      </c>
      <c r="L78" s="174">
        <v>0.23836860581800717</v>
      </c>
      <c r="M78" s="445">
        <v>2.8733865755442394</v>
      </c>
      <c r="N78" s="445">
        <v>0.23836860581800717</v>
      </c>
      <c r="O78" s="445">
        <v>5.9182043272173672</v>
      </c>
    </row>
    <row r="79" spans="1:16" s="172" customFormat="1" ht="15.75" customHeight="1">
      <c r="B79" s="176" t="s">
        <v>140</v>
      </c>
      <c r="C79" s="438"/>
      <c r="D79" s="438"/>
      <c r="E79" s="438"/>
      <c r="F79" s="438"/>
      <c r="G79" s="438"/>
      <c r="H79" s="438"/>
      <c r="I79" s="438"/>
      <c r="J79" s="438"/>
      <c r="K79" s="438"/>
      <c r="L79" s="438"/>
      <c r="M79" s="446"/>
      <c r="N79" s="446"/>
      <c r="O79" s="447"/>
    </row>
    <row r="80" spans="1:16" s="172" customFormat="1" ht="15.75" customHeight="1">
      <c r="B80" s="173" t="s">
        <v>2</v>
      </c>
      <c r="C80" s="174">
        <v>6.0075371040466878</v>
      </c>
      <c r="D80" s="174">
        <v>37.126824043393405</v>
      </c>
      <c r="E80" s="174">
        <v>87.709704685536465</v>
      </c>
      <c r="F80" s="174">
        <v>49.589933656996124</v>
      </c>
      <c r="G80" s="174">
        <v>3.2063141428457396</v>
      </c>
      <c r="H80" s="174">
        <v>5.8392004634224213</v>
      </c>
      <c r="I80" s="174">
        <v>6.0918889088358297</v>
      </c>
      <c r="J80" s="174">
        <v>4.1503440847346056</v>
      </c>
      <c r="K80" s="174">
        <v>33.540564976356464</v>
      </c>
      <c r="L80" s="174">
        <v>5.7334539469447838</v>
      </c>
      <c r="M80" s="445">
        <v>23.899576601311253</v>
      </c>
      <c r="N80" s="445">
        <v>3.2063141428457396</v>
      </c>
      <c r="O80" s="445">
        <v>87.709704685536465</v>
      </c>
    </row>
    <row r="81" spans="2:18" s="172" customFormat="1" ht="15.75" customHeight="1">
      <c r="B81" s="173" t="s">
        <v>141</v>
      </c>
      <c r="C81" s="174">
        <v>14.391969462071227</v>
      </c>
      <c r="D81" s="174">
        <v>28.77616856989864</v>
      </c>
      <c r="E81" s="174">
        <v>46.393260593487987</v>
      </c>
      <c r="F81" s="174">
        <v>24.657814468832054</v>
      </c>
      <c r="G81" s="174">
        <v>13.580682108281048</v>
      </c>
      <c r="H81" s="174">
        <v>9.3206615856367527</v>
      </c>
      <c r="I81" s="174">
        <v>29.713554537522782</v>
      </c>
      <c r="J81" s="174">
        <v>28.434364590190093</v>
      </c>
      <c r="K81" s="174">
        <v>9.5832186714101226</v>
      </c>
      <c r="L81" s="174">
        <v>8.5219100325663852</v>
      </c>
      <c r="M81" s="445">
        <v>21.337360461989711</v>
      </c>
      <c r="N81" s="445">
        <v>8.5219100325663852</v>
      </c>
      <c r="O81" s="445">
        <v>46.393260593487987</v>
      </c>
    </row>
    <row r="82" spans="2:18" s="172" customFormat="1" ht="15.75" customHeight="1">
      <c r="B82" s="173" t="s">
        <v>3</v>
      </c>
      <c r="C82" s="174">
        <v>2.2545565128936955</v>
      </c>
      <c r="D82" s="174">
        <v>4.3716928474134775</v>
      </c>
      <c r="E82" s="174">
        <v>4.2927196158219134</v>
      </c>
      <c r="F82" s="174">
        <v>2.9813902874328098</v>
      </c>
      <c r="G82" s="174">
        <v>2.5055804647640652</v>
      </c>
      <c r="H82" s="174">
        <v>4.0516089990745927</v>
      </c>
      <c r="I82" s="174">
        <v>5.9468384544007664</v>
      </c>
      <c r="J82" s="174">
        <v>5.2846342504002957</v>
      </c>
      <c r="K82" s="174">
        <v>0.62314038315413955</v>
      </c>
      <c r="L82" s="174">
        <v>0.87702768960803967</v>
      </c>
      <c r="M82" s="445">
        <v>3.3189189504963794</v>
      </c>
      <c r="N82" s="445">
        <v>0.62314038315413955</v>
      </c>
      <c r="O82" s="445">
        <v>5.9468384544007664</v>
      </c>
    </row>
    <row r="83" spans="2:18" s="172" customFormat="1" ht="15.75" customHeight="1">
      <c r="B83" s="160" t="s">
        <v>142</v>
      </c>
      <c r="C83" s="174">
        <v>1.289520463801582</v>
      </c>
      <c r="D83" s="174">
        <v>2.5783447038629181</v>
      </c>
      <c r="E83" s="174">
        <v>4.1568361491765238</v>
      </c>
      <c r="F83" s="174">
        <v>2.2093401764073524</v>
      </c>
      <c r="G83" s="174">
        <v>1.216829116901982</v>
      </c>
      <c r="H83" s="174">
        <v>0.83513127807305287</v>
      </c>
      <c r="I83" s="174">
        <v>2.6623344865620409</v>
      </c>
      <c r="J83" s="174">
        <v>2.5477190672810326</v>
      </c>
      <c r="K83" s="174">
        <v>0.85865639295834695</v>
      </c>
      <c r="L83" s="174">
        <v>0.76356313891794825</v>
      </c>
      <c r="M83" s="445">
        <v>1.9118274973942782</v>
      </c>
      <c r="N83" s="445">
        <v>0.76356313891794825</v>
      </c>
      <c r="O83" s="445">
        <v>4.1568361491765238</v>
      </c>
    </row>
    <row r="84" spans="2:18" s="172" customFormat="1" ht="15.75" customHeight="1">
      <c r="B84" s="173" t="s">
        <v>144</v>
      </c>
      <c r="C84" s="174">
        <v>11.993024435201169</v>
      </c>
      <c r="D84" s="174">
        <v>4.4735158642807455</v>
      </c>
      <c r="E84" s="174">
        <v>13.711026063085177</v>
      </c>
      <c r="F84" s="174">
        <v>12.583178896663579</v>
      </c>
      <c r="G84" s="174">
        <v>3.1544089100084785</v>
      </c>
      <c r="H84" s="174">
        <v>8.0018790797060557</v>
      </c>
      <c r="I84" s="174">
        <v>5.579110294570464</v>
      </c>
      <c r="J84" s="174">
        <v>8.3043696005450496</v>
      </c>
      <c r="K84" s="174">
        <v>0.40652413356289496</v>
      </c>
      <c r="L84" s="174">
        <v>0.31652264064765134</v>
      </c>
      <c r="M84" s="445">
        <v>6.8523559918271264</v>
      </c>
      <c r="N84" s="445">
        <v>0.31652264064765134</v>
      </c>
      <c r="O84" s="445">
        <v>13.711026063085177</v>
      </c>
    </row>
    <row r="85" spans="2:18" s="172" customFormat="1" ht="15.75" customHeight="1">
      <c r="B85" s="173" t="s">
        <v>145</v>
      </c>
      <c r="C85" s="174">
        <v>0</v>
      </c>
      <c r="D85" s="174">
        <v>0</v>
      </c>
      <c r="E85" s="174">
        <v>0</v>
      </c>
      <c r="F85" s="174">
        <v>0</v>
      </c>
      <c r="G85" s="174">
        <v>0</v>
      </c>
      <c r="H85" s="174">
        <v>0</v>
      </c>
      <c r="I85" s="174">
        <v>0</v>
      </c>
      <c r="J85" s="174">
        <v>0</v>
      </c>
      <c r="K85" s="174">
        <v>0</v>
      </c>
      <c r="L85" s="174">
        <v>0</v>
      </c>
      <c r="M85" s="445">
        <v>0</v>
      </c>
      <c r="N85" s="445">
        <v>0</v>
      </c>
      <c r="O85" s="445">
        <v>0</v>
      </c>
    </row>
    <row r="86" spans="2:18" s="172" customFormat="1" ht="15.75" customHeight="1">
      <c r="B86" s="173" t="s">
        <v>146</v>
      </c>
      <c r="C86" s="174">
        <v>2.4891771082198661E-2</v>
      </c>
      <c r="D86" s="174">
        <v>3.4272712678714339E-2</v>
      </c>
      <c r="E86" s="174">
        <v>7.4134662938261306E-2</v>
      </c>
      <c r="F86" s="174">
        <v>1.3286171785414866E-2</v>
      </c>
      <c r="G86" s="174">
        <v>8.038933896153691E-3</v>
      </c>
      <c r="H86" s="174">
        <v>1.1168821696454558E-2</v>
      </c>
      <c r="I86" s="174">
        <v>1.494432123716497E-2</v>
      </c>
      <c r="J86" s="174">
        <v>4.6901842994465631E-3</v>
      </c>
      <c r="K86" s="174">
        <v>1.5873708440143539E-3</v>
      </c>
      <c r="L86" s="174">
        <v>1.7030421589390432E-3</v>
      </c>
      <c r="M86" s="445">
        <v>1.8871799261676234E-2</v>
      </c>
      <c r="N86" s="445">
        <v>1.5873708440143539E-3</v>
      </c>
      <c r="O86" s="445">
        <v>7.4134662938261306E-2</v>
      </c>
    </row>
    <row r="87" spans="2:18" s="172" customFormat="1" ht="15.75" customHeight="1">
      <c r="B87" s="175" t="s">
        <v>139</v>
      </c>
      <c r="C87" s="174">
        <v>35.961499749096561</v>
      </c>
      <c r="D87" s="174">
        <v>77.360818741527922</v>
      </c>
      <c r="E87" s="174">
        <v>156.33768177004632</v>
      </c>
      <c r="F87" s="174">
        <v>92.034943658117356</v>
      </c>
      <c r="G87" s="174">
        <v>23.671853676697467</v>
      </c>
      <c r="H87" s="174">
        <v>28.059650227609328</v>
      </c>
      <c r="I87" s="174">
        <v>50.008671003129045</v>
      </c>
      <c r="J87" s="174">
        <v>48.726121777450523</v>
      </c>
      <c r="K87" s="174">
        <v>45.013691928285979</v>
      </c>
      <c r="L87" s="174">
        <v>16.214180490843745</v>
      </c>
      <c r="M87" s="445">
        <v>57.338911302280422</v>
      </c>
      <c r="N87" s="445">
        <v>16.214180490843745</v>
      </c>
      <c r="O87" s="445">
        <v>156.33768177004632</v>
      </c>
    </row>
    <row r="88" spans="2:18" s="172" customFormat="1" ht="15.75" customHeight="1">
      <c r="B88" s="180" t="s">
        <v>147</v>
      </c>
      <c r="C88" s="433">
        <v>38.654331913887987</v>
      </c>
      <c r="D88" s="433">
        <v>78.785767520489344</v>
      </c>
      <c r="E88" s="433">
        <v>162.25588609726367</v>
      </c>
      <c r="F88" s="433">
        <v>95.970149196551418</v>
      </c>
      <c r="G88" s="433">
        <v>26.389604698977788</v>
      </c>
      <c r="H88" s="433">
        <v>33.961820628665905</v>
      </c>
      <c r="I88" s="433">
        <v>52.513222640483797</v>
      </c>
      <c r="J88" s="433">
        <v>51.851553349828272</v>
      </c>
      <c r="K88" s="433">
        <v>45.288093635436688</v>
      </c>
      <c r="L88" s="433">
        <v>16.452549096661752</v>
      </c>
      <c r="M88" s="448">
        <v>60.21229787782466</v>
      </c>
      <c r="N88" s="448">
        <v>16.452549096661752</v>
      </c>
      <c r="O88" s="448">
        <v>162.25588609726367</v>
      </c>
    </row>
    <row r="89" spans="2:18" s="172" customFormat="1" ht="15.75" customHeight="1">
      <c r="B89" s="181" t="s">
        <v>148</v>
      </c>
      <c r="C89" s="182"/>
      <c r="D89" s="182"/>
      <c r="E89" s="182"/>
      <c r="F89" s="182"/>
      <c r="G89" s="182"/>
      <c r="H89" s="182"/>
      <c r="I89" s="182"/>
      <c r="J89" s="182"/>
      <c r="K89" s="182"/>
      <c r="L89" s="182"/>
      <c r="M89" s="449"/>
      <c r="N89" s="449"/>
      <c r="O89" s="449"/>
    </row>
    <row r="90" spans="2:18" s="172" customFormat="1" ht="15.75" customHeight="1">
      <c r="B90" s="173" t="s">
        <v>137</v>
      </c>
      <c r="C90" s="174">
        <v>0.83409100712152273</v>
      </c>
      <c r="D90" s="174">
        <v>0.45927829634312761</v>
      </c>
      <c r="E90" s="174">
        <v>1.3069632757432645</v>
      </c>
      <c r="F90" s="174">
        <v>1.8719925929519132</v>
      </c>
      <c r="G90" s="174">
        <v>1.0692161892278009</v>
      </c>
      <c r="H90" s="174">
        <v>1.5073332379518711</v>
      </c>
      <c r="I90" s="174">
        <v>1.7598904049335522</v>
      </c>
      <c r="J90" s="174">
        <v>0.55572401953678241</v>
      </c>
      <c r="K90" s="174">
        <v>0.20356801100985925</v>
      </c>
      <c r="L90" s="174">
        <v>0.16614865050189584</v>
      </c>
      <c r="M90" s="445">
        <v>0.97342056853215886</v>
      </c>
      <c r="N90" s="445">
        <v>0.16614865050189584</v>
      </c>
      <c r="O90" s="445">
        <v>1.8719925929519132</v>
      </c>
    </row>
    <row r="91" spans="2:18" s="172" customFormat="1" ht="15.75" customHeight="1">
      <c r="B91" s="173" t="s">
        <v>0</v>
      </c>
      <c r="C91" s="174">
        <v>1.2511417269159673</v>
      </c>
      <c r="D91" s="174">
        <v>0.62198688229859389</v>
      </c>
      <c r="E91" s="174">
        <v>3.353519810309427</v>
      </c>
      <c r="F91" s="174">
        <v>2.4419119852120241</v>
      </c>
      <c r="G91" s="174">
        <v>1.1252867029894613</v>
      </c>
      <c r="H91" s="174">
        <v>3.2293924147824074</v>
      </c>
      <c r="I91" s="174">
        <v>0.80547311492398066</v>
      </c>
      <c r="J91" s="174">
        <v>1.409476497794576</v>
      </c>
      <c r="K91" s="174">
        <v>6.703026326035158E-2</v>
      </c>
      <c r="L91" s="174">
        <v>6.2063022257182951E-2</v>
      </c>
      <c r="M91" s="445">
        <v>1.436728242074397</v>
      </c>
      <c r="N91" s="445">
        <v>6.2063022257182951E-2</v>
      </c>
      <c r="O91" s="445">
        <v>3.353519810309427</v>
      </c>
    </row>
    <row r="92" spans="2:18" s="172" customFormat="1" ht="15.75" customHeight="1">
      <c r="B92" s="173" t="s">
        <v>1</v>
      </c>
      <c r="C92" s="174">
        <v>0.89031710821432763</v>
      </c>
      <c r="D92" s="174">
        <v>0.16536331063466037</v>
      </c>
      <c r="E92" s="174">
        <v>1.0664351508200529</v>
      </c>
      <c r="F92" s="174">
        <v>0.3094582928777429</v>
      </c>
      <c r="G92" s="174">
        <v>1.0468365024034478</v>
      </c>
      <c r="H92" s="174">
        <v>1.8592837155666058</v>
      </c>
      <c r="I92" s="174">
        <v>0.27478098493934899</v>
      </c>
      <c r="J92" s="174">
        <v>1.1657646385602669</v>
      </c>
      <c r="K92" s="174">
        <v>5.9823858319229074E-2</v>
      </c>
      <c r="L92" s="174">
        <v>3.8026884110285784E-2</v>
      </c>
      <c r="M92" s="445">
        <v>0.68760904464459682</v>
      </c>
      <c r="N92" s="445">
        <v>3.8026884110285784E-2</v>
      </c>
      <c r="O92" s="445">
        <v>1.8592837155666058</v>
      </c>
    </row>
    <row r="93" spans="2:18" s="172" customFormat="1" ht="15.75" customHeight="1">
      <c r="B93" s="173" t="s">
        <v>138</v>
      </c>
      <c r="C93" s="174">
        <v>0.30060375049923227</v>
      </c>
      <c r="D93" s="174">
        <v>0.47189323357558305</v>
      </c>
      <c r="E93" s="174">
        <v>1.2386317144579277</v>
      </c>
      <c r="F93" s="174">
        <v>0.31151358141206081</v>
      </c>
      <c r="G93" s="174">
        <v>0.15030187524961613</v>
      </c>
      <c r="H93" s="174">
        <v>0.37762469726195047</v>
      </c>
      <c r="I93" s="174">
        <v>0.43026815726533235</v>
      </c>
      <c r="J93" s="174">
        <v>0.54462253926380644</v>
      </c>
      <c r="K93" s="174">
        <v>3.8425270935492743E-2</v>
      </c>
      <c r="L93" s="174">
        <v>5.0806881353639449E-2</v>
      </c>
      <c r="M93" s="445">
        <v>0.39146917012746413</v>
      </c>
      <c r="N93" s="445">
        <v>3.8425270935492743E-2</v>
      </c>
      <c r="O93" s="445">
        <v>1.2386317144579277</v>
      </c>
    </row>
    <row r="94" spans="2:18" s="172" customFormat="1" ht="15.75" customHeight="1">
      <c r="B94" s="175" t="s">
        <v>139</v>
      </c>
      <c r="C94" s="174">
        <v>3.2761535927510499</v>
      </c>
      <c r="D94" s="174">
        <v>1.7185217228519651</v>
      </c>
      <c r="E94" s="174">
        <v>6.9655499513306713</v>
      </c>
      <c r="F94" s="174">
        <v>4.9348764524537412</v>
      </c>
      <c r="G94" s="174">
        <v>3.391641269870326</v>
      </c>
      <c r="H94" s="174">
        <v>6.9736340655628339</v>
      </c>
      <c r="I94" s="174">
        <v>3.2704126620622138</v>
      </c>
      <c r="J94" s="174">
        <v>3.675587695155432</v>
      </c>
      <c r="K94" s="174">
        <v>0.36884740352493262</v>
      </c>
      <c r="L94" s="174">
        <v>0.31704543822300402</v>
      </c>
      <c r="M94" s="445">
        <v>3.4892270253786162</v>
      </c>
      <c r="N94" s="445">
        <v>0.31704543822300402</v>
      </c>
      <c r="O94" s="445">
        <v>6.9736340655628339</v>
      </c>
      <c r="P94" s="194"/>
      <c r="Q94" s="200"/>
      <c r="R94" s="200"/>
    </row>
    <row r="95" spans="2:18" s="172" customFormat="1" ht="15.75" customHeight="1">
      <c r="B95" s="176" t="s">
        <v>140</v>
      </c>
      <c r="C95" s="438"/>
      <c r="D95" s="438"/>
      <c r="E95" s="438"/>
      <c r="F95" s="438"/>
      <c r="G95" s="438"/>
      <c r="H95" s="438"/>
      <c r="I95" s="438"/>
      <c r="J95" s="438"/>
      <c r="K95" s="438"/>
      <c r="L95" s="438"/>
      <c r="M95" s="446"/>
      <c r="N95" s="446"/>
      <c r="O95" s="447"/>
      <c r="P95" s="167"/>
      <c r="Q95" s="167"/>
      <c r="R95" s="167"/>
    </row>
    <row r="96" spans="2:18" s="172" customFormat="1" ht="15.75" customHeight="1">
      <c r="B96" s="173" t="s">
        <v>2</v>
      </c>
      <c r="C96" s="174">
        <v>13.959296940430104</v>
      </c>
      <c r="D96" s="174">
        <v>53.826588715876234</v>
      </c>
      <c r="E96" s="174">
        <v>115.76009065884746</v>
      </c>
      <c r="F96" s="174">
        <v>83.011670135834748</v>
      </c>
      <c r="G96" s="174">
        <v>15.871188872351508</v>
      </c>
      <c r="H96" s="174">
        <v>14.477596839718281</v>
      </c>
      <c r="I96" s="174">
        <v>16.951890194305371</v>
      </c>
      <c r="J96" s="174">
        <v>12.555259736373971</v>
      </c>
      <c r="K96" s="174">
        <v>36.014689428247181</v>
      </c>
      <c r="L96" s="174">
        <v>5.823575668947389</v>
      </c>
      <c r="M96" s="445">
        <v>36.825184719093222</v>
      </c>
      <c r="N96" s="445">
        <v>5.823575668947389</v>
      </c>
      <c r="O96" s="445">
        <v>115.76009065884746</v>
      </c>
    </row>
    <row r="97" spans="2:16" s="172" customFormat="1" ht="15.75" customHeight="1">
      <c r="B97" s="173" t="s">
        <v>141</v>
      </c>
      <c r="C97" s="174">
        <v>14.391969462071227</v>
      </c>
      <c r="D97" s="174">
        <v>28.77616856989864</v>
      </c>
      <c r="E97" s="174">
        <v>46.393260593487987</v>
      </c>
      <c r="F97" s="174">
        <v>24.657814468832054</v>
      </c>
      <c r="G97" s="174">
        <v>13.580682108281048</v>
      </c>
      <c r="H97" s="174">
        <v>9.3206615856367527</v>
      </c>
      <c r="I97" s="174">
        <v>29.713554537522782</v>
      </c>
      <c r="J97" s="174">
        <v>28.434364590190093</v>
      </c>
      <c r="K97" s="174">
        <v>9.5832186714101226</v>
      </c>
      <c r="L97" s="174">
        <v>8.5219100325663852</v>
      </c>
      <c r="M97" s="445">
        <v>21.337360461989711</v>
      </c>
      <c r="N97" s="445">
        <v>8.5219100325663852</v>
      </c>
      <c r="O97" s="445">
        <v>46.393260593487987</v>
      </c>
    </row>
    <row r="98" spans="2:16" s="172" customFormat="1" ht="15.75" customHeight="1">
      <c r="B98" s="173" t="s">
        <v>3</v>
      </c>
      <c r="C98" s="174">
        <v>2.2545565128936955</v>
      </c>
      <c r="D98" s="174">
        <v>4.3716928474134775</v>
      </c>
      <c r="E98" s="174">
        <v>4.2927196158219134</v>
      </c>
      <c r="F98" s="174">
        <v>2.9813733766054633</v>
      </c>
      <c r="G98" s="174">
        <v>2.5055804647640652</v>
      </c>
      <c r="H98" s="174">
        <v>4.0516089990745927</v>
      </c>
      <c r="I98" s="174">
        <v>5.9468384544007664</v>
      </c>
      <c r="J98" s="174">
        <v>5.2846342504002957</v>
      </c>
      <c r="K98" s="174">
        <v>0.62314038315413955</v>
      </c>
      <c r="L98" s="174">
        <v>0.87702768960803967</v>
      </c>
      <c r="M98" s="445">
        <v>3.3189172594136442</v>
      </c>
      <c r="N98" s="445">
        <v>0.62314038315413955</v>
      </c>
      <c r="O98" s="445">
        <v>5.9468384544007664</v>
      </c>
    </row>
    <row r="99" spans="2:16" s="172" customFormat="1" ht="15.75" customHeight="1">
      <c r="B99" s="160" t="s">
        <v>142</v>
      </c>
      <c r="C99" s="174">
        <v>1.289520463801582</v>
      </c>
      <c r="D99" s="174">
        <v>2.5783447038629181</v>
      </c>
      <c r="E99" s="174">
        <v>4.1568361491765238</v>
      </c>
      <c r="F99" s="174">
        <v>2.2093401764073524</v>
      </c>
      <c r="G99" s="174">
        <v>1.216829116901982</v>
      </c>
      <c r="H99" s="174">
        <v>0.83513127807305287</v>
      </c>
      <c r="I99" s="174">
        <v>2.6623344865620409</v>
      </c>
      <c r="J99" s="174">
        <v>2.5477190672810326</v>
      </c>
      <c r="K99" s="174">
        <v>0.85865639295834695</v>
      </c>
      <c r="L99" s="174">
        <v>0.76356313891794825</v>
      </c>
      <c r="M99" s="445">
        <v>1.9118274973942782</v>
      </c>
      <c r="N99" s="445">
        <v>0.76356313891794825</v>
      </c>
      <c r="O99" s="445">
        <v>4.1568361491765238</v>
      </c>
    </row>
    <row r="100" spans="2:16" s="172" customFormat="1" ht="15.75" customHeight="1">
      <c r="B100" s="173" t="s">
        <v>144</v>
      </c>
      <c r="C100" s="174">
        <v>11.993024435201169</v>
      </c>
      <c r="D100" s="174">
        <v>4.4735158642807455</v>
      </c>
      <c r="E100" s="174">
        <v>13.711026063085177</v>
      </c>
      <c r="F100" s="174">
        <v>12.583178896663579</v>
      </c>
      <c r="G100" s="174">
        <v>3.1544089100084785</v>
      </c>
      <c r="H100" s="174">
        <v>8.0018790797060557</v>
      </c>
      <c r="I100" s="174">
        <v>5.579110294570464</v>
      </c>
      <c r="J100" s="174">
        <v>8.3043696005450496</v>
      </c>
      <c r="K100" s="174">
        <v>0.40652413356289496</v>
      </c>
      <c r="L100" s="174">
        <v>0.31652264064765134</v>
      </c>
      <c r="M100" s="445">
        <v>6.8523559918271264</v>
      </c>
      <c r="N100" s="445">
        <v>0.31652264064765134</v>
      </c>
      <c r="O100" s="445">
        <v>13.711026063085177</v>
      </c>
    </row>
    <row r="101" spans="2:16" s="172" customFormat="1" ht="15.75" customHeight="1">
      <c r="B101" s="173" t="s">
        <v>145</v>
      </c>
      <c r="C101" s="174">
        <v>0</v>
      </c>
      <c r="D101" s="174">
        <v>0</v>
      </c>
      <c r="E101" s="174">
        <v>0</v>
      </c>
      <c r="F101" s="174">
        <v>0</v>
      </c>
      <c r="G101" s="174">
        <v>0</v>
      </c>
      <c r="H101" s="174">
        <v>0</v>
      </c>
      <c r="I101" s="174">
        <v>0</v>
      </c>
      <c r="J101" s="174">
        <v>0</v>
      </c>
      <c r="K101" s="174">
        <v>0</v>
      </c>
      <c r="L101" s="174">
        <v>0</v>
      </c>
      <c r="M101" s="445">
        <v>0</v>
      </c>
      <c r="N101" s="445">
        <v>0</v>
      </c>
      <c r="O101" s="445">
        <v>0</v>
      </c>
    </row>
    <row r="102" spans="2:16" s="172" customFormat="1" ht="15.75" customHeight="1">
      <c r="B102" s="173" t="s">
        <v>146</v>
      </c>
      <c r="C102" s="174">
        <v>2.4891771082198661E-2</v>
      </c>
      <c r="D102" s="174">
        <v>3.4272712678714339E-2</v>
      </c>
      <c r="E102" s="174">
        <v>7.4134662938261306E-2</v>
      </c>
      <c r="F102" s="174">
        <v>1.3286171785414866E-2</v>
      </c>
      <c r="G102" s="174">
        <v>8.038933896153691E-3</v>
      </c>
      <c r="H102" s="174">
        <v>1.1168821696454558E-2</v>
      </c>
      <c r="I102" s="174">
        <v>1.494432123716497E-2</v>
      </c>
      <c r="J102" s="174">
        <v>4.6901842994465631E-3</v>
      </c>
      <c r="K102" s="174">
        <v>1.5873708440143539E-3</v>
      </c>
      <c r="L102" s="174">
        <v>1.7030421589390432E-3</v>
      </c>
      <c r="M102" s="445">
        <v>1.8871799261676234E-2</v>
      </c>
      <c r="N102" s="445">
        <v>1.5873708440143539E-3</v>
      </c>
      <c r="O102" s="445">
        <v>7.4134662938261306E-2</v>
      </c>
    </row>
    <row r="103" spans="2:16" s="172" customFormat="1" ht="15.75" customHeight="1">
      <c r="B103" s="175" t="s">
        <v>139</v>
      </c>
      <c r="C103" s="174">
        <v>43.913259585479977</v>
      </c>
      <c r="D103" s="174">
        <v>94.060583414010722</v>
      </c>
      <c r="E103" s="174">
        <v>184.38806774335731</v>
      </c>
      <c r="F103" s="174">
        <v>125.45666322612863</v>
      </c>
      <c r="G103" s="174">
        <v>36.336728406203228</v>
      </c>
      <c r="H103" s="174">
        <v>36.698046603905183</v>
      </c>
      <c r="I103" s="174">
        <v>60.868672288598589</v>
      </c>
      <c r="J103" s="174">
        <v>57.131037429089886</v>
      </c>
      <c r="K103" s="174">
        <v>47.487816380176689</v>
      </c>
      <c r="L103" s="174">
        <v>16.304302212846352</v>
      </c>
      <c r="M103" s="445">
        <v>70.264517728979655</v>
      </c>
      <c r="N103" s="445">
        <v>16.304302212846352</v>
      </c>
      <c r="O103" s="445">
        <v>184.38806774335731</v>
      </c>
    </row>
    <row r="104" spans="2:16" s="172" customFormat="1" ht="15.75" customHeight="1">
      <c r="B104" s="180" t="s">
        <v>147</v>
      </c>
      <c r="C104" s="433">
        <v>47.189413178231028</v>
      </c>
      <c r="D104" s="433">
        <v>95.779105136862682</v>
      </c>
      <c r="E104" s="433">
        <v>191.35361769468798</v>
      </c>
      <c r="F104" s="433">
        <v>130.39153967858238</v>
      </c>
      <c r="G104" s="433">
        <v>39.728369676073555</v>
      </c>
      <c r="H104" s="433">
        <v>43.671680669468017</v>
      </c>
      <c r="I104" s="433">
        <v>64.139084950660802</v>
      </c>
      <c r="J104" s="433">
        <v>60.806625124245315</v>
      </c>
      <c r="K104" s="433">
        <v>47.85666378370162</v>
      </c>
      <c r="L104" s="433">
        <v>16.621347651069357</v>
      </c>
      <c r="M104" s="448">
        <v>73.753744754358266</v>
      </c>
      <c r="N104" s="448">
        <v>16.621347651069357</v>
      </c>
      <c r="O104" s="448">
        <v>191.35361769468798</v>
      </c>
    </row>
    <row r="105" spans="2:16" ht="15">
      <c r="B105" s="202"/>
      <c r="C105" s="203"/>
      <c r="M105" s="312"/>
      <c r="P105" s="242"/>
    </row>
    <row r="106" spans="2:16" ht="15">
      <c r="B106" s="195"/>
      <c r="C106" s="201"/>
    </row>
    <row r="107" spans="2:16" ht="15">
      <c r="B107" s="195"/>
      <c r="C107" s="201"/>
    </row>
    <row r="108" spans="2:16" ht="15">
      <c r="B108" s="195"/>
      <c r="C108" s="201"/>
    </row>
    <row r="109" spans="2:16" ht="15">
      <c r="B109" s="195"/>
      <c r="C109" s="201"/>
    </row>
    <row r="110" spans="2:16" ht="15.75">
      <c r="B110" s="166"/>
      <c r="C110" s="223" t="s">
        <v>183</v>
      </c>
      <c r="D110" s="223" t="s">
        <v>224</v>
      </c>
      <c r="E110" s="223" t="s">
        <v>169</v>
      </c>
      <c r="G110" s="166"/>
      <c r="H110" s="223" t="s">
        <v>34</v>
      </c>
      <c r="I110" s="223" t="s">
        <v>35</v>
      </c>
      <c r="J110" s="223" t="s">
        <v>36</v>
      </c>
      <c r="K110" s="223" t="s">
        <v>34</v>
      </c>
      <c r="L110" s="223" t="s">
        <v>35</v>
      </c>
      <c r="M110" s="223" t="s">
        <v>36</v>
      </c>
      <c r="N110" s="223" t="s">
        <v>34</v>
      </c>
      <c r="O110" s="223" t="s">
        <v>35</v>
      </c>
      <c r="P110" s="223" t="s">
        <v>36</v>
      </c>
    </row>
    <row r="111" spans="2:16" ht="15.75">
      <c r="B111" s="168" t="s">
        <v>136</v>
      </c>
      <c r="C111" s="171"/>
      <c r="D111" s="171"/>
      <c r="E111" s="171"/>
      <c r="G111" s="168" t="s">
        <v>136</v>
      </c>
      <c r="H111" s="171"/>
      <c r="I111" s="171"/>
      <c r="J111" s="171"/>
      <c r="K111" s="171"/>
      <c r="L111" s="171"/>
      <c r="M111" s="171"/>
      <c r="N111" s="171"/>
      <c r="O111" s="171"/>
      <c r="P111" s="171"/>
    </row>
    <row r="112" spans="2:16" ht="15.75">
      <c r="B112" s="173" t="s">
        <v>137</v>
      </c>
      <c r="C112" s="246" t="s">
        <v>155</v>
      </c>
      <c r="D112" s="243" t="s">
        <v>194</v>
      </c>
      <c r="E112" s="243" t="s">
        <v>163</v>
      </c>
      <c r="G112" s="173" t="s">
        <v>137</v>
      </c>
      <c r="H112" s="342">
        <v>81.817544812926116</v>
      </c>
      <c r="I112" s="450">
        <v>36.372890967170186</v>
      </c>
      <c r="J112" s="450">
        <v>156.22648823254565</v>
      </c>
      <c r="K112" s="445">
        <v>4.0966411977693157E-2</v>
      </c>
      <c r="L112" s="445">
        <v>1.1380754370203437E-2</v>
      </c>
      <c r="M112" s="445">
        <v>0.13142174788341277</v>
      </c>
      <c r="N112" s="445">
        <v>0.59760291370536034</v>
      </c>
      <c r="O112" s="445">
        <v>0.10200207480500371</v>
      </c>
      <c r="P112" s="445">
        <v>1.1492547662824089</v>
      </c>
    </row>
    <row r="113" spans="2:16" ht="15.75">
      <c r="B113" s="173" t="s">
        <v>0</v>
      </c>
      <c r="C113" s="246" t="s">
        <v>156</v>
      </c>
      <c r="D113" s="243" t="s">
        <v>403</v>
      </c>
      <c r="E113" s="243" t="s">
        <v>164</v>
      </c>
      <c r="G113" s="173" t="s">
        <v>0</v>
      </c>
      <c r="H113" s="342">
        <v>147.74060528415146</v>
      </c>
      <c r="I113" s="450">
        <v>35.272972268987012</v>
      </c>
      <c r="J113" s="450">
        <v>368.43274083919232</v>
      </c>
      <c r="K113" s="445">
        <v>9.2870681258175047E-2</v>
      </c>
      <c r="L113" s="445">
        <v>8.2396399476923881E-3</v>
      </c>
      <c r="M113" s="445">
        <v>0.43243279441219756</v>
      </c>
      <c r="N113" s="445">
        <v>1.3266325174942741</v>
      </c>
      <c r="O113" s="445">
        <v>5.3121946188233453E-2</v>
      </c>
      <c r="P113" s="445">
        <v>3.0716277555346654</v>
      </c>
    </row>
    <row r="114" spans="2:16" ht="15.75">
      <c r="B114" s="173" t="s">
        <v>1</v>
      </c>
      <c r="C114" s="246" t="s">
        <v>184</v>
      </c>
      <c r="D114" s="243" t="s">
        <v>195</v>
      </c>
      <c r="E114" s="243" t="s">
        <v>203</v>
      </c>
      <c r="G114" s="173" t="s">
        <v>1</v>
      </c>
      <c r="H114" s="342">
        <v>77.768106087941149</v>
      </c>
      <c r="I114" s="450">
        <v>18.196515301020057</v>
      </c>
      <c r="J114" s="450">
        <v>212.52751931812867</v>
      </c>
      <c r="K114" s="445">
        <v>4.7421073793743225E-2</v>
      </c>
      <c r="L114" s="445">
        <v>5.1380331834042677E-3</v>
      </c>
      <c r="M114" s="445">
        <v>0.22524273875734524</v>
      </c>
      <c r="N114" s="445">
        <v>0.58654446232200586</v>
      </c>
      <c r="O114" s="445">
        <v>3.2437703471130556E-2</v>
      </c>
      <c r="P114" s="445">
        <v>1.5860067224897367</v>
      </c>
    </row>
    <row r="115" spans="2:16" ht="15.75">
      <c r="B115" s="173" t="s">
        <v>138</v>
      </c>
      <c r="C115" s="246" t="s">
        <v>185</v>
      </c>
      <c r="D115" s="243" t="s">
        <v>209</v>
      </c>
      <c r="E115" s="243" t="s">
        <v>204</v>
      </c>
      <c r="G115" s="173" t="s">
        <v>138</v>
      </c>
      <c r="H115" s="342">
        <v>39.979860663195076</v>
      </c>
      <c r="I115" s="450">
        <v>26.820850568788664</v>
      </c>
      <c r="J115" s="450">
        <v>55.757227101579822</v>
      </c>
      <c r="K115" s="445">
        <v>1.9394800138546751E-2</v>
      </c>
      <c r="L115" s="445">
        <v>4.5884914748359415E-3</v>
      </c>
      <c r="M115" s="445">
        <v>4.9121754777849407E-2</v>
      </c>
      <c r="N115" s="445">
        <v>0.36260668202259871</v>
      </c>
      <c r="O115" s="445">
        <v>3.5195297894634665E-2</v>
      </c>
      <c r="P115" s="445">
        <v>1.1345141129980119</v>
      </c>
    </row>
    <row r="116" spans="2:16" ht="15.75">
      <c r="B116" s="184" t="s">
        <v>139</v>
      </c>
      <c r="C116" s="398" t="s">
        <v>186</v>
      </c>
      <c r="D116" s="250" t="s">
        <v>196</v>
      </c>
      <c r="E116" s="250" t="s">
        <v>205</v>
      </c>
      <c r="G116" s="184" t="s">
        <v>139</v>
      </c>
      <c r="H116" s="345">
        <v>347.30611684821383</v>
      </c>
      <c r="I116" s="451">
        <v>116.66322910596591</v>
      </c>
      <c r="J116" s="451">
        <v>792.94397549144639</v>
      </c>
      <c r="K116" s="452">
        <v>0.20065296716815817</v>
      </c>
      <c r="L116" s="452">
        <v>3.5774378091949555E-2</v>
      </c>
      <c r="M116" s="452">
        <v>0.83821903583080504</v>
      </c>
      <c r="N116" s="452">
        <v>2.8733865755442394</v>
      </c>
      <c r="O116" s="452">
        <v>0.23836860581800717</v>
      </c>
      <c r="P116" s="452">
        <v>5.9182043272173672</v>
      </c>
    </row>
    <row r="117" spans="2:16" ht="15.75">
      <c r="B117" s="176" t="s">
        <v>140</v>
      </c>
      <c r="C117" s="251"/>
      <c r="D117" s="251"/>
      <c r="E117" s="251"/>
      <c r="G117" s="176" t="s">
        <v>140</v>
      </c>
      <c r="H117" s="442"/>
      <c r="I117" s="453"/>
      <c r="J117" s="453"/>
      <c r="K117" s="446"/>
      <c r="L117" s="446"/>
      <c r="M117" s="447"/>
      <c r="N117" s="447"/>
      <c r="O117" s="446"/>
      <c r="P117" s="447"/>
    </row>
    <row r="118" spans="2:16" ht="15.75">
      <c r="B118" s="173" t="s">
        <v>2</v>
      </c>
      <c r="C118" s="246" t="s">
        <v>187</v>
      </c>
      <c r="D118" s="243" t="s">
        <v>197</v>
      </c>
      <c r="E118" s="243" t="s">
        <v>165</v>
      </c>
      <c r="G118" s="173" t="s">
        <v>2</v>
      </c>
      <c r="H118" s="342">
        <v>5102.3709532977246</v>
      </c>
      <c r="I118" s="450">
        <v>456.53784932080663</v>
      </c>
      <c r="J118" s="450">
        <v>30421.292433555314</v>
      </c>
      <c r="K118" s="445">
        <v>1.3331673623512297</v>
      </c>
      <c r="L118" s="445">
        <v>0.16965360435555801</v>
      </c>
      <c r="M118" s="445">
        <v>4.3727601600625725</v>
      </c>
      <c r="N118" s="445">
        <v>23.899576601311253</v>
      </c>
      <c r="O118" s="445">
        <v>3.2063141428457396</v>
      </c>
      <c r="P118" s="445">
        <v>87.709704685536465</v>
      </c>
    </row>
    <row r="119" spans="2:16" ht="15.75">
      <c r="B119" s="173" t="s">
        <v>141</v>
      </c>
      <c r="C119" s="246" t="s">
        <v>188</v>
      </c>
      <c r="D119" s="243" t="s">
        <v>198</v>
      </c>
      <c r="E119" s="243" t="s">
        <v>380</v>
      </c>
      <c r="G119" s="173" t="s">
        <v>141</v>
      </c>
      <c r="H119" s="342">
        <v>3421.4589192747285</v>
      </c>
      <c r="I119" s="450">
        <v>1127.800051862047</v>
      </c>
      <c r="J119" s="450">
        <v>8691.9793349689808</v>
      </c>
      <c r="K119" s="445">
        <v>1.2192289205559297</v>
      </c>
      <c r="L119" s="445">
        <v>1.1361614839221548</v>
      </c>
      <c r="M119" s="445">
        <v>1.3498445280591793</v>
      </c>
      <c r="N119" s="445">
        <v>21.337360461989711</v>
      </c>
      <c r="O119" s="445">
        <v>8.5219100325663852</v>
      </c>
      <c r="P119" s="445">
        <v>46.393260593487987</v>
      </c>
    </row>
    <row r="120" spans="2:16" ht="15.75">
      <c r="B120" s="173" t="s">
        <v>3</v>
      </c>
      <c r="C120" s="246" t="s">
        <v>157</v>
      </c>
      <c r="D120" s="243" t="s">
        <v>160</v>
      </c>
      <c r="E120" s="243" t="s">
        <v>381</v>
      </c>
      <c r="G120" s="173" t="s">
        <v>3</v>
      </c>
      <c r="H120" s="342">
        <v>461.5653066201736</v>
      </c>
      <c r="I120" s="450">
        <v>206.05054155945183</v>
      </c>
      <c r="J120" s="450">
        <v>596.32815061384747</v>
      </c>
      <c r="K120" s="445">
        <v>0.20896737392205642</v>
      </c>
      <c r="L120" s="445">
        <v>8.1240236814834638E-2</v>
      </c>
      <c r="M120" s="445">
        <v>0.57540456442256538</v>
      </c>
      <c r="N120" s="445">
        <v>3.3189189504963794</v>
      </c>
      <c r="O120" s="445">
        <v>0.62314038315413955</v>
      </c>
      <c r="P120" s="445">
        <v>5.9468384544007664</v>
      </c>
    </row>
    <row r="121" spans="2:16" ht="15.75">
      <c r="B121" s="196" t="s">
        <v>142</v>
      </c>
      <c r="C121" s="246" t="s">
        <v>189</v>
      </c>
      <c r="D121" s="243" t="s">
        <v>199</v>
      </c>
      <c r="E121" s="243" t="s">
        <v>207</v>
      </c>
      <c r="G121" s="196" t="s">
        <v>142</v>
      </c>
      <c r="H121" s="342">
        <v>306.56271916701576</v>
      </c>
      <c r="I121" s="450">
        <v>101.05088464683939</v>
      </c>
      <c r="J121" s="450">
        <v>778.80134841322069</v>
      </c>
      <c r="K121" s="445">
        <v>0.10924291128181129</v>
      </c>
      <c r="L121" s="445">
        <v>0.10180006895942507</v>
      </c>
      <c r="M121" s="445">
        <v>0.12094606971410249</v>
      </c>
      <c r="N121" s="445">
        <v>1.9118274973942782</v>
      </c>
      <c r="O121" s="445">
        <v>0.76356313891794825</v>
      </c>
      <c r="P121" s="445">
        <v>4.1568361491765238</v>
      </c>
    </row>
    <row r="122" spans="2:16" ht="15.75">
      <c r="B122" s="173" t="s">
        <v>154</v>
      </c>
      <c r="C122" s="246" t="s">
        <v>190</v>
      </c>
      <c r="D122" s="243" t="s">
        <v>200</v>
      </c>
      <c r="E122" s="243" t="s">
        <v>382</v>
      </c>
      <c r="G122" s="173" t="s">
        <v>154</v>
      </c>
      <c r="H122" s="342">
        <v>750.8455223273819</v>
      </c>
      <c r="I122" s="450">
        <v>210.17103339004049</v>
      </c>
      <c r="J122" s="450">
        <v>1427.1699077889391</v>
      </c>
      <c r="K122" s="445">
        <v>0.42285997392420249</v>
      </c>
      <c r="L122" s="445">
        <v>5.0136219797242483E-2</v>
      </c>
      <c r="M122" s="445">
        <v>1.1364170993479257</v>
      </c>
      <c r="N122" s="445">
        <v>6.8523559918271264</v>
      </c>
      <c r="O122" s="445">
        <v>0.31652264064765134</v>
      </c>
      <c r="P122" s="445">
        <v>13.711026063085177</v>
      </c>
    </row>
    <row r="123" spans="2:16" ht="15.75">
      <c r="B123" s="173" t="s">
        <v>145</v>
      </c>
      <c r="C123" s="246" t="s">
        <v>191</v>
      </c>
      <c r="D123" s="243" t="s">
        <v>191</v>
      </c>
      <c r="E123" s="243" t="s">
        <v>191</v>
      </c>
      <c r="G123" s="173" t="s">
        <v>145</v>
      </c>
      <c r="H123" s="342">
        <v>0</v>
      </c>
      <c r="I123" s="450">
        <v>0</v>
      </c>
      <c r="J123" s="450">
        <v>0</v>
      </c>
      <c r="K123" s="445">
        <v>0</v>
      </c>
      <c r="L123" s="445">
        <v>0</v>
      </c>
      <c r="M123" s="445">
        <v>0</v>
      </c>
      <c r="N123" s="445">
        <v>0</v>
      </c>
      <c r="O123" s="445">
        <v>0</v>
      </c>
      <c r="P123" s="445">
        <v>0</v>
      </c>
    </row>
    <row r="124" spans="2:16" ht="15.75">
      <c r="B124" s="173" t="s">
        <v>146</v>
      </c>
      <c r="C124" s="246" t="s">
        <v>158</v>
      </c>
      <c r="D124" s="243" t="s">
        <v>191</v>
      </c>
      <c r="E124" s="243" t="s">
        <v>208</v>
      </c>
      <c r="G124" s="173" t="s">
        <v>146</v>
      </c>
      <c r="H124" s="342">
        <v>1.9752333997962939</v>
      </c>
      <c r="I124" s="450">
        <v>0.5159202729391219</v>
      </c>
      <c r="J124" s="450">
        <v>4.4211799355541492</v>
      </c>
      <c r="K124" s="445">
        <v>9.5385861740248051E-4</v>
      </c>
      <c r="L124" s="445">
        <v>1.9172065140807206E-4</v>
      </c>
      <c r="M124" s="445">
        <v>2.1340927656928249E-3</v>
      </c>
      <c r="N124" s="445">
        <v>1.8871799261676234E-2</v>
      </c>
      <c r="O124" s="445">
        <v>1.5873708440143539E-3</v>
      </c>
      <c r="P124" s="445">
        <v>7.4134662938261306E-2</v>
      </c>
    </row>
    <row r="125" spans="2:16" ht="15.75">
      <c r="B125" s="184" t="s">
        <v>139</v>
      </c>
      <c r="C125" s="398" t="s">
        <v>192</v>
      </c>
      <c r="D125" s="250" t="s">
        <v>201</v>
      </c>
      <c r="E125" s="250" t="s">
        <v>210</v>
      </c>
      <c r="G125" s="184" t="s">
        <v>139</v>
      </c>
      <c r="H125" s="345">
        <v>10044.77865408682</v>
      </c>
      <c r="I125" s="451">
        <v>3395.2176775407288</v>
      </c>
      <c r="J125" s="451">
        <v>40827.418578955381</v>
      </c>
      <c r="K125" s="452">
        <v>3.2944204006526321</v>
      </c>
      <c r="L125" s="452">
        <v>1.9512053715093705</v>
      </c>
      <c r="M125" s="452">
        <v>5.8685379587401725</v>
      </c>
      <c r="N125" s="452">
        <v>57.338911302280422</v>
      </c>
      <c r="O125" s="452">
        <v>16.214180490843745</v>
      </c>
      <c r="P125" s="452">
        <v>156.33768177004632</v>
      </c>
    </row>
    <row r="126" spans="2:16" ht="15.75">
      <c r="B126" s="180" t="s">
        <v>147</v>
      </c>
      <c r="C126" s="400" t="s">
        <v>193</v>
      </c>
      <c r="D126" s="252" t="s">
        <v>202</v>
      </c>
      <c r="E126" s="252" t="s">
        <v>211</v>
      </c>
      <c r="G126" s="180" t="s">
        <v>147</v>
      </c>
      <c r="H126" s="454">
        <v>10392.084770935035</v>
      </c>
      <c r="I126" s="455">
        <v>4109.3802960685744</v>
      </c>
      <c r="J126" s="455">
        <v>41076.300927341072</v>
      </c>
      <c r="K126" s="441">
        <v>3.4950733678207904</v>
      </c>
      <c r="L126" s="441">
        <v>2.0489263168974894</v>
      </c>
      <c r="M126" s="441">
        <v>5.9043123368321222</v>
      </c>
      <c r="N126" s="441">
        <v>60.21229787782466</v>
      </c>
      <c r="O126" s="441">
        <v>16.452549096661752</v>
      </c>
      <c r="P126" s="441">
        <v>162.25588609726367</v>
      </c>
    </row>
    <row r="127" spans="2:16" ht="15.75">
      <c r="B127" s="181" t="s">
        <v>148</v>
      </c>
      <c r="C127" s="248"/>
      <c r="D127" s="248"/>
      <c r="E127" s="248"/>
      <c r="G127" s="181" t="s">
        <v>148</v>
      </c>
      <c r="H127" s="183"/>
      <c r="I127" s="183"/>
      <c r="J127" s="183"/>
      <c r="K127" s="183"/>
      <c r="L127" s="183"/>
      <c r="M127" s="183"/>
      <c r="N127" s="183"/>
      <c r="O127" s="183"/>
      <c r="P127" s="183"/>
    </row>
    <row r="128" spans="2:16" ht="15.75">
      <c r="B128" s="173" t="s">
        <v>137</v>
      </c>
      <c r="C128" s="243" t="s">
        <v>212</v>
      </c>
      <c r="D128" s="243" t="s">
        <v>217</v>
      </c>
      <c r="E128" s="243" t="s">
        <v>166</v>
      </c>
      <c r="G128" s="173" t="s">
        <v>137</v>
      </c>
      <c r="H128" s="174">
        <v>133.27057007451393</v>
      </c>
      <c r="I128" s="450">
        <v>59.246900228263463</v>
      </c>
      <c r="J128" s="450">
        <v>254.47345303621663</v>
      </c>
      <c r="K128" s="445">
        <v>6.6729172705656814E-2</v>
      </c>
      <c r="L128" s="445">
        <v>1.8537828607091196E-2</v>
      </c>
      <c r="M128" s="445">
        <v>0.21406962651663897</v>
      </c>
      <c r="N128" s="445">
        <v>0.97342056853215886</v>
      </c>
      <c r="O128" s="445">
        <v>0.16614865050189584</v>
      </c>
      <c r="P128" s="445">
        <v>1.8719925929519132</v>
      </c>
    </row>
    <row r="129" spans="2:16" ht="15.75">
      <c r="B129" s="173" t="s">
        <v>0</v>
      </c>
      <c r="C129" s="246" t="s">
        <v>159</v>
      </c>
      <c r="D129" s="243" t="s">
        <v>161</v>
      </c>
      <c r="E129" s="243" t="s">
        <v>167</v>
      </c>
      <c r="G129" s="173" t="s">
        <v>0</v>
      </c>
      <c r="H129" s="342">
        <v>160.04976009466188</v>
      </c>
      <c r="I129" s="450">
        <v>41.209846778769482</v>
      </c>
      <c r="J129" s="450">
        <v>390.75648218867127</v>
      </c>
      <c r="K129" s="445">
        <v>9.9991599708984191E-2</v>
      </c>
      <c r="L129" s="445">
        <v>8.7388887131146873E-3</v>
      </c>
      <c r="M129" s="445">
        <v>0.45863436876604607</v>
      </c>
      <c r="N129" s="445">
        <v>1.436728242074397</v>
      </c>
      <c r="O129" s="445">
        <v>6.2063022257182951E-2</v>
      </c>
      <c r="P129" s="445">
        <v>3.353519810309427</v>
      </c>
    </row>
    <row r="130" spans="2:16" ht="15.75">
      <c r="B130" s="173" t="s">
        <v>1</v>
      </c>
      <c r="C130" s="246" t="s">
        <v>213</v>
      </c>
      <c r="D130" s="243" t="s">
        <v>218</v>
      </c>
      <c r="E130" s="243" t="s">
        <v>221</v>
      </c>
      <c r="G130" s="173" t="s">
        <v>1</v>
      </c>
      <c r="H130" s="342">
        <v>91.167944744131361</v>
      </c>
      <c r="I130" s="450">
        <v>21.331867071871187</v>
      </c>
      <c r="J130" s="450">
        <v>249.14708757202058</v>
      </c>
      <c r="K130" s="445">
        <v>5.559196504601175E-2</v>
      </c>
      <c r="L130" s="445">
        <v>6.0233423304460309E-3</v>
      </c>
      <c r="M130" s="445">
        <v>0.26405320373657193</v>
      </c>
      <c r="N130" s="445">
        <v>0.68760904464459682</v>
      </c>
      <c r="O130" s="445">
        <v>3.8026884110285784E-2</v>
      </c>
      <c r="P130" s="445">
        <v>1.8592837155666058</v>
      </c>
    </row>
    <row r="131" spans="2:16" ht="15.75">
      <c r="B131" s="173" t="s">
        <v>138</v>
      </c>
      <c r="C131" s="243" t="s">
        <v>214</v>
      </c>
      <c r="D131" s="243" t="s">
        <v>219</v>
      </c>
      <c r="E131" s="243" t="s">
        <v>222</v>
      </c>
      <c r="G131" s="173" t="s">
        <v>138</v>
      </c>
      <c r="H131" s="450">
        <v>43.019479708029685</v>
      </c>
      <c r="I131" s="450">
        <v>29.282276652733717</v>
      </c>
      <c r="J131" s="450">
        <v>60.874227131250215</v>
      </c>
      <c r="K131" s="445">
        <v>2.0946793197362926E-2</v>
      </c>
      <c r="L131" s="445">
        <v>5.0095904468149951E-3</v>
      </c>
      <c r="M131" s="445">
        <v>5.3629798554807519E-2</v>
      </c>
      <c r="N131" s="445">
        <v>0.39146917012746413</v>
      </c>
      <c r="O131" s="445">
        <v>3.8425270935492743E-2</v>
      </c>
      <c r="P131" s="445">
        <v>1.2386317144579277</v>
      </c>
    </row>
    <row r="132" spans="2:16" ht="15.75">
      <c r="B132" s="184" t="s">
        <v>139</v>
      </c>
      <c r="C132" s="250" t="s">
        <v>384</v>
      </c>
      <c r="D132" s="250" t="s">
        <v>220</v>
      </c>
      <c r="E132" s="250" t="s">
        <v>223</v>
      </c>
      <c r="G132" s="184" t="s">
        <v>139</v>
      </c>
      <c r="H132" s="451">
        <v>427.50775462133686</v>
      </c>
      <c r="I132" s="451">
        <v>151.07089073163786</v>
      </c>
      <c r="J132" s="451">
        <v>843.80972193310288</v>
      </c>
      <c r="K132" s="452">
        <v>0.24325953065801567</v>
      </c>
      <c r="L132" s="452">
        <v>4.8087479516618355E-2</v>
      </c>
      <c r="M132" s="452">
        <v>0.99038699757406445</v>
      </c>
      <c r="N132" s="452">
        <v>3.4892270253786162</v>
      </c>
      <c r="O132" s="452">
        <v>0.31704543822300402</v>
      </c>
      <c r="P132" s="452">
        <v>6.9736340655628339</v>
      </c>
    </row>
    <row r="133" spans="2:16" ht="15.75">
      <c r="B133" s="177"/>
      <c r="C133" s="251"/>
      <c r="D133" s="251">
        <v>0</v>
      </c>
      <c r="E133" s="251">
        <v>0</v>
      </c>
      <c r="G133" s="177"/>
      <c r="H133" s="453"/>
      <c r="I133" s="453"/>
      <c r="J133" s="453"/>
      <c r="K133" s="446">
        <v>0</v>
      </c>
      <c r="L133" s="446">
        <v>0</v>
      </c>
      <c r="M133" s="447">
        <v>0</v>
      </c>
      <c r="N133" s="446">
        <v>0</v>
      </c>
      <c r="O133" s="446">
        <v>0</v>
      </c>
      <c r="P133" s="447">
        <v>0</v>
      </c>
    </row>
    <row r="134" spans="2:16" ht="15.75">
      <c r="B134" s="173" t="s">
        <v>2</v>
      </c>
      <c r="C134" s="243" t="s">
        <v>215</v>
      </c>
      <c r="D134" s="243" t="s">
        <v>162</v>
      </c>
      <c r="E134" s="243" t="s">
        <v>168</v>
      </c>
      <c r="G134" s="173" t="s">
        <v>2</v>
      </c>
      <c r="H134" s="450">
        <v>6677.9859026219074</v>
      </c>
      <c r="I134" s="450">
        <v>1373.1031057387349</v>
      </c>
      <c r="J134" s="450">
        <v>32665.323311420194</v>
      </c>
      <c r="K134" s="445">
        <v>2.04545832121847</v>
      </c>
      <c r="L134" s="445">
        <v>0.51322131958422035</v>
      </c>
      <c r="M134" s="445">
        <v>4.6953174229438259</v>
      </c>
      <c r="N134" s="445">
        <v>36.825184719093222</v>
      </c>
      <c r="O134" s="445">
        <v>5.823575668947389</v>
      </c>
      <c r="P134" s="445">
        <v>115.76009065884746</v>
      </c>
    </row>
    <row r="135" spans="2:16" ht="15.75">
      <c r="B135" s="173" t="s">
        <v>141</v>
      </c>
      <c r="C135" s="243" t="s">
        <v>188</v>
      </c>
      <c r="D135" s="243" t="s">
        <v>198</v>
      </c>
      <c r="E135" s="243" t="s">
        <v>206</v>
      </c>
      <c r="G135" s="173" t="s">
        <v>141</v>
      </c>
      <c r="H135" s="450">
        <v>3421.4589192747285</v>
      </c>
      <c r="I135" s="450">
        <v>1127.800051862047</v>
      </c>
      <c r="J135" s="450">
        <v>8691.9793349689808</v>
      </c>
      <c r="K135" s="445">
        <v>1.2192289205559297</v>
      </c>
      <c r="L135" s="445">
        <v>1.1361614839221548</v>
      </c>
      <c r="M135" s="445">
        <v>1.3498445280591793</v>
      </c>
      <c r="N135" s="445">
        <v>21.337360461989711</v>
      </c>
      <c r="O135" s="445">
        <v>8.5219100325663852</v>
      </c>
      <c r="P135" s="445">
        <v>46.393260593487987</v>
      </c>
    </row>
    <row r="136" spans="2:16" ht="15.75">
      <c r="B136" s="173" t="s">
        <v>3</v>
      </c>
      <c r="C136" s="246" t="s">
        <v>157</v>
      </c>
      <c r="D136" s="243" t="s">
        <v>160</v>
      </c>
      <c r="E136" s="246" t="s">
        <v>381</v>
      </c>
      <c r="F136" s="333"/>
      <c r="G136" s="245" t="s">
        <v>3</v>
      </c>
      <c r="H136" s="456">
        <v>461.56514765839648</v>
      </c>
      <c r="I136" s="456">
        <v>206.05054155945183</v>
      </c>
      <c r="J136" s="456">
        <v>596.32815061384747</v>
      </c>
      <c r="K136" s="457">
        <v>0.20896729347581297</v>
      </c>
      <c r="L136" s="457">
        <v>8.1240236814834638E-2</v>
      </c>
      <c r="M136" s="457">
        <v>0.57540456442256538</v>
      </c>
      <c r="N136" s="457">
        <v>3.3189172594136442</v>
      </c>
      <c r="O136" s="445">
        <v>0.62314038315413955</v>
      </c>
      <c r="P136" s="445">
        <v>5.9468384544007664</v>
      </c>
    </row>
    <row r="137" spans="2:16" ht="15.75">
      <c r="B137" s="196" t="s">
        <v>142</v>
      </c>
      <c r="C137" s="243" t="s">
        <v>189</v>
      </c>
      <c r="D137" s="243" t="s">
        <v>199</v>
      </c>
      <c r="E137" s="243" t="s">
        <v>207</v>
      </c>
      <c r="G137" s="196" t="s">
        <v>142</v>
      </c>
      <c r="H137" s="450">
        <v>306.56271916701576</v>
      </c>
      <c r="I137" s="450">
        <v>101.05088464683939</v>
      </c>
      <c r="J137" s="450">
        <v>778.80134841322069</v>
      </c>
      <c r="K137" s="445">
        <v>0.10924291128181129</v>
      </c>
      <c r="L137" s="445">
        <v>0.10180006895942507</v>
      </c>
      <c r="M137" s="445">
        <v>0.12094606971410249</v>
      </c>
      <c r="N137" s="445">
        <v>1.9118274973942782</v>
      </c>
      <c r="O137" s="445">
        <v>0.76356313891794825</v>
      </c>
      <c r="P137" s="445">
        <v>4.1568361491765238</v>
      </c>
    </row>
    <row r="138" spans="2:16" ht="15.75">
      <c r="B138" s="173" t="s">
        <v>154</v>
      </c>
      <c r="C138" s="243" t="s">
        <v>190</v>
      </c>
      <c r="D138" s="243" t="s">
        <v>200</v>
      </c>
      <c r="E138" s="243" t="s">
        <v>383</v>
      </c>
      <c r="G138" s="173" t="s">
        <v>154</v>
      </c>
      <c r="H138" s="450">
        <v>750.8455223273819</v>
      </c>
      <c r="I138" s="450">
        <v>210.17103339004049</v>
      </c>
      <c r="J138" s="450">
        <v>1427.1699077889391</v>
      </c>
      <c r="K138" s="445">
        <v>0.42285997392420249</v>
      </c>
      <c r="L138" s="445">
        <v>5.0136219797242483E-2</v>
      </c>
      <c r="M138" s="445">
        <v>1.1364170993479257</v>
      </c>
      <c r="N138" s="445">
        <v>6.8523559918271264</v>
      </c>
      <c r="O138" s="445">
        <v>0.31652264064765134</v>
      </c>
      <c r="P138" s="445">
        <v>13.711026063085177</v>
      </c>
    </row>
    <row r="139" spans="2:16" ht="15.75">
      <c r="B139" s="173" t="s">
        <v>145</v>
      </c>
      <c r="C139" s="243" t="s">
        <v>191</v>
      </c>
      <c r="D139" s="243" t="s">
        <v>191</v>
      </c>
      <c r="E139" s="243" t="s">
        <v>191</v>
      </c>
      <c r="G139" s="173" t="s">
        <v>145</v>
      </c>
      <c r="H139" s="450">
        <v>0</v>
      </c>
      <c r="I139" s="450">
        <v>0</v>
      </c>
      <c r="J139" s="450">
        <v>0</v>
      </c>
      <c r="K139" s="445">
        <v>0</v>
      </c>
      <c r="L139" s="445">
        <v>0</v>
      </c>
      <c r="M139" s="445">
        <v>0</v>
      </c>
      <c r="N139" s="445">
        <v>0</v>
      </c>
      <c r="O139" s="445">
        <v>0</v>
      </c>
      <c r="P139" s="445">
        <v>0</v>
      </c>
    </row>
    <row r="140" spans="2:16" ht="15.75">
      <c r="B140" s="173" t="s">
        <v>146</v>
      </c>
      <c r="C140" s="243" t="s">
        <v>158</v>
      </c>
      <c r="D140" s="243" t="s">
        <v>191</v>
      </c>
      <c r="E140" s="243" t="s">
        <v>208</v>
      </c>
      <c r="G140" s="173" t="s">
        <v>146</v>
      </c>
      <c r="H140" s="450">
        <v>1.9752333997962939</v>
      </c>
      <c r="I140" s="450">
        <v>0.5159202729391219</v>
      </c>
      <c r="J140" s="450">
        <v>4.4211799355541492</v>
      </c>
      <c r="K140" s="445">
        <v>9.5385861740248051E-4</v>
      </c>
      <c r="L140" s="445">
        <v>1.9172065140807206E-4</v>
      </c>
      <c r="M140" s="445">
        <v>2.1340927656928249E-3</v>
      </c>
      <c r="N140" s="445">
        <v>1.8871799261676234E-2</v>
      </c>
      <c r="O140" s="445">
        <v>1.5873708440143539E-3</v>
      </c>
      <c r="P140" s="445">
        <v>7.4134662938261306E-2</v>
      </c>
    </row>
    <row r="141" spans="2:16" ht="15.75">
      <c r="B141" s="184" t="s">
        <v>139</v>
      </c>
      <c r="C141" s="250" t="s">
        <v>395</v>
      </c>
      <c r="D141" s="250" t="s">
        <v>396</v>
      </c>
      <c r="E141" s="398" t="s">
        <v>216</v>
      </c>
      <c r="G141" s="184" t="s">
        <v>139</v>
      </c>
      <c r="H141" s="451">
        <v>11620.393444449226</v>
      </c>
      <c r="I141" s="451">
        <v>4440.4636390725273</v>
      </c>
      <c r="J141" s="451">
        <v>43071.449456820257</v>
      </c>
      <c r="K141" s="452">
        <v>4.0067112790736292</v>
      </c>
      <c r="L141" s="452">
        <v>2.3353452683760265</v>
      </c>
      <c r="M141" s="452">
        <v>6.1910952216214259</v>
      </c>
      <c r="N141" s="458">
        <v>70.264517728979655</v>
      </c>
      <c r="O141" s="452">
        <v>16.304302212846352</v>
      </c>
      <c r="P141" s="452">
        <v>184.38806774335731</v>
      </c>
    </row>
    <row r="142" spans="2:16" ht="15.75">
      <c r="B142" s="180" t="s">
        <v>147</v>
      </c>
      <c r="C142" s="252" t="s">
        <v>398</v>
      </c>
      <c r="D142" s="252" t="s">
        <v>397</v>
      </c>
      <c r="E142" s="252" t="s">
        <v>385</v>
      </c>
      <c r="G142" s="180" t="s">
        <v>147</v>
      </c>
      <c r="H142" s="455">
        <v>12047.901199070562</v>
      </c>
      <c r="I142" s="455">
        <v>5195.2658810035255</v>
      </c>
      <c r="J142" s="455">
        <v>43405.994051817368</v>
      </c>
      <c r="K142" s="441">
        <v>4.2499708097316446</v>
      </c>
      <c r="L142" s="441">
        <v>2.4855922570297233</v>
      </c>
      <c r="M142" s="441">
        <v>6.2391827011380441</v>
      </c>
      <c r="N142" s="441">
        <v>73.753744754358266</v>
      </c>
      <c r="O142" s="441">
        <v>16.621347651069357</v>
      </c>
      <c r="P142" s="441">
        <v>191.35361769468798</v>
      </c>
    </row>
    <row r="143" spans="2:16" ht="15.75">
      <c r="B143" s="198"/>
      <c r="C143" s="332"/>
      <c r="D143" s="332"/>
      <c r="E143" s="332"/>
      <c r="F143" s="333"/>
      <c r="G143" s="198"/>
      <c r="H143" s="334"/>
      <c r="I143" s="334"/>
      <c r="J143" s="334"/>
      <c r="K143" s="335"/>
      <c r="L143" s="335"/>
      <c r="M143" s="335"/>
      <c r="N143" s="335"/>
      <c r="O143" s="335"/>
      <c r="P143" s="335"/>
    </row>
    <row r="144" spans="2:16" ht="15.75">
      <c r="B144" s="198"/>
      <c r="C144" s="332"/>
      <c r="D144" s="332"/>
      <c r="E144" s="332"/>
      <c r="F144" s="333"/>
      <c r="G144" s="198"/>
      <c r="H144" s="334"/>
      <c r="I144" s="334"/>
      <c r="J144" s="334"/>
      <c r="K144" s="335"/>
      <c r="L144" s="335"/>
      <c r="M144" s="335"/>
      <c r="N144" s="335"/>
      <c r="O144" s="335"/>
      <c r="P144" s="335"/>
    </row>
    <row r="145" spans="2:16" ht="15">
      <c r="B145" s="336" t="s">
        <v>153</v>
      </c>
      <c r="C145" s="337"/>
      <c r="D145" s="333"/>
      <c r="E145" s="333"/>
      <c r="F145" s="333"/>
      <c r="G145" s="333"/>
      <c r="H145" s="397"/>
      <c r="I145" s="333"/>
      <c r="J145" s="333"/>
      <c r="K145" s="333"/>
      <c r="L145" s="333"/>
      <c r="M145" s="333"/>
      <c r="N145" s="333"/>
      <c r="O145" s="333"/>
      <c r="P145" s="333"/>
    </row>
    <row r="146" spans="2:16" ht="25.5">
      <c r="B146" s="367" t="s">
        <v>5</v>
      </c>
      <c r="C146" s="368" t="s">
        <v>68</v>
      </c>
      <c r="D146" s="368" t="s">
        <v>104</v>
      </c>
      <c r="E146" s="368" t="s">
        <v>42</v>
      </c>
      <c r="F146" s="356"/>
    </row>
    <row r="147" spans="2:16">
      <c r="B147" s="330" t="s">
        <v>304</v>
      </c>
      <c r="C147" s="348">
        <v>14528</v>
      </c>
      <c r="D147" s="331">
        <v>1388</v>
      </c>
      <c r="E147" s="331">
        <v>119</v>
      </c>
      <c r="F147" s="201"/>
    </row>
    <row r="148" spans="2:16" ht="15">
      <c r="B148" s="330" t="s">
        <v>305</v>
      </c>
      <c r="C148" s="348">
        <v>11415</v>
      </c>
      <c r="D148" s="331">
        <v>3196</v>
      </c>
      <c r="E148" s="331">
        <v>129</v>
      </c>
      <c r="F148" s="357"/>
    </row>
    <row r="149" spans="2:16" ht="15">
      <c r="B149" s="330" t="s">
        <v>306</v>
      </c>
      <c r="C149" s="348">
        <v>13491</v>
      </c>
      <c r="D149" s="331">
        <v>1960</v>
      </c>
      <c r="E149" s="331">
        <v>48</v>
      </c>
      <c r="F149" s="357"/>
    </row>
    <row r="150" spans="2:16" ht="15">
      <c r="B150" s="330" t="s">
        <v>307</v>
      </c>
      <c r="C150" s="348">
        <v>15566</v>
      </c>
      <c r="D150" s="331">
        <v>1976</v>
      </c>
      <c r="E150" s="331">
        <v>94</v>
      </c>
      <c r="F150" s="357"/>
    </row>
    <row r="151" spans="2:16" ht="15">
      <c r="B151" s="330" t="s">
        <v>308</v>
      </c>
      <c r="C151" s="348">
        <v>15217</v>
      </c>
      <c r="D151" s="331">
        <v>2600</v>
      </c>
      <c r="E151" s="331">
        <v>238</v>
      </c>
      <c r="F151" s="357"/>
    </row>
    <row r="152" spans="2:16" ht="15">
      <c r="B152" s="330" t="s">
        <v>309</v>
      </c>
      <c r="C152" s="348">
        <v>7673</v>
      </c>
      <c r="D152" s="331">
        <v>852</v>
      </c>
      <c r="E152" s="331">
        <v>121</v>
      </c>
      <c r="F152" s="357"/>
    </row>
    <row r="153" spans="2:16" ht="15">
      <c r="B153" s="330" t="s">
        <v>310</v>
      </c>
      <c r="C153" s="348">
        <v>15228</v>
      </c>
      <c r="D153" s="331">
        <v>2076</v>
      </c>
      <c r="E153" s="331">
        <v>81</v>
      </c>
      <c r="F153" s="357"/>
    </row>
    <row r="154" spans="2:16" ht="15">
      <c r="B154" s="330" t="s">
        <v>311</v>
      </c>
      <c r="C154" s="348">
        <v>15365</v>
      </c>
      <c r="D154" s="331">
        <v>2691</v>
      </c>
      <c r="E154" s="331">
        <v>110</v>
      </c>
      <c r="F154" s="357"/>
    </row>
    <row r="155" spans="2:16" ht="15">
      <c r="B155" s="330" t="s">
        <v>312</v>
      </c>
      <c r="C155" s="348">
        <v>50094</v>
      </c>
      <c r="D155" s="331">
        <v>6957</v>
      </c>
      <c r="E155" s="331">
        <v>907</v>
      </c>
      <c r="F155" s="357"/>
    </row>
    <row r="156" spans="2:16" ht="15">
      <c r="B156" s="330" t="s">
        <v>313</v>
      </c>
      <c r="C156" s="348">
        <v>24078</v>
      </c>
      <c r="D156" s="331">
        <v>4192</v>
      </c>
      <c r="E156" s="331">
        <v>664</v>
      </c>
      <c r="F156" s="357"/>
    </row>
    <row r="157" spans="2:16" ht="15">
      <c r="F157" s="357"/>
    </row>
  </sheetData>
  <pageMargins left="0.74803149606299213" right="0.74803149606299213" top="0.98425196850393704" bottom="0.98425196850393704" header="0.51181102362204722" footer="0.51181102362204722"/>
  <pageSetup orientation="landscape" horizontalDpi="1200" verticalDpi="1200" r:id="rId1"/>
  <headerFooter alignWithMargins="0"/>
</worksheet>
</file>

<file path=xl/worksheets/sheet5.xml><?xml version="1.0" encoding="utf-8"?>
<worksheet xmlns="http://schemas.openxmlformats.org/spreadsheetml/2006/main" xmlns:r="http://schemas.openxmlformats.org/officeDocument/2006/relationships">
  <dimension ref="A1:S293"/>
  <sheetViews>
    <sheetView zoomScale="84" zoomScaleNormal="84" workbookViewId="0">
      <pane xSplit="2" ySplit="6" topLeftCell="C183" activePane="bottomRight" state="frozen"/>
      <selection activeCell="F22" sqref="F22"/>
      <selection pane="topRight" activeCell="F22" sqref="F22"/>
      <selection pane="bottomLeft" activeCell="F22" sqref="F22"/>
      <selection pane="bottomRight" activeCell="M200" sqref="M200"/>
    </sheetView>
  </sheetViews>
  <sheetFormatPr defaultColWidth="8.85546875" defaultRowHeight="12.75"/>
  <cols>
    <col min="1" max="1" width="1.85546875" style="14" customWidth="1"/>
    <col min="2" max="2" width="19.42578125" style="14" customWidth="1"/>
    <col min="3" max="3" width="13.42578125" style="14" customWidth="1"/>
    <col min="4" max="4" width="14.42578125" style="14" bestFit="1" customWidth="1"/>
    <col min="5" max="5" width="12.5703125" style="14" customWidth="1"/>
    <col min="6" max="6" width="15.5703125" style="14" customWidth="1"/>
    <col min="7" max="7" width="19.28515625" style="14" bestFit="1" customWidth="1"/>
    <col min="8" max="8" width="17.42578125" style="14" bestFit="1" customWidth="1"/>
    <col min="9" max="9" width="13.85546875" style="14" customWidth="1"/>
    <col min="10" max="12" width="14.85546875" style="14" customWidth="1"/>
    <col min="13" max="13" width="18" style="14" customWidth="1"/>
    <col min="14" max="14" width="15.85546875" style="14" customWidth="1"/>
    <col min="15" max="15" width="17.140625" style="14" customWidth="1"/>
    <col min="16" max="16" width="17.28515625" style="14" customWidth="1"/>
    <col min="17" max="17" width="14.42578125" style="14" customWidth="1"/>
    <col min="18" max="18" width="12.7109375" style="14" bestFit="1" customWidth="1"/>
    <col min="19" max="19" width="12.7109375" style="14" customWidth="1"/>
    <col min="20" max="20" width="13.85546875" style="14" customWidth="1"/>
    <col min="21" max="16384" width="8.85546875" style="14"/>
  </cols>
  <sheetData>
    <row r="1" spans="1:19" ht="12.75" hidden="1" customHeight="1">
      <c r="A1" s="27"/>
      <c r="B1" s="27"/>
      <c r="C1" s="27"/>
      <c r="D1" s="27"/>
      <c r="E1" s="27"/>
      <c r="F1" s="27"/>
      <c r="G1" s="27"/>
      <c r="H1" s="27"/>
      <c r="I1" s="27"/>
      <c r="J1" s="27"/>
      <c r="K1" s="27"/>
      <c r="L1" s="27"/>
      <c r="M1" s="27"/>
      <c r="N1" s="27"/>
      <c r="O1" s="27"/>
      <c r="P1" s="27"/>
      <c r="Q1" s="27"/>
      <c r="R1" s="27"/>
      <c r="S1" s="27"/>
    </row>
    <row r="2" spans="1:19" ht="12.75" hidden="1" customHeight="1"/>
    <row r="3" spans="1:19" ht="15.75" hidden="1" customHeight="1">
      <c r="B3" s="28" t="s">
        <v>4</v>
      </c>
      <c r="C3" s="29"/>
      <c r="D3" s="29"/>
      <c r="E3" s="29"/>
      <c r="F3" s="29"/>
      <c r="G3" s="29"/>
      <c r="H3" s="29"/>
      <c r="I3" s="29"/>
      <c r="J3" s="29"/>
      <c r="K3" s="29"/>
      <c r="L3" s="29"/>
      <c r="M3" s="29"/>
      <c r="N3" s="29"/>
      <c r="O3" s="29"/>
      <c r="P3" s="29"/>
      <c r="Q3" s="29"/>
    </row>
    <row r="4" spans="1:19" ht="15.75" hidden="1" customHeight="1">
      <c r="B4" s="412" t="s">
        <v>5</v>
      </c>
      <c r="C4" s="428" t="s">
        <v>7</v>
      </c>
      <c r="D4" s="429"/>
      <c r="E4" s="429"/>
      <c r="F4" s="429"/>
      <c r="G4" s="429"/>
      <c r="H4" s="430"/>
      <c r="I4" s="409" t="s">
        <v>6</v>
      </c>
      <c r="J4" s="431"/>
      <c r="K4" s="431"/>
      <c r="L4" s="431"/>
      <c r="M4" s="431"/>
      <c r="N4" s="431"/>
      <c r="O4" s="432"/>
      <c r="P4" s="412" t="s">
        <v>8</v>
      </c>
    </row>
    <row r="5" spans="1:19" ht="45" hidden="1" customHeight="1">
      <c r="B5" s="413"/>
      <c r="C5" s="30" t="s">
        <v>15</v>
      </c>
      <c r="D5" s="30" t="s">
        <v>0</v>
      </c>
      <c r="E5" s="30" t="s">
        <v>1</v>
      </c>
      <c r="F5" s="30" t="s">
        <v>12</v>
      </c>
      <c r="G5" s="30" t="s">
        <v>81</v>
      </c>
      <c r="H5" s="31" t="s">
        <v>14</v>
      </c>
      <c r="I5" s="30" t="s">
        <v>2</v>
      </c>
      <c r="J5" s="30" t="s">
        <v>82</v>
      </c>
      <c r="K5" s="30"/>
      <c r="L5" s="30" t="s">
        <v>10</v>
      </c>
      <c r="M5" s="30" t="s">
        <v>11</v>
      </c>
      <c r="N5" s="32" t="s">
        <v>83</v>
      </c>
      <c r="O5" s="31" t="s">
        <v>14</v>
      </c>
      <c r="P5" s="425"/>
    </row>
    <row r="6" spans="1:19" ht="15" hidden="1" customHeight="1">
      <c r="B6" s="419" t="s">
        <v>84</v>
      </c>
      <c r="C6" s="426"/>
      <c r="D6" s="426"/>
      <c r="E6" s="426"/>
      <c r="F6" s="426"/>
      <c r="G6" s="426"/>
      <c r="H6" s="426"/>
      <c r="I6" s="426"/>
      <c r="J6" s="426"/>
      <c r="K6" s="426"/>
      <c r="L6" s="426"/>
      <c r="M6" s="426"/>
      <c r="N6" s="426"/>
      <c r="O6" s="426"/>
      <c r="P6" s="427"/>
    </row>
    <row r="7" spans="1:19" ht="15" hidden="1" customHeight="1">
      <c r="B7" s="33" t="s">
        <v>85</v>
      </c>
      <c r="C7" s="34">
        <v>60.935809905315729</v>
      </c>
      <c r="D7" s="34">
        <v>136.37073366315366</v>
      </c>
      <c r="E7" s="34">
        <v>90.375567713226943</v>
      </c>
      <c r="F7" s="34">
        <v>0.64679260872051425</v>
      </c>
      <c r="G7" s="34">
        <v>32.764916328483388</v>
      </c>
      <c r="H7" s="35">
        <v>321.09382021890019</v>
      </c>
      <c r="I7" s="34">
        <v>714.8969153815558</v>
      </c>
      <c r="J7" s="34">
        <v>1712.644365986476</v>
      </c>
      <c r="K7" s="34"/>
      <c r="L7" s="34">
        <v>268.29222503434977</v>
      </c>
      <c r="M7" s="34">
        <v>1427.1699077889391</v>
      </c>
      <c r="N7" s="34">
        <v>170.59262362116769</v>
      </c>
      <c r="O7" s="35">
        <v>4276.4563493837095</v>
      </c>
      <c r="P7" s="36">
        <v>4597.5501696026095</v>
      </c>
      <c r="Q7" s="37">
        <v>4108.2991541283573</v>
      </c>
    </row>
    <row r="8" spans="1:19" ht="15" hidden="1" customHeight="1">
      <c r="B8" s="33" t="s">
        <v>86</v>
      </c>
      <c r="C8" s="34">
        <v>36.372890967170186</v>
      </c>
      <c r="D8" s="34">
        <v>73.491759116252652</v>
      </c>
      <c r="E8" s="34">
        <v>18.196515301020057</v>
      </c>
      <c r="F8" s="34">
        <v>0.88423598711082996</v>
      </c>
      <c r="G8" s="34">
        <v>55.757227101579822</v>
      </c>
      <c r="H8" s="35">
        <v>184.70262847313356</v>
      </c>
      <c r="I8" s="34">
        <v>4789.3603015977496</v>
      </c>
      <c r="J8" s="34">
        <v>3712.1257455169248</v>
      </c>
      <c r="K8" s="34"/>
      <c r="L8" s="34">
        <v>563.94837731633856</v>
      </c>
      <c r="M8" s="34">
        <v>577.08354649221621</v>
      </c>
      <c r="N8" s="34">
        <v>350.99722737518198</v>
      </c>
      <c r="O8" s="35">
        <v>9975.124437721548</v>
      </c>
      <c r="P8" s="36">
        <v>10159.827066194681</v>
      </c>
      <c r="Q8" s="37">
        <v>41075.149131056656</v>
      </c>
    </row>
    <row r="9" spans="1:19" ht="15" hidden="1" customHeight="1">
      <c r="B9" s="33" t="s">
        <v>87</v>
      </c>
      <c r="C9" s="34">
        <v>38.513838902804252</v>
      </c>
      <c r="D9" s="34">
        <v>147.43813226566394</v>
      </c>
      <c r="E9" s="34">
        <v>43.665159114060856</v>
      </c>
      <c r="F9" s="34">
        <v>0.71169276420730854</v>
      </c>
      <c r="G9" s="34">
        <v>54.456677423904573</v>
      </c>
      <c r="H9" s="35">
        <v>284.7855004706409</v>
      </c>
      <c r="I9" s="34">
        <v>4210.0658249057506</v>
      </c>
      <c r="J9" s="34">
        <v>2226.8765084874235</v>
      </c>
      <c r="K9" s="34"/>
      <c r="L9" s="34">
        <v>206.05054155945183</v>
      </c>
      <c r="M9" s="34">
        <v>658.12925102808845</v>
      </c>
      <c r="N9" s="34">
        <v>209.78692677477906</v>
      </c>
      <c r="O9" s="35">
        <v>7500.650261141187</v>
      </c>
      <c r="P9" s="36">
        <v>7785.4357616118277</v>
      </c>
      <c r="Q9" s="37">
        <v>10390.515825081819</v>
      </c>
    </row>
    <row r="10" spans="1:19" ht="15" hidden="1" customHeight="1">
      <c r="B10" s="33" t="s">
        <v>88</v>
      </c>
      <c r="C10" s="34">
        <v>108.02994803054644</v>
      </c>
      <c r="D10" s="34">
        <v>210.24494714043323</v>
      </c>
      <c r="E10" s="34">
        <v>24.813574873033566</v>
      </c>
      <c r="F10" s="34">
        <v>0.27270305650131682</v>
      </c>
      <c r="G10" s="34">
        <v>26.820850568788664</v>
      </c>
      <c r="H10" s="35">
        <v>370.18202366930325</v>
      </c>
      <c r="I10" s="34">
        <v>4661.4537637576359</v>
      </c>
      <c r="J10" s="34">
        <v>2317.8345600702132</v>
      </c>
      <c r="K10" s="34"/>
      <c r="L10" s="34">
        <v>280.25068701868412</v>
      </c>
      <c r="M10" s="34">
        <v>1182.8188162863764</v>
      </c>
      <c r="N10" s="34">
        <v>218.18698262621427</v>
      </c>
      <c r="O10" s="35">
        <v>8650.0358037152</v>
      </c>
      <c r="P10" s="36">
        <v>9020.2178273845038</v>
      </c>
    </row>
    <row r="11" spans="1:19" ht="15" hidden="1" customHeight="1">
      <c r="B11" s="33" t="s">
        <v>89</v>
      </c>
      <c r="C11" s="34">
        <v>156.22648823254565</v>
      </c>
      <c r="D11" s="34">
        <v>245.30581942355914</v>
      </c>
      <c r="E11" s="34">
        <v>212.52751931812867</v>
      </c>
      <c r="F11" s="34">
        <v>0.41777043576810413</v>
      </c>
      <c r="G11" s="34">
        <v>32.764916328483388</v>
      </c>
      <c r="H11" s="35">
        <v>647.24251373848494</v>
      </c>
      <c r="I11" s="34">
        <v>763.10276599728604</v>
      </c>
      <c r="J11" s="34">
        <v>3232.2023417708892</v>
      </c>
      <c r="K11" s="34"/>
      <c r="L11" s="34">
        <v>596.32815061384747</v>
      </c>
      <c r="M11" s="34">
        <v>750.74932058201784</v>
      </c>
      <c r="N11" s="34">
        <v>307.5492789180779</v>
      </c>
      <c r="O11" s="35">
        <v>5631.987908786713</v>
      </c>
      <c r="P11" s="36">
        <v>6279.2304225251983</v>
      </c>
    </row>
    <row r="12" spans="1:19" ht="15" hidden="1" customHeight="1">
      <c r="B12" s="33" t="s">
        <v>90</v>
      </c>
      <c r="C12" s="34">
        <v>111.97132919666768</v>
      </c>
      <c r="D12" s="34">
        <v>368.43274083919232</v>
      </c>
      <c r="E12" s="34">
        <v>191.90681342125814</v>
      </c>
      <c r="F12" s="34">
        <v>0.27028548505420025</v>
      </c>
      <c r="G12" s="34">
        <v>41.851735070727692</v>
      </c>
      <c r="H12" s="35">
        <v>714.43290401290005</v>
      </c>
      <c r="I12" s="34">
        <v>706.54325607411295</v>
      </c>
      <c r="J12" s="34">
        <v>1127.800051862047</v>
      </c>
      <c r="K12" s="34"/>
      <c r="L12" s="34">
        <v>490.24468888802568</v>
      </c>
      <c r="M12" s="34">
        <v>968.22736864443266</v>
      </c>
      <c r="N12" s="34">
        <v>118.99483374224562</v>
      </c>
      <c r="O12" s="35">
        <v>3393.8662501154577</v>
      </c>
      <c r="P12" s="36">
        <v>4108.2991541283573</v>
      </c>
    </row>
    <row r="13" spans="1:19" ht="15" hidden="1" customHeight="1">
      <c r="B13" s="33" t="s">
        <v>91</v>
      </c>
      <c r="C13" s="34">
        <v>87.515067064465654</v>
      </c>
      <c r="D13" s="34">
        <v>61.516000771281725</v>
      </c>
      <c r="E13" s="34">
        <v>18.985894051495698</v>
      </c>
      <c r="F13" s="34">
        <v>0.24209800404207249</v>
      </c>
      <c r="G13" s="34">
        <v>34.85172073849192</v>
      </c>
      <c r="H13" s="35">
        <v>203.11078062977708</v>
      </c>
      <c r="I13" s="34">
        <v>493.4430016157022</v>
      </c>
      <c r="J13" s="34">
        <v>2406.7979175393452</v>
      </c>
      <c r="K13" s="34"/>
      <c r="L13" s="34">
        <v>481.69391480646209</v>
      </c>
      <c r="M13" s="34">
        <v>451.90793386020761</v>
      </c>
      <c r="N13" s="34">
        <v>236.16667664013724</v>
      </c>
      <c r="O13" s="35">
        <v>4049.4918612332426</v>
      </c>
      <c r="P13" s="36">
        <v>4252.6026418630199</v>
      </c>
    </row>
    <row r="14" spans="1:19" ht="15" hidden="1" customHeight="1">
      <c r="B14" s="33" t="s">
        <v>92</v>
      </c>
      <c r="C14" s="34">
        <v>37.528744966959316</v>
      </c>
      <c r="D14" s="34">
        <v>142.00977223689517</v>
      </c>
      <c r="E14" s="34">
        <v>109.38629709545715</v>
      </c>
      <c r="F14" s="34">
        <v>0.10318405458782437</v>
      </c>
      <c r="G14" s="34">
        <v>54.872658662241022</v>
      </c>
      <c r="H14" s="35">
        <v>343.90065701614049</v>
      </c>
      <c r="I14" s="34">
        <v>456.53784932080663</v>
      </c>
      <c r="J14" s="34">
        <v>3127.7801049209102</v>
      </c>
      <c r="K14" s="34"/>
      <c r="L14" s="34">
        <v>581.30976754403252</v>
      </c>
      <c r="M14" s="34">
        <v>913.48065605995544</v>
      </c>
      <c r="N14" s="34">
        <v>300.6058284962001</v>
      </c>
      <c r="O14" s="35">
        <v>5359.3574752466184</v>
      </c>
      <c r="P14" s="36">
        <v>5703.2581322627593</v>
      </c>
    </row>
    <row r="15" spans="1:19" ht="15" hidden="1" customHeight="1">
      <c r="B15" s="33" t="s">
        <v>93</v>
      </c>
      <c r="C15" s="34">
        <v>113.35195319226368</v>
      </c>
      <c r="D15" s="34">
        <v>57.323175116095939</v>
      </c>
      <c r="E15" s="34">
        <v>46.285084886899789</v>
      </c>
      <c r="F15" s="34">
        <v>0.28794907110420376</v>
      </c>
      <c r="G15" s="34">
        <v>31.922135190433643</v>
      </c>
      <c r="H15" s="35">
        <v>249.17029745679724</v>
      </c>
      <c r="I15" s="34">
        <v>30421.292433555314</v>
      </c>
      <c r="J15" s="34">
        <v>8691.9793349689808</v>
      </c>
      <c r="K15" s="34"/>
      <c r="L15" s="34">
        <v>565.18832752080459</v>
      </c>
      <c r="M15" s="34">
        <v>368.71738914154571</v>
      </c>
      <c r="N15" s="34">
        <v>846.6452037580035</v>
      </c>
      <c r="O15" s="35">
        <v>40825.97883359986</v>
      </c>
      <c r="P15" s="36">
        <v>41075.149131056656</v>
      </c>
    </row>
    <row r="16" spans="1:19" ht="15" hidden="1" customHeight="1">
      <c r="B16" s="33" t="s">
        <v>94</v>
      </c>
      <c r="C16" s="34">
        <v>67.729377670522467</v>
      </c>
      <c r="D16" s="34">
        <v>35.272972268987012</v>
      </c>
      <c r="E16" s="34">
        <v>21.538635104830689</v>
      </c>
      <c r="F16" s="34">
        <v>0.22616399870710496</v>
      </c>
      <c r="G16" s="34">
        <v>33.735769218816593</v>
      </c>
      <c r="H16" s="35">
        <v>158.50291826186387</v>
      </c>
      <c r="I16" s="34">
        <v>3807.0134207713363</v>
      </c>
      <c r="J16" s="34">
        <v>5658.5482616240797</v>
      </c>
      <c r="K16" s="34"/>
      <c r="L16" s="34">
        <v>582.34638589973838</v>
      </c>
      <c r="M16" s="34">
        <v>210.17103339004049</v>
      </c>
      <c r="N16" s="34">
        <v>540.05210141024872</v>
      </c>
      <c r="O16" s="35">
        <v>10765.085025926712</v>
      </c>
      <c r="P16" s="36">
        <v>10923.587944188575</v>
      </c>
    </row>
    <row r="17" spans="2:17" ht="15.75" hidden="1" customHeight="1">
      <c r="B17" s="419" t="s">
        <v>95</v>
      </c>
      <c r="C17" s="426"/>
      <c r="D17" s="426"/>
      <c r="E17" s="426"/>
      <c r="F17" s="426"/>
      <c r="G17" s="426"/>
      <c r="H17" s="426"/>
      <c r="I17" s="426"/>
      <c r="J17" s="426"/>
      <c r="K17" s="426"/>
      <c r="L17" s="426"/>
      <c r="M17" s="426"/>
      <c r="N17" s="426"/>
      <c r="O17" s="426"/>
      <c r="P17" s="427"/>
    </row>
    <row r="18" spans="2:17" ht="15" hidden="1" customHeight="1">
      <c r="B18" s="33" t="s">
        <v>85</v>
      </c>
      <c r="C18" s="34">
        <v>99.256829847461205</v>
      </c>
      <c r="D18" s="34">
        <v>148.8858655030001</v>
      </c>
      <c r="E18" s="34">
        <v>105.94773587750498</v>
      </c>
      <c r="F18" s="34">
        <v>0.64679260872051425</v>
      </c>
      <c r="G18" s="34">
        <v>35.771846309408637</v>
      </c>
      <c r="H18" s="35">
        <v>390.50907014609544</v>
      </c>
      <c r="I18" s="34">
        <v>1661.1563359111824</v>
      </c>
      <c r="J18" s="34">
        <v>1712.644365986476</v>
      </c>
      <c r="K18" s="34"/>
      <c r="L18" s="34">
        <v>268.29222503434977</v>
      </c>
      <c r="M18" s="34">
        <v>1427.1699077889391</v>
      </c>
      <c r="N18" s="34">
        <v>170.59262362116769</v>
      </c>
      <c r="O18" s="35">
        <v>5222.7157699133359</v>
      </c>
      <c r="P18" s="36">
        <v>5613.2248400594317</v>
      </c>
      <c r="Q18" s="37">
        <v>5194.3197070128626</v>
      </c>
    </row>
    <row r="19" spans="2:17" ht="15" hidden="1" customHeight="1">
      <c r="B19" s="33" t="s">
        <v>86</v>
      </c>
      <c r="C19" s="34">
        <v>59.246900228263463</v>
      </c>
      <c r="D19" s="34">
        <v>80.236307816518618</v>
      </c>
      <c r="E19" s="34">
        <v>21.331867071871187</v>
      </c>
      <c r="F19" s="34">
        <v>0.96538484991275286</v>
      </c>
      <c r="G19" s="34">
        <v>60.874227131250215</v>
      </c>
      <c r="H19" s="35">
        <v>222.65468709781626</v>
      </c>
      <c r="I19" s="34">
        <v>6943.6299443480339</v>
      </c>
      <c r="J19" s="34">
        <v>3712.1257455169248</v>
      </c>
      <c r="K19" s="34"/>
      <c r="L19" s="34">
        <v>563.94837731633856</v>
      </c>
      <c r="M19" s="34">
        <v>577.08354649221621</v>
      </c>
      <c r="N19" s="34">
        <v>350.99722737518198</v>
      </c>
      <c r="O19" s="35">
        <v>12129.39408047183</v>
      </c>
      <c r="P19" s="36">
        <v>12352.048767569646</v>
      </c>
      <c r="Q19" s="37">
        <v>43404.868681441883</v>
      </c>
    </row>
    <row r="20" spans="2:17" ht="15" hidden="1" customHeight="1">
      <c r="B20" s="33" t="s">
        <v>87</v>
      </c>
      <c r="C20" s="34">
        <v>62.734237235676694</v>
      </c>
      <c r="D20" s="34">
        <v>160.9689508948525</v>
      </c>
      <c r="E20" s="34">
        <v>51.188887239362543</v>
      </c>
      <c r="F20" s="34">
        <v>0.77700684248689045</v>
      </c>
      <c r="G20" s="34">
        <v>59.454322293980532</v>
      </c>
      <c r="H20" s="35">
        <v>335.12340450635912</v>
      </c>
      <c r="I20" s="34">
        <v>5556.4843516246783</v>
      </c>
      <c r="J20" s="34">
        <v>2226.8765084874235</v>
      </c>
      <c r="K20" s="34"/>
      <c r="L20" s="34">
        <v>206.05054155945183</v>
      </c>
      <c r="M20" s="34">
        <v>658.12925102808845</v>
      </c>
      <c r="N20" s="34">
        <v>209.78692677477906</v>
      </c>
      <c r="O20" s="35">
        <v>8847.0687878601148</v>
      </c>
      <c r="P20" s="36">
        <v>9182.192192366474</v>
      </c>
      <c r="Q20" s="37">
        <v>12034.628624486662</v>
      </c>
    </row>
    <row r="21" spans="2:17" ht="15" hidden="1" customHeight="1">
      <c r="B21" s="33" t="s">
        <v>88</v>
      </c>
      <c r="C21" s="34">
        <v>175.96730373747985</v>
      </c>
      <c r="D21" s="34">
        <v>229.53972660993028</v>
      </c>
      <c r="E21" s="34">
        <v>29.089079530507831</v>
      </c>
      <c r="F21" s="34">
        <v>0.27270305650131682</v>
      </c>
      <c r="G21" s="34">
        <v>29.282276652733717</v>
      </c>
      <c r="H21" s="35">
        <v>464.15108958715302</v>
      </c>
      <c r="I21" s="34">
        <v>7803.0969927684664</v>
      </c>
      <c r="J21" s="34">
        <v>2317.8345600702132</v>
      </c>
      <c r="K21" s="34"/>
      <c r="L21" s="34">
        <v>162.9626731356131</v>
      </c>
      <c r="M21" s="34">
        <v>1182.8188162863764</v>
      </c>
      <c r="N21" s="34">
        <v>218.18698262621427</v>
      </c>
      <c r="O21" s="35">
        <v>11674.39101884296</v>
      </c>
      <c r="P21" s="36">
        <v>12138.542108430112</v>
      </c>
    </row>
    <row r="22" spans="2:17" ht="15" hidden="1" customHeight="1">
      <c r="B22" s="33" t="s">
        <v>89</v>
      </c>
      <c r="C22" s="34">
        <v>254.47345303621663</v>
      </c>
      <c r="D22" s="34">
        <v>267.81823531149178</v>
      </c>
      <c r="E22" s="34">
        <v>249.14708757202058</v>
      </c>
      <c r="F22" s="34">
        <v>0.41777043576810413</v>
      </c>
      <c r="G22" s="34">
        <v>35.771846309408637</v>
      </c>
      <c r="H22" s="35">
        <v>807.62839266490573</v>
      </c>
      <c r="I22" s="34">
        <v>3777.3429516196588</v>
      </c>
      <c r="J22" s="34">
        <v>3232.2023417708892</v>
      </c>
      <c r="K22" s="34"/>
      <c r="L22" s="34">
        <v>596.32815061384747</v>
      </c>
      <c r="M22" s="34">
        <v>750.74932058201784</v>
      </c>
      <c r="N22" s="34">
        <v>307.5492789180779</v>
      </c>
      <c r="O22" s="35">
        <v>8646.2280944090853</v>
      </c>
      <c r="P22" s="36">
        <v>9453.8564870739901</v>
      </c>
    </row>
    <row r="23" spans="2:17" ht="15" hidden="1" customHeight="1">
      <c r="B23" s="33" t="s">
        <v>90</v>
      </c>
      <c r="C23" s="34">
        <v>182.38732179217641</v>
      </c>
      <c r="D23" s="34">
        <v>390.75648218867127</v>
      </c>
      <c r="E23" s="34">
        <v>224.97332958355929</v>
      </c>
      <c r="F23" s="34">
        <v>0.29509035622403351</v>
      </c>
      <c r="G23" s="34">
        <v>45.692588368696008</v>
      </c>
      <c r="H23" s="35">
        <v>844.1048122893269</v>
      </c>
      <c r="I23" s="34">
        <v>1751.789217605912</v>
      </c>
      <c r="J23" s="34">
        <v>1127.800051862047</v>
      </c>
      <c r="K23" s="34"/>
      <c r="L23" s="34">
        <v>490.24468888802568</v>
      </c>
      <c r="M23" s="34">
        <v>968.22736864443266</v>
      </c>
      <c r="N23" s="34">
        <v>118.99483374224562</v>
      </c>
      <c r="O23" s="35">
        <v>4439.1122116472561</v>
      </c>
      <c r="P23" s="36">
        <v>5283.2170239365832</v>
      </c>
    </row>
    <row r="24" spans="2:17" ht="15" hidden="1" customHeight="1">
      <c r="B24" s="33" t="s">
        <v>91</v>
      </c>
      <c r="C24" s="34">
        <v>142.55112279961773</v>
      </c>
      <c r="D24" s="34">
        <v>65.243322308842437</v>
      </c>
      <c r="E24" s="34">
        <v>22.257259780087267</v>
      </c>
      <c r="F24" s="34">
        <v>0.26431602954770833</v>
      </c>
      <c r="G24" s="34">
        <v>34.85172073849192</v>
      </c>
      <c r="H24" s="35">
        <v>265.16774165658705</v>
      </c>
      <c r="I24" s="34">
        <v>1373.1031057387349</v>
      </c>
      <c r="J24" s="34">
        <v>2406.7979175393452</v>
      </c>
      <c r="K24" s="34"/>
      <c r="L24" s="34">
        <v>481.69391480646209</v>
      </c>
      <c r="M24" s="34">
        <v>451.90793386020761</v>
      </c>
      <c r="N24" s="34">
        <v>236.16667664013724</v>
      </c>
      <c r="O24" s="35">
        <v>4929.1519653562755</v>
      </c>
      <c r="P24" s="36">
        <v>5194.3197070128626</v>
      </c>
    </row>
    <row r="25" spans="2:17" ht="15" hidden="1" customHeight="1">
      <c r="B25" s="33" t="s">
        <v>92</v>
      </c>
      <c r="C25" s="34">
        <v>61.12964214904607</v>
      </c>
      <c r="D25" s="34">
        <v>155.04241475740335</v>
      </c>
      <c r="E25" s="34">
        <v>128.23411024162937</v>
      </c>
      <c r="F25" s="34">
        <v>0.11265355007449017</v>
      </c>
      <c r="G25" s="34">
        <v>59.90847931901871</v>
      </c>
      <c r="H25" s="35">
        <v>404.427300017172</v>
      </c>
      <c r="I25" s="34">
        <v>1381.0785710011369</v>
      </c>
      <c r="J25" s="34">
        <v>3127.7801049209102</v>
      </c>
      <c r="K25" s="34"/>
      <c r="L25" s="34">
        <v>581.30976754403252</v>
      </c>
      <c r="M25" s="34">
        <v>913.48065605995544</v>
      </c>
      <c r="N25" s="34">
        <v>300.6058284962001</v>
      </c>
      <c r="O25" s="35">
        <v>6283.898196926948</v>
      </c>
      <c r="P25" s="36">
        <v>6688.3254969441205</v>
      </c>
    </row>
    <row r="26" spans="2:17" ht="15" hidden="1" customHeight="1">
      <c r="B26" s="33" t="s">
        <v>93</v>
      </c>
      <c r="C26" s="34">
        <v>184.63618598594235</v>
      </c>
      <c r="D26" s="34">
        <v>60.796448777138878</v>
      </c>
      <c r="E26" s="34">
        <v>54.260239495540773</v>
      </c>
      <c r="F26" s="34">
        <v>0.31437498003076203</v>
      </c>
      <c r="G26" s="34">
        <v>34.85172073849192</v>
      </c>
      <c r="H26" s="35">
        <v>334.85896997714468</v>
      </c>
      <c r="I26" s="34">
        <v>32665.323311420194</v>
      </c>
      <c r="J26" s="34">
        <v>8691.9793349689808</v>
      </c>
      <c r="K26" s="34"/>
      <c r="L26" s="34">
        <v>565.18832752080459</v>
      </c>
      <c r="M26" s="34">
        <v>368.71738914154571</v>
      </c>
      <c r="N26" s="34">
        <v>846.6452037580035</v>
      </c>
      <c r="O26" s="35">
        <v>43070.009711464736</v>
      </c>
      <c r="P26" s="36">
        <v>43404.868681441883</v>
      </c>
    </row>
    <row r="27" spans="2:17" ht="15" hidden="1" customHeight="1">
      <c r="B27" s="33" t="s">
        <v>94</v>
      </c>
      <c r="C27" s="34">
        <v>110.32270393325884</v>
      </c>
      <c r="D27" s="34">
        <v>41.209846778769482</v>
      </c>
      <c r="E27" s="34">
        <v>25.249851049229761</v>
      </c>
      <c r="F27" s="34">
        <v>0.24691971501965168</v>
      </c>
      <c r="G27" s="34">
        <v>33.735769218816593</v>
      </c>
      <c r="H27" s="35">
        <v>210.76509069509433</v>
      </c>
      <c r="I27" s="34">
        <v>3866.8542441810664</v>
      </c>
      <c r="J27" s="34">
        <v>5658.5482616240797</v>
      </c>
      <c r="K27" s="34"/>
      <c r="L27" s="34">
        <v>582.34638589973838</v>
      </c>
      <c r="M27" s="34">
        <v>210.17103339004049</v>
      </c>
      <c r="N27" s="34">
        <v>540.05210141024872</v>
      </c>
      <c r="O27" s="35">
        <v>10824.925849336443</v>
      </c>
      <c r="P27" s="36">
        <v>11035.690940031538</v>
      </c>
    </row>
    <row r="28" spans="2:17" ht="15" hidden="1" customHeight="1">
      <c r="B28" s="29"/>
      <c r="C28" s="38"/>
      <c r="D28" s="38"/>
      <c r="E28" s="38"/>
      <c r="F28" s="38"/>
      <c r="G28" s="38"/>
      <c r="H28" s="38"/>
      <c r="I28" s="38"/>
      <c r="J28" s="38"/>
      <c r="K28" s="38"/>
      <c r="L28" s="38"/>
      <c r="M28" s="38"/>
      <c r="N28" s="38"/>
      <c r="O28" s="38"/>
      <c r="P28" s="38"/>
    </row>
    <row r="29" spans="2:17" ht="15.75" hidden="1" customHeight="1">
      <c r="B29" s="39" t="s">
        <v>96</v>
      </c>
      <c r="C29" s="40"/>
      <c r="D29" s="40"/>
      <c r="E29" s="40"/>
      <c r="F29" s="40"/>
      <c r="G29" s="40"/>
      <c r="H29" s="40"/>
      <c r="I29" s="40"/>
      <c r="J29" s="40"/>
      <c r="K29" s="40"/>
      <c r="L29" s="40"/>
      <c r="M29" s="40"/>
      <c r="N29" s="40"/>
      <c r="O29" s="40"/>
      <c r="P29" s="40"/>
    </row>
    <row r="30" spans="2:17" ht="15.75" hidden="1" customHeight="1">
      <c r="B30" s="412" t="s">
        <v>5</v>
      </c>
      <c r="C30" s="428" t="s">
        <v>7</v>
      </c>
      <c r="D30" s="429"/>
      <c r="E30" s="429"/>
      <c r="F30" s="429"/>
      <c r="G30" s="429"/>
      <c r="H30" s="430"/>
      <c r="I30" s="409" t="s">
        <v>6</v>
      </c>
      <c r="J30" s="431"/>
      <c r="K30" s="431"/>
      <c r="L30" s="431"/>
      <c r="M30" s="431"/>
      <c r="N30" s="431"/>
      <c r="O30" s="432"/>
      <c r="P30" s="412" t="s">
        <v>8</v>
      </c>
    </row>
    <row r="31" spans="2:17" ht="45.75" hidden="1" customHeight="1">
      <c r="B31" s="413"/>
      <c r="C31" s="30" t="s">
        <v>15</v>
      </c>
      <c r="D31" s="30" t="s">
        <v>0</v>
      </c>
      <c r="E31" s="30" t="s">
        <v>1</v>
      </c>
      <c r="F31" s="30" t="s">
        <v>12</v>
      </c>
      <c r="G31" s="30" t="s">
        <v>81</v>
      </c>
      <c r="H31" s="31" t="s">
        <v>14</v>
      </c>
      <c r="I31" s="30" t="s">
        <v>2</v>
      </c>
      <c r="J31" s="30" t="s">
        <v>82</v>
      </c>
      <c r="K31" s="30"/>
      <c r="L31" s="30" t="s">
        <v>10</v>
      </c>
      <c r="M31" s="30" t="s">
        <v>11</v>
      </c>
      <c r="N31" s="32" t="s">
        <v>83</v>
      </c>
      <c r="O31" s="31" t="s">
        <v>14</v>
      </c>
      <c r="P31" s="425"/>
    </row>
    <row r="32" spans="2:17" ht="19.5" hidden="1" customHeight="1">
      <c r="B32" s="419" t="s">
        <v>84</v>
      </c>
      <c r="C32" s="426"/>
      <c r="D32" s="426"/>
      <c r="E32" s="426"/>
      <c r="F32" s="426"/>
      <c r="G32" s="426"/>
      <c r="H32" s="426"/>
      <c r="I32" s="426"/>
      <c r="J32" s="426"/>
      <c r="K32" s="426"/>
      <c r="L32" s="426"/>
      <c r="M32" s="426"/>
      <c r="N32" s="426"/>
      <c r="O32" s="426"/>
      <c r="P32" s="427"/>
    </row>
    <row r="33" spans="2:18" ht="15.75" hidden="1" customHeight="1">
      <c r="B33" s="41" t="s">
        <v>85</v>
      </c>
      <c r="C33" s="34">
        <v>4.390188033524188E-2</v>
      </c>
      <c r="D33" s="34">
        <v>9.8249808114664022E-2</v>
      </c>
      <c r="E33" s="34">
        <v>6.5112080485033821E-2</v>
      </c>
      <c r="F33" s="34">
        <v>4.6598891118192676E-4</v>
      </c>
      <c r="G33" s="34">
        <v>2.3605847498907342E-2</v>
      </c>
      <c r="H33" s="42">
        <v>0.23133560534502898</v>
      </c>
      <c r="I33" s="34">
        <v>0.51505541454002579</v>
      </c>
      <c r="J33" s="34">
        <v>1.2338936354369423</v>
      </c>
      <c r="K33" s="34"/>
      <c r="L33" s="34">
        <v>0.19329411025529525</v>
      </c>
      <c r="M33" s="34">
        <v>1.028220394660619</v>
      </c>
      <c r="N33" s="34">
        <v>0.12290534843023608</v>
      </c>
      <c r="O33" s="42">
        <v>3.0810204246280324</v>
      </c>
      <c r="P33" s="43">
        <v>3.3123560299730612</v>
      </c>
      <c r="Q33" s="37">
        <v>2.0484598467548261</v>
      </c>
      <c r="R33" s="37">
        <v>20.796548493172942</v>
      </c>
    </row>
    <row r="34" spans="2:18" ht="15.75" hidden="1" customHeight="1">
      <c r="B34" s="41" t="s">
        <v>86</v>
      </c>
      <c r="C34" s="34">
        <v>1.1380754370203435E-2</v>
      </c>
      <c r="D34" s="34">
        <v>2.29949183717937E-2</v>
      </c>
      <c r="E34" s="34">
        <v>5.693527941495637E-3</v>
      </c>
      <c r="F34" s="34">
        <v>2.7666958295082287E-4</v>
      </c>
      <c r="G34" s="34">
        <v>1.7445940895362898E-2</v>
      </c>
      <c r="H34" s="42">
        <v>5.7791811161806483E-2</v>
      </c>
      <c r="I34" s="34">
        <v>1.4985482795987954</v>
      </c>
      <c r="J34" s="34">
        <v>1.1614911594233182</v>
      </c>
      <c r="K34" s="34"/>
      <c r="L34" s="34">
        <v>0.17645443595630117</v>
      </c>
      <c r="M34" s="34">
        <v>0.18056431367090622</v>
      </c>
      <c r="N34" s="34">
        <v>0.10982391344655257</v>
      </c>
      <c r="O34" s="42">
        <v>3.1211277965336506</v>
      </c>
      <c r="P34" s="43">
        <v>3.1789196076954571</v>
      </c>
      <c r="Q34" s="37">
        <v>5.9041467774984424</v>
      </c>
      <c r="R34" s="37">
        <v>147.93142994156221</v>
      </c>
    </row>
    <row r="35" spans="2:18" ht="15.75" hidden="1" customHeight="1">
      <c r="B35" s="41" t="s">
        <v>87</v>
      </c>
      <c r="C35" s="34">
        <v>1.964991780755319E-2</v>
      </c>
      <c r="D35" s="34">
        <v>7.522353687023671E-2</v>
      </c>
      <c r="E35" s="34">
        <v>2.2278142405133088E-2</v>
      </c>
      <c r="F35" s="34">
        <v>3.6310855316699415E-4</v>
      </c>
      <c r="G35" s="34">
        <v>2.7784019093828865E-2</v>
      </c>
      <c r="H35" s="42">
        <v>0.14529872472991887</v>
      </c>
      <c r="I35" s="34">
        <v>2.1479927678090567</v>
      </c>
      <c r="J35" s="34">
        <v>1.1361614839221548</v>
      </c>
      <c r="K35" s="34"/>
      <c r="L35" s="34">
        <v>0.10512782732625095</v>
      </c>
      <c r="M35" s="34">
        <v>0.3357802301163717</v>
      </c>
      <c r="N35" s="34">
        <v>0.10703414631366279</v>
      </c>
      <c r="O35" s="42">
        <v>3.8268623781332596</v>
      </c>
      <c r="P35" s="43">
        <v>3.9721611028631783</v>
      </c>
      <c r="Q35" s="37">
        <v>3.4943167086957438</v>
      </c>
      <c r="R35" s="37">
        <v>55.674579823037575</v>
      </c>
    </row>
    <row r="36" spans="2:18" ht="15.75" hidden="1" customHeight="1">
      <c r="B36" s="41" t="s">
        <v>88</v>
      </c>
      <c r="C36" s="34">
        <v>5.4671026331248193E-2</v>
      </c>
      <c r="D36" s="34">
        <v>0.10639926474718281</v>
      </c>
      <c r="E36" s="34">
        <v>1.2557477162466378E-2</v>
      </c>
      <c r="F36" s="34">
        <v>1.3800761968690123E-4</v>
      </c>
      <c r="G36" s="34">
        <v>1.3573304943718958E-2</v>
      </c>
      <c r="H36" s="42">
        <v>0.18733908080430328</v>
      </c>
      <c r="I36" s="34">
        <v>2.3590353055453619</v>
      </c>
      <c r="J36" s="34">
        <v>1.1729931984160997</v>
      </c>
      <c r="K36" s="34"/>
      <c r="L36" s="34">
        <v>0.14182727075844337</v>
      </c>
      <c r="M36" s="34">
        <v>0.59859251836355076</v>
      </c>
      <c r="N36" s="34">
        <v>0.11041851347480479</v>
      </c>
      <c r="O36" s="42">
        <v>4.3775484836615375</v>
      </c>
      <c r="P36" s="43">
        <v>4.5648875644658409</v>
      </c>
    </row>
    <row r="37" spans="2:18" ht="15.75" hidden="1" customHeight="1">
      <c r="B37" s="41" t="s">
        <v>89</v>
      </c>
      <c r="C37" s="34">
        <v>6.0087110858671404E-2</v>
      </c>
      <c r="D37" s="34">
        <v>9.4348392085984278E-2</v>
      </c>
      <c r="E37" s="34">
        <v>8.1741353583895643E-2</v>
      </c>
      <c r="F37" s="34">
        <v>1.606809368338862E-4</v>
      </c>
      <c r="G37" s="34">
        <v>1.2601890895570534E-2</v>
      </c>
      <c r="H37" s="42">
        <v>0.24893942836095576</v>
      </c>
      <c r="I37" s="34">
        <v>0.29350106384510999</v>
      </c>
      <c r="J37" s="34">
        <v>1.2431547468349575</v>
      </c>
      <c r="K37" s="34"/>
      <c r="L37" s="34">
        <v>0.22935698100532595</v>
      </c>
      <c r="M37" s="34">
        <v>0.2887497386853915</v>
      </c>
      <c r="N37" s="34">
        <v>0.11828818419926074</v>
      </c>
      <c r="O37" s="42">
        <v>2.1661491956871974</v>
      </c>
      <c r="P37" s="43">
        <v>2.4150886240481531</v>
      </c>
    </row>
    <row r="38" spans="2:18" ht="15.75" hidden="1" customHeight="1">
      <c r="B38" s="41" t="s">
        <v>90</v>
      </c>
      <c r="C38" s="34">
        <v>0.13142174788341277</v>
      </c>
      <c r="D38" s="34">
        <v>0.43243279441219756</v>
      </c>
      <c r="E38" s="34">
        <v>0.22524273875734524</v>
      </c>
      <c r="F38" s="34">
        <v>3.1723648480539937E-4</v>
      </c>
      <c r="G38" s="34">
        <v>4.9121754777849407E-2</v>
      </c>
      <c r="H38" s="42">
        <v>0.83853627231561034</v>
      </c>
      <c r="I38" s="34">
        <v>0.82927612215271473</v>
      </c>
      <c r="J38" s="34">
        <v>1.3237089810587406</v>
      </c>
      <c r="K38" s="34"/>
      <c r="L38" s="34">
        <v>0.57540456442256538</v>
      </c>
      <c r="M38" s="34">
        <v>1.1364170993479257</v>
      </c>
      <c r="N38" s="34">
        <v>0.1396652978195371</v>
      </c>
      <c r="O38" s="42">
        <v>3.9834110916848098</v>
      </c>
      <c r="P38" s="43">
        <v>4.8219473640004198</v>
      </c>
    </row>
    <row r="39" spans="2:18" ht="15.75" hidden="1" customHeight="1">
      <c r="B39" s="41" t="s">
        <v>91</v>
      </c>
      <c r="C39" s="34">
        <v>4.2155619973249354E-2</v>
      </c>
      <c r="D39" s="34">
        <v>2.9631984957264799E-2</v>
      </c>
      <c r="E39" s="34">
        <v>9.1454210267320323E-3</v>
      </c>
      <c r="F39" s="34">
        <v>1.1661753566573819E-4</v>
      </c>
      <c r="G39" s="34">
        <v>1.6787919430872794E-2</v>
      </c>
      <c r="H39" s="42">
        <v>9.7837562923784718E-2</v>
      </c>
      <c r="I39" s="34">
        <v>0.23768930713665809</v>
      </c>
      <c r="J39" s="34">
        <v>1.1593438909149061</v>
      </c>
      <c r="K39" s="34"/>
      <c r="L39" s="34">
        <v>0.23202982408789116</v>
      </c>
      <c r="M39" s="34">
        <v>0.21768204906561059</v>
      </c>
      <c r="N39" s="34">
        <v>0.11376044154149192</v>
      </c>
      <c r="O39" s="42">
        <v>1.9506222838310414</v>
      </c>
      <c r="P39" s="43">
        <v>2.0484598467548261</v>
      </c>
    </row>
    <row r="40" spans="2:18" ht="15.75" hidden="1" customHeight="1">
      <c r="B40" s="41" t="s">
        <v>92</v>
      </c>
      <c r="C40" s="34">
        <v>1.3946021912656748E-2</v>
      </c>
      <c r="D40" s="34">
        <v>5.2772119002933923E-2</v>
      </c>
      <c r="E40" s="34">
        <v>4.0648939834803846E-2</v>
      </c>
      <c r="F40" s="34">
        <v>3.8344130281614413E-5</v>
      </c>
      <c r="G40" s="34">
        <v>2.0391177503619851E-2</v>
      </c>
      <c r="H40" s="42">
        <v>0.12779660238429597</v>
      </c>
      <c r="I40" s="34">
        <v>0.16965360435555801</v>
      </c>
      <c r="J40" s="34">
        <v>1.1623114473879266</v>
      </c>
      <c r="K40" s="34"/>
      <c r="L40" s="34">
        <v>0.21601998050688684</v>
      </c>
      <c r="M40" s="34">
        <v>0.33945769455962671</v>
      </c>
      <c r="N40" s="34">
        <v>0.11170785154076554</v>
      </c>
      <c r="O40" s="42">
        <v>1.9915858324959563</v>
      </c>
      <c r="P40" s="43">
        <v>2.1193824348802521</v>
      </c>
    </row>
    <row r="41" spans="2:18" ht="15.75" hidden="1" customHeight="1">
      <c r="B41" s="41" t="s">
        <v>93</v>
      </c>
      <c r="C41" s="34">
        <v>1.6293223112298933E-2</v>
      </c>
      <c r="D41" s="34">
        <v>8.2396399476923864E-3</v>
      </c>
      <c r="E41" s="34">
        <v>6.6530235571222928E-3</v>
      </c>
      <c r="F41" s="34">
        <v>4.1389833420181649E-5</v>
      </c>
      <c r="G41" s="34">
        <v>4.5884914748359406E-3</v>
      </c>
      <c r="H41" s="42">
        <v>3.5815767925369738E-2</v>
      </c>
      <c r="I41" s="34">
        <v>4.3727601600625725</v>
      </c>
      <c r="J41" s="34">
        <v>1.2493861341050712</v>
      </c>
      <c r="K41" s="34"/>
      <c r="L41" s="34">
        <v>8.1240236814834652E-2</v>
      </c>
      <c r="M41" s="34">
        <v>5.2999480974780182E-2</v>
      </c>
      <c r="N41" s="34">
        <v>0.12169688137961815</v>
      </c>
      <c r="O41" s="42">
        <v>5.8683310095730725</v>
      </c>
      <c r="P41" s="43">
        <v>5.9041467774984424</v>
      </c>
    </row>
    <row r="42" spans="2:18" ht="15.75" hidden="1" customHeight="1">
      <c r="B42" s="41" t="s">
        <v>94</v>
      </c>
      <c r="C42" s="34">
        <v>1.6156817192395624E-2</v>
      </c>
      <c r="D42" s="34">
        <v>8.4143540718003371E-3</v>
      </c>
      <c r="E42" s="34">
        <v>5.1380331834042677E-3</v>
      </c>
      <c r="F42" s="34">
        <v>5.395133556944298E-5</v>
      </c>
      <c r="G42" s="34">
        <v>8.0476548709009048E-3</v>
      </c>
      <c r="H42" s="42">
        <v>3.7810810654070576E-2</v>
      </c>
      <c r="I42" s="34">
        <v>0.90816159846644473</v>
      </c>
      <c r="J42" s="34">
        <v>1.3498445280591793</v>
      </c>
      <c r="K42" s="34"/>
      <c r="L42" s="34">
        <v>0.13891850808676964</v>
      </c>
      <c r="M42" s="34">
        <v>5.013621979724249E-2</v>
      </c>
      <c r="N42" s="34">
        <v>0.12882922266465857</v>
      </c>
      <c r="O42" s="42">
        <v>2.5680069241237389</v>
      </c>
      <c r="P42" s="43">
        <v>2.6058177347778093</v>
      </c>
    </row>
    <row r="43" spans="2:18" ht="15" hidden="1" customHeight="1">
      <c r="B43" s="33"/>
      <c r="C43" s="33"/>
      <c r="D43" s="33"/>
      <c r="E43" s="33"/>
      <c r="F43" s="33"/>
      <c r="G43" s="33"/>
      <c r="H43" s="33"/>
      <c r="I43" s="33"/>
      <c r="J43" s="33"/>
      <c r="K43" s="33"/>
      <c r="L43" s="33"/>
      <c r="M43" s="33"/>
      <c r="N43" s="33"/>
      <c r="O43" s="33"/>
      <c r="P43" s="33"/>
    </row>
    <row r="44" spans="2:18" ht="15.75" hidden="1" customHeight="1">
      <c r="B44" s="422" t="s">
        <v>95</v>
      </c>
      <c r="C44" s="423"/>
      <c r="D44" s="423"/>
      <c r="E44" s="423"/>
      <c r="F44" s="423"/>
      <c r="G44" s="423"/>
      <c r="H44" s="423"/>
      <c r="I44" s="423"/>
      <c r="J44" s="423"/>
      <c r="K44" s="423"/>
      <c r="L44" s="423"/>
      <c r="M44" s="423"/>
      <c r="N44" s="423"/>
      <c r="O44" s="423"/>
      <c r="P44" s="424"/>
    </row>
    <row r="45" spans="2:18" ht="15.75" hidden="1" customHeight="1">
      <c r="B45" s="41" t="s">
        <v>85</v>
      </c>
      <c r="C45" s="34">
        <v>7.1510684328142074E-2</v>
      </c>
      <c r="D45" s="34">
        <v>0.10726647370533149</v>
      </c>
      <c r="E45" s="34">
        <v>7.6331221813764394E-2</v>
      </c>
      <c r="F45" s="34">
        <v>4.6598891118192676E-4</v>
      </c>
      <c r="G45" s="34">
        <v>2.5772223565856366E-2</v>
      </c>
      <c r="H45" s="42">
        <v>0.28134659232427622</v>
      </c>
      <c r="I45" s="34">
        <v>1.1967985129043099</v>
      </c>
      <c r="J45" s="34">
        <v>1.2338936354369423</v>
      </c>
      <c r="K45" s="34"/>
      <c r="L45" s="34">
        <v>0.19329411025529525</v>
      </c>
      <c r="M45" s="34">
        <v>1.028220394660619</v>
      </c>
      <c r="N45" s="34">
        <v>0.12290534843023608</v>
      </c>
      <c r="O45" s="42">
        <v>3.7627635229923166</v>
      </c>
      <c r="P45" s="43">
        <v>4.0441101153165926</v>
      </c>
      <c r="Q45" s="37">
        <v>2.4854423994589818</v>
      </c>
      <c r="R45" s="37">
        <v>20.966571615718017</v>
      </c>
    </row>
    <row r="46" spans="2:18" ht="15.75" hidden="1" customHeight="1">
      <c r="B46" s="41" t="s">
        <v>86</v>
      </c>
      <c r="C46" s="34">
        <v>1.8537828607091196E-2</v>
      </c>
      <c r="D46" s="34">
        <v>2.5105227727321218E-2</v>
      </c>
      <c r="E46" s="34">
        <v>6.6745516495216491E-3</v>
      </c>
      <c r="F46" s="34">
        <v>3.0206034102401528E-4</v>
      </c>
      <c r="G46" s="34">
        <v>1.9047004734433735E-2</v>
      </c>
      <c r="H46" s="42">
        <v>6.9666673059391809E-2</v>
      </c>
      <c r="I46" s="34">
        <v>2.17260010774344</v>
      </c>
      <c r="J46" s="34">
        <v>1.1614911594233182</v>
      </c>
      <c r="K46" s="34"/>
      <c r="L46" s="34">
        <v>0.17645443595630117</v>
      </c>
      <c r="M46" s="34">
        <v>0.18056431367090622</v>
      </c>
      <c r="N46" s="34">
        <v>0.10982391344655257</v>
      </c>
      <c r="O46" s="42">
        <v>3.7951796246782945</v>
      </c>
      <c r="P46" s="43">
        <v>3.8648462977376865</v>
      </c>
      <c r="Q46" s="37">
        <v>6.2390209402676273</v>
      </c>
      <c r="R46" s="37">
        <v>176.96453765869603</v>
      </c>
    </row>
    <row r="47" spans="2:18" ht="15.75" hidden="1" customHeight="1">
      <c r="B47" s="41" t="s">
        <v>87</v>
      </c>
      <c r="C47" s="34">
        <v>3.2007263895753417E-2</v>
      </c>
      <c r="D47" s="34">
        <v>8.2127015762679834E-2</v>
      </c>
      <c r="E47" s="34">
        <v>2.61167792037564E-2</v>
      </c>
      <c r="F47" s="34">
        <v>3.9643206249331147E-4</v>
      </c>
      <c r="G47" s="34">
        <v>3.0333837905092108E-2</v>
      </c>
      <c r="H47" s="42">
        <v>0.1709813288297751</v>
      </c>
      <c r="I47" s="34">
        <v>2.834940995726877</v>
      </c>
      <c r="J47" s="34">
        <v>1.1361614839221548</v>
      </c>
      <c r="K47" s="34"/>
      <c r="L47" s="34">
        <v>0.10512782732625095</v>
      </c>
      <c r="M47" s="34">
        <v>0.3357802301163717</v>
      </c>
      <c r="N47" s="34">
        <v>0.10703414631366279</v>
      </c>
      <c r="O47" s="42">
        <v>4.513810606051079</v>
      </c>
      <c r="P47" s="43">
        <v>4.6847919348808542</v>
      </c>
      <c r="Q47" s="37">
        <v>4.2432896827171165</v>
      </c>
      <c r="R47" s="37">
        <v>69.11626112930648</v>
      </c>
    </row>
    <row r="48" spans="2:18" ht="15.75" hidden="1" customHeight="1">
      <c r="B48" s="41" t="s">
        <v>88</v>
      </c>
      <c r="C48" s="34">
        <v>8.9052279219372393E-2</v>
      </c>
      <c r="D48" s="34">
        <v>0.11616382925603759</v>
      </c>
      <c r="E48" s="34">
        <v>1.4721194094386556E-2</v>
      </c>
      <c r="F48" s="34">
        <v>1.3800761968690123E-4</v>
      </c>
      <c r="G48" s="34">
        <v>1.4818965917375363E-2</v>
      </c>
      <c r="H48" s="42">
        <v>0.23489427610685881</v>
      </c>
      <c r="I48" s="34">
        <v>3.9489357250852559</v>
      </c>
      <c r="J48" s="34">
        <v>1.1729931984160997</v>
      </c>
      <c r="K48" s="34"/>
      <c r="L48" s="34">
        <v>8.2470988428953992E-2</v>
      </c>
      <c r="M48" s="34">
        <v>0.59859251836355076</v>
      </c>
      <c r="N48" s="34">
        <v>0.11041851347480479</v>
      </c>
      <c r="O48" s="42">
        <v>5.9080926208719431</v>
      </c>
      <c r="P48" s="43">
        <v>6.142986896978802</v>
      </c>
    </row>
    <row r="49" spans="2:16" ht="15.75" hidden="1" customHeight="1">
      <c r="B49" s="41" t="s">
        <v>89</v>
      </c>
      <c r="C49" s="34">
        <v>9.7874405013929466E-2</v>
      </c>
      <c r="D49" s="34">
        <v>0.103007013581343</v>
      </c>
      <c r="E49" s="34">
        <v>9.5825802912315614E-2</v>
      </c>
      <c r="F49" s="34">
        <v>1.606809368338862E-4</v>
      </c>
      <c r="G49" s="34">
        <v>1.375840242669563E-2</v>
      </c>
      <c r="H49" s="42">
        <v>0.31062630487111764</v>
      </c>
      <c r="I49" s="34">
        <v>1.4528242121614072</v>
      </c>
      <c r="J49" s="34">
        <v>1.2431547468349575</v>
      </c>
      <c r="K49" s="34"/>
      <c r="L49" s="34">
        <v>0.22935698100532595</v>
      </c>
      <c r="M49" s="34">
        <v>0.2887497386853915</v>
      </c>
      <c r="N49" s="34">
        <v>0.11828818419926074</v>
      </c>
      <c r="O49" s="42">
        <v>3.3254723440034946</v>
      </c>
      <c r="P49" s="43">
        <v>3.6360986488746123</v>
      </c>
    </row>
    <row r="50" spans="2:16" ht="15.75" hidden="1" customHeight="1">
      <c r="B50" s="41" t="s">
        <v>90</v>
      </c>
      <c r="C50" s="34">
        <v>0.21406962651663897</v>
      </c>
      <c r="D50" s="34">
        <v>0.45863436876604607</v>
      </c>
      <c r="E50" s="34">
        <v>0.26405320373657193</v>
      </c>
      <c r="F50" s="34">
        <v>3.4635018336154165E-4</v>
      </c>
      <c r="G50" s="34">
        <v>5.3629798554807519E-2</v>
      </c>
      <c r="H50" s="42">
        <v>0.99073334775742594</v>
      </c>
      <c r="I50" s="34">
        <v>2.0560906309928546</v>
      </c>
      <c r="J50" s="34">
        <v>1.3237089810587406</v>
      </c>
      <c r="K50" s="34"/>
      <c r="L50" s="34">
        <v>0.57540456442256538</v>
      </c>
      <c r="M50" s="34">
        <v>1.1364170993479257</v>
      </c>
      <c r="N50" s="34">
        <v>0.1396652978195371</v>
      </c>
      <c r="O50" s="42">
        <v>5.2102256005249501</v>
      </c>
      <c r="P50" s="43">
        <v>6.2009589482823761</v>
      </c>
    </row>
    <row r="51" spans="2:16" ht="15.75" hidden="1" customHeight="1">
      <c r="B51" s="41" t="s">
        <v>91</v>
      </c>
      <c r="C51" s="34">
        <v>6.8666244123129924E-2</v>
      </c>
      <c r="D51" s="34">
        <v>3.1427419223912539E-2</v>
      </c>
      <c r="E51" s="34">
        <v>1.072122340081275E-2</v>
      </c>
      <c r="F51" s="34">
        <v>1.2731986009041827E-4</v>
      </c>
      <c r="G51" s="34">
        <v>1.6787919430872794E-2</v>
      </c>
      <c r="H51" s="42">
        <v>0.12773012603881842</v>
      </c>
      <c r="I51" s="34">
        <v>0.66141768099168352</v>
      </c>
      <c r="J51" s="34">
        <v>1.1593438909149061</v>
      </c>
      <c r="K51" s="34"/>
      <c r="L51" s="34">
        <v>0.23202982408789116</v>
      </c>
      <c r="M51" s="34">
        <v>0.21768204906561059</v>
      </c>
      <c r="N51" s="34">
        <v>0.11376044154149192</v>
      </c>
      <c r="O51" s="42">
        <v>2.3743506576860671</v>
      </c>
      <c r="P51" s="43">
        <v>2.5020807837248857</v>
      </c>
    </row>
    <row r="52" spans="2:16" ht="15.75" hidden="1" customHeight="1">
      <c r="B52" s="41" t="s">
        <v>92</v>
      </c>
      <c r="C52" s="34">
        <v>2.2716329301020466E-2</v>
      </c>
      <c r="D52" s="34">
        <v>5.7615167133929154E-2</v>
      </c>
      <c r="E52" s="34">
        <v>4.7652958097967067E-2</v>
      </c>
      <c r="F52" s="34">
        <v>4.1863080666848813E-5</v>
      </c>
      <c r="G52" s="34">
        <v>2.22625341207799E-2</v>
      </c>
      <c r="H52" s="42">
        <v>0.1502888517343634</v>
      </c>
      <c r="I52" s="34">
        <v>0.51322131958422035</v>
      </c>
      <c r="J52" s="34">
        <v>1.1623114473879266</v>
      </c>
      <c r="K52" s="34"/>
      <c r="L52" s="34">
        <v>0.21601998050688684</v>
      </c>
      <c r="M52" s="34">
        <v>0.33945769455962671</v>
      </c>
      <c r="N52" s="34">
        <v>0.11170785154076554</v>
      </c>
      <c r="O52" s="42">
        <v>2.3351535477246186</v>
      </c>
      <c r="P52" s="43">
        <v>2.4854423994589818</v>
      </c>
    </row>
    <row r="53" spans="2:16" ht="15.75" hidden="1" customHeight="1">
      <c r="B53" s="41" t="s">
        <v>93</v>
      </c>
      <c r="C53" s="34">
        <v>2.6539627136113603E-2</v>
      </c>
      <c r="D53" s="34">
        <v>8.7388887131146873E-3</v>
      </c>
      <c r="E53" s="34">
        <v>7.7993732205750722E-3</v>
      </c>
      <c r="F53" s="34">
        <v>4.5188296684025019E-5</v>
      </c>
      <c r="G53" s="34">
        <v>5.0095904468149943E-3</v>
      </c>
      <c r="H53" s="42">
        <v>4.8132667813302381E-2</v>
      </c>
      <c r="I53" s="34">
        <v>4.695317422943825</v>
      </c>
      <c r="J53" s="34">
        <v>1.2493861341050712</v>
      </c>
      <c r="K53" s="34"/>
      <c r="L53" s="34">
        <v>8.1240236814834652E-2</v>
      </c>
      <c r="M53" s="34">
        <v>5.2999480974780182E-2</v>
      </c>
      <c r="N53" s="34">
        <v>0.12169688137961815</v>
      </c>
      <c r="O53" s="42">
        <v>6.190888272454325</v>
      </c>
      <c r="P53" s="43">
        <v>6.2390209402676273</v>
      </c>
    </row>
    <row r="54" spans="2:16" ht="15.75" hidden="1" customHeight="1">
      <c r="B54" s="41" t="s">
        <v>94</v>
      </c>
      <c r="C54" s="34">
        <v>2.6317438915376631E-2</v>
      </c>
      <c r="D54" s="34">
        <v>9.8305932201263064E-3</v>
      </c>
      <c r="E54" s="34">
        <v>6.0233423304460309E-3</v>
      </c>
      <c r="F54" s="34">
        <v>5.8902603773771871E-5</v>
      </c>
      <c r="G54" s="34">
        <v>8.0476548709009048E-3</v>
      </c>
      <c r="H54" s="42">
        <v>5.0277931940623646E-2</v>
      </c>
      <c r="I54" s="34">
        <v>0.92243660405082695</v>
      </c>
      <c r="J54" s="34">
        <v>1.3498445280591793</v>
      </c>
      <c r="K54" s="34"/>
      <c r="L54" s="34">
        <v>0.13891850808676964</v>
      </c>
      <c r="M54" s="34">
        <v>5.013621979724249E-2</v>
      </c>
      <c r="N54" s="34">
        <v>0.12882922266465857</v>
      </c>
      <c r="O54" s="42">
        <v>2.5822819297081203</v>
      </c>
      <c r="P54" s="43">
        <v>2.632559861648744</v>
      </c>
    </row>
    <row r="55" spans="2:16" ht="15" hidden="1" customHeight="1">
      <c r="B55" s="44"/>
      <c r="C55" s="45"/>
      <c r="D55" s="45"/>
      <c r="E55" s="45"/>
      <c r="F55" s="45"/>
      <c r="G55" s="45"/>
      <c r="H55" s="46"/>
      <c r="I55" s="45"/>
      <c r="J55" s="45"/>
      <c r="K55" s="45"/>
      <c r="L55" s="45"/>
      <c r="M55" s="45"/>
      <c r="N55" s="45"/>
      <c r="O55" s="46"/>
      <c r="P55" s="47"/>
    </row>
    <row r="56" spans="2:16" ht="15.75" hidden="1" customHeight="1">
      <c r="B56" s="48" t="s">
        <v>97</v>
      </c>
      <c r="C56" s="45"/>
      <c r="D56" s="45"/>
      <c r="E56" s="45"/>
      <c r="F56" s="45"/>
      <c r="G56" s="45"/>
      <c r="H56" s="46"/>
      <c r="I56" s="45"/>
      <c r="J56" s="45"/>
      <c r="K56" s="45"/>
      <c r="L56" s="45"/>
      <c r="M56" s="45"/>
      <c r="N56" s="45"/>
      <c r="O56" s="46"/>
      <c r="P56" s="47"/>
    </row>
    <row r="57" spans="2:16" ht="15.75" hidden="1" customHeight="1">
      <c r="B57" s="28" t="s">
        <v>98</v>
      </c>
      <c r="C57" s="29"/>
      <c r="D57" s="29"/>
      <c r="E57" s="29"/>
      <c r="F57" s="29"/>
      <c r="G57" s="29"/>
      <c r="H57" s="29"/>
      <c r="I57" s="29"/>
      <c r="J57" s="29"/>
      <c r="K57" s="29"/>
      <c r="L57" s="29"/>
      <c r="M57" s="29"/>
      <c r="N57" s="29"/>
      <c r="O57" s="29"/>
      <c r="P57" s="29"/>
    </row>
    <row r="58" spans="2:16" ht="15.75" hidden="1" customHeight="1">
      <c r="B58" s="412" t="s">
        <v>5</v>
      </c>
      <c r="C58" s="414" t="s">
        <v>7</v>
      </c>
      <c r="D58" s="414"/>
      <c r="E58" s="414"/>
      <c r="F58" s="414"/>
      <c r="G58" s="414"/>
      <c r="H58" s="414"/>
      <c r="I58" s="415" t="s">
        <v>6</v>
      </c>
      <c r="J58" s="416"/>
      <c r="K58" s="416"/>
      <c r="L58" s="416"/>
      <c r="M58" s="416"/>
      <c r="N58" s="416"/>
      <c r="O58" s="416"/>
      <c r="P58" s="415" t="s">
        <v>8</v>
      </c>
    </row>
    <row r="59" spans="2:16" ht="45.75" hidden="1" customHeight="1">
      <c r="B59" s="413"/>
      <c r="C59" s="30" t="s">
        <v>15</v>
      </c>
      <c r="D59" s="30" t="s">
        <v>0</v>
      </c>
      <c r="E59" s="30" t="s">
        <v>1</v>
      </c>
      <c r="F59" s="30" t="s">
        <v>12</v>
      </c>
      <c r="G59" s="30" t="s">
        <v>81</v>
      </c>
      <c r="H59" s="31" t="s">
        <v>14</v>
      </c>
      <c r="I59" s="30" t="s">
        <v>2</v>
      </c>
      <c r="J59" s="30" t="s">
        <v>82</v>
      </c>
      <c r="K59" s="30"/>
      <c r="L59" s="30" t="s">
        <v>10</v>
      </c>
      <c r="M59" s="30" t="s">
        <v>11</v>
      </c>
      <c r="N59" s="32" t="s">
        <v>83</v>
      </c>
      <c r="O59" s="31" t="s">
        <v>14</v>
      </c>
      <c r="P59" s="416"/>
    </row>
    <row r="60" spans="2:16" ht="19.5" hidden="1" customHeight="1">
      <c r="B60" s="417" t="s">
        <v>84</v>
      </c>
      <c r="C60" s="418"/>
      <c r="D60" s="418"/>
      <c r="E60" s="418"/>
      <c r="F60" s="418"/>
      <c r="G60" s="418"/>
      <c r="H60" s="418"/>
      <c r="I60" s="418"/>
      <c r="J60" s="418"/>
      <c r="K60" s="418"/>
      <c r="L60" s="418"/>
      <c r="M60" s="418"/>
      <c r="N60" s="418"/>
      <c r="O60" s="418"/>
      <c r="P60" s="49"/>
    </row>
    <row r="61" spans="2:16" ht="15.75" hidden="1" customHeight="1">
      <c r="B61" s="33" t="s">
        <v>85</v>
      </c>
      <c r="C61" s="34">
        <v>0.51206562945643475</v>
      </c>
      <c r="D61" s="34">
        <v>1.1459725517912072</v>
      </c>
      <c r="E61" s="34">
        <v>0.7594585522119911</v>
      </c>
      <c r="F61" s="34">
        <v>5.4352320060547417E-3</v>
      </c>
      <c r="G61" s="34">
        <v>0.27533543133179317</v>
      </c>
      <c r="H61" s="35">
        <v>2.6982673967974806</v>
      </c>
      <c r="I61" s="34">
        <v>6.0075371040466869</v>
      </c>
      <c r="J61" s="34">
        <v>14.391969462071227</v>
      </c>
      <c r="K61" s="34"/>
      <c r="L61" s="34">
        <v>2.254556512893696</v>
      </c>
      <c r="M61" s="34">
        <v>11.993024435201169</v>
      </c>
      <c r="N61" s="34">
        <v>1.4335514590014091</v>
      </c>
      <c r="O61" s="35">
        <v>35.936607978014358</v>
      </c>
      <c r="P61" s="50">
        <v>38.634875374811841</v>
      </c>
    </row>
    <row r="62" spans="2:16" ht="15.75" hidden="1" customHeight="1">
      <c r="B62" s="33" t="s">
        <v>86</v>
      </c>
      <c r="C62" s="34">
        <v>0.28196039509434251</v>
      </c>
      <c r="D62" s="34">
        <v>0.56970355904071823</v>
      </c>
      <c r="E62" s="34">
        <v>0.1410582581474423</v>
      </c>
      <c r="F62" s="34">
        <v>6.8545425357428675E-3</v>
      </c>
      <c r="G62" s="34">
        <v>0.43222656667891335</v>
      </c>
      <c r="H62" s="35">
        <v>1.4318033214971595</v>
      </c>
      <c r="I62" s="34">
        <v>37.126824043393412</v>
      </c>
      <c r="J62" s="34">
        <v>28.77616856989864</v>
      </c>
      <c r="K62" s="34"/>
      <c r="L62" s="34">
        <v>4.3716928474134766</v>
      </c>
      <c r="M62" s="34">
        <v>4.4735158642807464</v>
      </c>
      <c r="N62" s="34">
        <v>2.7209087393424962</v>
      </c>
      <c r="O62" s="35">
        <v>77.326546028849194</v>
      </c>
      <c r="P62" s="50">
        <v>78.75834935034635</v>
      </c>
    </row>
    <row r="63" spans="2:16" ht="15.75" hidden="1" customHeight="1">
      <c r="B63" s="33" t="s">
        <v>87</v>
      </c>
      <c r="C63" s="34">
        <v>0.80237164380842196</v>
      </c>
      <c r="D63" s="34">
        <v>3.0716277555346654</v>
      </c>
      <c r="E63" s="34">
        <v>0.90969081487626779</v>
      </c>
      <c r="F63" s="34">
        <v>1.4826932587652259E-2</v>
      </c>
      <c r="G63" s="34">
        <v>1.1345141129980119</v>
      </c>
      <c r="H63" s="35">
        <v>5.9330312598050199</v>
      </c>
      <c r="I63" s="34">
        <v>87.709704685536465</v>
      </c>
      <c r="J63" s="34">
        <v>46.393260593487987</v>
      </c>
      <c r="K63" s="34"/>
      <c r="L63" s="34">
        <v>4.2927196158219134</v>
      </c>
      <c r="M63" s="34">
        <v>13.711026063085177</v>
      </c>
      <c r="N63" s="34">
        <v>4.3705609744745644</v>
      </c>
      <c r="O63" s="35">
        <v>156.26354710710805</v>
      </c>
      <c r="P63" s="50">
        <v>162.19657836691306</v>
      </c>
    </row>
    <row r="64" spans="2:16" ht="15.75" hidden="1" customHeight="1">
      <c r="B64" s="33" t="s">
        <v>88</v>
      </c>
      <c r="C64" s="34">
        <v>1.1492547662824089</v>
      </c>
      <c r="D64" s="34">
        <v>2.2366483738343961</v>
      </c>
      <c r="E64" s="34">
        <v>0.26397420077695283</v>
      </c>
      <c r="F64" s="34">
        <v>2.9010963457586896E-3</v>
      </c>
      <c r="G64" s="34">
        <v>0.28532819754030492</v>
      </c>
      <c r="H64" s="35">
        <v>3.9381066347798215</v>
      </c>
      <c r="I64" s="34">
        <v>49.589933656996124</v>
      </c>
      <c r="J64" s="34">
        <v>24.657814468832058</v>
      </c>
      <c r="K64" s="34"/>
      <c r="L64" s="34">
        <v>2.9813902874328098</v>
      </c>
      <c r="M64" s="34">
        <v>12.583178896663577</v>
      </c>
      <c r="N64" s="34">
        <v>2.3211381130448325</v>
      </c>
      <c r="O64" s="35">
        <v>92.021657486331932</v>
      </c>
      <c r="P64" s="50">
        <v>95.95976412111176</v>
      </c>
    </row>
    <row r="65" spans="2:16" ht="15.75" hidden="1" customHeight="1">
      <c r="B65" s="33" t="s">
        <v>89</v>
      </c>
      <c r="C65" s="34">
        <v>0.65641381610313299</v>
      </c>
      <c r="D65" s="34">
        <v>1.0306967202670552</v>
      </c>
      <c r="E65" s="34">
        <v>0.89297277024423805</v>
      </c>
      <c r="F65" s="34">
        <v>1.755337965412202E-3</v>
      </c>
      <c r="G65" s="34">
        <v>0.13766771566589658</v>
      </c>
      <c r="H65" s="35">
        <v>2.7195063602457354</v>
      </c>
      <c r="I65" s="34">
        <v>3.2063141428457396</v>
      </c>
      <c r="J65" s="34">
        <v>13.580682108281049</v>
      </c>
      <c r="K65" s="34"/>
      <c r="L65" s="34">
        <v>2.5055804647640652</v>
      </c>
      <c r="M65" s="34">
        <v>3.1544089100084785</v>
      </c>
      <c r="N65" s="34">
        <v>1.2922238610003274</v>
      </c>
      <c r="O65" s="35">
        <v>23.663814742801314</v>
      </c>
      <c r="P65" s="50">
        <v>26.383321103047049</v>
      </c>
    </row>
    <row r="66" spans="2:16" ht="15.75" hidden="1" customHeight="1">
      <c r="B66" s="33" t="s">
        <v>90</v>
      </c>
      <c r="C66" s="34">
        <v>0.92538288592287332</v>
      </c>
      <c r="D66" s="34">
        <v>3.0448986846214243</v>
      </c>
      <c r="E66" s="34">
        <v>1.5860067224897365</v>
      </c>
      <c r="F66" s="34">
        <v>2.233764339290911E-3</v>
      </c>
      <c r="G66" s="34">
        <v>0.34588210802254293</v>
      </c>
      <c r="H66" s="35">
        <v>5.9044041653958672</v>
      </c>
      <c r="I66" s="34">
        <v>5.8392004634224213</v>
      </c>
      <c r="J66" s="34">
        <v>9.320661585636751</v>
      </c>
      <c r="K66" s="34"/>
      <c r="L66" s="34">
        <v>4.0516089990745927</v>
      </c>
      <c r="M66" s="34">
        <v>8.0018790797060557</v>
      </c>
      <c r="N66" s="34">
        <v>0.98342837803508776</v>
      </c>
      <c r="O66" s="35">
        <v>28.04848140591287</v>
      </c>
      <c r="P66" s="50">
        <v>33.952885571308741</v>
      </c>
    </row>
    <row r="67" spans="2:16" ht="15.75" hidden="1" customHeight="1">
      <c r="B67" s="33" t="s">
        <v>91</v>
      </c>
      <c r="C67" s="34">
        <v>1.0804329267217982</v>
      </c>
      <c r="D67" s="34">
        <v>0.75945679964545343</v>
      </c>
      <c r="E67" s="34">
        <v>0.23439375372216911</v>
      </c>
      <c r="F67" s="34">
        <v>2.9888642474329937E-3</v>
      </c>
      <c r="G67" s="34">
        <v>0.4302681572653323</v>
      </c>
      <c r="H67" s="35">
        <v>2.5075405016021857</v>
      </c>
      <c r="I67" s="34">
        <v>6.0918889088358297</v>
      </c>
      <c r="J67" s="34">
        <v>29.713554537522782</v>
      </c>
      <c r="K67" s="34"/>
      <c r="L67" s="34">
        <v>5.9468384544007664</v>
      </c>
      <c r="M67" s="34">
        <v>5.5791102945704631</v>
      </c>
      <c r="N67" s="34">
        <v>2.9156379832115711</v>
      </c>
      <c r="O67" s="35">
        <v>49.993726681891879</v>
      </c>
      <c r="P67" s="50">
        <v>52.501267183494065</v>
      </c>
    </row>
    <row r="68" spans="2:16" ht="15.75" hidden="1" customHeight="1">
      <c r="B68" s="33" t="s">
        <v>92</v>
      </c>
      <c r="C68" s="34">
        <v>0.34117040879053923</v>
      </c>
      <c r="D68" s="34">
        <v>1.2909979294263199</v>
      </c>
      <c r="E68" s="34">
        <v>0.99442088268597406</v>
      </c>
      <c r="F68" s="34">
        <v>9.3803685988931248E-4</v>
      </c>
      <c r="G68" s="34">
        <v>0.4988423514749184</v>
      </c>
      <c r="H68" s="35">
        <v>3.1263696092376407</v>
      </c>
      <c r="I68" s="34">
        <v>3.8364525153008961</v>
      </c>
      <c r="J68" s="34">
        <v>26.283866427906808</v>
      </c>
      <c r="K68" s="34"/>
      <c r="L68" s="34">
        <v>4.8849560297817858</v>
      </c>
      <c r="M68" s="34">
        <v>7.6763080341172731</v>
      </c>
      <c r="N68" s="34">
        <v>2.5260993991277321</v>
      </c>
      <c r="O68" s="35">
        <v>45.03661743904722</v>
      </c>
      <c r="P68" s="50">
        <v>48.162987048284862</v>
      </c>
    </row>
    <row r="69" spans="2:16" ht="15.75" hidden="1" customHeight="1">
      <c r="B69" s="33" t="s">
        <v>93</v>
      </c>
      <c r="C69" s="34">
        <v>0.12497459006864793</v>
      </c>
      <c r="D69" s="34">
        <v>6.3200854593270045E-2</v>
      </c>
      <c r="E69" s="34">
        <v>5.1030964594156326E-2</v>
      </c>
      <c r="F69" s="34">
        <v>3.1747416880287076E-4</v>
      </c>
      <c r="G69" s="34">
        <v>3.5195297894634665E-2</v>
      </c>
      <c r="H69" s="35">
        <v>0.27471918131951184</v>
      </c>
      <c r="I69" s="34">
        <v>33.540564976356464</v>
      </c>
      <c r="J69" s="34">
        <v>9.5832186714101226</v>
      </c>
      <c r="K69" s="34"/>
      <c r="L69" s="34">
        <v>0.62314038315413955</v>
      </c>
      <c r="M69" s="34">
        <v>0.40652413356289496</v>
      </c>
      <c r="N69" s="34">
        <v>0.93345667448511971</v>
      </c>
      <c r="O69" s="35">
        <v>45.012104557441965</v>
      </c>
      <c r="P69" s="50">
        <v>45.286823738761477</v>
      </c>
    </row>
    <row r="70" spans="2:16" ht="15.75" hidden="1" customHeight="1">
      <c r="B70" s="33" t="s">
        <v>94</v>
      </c>
      <c r="C70" s="34">
        <v>0.10200207480500371</v>
      </c>
      <c r="D70" s="34">
        <v>5.3121946188233446E-2</v>
      </c>
      <c r="E70" s="34">
        <v>3.2437703471130556E-2</v>
      </c>
      <c r="F70" s="34">
        <v>3.4060843178780869E-4</v>
      </c>
      <c r="G70" s="34">
        <v>5.0806881353639442E-2</v>
      </c>
      <c r="H70" s="35">
        <v>0.23870921424979499</v>
      </c>
      <c r="I70" s="34">
        <v>5.7334539469447838</v>
      </c>
      <c r="J70" s="34">
        <v>8.5219100325663852</v>
      </c>
      <c r="K70" s="34"/>
      <c r="L70" s="34">
        <v>0.87702768960803967</v>
      </c>
      <c r="M70" s="34">
        <v>0.31652264064765134</v>
      </c>
      <c r="N70" s="34">
        <v>0.81333147802748318</v>
      </c>
      <c r="O70" s="35">
        <v>16.212477448684808</v>
      </c>
      <c r="P70" s="50">
        <v>16.451186662934603</v>
      </c>
    </row>
    <row r="71" spans="2:16" ht="15.75" hidden="1" customHeight="1">
      <c r="B71" s="419" t="s">
        <v>95</v>
      </c>
      <c r="C71" s="420"/>
      <c r="D71" s="420"/>
      <c r="E71" s="420"/>
      <c r="F71" s="420"/>
      <c r="G71" s="420"/>
      <c r="H71" s="420"/>
      <c r="I71" s="420"/>
      <c r="J71" s="420"/>
      <c r="K71" s="420"/>
      <c r="L71" s="420"/>
      <c r="M71" s="420"/>
      <c r="N71" s="420"/>
      <c r="O71" s="420"/>
      <c r="P71" s="421"/>
    </row>
    <row r="72" spans="2:16" ht="15.75" hidden="1" customHeight="1">
      <c r="B72" s="33" t="s">
        <v>85</v>
      </c>
      <c r="C72" s="34">
        <v>0.83409100712152262</v>
      </c>
      <c r="D72" s="34">
        <v>1.2511417269159673</v>
      </c>
      <c r="E72" s="34">
        <v>0.89031710821432752</v>
      </c>
      <c r="F72" s="34">
        <v>5.4352320060547417E-3</v>
      </c>
      <c r="G72" s="34">
        <v>0.30060375049923221</v>
      </c>
      <c r="H72" s="35">
        <v>3.2815888247571046</v>
      </c>
      <c r="I72" s="34">
        <v>13.959296940430105</v>
      </c>
      <c r="J72" s="34">
        <v>14.391969462071227</v>
      </c>
      <c r="K72" s="34"/>
      <c r="L72" s="34">
        <v>2.254556512893696</v>
      </c>
      <c r="M72" s="34">
        <v>11.993024435201169</v>
      </c>
      <c r="N72" s="34">
        <v>1.4335514590014091</v>
      </c>
      <c r="O72" s="35">
        <v>43.888367814397775</v>
      </c>
      <c r="P72" s="50">
        <v>47.169956639154876</v>
      </c>
    </row>
    <row r="73" spans="2:16" ht="15.75" hidden="1" customHeight="1">
      <c r="B73" s="33" t="s">
        <v>86</v>
      </c>
      <c r="C73" s="34">
        <v>0.45927829634312761</v>
      </c>
      <c r="D73" s="34">
        <v>0.621986882298594</v>
      </c>
      <c r="E73" s="34">
        <v>0.16536331063466039</v>
      </c>
      <c r="F73" s="34">
        <v>7.4836034876957589E-3</v>
      </c>
      <c r="G73" s="34">
        <v>0.47189323357558305</v>
      </c>
      <c r="H73" s="35">
        <v>1.7260053263396606</v>
      </c>
      <c r="I73" s="34">
        <v>53.826588715876227</v>
      </c>
      <c r="J73" s="34">
        <v>28.77616856989864</v>
      </c>
      <c r="K73" s="34"/>
      <c r="L73" s="34">
        <v>4.3716928474134766</v>
      </c>
      <c r="M73" s="34">
        <v>4.4735158642807464</v>
      </c>
      <c r="N73" s="34">
        <v>2.7209087393424962</v>
      </c>
      <c r="O73" s="35">
        <v>94.026310701332008</v>
      </c>
      <c r="P73" s="50">
        <v>95.752316027671668</v>
      </c>
    </row>
    <row r="74" spans="2:16" ht="15.75" hidden="1" customHeight="1">
      <c r="B74" s="33" t="s">
        <v>87</v>
      </c>
      <c r="C74" s="34">
        <v>1.3069632757432643</v>
      </c>
      <c r="D74" s="34">
        <v>3.3535198103094266</v>
      </c>
      <c r="E74" s="34">
        <v>1.0664351508200529</v>
      </c>
      <c r="F74" s="34">
        <v>1.6187642551810218E-2</v>
      </c>
      <c r="G74" s="34">
        <v>1.2386317144579277</v>
      </c>
      <c r="H74" s="35">
        <v>6.9817375938824817</v>
      </c>
      <c r="I74" s="34">
        <v>115.76009065884747</v>
      </c>
      <c r="J74" s="34">
        <v>46.393260593487987</v>
      </c>
      <c r="K74" s="34"/>
      <c r="L74" s="34">
        <v>4.2927196158219134</v>
      </c>
      <c r="M74" s="34">
        <v>13.711026063085177</v>
      </c>
      <c r="N74" s="34">
        <v>4.3705609744745644</v>
      </c>
      <c r="O74" s="35">
        <v>184.31393308041905</v>
      </c>
      <c r="P74" s="50">
        <v>191.29567067430153</v>
      </c>
    </row>
    <row r="75" spans="2:16" ht="15.75" hidden="1" customHeight="1">
      <c r="B75" s="33" t="s">
        <v>88</v>
      </c>
      <c r="C75" s="34">
        <v>1.8719925929519134</v>
      </c>
      <c r="D75" s="34">
        <v>2.4419119852120241</v>
      </c>
      <c r="E75" s="34">
        <v>0.30945829287774285</v>
      </c>
      <c r="F75" s="34">
        <v>2.9010963457586896E-3</v>
      </c>
      <c r="G75" s="34">
        <v>0.31151358141206081</v>
      </c>
      <c r="H75" s="35">
        <v>4.9377775487994988</v>
      </c>
      <c r="I75" s="34">
        <v>83.011670135834748</v>
      </c>
      <c r="J75" s="34">
        <v>24.657814468832058</v>
      </c>
      <c r="K75" s="34"/>
      <c r="L75" s="34">
        <v>1.7336454588895012</v>
      </c>
      <c r="M75" s="34">
        <v>12.583178896663577</v>
      </c>
      <c r="N75" s="34">
        <v>2.3211381130448325</v>
      </c>
      <c r="O75" s="35">
        <v>124.19564913662724</v>
      </c>
      <c r="P75" s="50">
        <v>129.13342668542674</v>
      </c>
    </row>
    <row r="76" spans="2:16" ht="15.75" hidden="1" customHeight="1">
      <c r="B76" s="33" t="s">
        <v>89</v>
      </c>
      <c r="C76" s="34">
        <v>1.0692161892278009</v>
      </c>
      <c r="D76" s="34">
        <v>1.1252867029894613</v>
      </c>
      <c r="E76" s="34">
        <v>1.0468365024034478</v>
      </c>
      <c r="F76" s="34">
        <v>1.755337965412202E-3</v>
      </c>
      <c r="G76" s="34">
        <v>0.15030187524961611</v>
      </c>
      <c r="H76" s="35">
        <v>3.3933966078357387</v>
      </c>
      <c r="I76" s="34">
        <v>15.871188872351508</v>
      </c>
      <c r="J76" s="34">
        <v>13.580682108281049</v>
      </c>
      <c r="K76" s="34"/>
      <c r="L76" s="34">
        <v>2.5055804647640652</v>
      </c>
      <c r="M76" s="34">
        <v>3.1544089100084785</v>
      </c>
      <c r="N76" s="34">
        <v>1.2922238610003274</v>
      </c>
      <c r="O76" s="35">
        <v>36.328689472307083</v>
      </c>
      <c r="P76" s="50">
        <v>39.722086080142823</v>
      </c>
    </row>
    <row r="77" spans="2:16" ht="15.75" hidden="1" customHeight="1">
      <c r="B77" s="33" t="s">
        <v>90</v>
      </c>
      <c r="C77" s="34">
        <v>1.5073332379518711</v>
      </c>
      <c r="D77" s="34">
        <v>3.2293924147824074</v>
      </c>
      <c r="E77" s="34">
        <v>1.8592837155666058</v>
      </c>
      <c r="F77" s="34">
        <v>2.4387632745787894E-3</v>
      </c>
      <c r="G77" s="34">
        <v>0.37762469726195047</v>
      </c>
      <c r="H77" s="35">
        <v>6.9760728288374132</v>
      </c>
      <c r="I77" s="34">
        <v>14.477596839718279</v>
      </c>
      <c r="J77" s="34">
        <v>9.320661585636751</v>
      </c>
      <c r="K77" s="34"/>
      <c r="L77" s="34">
        <v>4.0516089990745927</v>
      </c>
      <c r="M77" s="34">
        <v>8.0018790797060557</v>
      </c>
      <c r="N77" s="34">
        <v>0.98342837803508776</v>
      </c>
      <c r="O77" s="35">
        <v>36.686877782208725</v>
      </c>
      <c r="P77" s="50">
        <v>43.662950611046142</v>
      </c>
    </row>
    <row r="78" spans="2:16" ht="15.75" hidden="1" customHeight="1">
      <c r="B78" s="33" t="s">
        <v>91</v>
      </c>
      <c r="C78" s="34">
        <v>1.759890404933552</v>
      </c>
      <c r="D78" s="34">
        <v>0.80547311492398066</v>
      </c>
      <c r="E78" s="34">
        <v>0.27478098493934894</v>
      </c>
      <c r="F78" s="34">
        <v>3.2631608586136838E-3</v>
      </c>
      <c r="G78" s="34">
        <v>0.4302681572653323</v>
      </c>
      <c r="H78" s="35">
        <v>3.2736758229208274</v>
      </c>
      <c r="I78" s="34">
        <v>16.951890194305367</v>
      </c>
      <c r="J78" s="34">
        <v>29.713554537522782</v>
      </c>
      <c r="K78" s="34"/>
      <c r="L78" s="34">
        <v>5.9468384544007664</v>
      </c>
      <c r="M78" s="34">
        <v>5.5791102945704631</v>
      </c>
      <c r="N78" s="34">
        <v>2.9156379832115711</v>
      </c>
      <c r="O78" s="35">
        <v>60.853727967361415</v>
      </c>
      <c r="P78" s="50">
        <v>64.127403790282244</v>
      </c>
    </row>
    <row r="79" spans="2:16" ht="15.75" hidden="1" customHeight="1">
      <c r="B79" s="33" t="s">
        <v>92</v>
      </c>
      <c r="C79" s="34">
        <v>0.55572401953678252</v>
      </c>
      <c r="D79" s="34">
        <v>1.409476497794576</v>
      </c>
      <c r="E79" s="34">
        <v>1.1657646385602669</v>
      </c>
      <c r="F79" s="34">
        <v>1.024123182495365E-3</v>
      </c>
      <c r="G79" s="34">
        <v>0.54462253926380655</v>
      </c>
      <c r="H79" s="35">
        <v>3.6766118183379275</v>
      </c>
      <c r="I79" s="34">
        <v>11.605702277320479</v>
      </c>
      <c r="J79" s="34">
        <v>26.283866427906808</v>
      </c>
      <c r="K79" s="34"/>
      <c r="L79" s="34">
        <v>4.8849560297817858</v>
      </c>
      <c r="M79" s="34">
        <v>7.6763080341172731</v>
      </c>
      <c r="N79" s="34">
        <v>2.5260993991277321</v>
      </c>
      <c r="O79" s="35">
        <v>52.805867201066803</v>
      </c>
      <c r="P79" s="50">
        <v>56.482479019404728</v>
      </c>
    </row>
    <row r="80" spans="2:16" ht="15.75" hidden="1" customHeight="1">
      <c r="B80" s="33" t="s">
        <v>93</v>
      </c>
      <c r="C80" s="34">
        <v>0.20356801100985927</v>
      </c>
      <c r="D80" s="34">
        <v>6.7030263260351566E-2</v>
      </c>
      <c r="E80" s="34">
        <v>5.9823858319229081E-2</v>
      </c>
      <c r="F80" s="34">
        <v>3.4660968029852487E-4</v>
      </c>
      <c r="G80" s="34">
        <v>3.8425270935492743E-2</v>
      </c>
      <c r="H80" s="35">
        <v>0.36919401320523121</v>
      </c>
      <c r="I80" s="34">
        <v>36.014689428247181</v>
      </c>
      <c r="J80" s="34">
        <v>9.5832186714101226</v>
      </c>
      <c r="K80" s="34"/>
      <c r="L80" s="34">
        <v>0.62314038315413955</v>
      </c>
      <c r="M80" s="34">
        <v>0.40652413356289496</v>
      </c>
      <c r="N80" s="34">
        <v>0.93345667448511971</v>
      </c>
      <c r="O80" s="35">
        <v>47.486229009332682</v>
      </c>
      <c r="P80" s="50">
        <v>47.855423022537913</v>
      </c>
    </row>
    <row r="81" spans="1:19" ht="15.75" hidden="1" customHeight="1">
      <c r="B81" s="33" t="s">
        <v>94</v>
      </c>
      <c r="C81" s="34">
        <v>0.16614865050189584</v>
      </c>
      <c r="D81" s="34">
        <v>6.2063022257182958E-2</v>
      </c>
      <c r="E81" s="34">
        <v>3.8026884110285784E-2</v>
      </c>
      <c r="F81" s="34">
        <v>3.7186704069224651E-4</v>
      </c>
      <c r="G81" s="34">
        <v>5.0806881353639442E-2</v>
      </c>
      <c r="H81" s="35">
        <v>0.31741730526369627</v>
      </c>
      <c r="I81" s="34">
        <v>5.823575668947389</v>
      </c>
      <c r="J81" s="34">
        <v>8.5219100325663852</v>
      </c>
      <c r="K81" s="34"/>
      <c r="L81" s="34">
        <v>0.87702768960803967</v>
      </c>
      <c r="M81" s="34">
        <v>0.31652264064765134</v>
      </c>
      <c r="N81" s="34">
        <v>0.81333147802748318</v>
      </c>
      <c r="O81" s="35">
        <v>16.302599170687412</v>
      </c>
      <c r="P81" s="50">
        <v>16.620016475951108</v>
      </c>
    </row>
    <row r="82" spans="1:19">
      <c r="A82" s="27"/>
      <c r="B82" s="27"/>
      <c r="C82" s="27"/>
      <c r="D82" s="27"/>
      <c r="E82" s="27"/>
      <c r="F82" s="27"/>
      <c r="G82" s="27"/>
      <c r="H82" s="27"/>
      <c r="I82" s="27"/>
      <c r="J82" s="27"/>
      <c r="K82" s="27"/>
      <c r="L82" s="27"/>
      <c r="M82" s="27"/>
      <c r="N82" s="27"/>
      <c r="O82" s="27"/>
      <c r="P82" s="27"/>
      <c r="Q82" s="27"/>
      <c r="R82" s="27"/>
      <c r="S82" s="27"/>
    </row>
    <row r="83" spans="1:19">
      <c r="B83" s="51" t="str">
        <f>B3</f>
        <v>Total costs (US$)</v>
      </c>
    </row>
    <row r="84" spans="1:19" ht="15.75">
      <c r="A84" s="24"/>
      <c r="B84" s="52" t="s">
        <v>5</v>
      </c>
      <c r="C84" s="409" t="s">
        <v>6</v>
      </c>
      <c r="D84" s="410"/>
      <c r="E84" s="410"/>
      <c r="F84" s="410"/>
      <c r="G84" s="410"/>
      <c r="H84" s="411"/>
      <c r="I84" s="53" t="s">
        <v>7</v>
      </c>
      <c r="J84" s="54"/>
      <c r="K84" s="54"/>
      <c r="L84" s="54"/>
      <c r="M84" s="55"/>
      <c r="N84" s="52" t="s">
        <v>8</v>
      </c>
    </row>
    <row r="85" spans="1:19" ht="45">
      <c r="A85" s="24"/>
      <c r="B85" s="56"/>
      <c r="C85" s="30" t="s">
        <v>2</v>
      </c>
      <c r="D85" s="30" t="s">
        <v>9</v>
      </c>
      <c r="E85" s="30" t="s">
        <v>3</v>
      </c>
      <c r="F85" s="30" t="s">
        <v>11</v>
      </c>
      <c r="G85" s="32" t="s">
        <v>13</v>
      </c>
      <c r="H85" s="31" t="s">
        <v>14</v>
      </c>
      <c r="I85" s="30" t="s">
        <v>15</v>
      </c>
      <c r="J85" s="30" t="s">
        <v>0</v>
      </c>
      <c r="K85" s="30" t="s">
        <v>1</v>
      </c>
      <c r="L85" s="30" t="s">
        <v>12</v>
      </c>
      <c r="M85" s="31" t="s">
        <v>14</v>
      </c>
      <c r="N85" s="57"/>
      <c r="P85" s="14" t="s">
        <v>99</v>
      </c>
      <c r="Q85" s="14" t="s">
        <v>100</v>
      </c>
      <c r="R85" s="14" t="s">
        <v>101</v>
      </c>
      <c r="S85" s="14" t="s">
        <v>102</v>
      </c>
    </row>
    <row r="86" spans="1:19" ht="15">
      <c r="A86" s="24"/>
      <c r="B86" s="58" t="s">
        <v>95</v>
      </c>
      <c r="C86" s="59"/>
      <c r="D86" s="59"/>
      <c r="E86" s="59"/>
      <c r="F86" s="59"/>
      <c r="G86" s="59"/>
      <c r="H86" s="59"/>
      <c r="I86" s="59"/>
      <c r="J86" s="59"/>
      <c r="K86" s="59"/>
      <c r="L86" s="59"/>
      <c r="M86" s="59"/>
      <c r="N86" s="60"/>
      <c r="P86" s="61" t="s">
        <v>85</v>
      </c>
      <c r="Q86" s="62">
        <v>1388</v>
      </c>
      <c r="R86" s="62">
        <v>119</v>
      </c>
      <c r="S86" s="63">
        <v>8.5734870317002887E-2</v>
      </c>
    </row>
    <row r="87" spans="1:19" ht="15">
      <c r="A87" s="24"/>
      <c r="B87" s="64" t="s">
        <v>85</v>
      </c>
      <c r="C87" s="34">
        <f>I18</f>
        <v>1661.1563359111824</v>
      </c>
      <c r="D87" s="34">
        <f>J18</f>
        <v>1712.644365986476</v>
      </c>
      <c r="E87" s="34">
        <f t="shared" ref="E87:E96" si="0">L18</f>
        <v>268.29222503434977</v>
      </c>
      <c r="F87" s="34">
        <f>M7</f>
        <v>1427.1699077889391</v>
      </c>
      <c r="G87" s="34">
        <f>N18</f>
        <v>170.59262362116769</v>
      </c>
      <c r="H87" s="65">
        <f t="shared" ref="H87:H96" si="1">SUM(C87:G87)</f>
        <v>5239.8554583421155</v>
      </c>
      <c r="I87" s="34">
        <f t="shared" ref="I87:I96" si="2">C18</f>
        <v>99.256829847461205</v>
      </c>
      <c r="J87" s="34">
        <v>184.65771181240873</v>
      </c>
      <c r="K87" s="34">
        <f t="shared" ref="K87:L96" si="3">E18</f>
        <v>105.94773587750498</v>
      </c>
      <c r="L87" s="34">
        <f t="shared" si="3"/>
        <v>0.64679260872051425</v>
      </c>
      <c r="M87" s="65">
        <f>SUM(I87:L87)</f>
        <v>390.50907014609538</v>
      </c>
      <c r="N87" s="66">
        <f t="shared" ref="N87:N96" si="4">M87+H87</f>
        <v>5630.3645284882114</v>
      </c>
      <c r="P87" s="61" t="s">
        <v>86</v>
      </c>
      <c r="Q87" s="62">
        <v>3196</v>
      </c>
      <c r="R87" s="62">
        <v>129</v>
      </c>
      <c r="S87" s="63">
        <v>4.0362953692115143E-2</v>
      </c>
    </row>
    <row r="88" spans="1:19" ht="15">
      <c r="A88" s="24"/>
      <c r="B88" s="64" t="s">
        <v>86</v>
      </c>
      <c r="C88" s="34">
        <f t="shared" ref="C88:D96" si="5">I19</f>
        <v>6943.6299443480339</v>
      </c>
      <c r="D88" s="34">
        <f t="shared" si="5"/>
        <v>3712.1257455169248</v>
      </c>
      <c r="E88" s="34">
        <f t="shared" si="0"/>
        <v>563.94837731633856</v>
      </c>
      <c r="F88" s="34">
        <f t="shared" ref="F88:F96" si="6">M8</f>
        <v>577.08354649221621</v>
      </c>
      <c r="G88" s="34">
        <f t="shared" ref="G88:G96" si="7">N19</f>
        <v>350.99722737518198</v>
      </c>
      <c r="H88" s="65">
        <f t="shared" si="1"/>
        <v>12147.784841048697</v>
      </c>
      <c r="I88" s="34">
        <f t="shared" si="2"/>
        <v>59.246900228263463</v>
      </c>
      <c r="J88" s="34">
        <v>141.11053494776883</v>
      </c>
      <c r="K88" s="34">
        <f t="shared" si="3"/>
        <v>21.331867071871187</v>
      </c>
      <c r="L88" s="34">
        <f t="shared" si="3"/>
        <v>0.96538484991275286</v>
      </c>
      <c r="M88" s="65">
        <v>222.65468709781626</v>
      </c>
      <c r="N88" s="66">
        <f t="shared" si="4"/>
        <v>12370.439528146513</v>
      </c>
      <c r="P88" s="61" t="s">
        <v>87</v>
      </c>
      <c r="Q88" s="62">
        <v>1960</v>
      </c>
      <c r="R88" s="62">
        <v>48</v>
      </c>
      <c r="S88" s="63">
        <v>2.4489795918367346E-2</v>
      </c>
    </row>
    <row r="89" spans="1:19" ht="15">
      <c r="A89" s="24"/>
      <c r="B89" s="64" t="s">
        <v>87</v>
      </c>
      <c r="C89" s="34">
        <f t="shared" si="5"/>
        <v>5556.4843516246783</v>
      </c>
      <c r="D89" s="34">
        <f t="shared" si="5"/>
        <v>2226.8765084874235</v>
      </c>
      <c r="E89" s="34">
        <f t="shared" si="0"/>
        <v>206.05054155945183</v>
      </c>
      <c r="F89" s="34">
        <f t="shared" si="6"/>
        <v>658.12925102808845</v>
      </c>
      <c r="G89" s="34">
        <f t="shared" si="7"/>
        <v>209.78692677477906</v>
      </c>
      <c r="H89" s="65">
        <f t="shared" si="1"/>
        <v>8857.3275794744204</v>
      </c>
      <c r="I89" s="34">
        <f t="shared" si="2"/>
        <v>62.734237235676694</v>
      </c>
      <c r="J89" s="34">
        <v>220.42327318883304</v>
      </c>
      <c r="K89" s="34">
        <f t="shared" si="3"/>
        <v>51.188887239362543</v>
      </c>
      <c r="L89" s="34">
        <f t="shared" si="3"/>
        <v>0.77700684248689045</v>
      </c>
      <c r="M89" s="65">
        <v>335.12340450635912</v>
      </c>
      <c r="N89" s="66">
        <f t="shared" si="4"/>
        <v>9192.4509839807797</v>
      </c>
      <c r="P89" s="61" t="s">
        <v>88</v>
      </c>
      <c r="Q89" s="62">
        <v>1976</v>
      </c>
      <c r="R89" s="62">
        <v>94</v>
      </c>
      <c r="S89" s="63">
        <v>4.7570850202429148E-2</v>
      </c>
    </row>
    <row r="90" spans="1:19" ht="15">
      <c r="A90" s="24"/>
      <c r="B90" s="64" t="s">
        <v>88</v>
      </c>
      <c r="C90" s="34">
        <f t="shared" si="5"/>
        <v>7803.0969927684664</v>
      </c>
      <c r="D90" s="34">
        <f t="shared" si="5"/>
        <v>2317.8345600702132</v>
      </c>
      <c r="E90" s="34">
        <f t="shared" si="0"/>
        <v>162.9626731356131</v>
      </c>
      <c r="F90" s="34">
        <f t="shared" si="6"/>
        <v>1182.8188162863764</v>
      </c>
      <c r="G90" s="34">
        <f t="shared" si="7"/>
        <v>218.18698262621427</v>
      </c>
      <c r="H90" s="65">
        <f t="shared" si="1"/>
        <v>11684.900024886883</v>
      </c>
      <c r="I90" s="34">
        <f t="shared" si="2"/>
        <v>175.96730373747985</v>
      </c>
      <c r="J90" s="34">
        <v>258.822003262664</v>
      </c>
      <c r="K90" s="34">
        <f t="shared" si="3"/>
        <v>29.089079530507831</v>
      </c>
      <c r="L90" s="34">
        <f t="shared" si="3"/>
        <v>0.27270305650131682</v>
      </c>
      <c r="M90" s="65">
        <v>464.15108958715302</v>
      </c>
      <c r="N90" s="66">
        <f t="shared" si="4"/>
        <v>12149.051114474036</v>
      </c>
      <c r="P90" s="61" t="s">
        <v>89</v>
      </c>
      <c r="Q90" s="62">
        <v>2600</v>
      </c>
      <c r="R90" s="62">
        <v>238</v>
      </c>
      <c r="S90" s="63">
        <v>9.1538461538461541E-2</v>
      </c>
    </row>
    <row r="91" spans="1:19" ht="15">
      <c r="A91" s="24"/>
      <c r="B91" s="64" t="s">
        <v>89</v>
      </c>
      <c r="C91" s="34">
        <f t="shared" si="5"/>
        <v>3777.3429516196588</v>
      </c>
      <c r="D91" s="34">
        <f t="shared" si="5"/>
        <v>3232.2023417708892</v>
      </c>
      <c r="E91" s="34">
        <f t="shared" si="0"/>
        <v>596.32815061384747</v>
      </c>
      <c r="F91" s="34">
        <f t="shared" si="6"/>
        <v>750.74932058201784</v>
      </c>
      <c r="G91" s="34">
        <f t="shared" si="7"/>
        <v>307.5492789180779</v>
      </c>
      <c r="H91" s="65">
        <f t="shared" si="1"/>
        <v>8664.1720435044899</v>
      </c>
      <c r="I91" s="34">
        <f t="shared" si="2"/>
        <v>254.47345303621663</v>
      </c>
      <c r="J91" s="34">
        <v>303.59008162090043</v>
      </c>
      <c r="K91" s="34">
        <f t="shared" si="3"/>
        <v>249.14708757202058</v>
      </c>
      <c r="L91" s="34">
        <f t="shared" si="3"/>
        <v>0.41777043576810413</v>
      </c>
      <c r="M91" s="65">
        <v>807.62839266490573</v>
      </c>
      <c r="N91" s="66">
        <f t="shared" si="4"/>
        <v>9471.8004361693966</v>
      </c>
      <c r="P91" s="61" t="s">
        <v>90</v>
      </c>
      <c r="Q91" s="62">
        <v>852</v>
      </c>
      <c r="R91" s="62">
        <v>121</v>
      </c>
      <c r="S91" s="63">
        <v>0.142018779342723</v>
      </c>
    </row>
    <row r="92" spans="1:19" ht="15">
      <c r="A92" s="24"/>
      <c r="B92" s="64" t="s">
        <v>90</v>
      </c>
      <c r="C92" s="34">
        <f t="shared" si="5"/>
        <v>1751.789217605912</v>
      </c>
      <c r="D92" s="34">
        <f t="shared" si="5"/>
        <v>1127.800051862047</v>
      </c>
      <c r="E92" s="34">
        <f t="shared" si="0"/>
        <v>490.24468888802568</v>
      </c>
      <c r="F92" s="34">
        <f t="shared" si="6"/>
        <v>968.22736864443266</v>
      </c>
      <c r="G92" s="34">
        <f t="shared" si="7"/>
        <v>118.99483374224562</v>
      </c>
      <c r="H92" s="65">
        <f t="shared" si="1"/>
        <v>4457.0561607426625</v>
      </c>
      <c r="I92" s="34">
        <f t="shared" si="2"/>
        <v>182.38732179217641</v>
      </c>
      <c r="J92" s="34">
        <v>436.44907055736729</v>
      </c>
      <c r="K92" s="34">
        <f t="shared" si="3"/>
        <v>224.97332958355929</v>
      </c>
      <c r="L92" s="34">
        <f t="shared" si="3"/>
        <v>0.29509035622403351</v>
      </c>
      <c r="M92" s="65">
        <v>844.1048122893269</v>
      </c>
      <c r="N92" s="66">
        <f t="shared" si="4"/>
        <v>5301.1609730319897</v>
      </c>
      <c r="P92" s="61" t="s">
        <v>91</v>
      </c>
      <c r="Q92" s="62">
        <v>2076</v>
      </c>
      <c r="R92" s="62">
        <v>81</v>
      </c>
      <c r="S92" s="63">
        <v>3.9017341040462429E-2</v>
      </c>
    </row>
    <row r="93" spans="1:19" ht="15">
      <c r="A93" s="24"/>
      <c r="B93" s="64" t="s">
        <v>91</v>
      </c>
      <c r="C93" s="34">
        <f t="shared" si="5"/>
        <v>1373.1031057387349</v>
      </c>
      <c r="D93" s="34">
        <f t="shared" si="5"/>
        <v>2406.7979175393452</v>
      </c>
      <c r="E93" s="34">
        <f t="shared" si="0"/>
        <v>481.69391480646209</v>
      </c>
      <c r="F93" s="34">
        <f t="shared" si="6"/>
        <v>451.90793386020761</v>
      </c>
      <c r="G93" s="34">
        <f t="shared" si="7"/>
        <v>236.16667664013724</v>
      </c>
      <c r="H93" s="65">
        <f t="shared" si="1"/>
        <v>4949.6695485848877</v>
      </c>
      <c r="I93" s="34">
        <f t="shared" si="2"/>
        <v>142.55112279961773</v>
      </c>
      <c r="J93" s="34">
        <v>100.09504304733436</v>
      </c>
      <c r="K93" s="34">
        <f t="shared" si="3"/>
        <v>22.257259780087267</v>
      </c>
      <c r="L93" s="34">
        <f t="shared" si="3"/>
        <v>0.26431602954770833</v>
      </c>
      <c r="M93" s="65">
        <v>265.16774165658705</v>
      </c>
      <c r="N93" s="66">
        <f t="shared" si="4"/>
        <v>5214.8372902414749</v>
      </c>
      <c r="P93" s="61" t="s">
        <v>92</v>
      </c>
      <c r="Q93" s="62">
        <v>2691</v>
      </c>
      <c r="R93" s="62">
        <v>110</v>
      </c>
      <c r="S93" s="63">
        <v>4.0876997398736528E-2</v>
      </c>
    </row>
    <row r="94" spans="1:19" ht="15">
      <c r="A94" s="24"/>
      <c r="B94" s="64" t="s">
        <v>92</v>
      </c>
      <c r="C94" s="34">
        <f t="shared" si="5"/>
        <v>1381.0785710011369</v>
      </c>
      <c r="D94" s="34">
        <f t="shared" si="5"/>
        <v>3127.7801049209102</v>
      </c>
      <c r="E94" s="34">
        <f t="shared" si="0"/>
        <v>581.30976754403252</v>
      </c>
      <c r="F94" s="34">
        <f t="shared" si="6"/>
        <v>913.48065605995544</v>
      </c>
      <c r="G94" s="34">
        <f t="shared" si="7"/>
        <v>300.6058284962001</v>
      </c>
      <c r="H94" s="65">
        <f t="shared" si="1"/>
        <v>6304.2549280222347</v>
      </c>
      <c r="I94" s="34">
        <f t="shared" si="2"/>
        <v>61.12964214904607</v>
      </c>
      <c r="J94" s="34">
        <v>214.95089407642206</v>
      </c>
      <c r="K94" s="34">
        <f t="shared" si="3"/>
        <v>128.23411024162937</v>
      </c>
      <c r="L94" s="34">
        <f t="shared" si="3"/>
        <v>0.11265355007449017</v>
      </c>
      <c r="M94" s="65">
        <v>404.427300017172</v>
      </c>
      <c r="N94" s="66">
        <f t="shared" si="4"/>
        <v>6708.6822280394063</v>
      </c>
      <c r="P94" s="61" t="s">
        <v>93</v>
      </c>
      <c r="Q94" s="62">
        <v>6957</v>
      </c>
      <c r="R94" s="62">
        <v>907</v>
      </c>
      <c r="S94" s="63">
        <v>0.13037228690527528</v>
      </c>
    </row>
    <row r="95" spans="1:19" ht="15">
      <c r="A95" s="24"/>
      <c r="B95" s="64" t="s">
        <v>93</v>
      </c>
      <c r="C95" s="34">
        <f t="shared" si="5"/>
        <v>32665.323311420194</v>
      </c>
      <c r="D95" s="34">
        <f t="shared" si="5"/>
        <v>8691.9793349689808</v>
      </c>
      <c r="E95" s="34">
        <f t="shared" si="0"/>
        <v>565.18832752080459</v>
      </c>
      <c r="F95" s="34">
        <f t="shared" si="6"/>
        <v>368.71738914154571</v>
      </c>
      <c r="G95" s="34">
        <f t="shared" si="7"/>
        <v>846.6452037580035</v>
      </c>
      <c r="H95" s="65">
        <f t="shared" si="1"/>
        <v>43137.853566809521</v>
      </c>
      <c r="I95" s="34">
        <f t="shared" si="2"/>
        <v>184.63618598594235</v>
      </c>
      <c r="J95" s="34">
        <v>95.648169515630798</v>
      </c>
      <c r="K95" s="34">
        <f t="shared" si="3"/>
        <v>54.260239495540773</v>
      </c>
      <c r="L95" s="34">
        <f t="shared" si="3"/>
        <v>0.31437498003076203</v>
      </c>
      <c r="M95" s="65">
        <v>334.85896997714468</v>
      </c>
      <c r="N95" s="66">
        <f t="shared" si="4"/>
        <v>43472.712536786668</v>
      </c>
      <c r="P95" s="61" t="s">
        <v>94</v>
      </c>
      <c r="Q95" s="62">
        <v>4192</v>
      </c>
      <c r="R95" s="62">
        <v>664</v>
      </c>
      <c r="S95" s="63">
        <v>0.15839694656488548</v>
      </c>
    </row>
    <row r="96" spans="1:19" ht="15">
      <c r="A96" s="24"/>
      <c r="B96" s="64" t="s">
        <v>94</v>
      </c>
      <c r="C96" s="34">
        <f t="shared" si="5"/>
        <v>3866.8542441810664</v>
      </c>
      <c r="D96" s="34">
        <f t="shared" si="5"/>
        <v>5658.5482616240797</v>
      </c>
      <c r="E96" s="34">
        <f t="shared" si="0"/>
        <v>582.34638589973838</v>
      </c>
      <c r="F96" s="34">
        <f t="shared" si="6"/>
        <v>210.17103339004049</v>
      </c>
      <c r="G96" s="34">
        <f t="shared" si="7"/>
        <v>540.05210141024872</v>
      </c>
      <c r="H96" s="65">
        <f t="shared" si="1"/>
        <v>10857.972026505175</v>
      </c>
      <c r="I96" s="34">
        <f t="shared" si="2"/>
        <v>110.32270393325884</v>
      </c>
      <c r="J96" s="34">
        <v>74.945615997586074</v>
      </c>
      <c r="K96" s="34">
        <f t="shared" si="3"/>
        <v>25.249851049229761</v>
      </c>
      <c r="L96" s="34">
        <f t="shared" si="3"/>
        <v>0.24691971501965168</v>
      </c>
      <c r="M96" s="65">
        <v>210.76509069509433</v>
      </c>
      <c r="N96" s="66">
        <f t="shared" si="4"/>
        <v>11068.737117200269</v>
      </c>
    </row>
    <row r="97" spans="1:18" ht="15">
      <c r="A97" s="24"/>
      <c r="B97" s="25" t="s">
        <v>34</v>
      </c>
      <c r="C97" s="26">
        <f>AVERAGE(C87:C96)</f>
        <v>6677.9859026219074</v>
      </c>
      <c r="D97" s="26">
        <f t="shared" ref="D97:N97" si="8">AVERAGE(D87:D96)</f>
        <v>3421.4589192747285</v>
      </c>
      <c r="E97" s="26">
        <f t="shared" si="8"/>
        <v>449.83650523186645</v>
      </c>
      <c r="F97" s="26">
        <f t="shared" si="8"/>
        <v>750.8455223273819</v>
      </c>
      <c r="G97" s="26">
        <f t="shared" si="8"/>
        <v>329.95776833622557</v>
      </c>
      <c r="H97" s="26">
        <f t="shared" si="8"/>
        <v>11630.084617792108</v>
      </c>
      <c r="I97" s="26">
        <f t="shared" si="8"/>
        <v>133.27057007451393</v>
      </c>
      <c r="J97" s="26">
        <f t="shared" si="8"/>
        <v>203.06923980269158</v>
      </c>
      <c r="K97" s="26">
        <f t="shared" si="8"/>
        <v>91.167944744131361</v>
      </c>
      <c r="L97" s="26">
        <f t="shared" si="8"/>
        <v>0.43130124242862244</v>
      </c>
      <c r="M97" s="26">
        <f t="shared" si="8"/>
        <v>427.93905586376547</v>
      </c>
      <c r="N97" s="26">
        <f t="shared" si="8"/>
        <v>12058.023673655876</v>
      </c>
    </row>
    <row r="98" spans="1:18" ht="15">
      <c r="A98" s="24"/>
      <c r="B98" s="25" t="s">
        <v>35</v>
      </c>
      <c r="C98" s="26">
        <f>MIN(C87:C96)</f>
        <v>1373.1031057387349</v>
      </c>
      <c r="D98" s="26">
        <f t="shared" ref="D98:N98" si="9">MIN(D87:D96)</f>
        <v>1127.800051862047</v>
      </c>
      <c r="E98" s="26">
        <f t="shared" si="9"/>
        <v>162.9626731356131</v>
      </c>
      <c r="F98" s="26">
        <f t="shared" si="9"/>
        <v>210.17103339004049</v>
      </c>
      <c r="G98" s="26">
        <f t="shared" si="9"/>
        <v>118.99483374224562</v>
      </c>
      <c r="H98" s="26">
        <f t="shared" si="9"/>
        <v>4457.0561607426625</v>
      </c>
      <c r="I98" s="26">
        <f t="shared" si="9"/>
        <v>59.246900228263463</v>
      </c>
      <c r="J98" s="26">
        <f t="shared" si="9"/>
        <v>74.945615997586074</v>
      </c>
      <c r="K98" s="26">
        <f t="shared" si="9"/>
        <v>21.331867071871187</v>
      </c>
      <c r="L98" s="26">
        <f t="shared" si="9"/>
        <v>0.11265355007449017</v>
      </c>
      <c r="M98" s="26">
        <f t="shared" si="9"/>
        <v>210.76509069509433</v>
      </c>
      <c r="N98" s="26">
        <f t="shared" si="9"/>
        <v>5214.8372902414749</v>
      </c>
    </row>
    <row r="99" spans="1:18" ht="15">
      <c r="A99" s="24"/>
      <c r="B99" s="25" t="s">
        <v>36</v>
      </c>
      <c r="C99" s="26">
        <f>MAX(C87:C96)</f>
        <v>32665.323311420194</v>
      </c>
      <c r="D99" s="26">
        <f t="shared" ref="D99:N99" si="10">MAX(D87:D96)</f>
        <v>8691.9793349689808</v>
      </c>
      <c r="E99" s="26">
        <f t="shared" si="10"/>
        <v>596.32815061384747</v>
      </c>
      <c r="F99" s="26">
        <f t="shared" si="10"/>
        <v>1427.1699077889391</v>
      </c>
      <c r="G99" s="26">
        <f t="shared" si="10"/>
        <v>846.6452037580035</v>
      </c>
      <c r="H99" s="26">
        <f t="shared" si="10"/>
        <v>43137.853566809521</v>
      </c>
      <c r="I99" s="26">
        <f t="shared" si="10"/>
        <v>254.47345303621663</v>
      </c>
      <c r="J99" s="26">
        <f t="shared" si="10"/>
        <v>436.44907055736729</v>
      </c>
      <c r="K99" s="26">
        <f t="shared" si="10"/>
        <v>249.14708757202058</v>
      </c>
      <c r="L99" s="26">
        <f t="shared" si="10"/>
        <v>0.96538484991275286</v>
      </c>
      <c r="M99" s="26">
        <f t="shared" si="10"/>
        <v>844.1048122893269</v>
      </c>
      <c r="N99" s="26">
        <f t="shared" si="10"/>
        <v>43472.712536786668</v>
      </c>
    </row>
    <row r="100" spans="1:18" ht="15">
      <c r="A100" s="24"/>
      <c r="B100" s="25"/>
      <c r="C100" s="26"/>
      <c r="D100" s="26"/>
      <c r="E100" s="26"/>
      <c r="F100" s="26"/>
      <c r="G100" s="26"/>
      <c r="H100" s="26"/>
      <c r="I100" s="26"/>
      <c r="J100" s="26"/>
      <c r="K100" s="26"/>
      <c r="L100" s="26"/>
      <c r="M100" s="26"/>
      <c r="N100" s="26"/>
    </row>
    <row r="101" spans="1:18" ht="15.75">
      <c r="A101" s="24"/>
      <c r="B101" s="39" t="s">
        <v>103</v>
      </c>
      <c r="C101" s="67"/>
      <c r="D101" s="67"/>
      <c r="E101" s="67"/>
      <c r="F101" s="67"/>
      <c r="G101" s="67"/>
      <c r="H101" s="67"/>
      <c r="I101" s="67"/>
      <c r="J101" s="67"/>
      <c r="K101" s="67"/>
      <c r="L101" s="67"/>
      <c r="M101" s="67"/>
      <c r="N101" s="67"/>
    </row>
    <row r="102" spans="1:18" ht="15.75">
      <c r="A102" s="24"/>
      <c r="B102" s="52" t="s">
        <v>5</v>
      </c>
      <c r="C102" s="68" t="s">
        <v>6</v>
      </c>
      <c r="D102" s="69"/>
      <c r="E102" s="69"/>
      <c r="F102" s="69"/>
      <c r="G102" s="69"/>
      <c r="H102" s="70"/>
      <c r="I102" s="53" t="s">
        <v>7</v>
      </c>
      <c r="J102" s="71"/>
      <c r="K102" s="71"/>
      <c r="L102" s="71"/>
      <c r="M102" s="72"/>
      <c r="N102" s="52" t="s">
        <v>8</v>
      </c>
    </row>
    <row r="103" spans="1:18" ht="45">
      <c r="A103" s="24"/>
      <c r="B103" s="56"/>
      <c r="C103" s="30" t="s">
        <v>2</v>
      </c>
      <c r="D103" s="30" t="s">
        <v>9</v>
      </c>
      <c r="E103" s="30" t="s">
        <v>3</v>
      </c>
      <c r="F103" s="30" t="s">
        <v>11</v>
      </c>
      <c r="G103" s="32" t="s">
        <v>13</v>
      </c>
      <c r="H103" s="31" t="s">
        <v>14</v>
      </c>
      <c r="I103" s="30" t="s">
        <v>15</v>
      </c>
      <c r="J103" s="30" t="s">
        <v>0</v>
      </c>
      <c r="K103" s="30" t="s">
        <v>1</v>
      </c>
      <c r="L103" s="30" t="s">
        <v>12</v>
      </c>
      <c r="M103" s="31" t="s">
        <v>14</v>
      </c>
      <c r="N103" s="57"/>
    </row>
    <row r="104" spans="1:18" ht="15">
      <c r="A104" s="24"/>
      <c r="B104" s="73" t="s">
        <v>95</v>
      </c>
      <c r="C104" s="74"/>
      <c r="D104" s="74"/>
      <c r="E104" s="74"/>
      <c r="F104" s="74"/>
      <c r="G104" s="74"/>
      <c r="H104" s="74"/>
      <c r="I104" s="74"/>
      <c r="J104" s="74"/>
      <c r="K104" s="74"/>
      <c r="L104" s="74"/>
      <c r="M104" s="74"/>
      <c r="N104" s="75"/>
      <c r="P104" s="1" t="s">
        <v>5</v>
      </c>
      <c r="Q104" s="1" t="s">
        <v>37</v>
      </c>
      <c r="R104" s="1" t="s">
        <v>38</v>
      </c>
    </row>
    <row r="105" spans="1:18" ht="15.75">
      <c r="A105" s="24"/>
      <c r="B105" s="64" t="s">
        <v>85</v>
      </c>
      <c r="C105" s="34">
        <f t="shared" ref="C105:D114" si="11">I45</f>
        <v>1.1967985129043099</v>
      </c>
      <c r="D105" s="34">
        <f t="shared" si="11"/>
        <v>1.2338936354369423</v>
      </c>
      <c r="E105" s="34">
        <f t="shared" ref="E105:G114" si="12">L45</f>
        <v>0.19329411025529525</v>
      </c>
      <c r="F105" s="34">
        <f t="shared" si="12"/>
        <v>1.028220394660619</v>
      </c>
      <c r="G105" s="34">
        <f t="shared" si="12"/>
        <v>0.12290534843023608</v>
      </c>
      <c r="H105" s="65">
        <f>SUM(C105:G105)</f>
        <v>3.7751120016874027</v>
      </c>
      <c r="I105" s="34">
        <f t="shared" ref="I105:I114" si="13">C45</f>
        <v>7.1510684328142074E-2</v>
      </c>
      <c r="J105" s="34">
        <v>0.13303869727118786</v>
      </c>
      <c r="K105" s="34">
        <f t="shared" ref="K105:L114" si="14">E45</f>
        <v>7.6331221813764394E-2</v>
      </c>
      <c r="L105" s="34">
        <f t="shared" si="14"/>
        <v>4.6598891118192676E-4</v>
      </c>
      <c r="M105" s="65">
        <f t="shared" ref="M105:M114" si="15">SUM(I105:L105)</f>
        <v>0.28134659232427628</v>
      </c>
      <c r="N105" s="66">
        <f t="shared" ref="N105:N114" si="16">M105+H105</f>
        <v>4.0564585940116791</v>
      </c>
      <c r="P105" s="64" t="s">
        <v>85</v>
      </c>
      <c r="Q105" s="5">
        <f t="shared" ref="Q105:Q114" si="17">N106</f>
        <v>3.8706006032999096</v>
      </c>
      <c r="R105" s="6">
        <f>Q86</f>
        <v>1388</v>
      </c>
    </row>
    <row r="106" spans="1:18" ht="15.75">
      <c r="A106" s="24"/>
      <c r="B106" s="64" t="s">
        <v>86</v>
      </c>
      <c r="C106" s="34">
        <f t="shared" si="11"/>
        <v>2.17260010774344</v>
      </c>
      <c r="D106" s="34">
        <f t="shared" si="11"/>
        <v>1.1614911594233182</v>
      </c>
      <c r="E106" s="34">
        <f t="shared" si="12"/>
        <v>0.17645443595630117</v>
      </c>
      <c r="F106" s="34">
        <f t="shared" si="12"/>
        <v>0.18056431367090622</v>
      </c>
      <c r="G106" s="34">
        <f t="shared" si="12"/>
        <v>0.10982391344655257</v>
      </c>
      <c r="H106" s="65">
        <f t="shared" ref="H106:H114" si="18">SUM(C106:G106)</f>
        <v>3.8009339302405176</v>
      </c>
      <c r="I106" s="34">
        <f t="shared" si="13"/>
        <v>1.8537828607091196E-2</v>
      </c>
      <c r="J106" s="34">
        <v>4.4152232461754953E-2</v>
      </c>
      <c r="K106" s="34">
        <f t="shared" si="14"/>
        <v>6.6745516495216491E-3</v>
      </c>
      <c r="L106" s="34">
        <f t="shared" si="14"/>
        <v>3.0206034102401528E-4</v>
      </c>
      <c r="M106" s="65">
        <f t="shared" si="15"/>
        <v>6.9666673059391809E-2</v>
      </c>
      <c r="N106" s="66">
        <f t="shared" si="16"/>
        <v>3.8706006032999096</v>
      </c>
      <c r="P106" s="64" t="s">
        <v>86</v>
      </c>
      <c r="Q106" s="5">
        <f t="shared" si="17"/>
        <v>4.6900260122350925</v>
      </c>
      <c r="R106" s="6">
        <f t="shared" ref="R106:R114" si="19">Q87</f>
        <v>3196</v>
      </c>
    </row>
    <row r="107" spans="1:18" ht="15.75">
      <c r="A107" s="24"/>
      <c r="B107" s="64" t="s">
        <v>87</v>
      </c>
      <c r="C107" s="34">
        <f t="shared" si="11"/>
        <v>2.834940995726877</v>
      </c>
      <c r="D107" s="34">
        <f t="shared" si="11"/>
        <v>1.1361614839221548</v>
      </c>
      <c r="E107" s="34">
        <f t="shared" si="12"/>
        <v>0.10512782732625095</v>
      </c>
      <c r="F107" s="34">
        <f t="shared" si="12"/>
        <v>0.3357802301163717</v>
      </c>
      <c r="G107" s="34">
        <f t="shared" si="12"/>
        <v>0.10703414631366279</v>
      </c>
      <c r="H107" s="65">
        <f t="shared" si="18"/>
        <v>4.5190446834053173</v>
      </c>
      <c r="I107" s="34">
        <f t="shared" si="13"/>
        <v>3.2007263895753417E-2</v>
      </c>
      <c r="J107" s="34">
        <v>0.11246085366777195</v>
      </c>
      <c r="K107" s="34">
        <f t="shared" si="14"/>
        <v>2.61167792037564E-2</v>
      </c>
      <c r="L107" s="34">
        <f t="shared" si="14"/>
        <v>3.9643206249331147E-4</v>
      </c>
      <c r="M107" s="65">
        <f t="shared" si="15"/>
        <v>0.1709813288297751</v>
      </c>
      <c r="N107" s="66">
        <f t="shared" si="16"/>
        <v>4.6900260122350925</v>
      </c>
      <c r="P107" s="64" t="s">
        <v>87</v>
      </c>
      <c r="Q107" s="5">
        <f t="shared" si="17"/>
        <v>6.1483052198755246</v>
      </c>
      <c r="R107" s="6">
        <f t="shared" si="19"/>
        <v>1960</v>
      </c>
    </row>
    <row r="108" spans="1:18" ht="15.75">
      <c r="A108" s="24"/>
      <c r="B108" s="64" t="s">
        <v>88</v>
      </c>
      <c r="C108" s="34">
        <f t="shared" si="11"/>
        <v>3.9489357250852559</v>
      </c>
      <c r="D108" s="34">
        <f t="shared" si="11"/>
        <v>1.1729931984160997</v>
      </c>
      <c r="E108" s="34">
        <f t="shared" si="12"/>
        <v>8.2470988428953992E-2</v>
      </c>
      <c r="F108" s="34">
        <f t="shared" si="12"/>
        <v>0.59859251836355076</v>
      </c>
      <c r="G108" s="34">
        <f t="shared" si="12"/>
        <v>0.11041851347480479</v>
      </c>
      <c r="H108" s="65">
        <f t="shared" si="18"/>
        <v>5.9134109437686657</v>
      </c>
      <c r="I108" s="34">
        <f t="shared" si="13"/>
        <v>8.9052279219372393E-2</v>
      </c>
      <c r="J108" s="34">
        <v>0.13098279517341296</v>
      </c>
      <c r="K108" s="34">
        <f t="shared" si="14"/>
        <v>1.4721194094386556E-2</v>
      </c>
      <c r="L108" s="34">
        <f t="shared" si="14"/>
        <v>1.3800761968690123E-4</v>
      </c>
      <c r="M108" s="65">
        <f t="shared" si="15"/>
        <v>0.23489427610685881</v>
      </c>
      <c r="N108" s="66">
        <f t="shared" si="16"/>
        <v>6.1483052198755246</v>
      </c>
      <c r="P108" s="64" t="s">
        <v>88</v>
      </c>
      <c r="Q108" s="5">
        <f t="shared" si="17"/>
        <v>3.643000167757461</v>
      </c>
      <c r="R108" s="6">
        <f t="shared" si="19"/>
        <v>1976</v>
      </c>
    </row>
    <row r="109" spans="1:18" ht="15.75">
      <c r="A109" s="24"/>
      <c r="B109" s="64" t="s">
        <v>89</v>
      </c>
      <c r="C109" s="34">
        <f t="shared" si="11"/>
        <v>1.4528242121614072</v>
      </c>
      <c r="D109" s="34">
        <f t="shared" si="11"/>
        <v>1.2431547468349575</v>
      </c>
      <c r="E109" s="34">
        <f t="shared" si="12"/>
        <v>0.22935698100532595</v>
      </c>
      <c r="F109" s="34">
        <f t="shared" si="12"/>
        <v>0.2887497386853915</v>
      </c>
      <c r="G109" s="34">
        <f t="shared" si="12"/>
        <v>0.11828818419926074</v>
      </c>
      <c r="H109" s="65">
        <f t="shared" si="18"/>
        <v>3.3323738628863433</v>
      </c>
      <c r="I109" s="34">
        <f t="shared" si="13"/>
        <v>9.7874405013929466E-2</v>
      </c>
      <c r="J109" s="34">
        <v>0.11676541600803862</v>
      </c>
      <c r="K109" s="34">
        <f t="shared" si="14"/>
        <v>9.5825802912315614E-2</v>
      </c>
      <c r="L109" s="34">
        <f t="shared" si="14"/>
        <v>1.606809368338862E-4</v>
      </c>
      <c r="M109" s="65">
        <f t="shared" si="15"/>
        <v>0.31062630487111764</v>
      </c>
      <c r="N109" s="66">
        <f t="shared" si="16"/>
        <v>3.643000167757461</v>
      </c>
      <c r="P109" s="64" t="s">
        <v>89</v>
      </c>
      <c r="Q109" s="5">
        <f t="shared" si="17"/>
        <v>6.2220199213990499</v>
      </c>
      <c r="R109" s="6">
        <f t="shared" si="19"/>
        <v>2600</v>
      </c>
    </row>
    <row r="110" spans="1:18" ht="15.75">
      <c r="A110" s="24"/>
      <c r="B110" s="64" t="s">
        <v>90</v>
      </c>
      <c r="C110" s="34">
        <f t="shared" si="11"/>
        <v>2.0560906309928546</v>
      </c>
      <c r="D110" s="34">
        <f t="shared" si="11"/>
        <v>1.3237089810587406</v>
      </c>
      <c r="E110" s="34">
        <f t="shared" si="12"/>
        <v>0.57540456442256538</v>
      </c>
      <c r="F110" s="34">
        <f t="shared" si="12"/>
        <v>1.1364170993479257</v>
      </c>
      <c r="G110" s="34">
        <f t="shared" si="12"/>
        <v>0.1396652978195371</v>
      </c>
      <c r="H110" s="65">
        <f t="shared" si="18"/>
        <v>5.2312865736416239</v>
      </c>
      <c r="I110" s="34">
        <f t="shared" si="13"/>
        <v>0.21406962651663897</v>
      </c>
      <c r="J110" s="34">
        <v>0.51226416732085356</v>
      </c>
      <c r="K110" s="34">
        <f t="shared" si="14"/>
        <v>0.26405320373657193</v>
      </c>
      <c r="L110" s="34">
        <f t="shared" si="14"/>
        <v>3.4635018336154165E-4</v>
      </c>
      <c r="M110" s="65">
        <f t="shared" si="15"/>
        <v>0.99073334775742594</v>
      </c>
      <c r="N110" s="66">
        <f t="shared" si="16"/>
        <v>6.2220199213990499</v>
      </c>
      <c r="P110" s="64" t="s">
        <v>90</v>
      </c>
      <c r="Q110" s="5">
        <f t="shared" si="17"/>
        <v>2.5119640126404019</v>
      </c>
      <c r="R110" s="6">
        <f t="shared" si="19"/>
        <v>852</v>
      </c>
    </row>
    <row r="111" spans="1:18" ht="15.75">
      <c r="A111" s="24"/>
      <c r="B111" s="64" t="s">
        <v>91</v>
      </c>
      <c r="C111" s="34">
        <f t="shared" si="11"/>
        <v>0.66141768099168352</v>
      </c>
      <c r="D111" s="34">
        <f t="shared" si="11"/>
        <v>1.1593438909149061</v>
      </c>
      <c r="E111" s="34">
        <f t="shared" si="12"/>
        <v>0.23202982408789116</v>
      </c>
      <c r="F111" s="34">
        <f t="shared" si="12"/>
        <v>0.21768204906561059</v>
      </c>
      <c r="G111" s="34">
        <f t="shared" si="12"/>
        <v>0.11376044154149192</v>
      </c>
      <c r="H111" s="65">
        <f t="shared" si="18"/>
        <v>2.3842338866015833</v>
      </c>
      <c r="I111" s="34">
        <f t="shared" si="13"/>
        <v>6.8666244123129924E-2</v>
      </c>
      <c r="J111" s="34">
        <v>4.8215338654785334E-2</v>
      </c>
      <c r="K111" s="34">
        <f t="shared" si="14"/>
        <v>1.072122340081275E-2</v>
      </c>
      <c r="L111" s="34">
        <f t="shared" si="14"/>
        <v>1.2731986009041827E-4</v>
      </c>
      <c r="M111" s="65">
        <f t="shared" si="15"/>
        <v>0.12773012603881845</v>
      </c>
      <c r="N111" s="66">
        <f t="shared" si="16"/>
        <v>2.5119640126404019</v>
      </c>
      <c r="P111" s="64" t="s">
        <v>91</v>
      </c>
      <c r="Q111" s="5">
        <f t="shared" si="17"/>
        <v>2.493007145313789</v>
      </c>
      <c r="R111" s="6">
        <f t="shared" si="19"/>
        <v>2076</v>
      </c>
    </row>
    <row r="112" spans="1:18" ht="15.75">
      <c r="A112" s="24"/>
      <c r="B112" s="64" t="s">
        <v>92</v>
      </c>
      <c r="C112" s="34">
        <f t="shared" si="11"/>
        <v>0.51322131958422035</v>
      </c>
      <c r="D112" s="34">
        <f t="shared" si="11"/>
        <v>1.1623114473879266</v>
      </c>
      <c r="E112" s="34">
        <f t="shared" si="12"/>
        <v>0.21601998050688684</v>
      </c>
      <c r="F112" s="34">
        <f t="shared" si="12"/>
        <v>0.33945769455962671</v>
      </c>
      <c r="G112" s="34">
        <f t="shared" si="12"/>
        <v>0.11170785154076554</v>
      </c>
      <c r="H112" s="65">
        <f t="shared" si="18"/>
        <v>2.3427182935794257</v>
      </c>
      <c r="I112" s="34">
        <f t="shared" si="13"/>
        <v>2.2716329301020466E-2</v>
      </c>
      <c r="J112" s="34">
        <v>7.9877701254709055E-2</v>
      </c>
      <c r="K112" s="34">
        <f t="shared" si="14"/>
        <v>4.7652958097967067E-2</v>
      </c>
      <c r="L112" s="34">
        <f t="shared" si="14"/>
        <v>4.1863080666848813E-5</v>
      </c>
      <c r="M112" s="65">
        <f t="shared" si="15"/>
        <v>0.15028885173436343</v>
      </c>
      <c r="N112" s="66">
        <f t="shared" si="16"/>
        <v>2.493007145313789</v>
      </c>
      <c r="P112" s="64" t="s">
        <v>92</v>
      </c>
      <c r="Q112" s="5">
        <f t="shared" si="17"/>
        <v>6.2487728240314313</v>
      </c>
      <c r="R112" s="6">
        <f t="shared" si="19"/>
        <v>2691</v>
      </c>
    </row>
    <row r="113" spans="1:18" ht="15.75">
      <c r="A113" s="24"/>
      <c r="B113" s="64" t="s">
        <v>93</v>
      </c>
      <c r="C113" s="34">
        <f t="shared" si="11"/>
        <v>4.695317422943825</v>
      </c>
      <c r="D113" s="34">
        <f t="shared" si="11"/>
        <v>1.2493861341050712</v>
      </c>
      <c r="E113" s="34">
        <f t="shared" si="12"/>
        <v>8.1240236814834652E-2</v>
      </c>
      <c r="F113" s="34">
        <f t="shared" si="12"/>
        <v>5.2999480974780182E-2</v>
      </c>
      <c r="G113" s="34">
        <f t="shared" si="12"/>
        <v>0.12169688137961815</v>
      </c>
      <c r="H113" s="65">
        <f t="shared" si="18"/>
        <v>6.200640156218129</v>
      </c>
      <c r="I113" s="34">
        <f t="shared" si="13"/>
        <v>2.6539627136113603E-2</v>
      </c>
      <c r="J113" s="34">
        <v>1.3748479159929682E-2</v>
      </c>
      <c r="K113" s="34">
        <f t="shared" si="14"/>
        <v>7.7993732205750722E-3</v>
      </c>
      <c r="L113" s="34">
        <f t="shared" si="14"/>
        <v>4.5188296684025019E-5</v>
      </c>
      <c r="M113" s="65">
        <f t="shared" si="15"/>
        <v>4.8132667813302381E-2</v>
      </c>
      <c r="N113" s="66">
        <f t="shared" si="16"/>
        <v>6.2487728240314313</v>
      </c>
      <c r="P113" s="64" t="s">
        <v>93</v>
      </c>
      <c r="Q113" s="5">
        <f t="shared" si="17"/>
        <v>2.6404430145992999</v>
      </c>
      <c r="R113" s="6">
        <f t="shared" si="19"/>
        <v>6957</v>
      </c>
    </row>
    <row r="114" spans="1:18" ht="15.75">
      <c r="A114" s="24"/>
      <c r="B114" s="64" t="s">
        <v>94</v>
      </c>
      <c r="C114" s="34">
        <f t="shared" si="11"/>
        <v>0.92243660405082695</v>
      </c>
      <c r="D114" s="34">
        <f t="shared" si="11"/>
        <v>1.3498445280591793</v>
      </c>
      <c r="E114" s="34">
        <f t="shared" si="12"/>
        <v>0.13891850808676964</v>
      </c>
      <c r="F114" s="34">
        <f t="shared" si="12"/>
        <v>5.013621979724249E-2</v>
      </c>
      <c r="G114" s="34">
        <f t="shared" si="12"/>
        <v>0.12882922266465857</v>
      </c>
      <c r="H114" s="65">
        <f t="shared" si="18"/>
        <v>2.5901650826586762</v>
      </c>
      <c r="I114" s="34">
        <f t="shared" si="13"/>
        <v>2.6317438915376631E-2</v>
      </c>
      <c r="J114" s="34">
        <v>1.7878248091027213E-2</v>
      </c>
      <c r="K114" s="34">
        <f t="shared" si="14"/>
        <v>6.0233423304460309E-3</v>
      </c>
      <c r="L114" s="34">
        <f t="shared" si="14"/>
        <v>5.8902603773771871E-5</v>
      </c>
      <c r="M114" s="65">
        <f t="shared" si="15"/>
        <v>5.0277931940623653E-2</v>
      </c>
      <c r="N114" s="66">
        <f t="shared" si="16"/>
        <v>2.6404430145992999</v>
      </c>
      <c r="P114" s="64" t="s">
        <v>94</v>
      </c>
      <c r="Q114" s="5">
        <f t="shared" si="17"/>
        <v>4.2524597515163638</v>
      </c>
      <c r="R114" s="6">
        <f t="shared" si="19"/>
        <v>4192</v>
      </c>
    </row>
    <row r="115" spans="1:18" ht="15.75">
      <c r="A115" s="24"/>
      <c r="B115" s="25" t="s">
        <v>34</v>
      </c>
      <c r="C115" s="26">
        <f t="shared" ref="C115:N115" si="20">AVERAGE(C105:C114)</f>
        <v>2.04545832121847</v>
      </c>
      <c r="D115" s="26">
        <f t="shared" si="20"/>
        <v>1.2192289205559299</v>
      </c>
      <c r="E115" s="26">
        <f t="shared" si="20"/>
        <v>0.20303174568910748</v>
      </c>
      <c r="F115" s="26">
        <f t="shared" si="20"/>
        <v>0.42285997392420249</v>
      </c>
      <c r="G115" s="26">
        <f t="shared" si="20"/>
        <v>0.11841298008105883</v>
      </c>
      <c r="H115" s="26">
        <f t="shared" si="20"/>
        <v>4.0089919414687696</v>
      </c>
      <c r="I115" s="26">
        <f t="shared" si="20"/>
        <v>6.6729172705656814E-2</v>
      </c>
      <c r="J115" s="26">
        <f t="shared" si="20"/>
        <v>0.12093839290634711</v>
      </c>
      <c r="K115" s="26">
        <f t="shared" si="20"/>
        <v>5.559196504601175E-2</v>
      </c>
      <c r="L115" s="26">
        <f t="shared" si="20"/>
        <v>2.0827938957966463E-4</v>
      </c>
      <c r="M115" s="26">
        <f t="shared" si="20"/>
        <v>0.24346781004759538</v>
      </c>
      <c r="N115" s="26">
        <f t="shared" si="20"/>
        <v>4.2524597515163638</v>
      </c>
      <c r="P115" s="76"/>
      <c r="Q115" s="77"/>
      <c r="R115" s="78"/>
    </row>
    <row r="116" spans="1:18" ht="15.75">
      <c r="A116" s="24"/>
      <c r="B116" s="25" t="s">
        <v>35</v>
      </c>
      <c r="C116" s="26">
        <f>MIN(C105:C114)</f>
        <v>0.51322131958422035</v>
      </c>
      <c r="D116" s="26">
        <f t="shared" ref="D116:N116" si="21">MIN(D105:D114)</f>
        <v>1.1361614839221548</v>
      </c>
      <c r="E116" s="26">
        <f t="shared" si="21"/>
        <v>8.1240236814834652E-2</v>
      </c>
      <c r="F116" s="26">
        <f t="shared" si="21"/>
        <v>5.013621979724249E-2</v>
      </c>
      <c r="G116" s="26">
        <f t="shared" si="21"/>
        <v>0.10703414631366279</v>
      </c>
      <c r="H116" s="26">
        <f t="shared" si="21"/>
        <v>2.3427182935794257</v>
      </c>
      <c r="I116" s="26">
        <f t="shared" si="21"/>
        <v>1.8537828607091196E-2</v>
      </c>
      <c r="J116" s="26">
        <f t="shared" si="21"/>
        <v>1.3748479159929682E-2</v>
      </c>
      <c r="K116" s="26">
        <f t="shared" si="21"/>
        <v>6.0233423304460309E-3</v>
      </c>
      <c r="L116" s="26">
        <f t="shared" si="21"/>
        <v>4.1863080666848813E-5</v>
      </c>
      <c r="M116" s="26">
        <f t="shared" si="21"/>
        <v>4.8132667813302381E-2</v>
      </c>
      <c r="N116" s="26">
        <f t="shared" si="21"/>
        <v>2.493007145313789</v>
      </c>
      <c r="P116" s="4"/>
      <c r="Q116" s="77"/>
      <c r="R116" s="78"/>
    </row>
    <row r="117" spans="1:18" ht="15.75">
      <c r="A117" s="24"/>
      <c r="B117" s="25" t="s">
        <v>36</v>
      </c>
      <c r="C117" s="26">
        <f>MAX(C105:C114)</f>
        <v>4.695317422943825</v>
      </c>
      <c r="D117" s="26">
        <f t="shared" ref="D117:N117" si="22">MAX(D105:D114)</f>
        <v>1.3498445280591793</v>
      </c>
      <c r="E117" s="26">
        <f t="shared" si="22"/>
        <v>0.57540456442256538</v>
      </c>
      <c r="F117" s="26">
        <f t="shared" si="22"/>
        <v>1.1364170993479257</v>
      </c>
      <c r="G117" s="26">
        <f t="shared" si="22"/>
        <v>0.1396652978195371</v>
      </c>
      <c r="H117" s="26">
        <f t="shared" si="22"/>
        <v>6.200640156218129</v>
      </c>
      <c r="I117" s="26">
        <f t="shared" si="22"/>
        <v>0.21406962651663897</v>
      </c>
      <c r="J117" s="26">
        <f t="shared" si="22"/>
        <v>0.51226416732085356</v>
      </c>
      <c r="K117" s="26">
        <f t="shared" si="22"/>
        <v>0.26405320373657193</v>
      </c>
      <c r="L117" s="26">
        <f t="shared" si="22"/>
        <v>4.6598891118192676E-4</v>
      </c>
      <c r="M117" s="26">
        <f t="shared" si="22"/>
        <v>0.99073334775742594</v>
      </c>
      <c r="N117" s="26">
        <f t="shared" si="22"/>
        <v>6.2487728240314313</v>
      </c>
      <c r="P117" s="4"/>
      <c r="Q117" s="5"/>
      <c r="R117" s="6"/>
    </row>
    <row r="118" spans="1:18" ht="15.75">
      <c r="A118" s="24"/>
      <c r="B118" s="22"/>
      <c r="C118" s="79"/>
      <c r="D118" s="79"/>
      <c r="E118" s="79"/>
      <c r="F118" s="79"/>
      <c r="G118" s="79"/>
      <c r="H118" s="80"/>
      <c r="I118" s="79"/>
      <c r="J118" s="79"/>
      <c r="K118" s="79"/>
      <c r="L118" s="79"/>
      <c r="M118" s="80"/>
      <c r="N118" s="81"/>
      <c r="P118" s="1"/>
      <c r="Q118" s="1"/>
      <c r="R118" s="1"/>
    </row>
    <row r="119" spans="1:18" ht="15.75">
      <c r="A119" s="24"/>
      <c r="B119" s="28" t="s">
        <v>98</v>
      </c>
      <c r="C119" s="25"/>
      <c r="D119" s="25"/>
      <c r="E119" s="25"/>
      <c r="F119" s="25"/>
      <c r="G119" s="25"/>
      <c r="H119" s="25"/>
      <c r="I119" s="25"/>
      <c r="J119" s="25"/>
      <c r="K119" s="25"/>
      <c r="L119" s="25"/>
      <c r="M119" s="25"/>
      <c r="N119" s="25"/>
      <c r="P119" s="1"/>
      <c r="Q119" s="1"/>
      <c r="R119" s="1"/>
    </row>
    <row r="120" spans="1:18" ht="15.75">
      <c r="A120" s="24"/>
      <c r="B120" s="52" t="s">
        <v>5</v>
      </c>
      <c r="C120" s="82" t="s">
        <v>6</v>
      </c>
      <c r="D120" s="49"/>
      <c r="E120" s="49"/>
      <c r="F120" s="49"/>
      <c r="G120" s="49"/>
      <c r="H120" s="49"/>
      <c r="I120" s="83" t="s">
        <v>7</v>
      </c>
      <c r="J120" s="83"/>
      <c r="K120" s="83"/>
      <c r="L120" s="83"/>
      <c r="M120" s="83"/>
      <c r="N120" s="82" t="s">
        <v>8</v>
      </c>
      <c r="P120" s="1"/>
      <c r="Q120" s="1"/>
      <c r="R120" s="1"/>
    </row>
    <row r="121" spans="1:18" ht="45.75">
      <c r="A121" s="24"/>
      <c r="B121" s="56"/>
      <c r="C121" s="30" t="s">
        <v>2</v>
      </c>
      <c r="D121" s="30" t="s">
        <v>9</v>
      </c>
      <c r="E121" s="30" t="s">
        <v>3</v>
      </c>
      <c r="F121" s="30" t="s">
        <v>11</v>
      </c>
      <c r="G121" s="32" t="s">
        <v>13</v>
      </c>
      <c r="H121" s="31" t="s">
        <v>14</v>
      </c>
      <c r="I121" s="30" t="s">
        <v>15</v>
      </c>
      <c r="J121" s="30" t="s">
        <v>0</v>
      </c>
      <c r="K121" s="30" t="s">
        <v>1</v>
      </c>
      <c r="L121" s="30" t="s">
        <v>12</v>
      </c>
      <c r="M121" s="31" t="s">
        <v>14</v>
      </c>
      <c r="N121" s="49"/>
      <c r="P121" s="1"/>
      <c r="Q121" s="1"/>
      <c r="R121" s="1"/>
    </row>
    <row r="122" spans="1:18" ht="15.75">
      <c r="A122" s="24"/>
      <c r="B122" s="58" t="s">
        <v>95</v>
      </c>
      <c r="C122" s="84"/>
      <c r="D122" s="84"/>
      <c r="E122" s="84"/>
      <c r="F122" s="84"/>
      <c r="G122" s="84"/>
      <c r="H122" s="84"/>
      <c r="I122" s="84"/>
      <c r="J122" s="84"/>
      <c r="K122" s="84"/>
      <c r="L122" s="84"/>
      <c r="M122" s="84"/>
      <c r="N122" s="85"/>
      <c r="P122" s="1" t="s">
        <v>5</v>
      </c>
      <c r="Q122" s="1" t="s">
        <v>39</v>
      </c>
      <c r="R122" s="1" t="s">
        <v>40</v>
      </c>
    </row>
    <row r="123" spans="1:18" ht="15.75">
      <c r="A123" s="24"/>
      <c r="B123" s="64" t="s">
        <v>85</v>
      </c>
      <c r="C123" s="34">
        <f t="shared" ref="C123:D132" si="23">I72</f>
        <v>13.959296940430105</v>
      </c>
      <c r="D123" s="34">
        <f t="shared" si="23"/>
        <v>14.391969462071227</v>
      </c>
      <c r="E123" s="34">
        <f t="shared" ref="E123:G132" si="24">L72</f>
        <v>2.254556512893696</v>
      </c>
      <c r="F123" s="34">
        <f t="shared" si="24"/>
        <v>11.993024435201169</v>
      </c>
      <c r="G123" s="34">
        <f t="shared" si="24"/>
        <v>1.4335514590014091</v>
      </c>
      <c r="H123" s="65">
        <f>SUM(C123:G123)</f>
        <v>44.032398809597602</v>
      </c>
      <c r="I123" s="34">
        <f t="shared" ref="I123:I132" si="25">C72</f>
        <v>0.83409100712152262</v>
      </c>
      <c r="J123" s="34">
        <v>1.5517454774151995</v>
      </c>
      <c r="K123" s="34">
        <f t="shared" ref="K123:L132" si="26">E72</f>
        <v>0.89031710821432752</v>
      </c>
      <c r="L123" s="34">
        <f t="shared" si="26"/>
        <v>5.4352320060547417E-3</v>
      </c>
      <c r="M123" s="65">
        <f t="shared" ref="M123:M132" si="27">SUM(I123:L123)</f>
        <v>3.2815888247571046</v>
      </c>
      <c r="N123" s="66">
        <f t="shared" ref="N123:N132" si="28">M123+H123</f>
        <v>47.313987634354703</v>
      </c>
      <c r="P123" s="64" t="s">
        <v>85</v>
      </c>
      <c r="Q123" s="5">
        <f t="shared" ref="Q123:Q132" si="29">N123</f>
        <v>47.313987634354703</v>
      </c>
      <c r="R123" s="6">
        <f>R86</f>
        <v>119</v>
      </c>
    </row>
    <row r="124" spans="1:18" ht="15.75">
      <c r="A124" s="24"/>
      <c r="B124" s="64" t="s">
        <v>86</v>
      </c>
      <c r="C124" s="34">
        <f t="shared" si="23"/>
        <v>53.826588715876227</v>
      </c>
      <c r="D124" s="34">
        <f t="shared" si="23"/>
        <v>28.77616856989864</v>
      </c>
      <c r="E124" s="34">
        <f t="shared" si="24"/>
        <v>4.3716928474134766</v>
      </c>
      <c r="F124" s="34">
        <f t="shared" si="24"/>
        <v>4.4735158642807464</v>
      </c>
      <c r="G124" s="34">
        <f t="shared" si="24"/>
        <v>2.7209087393424962</v>
      </c>
      <c r="H124" s="65">
        <f t="shared" ref="H124:H132" si="30">SUM(C124:G124)</f>
        <v>94.168874736811574</v>
      </c>
      <c r="I124" s="34">
        <f t="shared" si="25"/>
        <v>0.45927829634312761</v>
      </c>
      <c r="J124" s="34">
        <v>1.0938801158741771</v>
      </c>
      <c r="K124" s="34">
        <f t="shared" si="26"/>
        <v>0.16536331063466039</v>
      </c>
      <c r="L124" s="34">
        <f t="shared" si="26"/>
        <v>7.4836034876957589E-3</v>
      </c>
      <c r="M124" s="65">
        <f t="shared" si="27"/>
        <v>1.7260053263396609</v>
      </c>
      <c r="N124" s="66">
        <f t="shared" si="28"/>
        <v>95.894880063151234</v>
      </c>
      <c r="P124" s="64" t="s">
        <v>86</v>
      </c>
      <c r="Q124" s="5">
        <f t="shared" si="29"/>
        <v>95.894880063151234</v>
      </c>
      <c r="R124" s="6">
        <f t="shared" ref="R124:R132" si="31">R87</f>
        <v>129</v>
      </c>
    </row>
    <row r="125" spans="1:18" ht="15.75">
      <c r="A125" s="24"/>
      <c r="B125" s="64" t="s">
        <v>87</v>
      </c>
      <c r="C125" s="34">
        <f t="shared" si="23"/>
        <v>115.76009065884747</v>
      </c>
      <c r="D125" s="34">
        <f t="shared" si="23"/>
        <v>46.393260593487987</v>
      </c>
      <c r="E125" s="34">
        <f t="shared" si="24"/>
        <v>4.2927196158219134</v>
      </c>
      <c r="F125" s="34">
        <f t="shared" si="24"/>
        <v>13.711026063085177</v>
      </c>
      <c r="G125" s="34">
        <f t="shared" si="24"/>
        <v>4.3705609744745644</v>
      </c>
      <c r="H125" s="65">
        <f t="shared" si="30"/>
        <v>184.52765790571709</v>
      </c>
      <c r="I125" s="34">
        <f t="shared" si="25"/>
        <v>1.3069632757432643</v>
      </c>
      <c r="J125" s="34">
        <v>4.5921515247673543</v>
      </c>
      <c r="K125" s="34">
        <f t="shared" si="26"/>
        <v>1.0664351508200529</v>
      </c>
      <c r="L125" s="34">
        <f t="shared" si="26"/>
        <v>1.6187642551810218E-2</v>
      </c>
      <c r="M125" s="65">
        <f t="shared" si="27"/>
        <v>6.9817375938824817</v>
      </c>
      <c r="N125" s="66">
        <f t="shared" si="28"/>
        <v>191.50939549959958</v>
      </c>
      <c r="P125" s="64" t="s">
        <v>87</v>
      </c>
      <c r="Q125" s="5">
        <f t="shared" si="29"/>
        <v>191.50939549959958</v>
      </c>
      <c r="R125" s="6">
        <f t="shared" si="31"/>
        <v>48</v>
      </c>
    </row>
    <row r="126" spans="1:18" ht="15.75">
      <c r="A126" s="24"/>
      <c r="B126" s="64" t="s">
        <v>88</v>
      </c>
      <c r="C126" s="34">
        <f t="shared" si="23"/>
        <v>83.011670135834748</v>
      </c>
      <c r="D126" s="34">
        <f t="shared" si="23"/>
        <v>24.657814468832058</v>
      </c>
      <c r="E126" s="34">
        <f t="shared" si="24"/>
        <v>1.7336454588895012</v>
      </c>
      <c r="F126" s="34">
        <f t="shared" si="24"/>
        <v>12.583178896663577</v>
      </c>
      <c r="G126" s="34">
        <f t="shared" si="24"/>
        <v>2.3211381130448325</v>
      </c>
      <c r="H126" s="65">
        <f t="shared" si="30"/>
        <v>124.30744707326473</v>
      </c>
      <c r="I126" s="34">
        <f t="shared" si="25"/>
        <v>1.8719925929519134</v>
      </c>
      <c r="J126" s="34">
        <v>2.753425566624085</v>
      </c>
      <c r="K126" s="34">
        <f t="shared" si="26"/>
        <v>0.30945829287774285</v>
      </c>
      <c r="L126" s="34">
        <f t="shared" si="26"/>
        <v>2.9010963457586896E-3</v>
      </c>
      <c r="M126" s="65">
        <f t="shared" si="27"/>
        <v>4.9377775487994997</v>
      </c>
      <c r="N126" s="66">
        <f t="shared" si="28"/>
        <v>129.24522462206423</v>
      </c>
      <c r="P126" s="64" t="s">
        <v>88</v>
      </c>
      <c r="Q126" s="5">
        <f t="shared" si="29"/>
        <v>129.24522462206423</v>
      </c>
      <c r="R126" s="6">
        <f t="shared" si="31"/>
        <v>94</v>
      </c>
    </row>
    <row r="127" spans="1:18" ht="15.75">
      <c r="A127" s="24"/>
      <c r="B127" s="64" t="s">
        <v>89</v>
      </c>
      <c r="C127" s="34">
        <f t="shared" si="23"/>
        <v>15.871188872351508</v>
      </c>
      <c r="D127" s="34">
        <f t="shared" si="23"/>
        <v>13.580682108281049</v>
      </c>
      <c r="E127" s="34">
        <f t="shared" si="24"/>
        <v>2.5055804647640652</v>
      </c>
      <c r="F127" s="34">
        <f t="shared" si="24"/>
        <v>3.1544089100084785</v>
      </c>
      <c r="G127" s="34">
        <f t="shared" si="24"/>
        <v>1.2922238610003274</v>
      </c>
      <c r="H127" s="65">
        <f t="shared" si="30"/>
        <v>36.40408421640543</v>
      </c>
      <c r="I127" s="34">
        <f t="shared" si="25"/>
        <v>1.0692161892278009</v>
      </c>
      <c r="J127" s="34">
        <v>1.2755885782390775</v>
      </c>
      <c r="K127" s="34">
        <f t="shared" si="26"/>
        <v>1.0468365024034478</v>
      </c>
      <c r="L127" s="34">
        <f t="shared" si="26"/>
        <v>1.755337965412202E-3</v>
      </c>
      <c r="M127" s="65">
        <f t="shared" si="27"/>
        <v>3.3933966078357383</v>
      </c>
      <c r="N127" s="66">
        <f t="shared" si="28"/>
        <v>39.79748082424117</v>
      </c>
      <c r="P127" s="64" t="s">
        <v>89</v>
      </c>
      <c r="Q127" s="5">
        <f t="shared" si="29"/>
        <v>39.79748082424117</v>
      </c>
      <c r="R127" s="6">
        <f t="shared" si="31"/>
        <v>238</v>
      </c>
    </row>
    <row r="128" spans="1:18" ht="15.75">
      <c r="A128" s="24"/>
      <c r="B128" s="64" t="s">
        <v>90</v>
      </c>
      <c r="C128" s="34">
        <f t="shared" si="23"/>
        <v>14.477596839718279</v>
      </c>
      <c r="D128" s="34">
        <f t="shared" si="23"/>
        <v>9.320661585636751</v>
      </c>
      <c r="E128" s="34">
        <f t="shared" si="24"/>
        <v>4.0516089990745927</v>
      </c>
      <c r="F128" s="34">
        <f t="shared" si="24"/>
        <v>8.0018790797060557</v>
      </c>
      <c r="G128" s="34">
        <f t="shared" si="24"/>
        <v>0.98342837803508776</v>
      </c>
      <c r="H128" s="65">
        <f t="shared" si="30"/>
        <v>36.835174882170762</v>
      </c>
      <c r="I128" s="34">
        <f t="shared" si="25"/>
        <v>1.5073332379518711</v>
      </c>
      <c r="J128" s="34">
        <v>3.6070171120443577</v>
      </c>
      <c r="K128" s="34">
        <f t="shared" si="26"/>
        <v>1.8592837155666058</v>
      </c>
      <c r="L128" s="34">
        <f t="shared" si="26"/>
        <v>2.4387632745787894E-3</v>
      </c>
      <c r="M128" s="65">
        <f t="shared" si="27"/>
        <v>6.9760728288374132</v>
      </c>
      <c r="N128" s="66">
        <f t="shared" si="28"/>
        <v>43.811247711008178</v>
      </c>
      <c r="P128" s="64" t="s">
        <v>90</v>
      </c>
      <c r="Q128" s="5">
        <f t="shared" si="29"/>
        <v>43.811247711008178</v>
      </c>
      <c r="R128" s="6">
        <f t="shared" si="31"/>
        <v>121</v>
      </c>
    </row>
    <row r="129" spans="1:18" ht="15.75">
      <c r="A129" s="24"/>
      <c r="B129" s="64" t="s">
        <v>91</v>
      </c>
      <c r="C129" s="34">
        <f t="shared" si="23"/>
        <v>16.951890194305367</v>
      </c>
      <c r="D129" s="34">
        <f t="shared" si="23"/>
        <v>29.713554537522782</v>
      </c>
      <c r="E129" s="34">
        <f t="shared" si="24"/>
        <v>5.9468384544007664</v>
      </c>
      <c r="F129" s="34">
        <f t="shared" si="24"/>
        <v>5.5791102945704631</v>
      </c>
      <c r="G129" s="34">
        <f t="shared" si="24"/>
        <v>2.9156379832115711</v>
      </c>
      <c r="H129" s="65">
        <f t="shared" si="30"/>
        <v>61.107031464010944</v>
      </c>
      <c r="I129" s="34">
        <f t="shared" si="25"/>
        <v>1.759890404933552</v>
      </c>
      <c r="J129" s="34">
        <v>1.2357412721893128</v>
      </c>
      <c r="K129" s="34">
        <f t="shared" si="26"/>
        <v>0.27478098493934894</v>
      </c>
      <c r="L129" s="34">
        <f t="shared" si="26"/>
        <v>3.2631608586136838E-3</v>
      </c>
      <c r="M129" s="65">
        <f t="shared" si="27"/>
        <v>3.2736758229208274</v>
      </c>
      <c r="N129" s="66">
        <f t="shared" si="28"/>
        <v>64.380707286931766</v>
      </c>
      <c r="P129" s="64" t="s">
        <v>91</v>
      </c>
      <c r="Q129" s="5">
        <f t="shared" si="29"/>
        <v>64.380707286931766</v>
      </c>
      <c r="R129" s="6">
        <f t="shared" si="31"/>
        <v>81</v>
      </c>
    </row>
    <row r="130" spans="1:18" ht="15.75">
      <c r="A130" s="24"/>
      <c r="B130" s="64" t="s">
        <v>92</v>
      </c>
      <c r="C130" s="34">
        <f t="shared" si="23"/>
        <v>11.605702277320479</v>
      </c>
      <c r="D130" s="34">
        <f t="shared" si="23"/>
        <v>26.283866427906808</v>
      </c>
      <c r="E130" s="34">
        <f t="shared" si="24"/>
        <v>4.8849560297817858</v>
      </c>
      <c r="F130" s="34">
        <f t="shared" si="24"/>
        <v>7.6763080341172731</v>
      </c>
      <c r="G130" s="34">
        <f t="shared" si="24"/>
        <v>2.5260993991277321</v>
      </c>
      <c r="H130" s="65">
        <f t="shared" si="30"/>
        <v>52.976932168254081</v>
      </c>
      <c r="I130" s="34">
        <f t="shared" si="25"/>
        <v>0.55572401953678252</v>
      </c>
      <c r="J130" s="34">
        <v>1.9540990370583824</v>
      </c>
      <c r="K130" s="34">
        <f t="shared" si="26"/>
        <v>1.1657646385602669</v>
      </c>
      <c r="L130" s="34">
        <f t="shared" si="26"/>
        <v>1.024123182495365E-3</v>
      </c>
      <c r="M130" s="65">
        <f t="shared" si="27"/>
        <v>3.6766118183379275</v>
      </c>
      <c r="N130" s="66">
        <f t="shared" si="28"/>
        <v>56.653543986592005</v>
      </c>
      <c r="P130" s="64" t="s">
        <v>92</v>
      </c>
      <c r="Q130" s="5">
        <f t="shared" si="29"/>
        <v>56.653543986592005</v>
      </c>
      <c r="R130" s="6">
        <f t="shared" si="31"/>
        <v>110</v>
      </c>
    </row>
    <row r="131" spans="1:18" ht="15.75">
      <c r="A131" s="24"/>
      <c r="B131" s="64" t="s">
        <v>93</v>
      </c>
      <c r="C131" s="34">
        <f t="shared" si="23"/>
        <v>36.014689428247181</v>
      </c>
      <c r="D131" s="34">
        <f t="shared" si="23"/>
        <v>9.5832186714101226</v>
      </c>
      <c r="E131" s="34">
        <f t="shared" si="24"/>
        <v>0.62314038315413955</v>
      </c>
      <c r="F131" s="34">
        <f t="shared" si="24"/>
        <v>0.40652413356289496</v>
      </c>
      <c r="G131" s="34">
        <f t="shared" si="24"/>
        <v>0.93345667448511971</v>
      </c>
      <c r="H131" s="65">
        <f t="shared" si="30"/>
        <v>47.561029290859459</v>
      </c>
      <c r="I131" s="34">
        <f t="shared" si="25"/>
        <v>0.20356801100985927</v>
      </c>
      <c r="J131" s="34">
        <v>0.1054555341958443</v>
      </c>
      <c r="K131" s="34">
        <f t="shared" si="26"/>
        <v>5.9823858319229081E-2</v>
      </c>
      <c r="L131" s="34">
        <f t="shared" si="26"/>
        <v>3.4660968029852487E-4</v>
      </c>
      <c r="M131" s="65">
        <f t="shared" si="27"/>
        <v>0.36919401320523121</v>
      </c>
      <c r="N131" s="66">
        <f t="shared" si="28"/>
        <v>47.93022330406469</v>
      </c>
      <c r="P131" s="64" t="s">
        <v>93</v>
      </c>
      <c r="Q131" s="5">
        <f t="shared" si="29"/>
        <v>47.93022330406469</v>
      </c>
      <c r="R131" s="6">
        <f t="shared" si="31"/>
        <v>907</v>
      </c>
    </row>
    <row r="132" spans="1:18" ht="15.75">
      <c r="A132" s="24"/>
      <c r="B132" s="64" t="s">
        <v>94</v>
      </c>
      <c r="C132" s="34">
        <f t="shared" si="23"/>
        <v>5.823575668947389</v>
      </c>
      <c r="D132" s="34">
        <f t="shared" si="23"/>
        <v>8.5219100325663852</v>
      </c>
      <c r="E132" s="34">
        <f t="shared" si="24"/>
        <v>0.87702768960803967</v>
      </c>
      <c r="F132" s="34">
        <f t="shared" si="24"/>
        <v>0.31652264064765134</v>
      </c>
      <c r="G132" s="34">
        <f t="shared" si="24"/>
        <v>0.81333147802748318</v>
      </c>
      <c r="H132" s="65">
        <f t="shared" si="30"/>
        <v>16.352367509796949</v>
      </c>
      <c r="I132" s="34">
        <f t="shared" si="25"/>
        <v>0.16614865050189584</v>
      </c>
      <c r="J132" s="34">
        <v>0.1128699036108224</v>
      </c>
      <c r="K132" s="34">
        <f t="shared" si="26"/>
        <v>3.8026884110285784E-2</v>
      </c>
      <c r="L132" s="34">
        <f t="shared" si="26"/>
        <v>3.7186704069224651E-4</v>
      </c>
      <c r="M132" s="65">
        <f t="shared" si="27"/>
        <v>0.31741730526369627</v>
      </c>
      <c r="N132" s="66">
        <f t="shared" si="28"/>
        <v>16.669784815060645</v>
      </c>
      <c r="P132" s="64" t="s">
        <v>94</v>
      </c>
      <c r="Q132" s="5">
        <f t="shared" si="29"/>
        <v>16.669784815060645</v>
      </c>
      <c r="R132" s="6">
        <f t="shared" si="31"/>
        <v>664</v>
      </c>
    </row>
    <row r="133" spans="1:18" ht="15">
      <c r="A133" s="24"/>
      <c r="B133" s="25" t="s">
        <v>34</v>
      </c>
      <c r="C133" s="26">
        <f t="shared" ref="C133:N133" si="32">AVERAGE(C123:C132)</f>
        <v>36.73022897318787</v>
      </c>
      <c r="D133" s="26">
        <f t="shared" si="32"/>
        <v>21.122310645761381</v>
      </c>
      <c r="E133" s="26">
        <f t="shared" si="32"/>
        <v>3.1541766455801978</v>
      </c>
      <c r="F133" s="26">
        <f t="shared" si="32"/>
        <v>6.7895498351843484</v>
      </c>
      <c r="G133" s="26">
        <f t="shared" si="32"/>
        <v>2.0310337059750614</v>
      </c>
      <c r="H133" s="26">
        <f t="shared" si="32"/>
        <v>69.827299805688853</v>
      </c>
      <c r="I133" s="26">
        <f t="shared" si="32"/>
        <v>0.97342056853215875</v>
      </c>
      <c r="J133" s="26">
        <f t="shared" si="32"/>
        <v>1.8281974122018614</v>
      </c>
      <c r="K133" s="26">
        <f t="shared" si="32"/>
        <v>0.68760904464459671</v>
      </c>
      <c r="L133" s="26">
        <f t="shared" si="32"/>
        <v>4.1207436393410225E-3</v>
      </c>
      <c r="M133" s="26">
        <f t="shared" si="32"/>
        <v>3.4933477690179573</v>
      </c>
      <c r="N133" s="26">
        <f t="shared" si="32"/>
        <v>73.320647574706825</v>
      </c>
    </row>
    <row r="134" spans="1:18" ht="15">
      <c r="A134" s="24"/>
      <c r="B134" s="25" t="s">
        <v>35</v>
      </c>
      <c r="C134" s="26">
        <f>MIN(C123:C132)</f>
        <v>5.823575668947389</v>
      </c>
      <c r="D134" s="26">
        <f t="shared" ref="D134:N134" si="33">MIN(D123:D132)</f>
        <v>8.5219100325663852</v>
      </c>
      <c r="E134" s="26">
        <f t="shared" si="33"/>
        <v>0.62314038315413955</v>
      </c>
      <c r="F134" s="26">
        <f t="shared" si="33"/>
        <v>0.31652264064765134</v>
      </c>
      <c r="G134" s="26">
        <f t="shared" si="33"/>
        <v>0.81333147802748318</v>
      </c>
      <c r="H134" s="26">
        <f t="shared" si="33"/>
        <v>16.352367509796949</v>
      </c>
      <c r="I134" s="26">
        <f t="shared" si="33"/>
        <v>0.16614865050189584</v>
      </c>
      <c r="J134" s="26">
        <f t="shared" si="33"/>
        <v>0.1054555341958443</v>
      </c>
      <c r="K134" s="26">
        <f t="shared" si="33"/>
        <v>3.8026884110285784E-2</v>
      </c>
      <c r="L134" s="26">
        <f t="shared" si="33"/>
        <v>3.4660968029852487E-4</v>
      </c>
      <c r="M134" s="26">
        <f t="shared" si="33"/>
        <v>0.31741730526369627</v>
      </c>
      <c r="N134" s="26">
        <f t="shared" si="33"/>
        <v>16.669784815060645</v>
      </c>
    </row>
    <row r="135" spans="1:18" ht="15">
      <c r="A135" s="24"/>
      <c r="B135" s="25" t="s">
        <v>36</v>
      </c>
      <c r="C135" s="26">
        <f>MAX(C123:C132)</f>
        <v>115.76009065884747</v>
      </c>
      <c r="D135" s="26">
        <f t="shared" ref="D135:N135" si="34">MAX(D123:D132)</f>
        <v>46.393260593487987</v>
      </c>
      <c r="E135" s="26">
        <f t="shared" si="34"/>
        <v>5.9468384544007664</v>
      </c>
      <c r="F135" s="26">
        <f t="shared" si="34"/>
        <v>13.711026063085177</v>
      </c>
      <c r="G135" s="26">
        <f t="shared" si="34"/>
        <v>4.3705609744745644</v>
      </c>
      <c r="H135" s="26">
        <f t="shared" si="34"/>
        <v>184.52765790571709</v>
      </c>
      <c r="I135" s="26">
        <f t="shared" si="34"/>
        <v>1.8719925929519134</v>
      </c>
      <c r="J135" s="26">
        <f t="shared" si="34"/>
        <v>4.5921515247673543</v>
      </c>
      <c r="K135" s="26">
        <f t="shared" si="34"/>
        <v>1.8592837155666058</v>
      </c>
      <c r="L135" s="26">
        <f t="shared" si="34"/>
        <v>1.6187642551810218E-2</v>
      </c>
      <c r="M135" s="26">
        <f t="shared" si="34"/>
        <v>6.9817375938824817</v>
      </c>
      <c r="N135" s="26">
        <f t="shared" si="34"/>
        <v>191.50939549959958</v>
      </c>
    </row>
    <row r="138" spans="1:18" s="139" customFormat="1" ht="31.5">
      <c r="B138" s="140" t="s">
        <v>4</v>
      </c>
      <c r="C138" s="141"/>
      <c r="D138" s="141"/>
      <c r="E138" s="141"/>
      <c r="F138" s="141"/>
      <c r="G138" s="141"/>
      <c r="H138" s="141"/>
      <c r="I138" s="141"/>
      <c r="J138" s="141"/>
      <c r="K138" s="141"/>
      <c r="L138" s="141"/>
      <c r="M138" s="141"/>
      <c r="N138" s="141"/>
      <c r="O138" s="141"/>
      <c r="P138" s="141"/>
    </row>
    <row r="139" spans="1:18" s="142" customFormat="1" ht="15.75" customHeight="1">
      <c r="B139" s="143"/>
      <c r="C139" s="144" t="s">
        <v>85</v>
      </c>
      <c r="D139" s="145" t="s">
        <v>86</v>
      </c>
      <c r="E139" s="144" t="s">
        <v>87</v>
      </c>
      <c r="F139" s="144" t="s">
        <v>88</v>
      </c>
      <c r="G139" s="144" t="s">
        <v>89</v>
      </c>
      <c r="H139" s="144" t="s">
        <v>90</v>
      </c>
      <c r="I139" s="144" t="s">
        <v>91</v>
      </c>
      <c r="J139" s="144" t="s">
        <v>92</v>
      </c>
      <c r="K139" s="144" t="s">
        <v>93</v>
      </c>
      <c r="L139" s="144" t="s">
        <v>94</v>
      </c>
    </row>
    <row r="140" spans="1:18" s="146" customFormat="1" ht="15.75" customHeight="1">
      <c r="B140" s="147" t="s">
        <v>136</v>
      </c>
      <c r="C140" s="148"/>
      <c r="D140" s="148"/>
      <c r="E140" s="148"/>
      <c r="F140" s="148"/>
      <c r="G140" s="148"/>
      <c r="H140" s="148"/>
      <c r="I140" s="149"/>
      <c r="J140" s="148"/>
      <c r="K140" s="148"/>
      <c r="L140" s="150"/>
    </row>
    <row r="141" spans="1:18" s="146" customFormat="1" ht="15.75" customHeight="1">
      <c r="B141" s="151" t="s">
        <v>137</v>
      </c>
      <c r="C141" s="152">
        <f>C62</f>
        <v>0.28196039509434251</v>
      </c>
      <c r="D141" s="152">
        <f>'[9]Mberengwa Hospital Data'!C335</f>
        <v>0</v>
      </c>
      <c r="E141" s="152">
        <f>'[9]Betera RHC'!C333</f>
        <v>0</v>
      </c>
      <c r="F141" s="152">
        <f>'[9]Nyashanu Mission Hospital '!$C334</f>
        <v>0</v>
      </c>
      <c r="G141" s="152">
        <f>'[9]Chapwanya Clinic '!$C331</f>
        <v>0</v>
      </c>
      <c r="H141" s="152">
        <f>'[9]Mombeyarara RHC'!$C327</f>
        <v>0</v>
      </c>
      <c r="I141" s="153">
        <f>'[9]Nyamande Clinic'!$C341</f>
        <v>0</v>
      </c>
      <c r="J141" s="152">
        <f>'[9]Bondolfi Mission Clinic'!$C347</f>
        <v>0</v>
      </c>
      <c r="K141" s="152">
        <f>'[9]Mukosi RHC'!$C345</f>
        <v>0</v>
      </c>
      <c r="L141" s="152">
        <f>'[9]Bangure Clinic '!$C325</f>
        <v>0</v>
      </c>
    </row>
    <row r="142" spans="1:18" s="146" customFormat="1" ht="15.75" customHeight="1">
      <c r="B142" s="151" t="s">
        <v>0</v>
      </c>
      <c r="C142" s="152">
        <f>'[9]Mposi Clinic Cost Data'!$B329</f>
        <v>0</v>
      </c>
      <c r="D142" s="152">
        <f>'[9]Mberengwa Hospital Data'!C336</f>
        <v>0</v>
      </c>
      <c r="E142" s="152">
        <f>'[9]Betera RHC'!C334</f>
        <v>0</v>
      </c>
      <c r="F142" s="152">
        <f>'[9]Nyashanu Mission Hospital '!$C335</f>
        <v>0</v>
      </c>
      <c r="G142" s="152">
        <f>'[9]Chapwanya Clinic '!$C332</f>
        <v>0</v>
      </c>
      <c r="H142" s="152">
        <f>'[9]Mombeyarara RHC'!$C328</f>
        <v>0</v>
      </c>
      <c r="I142" s="153">
        <f>'[9]Nyamande Clinic'!$C342</f>
        <v>0</v>
      </c>
      <c r="J142" s="152">
        <f>'[9]Bondolfi Mission Clinic'!$C348</f>
        <v>0</v>
      </c>
      <c r="K142" s="152">
        <f>'[9]Mukosi RHC'!$C346</f>
        <v>0</v>
      </c>
      <c r="L142" s="152">
        <f>'[9]Bangure Clinic '!$C326</f>
        <v>0</v>
      </c>
    </row>
    <row r="143" spans="1:18" s="146" customFormat="1" ht="15.75" customHeight="1">
      <c r="B143" s="151" t="s">
        <v>1</v>
      </c>
      <c r="C143" s="152">
        <f>'[9]Mposi Clinic Cost Data'!$B330</f>
        <v>0</v>
      </c>
      <c r="D143" s="152">
        <f>'[9]Mberengwa Hospital Data'!C337</f>
        <v>0</v>
      </c>
      <c r="E143" s="152">
        <f>'[9]Betera RHC'!C335</f>
        <v>0</v>
      </c>
      <c r="F143" s="152">
        <f>'[9]Nyashanu Mission Hospital '!$C336</f>
        <v>0</v>
      </c>
      <c r="G143" s="152">
        <f>'[9]Chapwanya Clinic '!$C333</f>
        <v>0</v>
      </c>
      <c r="H143" s="152">
        <f>'[9]Mombeyarara RHC'!$C329</f>
        <v>0</v>
      </c>
      <c r="I143" s="153">
        <f>'[9]Nyamande Clinic'!$F343</f>
        <v>0</v>
      </c>
      <c r="J143" s="152">
        <f>'[9]Bondolfi Mission Clinic'!$C349</f>
        <v>0</v>
      </c>
      <c r="K143" s="152">
        <f>'[9]Mukosi RHC'!$C347</f>
        <v>0</v>
      </c>
      <c r="L143" s="152">
        <f>'[9]Bangure Clinic '!$C327</f>
        <v>0</v>
      </c>
    </row>
    <row r="144" spans="1:18" s="146" customFormat="1" ht="15.75" customHeight="1">
      <c r="B144" s="151" t="s">
        <v>138</v>
      </c>
      <c r="C144" s="152">
        <f>'[9]Mposi Clinic Cost Data'!$B331</f>
        <v>0</v>
      </c>
      <c r="D144" s="152">
        <f>'[9]Mberengwa Hospital Data'!C338</f>
        <v>0</v>
      </c>
      <c r="E144" s="152">
        <f>'[9]Betera RHC'!C336</f>
        <v>0</v>
      </c>
      <c r="F144" s="152">
        <f>'[9]Nyashanu Mission Hospital '!$C337</f>
        <v>0</v>
      </c>
      <c r="G144" s="152">
        <f>'[9]Chapwanya Clinic '!$C334</f>
        <v>0</v>
      </c>
      <c r="H144" s="152">
        <f>'[9]Mombeyarara RHC'!$C330</f>
        <v>0</v>
      </c>
      <c r="I144" s="153">
        <f>'[9]Nyamande Clinic'!$F344</f>
        <v>0</v>
      </c>
      <c r="J144" s="152">
        <f>'[9]Bondolfi Mission Clinic'!$C350</f>
        <v>0</v>
      </c>
      <c r="K144" s="152">
        <f>'[9]Mukosi RHC'!$C348</f>
        <v>0</v>
      </c>
      <c r="L144" s="152">
        <f>'[9]Bangure Clinic '!$C328</f>
        <v>0</v>
      </c>
    </row>
    <row r="145" spans="2:12" s="146" customFormat="1" ht="15.75" customHeight="1">
      <c r="B145" s="154" t="s">
        <v>139</v>
      </c>
      <c r="C145" s="152">
        <f>'[9]Mposi Clinic Cost Data'!$B332</f>
        <v>0</v>
      </c>
      <c r="D145" s="152">
        <f>'[9]Mberengwa Hospital Data'!C339</f>
        <v>0</v>
      </c>
      <c r="E145" s="152">
        <f>'[9]Betera RHC'!C337</f>
        <v>0</v>
      </c>
      <c r="F145" s="152">
        <f>'[9]Nyashanu Mission Hospital '!$C338</f>
        <v>0</v>
      </c>
      <c r="G145" s="152">
        <f>'[9]Chapwanya Clinic '!$C335</f>
        <v>0</v>
      </c>
      <c r="H145" s="152">
        <f>'[9]Mombeyarara RHC'!$C331</f>
        <v>0</v>
      </c>
      <c r="I145" s="153">
        <f>'[9]Nyamande Clinic'!$F345</f>
        <v>0</v>
      </c>
      <c r="J145" s="152">
        <f>'[9]Bondolfi Mission Clinic'!$C351</f>
        <v>0</v>
      </c>
      <c r="K145" s="152">
        <f>'[9]Mukosi RHC'!$C349</f>
        <v>0</v>
      </c>
      <c r="L145" s="152">
        <f>'[9]Bangure Clinic '!$C329</f>
        <v>0</v>
      </c>
    </row>
    <row r="146" spans="2:12" s="146" customFormat="1" ht="15.75" customHeight="1">
      <c r="B146" s="155"/>
      <c r="C146" s="152">
        <f>'[9]Mposi Clinic Cost Data'!$B333</f>
        <v>0</v>
      </c>
      <c r="D146" s="152">
        <f>'[9]Mberengwa Hospital Data'!C340</f>
        <v>0</v>
      </c>
      <c r="E146" s="152">
        <f>'[9]Betera RHC'!C338</f>
        <v>0</v>
      </c>
      <c r="F146" s="152">
        <f>'[9]Nyashanu Mission Hospital '!$C339</f>
        <v>0</v>
      </c>
      <c r="G146" s="152">
        <f>'[9]Chapwanya Clinic '!$C336</f>
        <v>0</v>
      </c>
      <c r="H146" s="152">
        <f>'[9]Mombeyarara RHC'!$C332</f>
        <v>0</v>
      </c>
      <c r="I146" s="153">
        <f>'[9]Nyamande Clinic'!$F346</f>
        <v>0</v>
      </c>
      <c r="J146" s="152">
        <f>'[9]Bondolfi Mission Clinic'!$C352</f>
        <v>0</v>
      </c>
      <c r="K146" s="152">
        <f>'[9]Mukosi RHC'!$C350</f>
        <v>0</v>
      </c>
      <c r="L146" s="152">
        <f>'[9]Bangure Clinic '!$C330</f>
        <v>0</v>
      </c>
    </row>
    <row r="147" spans="2:12" s="146" customFormat="1" ht="15.75" customHeight="1">
      <c r="B147" s="156" t="s">
        <v>140</v>
      </c>
      <c r="C147" s="157"/>
      <c r="D147" s="157"/>
      <c r="E147" s="157"/>
      <c r="F147" s="157"/>
      <c r="G147" s="157"/>
      <c r="H147" s="157"/>
      <c r="I147" s="157"/>
      <c r="J147" s="157"/>
      <c r="K147" s="157"/>
      <c r="L147" s="158"/>
    </row>
    <row r="148" spans="2:12" s="146" customFormat="1" ht="15.75" customHeight="1">
      <c r="B148" s="151" t="s">
        <v>2</v>
      </c>
      <c r="C148" s="152">
        <f>'[9]Mposi Clinic Cost Data'!$B335</f>
        <v>0</v>
      </c>
      <c r="D148" s="152">
        <f>'[9]Mberengwa Hospital Data'!C342</f>
        <v>0</v>
      </c>
      <c r="E148" s="152">
        <f>'[9]Betera RHC'!C340</f>
        <v>0</v>
      </c>
      <c r="F148" s="152">
        <f>'[9]Nyashanu Mission Hospital '!$C341</f>
        <v>0</v>
      </c>
      <c r="G148" s="152">
        <f>'[9]Chapwanya Clinic '!$C338</f>
        <v>0</v>
      </c>
      <c r="H148" s="152">
        <f>'[9]Mombeyarara RHC'!$C334</f>
        <v>0</v>
      </c>
      <c r="I148" s="153">
        <f>'[9]Nyamande Clinic'!$F348</f>
        <v>0</v>
      </c>
      <c r="J148" s="152">
        <f>'[9]Bondolfi Mission Clinic'!$C354</f>
        <v>0</v>
      </c>
      <c r="K148" s="152">
        <f>'[9]Mukosi RHC'!$C352</f>
        <v>0</v>
      </c>
      <c r="L148" s="152">
        <f>'[9]Bangure Clinic '!$C332</f>
        <v>0</v>
      </c>
    </row>
    <row r="149" spans="2:12" s="159" customFormat="1" ht="15.75" customHeight="1">
      <c r="B149" s="151" t="s">
        <v>141</v>
      </c>
      <c r="C149" s="152">
        <f>'[9]Mposi Clinic Cost Data'!$B336</f>
        <v>0</v>
      </c>
      <c r="D149" s="152">
        <f>'[9]Mberengwa Hospital Data'!C343</f>
        <v>0</v>
      </c>
      <c r="E149" s="152">
        <f>'[9]Betera RHC'!C341</f>
        <v>0</v>
      </c>
      <c r="F149" s="152">
        <f>'[9]Nyashanu Mission Hospital '!$C342</f>
        <v>0</v>
      </c>
      <c r="G149" s="152">
        <f>'[9]Chapwanya Clinic '!$C339</f>
        <v>0</v>
      </c>
      <c r="H149" s="152">
        <f>'[9]Mombeyarara RHC'!$C335</f>
        <v>0</v>
      </c>
      <c r="I149" s="153">
        <f>'[9]Nyamande Clinic'!$F349</f>
        <v>0</v>
      </c>
      <c r="J149" s="152">
        <f>'[9]Bondolfi Mission Clinic'!$C355</f>
        <v>0</v>
      </c>
      <c r="K149" s="152">
        <f>'[9]Mukosi RHC'!$C353</f>
        <v>0</v>
      </c>
      <c r="L149" s="152">
        <f>'[9]Bangure Clinic '!$C333</f>
        <v>0</v>
      </c>
    </row>
    <row r="150" spans="2:12" s="146" customFormat="1" ht="15.75" customHeight="1">
      <c r="B150" s="151" t="s">
        <v>3</v>
      </c>
      <c r="C150" s="152">
        <f>'[9]Mposi Clinic Cost Data'!$B337</f>
        <v>0</v>
      </c>
      <c r="D150" s="152">
        <f>'[9]Mberengwa Hospital Data'!C344</f>
        <v>0</v>
      </c>
      <c r="E150" s="152">
        <f>'[9]Betera RHC'!C342</f>
        <v>0</v>
      </c>
      <c r="F150" s="152">
        <f>'[9]Nyashanu Mission Hospital '!$C343</f>
        <v>0</v>
      </c>
      <c r="G150" s="152">
        <f>'[9]Chapwanya Clinic '!$C340</f>
        <v>0</v>
      </c>
      <c r="H150" s="152">
        <f>'[9]Mombeyarara RHC'!$C336</f>
        <v>0</v>
      </c>
      <c r="I150" s="153">
        <f>'[9]Nyamande Clinic'!$F350</f>
        <v>0</v>
      </c>
      <c r="J150" s="152">
        <f>'[9]Bondolfi Mission Clinic'!$C356</f>
        <v>0</v>
      </c>
      <c r="K150" s="152">
        <f>'[9]Mukosi RHC'!$C354</f>
        <v>0</v>
      </c>
      <c r="L150" s="152">
        <f>'[9]Bangure Clinic '!$C334</f>
        <v>0</v>
      </c>
    </row>
    <row r="151" spans="2:12" s="146" customFormat="1" ht="15.75" customHeight="1">
      <c r="B151" s="160" t="s">
        <v>142</v>
      </c>
      <c r="C151" s="152">
        <f>'[9]Mposi Clinic Cost Data'!$B338</f>
        <v>0</v>
      </c>
      <c r="D151" s="152">
        <f>'[9]Mberengwa Hospital Data'!C345</f>
        <v>0</v>
      </c>
      <c r="E151" s="152">
        <f>'[9]Betera RHC'!C343</f>
        <v>0</v>
      </c>
      <c r="F151" s="152">
        <f>'[9]Nyashanu Mission Hospital '!$C344</f>
        <v>0</v>
      </c>
      <c r="G151" s="152">
        <f>'[9]Chapwanya Clinic '!$C341</f>
        <v>0</v>
      </c>
      <c r="H151" s="152">
        <f>'[9]Mombeyarara RHC'!$C337</f>
        <v>0</v>
      </c>
      <c r="I151" s="153">
        <f>'[9]Nyamande Clinic'!$F351</f>
        <v>0</v>
      </c>
      <c r="J151" s="152">
        <f>'[9]Bondolfi Mission Clinic'!$C357</f>
        <v>0</v>
      </c>
      <c r="K151" s="152">
        <f>'[9]Mukosi RHC'!$C355</f>
        <v>0</v>
      </c>
      <c r="L151" s="152">
        <f>'[9]Bangure Clinic '!$C335</f>
        <v>0</v>
      </c>
    </row>
    <row r="152" spans="2:12" s="146" customFormat="1" ht="15.75" customHeight="1">
      <c r="B152" s="151" t="s">
        <v>143</v>
      </c>
      <c r="C152" s="152">
        <f>'[9]Mposi Clinic Cost Data'!$B339</f>
        <v>0</v>
      </c>
      <c r="D152" s="152">
        <f>'[9]Mberengwa Hospital Data'!C346</f>
        <v>0</v>
      </c>
      <c r="E152" s="152">
        <f>'[9]Betera RHC'!C344</f>
        <v>0</v>
      </c>
      <c r="F152" s="152">
        <f>'[9]Nyashanu Mission Hospital '!$C345</f>
        <v>0</v>
      </c>
      <c r="G152" s="152">
        <f>'[9]Chapwanya Clinic '!$C342</f>
        <v>0</v>
      </c>
      <c r="H152" s="152">
        <f>'[9]Mombeyarara RHC'!$C338</f>
        <v>0</v>
      </c>
      <c r="I152" s="153">
        <f>'[9]Nyamande Clinic'!$F352</f>
        <v>0</v>
      </c>
      <c r="J152" s="152">
        <f>'[9]Bondolfi Mission Clinic'!$C358</f>
        <v>0</v>
      </c>
      <c r="K152" s="152">
        <f>'[9]Mukosi RHC'!$C356</f>
        <v>0</v>
      </c>
      <c r="L152" s="152">
        <f>'[9]Bangure Clinic '!$C336</f>
        <v>0</v>
      </c>
    </row>
    <row r="153" spans="2:12" s="146" customFormat="1" ht="15.75" customHeight="1">
      <c r="B153" s="151" t="s">
        <v>144</v>
      </c>
      <c r="C153" s="152">
        <f>'[9]Mposi Clinic Cost Data'!$B340</f>
        <v>0</v>
      </c>
      <c r="D153" s="152">
        <f>'[9]Mberengwa Hospital Data'!C347</f>
        <v>0</v>
      </c>
      <c r="E153" s="152">
        <f>'[9]Betera RHC'!C345</f>
        <v>0</v>
      </c>
      <c r="F153" s="152">
        <f>'[9]Nyashanu Mission Hospital '!$C346</f>
        <v>0</v>
      </c>
      <c r="G153" s="152">
        <f>'[9]Chapwanya Clinic '!$C343</f>
        <v>0</v>
      </c>
      <c r="H153" s="152">
        <f>'[9]Mombeyarara RHC'!$C339</f>
        <v>0</v>
      </c>
      <c r="I153" s="153">
        <f>'[9]Nyamande Clinic'!$F353</f>
        <v>0</v>
      </c>
      <c r="J153" s="152">
        <f>'[9]Bondolfi Mission Clinic'!$C359</f>
        <v>0</v>
      </c>
      <c r="K153" s="152">
        <f>'[9]Mukosi RHC'!$C357</f>
        <v>0</v>
      </c>
      <c r="L153" s="152">
        <f>'[9]Bangure Clinic '!$C337</f>
        <v>0</v>
      </c>
    </row>
    <row r="154" spans="2:12" s="146" customFormat="1" ht="15.75" customHeight="1">
      <c r="B154" s="151" t="s">
        <v>145</v>
      </c>
      <c r="C154" s="152">
        <f>'[9]Mposi Clinic Cost Data'!$B341</f>
        <v>0</v>
      </c>
      <c r="D154" s="152">
        <f>'[9]Mberengwa Hospital Data'!C348</f>
        <v>0</v>
      </c>
      <c r="E154" s="152">
        <f>'[9]Betera RHC'!C346</f>
        <v>0</v>
      </c>
      <c r="F154" s="152">
        <f>'[9]Nyashanu Mission Hospital '!$C347</f>
        <v>0</v>
      </c>
      <c r="G154" s="152">
        <f>'[9]Chapwanya Clinic '!$C344</f>
        <v>0</v>
      </c>
      <c r="H154" s="152">
        <f>'[9]Mombeyarara RHC'!$C340</f>
        <v>0</v>
      </c>
      <c r="I154" s="153">
        <f>'[9]Nyamande Clinic'!$F354</f>
        <v>0</v>
      </c>
      <c r="J154" s="152">
        <f>'[9]Bondolfi Mission Clinic'!$C360</f>
        <v>0</v>
      </c>
      <c r="K154" s="152">
        <f>'[9]Mukosi RHC'!$C358</f>
        <v>0</v>
      </c>
      <c r="L154" s="152">
        <f>'[9]Bangure Clinic '!$C338</f>
        <v>0</v>
      </c>
    </row>
    <row r="155" spans="2:12" s="146" customFormat="1" ht="15.75" customHeight="1">
      <c r="B155" s="151" t="s">
        <v>146</v>
      </c>
      <c r="C155" s="152">
        <f>'[9]Mposi Clinic Cost Data'!$B342</f>
        <v>0</v>
      </c>
      <c r="D155" s="152">
        <f>'[9]Mberengwa Hospital Data'!C349</f>
        <v>0</v>
      </c>
      <c r="E155" s="152">
        <f>'[9]Betera RHC'!C347</f>
        <v>0</v>
      </c>
      <c r="F155" s="152">
        <f>'[9]Nyashanu Mission Hospital '!$C348</f>
        <v>0</v>
      </c>
      <c r="G155" s="152">
        <f>'[9]Chapwanya Clinic '!$C345</f>
        <v>0</v>
      </c>
      <c r="H155" s="152">
        <f>'[9]Mombeyarara RHC'!$C341</f>
        <v>0</v>
      </c>
      <c r="I155" s="153">
        <f>'[9]Nyamande Clinic'!$F355</f>
        <v>0</v>
      </c>
      <c r="J155" s="152">
        <f>'[9]Bondolfi Mission Clinic'!$C361</f>
        <v>0</v>
      </c>
      <c r="K155" s="152">
        <f>'[9]Mukosi RHC'!$C359</f>
        <v>0</v>
      </c>
      <c r="L155" s="152">
        <f>'[9]Bangure Clinic '!$C339</f>
        <v>0</v>
      </c>
    </row>
    <row r="156" spans="2:12" s="146" customFormat="1" ht="15.75" customHeight="1">
      <c r="B156" s="154" t="s">
        <v>139</v>
      </c>
      <c r="C156" s="152">
        <f>'[9]Mposi Clinic Cost Data'!$B343</f>
        <v>0</v>
      </c>
      <c r="D156" s="152">
        <f>'[9]Mberengwa Hospital Data'!C350</f>
        <v>0</v>
      </c>
      <c r="E156" s="152">
        <f>'[9]Betera RHC'!C348</f>
        <v>0</v>
      </c>
      <c r="F156" s="152">
        <f>'[9]Nyashanu Mission Hospital '!$C349</f>
        <v>0</v>
      </c>
      <c r="G156" s="152">
        <f>'[9]Chapwanya Clinic '!$C346</f>
        <v>0</v>
      </c>
      <c r="H156" s="152">
        <f>'[9]Mombeyarara RHC'!$C342</f>
        <v>0</v>
      </c>
      <c r="I156" s="153">
        <f>'[9]Nyamande Clinic'!$F356</f>
        <v>0</v>
      </c>
      <c r="J156" s="152">
        <f>'[9]Bondolfi Mission Clinic'!$C362</f>
        <v>0</v>
      </c>
      <c r="K156" s="152">
        <f>'[9]Mukosi RHC'!$C360</f>
        <v>0</v>
      </c>
      <c r="L156" s="152">
        <f>'[9]Bangure Clinic '!$C340</f>
        <v>0</v>
      </c>
    </row>
    <row r="157" spans="2:12" s="146" customFormat="1" ht="15.75" customHeight="1">
      <c r="B157" s="161" t="s">
        <v>147</v>
      </c>
      <c r="C157" s="162">
        <f>C145+C156</f>
        <v>0</v>
      </c>
      <c r="D157" s="162">
        <f t="shared" ref="D157:L157" si="35">D145+D156</f>
        <v>0</v>
      </c>
      <c r="E157" s="162">
        <f t="shared" si="35"/>
        <v>0</v>
      </c>
      <c r="F157" s="162">
        <f t="shared" si="35"/>
        <v>0</v>
      </c>
      <c r="G157" s="162">
        <f t="shared" si="35"/>
        <v>0</v>
      </c>
      <c r="H157" s="162">
        <f t="shared" si="35"/>
        <v>0</v>
      </c>
      <c r="I157" s="162">
        <f t="shared" si="35"/>
        <v>0</v>
      </c>
      <c r="J157" s="162">
        <f t="shared" si="35"/>
        <v>0</v>
      </c>
      <c r="K157" s="162">
        <f t="shared" si="35"/>
        <v>0</v>
      </c>
      <c r="L157" s="162">
        <f t="shared" si="35"/>
        <v>0</v>
      </c>
    </row>
    <row r="158" spans="2:12" s="146" customFormat="1" ht="15.75" customHeight="1">
      <c r="B158" s="163" t="s">
        <v>148</v>
      </c>
      <c r="C158" s="164"/>
      <c r="D158" s="164"/>
      <c r="E158" s="164"/>
      <c r="F158" s="164"/>
      <c r="G158" s="164"/>
      <c r="H158" s="164"/>
      <c r="I158" s="164"/>
      <c r="J158" s="164"/>
      <c r="K158" s="164"/>
      <c r="L158" s="165"/>
    </row>
    <row r="159" spans="2:12" s="146" customFormat="1" ht="15.75" customHeight="1">
      <c r="B159" s="151" t="s">
        <v>137</v>
      </c>
      <c r="C159" s="152">
        <f>'[9]Mposi Clinic Cost Data'!$E$191</f>
        <v>52.613611174010465</v>
      </c>
      <c r="D159" s="152">
        <f>'[9]Mberengwa Hospital Data'!$F$198</f>
        <v>157.8408335220314</v>
      </c>
      <c r="E159" s="152">
        <f>'[9]Betera RHC'!F333</f>
        <v>0</v>
      </c>
      <c r="F159" s="152">
        <f>'[9]Nyashanu Mission Hospital '!$F$197</f>
        <v>55.454746177407031</v>
      </c>
      <c r="G159" s="152">
        <f>'[9]Chapwanya Clinic '!$F$194</f>
        <v>297.23182739237649</v>
      </c>
      <c r="H159" s="152">
        <f>'[9]Mombeyarara RHC'!$F$190</f>
        <v>180.71021651233463</v>
      </c>
      <c r="I159" s="153">
        <f>'[9]Nyamande Clinic'!$F$204</f>
        <v>62.504970074724426</v>
      </c>
      <c r="J159" s="152">
        <f>SUM('[9]Bondolfi Mission Clinic'!$F$210)</f>
        <v>188.28657652139211</v>
      </c>
      <c r="K159" s="152">
        <f>'[9]Mukosi RHC'!$F$208</f>
        <v>36.520861302919798</v>
      </c>
      <c r="L159" s="152">
        <f>'[9]Bangure Clinic '!$F$188</f>
        <v>34.374225967020173</v>
      </c>
    </row>
    <row r="160" spans="2:12" s="146" customFormat="1" ht="15.75" customHeight="1">
      <c r="B160" s="151" t="s">
        <v>0</v>
      </c>
      <c r="C160" s="152">
        <f>'[9]Mposi Clinic Cost Data'!E329</f>
        <v>0</v>
      </c>
      <c r="D160" s="152">
        <f>'[9]Mberengwa Hospital Data'!F336</f>
        <v>0</v>
      </c>
      <c r="E160" s="152">
        <f>'[9]Betera RHC'!F334</f>
        <v>0</v>
      </c>
      <c r="F160" s="152">
        <f>'[9]Nyashanu Mission Hospital '!F335</f>
        <v>0</v>
      </c>
      <c r="G160" s="152">
        <f>'[9]Chapwanya Clinic '!F332</f>
        <v>0</v>
      </c>
      <c r="H160" s="152">
        <f>'[9]Mombeyarara RHC'!F328</f>
        <v>0</v>
      </c>
      <c r="I160" s="153">
        <f>'[9]Nyamande Clinic'!F342</f>
        <v>0</v>
      </c>
      <c r="J160" s="152">
        <f>SUM('[9]Bondolfi Mission Clinic'!F348)</f>
        <v>0</v>
      </c>
      <c r="K160" s="152">
        <f>'[9]Mukosi RHC'!F346</f>
        <v>0</v>
      </c>
      <c r="L160" s="152">
        <f>'[9]Bangure Clinic '!F326</f>
        <v>0</v>
      </c>
    </row>
    <row r="161" spans="2:12" s="146" customFormat="1" ht="15.75" customHeight="1">
      <c r="B161" s="151" t="s">
        <v>1</v>
      </c>
      <c r="C161" s="152">
        <f>'[9]Mposi Clinic Cost Data'!E330</f>
        <v>0</v>
      </c>
      <c r="D161" s="152">
        <f>'[9]Mberengwa Hospital Data'!F337</f>
        <v>0</v>
      </c>
      <c r="E161" s="152">
        <f>'[9]Betera RHC'!F335</f>
        <v>0</v>
      </c>
      <c r="F161" s="152">
        <f>'[9]Nyashanu Mission Hospital '!F336</f>
        <v>0</v>
      </c>
      <c r="G161" s="152">
        <f>'[9]Chapwanya Clinic '!F333</f>
        <v>0</v>
      </c>
      <c r="H161" s="152">
        <f>'[9]Mombeyarara RHC'!F329</f>
        <v>0</v>
      </c>
      <c r="I161" s="153">
        <f>'[9]Nyamande Clinic'!F343</f>
        <v>0</v>
      </c>
      <c r="J161" s="152">
        <f>SUM('[9]Bondolfi Mission Clinic'!F349)</f>
        <v>0</v>
      </c>
      <c r="K161" s="152">
        <f>'[9]Mukosi RHC'!F347</f>
        <v>0</v>
      </c>
      <c r="L161" s="152">
        <f>'[9]Bangure Clinic '!F327</f>
        <v>0</v>
      </c>
    </row>
    <row r="162" spans="2:12" s="146" customFormat="1" ht="15.75" customHeight="1">
      <c r="B162" s="151" t="s">
        <v>138</v>
      </c>
      <c r="C162" s="152">
        <f>'[9]Mposi Clinic Cost Data'!E331</f>
        <v>0</v>
      </c>
      <c r="D162" s="152">
        <f>'[9]Mberengwa Hospital Data'!F338</f>
        <v>0</v>
      </c>
      <c r="E162" s="152">
        <f>'[9]Betera RHC'!F336</f>
        <v>0</v>
      </c>
      <c r="F162" s="152">
        <f>'[9]Nyashanu Mission Hospital '!F337</f>
        <v>0</v>
      </c>
      <c r="G162" s="152">
        <f>'[9]Chapwanya Clinic '!F334</f>
        <v>0</v>
      </c>
      <c r="H162" s="152">
        <f>'[9]Mombeyarara RHC'!F330</f>
        <v>0</v>
      </c>
      <c r="I162" s="153">
        <f>'[9]Nyamande Clinic'!F344</f>
        <v>0</v>
      </c>
      <c r="J162" s="152">
        <f>SUM('[9]Bondolfi Mission Clinic'!F350)</f>
        <v>0</v>
      </c>
      <c r="K162" s="152">
        <f>'[9]Mukosi RHC'!F348</f>
        <v>0</v>
      </c>
      <c r="L162" s="152">
        <f>'[9]Bangure Clinic '!F328</f>
        <v>0</v>
      </c>
    </row>
    <row r="163" spans="2:12" s="146" customFormat="1" ht="15.75" customHeight="1">
      <c r="B163" s="154" t="s">
        <v>139</v>
      </c>
      <c r="C163" s="152">
        <f>'[9]Mposi Clinic Cost Data'!E332</f>
        <v>0</v>
      </c>
      <c r="D163" s="152">
        <f>'[9]Mberengwa Hospital Data'!F339</f>
        <v>0</v>
      </c>
      <c r="E163" s="152">
        <f>'[9]Betera RHC'!F337</f>
        <v>0</v>
      </c>
      <c r="F163" s="152">
        <f>'[9]Nyashanu Mission Hospital '!F338</f>
        <v>0</v>
      </c>
      <c r="G163" s="152">
        <f>'[9]Chapwanya Clinic '!F335</f>
        <v>0</v>
      </c>
      <c r="H163" s="152">
        <f>'[9]Mombeyarara RHC'!F331</f>
        <v>0</v>
      </c>
      <c r="I163" s="153">
        <f>'[9]Nyamande Clinic'!F345</f>
        <v>0</v>
      </c>
      <c r="J163" s="152">
        <f>SUM('[9]Bondolfi Mission Clinic'!F351)</f>
        <v>0</v>
      </c>
      <c r="K163" s="152">
        <f>'[9]Mukosi RHC'!F349</f>
        <v>0</v>
      </c>
      <c r="L163" s="152">
        <f>'[9]Bangure Clinic '!F329</f>
        <v>0</v>
      </c>
    </row>
    <row r="164" spans="2:12" s="146" customFormat="1" ht="15.75" customHeight="1">
      <c r="B164" s="155"/>
      <c r="C164" s="152">
        <f>'[9]Mposi Clinic Cost Data'!E333</f>
        <v>0</v>
      </c>
      <c r="D164" s="152">
        <f>'[9]Mberengwa Hospital Data'!F340</f>
        <v>0</v>
      </c>
      <c r="E164" s="152">
        <f>'[9]Betera RHC'!F338</f>
        <v>0</v>
      </c>
      <c r="F164" s="152">
        <f>'[9]Nyashanu Mission Hospital '!F339</f>
        <v>0</v>
      </c>
      <c r="G164" s="152">
        <f>'[9]Chapwanya Clinic '!F336</f>
        <v>0</v>
      </c>
      <c r="H164" s="152">
        <f>'[9]Mombeyarara RHC'!F332</f>
        <v>0</v>
      </c>
      <c r="I164" s="153">
        <f>'[9]Nyamande Clinic'!F346</f>
        <v>0</v>
      </c>
      <c r="J164" s="152">
        <f>SUM('[9]Bondolfi Mission Clinic'!F352)</f>
        <v>0</v>
      </c>
      <c r="K164" s="152">
        <f>'[9]Mukosi RHC'!F350</f>
        <v>0</v>
      </c>
      <c r="L164" s="152">
        <f>'[9]Bangure Clinic '!F330</f>
        <v>0</v>
      </c>
    </row>
    <row r="165" spans="2:12" s="146" customFormat="1" ht="15.75" customHeight="1">
      <c r="B165" s="156" t="s">
        <v>140</v>
      </c>
      <c r="C165" s="157"/>
      <c r="D165" s="157"/>
      <c r="E165" s="157"/>
      <c r="F165" s="157"/>
      <c r="G165" s="157"/>
      <c r="H165" s="157"/>
      <c r="I165" s="157"/>
      <c r="J165" s="157"/>
      <c r="K165" s="157"/>
      <c r="L165" s="158"/>
    </row>
    <row r="166" spans="2:12" s="146" customFormat="1" ht="15.75" customHeight="1">
      <c r="B166" s="151" t="s">
        <v>2</v>
      </c>
      <c r="C166" s="152">
        <f>'[9]Mposi Clinic Cost Data'!E335</f>
        <v>0</v>
      </c>
      <c r="D166" s="152">
        <f>'[9]Mberengwa Hospital Data'!F342</f>
        <v>0</v>
      </c>
      <c r="E166" s="152">
        <f>'[9]Betera RHC'!F340</f>
        <v>0</v>
      </c>
      <c r="F166" s="152">
        <f>'[9]Nyashanu Mission Hospital '!F341</f>
        <v>0</v>
      </c>
      <c r="G166" s="152">
        <f>'[9]Chapwanya Clinic '!F338</f>
        <v>0</v>
      </c>
      <c r="H166" s="152">
        <f>'[9]Mombeyarara RHC'!F334</f>
        <v>0</v>
      </c>
      <c r="I166" s="153">
        <f>'[9]Nyamande Clinic'!F348</f>
        <v>0</v>
      </c>
      <c r="J166" s="152">
        <f>SUM('[9]Bondolfi Mission Clinic'!F354)</f>
        <v>0</v>
      </c>
      <c r="K166" s="152">
        <f>'[9]Mukosi RHC'!F352</f>
        <v>0</v>
      </c>
      <c r="L166" s="152">
        <f>'[9]Bangure Clinic '!F332</f>
        <v>0</v>
      </c>
    </row>
    <row r="167" spans="2:12" s="159" customFormat="1" ht="15.75" customHeight="1">
      <c r="B167" s="151" t="s">
        <v>141</v>
      </c>
      <c r="C167" s="152">
        <f>'[9]Mposi Clinic Cost Data'!E336</f>
        <v>0</v>
      </c>
      <c r="D167" s="152">
        <f>'[9]Mberengwa Hospital Data'!F343</f>
        <v>0</v>
      </c>
      <c r="E167" s="152">
        <f>'[9]Betera RHC'!F341</f>
        <v>0</v>
      </c>
      <c r="F167" s="152">
        <f>'[9]Nyashanu Mission Hospital '!F342</f>
        <v>0</v>
      </c>
      <c r="G167" s="152">
        <f>'[9]Chapwanya Clinic '!F339</f>
        <v>0</v>
      </c>
      <c r="H167" s="152">
        <f>'[9]Mombeyarara RHC'!F335</f>
        <v>0</v>
      </c>
      <c r="I167" s="153">
        <f>'[9]Nyamande Clinic'!F349</f>
        <v>0</v>
      </c>
      <c r="J167" s="152">
        <f>SUM('[9]Bondolfi Mission Clinic'!F355)</f>
        <v>0</v>
      </c>
      <c r="K167" s="152">
        <f>'[9]Mukosi RHC'!F353</f>
        <v>0</v>
      </c>
      <c r="L167" s="152">
        <f>'[9]Bangure Clinic '!F333</f>
        <v>0</v>
      </c>
    </row>
    <row r="168" spans="2:12" s="146" customFormat="1" ht="15.75" customHeight="1">
      <c r="B168" s="151" t="s">
        <v>3</v>
      </c>
      <c r="C168" s="152">
        <f>'[9]Mposi Clinic Cost Data'!E337</f>
        <v>0</v>
      </c>
      <c r="D168" s="152">
        <f>'[9]Mberengwa Hospital Data'!F344</f>
        <v>0</v>
      </c>
      <c r="E168" s="152">
        <f>'[9]Betera RHC'!F342</f>
        <v>0</v>
      </c>
      <c r="F168" s="152">
        <f>'[9]Nyashanu Mission Hospital '!F343</f>
        <v>0</v>
      </c>
      <c r="G168" s="152">
        <f>'[9]Chapwanya Clinic '!F340</f>
        <v>0</v>
      </c>
      <c r="H168" s="152">
        <f>'[9]Mombeyarara RHC'!F336</f>
        <v>0</v>
      </c>
      <c r="I168" s="153">
        <f>'[9]Nyamande Clinic'!F350</f>
        <v>0</v>
      </c>
      <c r="J168" s="152">
        <f>SUM('[9]Bondolfi Mission Clinic'!F356)</f>
        <v>0</v>
      </c>
      <c r="K168" s="152">
        <f>'[9]Mukosi RHC'!F354</f>
        <v>0</v>
      </c>
      <c r="L168" s="152">
        <f>'[9]Bangure Clinic '!F334</f>
        <v>0</v>
      </c>
    </row>
    <row r="169" spans="2:12" s="146" customFormat="1" ht="15.75" customHeight="1">
      <c r="B169" s="160" t="s">
        <v>142</v>
      </c>
      <c r="C169" s="152">
        <f>'[9]Mposi Clinic Cost Data'!E338</f>
        <v>0</v>
      </c>
      <c r="D169" s="152">
        <f>'[9]Mberengwa Hospital Data'!F345</f>
        <v>0</v>
      </c>
      <c r="E169" s="152">
        <f>'[9]Betera RHC'!F343</f>
        <v>0</v>
      </c>
      <c r="F169" s="152">
        <f>'[9]Nyashanu Mission Hospital '!F344</f>
        <v>0</v>
      </c>
      <c r="G169" s="152">
        <f>'[9]Chapwanya Clinic '!F341</f>
        <v>0</v>
      </c>
      <c r="H169" s="152">
        <f>'[9]Mombeyarara RHC'!F337</f>
        <v>0</v>
      </c>
      <c r="I169" s="153">
        <f>'[9]Nyamande Clinic'!F351</f>
        <v>0</v>
      </c>
      <c r="J169" s="152">
        <f>SUM('[9]Bondolfi Mission Clinic'!F357)</f>
        <v>0</v>
      </c>
      <c r="K169" s="152">
        <f>'[9]Mukosi RHC'!F355</f>
        <v>0</v>
      </c>
      <c r="L169" s="152">
        <f>'[9]Bangure Clinic '!F335</f>
        <v>0</v>
      </c>
    </row>
    <row r="170" spans="2:12" s="146" customFormat="1" ht="15.75" customHeight="1">
      <c r="B170" s="151" t="s">
        <v>143</v>
      </c>
      <c r="C170" s="152">
        <f>'[9]Mposi Clinic Cost Data'!E339</f>
        <v>0</v>
      </c>
      <c r="D170" s="152">
        <f>'[9]Mberengwa Hospital Data'!F346</f>
        <v>0</v>
      </c>
      <c r="E170" s="152">
        <f>'[9]Betera RHC'!F344</f>
        <v>0</v>
      </c>
      <c r="F170" s="152">
        <f>'[9]Nyashanu Mission Hospital '!F345</f>
        <v>0</v>
      </c>
      <c r="G170" s="152">
        <f>'[9]Chapwanya Clinic '!F342</f>
        <v>0</v>
      </c>
      <c r="H170" s="152">
        <f>'[9]Mombeyarara RHC'!F338</f>
        <v>0</v>
      </c>
      <c r="I170" s="153">
        <f>'[9]Nyamande Clinic'!F352</f>
        <v>0</v>
      </c>
      <c r="J170" s="152">
        <f>SUM('[9]Bondolfi Mission Clinic'!F358)</f>
        <v>0</v>
      </c>
      <c r="K170" s="152">
        <f>'[9]Mukosi RHC'!F356</f>
        <v>0</v>
      </c>
      <c r="L170" s="152">
        <f>'[9]Bangure Clinic '!F336</f>
        <v>0</v>
      </c>
    </row>
    <row r="171" spans="2:12" s="146" customFormat="1" ht="15.75" customHeight="1">
      <c r="B171" s="151" t="s">
        <v>144</v>
      </c>
      <c r="C171" s="152">
        <f>'[9]Mposi Clinic Cost Data'!E340</f>
        <v>0</v>
      </c>
      <c r="D171" s="152">
        <f>'[9]Mberengwa Hospital Data'!F347</f>
        <v>0</v>
      </c>
      <c r="E171" s="152">
        <f>'[9]Betera RHC'!F345</f>
        <v>0</v>
      </c>
      <c r="F171" s="152">
        <f>'[9]Nyashanu Mission Hospital '!F346</f>
        <v>0</v>
      </c>
      <c r="G171" s="152">
        <f>'[9]Chapwanya Clinic '!F343</f>
        <v>0</v>
      </c>
      <c r="H171" s="152">
        <f>'[9]Mombeyarara RHC'!F339</f>
        <v>0</v>
      </c>
      <c r="I171" s="153">
        <f>'[9]Nyamande Clinic'!F353</f>
        <v>0</v>
      </c>
      <c r="J171" s="152">
        <f>SUM('[9]Bondolfi Mission Clinic'!F359)</f>
        <v>0</v>
      </c>
      <c r="K171" s="152">
        <f>'[9]Mukosi RHC'!F357</f>
        <v>0</v>
      </c>
      <c r="L171" s="152">
        <f>'[9]Bangure Clinic '!F337</f>
        <v>0</v>
      </c>
    </row>
    <row r="172" spans="2:12" s="146" customFormat="1" ht="15.75" customHeight="1">
      <c r="B172" s="151" t="s">
        <v>145</v>
      </c>
      <c r="C172" s="152">
        <f>'[9]Mposi Clinic Cost Data'!E341</f>
        <v>0</v>
      </c>
      <c r="D172" s="152">
        <f>'[9]Mberengwa Hospital Data'!F348</f>
        <v>0</v>
      </c>
      <c r="E172" s="152">
        <f>'[9]Betera RHC'!F346</f>
        <v>0</v>
      </c>
      <c r="F172" s="152">
        <f>'[9]Nyashanu Mission Hospital '!F347</f>
        <v>0</v>
      </c>
      <c r="G172" s="152">
        <f>'[9]Chapwanya Clinic '!F344</f>
        <v>0</v>
      </c>
      <c r="H172" s="152">
        <f>'[9]Mombeyarara RHC'!F340</f>
        <v>0</v>
      </c>
      <c r="I172" s="153">
        <f>'[9]Nyamande Clinic'!F354</f>
        <v>0</v>
      </c>
      <c r="J172" s="152">
        <f>SUM('[9]Bondolfi Mission Clinic'!F360)</f>
        <v>0</v>
      </c>
      <c r="K172" s="152">
        <f>'[9]Mukosi RHC'!F358</f>
        <v>0</v>
      </c>
      <c r="L172" s="152">
        <f>'[9]Bangure Clinic '!F338</f>
        <v>0</v>
      </c>
    </row>
    <row r="173" spans="2:12" s="146" customFormat="1" ht="15.75" customHeight="1">
      <c r="B173" s="151" t="s">
        <v>146</v>
      </c>
      <c r="C173" s="152">
        <f>'[9]Mposi Clinic Cost Data'!E342</f>
        <v>0</v>
      </c>
      <c r="D173" s="152">
        <f>'[9]Mberengwa Hospital Data'!F349</f>
        <v>0</v>
      </c>
      <c r="E173" s="152">
        <f>'[9]Betera RHC'!F347</f>
        <v>0</v>
      </c>
      <c r="F173" s="152">
        <f>'[9]Nyashanu Mission Hospital '!F348</f>
        <v>0</v>
      </c>
      <c r="G173" s="152">
        <f>'[9]Chapwanya Clinic '!F345</f>
        <v>0</v>
      </c>
      <c r="H173" s="152">
        <f>'[9]Mombeyarara RHC'!F341</f>
        <v>0</v>
      </c>
      <c r="I173" s="153">
        <f>'[9]Nyamande Clinic'!F355</f>
        <v>0</v>
      </c>
      <c r="J173" s="152">
        <f>SUM('[9]Bondolfi Mission Clinic'!F361)</f>
        <v>0</v>
      </c>
      <c r="K173" s="152">
        <f>'[9]Mukosi RHC'!F359</f>
        <v>0</v>
      </c>
      <c r="L173" s="152">
        <f>'[9]Bangure Clinic '!F339</f>
        <v>0</v>
      </c>
    </row>
    <row r="174" spans="2:12" s="146" customFormat="1" ht="15.75" customHeight="1">
      <c r="B174" s="154" t="s">
        <v>139</v>
      </c>
      <c r="C174" s="152">
        <f>'[9]Mposi Clinic Cost Data'!E343</f>
        <v>0</v>
      </c>
      <c r="D174" s="152">
        <f>'[9]Mberengwa Hospital Data'!F350</f>
        <v>0</v>
      </c>
      <c r="E174" s="152">
        <f>'[9]Betera RHC'!F348</f>
        <v>0</v>
      </c>
      <c r="F174" s="152">
        <f>'[9]Nyashanu Mission Hospital '!F349</f>
        <v>0</v>
      </c>
      <c r="G174" s="152">
        <f>'[9]Chapwanya Clinic '!F346</f>
        <v>0</v>
      </c>
      <c r="H174" s="152">
        <f>'[9]Mombeyarara RHC'!F342</f>
        <v>0</v>
      </c>
      <c r="I174" s="153">
        <f>'[9]Nyamande Clinic'!F356</f>
        <v>0</v>
      </c>
      <c r="J174" s="152">
        <f>SUM('[9]Bondolfi Mission Clinic'!F362)</f>
        <v>0</v>
      </c>
      <c r="K174" s="152">
        <f>'[9]Mukosi RHC'!F360</f>
        <v>0</v>
      </c>
      <c r="L174" s="152">
        <f>'[9]Bangure Clinic '!F340</f>
        <v>0</v>
      </c>
    </row>
    <row r="175" spans="2:12" s="146" customFormat="1" ht="15.75" customHeight="1">
      <c r="B175" s="161" t="s">
        <v>147</v>
      </c>
      <c r="C175" s="162">
        <f>C163+C174</f>
        <v>0</v>
      </c>
      <c r="D175" s="162">
        <f>D163+D174</f>
        <v>0</v>
      </c>
      <c r="E175" s="162">
        <f>E163+E174</f>
        <v>0</v>
      </c>
      <c r="F175" s="162">
        <f t="shared" ref="F175:L175" si="36">F163+F174</f>
        <v>0</v>
      </c>
      <c r="G175" s="162">
        <f t="shared" si="36"/>
        <v>0</v>
      </c>
      <c r="H175" s="162">
        <f t="shared" si="36"/>
        <v>0</v>
      </c>
      <c r="I175" s="162">
        <f t="shared" si="36"/>
        <v>0</v>
      </c>
      <c r="J175" s="162">
        <f t="shared" si="36"/>
        <v>0</v>
      </c>
      <c r="K175" s="162">
        <f t="shared" si="36"/>
        <v>0</v>
      </c>
      <c r="L175" s="162">
        <f t="shared" si="36"/>
        <v>0</v>
      </c>
    </row>
    <row r="177" spans="2:6" ht="13.5" thickBot="1"/>
    <row r="178" spans="2:6" ht="51.75" thickTop="1">
      <c r="B178" s="86" t="s">
        <v>5</v>
      </c>
      <c r="C178" s="87" t="s">
        <v>104</v>
      </c>
      <c r="D178" s="87" t="s">
        <v>42</v>
      </c>
      <c r="E178" s="87" t="s">
        <v>68</v>
      </c>
      <c r="F178" s="87" t="s">
        <v>105</v>
      </c>
    </row>
    <row r="179" spans="2:6">
      <c r="B179" s="51" t="s">
        <v>106</v>
      </c>
      <c r="C179" s="88"/>
      <c r="D179" s="88"/>
      <c r="E179" s="88"/>
      <c r="F179" s="88"/>
    </row>
    <row r="180" spans="2:6" s="1" customFormat="1" ht="15">
      <c r="B180" s="61" t="s">
        <v>85</v>
      </c>
      <c r="C180" s="89">
        <v>1388</v>
      </c>
      <c r="D180" s="89">
        <v>119</v>
      </c>
      <c r="E180" s="61"/>
      <c r="F180" s="90">
        <f t="shared" ref="F180:F189" si="37">D180/C180</f>
        <v>8.5734870317002887E-2</v>
      </c>
    </row>
    <row r="181" spans="2:6" s="1" customFormat="1" ht="15">
      <c r="B181" s="61" t="s">
        <v>86</v>
      </c>
      <c r="C181" s="89">
        <v>3196</v>
      </c>
      <c r="D181" s="89">
        <v>129</v>
      </c>
      <c r="E181" s="61"/>
      <c r="F181" s="90">
        <f t="shared" si="37"/>
        <v>4.0362953692115143E-2</v>
      </c>
    </row>
    <row r="182" spans="2:6" s="1" customFormat="1" ht="15">
      <c r="B182" s="61" t="s">
        <v>87</v>
      </c>
      <c r="C182" s="89">
        <v>1960</v>
      </c>
      <c r="D182" s="89">
        <v>48</v>
      </c>
      <c r="E182" s="61"/>
      <c r="F182" s="90">
        <f t="shared" si="37"/>
        <v>2.4489795918367346E-2</v>
      </c>
    </row>
    <row r="183" spans="2:6" s="1" customFormat="1" ht="15">
      <c r="B183" s="61" t="s">
        <v>88</v>
      </c>
      <c r="C183" s="89">
        <v>1976</v>
      </c>
      <c r="D183" s="89">
        <v>94</v>
      </c>
      <c r="E183" s="61"/>
      <c r="F183" s="90">
        <f t="shared" si="37"/>
        <v>4.7570850202429148E-2</v>
      </c>
    </row>
    <row r="184" spans="2:6" s="1" customFormat="1" ht="15">
      <c r="B184" s="61" t="s">
        <v>89</v>
      </c>
      <c r="C184" s="89">
        <v>2600</v>
      </c>
      <c r="D184" s="89">
        <v>238</v>
      </c>
      <c r="E184" s="61"/>
      <c r="F184" s="90">
        <f t="shared" si="37"/>
        <v>9.1538461538461541E-2</v>
      </c>
    </row>
    <row r="185" spans="2:6" s="1" customFormat="1" ht="15">
      <c r="B185" s="61" t="s">
        <v>90</v>
      </c>
      <c r="C185" s="89">
        <v>852</v>
      </c>
      <c r="D185" s="89">
        <v>121</v>
      </c>
      <c r="E185" s="61"/>
      <c r="F185" s="90">
        <f t="shared" si="37"/>
        <v>0.142018779342723</v>
      </c>
    </row>
    <row r="186" spans="2:6" s="1" customFormat="1" ht="15">
      <c r="B186" s="61" t="s">
        <v>91</v>
      </c>
      <c r="C186" s="89">
        <v>2076</v>
      </c>
      <c r="D186" s="89">
        <v>81</v>
      </c>
      <c r="E186" s="61"/>
      <c r="F186" s="90">
        <f t="shared" si="37"/>
        <v>3.9017341040462429E-2</v>
      </c>
    </row>
    <row r="187" spans="2:6" s="1" customFormat="1" ht="15">
      <c r="B187" s="61" t="s">
        <v>92</v>
      </c>
      <c r="C187" s="89">
        <v>2691</v>
      </c>
      <c r="D187" s="89">
        <v>110</v>
      </c>
      <c r="E187" s="61"/>
      <c r="F187" s="90">
        <f t="shared" si="37"/>
        <v>4.0876997398736528E-2</v>
      </c>
    </row>
    <row r="188" spans="2:6" s="1" customFormat="1" ht="15">
      <c r="B188" s="61" t="s">
        <v>93</v>
      </c>
      <c r="C188" s="89">
        <v>6957</v>
      </c>
      <c r="D188" s="89">
        <v>907</v>
      </c>
      <c r="E188" s="61"/>
      <c r="F188" s="90">
        <f t="shared" si="37"/>
        <v>0.13037228690527528</v>
      </c>
    </row>
    <row r="189" spans="2:6" s="1" customFormat="1" ht="15">
      <c r="B189" s="61" t="s">
        <v>94</v>
      </c>
      <c r="C189" s="89">
        <v>4192</v>
      </c>
      <c r="D189" s="89">
        <v>664</v>
      </c>
      <c r="E189" s="61"/>
      <c r="F189" s="90">
        <f t="shared" si="37"/>
        <v>0.15839694656488548</v>
      </c>
    </row>
    <row r="190" spans="2:6">
      <c r="B190" s="91" t="s">
        <v>107</v>
      </c>
      <c r="C190" s="92"/>
      <c r="D190" s="92"/>
      <c r="E190" s="92"/>
      <c r="F190" s="92"/>
    </row>
    <row r="191" spans="2:6" s="1" customFormat="1" ht="15">
      <c r="B191" s="7" t="s">
        <v>108</v>
      </c>
      <c r="C191" s="8">
        <v>4517</v>
      </c>
      <c r="D191" s="8">
        <v>602</v>
      </c>
      <c r="E191" s="93">
        <v>19172</v>
      </c>
      <c r="F191" s="90">
        <f t="shared" ref="F191:F205" si="38">D191/C191</f>
        <v>0.13327429709984503</v>
      </c>
    </row>
    <row r="192" spans="2:6" s="1" customFormat="1" ht="15">
      <c r="B192" s="7" t="s">
        <v>109</v>
      </c>
      <c r="C192" s="8">
        <v>7953</v>
      </c>
      <c r="D192" s="8">
        <v>950</v>
      </c>
      <c r="E192" s="93">
        <v>18430</v>
      </c>
      <c r="F192" s="90">
        <f t="shared" si="38"/>
        <v>0.11945177920281655</v>
      </c>
    </row>
    <row r="193" spans="2:6" s="1" customFormat="1" ht="15">
      <c r="B193" s="7" t="s">
        <v>110</v>
      </c>
      <c r="C193" s="8">
        <v>2987</v>
      </c>
      <c r="D193" s="8">
        <v>230</v>
      </c>
      <c r="E193" s="93">
        <v>11000</v>
      </c>
      <c r="F193" s="90">
        <f t="shared" si="38"/>
        <v>7.7000334784064275E-2</v>
      </c>
    </row>
    <row r="194" spans="2:6" s="1" customFormat="1" ht="15">
      <c r="B194" s="7" t="s">
        <v>111</v>
      </c>
      <c r="C194" s="8">
        <v>2758</v>
      </c>
      <c r="D194" s="8">
        <v>155</v>
      </c>
      <c r="E194" s="93">
        <v>64000</v>
      </c>
      <c r="F194" s="90">
        <f t="shared" si="38"/>
        <v>5.6200145032632341E-2</v>
      </c>
    </row>
    <row r="195" spans="2:6" s="1" customFormat="1" ht="15">
      <c r="B195" s="7" t="s">
        <v>112</v>
      </c>
      <c r="C195" s="8">
        <v>2118</v>
      </c>
      <c r="D195" s="8">
        <v>109</v>
      </c>
      <c r="E195" s="93">
        <v>12268</v>
      </c>
      <c r="F195" s="90">
        <f t="shared" si="38"/>
        <v>5.1463644948064213E-2</v>
      </c>
    </row>
    <row r="196" spans="2:6" ht="15">
      <c r="B196" s="7" t="s">
        <v>113</v>
      </c>
      <c r="C196" s="8">
        <v>3618</v>
      </c>
      <c r="D196" s="8">
        <v>252</v>
      </c>
      <c r="E196" s="93">
        <v>48552</v>
      </c>
      <c r="F196" s="90">
        <f t="shared" si="38"/>
        <v>6.965174129353234E-2</v>
      </c>
    </row>
    <row r="197" spans="2:6" ht="15">
      <c r="B197" s="7" t="s">
        <v>114</v>
      </c>
      <c r="C197" s="8">
        <v>4664</v>
      </c>
      <c r="D197" s="8">
        <v>385</v>
      </c>
      <c r="E197" s="93">
        <v>13339</v>
      </c>
      <c r="F197" s="90">
        <f t="shared" si="38"/>
        <v>8.254716981132075E-2</v>
      </c>
    </row>
    <row r="198" spans="2:6" ht="15">
      <c r="B198" s="7" t="s">
        <v>115</v>
      </c>
      <c r="C198" s="8">
        <v>835</v>
      </c>
      <c r="D198" s="8">
        <v>135</v>
      </c>
      <c r="E198" s="93">
        <v>34903</v>
      </c>
      <c r="F198" s="90">
        <f t="shared" si="38"/>
        <v>0.16167664670658682</v>
      </c>
    </row>
    <row r="199" spans="2:6" ht="15">
      <c r="B199" s="7" t="s">
        <v>116</v>
      </c>
      <c r="C199" s="8">
        <v>3706</v>
      </c>
      <c r="D199" s="8">
        <v>372</v>
      </c>
      <c r="E199" s="93">
        <v>27000</v>
      </c>
      <c r="F199" s="90">
        <f t="shared" si="38"/>
        <v>0.10037776578521317</v>
      </c>
    </row>
    <row r="200" spans="2:6" ht="15">
      <c r="B200" s="7" t="s">
        <v>117</v>
      </c>
      <c r="C200" s="8">
        <v>4064</v>
      </c>
      <c r="D200" s="8">
        <v>495</v>
      </c>
      <c r="E200" s="93">
        <v>22364</v>
      </c>
      <c r="F200" s="90">
        <f t="shared" si="38"/>
        <v>0.12180118110236221</v>
      </c>
    </row>
    <row r="201" spans="2:6" ht="15">
      <c r="B201" s="7" t="s">
        <v>118</v>
      </c>
      <c r="C201" s="8">
        <v>3461</v>
      </c>
      <c r="D201" s="8">
        <v>530</v>
      </c>
      <c r="E201" s="93">
        <v>82581</v>
      </c>
      <c r="F201" s="90">
        <f t="shared" si="38"/>
        <v>0.15313493210054899</v>
      </c>
    </row>
    <row r="202" spans="2:6" ht="15">
      <c r="B202" s="7" t="s">
        <v>119</v>
      </c>
      <c r="C202" s="8">
        <v>1084</v>
      </c>
      <c r="D202" s="8">
        <v>108</v>
      </c>
      <c r="E202" s="93">
        <v>21582</v>
      </c>
      <c r="F202" s="90">
        <f t="shared" si="38"/>
        <v>9.9630996309963096E-2</v>
      </c>
    </row>
    <row r="203" spans="2:6" ht="15">
      <c r="B203" s="9" t="s">
        <v>120</v>
      </c>
      <c r="C203" s="11">
        <v>2561</v>
      </c>
      <c r="D203" s="11">
        <v>134</v>
      </c>
      <c r="E203" s="94">
        <v>19147</v>
      </c>
      <c r="F203" s="90">
        <f t="shared" si="38"/>
        <v>5.232331120655994E-2</v>
      </c>
    </row>
    <row r="204" spans="2:6" ht="15">
      <c r="B204" s="9" t="s">
        <v>121</v>
      </c>
      <c r="C204" s="10">
        <v>1027</v>
      </c>
      <c r="D204" s="10">
        <v>59</v>
      </c>
      <c r="E204" s="94">
        <v>5500</v>
      </c>
      <c r="F204" s="90">
        <f t="shared" si="38"/>
        <v>5.744888023369036E-2</v>
      </c>
    </row>
    <row r="205" spans="2:6" ht="15">
      <c r="B205" s="9" t="s">
        <v>122</v>
      </c>
      <c r="C205" s="11">
        <v>1994</v>
      </c>
      <c r="D205" s="11">
        <v>133</v>
      </c>
      <c r="E205" s="94">
        <v>11750</v>
      </c>
      <c r="F205" s="90">
        <f t="shared" si="38"/>
        <v>6.6700100300902704E-2</v>
      </c>
    </row>
    <row r="206" spans="2:6">
      <c r="B206" s="91" t="s">
        <v>123</v>
      </c>
      <c r="C206" s="92"/>
      <c r="D206" s="92"/>
      <c r="E206" s="92"/>
      <c r="F206" s="92"/>
    </row>
    <row r="207" spans="2:6" ht="15">
      <c r="B207" s="14" t="s">
        <v>16</v>
      </c>
      <c r="C207" s="89">
        <v>592</v>
      </c>
      <c r="D207" s="95">
        <v>81</v>
      </c>
      <c r="E207" s="89"/>
      <c r="F207" s="90">
        <f t="shared" ref="F207:F235" si="39">D207/C207</f>
        <v>0.13682432432432431</v>
      </c>
    </row>
    <row r="208" spans="2:6" ht="15">
      <c r="B208" s="14" t="s">
        <v>17</v>
      </c>
      <c r="C208" s="89">
        <v>3512</v>
      </c>
      <c r="D208" s="95">
        <v>358</v>
      </c>
      <c r="E208" s="89">
        <v>6699</v>
      </c>
      <c r="F208" s="90">
        <f t="shared" si="39"/>
        <v>0.10193621867881549</v>
      </c>
    </row>
    <row r="209" spans="2:6" ht="15">
      <c r="B209" s="14" t="s">
        <v>43</v>
      </c>
      <c r="C209" s="89">
        <v>1968</v>
      </c>
      <c r="D209" s="95">
        <v>43</v>
      </c>
      <c r="E209" s="89">
        <v>4782</v>
      </c>
      <c r="F209" s="90">
        <f t="shared" si="39"/>
        <v>2.184959349593496E-2</v>
      </c>
    </row>
    <row r="210" spans="2:6" ht="15">
      <c r="B210" s="14" t="s">
        <v>18</v>
      </c>
      <c r="C210" s="89">
        <v>2248</v>
      </c>
      <c r="D210" s="95">
        <v>33</v>
      </c>
      <c r="E210" s="89">
        <v>4300</v>
      </c>
      <c r="F210" s="90">
        <f t="shared" si="39"/>
        <v>1.4679715302491103E-2</v>
      </c>
    </row>
    <row r="211" spans="2:6" ht="15">
      <c r="B211" s="14" t="s">
        <v>19</v>
      </c>
      <c r="C211" s="89">
        <v>884</v>
      </c>
      <c r="D211" s="95">
        <v>17</v>
      </c>
      <c r="E211" s="89">
        <v>2909</v>
      </c>
      <c r="F211" s="90">
        <f t="shared" si="39"/>
        <v>1.9230769230769232E-2</v>
      </c>
    </row>
    <row r="212" spans="2:6" ht="15">
      <c r="B212" s="14" t="s">
        <v>44</v>
      </c>
      <c r="C212" s="89">
        <v>1191</v>
      </c>
      <c r="D212" s="95">
        <v>106</v>
      </c>
      <c r="E212" s="89">
        <v>3464</v>
      </c>
      <c r="F212" s="90">
        <f t="shared" si="39"/>
        <v>8.9000839630562559E-2</v>
      </c>
    </row>
    <row r="213" spans="2:6" ht="15">
      <c r="B213" s="14" t="s">
        <v>20</v>
      </c>
      <c r="C213" s="89">
        <v>874</v>
      </c>
      <c r="D213" s="95">
        <v>60</v>
      </c>
      <c r="E213" s="89">
        <v>6473</v>
      </c>
      <c r="F213" s="90">
        <f t="shared" si="39"/>
        <v>6.8649885583524028E-2</v>
      </c>
    </row>
    <row r="214" spans="2:6" ht="15">
      <c r="B214" s="14" t="s">
        <v>21</v>
      </c>
      <c r="C214" s="89">
        <v>1007</v>
      </c>
      <c r="D214" s="95">
        <v>38</v>
      </c>
      <c r="E214" s="89">
        <v>3090</v>
      </c>
      <c r="F214" s="90">
        <f t="shared" si="39"/>
        <v>3.7735849056603772E-2</v>
      </c>
    </row>
    <row r="215" spans="2:6" ht="15">
      <c r="B215" s="14" t="s">
        <v>45</v>
      </c>
      <c r="C215" s="89">
        <v>1856</v>
      </c>
      <c r="D215" s="95">
        <v>64</v>
      </c>
      <c r="E215" s="89">
        <v>2936</v>
      </c>
      <c r="F215" s="90">
        <f t="shared" si="39"/>
        <v>3.4482758620689655E-2</v>
      </c>
    </row>
    <row r="216" spans="2:6" ht="15">
      <c r="B216" s="14" t="s">
        <v>22</v>
      </c>
      <c r="C216" s="89">
        <v>2697</v>
      </c>
      <c r="D216" s="95">
        <v>37</v>
      </c>
      <c r="E216" s="89">
        <v>3608</v>
      </c>
      <c r="F216" s="90">
        <f t="shared" si="39"/>
        <v>1.3718946978123842E-2</v>
      </c>
    </row>
    <row r="217" spans="2:6" ht="15">
      <c r="B217" s="14" t="s">
        <v>23</v>
      </c>
      <c r="C217" s="89">
        <v>841</v>
      </c>
      <c r="D217" s="95">
        <v>46</v>
      </c>
      <c r="E217" s="89">
        <v>3094</v>
      </c>
      <c r="F217" s="90">
        <f t="shared" si="39"/>
        <v>5.4696789536266346E-2</v>
      </c>
    </row>
    <row r="218" spans="2:6" ht="15">
      <c r="B218" s="14" t="s">
        <v>46</v>
      </c>
      <c r="C218" s="89">
        <v>2222</v>
      </c>
      <c r="D218" s="95">
        <v>138</v>
      </c>
      <c r="E218" s="89">
        <v>4380</v>
      </c>
      <c r="F218" s="90">
        <f t="shared" si="39"/>
        <v>6.2106210621062106E-2</v>
      </c>
    </row>
    <row r="219" spans="2:6" ht="15">
      <c r="B219" s="14" t="s">
        <v>24</v>
      </c>
      <c r="C219" s="89">
        <v>368</v>
      </c>
      <c r="D219" s="95">
        <v>21</v>
      </c>
      <c r="E219" s="89">
        <v>3013</v>
      </c>
      <c r="F219" s="90">
        <f t="shared" si="39"/>
        <v>5.7065217391304345E-2</v>
      </c>
    </row>
    <row r="220" spans="2:6" ht="15">
      <c r="B220" s="14" t="s">
        <v>47</v>
      </c>
      <c r="C220" s="89">
        <v>1274</v>
      </c>
      <c r="D220" s="95">
        <v>18</v>
      </c>
      <c r="E220" s="89">
        <v>3255</v>
      </c>
      <c r="F220" s="90">
        <f t="shared" si="39"/>
        <v>1.4128728414442701E-2</v>
      </c>
    </row>
    <row r="221" spans="2:6" ht="15">
      <c r="B221" s="14" t="s">
        <v>48</v>
      </c>
      <c r="C221" s="89">
        <v>5735</v>
      </c>
      <c r="D221" s="95">
        <v>409</v>
      </c>
      <c r="E221" s="89">
        <v>2167</v>
      </c>
      <c r="F221" s="90">
        <f t="shared" si="39"/>
        <v>7.1316477768090678E-2</v>
      </c>
    </row>
    <row r="222" spans="2:6" ht="15">
      <c r="B222" s="14" t="s">
        <v>25</v>
      </c>
      <c r="C222" s="89">
        <v>2347</v>
      </c>
      <c r="D222" s="95">
        <v>84</v>
      </c>
      <c r="E222" s="89">
        <v>3265</v>
      </c>
      <c r="F222" s="90">
        <f t="shared" si="39"/>
        <v>3.5790370685982106E-2</v>
      </c>
    </row>
    <row r="223" spans="2:6" ht="15">
      <c r="B223" s="14" t="s">
        <v>49</v>
      </c>
      <c r="C223" s="89">
        <v>2905</v>
      </c>
      <c r="D223" s="96">
        <v>178</v>
      </c>
      <c r="E223" s="89">
        <v>2691</v>
      </c>
      <c r="F223" s="90">
        <f t="shared" si="39"/>
        <v>6.1273666092943199E-2</v>
      </c>
    </row>
    <row r="224" spans="2:6" ht="15">
      <c r="B224" s="14" t="s">
        <v>50</v>
      </c>
      <c r="C224" s="89">
        <v>2639</v>
      </c>
      <c r="D224" s="96">
        <v>169</v>
      </c>
      <c r="E224" s="89">
        <v>1728</v>
      </c>
      <c r="F224" s="90">
        <f t="shared" si="39"/>
        <v>6.4039408866995079E-2</v>
      </c>
    </row>
    <row r="225" spans="2:6" ht="15">
      <c r="B225" s="14" t="s">
        <v>26</v>
      </c>
      <c r="C225" s="89">
        <v>561</v>
      </c>
      <c r="D225" s="96">
        <v>12</v>
      </c>
      <c r="E225" s="89">
        <v>3312</v>
      </c>
      <c r="F225" s="90">
        <f t="shared" si="39"/>
        <v>2.1390374331550801E-2</v>
      </c>
    </row>
    <row r="226" spans="2:6" ht="15">
      <c r="B226" s="14" t="s">
        <v>27</v>
      </c>
      <c r="C226" s="89">
        <v>1090</v>
      </c>
      <c r="D226" s="96">
        <v>51</v>
      </c>
      <c r="E226" s="89">
        <v>1863</v>
      </c>
      <c r="F226" s="90">
        <f t="shared" si="39"/>
        <v>4.6788990825688076E-2</v>
      </c>
    </row>
    <row r="227" spans="2:6" ht="15">
      <c r="B227" s="14" t="s">
        <v>28</v>
      </c>
      <c r="C227" s="89">
        <v>1405</v>
      </c>
      <c r="D227" s="96">
        <v>95</v>
      </c>
      <c r="E227" s="89">
        <v>1945</v>
      </c>
      <c r="F227" s="90">
        <f t="shared" si="39"/>
        <v>6.7615658362989328E-2</v>
      </c>
    </row>
    <row r="228" spans="2:6" ht="15">
      <c r="B228" s="14" t="s">
        <v>29</v>
      </c>
      <c r="C228" s="89">
        <v>867</v>
      </c>
      <c r="D228" s="96">
        <v>57</v>
      </c>
      <c r="E228" s="89">
        <v>2074</v>
      </c>
      <c r="F228" s="90">
        <f t="shared" si="39"/>
        <v>6.5743944636678195E-2</v>
      </c>
    </row>
    <row r="229" spans="2:6" ht="15">
      <c r="B229" s="14" t="s">
        <v>30</v>
      </c>
      <c r="C229" s="89">
        <v>1132</v>
      </c>
      <c r="D229" s="96">
        <v>128</v>
      </c>
      <c r="E229" s="89">
        <v>4486</v>
      </c>
      <c r="F229" s="90">
        <f t="shared" si="39"/>
        <v>0.11307420494699646</v>
      </c>
    </row>
    <row r="230" spans="2:6" ht="15">
      <c r="B230" s="14" t="s">
        <v>31</v>
      </c>
      <c r="C230" s="89">
        <v>397</v>
      </c>
      <c r="D230" s="96">
        <v>30</v>
      </c>
      <c r="E230" s="89">
        <v>549</v>
      </c>
      <c r="F230" s="90">
        <f t="shared" si="39"/>
        <v>7.5566750629722929E-2</v>
      </c>
    </row>
    <row r="231" spans="2:6" ht="15">
      <c r="B231" s="14" t="s">
        <v>32</v>
      </c>
      <c r="C231" s="89">
        <v>816</v>
      </c>
      <c r="D231" s="96">
        <v>95</v>
      </c>
      <c r="E231" s="89">
        <v>2920</v>
      </c>
      <c r="F231" s="90">
        <f t="shared" si="39"/>
        <v>0.11642156862745098</v>
      </c>
    </row>
    <row r="232" spans="2:6" ht="15">
      <c r="B232" s="14" t="s">
        <v>51</v>
      </c>
      <c r="C232" s="89">
        <v>479</v>
      </c>
      <c r="D232" s="96">
        <v>63</v>
      </c>
      <c r="E232" s="89">
        <v>3297</v>
      </c>
      <c r="F232" s="90">
        <f t="shared" si="39"/>
        <v>0.13152400835073069</v>
      </c>
    </row>
    <row r="233" spans="2:6" ht="15">
      <c r="B233" s="14" t="s">
        <v>33</v>
      </c>
      <c r="C233" s="89">
        <v>477</v>
      </c>
      <c r="D233" s="96">
        <v>31</v>
      </c>
      <c r="E233" s="89">
        <v>1191</v>
      </c>
      <c r="F233" s="90">
        <f t="shared" si="39"/>
        <v>6.4989517819706494E-2</v>
      </c>
    </row>
    <row r="234" spans="2:6" ht="15">
      <c r="B234" s="14" t="s">
        <v>52</v>
      </c>
      <c r="C234" s="89">
        <v>1573</v>
      </c>
      <c r="D234" s="96">
        <v>172</v>
      </c>
      <c r="E234" s="89">
        <v>2904</v>
      </c>
      <c r="F234" s="90">
        <f t="shared" si="39"/>
        <v>0.10934520025429116</v>
      </c>
    </row>
    <row r="235" spans="2:6" ht="15.75" thickBot="1">
      <c r="B235" s="97" t="s">
        <v>53</v>
      </c>
      <c r="C235" s="98">
        <v>770</v>
      </c>
      <c r="D235" s="99">
        <v>65</v>
      </c>
      <c r="E235" s="98">
        <v>3085</v>
      </c>
      <c r="F235" s="100">
        <f t="shared" si="39"/>
        <v>8.4415584415584416E-2</v>
      </c>
    </row>
    <row r="236" spans="2:6" ht="13.5" thickTop="1">
      <c r="C236" s="101"/>
    </row>
    <row r="237" spans="2:6">
      <c r="C237" s="101"/>
    </row>
    <row r="238" spans="2:6">
      <c r="C238" s="101"/>
    </row>
    <row r="239" spans="2:6">
      <c r="C239" s="101"/>
    </row>
    <row r="240" spans="2:6">
      <c r="C240" s="101"/>
    </row>
    <row r="241" spans="3:3">
      <c r="C241" s="101"/>
    </row>
    <row r="242" spans="3:3">
      <c r="C242" s="101"/>
    </row>
    <row r="243" spans="3:3">
      <c r="C243" s="101"/>
    </row>
    <row r="244" spans="3:3">
      <c r="C244" s="101"/>
    </row>
    <row r="245" spans="3:3">
      <c r="C245" s="101"/>
    </row>
    <row r="246" spans="3:3">
      <c r="C246" s="101"/>
    </row>
    <row r="247" spans="3:3">
      <c r="C247" s="101"/>
    </row>
    <row r="248" spans="3:3">
      <c r="C248" s="101"/>
    </row>
    <row r="249" spans="3:3">
      <c r="C249" s="101"/>
    </row>
    <row r="250" spans="3:3">
      <c r="C250" s="101"/>
    </row>
    <row r="251" spans="3:3">
      <c r="C251" s="101"/>
    </row>
    <row r="252" spans="3:3">
      <c r="C252" s="101"/>
    </row>
    <row r="253" spans="3:3">
      <c r="C253" s="101"/>
    </row>
    <row r="254" spans="3:3">
      <c r="C254" s="101"/>
    </row>
    <row r="255" spans="3:3">
      <c r="C255" s="101"/>
    </row>
    <row r="256" spans="3:3">
      <c r="C256" s="101"/>
    </row>
    <row r="257" spans="3:3">
      <c r="C257" s="101"/>
    </row>
    <row r="258" spans="3:3">
      <c r="C258" s="101"/>
    </row>
    <row r="259" spans="3:3">
      <c r="C259" s="101"/>
    </row>
    <row r="260" spans="3:3">
      <c r="C260" s="101"/>
    </row>
    <row r="261" spans="3:3">
      <c r="C261" s="101"/>
    </row>
    <row r="262" spans="3:3">
      <c r="C262" s="101"/>
    </row>
    <row r="263" spans="3:3">
      <c r="C263" s="101"/>
    </row>
    <row r="264" spans="3:3">
      <c r="C264" s="101"/>
    </row>
    <row r="265" spans="3:3">
      <c r="C265" s="101"/>
    </row>
    <row r="266" spans="3:3">
      <c r="C266" s="101"/>
    </row>
    <row r="267" spans="3:3">
      <c r="C267" s="101"/>
    </row>
    <row r="268" spans="3:3">
      <c r="C268" s="101"/>
    </row>
    <row r="269" spans="3:3">
      <c r="C269" s="101"/>
    </row>
    <row r="270" spans="3:3">
      <c r="C270" s="101"/>
    </row>
    <row r="271" spans="3:3">
      <c r="C271" s="101"/>
    </row>
    <row r="272" spans="3:3">
      <c r="C272" s="101"/>
    </row>
    <row r="273" spans="3:3">
      <c r="C273" s="101"/>
    </row>
    <row r="274" spans="3:3">
      <c r="C274" s="101"/>
    </row>
    <row r="275" spans="3:3">
      <c r="C275" s="101"/>
    </row>
    <row r="276" spans="3:3">
      <c r="C276" s="101"/>
    </row>
    <row r="277" spans="3:3">
      <c r="C277" s="101"/>
    </row>
    <row r="278" spans="3:3">
      <c r="C278" s="101"/>
    </row>
    <row r="279" spans="3:3">
      <c r="C279" s="101"/>
    </row>
    <row r="280" spans="3:3">
      <c r="C280" s="101"/>
    </row>
    <row r="281" spans="3:3">
      <c r="C281" s="101"/>
    </row>
    <row r="282" spans="3:3">
      <c r="C282" s="101"/>
    </row>
    <row r="283" spans="3:3">
      <c r="C283" s="101"/>
    </row>
    <row r="284" spans="3:3">
      <c r="C284" s="101"/>
    </row>
    <row r="285" spans="3:3">
      <c r="C285" s="101"/>
    </row>
    <row r="286" spans="3:3">
      <c r="C286" s="101"/>
    </row>
    <row r="287" spans="3:3">
      <c r="C287" s="101"/>
    </row>
    <row r="288" spans="3:3">
      <c r="C288" s="101"/>
    </row>
    <row r="289" spans="3:3">
      <c r="C289" s="101"/>
    </row>
    <row r="290" spans="3:3">
      <c r="C290" s="101"/>
    </row>
    <row r="291" spans="3:3">
      <c r="C291" s="101"/>
    </row>
    <row r="292" spans="3:3">
      <c r="C292" s="101"/>
    </row>
    <row r="293" spans="3:3">
      <c r="C293" s="101"/>
    </row>
  </sheetData>
  <mergeCells count="19">
    <mergeCell ref="B44:P44"/>
    <mergeCell ref="P4:P5"/>
    <mergeCell ref="B6:P6"/>
    <mergeCell ref="B17:P17"/>
    <mergeCell ref="P30:P31"/>
    <mergeCell ref="B32:P32"/>
    <mergeCell ref="B4:B5"/>
    <mergeCell ref="C4:H4"/>
    <mergeCell ref="I4:O4"/>
    <mergeCell ref="B30:B31"/>
    <mergeCell ref="C30:H30"/>
    <mergeCell ref="I30:O30"/>
    <mergeCell ref="C84:H84"/>
    <mergeCell ref="B58:B59"/>
    <mergeCell ref="C58:H58"/>
    <mergeCell ref="I58:O58"/>
    <mergeCell ref="P58:P59"/>
    <mergeCell ref="B60:O60"/>
    <mergeCell ref="B71:P71"/>
  </mergeCells>
  <pageMargins left="0.75" right="0.75" top="1" bottom="1" header="0.5" footer="0.5"/>
  <pageSetup orientation="portrait" horizontalDpi="4294967292" verticalDpi="4294967292" r:id="rId1"/>
  <headerFooter alignWithMargins="0"/>
</worksheet>
</file>

<file path=xl/worksheets/sheet6.xml><?xml version="1.0" encoding="utf-8"?>
<worksheet xmlns="http://schemas.openxmlformats.org/spreadsheetml/2006/main" xmlns:r="http://schemas.openxmlformats.org/officeDocument/2006/relationships">
  <dimension ref="A1:X163"/>
  <sheetViews>
    <sheetView zoomScale="84" zoomScaleNormal="84" workbookViewId="0">
      <pane xSplit="1" ySplit="1" topLeftCell="D96" activePane="bottomRight" state="frozen"/>
      <selection activeCell="F22" sqref="F22"/>
      <selection pane="topRight" activeCell="F22" sqref="F22"/>
      <selection pane="bottomLeft" activeCell="F22" sqref="F22"/>
      <selection pane="bottomRight" activeCell="H110" sqref="H110:H119"/>
    </sheetView>
  </sheetViews>
  <sheetFormatPr defaultColWidth="8.85546875" defaultRowHeight="15"/>
  <cols>
    <col min="1" max="1" width="19.42578125" style="44" customWidth="1"/>
    <col min="2" max="2" width="13.42578125" style="44" customWidth="1"/>
    <col min="3" max="12" width="19.42578125" style="44" customWidth="1"/>
    <col min="13" max="13" width="13.42578125" style="44" customWidth="1"/>
    <col min="14" max="14" width="15.5703125" style="44" customWidth="1"/>
    <col min="15" max="15" width="11" style="44" customWidth="1"/>
    <col min="16" max="16" width="15.140625" style="44" customWidth="1"/>
    <col min="17" max="17" width="16.5703125" style="44" customWidth="1"/>
    <col min="18" max="18" width="13.28515625" style="44" customWidth="1"/>
    <col min="19" max="19" width="12" style="44" customWidth="1"/>
    <col min="20" max="20" width="13.42578125" style="44" customWidth="1"/>
    <col min="21" max="21" width="10.7109375" style="44" customWidth="1"/>
    <col min="22" max="22" width="15.5703125" style="44" bestFit="1" customWidth="1"/>
    <col min="23" max="23" width="12.7109375" style="44" bestFit="1" customWidth="1"/>
    <col min="24" max="24" width="13.5703125" style="44" customWidth="1"/>
    <col min="25" max="25" width="9.140625" style="44" customWidth="1"/>
    <col min="26" max="26" width="10.5703125" style="44" customWidth="1"/>
    <col min="27" max="27" width="14.42578125" style="44" customWidth="1"/>
    <col min="28" max="28" width="12.7109375" style="44" bestFit="1" customWidth="1"/>
    <col min="29" max="29" width="12.7109375" style="44" customWidth="1"/>
    <col min="30" max="30" width="13.85546875" style="44" customWidth="1"/>
    <col min="31" max="16384" width="8.85546875" style="44"/>
  </cols>
  <sheetData>
    <row r="1" spans="1:24" s="22" customFormat="1">
      <c r="A1" s="102" t="s">
        <v>5</v>
      </c>
      <c r="B1" s="102" t="s">
        <v>59</v>
      </c>
      <c r="C1" s="102" t="s">
        <v>125</v>
      </c>
      <c r="D1" s="102" t="s">
        <v>126</v>
      </c>
      <c r="E1" s="102" t="s">
        <v>68</v>
      </c>
      <c r="F1" s="103" t="s">
        <v>127</v>
      </c>
      <c r="G1" s="102" t="s">
        <v>70</v>
      </c>
      <c r="H1" s="102" t="s">
        <v>71</v>
      </c>
      <c r="I1" s="102" t="s">
        <v>73</v>
      </c>
      <c r="J1" s="102" t="s">
        <v>128</v>
      </c>
      <c r="K1" s="102" t="s">
        <v>75</v>
      </c>
      <c r="L1" s="102" t="s">
        <v>62</v>
      </c>
      <c r="M1" s="104" t="s">
        <v>2</v>
      </c>
      <c r="N1" s="104" t="s">
        <v>77</v>
      </c>
      <c r="O1" s="104" t="s">
        <v>3</v>
      </c>
      <c r="P1" s="104" t="s">
        <v>11</v>
      </c>
      <c r="Q1" s="105" t="s">
        <v>13</v>
      </c>
      <c r="R1" s="106" t="s">
        <v>14</v>
      </c>
      <c r="S1" s="104" t="s">
        <v>15</v>
      </c>
      <c r="T1" s="104" t="s">
        <v>0</v>
      </c>
      <c r="U1" s="104" t="s">
        <v>1</v>
      </c>
      <c r="V1" s="104" t="s">
        <v>129</v>
      </c>
      <c r="W1" s="106" t="s">
        <v>130</v>
      </c>
      <c r="X1" s="102" t="s">
        <v>8</v>
      </c>
    </row>
    <row r="2" spans="1:24" s="114" customFormat="1">
      <c r="A2" s="107" t="s">
        <v>85</v>
      </c>
      <c r="B2" s="108">
        <v>1</v>
      </c>
      <c r="C2" s="108">
        <v>1</v>
      </c>
      <c r="D2" s="108">
        <v>2</v>
      </c>
      <c r="E2" s="14">
        <v>13491</v>
      </c>
      <c r="F2" s="109">
        <v>1388</v>
      </c>
      <c r="G2" s="110">
        <v>8.5734870317002887E-2</v>
      </c>
      <c r="H2" s="108">
        <v>2</v>
      </c>
      <c r="I2" s="108">
        <v>3</v>
      </c>
      <c r="J2" s="14">
        <v>0</v>
      </c>
      <c r="K2" s="111">
        <v>3</v>
      </c>
      <c r="L2" s="108">
        <v>1</v>
      </c>
      <c r="M2" s="112">
        <v>1661.1563359111824</v>
      </c>
      <c r="N2" s="112">
        <v>1712.644365986476</v>
      </c>
      <c r="O2" s="112">
        <v>268.29222503434977</v>
      </c>
      <c r="P2" s="112">
        <v>1427.1699077889391</v>
      </c>
      <c r="Q2" s="112">
        <v>153.45293519238825</v>
      </c>
      <c r="R2" s="113">
        <f t="shared" ref="R2:R65" si="0">SUM(M2:Q2)</f>
        <v>5222.7157699133359</v>
      </c>
      <c r="S2" s="112">
        <v>99.256829847461205</v>
      </c>
      <c r="T2" s="112">
        <v>184.65771181240873</v>
      </c>
      <c r="U2" s="112">
        <v>105.94773587750498</v>
      </c>
      <c r="V2" s="112">
        <v>0.64679260872051425</v>
      </c>
      <c r="W2" s="113">
        <f>SUM(S2:V2)</f>
        <v>390.50907014609538</v>
      </c>
      <c r="X2" s="113">
        <f t="shared" ref="X2:X65" si="1">W2+R2</f>
        <v>5613.2248400594308</v>
      </c>
    </row>
    <row r="3" spans="1:24" s="114" customFormat="1">
      <c r="A3" s="107" t="s">
        <v>86</v>
      </c>
      <c r="B3" s="108">
        <v>1</v>
      </c>
      <c r="C3" s="108">
        <v>1</v>
      </c>
      <c r="D3" s="108">
        <v>1</v>
      </c>
      <c r="E3" s="14">
        <v>15566</v>
      </c>
      <c r="F3" s="109">
        <v>3196</v>
      </c>
      <c r="G3" s="110">
        <v>4.0362953692115143E-2</v>
      </c>
      <c r="H3" s="108">
        <v>3</v>
      </c>
      <c r="I3" s="108">
        <v>7</v>
      </c>
      <c r="J3" s="14">
        <v>1</v>
      </c>
      <c r="K3" s="111">
        <v>6</v>
      </c>
      <c r="L3" s="108">
        <v>1</v>
      </c>
      <c r="M3" s="112">
        <v>6943.6299443480339</v>
      </c>
      <c r="N3" s="112">
        <v>3712.1257455169248</v>
      </c>
      <c r="O3" s="112">
        <v>563.94837731633856</v>
      </c>
      <c r="P3" s="112">
        <v>577.08354649221621</v>
      </c>
      <c r="Q3" s="112">
        <v>332.60646679831643</v>
      </c>
      <c r="R3" s="113">
        <f t="shared" si="0"/>
        <v>12129.39408047183</v>
      </c>
      <c r="S3" s="112">
        <v>59.246900228263463</v>
      </c>
      <c r="T3" s="112">
        <v>141.11053494776883</v>
      </c>
      <c r="U3" s="112">
        <v>21.331867071871187</v>
      </c>
      <c r="V3" s="112">
        <v>0.96538484991275286</v>
      </c>
      <c r="W3" s="113">
        <f t="shared" ref="W3:W66" si="2">SUM(S3:V3)</f>
        <v>222.65468709781624</v>
      </c>
      <c r="X3" s="113">
        <f t="shared" si="1"/>
        <v>12352.048767569646</v>
      </c>
    </row>
    <row r="4" spans="1:24" s="114" customFormat="1">
      <c r="A4" s="107" t="s">
        <v>87</v>
      </c>
      <c r="B4" s="108">
        <v>1</v>
      </c>
      <c r="C4" s="108">
        <v>1</v>
      </c>
      <c r="D4" s="108">
        <v>2</v>
      </c>
      <c r="E4" s="14">
        <v>11415</v>
      </c>
      <c r="F4" s="109">
        <v>1960</v>
      </c>
      <c r="G4" s="110">
        <v>2.4489795918367346E-2</v>
      </c>
      <c r="H4" s="108">
        <v>3</v>
      </c>
      <c r="I4" s="108">
        <v>4</v>
      </c>
      <c r="J4" s="14">
        <v>1</v>
      </c>
      <c r="K4" s="111">
        <v>3</v>
      </c>
      <c r="L4" s="108">
        <v>1</v>
      </c>
      <c r="M4" s="112">
        <v>5556.4843516246783</v>
      </c>
      <c r="N4" s="112">
        <v>2226.8765084874235</v>
      </c>
      <c r="O4" s="112">
        <v>206.05054155945183</v>
      </c>
      <c r="P4" s="112">
        <v>658.12925102808845</v>
      </c>
      <c r="Q4" s="112">
        <v>199.52813516047314</v>
      </c>
      <c r="R4" s="113">
        <f t="shared" si="0"/>
        <v>8847.0687878601148</v>
      </c>
      <c r="S4" s="112">
        <v>62.734237235676694</v>
      </c>
      <c r="T4" s="112">
        <v>220.42327318883304</v>
      </c>
      <c r="U4" s="112">
        <v>51.188887239362543</v>
      </c>
      <c r="V4" s="112">
        <v>0.77700684248689045</v>
      </c>
      <c r="W4" s="113">
        <f t="shared" si="2"/>
        <v>335.12340450635918</v>
      </c>
      <c r="X4" s="113">
        <f t="shared" si="1"/>
        <v>9182.192192366474</v>
      </c>
    </row>
    <row r="5" spans="1:24" s="114" customFormat="1">
      <c r="A5" s="107" t="s">
        <v>88</v>
      </c>
      <c r="B5" s="108">
        <v>1</v>
      </c>
      <c r="C5" s="108">
        <v>1</v>
      </c>
      <c r="D5" s="108">
        <v>1</v>
      </c>
      <c r="E5" s="14">
        <v>14528</v>
      </c>
      <c r="F5" s="109">
        <v>1976</v>
      </c>
      <c r="G5" s="110">
        <v>4.7570850202429148E-2</v>
      </c>
      <c r="H5" s="108">
        <v>3</v>
      </c>
      <c r="I5" s="108">
        <v>8</v>
      </c>
      <c r="J5" s="14">
        <v>1</v>
      </c>
      <c r="K5" s="111">
        <v>7</v>
      </c>
      <c r="L5" s="108">
        <v>1</v>
      </c>
      <c r="M5" s="112">
        <v>7803.0969927684664</v>
      </c>
      <c r="N5" s="112">
        <v>2317.8345600702132</v>
      </c>
      <c r="O5" s="112">
        <v>162.9626731356131</v>
      </c>
      <c r="P5" s="112">
        <v>1182.8188162863764</v>
      </c>
      <c r="Q5" s="112">
        <v>207.67797658229111</v>
      </c>
      <c r="R5" s="113">
        <f t="shared" si="0"/>
        <v>11674.39101884296</v>
      </c>
      <c r="S5" s="112">
        <v>175.96730373747985</v>
      </c>
      <c r="T5" s="112">
        <v>258.822003262664</v>
      </c>
      <c r="U5" s="112">
        <v>29.089079530507831</v>
      </c>
      <c r="V5" s="112">
        <v>0.27270305650131682</v>
      </c>
      <c r="W5" s="113">
        <f t="shared" si="2"/>
        <v>464.15108958715297</v>
      </c>
      <c r="X5" s="113">
        <f t="shared" si="1"/>
        <v>12138.542108430112</v>
      </c>
    </row>
    <row r="6" spans="1:24" s="114" customFormat="1">
      <c r="A6" s="107" t="s">
        <v>89</v>
      </c>
      <c r="B6" s="108">
        <v>1</v>
      </c>
      <c r="C6" s="108">
        <v>1</v>
      </c>
      <c r="D6" s="108">
        <v>2</v>
      </c>
      <c r="E6" s="14">
        <v>15217</v>
      </c>
      <c r="F6" s="109">
        <v>2600</v>
      </c>
      <c r="G6" s="110">
        <v>9.1538461538461541E-2</v>
      </c>
      <c r="H6" s="108">
        <v>2</v>
      </c>
      <c r="I6" s="108">
        <v>7</v>
      </c>
      <c r="J6" s="14">
        <v>0</v>
      </c>
      <c r="K6" s="111">
        <v>7</v>
      </c>
      <c r="L6" s="108">
        <v>1</v>
      </c>
      <c r="M6" s="112">
        <v>3777.3429516196588</v>
      </c>
      <c r="N6" s="112">
        <v>3232.2023417708892</v>
      </c>
      <c r="O6" s="112">
        <v>596.32815061384747</v>
      </c>
      <c r="P6" s="112">
        <v>750.74932058201784</v>
      </c>
      <c r="Q6" s="112">
        <v>289.60532982267171</v>
      </c>
      <c r="R6" s="113">
        <f t="shared" si="0"/>
        <v>8646.2280944090853</v>
      </c>
      <c r="S6" s="112">
        <v>254.47345303621663</v>
      </c>
      <c r="T6" s="112">
        <v>303.59008162090043</v>
      </c>
      <c r="U6" s="112">
        <v>249.14708757202058</v>
      </c>
      <c r="V6" s="112">
        <v>0.41777043576810413</v>
      </c>
      <c r="W6" s="113">
        <f t="shared" si="2"/>
        <v>807.62839266490585</v>
      </c>
      <c r="X6" s="113">
        <f t="shared" si="1"/>
        <v>9453.856487073992</v>
      </c>
    </row>
    <row r="7" spans="1:24" s="114" customFormat="1">
      <c r="A7" s="107" t="s">
        <v>90</v>
      </c>
      <c r="B7" s="108">
        <v>1</v>
      </c>
      <c r="C7" s="108">
        <v>1</v>
      </c>
      <c r="D7" s="108">
        <v>2</v>
      </c>
      <c r="E7" s="14">
        <v>7673</v>
      </c>
      <c r="F7" s="109">
        <v>852</v>
      </c>
      <c r="G7" s="110">
        <v>0.142018779342723</v>
      </c>
      <c r="H7" s="108">
        <v>2</v>
      </c>
      <c r="I7" s="108">
        <v>3</v>
      </c>
      <c r="J7" s="14">
        <v>0</v>
      </c>
      <c r="K7" s="111">
        <v>3</v>
      </c>
      <c r="L7" s="108">
        <v>1</v>
      </c>
      <c r="M7" s="112">
        <v>1751.789217605912</v>
      </c>
      <c r="N7" s="112">
        <v>1127.800051862047</v>
      </c>
      <c r="O7" s="112">
        <v>490.24468888802568</v>
      </c>
      <c r="P7" s="112">
        <v>968.22736864443266</v>
      </c>
      <c r="Q7" s="112">
        <v>101.05088464683939</v>
      </c>
      <c r="R7" s="113">
        <f t="shared" si="0"/>
        <v>4439.1122116472561</v>
      </c>
      <c r="S7" s="112">
        <v>182.38732179217641</v>
      </c>
      <c r="T7" s="112">
        <v>436.44907055736729</v>
      </c>
      <c r="U7" s="112">
        <v>224.97332958355929</v>
      </c>
      <c r="V7" s="112">
        <v>0.29509035622403351</v>
      </c>
      <c r="W7" s="113">
        <f t="shared" si="2"/>
        <v>844.10481228932701</v>
      </c>
      <c r="X7" s="113">
        <f t="shared" si="1"/>
        <v>5283.2170239365832</v>
      </c>
    </row>
    <row r="8" spans="1:24" s="114" customFormat="1">
      <c r="A8" s="107" t="s">
        <v>91</v>
      </c>
      <c r="B8" s="108">
        <v>1</v>
      </c>
      <c r="C8" s="108">
        <v>1</v>
      </c>
      <c r="D8" s="108">
        <v>2</v>
      </c>
      <c r="E8" s="14">
        <v>15365</v>
      </c>
      <c r="F8" s="109">
        <v>2076</v>
      </c>
      <c r="G8" s="110">
        <v>3.9017341040462429E-2</v>
      </c>
      <c r="H8" s="108">
        <v>2</v>
      </c>
      <c r="I8" s="108">
        <v>2</v>
      </c>
      <c r="J8" s="14">
        <v>0</v>
      </c>
      <c r="K8" s="111">
        <v>2</v>
      </c>
      <c r="L8" s="108">
        <v>1</v>
      </c>
      <c r="M8" s="112">
        <v>1373.1031057387349</v>
      </c>
      <c r="N8" s="115">
        <v>2406.7979175393452</v>
      </c>
      <c r="O8" s="112">
        <v>481.69391480646209</v>
      </c>
      <c r="P8" s="112">
        <v>451.90793386020761</v>
      </c>
      <c r="Q8" s="112">
        <v>215.64909341152531</v>
      </c>
      <c r="R8" s="113">
        <f t="shared" si="0"/>
        <v>4929.1519653562755</v>
      </c>
      <c r="S8" s="112">
        <v>142.55112279961773</v>
      </c>
      <c r="T8" s="112">
        <v>100.09504304733436</v>
      </c>
      <c r="U8" s="112">
        <v>22.257259780087267</v>
      </c>
      <c r="V8" s="112">
        <v>0.26431602954770833</v>
      </c>
      <c r="W8" s="113">
        <f t="shared" si="2"/>
        <v>265.16774165658711</v>
      </c>
      <c r="X8" s="113">
        <f t="shared" si="1"/>
        <v>5194.3197070128626</v>
      </c>
    </row>
    <row r="9" spans="1:24" s="114" customFormat="1">
      <c r="A9" s="107" t="s">
        <v>92</v>
      </c>
      <c r="B9" s="108">
        <v>1</v>
      </c>
      <c r="C9" s="108">
        <v>1</v>
      </c>
      <c r="D9" s="108">
        <v>2</v>
      </c>
      <c r="E9" s="14">
        <v>15228</v>
      </c>
      <c r="F9" s="109">
        <v>2691</v>
      </c>
      <c r="G9" s="110">
        <v>4.0876997398736528E-2</v>
      </c>
      <c r="H9" s="108">
        <v>2</v>
      </c>
      <c r="I9" s="108">
        <v>2</v>
      </c>
      <c r="J9" s="14">
        <v>0</v>
      </c>
      <c r="K9" s="111">
        <v>2</v>
      </c>
      <c r="L9" s="108">
        <v>1</v>
      </c>
      <c r="M9" s="112">
        <v>1381.0785710011369</v>
      </c>
      <c r="N9" s="112">
        <v>3127.7801049209102</v>
      </c>
      <c r="O9" s="112">
        <v>581.30976754403252</v>
      </c>
      <c r="P9" s="112">
        <v>913.48065605995544</v>
      </c>
      <c r="Q9" s="112">
        <v>280.24909740091357</v>
      </c>
      <c r="R9" s="113">
        <f t="shared" si="0"/>
        <v>6283.898196926948</v>
      </c>
      <c r="S9" s="112">
        <v>61.12964214904607</v>
      </c>
      <c r="T9" s="112">
        <v>214.95089407642206</v>
      </c>
      <c r="U9" s="112">
        <v>128.23411024162937</v>
      </c>
      <c r="V9" s="112">
        <v>0.11265355007449017</v>
      </c>
      <c r="W9" s="113">
        <f t="shared" si="2"/>
        <v>404.42730001717194</v>
      </c>
      <c r="X9" s="113">
        <f t="shared" si="1"/>
        <v>6688.3254969441195</v>
      </c>
    </row>
    <row r="10" spans="1:24" s="114" customFormat="1">
      <c r="A10" s="107" t="s">
        <v>93</v>
      </c>
      <c r="B10" s="108">
        <v>1</v>
      </c>
      <c r="C10" s="108">
        <v>1</v>
      </c>
      <c r="D10" s="108">
        <v>1</v>
      </c>
      <c r="E10" s="14">
        <v>50094</v>
      </c>
      <c r="F10" s="109">
        <v>6957</v>
      </c>
      <c r="G10" s="110">
        <v>0.13037228690527528</v>
      </c>
      <c r="H10" s="108">
        <v>3</v>
      </c>
      <c r="I10" s="108">
        <v>10</v>
      </c>
      <c r="J10" s="14">
        <v>5</v>
      </c>
      <c r="K10" s="111">
        <v>5</v>
      </c>
      <c r="L10" s="108">
        <v>1</v>
      </c>
      <c r="M10" s="112">
        <v>32665.323311420194</v>
      </c>
      <c r="N10" s="112">
        <v>8691.9793349689808</v>
      </c>
      <c r="O10" s="112">
        <v>565.18832752080459</v>
      </c>
      <c r="P10" s="112">
        <v>368.71738914154571</v>
      </c>
      <c r="Q10" s="112">
        <v>778.80134841322069</v>
      </c>
      <c r="R10" s="113">
        <f t="shared" si="0"/>
        <v>43070.009711464736</v>
      </c>
      <c r="S10" s="112">
        <v>184.63618598594235</v>
      </c>
      <c r="T10" s="112">
        <v>95.648169515630798</v>
      </c>
      <c r="U10" s="112">
        <v>54.260239495540773</v>
      </c>
      <c r="V10" s="112">
        <v>0.31437498003076203</v>
      </c>
      <c r="W10" s="113">
        <f t="shared" si="2"/>
        <v>334.85896997714468</v>
      </c>
      <c r="X10" s="113">
        <f t="shared" si="1"/>
        <v>43404.868681441883</v>
      </c>
    </row>
    <row r="11" spans="1:24" s="114" customFormat="1">
      <c r="A11" s="107" t="s">
        <v>94</v>
      </c>
      <c r="B11" s="108">
        <v>1</v>
      </c>
      <c r="C11" s="108">
        <v>1</v>
      </c>
      <c r="D11" s="108">
        <v>1</v>
      </c>
      <c r="E11" s="14">
        <v>24078</v>
      </c>
      <c r="F11" s="109">
        <v>4192</v>
      </c>
      <c r="G11" s="110">
        <v>0.15839694656488548</v>
      </c>
      <c r="H11" s="108">
        <v>3</v>
      </c>
      <c r="I11" s="108">
        <v>9</v>
      </c>
      <c r="J11" s="14">
        <v>5</v>
      </c>
      <c r="K11" s="111">
        <v>4</v>
      </c>
      <c r="L11" s="108">
        <v>1</v>
      </c>
      <c r="M11" s="112">
        <v>3866.8542441810664</v>
      </c>
      <c r="N11" s="112">
        <v>5658.5482616240797</v>
      </c>
      <c r="O11" s="112">
        <v>582.34638589973838</v>
      </c>
      <c r="P11" s="112">
        <v>210.17103339004049</v>
      </c>
      <c r="Q11" s="112">
        <v>507.00592424151762</v>
      </c>
      <c r="R11" s="113">
        <f t="shared" si="0"/>
        <v>10824.925849336443</v>
      </c>
      <c r="S11" s="112">
        <v>110.32270393325884</v>
      </c>
      <c r="T11" s="112">
        <v>74.945615997586074</v>
      </c>
      <c r="U11" s="112">
        <v>25.249851049229761</v>
      </c>
      <c r="V11" s="112">
        <v>0.24691971501965168</v>
      </c>
      <c r="W11" s="113">
        <f t="shared" si="2"/>
        <v>210.76509069509433</v>
      </c>
      <c r="X11" s="113">
        <f t="shared" si="1"/>
        <v>11035.690940031538</v>
      </c>
    </row>
    <row r="12" spans="1:24" s="120" customFormat="1">
      <c r="A12" s="116" t="s">
        <v>108</v>
      </c>
      <c r="B12" s="117">
        <v>2</v>
      </c>
      <c r="C12" s="117">
        <v>1</v>
      </c>
      <c r="D12" s="108"/>
      <c r="E12" s="117"/>
      <c r="F12" s="117"/>
      <c r="G12" s="117"/>
      <c r="H12" s="117"/>
      <c r="I12" s="117"/>
      <c r="J12" s="117"/>
      <c r="K12" s="117"/>
      <c r="L12" s="117">
        <v>1</v>
      </c>
      <c r="M12" s="118">
        <v>10013.167546102815</v>
      </c>
      <c r="N12" s="119">
        <v>2036.7701121856528</v>
      </c>
      <c r="O12" s="119">
        <v>1147.6222564190523</v>
      </c>
      <c r="P12" s="119">
        <v>654.80469010982063</v>
      </c>
      <c r="Q12" s="119">
        <v>355.76289948990615</v>
      </c>
      <c r="R12" s="113">
        <f t="shared" si="0"/>
        <v>14208.127504307247</v>
      </c>
      <c r="S12" s="119">
        <v>206.0420295857553</v>
      </c>
      <c r="T12" s="119">
        <v>162.54007465388818</v>
      </c>
      <c r="U12" s="119">
        <v>0</v>
      </c>
      <c r="V12" s="119"/>
      <c r="W12" s="113">
        <f t="shared" si="2"/>
        <v>368.58210423964351</v>
      </c>
      <c r="X12" s="113">
        <f t="shared" si="1"/>
        <v>14576.709608546891</v>
      </c>
    </row>
    <row r="13" spans="1:24" s="120" customFormat="1">
      <c r="A13" s="116" t="s">
        <v>109</v>
      </c>
      <c r="B13" s="117">
        <v>2</v>
      </c>
      <c r="C13" s="117">
        <v>1</v>
      </c>
      <c r="D13" s="108"/>
      <c r="E13" s="117"/>
      <c r="F13" s="117"/>
      <c r="G13" s="117"/>
      <c r="H13" s="117"/>
      <c r="I13" s="117"/>
      <c r="J13" s="117"/>
      <c r="K13" s="117"/>
      <c r="L13" s="117">
        <v>1</v>
      </c>
      <c r="M13" s="119">
        <v>12474.007170512949</v>
      </c>
      <c r="N13" s="119">
        <v>3466.0739757128226</v>
      </c>
      <c r="O13" s="119">
        <v>603.84142863303839</v>
      </c>
      <c r="P13" s="119">
        <v>522.86526271382888</v>
      </c>
      <c r="Q13" s="119">
        <v>187.1908428762419</v>
      </c>
      <c r="R13" s="113">
        <f t="shared" si="0"/>
        <v>17253.978680448883</v>
      </c>
      <c r="S13" s="119">
        <v>781.90245095316527</v>
      </c>
      <c r="T13" s="119">
        <v>118.81294633857776</v>
      </c>
      <c r="U13" s="119"/>
      <c r="V13" s="119"/>
      <c r="W13" s="113">
        <f t="shared" si="2"/>
        <v>900.71539729174299</v>
      </c>
      <c r="X13" s="113">
        <f t="shared" si="1"/>
        <v>18154.694077740627</v>
      </c>
    </row>
    <row r="14" spans="1:24" s="120" customFormat="1">
      <c r="A14" s="116" t="s">
        <v>110</v>
      </c>
      <c r="B14" s="117">
        <v>2</v>
      </c>
      <c r="C14" s="117">
        <v>1</v>
      </c>
      <c r="D14" s="108"/>
      <c r="E14" s="117"/>
      <c r="F14" s="117"/>
      <c r="G14" s="117"/>
      <c r="H14" s="117"/>
      <c r="I14" s="117"/>
      <c r="J14" s="117"/>
      <c r="K14" s="117"/>
      <c r="L14" s="117">
        <v>1</v>
      </c>
      <c r="M14" s="119">
        <v>13911.942621703578</v>
      </c>
      <c r="N14" s="119">
        <v>1134.6820441006312</v>
      </c>
      <c r="O14" s="119">
        <v>960.78389381402496</v>
      </c>
      <c r="P14" s="119">
        <v>906.57119712145004</v>
      </c>
      <c r="Q14" s="119">
        <v>297.8430070823477</v>
      </c>
      <c r="R14" s="113">
        <f t="shared" si="0"/>
        <v>17211.822763822034</v>
      </c>
      <c r="S14" s="119">
        <v>678.12016192903923</v>
      </c>
      <c r="T14" s="119">
        <v>133.61017434937236</v>
      </c>
      <c r="U14" s="119"/>
      <c r="V14" s="119"/>
      <c r="W14" s="113">
        <f t="shared" si="2"/>
        <v>811.73033627841164</v>
      </c>
      <c r="X14" s="113">
        <f t="shared" si="1"/>
        <v>18023.553100100446</v>
      </c>
    </row>
    <row r="15" spans="1:24" s="120" customFormat="1">
      <c r="A15" s="116" t="s">
        <v>111</v>
      </c>
      <c r="B15" s="117">
        <v>2</v>
      </c>
      <c r="C15" s="117">
        <v>1</v>
      </c>
      <c r="D15" s="108"/>
      <c r="E15" s="117"/>
      <c r="F15" s="117"/>
      <c r="G15" s="117"/>
      <c r="H15" s="117"/>
      <c r="I15" s="117"/>
      <c r="J15" s="117"/>
      <c r="K15" s="117"/>
      <c r="L15" s="117">
        <v>1</v>
      </c>
      <c r="M15" s="119">
        <v>7719.6852579780507</v>
      </c>
      <c r="N15" s="119">
        <v>955.65586137667185</v>
      </c>
      <c r="O15" s="119">
        <v>992.62367049375553</v>
      </c>
      <c r="P15" s="119">
        <v>183.13574401651465</v>
      </c>
      <c r="Q15" s="119">
        <v>307.71333785306422</v>
      </c>
      <c r="R15" s="113">
        <f t="shared" si="0"/>
        <v>10158.813871718054</v>
      </c>
      <c r="S15" s="119">
        <v>501.03010664300757</v>
      </c>
      <c r="T15" s="119">
        <v>108.58865477214162</v>
      </c>
      <c r="U15" s="119"/>
      <c r="V15" s="119"/>
      <c r="W15" s="113">
        <f t="shared" si="2"/>
        <v>609.61876141514915</v>
      </c>
      <c r="X15" s="113">
        <f t="shared" si="1"/>
        <v>10768.432633133203</v>
      </c>
    </row>
    <row r="16" spans="1:24" s="120" customFormat="1">
      <c r="A16" s="116" t="s">
        <v>112</v>
      </c>
      <c r="B16" s="117">
        <v>2</v>
      </c>
      <c r="C16" s="117">
        <v>1</v>
      </c>
      <c r="D16" s="108"/>
      <c r="E16" s="117"/>
      <c r="F16" s="117"/>
      <c r="G16" s="117"/>
      <c r="H16" s="117"/>
      <c r="I16" s="117"/>
      <c r="J16" s="117"/>
      <c r="K16" s="117"/>
      <c r="L16" s="117">
        <v>1</v>
      </c>
      <c r="M16" s="119">
        <v>9610.1427220590267</v>
      </c>
      <c r="N16" s="119">
        <v>721.22501289499633</v>
      </c>
      <c r="O16" s="119">
        <v>1012.7624756800402</v>
      </c>
      <c r="P16" s="119">
        <v>105.99105043712115</v>
      </c>
      <c r="Q16" s="119">
        <v>313.95636746081249</v>
      </c>
      <c r="R16" s="113">
        <f t="shared" si="0"/>
        <v>11764.077628531997</v>
      </c>
      <c r="S16" s="119">
        <v>66.648409764355165</v>
      </c>
      <c r="T16" s="119">
        <v>119.65326067980418</v>
      </c>
      <c r="U16" s="119"/>
      <c r="V16" s="119"/>
      <c r="W16" s="113">
        <f t="shared" si="2"/>
        <v>186.30167044415936</v>
      </c>
      <c r="X16" s="113">
        <f t="shared" si="1"/>
        <v>11950.379298976157</v>
      </c>
    </row>
    <row r="17" spans="1:24" s="120" customFormat="1">
      <c r="A17" s="116" t="s">
        <v>113</v>
      </c>
      <c r="B17" s="117">
        <v>2</v>
      </c>
      <c r="C17" s="117">
        <v>1</v>
      </c>
      <c r="D17" s="108"/>
      <c r="E17" s="117"/>
      <c r="F17" s="117"/>
      <c r="G17" s="117"/>
      <c r="H17" s="117"/>
      <c r="I17" s="117"/>
      <c r="J17" s="117"/>
      <c r="K17" s="117"/>
      <c r="L17" s="117">
        <v>1</v>
      </c>
      <c r="M17" s="119">
        <v>7949.0185636153519</v>
      </c>
      <c r="N17" s="119">
        <v>1333.0183486241094</v>
      </c>
      <c r="O17" s="119">
        <v>952.54079520072708</v>
      </c>
      <c r="P17" s="119">
        <v>178.41203460003115</v>
      </c>
      <c r="Q17" s="119">
        <v>295.28764651222536</v>
      </c>
      <c r="R17" s="113">
        <f t="shared" si="0"/>
        <v>10708.277388552444</v>
      </c>
      <c r="S17" s="119">
        <v>176.31446379752478</v>
      </c>
      <c r="T17" s="119">
        <v>243.30367695975747</v>
      </c>
      <c r="U17" s="119"/>
      <c r="V17" s="119"/>
      <c r="W17" s="113">
        <f t="shared" si="2"/>
        <v>419.61814075728228</v>
      </c>
      <c r="X17" s="113">
        <f t="shared" si="1"/>
        <v>11127.895529309726</v>
      </c>
    </row>
    <row r="18" spans="1:24" s="120" customFormat="1">
      <c r="A18" s="116" t="s">
        <v>114</v>
      </c>
      <c r="B18" s="117">
        <v>2</v>
      </c>
      <c r="C18" s="117">
        <v>1</v>
      </c>
      <c r="D18" s="108"/>
      <c r="E18" s="117"/>
      <c r="F18" s="117"/>
      <c r="G18" s="117"/>
      <c r="H18" s="117"/>
      <c r="I18" s="117"/>
      <c r="J18" s="117"/>
      <c r="K18" s="117"/>
      <c r="L18" s="117">
        <v>1</v>
      </c>
      <c r="M18" s="119">
        <v>6355.551640763113</v>
      </c>
      <c r="N18" s="119">
        <v>1794.9688129338872</v>
      </c>
      <c r="O18" s="119">
        <v>742.18730433130247</v>
      </c>
      <c r="P18" s="119">
        <v>632.8888896908835</v>
      </c>
      <c r="Q18" s="119">
        <v>230.07806434270375</v>
      </c>
      <c r="R18" s="113">
        <f t="shared" si="0"/>
        <v>9755.6747120618893</v>
      </c>
      <c r="S18" s="119">
        <v>218.88562257515494</v>
      </c>
      <c r="T18" s="119">
        <v>168.61150950663281</v>
      </c>
      <c r="U18" s="119"/>
      <c r="V18" s="119"/>
      <c r="W18" s="113">
        <f t="shared" si="2"/>
        <v>387.49713208178775</v>
      </c>
      <c r="X18" s="113">
        <f t="shared" si="1"/>
        <v>10143.171844143677</v>
      </c>
    </row>
    <row r="19" spans="1:24" s="120" customFormat="1">
      <c r="A19" s="116" t="s">
        <v>115</v>
      </c>
      <c r="B19" s="117">
        <v>2</v>
      </c>
      <c r="C19" s="117">
        <v>1</v>
      </c>
      <c r="D19" s="108"/>
      <c r="E19" s="117"/>
      <c r="F19" s="117"/>
      <c r="G19" s="117"/>
      <c r="H19" s="117"/>
      <c r="I19" s="117"/>
      <c r="J19" s="117"/>
      <c r="K19" s="117"/>
      <c r="L19" s="117">
        <v>1</v>
      </c>
      <c r="M19" s="119">
        <v>7985.2873456556499</v>
      </c>
      <c r="N19" s="119">
        <v>423.37614252239138</v>
      </c>
      <c r="O19" s="119">
        <v>418.78145369308731</v>
      </c>
      <c r="P19" s="119">
        <v>649.97518447808659</v>
      </c>
      <c r="Q19" s="119">
        <v>129.82225064485706</v>
      </c>
      <c r="R19" s="113">
        <f t="shared" si="0"/>
        <v>9607.2423769940706</v>
      </c>
      <c r="S19" s="119">
        <v>232.52392374968528</v>
      </c>
      <c r="T19" s="119">
        <v>57.588322142017773</v>
      </c>
      <c r="U19" s="119"/>
      <c r="V19" s="119"/>
      <c r="W19" s="113">
        <f t="shared" si="2"/>
        <v>290.11224589170308</v>
      </c>
      <c r="X19" s="113">
        <f t="shared" si="1"/>
        <v>9897.354622885774</v>
      </c>
    </row>
    <row r="20" spans="1:24" s="120" customFormat="1">
      <c r="A20" s="116" t="s">
        <v>116</v>
      </c>
      <c r="B20" s="117">
        <v>2</v>
      </c>
      <c r="C20" s="117">
        <v>1</v>
      </c>
      <c r="D20" s="108"/>
      <c r="E20" s="117"/>
      <c r="F20" s="117"/>
      <c r="G20" s="117"/>
      <c r="H20" s="117"/>
      <c r="I20" s="117"/>
      <c r="J20" s="117"/>
      <c r="K20" s="117"/>
      <c r="L20" s="117">
        <v>1</v>
      </c>
      <c r="M20" s="119">
        <v>9164.9859955440606</v>
      </c>
      <c r="N20" s="119">
        <v>1527.5431427805008</v>
      </c>
      <c r="O20" s="119">
        <v>1082.1726159281725</v>
      </c>
      <c r="P20" s="119">
        <v>636.2392085429052</v>
      </c>
      <c r="Q20" s="119">
        <v>335.47351093773347</v>
      </c>
      <c r="R20" s="113">
        <f t="shared" si="0"/>
        <v>12746.414473733375</v>
      </c>
      <c r="S20" s="119">
        <v>135.55294932664978</v>
      </c>
      <c r="T20" s="119">
        <v>78.987482534456518</v>
      </c>
      <c r="U20" s="119"/>
      <c r="V20" s="119"/>
      <c r="W20" s="113">
        <f t="shared" si="2"/>
        <v>214.5404318611063</v>
      </c>
      <c r="X20" s="113">
        <f t="shared" si="1"/>
        <v>12960.954905594481</v>
      </c>
    </row>
    <row r="21" spans="1:24" s="120" customFormat="1">
      <c r="A21" s="116" t="s">
        <v>117</v>
      </c>
      <c r="B21" s="117">
        <v>2</v>
      </c>
      <c r="C21" s="117">
        <v>1</v>
      </c>
      <c r="D21" s="108"/>
      <c r="E21" s="117"/>
      <c r="F21" s="117"/>
      <c r="G21" s="117"/>
      <c r="H21" s="117"/>
      <c r="I21" s="117"/>
      <c r="J21" s="117"/>
      <c r="K21" s="117"/>
      <c r="L21" s="117">
        <v>1</v>
      </c>
      <c r="M21" s="119">
        <v>10553.947615242681</v>
      </c>
      <c r="N21" s="119">
        <v>1786.197746908422</v>
      </c>
      <c r="O21" s="119">
        <v>1053.9668196006648</v>
      </c>
      <c r="P21" s="119">
        <v>725.29892344876362</v>
      </c>
      <c r="Q21" s="119">
        <v>326.72971407620616</v>
      </c>
      <c r="R21" s="113">
        <f t="shared" si="0"/>
        <v>14446.140819276736</v>
      </c>
      <c r="S21" s="119">
        <v>640.28877487005332</v>
      </c>
      <c r="T21" s="119">
        <v>89.623229185736008</v>
      </c>
      <c r="U21" s="119"/>
      <c r="V21" s="119"/>
      <c r="W21" s="113">
        <f t="shared" si="2"/>
        <v>729.91200405578934</v>
      </c>
      <c r="X21" s="113">
        <f t="shared" si="1"/>
        <v>15176.052823332526</v>
      </c>
    </row>
    <row r="22" spans="1:24" s="120" customFormat="1">
      <c r="A22" s="116" t="s">
        <v>118</v>
      </c>
      <c r="B22" s="117">
        <v>2</v>
      </c>
      <c r="C22" s="117">
        <v>1</v>
      </c>
      <c r="D22" s="117"/>
      <c r="E22" s="117"/>
      <c r="F22" s="117"/>
      <c r="G22" s="117"/>
      <c r="H22" s="117"/>
      <c r="I22" s="117"/>
      <c r="J22" s="117"/>
      <c r="K22" s="117"/>
      <c r="L22" s="117">
        <v>1</v>
      </c>
      <c r="M22" s="119">
        <v>7383.3527406248195</v>
      </c>
      <c r="N22" s="119">
        <v>1652.4045486613384</v>
      </c>
      <c r="O22" s="119">
        <v>708.24740239674327</v>
      </c>
      <c r="P22" s="119">
        <v>946.79153883726758</v>
      </c>
      <c r="Q22" s="119">
        <v>219.55669474299043</v>
      </c>
      <c r="R22" s="113">
        <f t="shared" si="0"/>
        <v>10910.352925263158</v>
      </c>
      <c r="S22" s="119">
        <v>665.67036044430745</v>
      </c>
      <c r="T22" s="119">
        <v>245.69513285431938</v>
      </c>
      <c r="U22" s="119"/>
      <c r="V22" s="119"/>
      <c r="W22" s="113">
        <f t="shared" si="2"/>
        <v>911.3654932986268</v>
      </c>
      <c r="X22" s="113">
        <f t="shared" si="1"/>
        <v>11821.718418561784</v>
      </c>
    </row>
    <row r="23" spans="1:24" s="120" customFormat="1">
      <c r="A23" s="116" t="s">
        <v>119</v>
      </c>
      <c r="B23" s="117">
        <v>2</v>
      </c>
      <c r="C23" s="117">
        <v>1</v>
      </c>
      <c r="D23" s="117"/>
      <c r="E23" s="117"/>
      <c r="F23" s="117"/>
      <c r="G23" s="117"/>
      <c r="H23" s="117"/>
      <c r="I23" s="117"/>
      <c r="J23" s="117"/>
      <c r="K23" s="117"/>
      <c r="L23" s="117">
        <v>1</v>
      </c>
      <c r="M23" s="119">
        <v>5746.9734414798186</v>
      </c>
      <c r="N23" s="119">
        <v>435.06324358773645</v>
      </c>
      <c r="O23" s="119">
        <v>421.99381204040492</v>
      </c>
      <c r="P23" s="119">
        <v>295.81800523003153</v>
      </c>
      <c r="Q23" s="119">
        <v>130.81808173252551</v>
      </c>
      <c r="R23" s="113">
        <f t="shared" si="0"/>
        <v>7030.6665840705164</v>
      </c>
      <c r="S23" s="119">
        <v>252.36568428481482</v>
      </c>
      <c r="T23" s="119">
        <v>301.46857118117993</v>
      </c>
      <c r="U23" s="119"/>
      <c r="V23" s="119"/>
      <c r="W23" s="113">
        <f t="shared" si="2"/>
        <v>553.83425546599472</v>
      </c>
      <c r="X23" s="113">
        <f t="shared" si="1"/>
        <v>7584.5008395365112</v>
      </c>
    </row>
    <row r="24" spans="1:24" s="120" customFormat="1">
      <c r="A24" s="116" t="s">
        <v>124</v>
      </c>
      <c r="B24" s="117">
        <v>2</v>
      </c>
      <c r="C24" s="117">
        <v>1</v>
      </c>
      <c r="D24" s="117"/>
      <c r="E24" s="117"/>
      <c r="F24" s="117"/>
      <c r="G24" s="117"/>
      <c r="H24" s="117"/>
      <c r="I24" s="117"/>
      <c r="J24" s="117"/>
      <c r="K24" s="117"/>
      <c r="L24" s="117">
        <v>1</v>
      </c>
      <c r="M24" s="119">
        <v>8693.768193687014</v>
      </c>
      <c r="N24" s="119">
        <v>874.8564337755929</v>
      </c>
      <c r="O24" s="119">
        <v>791.92885126294061</v>
      </c>
      <c r="P24" s="119">
        <v>462.64794975346621</v>
      </c>
      <c r="Q24" s="119">
        <v>245.4979438915116</v>
      </c>
      <c r="R24" s="113">
        <f t="shared" si="0"/>
        <v>11068.699372370525</v>
      </c>
      <c r="S24" s="119">
        <v>659.49941980351832</v>
      </c>
      <c r="T24" s="119">
        <v>284.58442929836809</v>
      </c>
      <c r="U24" s="119"/>
      <c r="V24" s="119"/>
      <c r="W24" s="113">
        <f t="shared" si="2"/>
        <v>944.08384910188647</v>
      </c>
      <c r="X24" s="113">
        <f t="shared" si="1"/>
        <v>12012.783221472411</v>
      </c>
    </row>
    <row r="25" spans="1:24" s="120" customFormat="1">
      <c r="A25" s="121" t="s">
        <v>121</v>
      </c>
      <c r="B25" s="117">
        <v>2</v>
      </c>
      <c r="C25" s="117"/>
      <c r="D25" s="117"/>
      <c r="E25" s="117"/>
      <c r="F25" s="117"/>
      <c r="G25" s="117"/>
      <c r="H25" s="117"/>
      <c r="I25" s="117"/>
      <c r="J25" s="117"/>
      <c r="K25" s="117"/>
      <c r="L25" s="117">
        <v>1</v>
      </c>
      <c r="M25" s="119"/>
      <c r="N25" s="119"/>
      <c r="O25" s="119"/>
      <c r="P25" s="119"/>
      <c r="Q25" s="119"/>
      <c r="R25" s="113">
        <f t="shared" si="0"/>
        <v>0</v>
      </c>
      <c r="S25" s="119"/>
      <c r="T25" s="119"/>
      <c r="U25" s="119"/>
      <c r="V25" s="119"/>
      <c r="W25" s="113">
        <f t="shared" si="2"/>
        <v>0</v>
      </c>
      <c r="X25" s="113">
        <f t="shared" si="1"/>
        <v>0</v>
      </c>
    </row>
    <row r="26" spans="1:24" s="120" customFormat="1">
      <c r="A26" s="121" t="s">
        <v>122</v>
      </c>
      <c r="B26" s="117">
        <v>2</v>
      </c>
      <c r="C26" s="117"/>
      <c r="D26" s="117"/>
      <c r="E26" s="117"/>
      <c r="F26" s="117"/>
      <c r="G26" s="117"/>
      <c r="H26" s="117"/>
      <c r="I26" s="117"/>
      <c r="J26" s="117"/>
      <c r="K26" s="117"/>
      <c r="L26" s="117">
        <v>1</v>
      </c>
      <c r="M26" s="119"/>
      <c r="N26" s="119"/>
      <c r="O26" s="119"/>
      <c r="P26" s="119"/>
      <c r="Q26" s="119"/>
      <c r="R26" s="113">
        <f t="shared" si="0"/>
        <v>0</v>
      </c>
      <c r="S26" s="119"/>
      <c r="T26" s="119"/>
      <c r="U26" s="119"/>
      <c r="V26" s="119"/>
      <c r="W26" s="113">
        <f t="shared" si="2"/>
        <v>0</v>
      </c>
      <c r="X26" s="113">
        <f t="shared" si="1"/>
        <v>0</v>
      </c>
    </row>
    <row r="27" spans="1:24" s="120" customFormat="1">
      <c r="A27" s="2" t="s">
        <v>16</v>
      </c>
      <c r="B27" s="122">
        <v>3</v>
      </c>
      <c r="C27" s="123"/>
      <c r="D27" s="124">
        <v>2</v>
      </c>
      <c r="E27" s="125"/>
      <c r="F27" s="124">
        <v>592</v>
      </c>
      <c r="G27" s="123">
        <v>0.14000000000000001</v>
      </c>
      <c r="H27" s="124">
        <v>1</v>
      </c>
      <c r="I27" s="126">
        <v>3</v>
      </c>
      <c r="J27" s="126">
        <v>3</v>
      </c>
      <c r="K27" s="127">
        <v>1</v>
      </c>
      <c r="L27" s="117">
        <v>1</v>
      </c>
      <c r="M27" s="128"/>
      <c r="N27" s="129"/>
      <c r="O27" s="130"/>
      <c r="P27" s="130"/>
      <c r="R27" s="113">
        <f t="shared" si="0"/>
        <v>0</v>
      </c>
      <c r="W27" s="113">
        <f t="shared" si="2"/>
        <v>0</v>
      </c>
      <c r="X27" s="113">
        <f t="shared" si="1"/>
        <v>0</v>
      </c>
    </row>
    <row r="28" spans="1:24" s="120" customFormat="1">
      <c r="A28" s="2" t="s">
        <v>17</v>
      </c>
      <c r="B28" s="122">
        <v>3</v>
      </c>
      <c r="C28" s="123"/>
      <c r="D28" s="124">
        <v>2</v>
      </c>
      <c r="E28" s="125">
        <v>6699</v>
      </c>
      <c r="F28" s="124">
        <v>3512</v>
      </c>
      <c r="G28" s="123">
        <v>0.1</v>
      </c>
      <c r="H28" s="124">
        <v>1</v>
      </c>
      <c r="I28" s="126">
        <v>4</v>
      </c>
      <c r="J28" s="126">
        <v>4</v>
      </c>
      <c r="K28" s="127">
        <v>1</v>
      </c>
      <c r="L28" s="117">
        <v>1</v>
      </c>
      <c r="M28" s="128"/>
      <c r="N28" s="129"/>
      <c r="O28" s="130"/>
      <c r="P28" s="130"/>
      <c r="R28" s="113">
        <f t="shared" si="0"/>
        <v>0</v>
      </c>
      <c r="W28" s="113">
        <f t="shared" si="2"/>
        <v>0</v>
      </c>
      <c r="X28" s="113">
        <f t="shared" si="1"/>
        <v>0</v>
      </c>
    </row>
    <row r="29" spans="1:24" s="120" customFormat="1">
      <c r="A29" s="2" t="s">
        <v>43</v>
      </c>
      <c r="B29" s="122">
        <v>3</v>
      </c>
      <c r="C29" s="123"/>
      <c r="D29" s="124">
        <v>2</v>
      </c>
      <c r="E29" s="125">
        <v>4782</v>
      </c>
      <c r="F29" s="124">
        <v>1968</v>
      </c>
      <c r="G29" s="123">
        <v>0.02</v>
      </c>
      <c r="H29" s="124">
        <v>1</v>
      </c>
      <c r="I29" s="126">
        <v>4</v>
      </c>
      <c r="J29" s="126">
        <v>4</v>
      </c>
      <c r="K29" s="127">
        <v>1</v>
      </c>
      <c r="L29" s="117">
        <v>1</v>
      </c>
      <c r="M29" s="128"/>
      <c r="N29" s="129"/>
      <c r="O29" s="130"/>
      <c r="P29" s="130"/>
      <c r="R29" s="113">
        <f t="shared" si="0"/>
        <v>0</v>
      </c>
      <c r="W29" s="113">
        <f t="shared" si="2"/>
        <v>0</v>
      </c>
      <c r="X29" s="113">
        <f t="shared" si="1"/>
        <v>0</v>
      </c>
    </row>
    <row r="30" spans="1:24" s="120" customFormat="1">
      <c r="A30" s="2" t="s">
        <v>18</v>
      </c>
      <c r="B30" s="122">
        <v>3</v>
      </c>
      <c r="C30" s="123"/>
      <c r="D30" s="124">
        <v>2</v>
      </c>
      <c r="E30" s="125">
        <v>4300</v>
      </c>
      <c r="F30" s="124">
        <v>2248</v>
      </c>
      <c r="G30" s="123">
        <v>0.01</v>
      </c>
      <c r="H30" s="124">
        <v>1</v>
      </c>
      <c r="I30" s="126">
        <v>6</v>
      </c>
      <c r="J30" s="126">
        <v>6</v>
      </c>
      <c r="K30" s="127">
        <v>1</v>
      </c>
      <c r="L30" s="117">
        <v>1</v>
      </c>
      <c r="M30" s="128"/>
      <c r="N30" s="129"/>
      <c r="O30" s="130"/>
      <c r="P30" s="130"/>
      <c r="R30" s="113">
        <f t="shared" si="0"/>
        <v>0</v>
      </c>
      <c r="W30" s="113">
        <f t="shared" si="2"/>
        <v>0</v>
      </c>
      <c r="X30" s="113">
        <f t="shared" si="1"/>
        <v>0</v>
      </c>
    </row>
    <row r="31" spans="1:24" s="120" customFormat="1">
      <c r="A31" s="2" t="s">
        <v>19</v>
      </c>
      <c r="B31" s="122">
        <v>3</v>
      </c>
      <c r="C31" s="123"/>
      <c r="D31" s="124">
        <v>2</v>
      </c>
      <c r="E31" s="125">
        <v>2909</v>
      </c>
      <c r="F31" s="124">
        <v>884</v>
      </c>
      <c r="G31" s="123">
        <v>0.02</v>
      </c>
      <c r="H31" s="124">
        <v>1</v>
      </c>
      <c r="I31" s="126">
        <v>3</v>
      </c>
      <c r="J31" s="126">
        <v>3</v>
      </c>
      <c r="K31" s="127">
        <v>1</v>
      </c>
      <c r="L31" s="117">
        <v>1</v>
      </c>
      <c r="M31" s="128"/>
      <c r="N31" s="129"/>
      <c r="O31" s="130"/>
      <c r="P31" s="130"/>
      <c r="R31" s="113">
        <f t="shared" si="0"/>
        <v>0</v>
      </c>
      <c r="W31" s="113">
        <f t="shared" si="2"/>
        <v>0</v>
      </c>
      <c r="X31" s="113">
        <f t="shared" si="1"/>
        <v>0</v>
      </c>
    </row>
    <row r="32" spans="1:24" s="120" customFormat="1">
      <c r="A32" s="2" t="s">
        <v>44</v>
      </c>
      <c r="B32" s="122">
        <v>3</v>
      </c>
      <c r="C32" s="123"/>
      <c r="D32" s="124">
        <v>2</v>
      </c>
      <c r="E32" s="125">
        <v>3464</v>
      </c>
      <c r="F32" s="124">
        <v>1191</v>
      </c>
      <c r="G32" s="123">
        <v>0.09</v>
      </c>
      <c r="H32" s="124">
        <v>1</v>
      </c>
      <c r="I32" s="126">
        <v>6</v>
      </c>
      <c r="J32" s="126">
        <v>6</v>
      </c>
      <c r="K32" s="127">
        <v>1</v>
      </c>
      <c r="L32" s="117">
        <v>1</v>
      </c>
      <c r="M32" s="128"/>
      <c r="N32" s="129"/>
      <c r="O32" s="130"/>
      <c r="P32" s="130"/>
      <c r="R32" s="113">
        <f t="shared" si="0"/>
        <v>0</v>
      </c>
      <c r="W32" s="113">
        <f t="shared" si="2"/>
        <v>0</v>
      </c>
      <c r="X32" s="113">
        <f t="shared" si="1"/>
        <v>0</v>
      </c>
    </row>
    <row r="33" spans="1:24" s="120" customFormat="1">
      <c r="A33" s="2" t="s">
        <v>20</v>
      </c>
      <c r="B33" s="122">
        <v>3</v>
      </c>
      <c r="C33" s="123"/>
      <c r="D33" s="124">
        <v>2</v>
      </c>
      <c r="E33" s="125">
        <v>6473</v>
      </c>
      <c r="F33" s="124">
        <v>874</v>
      </c>
      <c r="G33" s="123">
        <v>7.0000000000000007E-2</v>
      </c>
      <c r="H33" s="124">
        <v>1</v>
      </c>
      <c r="I33" s="126">
        <v>6</v>
      </c>
      <c r="J33" s="126">
        <v>6</v>
      </c>
      <c r="K33" s="127">
        <v>1</v>
      </c>
      <c r="L33" s="117">
        <v>1</v>
      </c>
      <c r="M33" s="128"/>
      <c r="N33" s="129"/>
      <c r="O33" s="130"/>
      <c r="P33" s="130"/>
      <c r="R33" s="113">
        <f t="shared" si="0"/>
        <v>0</v>
      </c>
      <c r="W33" s="113">
        <f t="shared" si="2"/>
        <v>0</v>
      </c>
      <c r="X33" s="113">
        <f t="shared" si="1"/>
        <v>0</v>
      </c>
    </row>
    <row r="34" spans="1:24" s="120" customFormat="1">
      <c r="A34" s="2" t="s">
        <v>21</v>
      </c>
      <c r="B34" s="122">
        <v>3</v>
      </c>
      <c r="C34" s="123"/>
      <c r="D34" s="124">
        <v>2</v>
      </c>
      <c r="E34" s="125">
        <v>3090</v>
      </c>
      <c r="F34" s="124">
        <v>1007</v>
      </c>
      <c r="G34" s="123">
        <v>0.04</v>
      </c>
      <c r="H34" s="124">
        <v>1</v>
      </c>
      <c r="I34" s="126">
        <v>3</v>
      </c>
      <c r="J34" s="126">
        <v>3</v>
      </c>
      <c r="K34" s="127">
        <v>1</v>
      </c>
      <c r="L34" s="117">
        <v>1</v>
      </c>
      <c r="M34" s="128"/>
      <c r="N34" s="129"/>
      <c r="O34" s="130"/>
      <c r="P34" s="130"/>
      <c r="R34" s="113">
        <f t="shared" si="0"/>
        <v>0</v>
      </c>
      <c r="W34" s="113">
        <f t="shared" si="2"/>
        <v>0</v>
      </c>
      <c r="X34" s="113">
        <f t="shared" si="1"/>
        <v>0</v>
      </c>
    </row>
    <row r="35" spans="1:24" s="120" customFormat="1">
      <c r="A35" s="2" t="s">
        <v>45</v>
      </c>
      <c r="B35" s="122">
        <v>3</v>
      </c>
      <c r="C35" s="123"/>
      <c r="D35" s="124">
        <v>2</v>
      </c>
      <c r="E35" s="125">
        <v>2936</v>
      </c>
      <c r="F35" s="124">
        <v>1856</v>
      </c>
      <c r="G35" s="123">
        <v>0.03</v>
      </c>
      <c r="H35" s="124">
        <v>1</v>
      </c>
      <c r="I35" s="126">
        <v>3</v>
      </c>
      <c r="J35" s="126">
        <v>3</v>
      </c>
      <c r="K35" s="127">
        <v>1</v>
      </c>
      <c r="L35" s="117">
        <v>1</v>
      </c>
      <c r="M35" s="128"/>
      <c r="N35" s="129"/>
      <c r="O35" s="130"/>
      <c r="P35" s="130"/>
      <c r="R35" s="113">
        <f t="shared" si="0"/>
        <v>0</v>
      </c>
      <c r="W35" s="113">
        <f t="shared" si="2"/>
        <v>0</v>
      </c>
      <c r="X35" s="113">
        <f t="shared" si="1"/>
        <v>0</v>
      </c>
    </row>
    <row r="36" spans="1:24" s="120" customFormat="1">
      <c r="A36" s="2" t="s">
        <v>131</v>
      </c>
      <c r="B36" s="122">
        <v>3</v>
      </c>
      <c r="C36" s="123"/>
      <c r="D36" s="124">
        <v>2</v>
      </c>
      <c r="E36" s="125">
        <v>3608</v>
      </c>
      <c r="F36" s="124">
        <v>2697</v>
      </c>
      <c r="G36" s="123">
        <v>0.01</v>
      </c>
      <c r="H36" s="124">
        <v>1</v>
      </c>
      <c r="I36" s="126">
        <v>4</v>
      </c>
      <c r="J36" s="126">
        <v>4</v>
      </c>
      <c r="K36" s="127">
        <v>1</v>
      </c>
      <c r="L36" s="117">
        <v>1</v>
      </c>
      <c r="M36" s="128"/>
      <c r="N36" s="129"/>
      <c r="O36" s="130"/>
      <c r="P36" s="130"/>
      <c r="R36" s="113">
        <f t="shared" si="0"/>
        <v>0</v>
      </c>
      <c r="W36" s="113">
        <f t="shared" si="2"/>
        <v>0</v>
      </c>
      <c r="X36" s="113">
        <f t="shared" si="1"/>
        <v>0</v>
      </c>
    </row>
    <row r="37" spans="1:24" s="120" customFormat="1">
      <c r="A37" s="2" t="s">
        <v>23</v>
      </c>
      <c r="B37" s="122">
        <v>3</v>
      </c>
      <c r="C37" s="123"/>
      <c r="D37" s="124">
        <v>2</v>
      </c>
      <c r="E37" s="125">
        <v>3094</v>
      </c>
      <c r="F37" s="124">
        <v>841</v>
      </c>
      <c r="G37" s="123">
        <v>0.05</v>
      </c>
      <c r="H37" s="124">
        <v>1</v>
      </c>
      <c r="I37" s="126">
        <v>3</v>
      </c>
      <c r="J37" s="126">
        <v>3</v>
      </c>
      <c r="K37" s="127">
        <v>1</v>
      </c>
      <c r="L37" s="117">
        <v>1</v>
      </c>
      <c r="M37" s="128"/>
      <c r="N37" s="129"/>
      <c r="O37" s="130"/>
      <c r="P37" s="130"/>
      <c r="R37" s="113">
        <f t="shared" si="0"/>
        <v>0</v>
      </c>
      <c r="W37" s="113">
        <f t="shared" si="2"/>
        <v>0</v>
      </c>
      <c r="X37" s="113">
        <f t="shared" si="1"/>
        <v>0</v>
      </c>
    </row>
    <row r="38" spans="1:24" s="120" customFormat="1">
      <c r="A38" s="2" t="s">
        <v>46</v>
      </c>
      <c r="B38" s="122">
        <v>3</v>
      </c>
      <c r="C38" s="123"/>
      <c r="D38" s="124">
        <v>2</v>
      </c>
      <c r="E38" s="125">
        <v>4380</v>
      </c>
      <c r="F38" s="124">
        <v>2222</v>
      </c>
      <c r="G38" s="123">
        <v>0.06</v>
      </c>
      <c r="H38" s="124">
        <v>1</v>
      </c>
      <c r="I38" s="126">
        <v>11</v>
      </c>
      <c r="J38" s="126">
        <v>11</v>
      </c>
      <c r="K38" s="127">
        <v>1</v>
      </c>
      <c r="L38" s="117">
        <v>1</v>
      </c>
      <c r="M38" s="128"/>
      <c r="N38" s="129"/>
      <c r="O38" s="130"/>
      <c r="P38" s="130"/>
      <c r="R38" s="113">
        <f t="shared" si="0"/>
        <v>0</v>
      </c>
      <c r="W38" s="113">
        <f t="shared" si="2"/>
        <v>0</v>
      </c>
      <c r="X38" s="113">
        <f t="shared" si="1"/>
        <v>0</v>
      </c>
    </row>
    <row r="39" spans="1:24" s="120" customFormat="1">
      <c r="A39" s="2" t="s">
        <v>24</v>
      </c>
      <c r="B39" s="122">
        <v>3</v>
      </c>
      <c r="C39" s="123"/>
      <c r="D39" s="124">
        <v>2</v>
      </c>
      <c r="E39" s="125">
        <v>3013</v>
      </c>
      <c r="F39" s="124">
        <v>368</v>
      </c>
      <c r="G39" s="123">
        <v>0.06</v>
      </c>
      <c r="H39" s="124">
        <v>1</v>
      </c>
      <c r="I39" s="126">
        <v>3</v>
      </c>
      <c r="J39" s="126">
        <v>3</v>
      </c>
      <c r="K39" s="127">
        <v>1</v>
      </c>
      <c r="L39" s="117">
        <v>1</v>
      </c>
      <c r="M39" s="128"/>
      <c r="N39" s="129"/>
      <c r="O39" s="130"/>
      <c r="P39" s="130"/>
      <c r="R39" s="113">
        <f t="shared" si="0"/>
        <v>0</v>
      </c>
      <c r="W39" s="113">
        <f t="shared" si="2"/>
        <v>0</v>
      </c>
      <c r="X39" s="113">
        <f t="shared" si="1"/>
        <v>0</v>
      </c>
    </row>
    <row r="40" spans="1:24" s="120" customFormat="1">
      <c r="A40" s="2" t="s">
        <v>132</v>
      </c>
      <c r="B40" s="122">
        <v>3</v>
      </c>
      <c r="C40" s="123"/>
      <c r="D40" s="124">
        <v>2</v>
      </c>
      <c r="E40" s="125">
        <v>3255</v>
      </c>
      <c r="F40" s="124">
        <v>1274</v>
      </c>
      <c r="G40" s="123">
        <v>0.01</v>
      </c>
      <c r="H40" s="124">
        <v>1</v>
      </c>
      <c r="I40" s="126">
        <v>2</v>
      </c>
      <c r="J40" s="126">
        <v>2</v>
      </c>
      <c r="K40" s="127">
        <v>1</v>
      </c>
      <c r="L40" s="117">
        <v>1</v>
      </c>
      <c r="M40" s="128"/>
      <c r="N40" s="129"/>
      <c r="O40" s="130"/>
      <c r="P40" s="130"/>
      <c r="R40" s="113">
        <f t="shared" si="0"/>
        <v>0</v>
      </c>
      <c r="W40" s="113">
        <f t="shared" si="2"/>
        <v>0</v>
      </c>
      <c r="X40" s="113">
        <f t="shared" si="1"/>
        <v>0</v>
      </c>
    </row>
    <row r="41" spans="1:24" s="120" customFormat="1">
      <c r="A41" s="2" t="s">
        <v>48</v>
      </c>
      <c r="B41" s="122">
        <v>3</v>
      </c>
      <c r="C41" s="123"/>
      <c r="D41" s="124">
        <v>2</v>
      </c>
      <c r="E41" s="125">
        <v>2167</v>
      </c>
      <c r="F41" s="124">
        <v>5735</v>
      </c>
      <c r="G41" s="123">
        <v>7.0000000000000007E-2</v>
      </c>
      <c r="H41" s="124">
        <v>1</v>
      </c>
      <c r="I41" s="126">
        <v>3</v>
      </c>
      <c r="J41" s="126">
        <v>3</v>
      </c>
      <c r="K41" s="127">
        <v>1</v>
      </c>
      <c r="L41" s="117">
        <v>1</v>
      </c>
      <c r="M41" s="128"/>
      <c r="N41" s="129"/>
      <c r="O41" s="130"/>
      <c r="P41" s="130"/>
      <c r="R41" s="113">
        <f t="shared" si="0"/>
        <v>0</v>
      </c>
      <c r="W41" s="113">
        <f t="shared" si="2"/>
        <v>0</v>
      </c>
      <c r="X41" s="113">
        <f t="shared" si="1"/>
        <v>0</v>
      </c>
    </row>
    <row r="42" spans="1:24" s="120" customFormat="1">
      <c r="A42" s="2" t="s">
        <v>25</v>
      </c>
      <c r="B42" s="122">
        <v>3</v>
      </c>
      <c r="C42" s="123"/>
      <c r="D42" s="124">
        <v>2</v>
      </c>
      <c r="E42" s="125">
        <v>3265</v>
      </c>
      <c r="F42" s="124">
        <v>2347</v>
      </c>
      <c r="G42" s="123">
        <v>0.04</v>
      </c>
      <c r="H42" s="124">
        <v>1</v>
      </c>
      <c r="I42" s="126">
        <v>7</v>
      </c>
      <c r="J42" s="126">
        <v>7</v>
      </c>
      <c r="K42" s="127">
        <v>1</v>
      </c>
      <c r="L42" s="117">
        <v>1</v>
      </c>
      <c r="M42" s="128"/>
      <c r="N42" s="129"/>
      <c r="O42" s="130"/>
      <c r="P42" s="130"/>
      <c r="R42" s="113">
        <f t="shared" si="0"/>
        <v>0</v>
      </c>
      <c r="W42" s="113">
        <f t="shared" si="2"/>
        <v>0</v>
      </c>
      <c r="X42" s="113">
        <f t="shared" si="1"/>
        <v>0</v>
      </c>
    </row>
    <row r="43" spans="1:24" s="120" customFormat="1">
      <c r="A43" s="2" t="s">
        <v>49</v>
      </c>
      <c r="B43" s="122">
        <v>3</v>
      </c>
      <c r="C43" s="123"/>
      <c r="D43" s="124">
        <v>2</v>
      </c>
      <c r="E43" s="125">
        <v>2691</v>
      </c>
      <c r="F43" s="124">
        <v>2905</v>
      </c>
      <c r="G43" s="123">
        <v>0.06</v>
      </c>
      <c r="H43" s="124">
        <v>1</v>
      </c>
      <c r="I43" s="126">
        <v>2</v>
      </c>
      <c r="J43" s="126">
        <v>2</v>
      </c>
      <c r="K43" s="127">
        <v>1</v>
      </c>
      <c r="L43" s="117">
        <v>1</v>
      </c>
      <c r="M43" s="128"/>
      <c r="N43" s="129"/>
      <c r="O43" s="130"/>
      <c r="P43" s="130"/>
      <c r="R43" s="113">
        <f t="shared" si="0"/>
        <v>0</v>
      </c>
      <c r="W43" s="113">
        <f t="shared" si="2"/>
        <v>0</v>
      </c>
      <c r="X43" s="113">
        <f t="shared" si="1"/>
        <v>0</v>
      </c>
    </row>
    <row r="44" spans="1:24" s="120" customFormat="1">
      <c r="A44" s="2" t="s">
        <v>133</v>
      </c>
      <c r="B44" s="122">
        <v>3</v>
      </c>
      <c r="C44" s="123"/>
      <c r="D44" s="124">
        <v>2</v>
      </c>
      <c r="E44" s="125">
        <v>1728</v>
      </c>
      <c r="F44" s="124">
        <v>2639</v>
      </c>
      <c r="G44" s="123">
        <v>0.06</v>
      </c>
      <c r="H44" s="124">
        <v>1</v>
      </c>
      <c r="I44" s="126">
        <v>4</v>
      </c>
      <c r="J44" s="126">
        <v>4</v>
      </c>
      <c r="K44" s="127">
        <v>1</v>
      </c>
      <c r="L44" s="117">
        <v>1</v>
      </c>
      <c r="M44" s="128"/>
      <c r="N44" s="129"/>
      <c r="O44" s="130"/>
      <c r="P44" s="130"/>
      <c r="R44" s="113">
        <f t="shared" si="0"/>
        <v>0</v>
      </c>
      <c r="W44" s="113">
        <f t="shared" si="2"/>
        <v>0</v>
      </c>
      <c r="X44" s="113">
        <f t="shared" si="1"/>
        <v>0</v>
      </c>
    </row>
    <row r="45" spans="1:24" s="120" customFormat="1">
      <c r="A45" s="2" t="s">
        <v>26</v>
      </c>
      <c r="B45" s="122">
        <v>3</v>
      </c>
      <c r="C45" s="123"/>
      <c r="D45" s="124">
        <v>2</v>
      </c>
      <c r="E45" s="125">
        <v>3312</v>
      </c>
      <c r="F45" s="124">
        <v>561</v>
      </c>
      <c r="G45" s="123">
        <v>0.02</v>
      </c>
      <c r="H45" s="124">
        <v>1</v>
      </c>
      <c r="I45" s="126">
        <v>3</v>
      </c>
      <c r="J45" s="126">
        <v>3</v>
      </c>
      <c r="K45" s="127">
        <v>1</v>
      </c>
      <c r="L45" s="117">
        <v>1</v>
      </c>
      <c r="M45" s="128"/>
      <c r="N45" s="129"/>
      <c r="O45" s="130"/>
      <c r="P45" s="130"/>
      <c r="R45" s="113">
        <f t="shared" si="0"/>
        <v>0</v>
      </c>
      <c r="W45" s="113">
        <f t="shared" si="2"/>
        <v>0</v>
      </c>
      <c r="X45" s="113">
        <f t="shared" si="1"/>
        <v>0</v>
      </c>
    </row>
    <row r="46" spans="1:24" s="120" customFormat="1">
      <c r="A46" s="2" t="s">
        <v>27</v>
      </c>
      <c r="B46" s="122">
        <v>3</v>
      </c>
      <c r="C46" s="123"/>
      <c r="D46" s="124">
        <v>2</v>
      </c>
      <c r="E46" s="125">
        <v>1863</v>
      </c>
      <c r="F46" s="124">
        <v>1090</v>
      </c>
      <c r="G46" s="123">
        <v>0.05</v>
      </c>
      <c r="H46" s="124">
        <v>1</v>
      </c>
      <c r="I46" s="126">
        <v>4</v>
      </c>
      <c r="J46" s="126">
        <v>4</v>
      </c>
      <c r="K46" s="127">
        <v>1</v>
      </c>
      <c r="L46" s="117">
        <v>1</v>
      </c>
      <c r="M46" s="128"/>
      <c r="N46" s="129"/>
      <c r="O46" s="130"/>
      <c r="P46" s="130"/>
      <c r="R46" s="113">
        <f t="shared" si="0"/>
        <v>0</v>
      </c>
      <c r="W46" s="113">
        <f t="shared" si="2"/>
        <v>0</v>
      </c>
      <c r="X46" s="113">
        <f t="shared" si="1"/>
        <v>0</v>
      </c>
    </row>
    <row r="47" spans="1:24" s="120" customFormat="1">
      <c r="A47" s="2" t="s">
        <v>28</v>
      </c>
      <c r="B47" s="122">
        <v>3</v>
      </c>
      <c r="C47" s="123"/>
      <c r="D47" s="124">
        <v>2</v>
      </c>
      <c r="E47" s="125">
        <v>1945</v>
      </c>
      <c r="F47" s="124">
        <v>1405</v>
      </c>
      <c r="G47" s="123">
        <v>7.0000000000000007E-2</v>
      </c>
      <c r="H47" s="124">
        <v>1</v>
      </c>
      <c r="I47" s="126">
        <v>6</v>
      </c>
      <c r="J47" s="126">
        <v>6</v>
      </c>
      <c r="K47" s="127">
        <v>1</v>
      </c>
      <c r="L47" s="117">
        <v>1</v>
      </c>
      <c r="M47" s="128"/>
      <c r="N47" s="129"/>
      <c r="O47" s="130"/>
      <c r="P47" s="130"/>
      <c r="R47" s="113">
        <f t="shared" si="0"/>
        <v>0</v>
      </c>
      <c r="W47" s="113">
        <f t="shared" si="2"/>
        <v>0</v>
      </c>
      <c r="X47" s="113">
        <f t="shared" si="1"/>
        <v>0</v>
      </c>
    </row>
    <row r="48" spans="1:24" s="120" customFormat="1">
      <c r="A48" s="2" t="s">
        <v>29</v>
      </c>
      <c r="B48" s="122">
        <v>3</v>
      </c>
      <c r="C48" s="123"/>
      <c r="D48" s="124">
        <v>2</v>
      </c>
      <c r="E48" s="125">
        <v>2074</v>
      </c>
      <c r="F48" s="124">
        <v>867</v>
      </c>
      <c r="G48" s="123">
        <v>7.0000000000000007E-2</v>
      </c>
      <c r="H48" s="124">
        <v>1</v>
      </c>
      <c r="I48" s="126">
        <v>6</v>
      </c>
      <c r="J48" s="126">
        <v>6</v>
      </c>
      <c r="K48" s="127">
        <v>1</v>
      </c>
      <c r="L48" s="117">
        <v>1</v>
      </c>
      <c r="M48" s="128"/>
      <c r="N48" s="129"/>
      <c r="O48" s="130"/>
      <c r="P48" s="130"/>
      <c r="R48" s="113">
        <f t="shared" si="0"/>
        <v>0</v>
      </c>
      <c r="W48" s="113">
        <f t="shared" si="2"/>
        <v>0</v>
      </c>
      <c r="X48" s="113">
        <f t="shared" si="1"/>
        <v>0</v>
      </c>
    </row>
    <row r="49" spans="1:24" s="120" customFormat="1">
      <c r="A49" s="2" t="s">
        <v>30</v>
      </c>
      <c r="B49" s="122">
        <v>3</v>
      </c>
      <c r="C49" s="123"/>
      <c r="D49" s="124">
        <v>2</v>
      </c>
      <c r="E49" s="125">
        <v>4486</v>
      </c>
      <c r="F49" s="124">
        <v>1132</v>
      </c>
      <c r="G49" s="123">
        <v>0.11</v>
      </c>
      <c r="H49" s="124">
        <v>1</v>
      </c>
      <c r="I49" s="126">
        <v>5</v>
      </c>
      <c r="J49" s="126">
        <v>5</v>
      </c>
      <c r="K49" s="127">
        <v>1</v>
      </c>
      <c r="L49" s="117">
        <v>1</v>
      </c>
      <c r="M49" s="128"/>
      <c r="N49" s="129"/>
      <c r="O49" s="130"/>
      <c r="P49" s="130"/>
      <c r="R49" s="113">
        <f t="shared" si="0"/>
        <v>0</v>
      </c>
      <c r="W49" s="113">
        <f t="shared" si="2"/>
        <v>0</v>
      </c>
      <c r="X49" s="113">
        <f t="shared" si="1"/>
        <v>0</v>
      </c>
    </row>
    <row r="50" spans="1:24" s="120" customFormat="1">
      <c r="A50" s="2" t="s">
        <v>31</v>
      </c>
      <c r="B50" s="122">
        <v>3</v>
      </c>
      <c r="C50" s="123"/>
      <c r="D50" s="124">
        <v>2</v>
      </c>
      <c r="E50" s="125">
        <v>549</v>
      </c>
      <c r="F50" s="124">
        <v>397</v>
      </c>
      <c r="G50" s="123">
        <v>7.0000000000000007E-2</v>
      </c>
      <c r="H50" s="124">
        <v>1</v>
      </c>
      <c r="I50" s="126">
        <v>3</v>
      </c>
      <c r="J50" s="126">
        <v>3</v>
      </c>
      <c r="K50" s="127">
        <v>1</v>
      </c>
      <c r="L50" s="117">
        <v>1</v>
      </c>
      <c r="M50" s="128"/>
      <c r="N50" s="129"/>
      <c r="O50" s="130"/>
      <c r="P50" s="130"/>
      <c r="R50" s="113">
        <f t="shared" si="0"/>
        <v>0</v>
      </c>
      <c r="W50" s="113">
        <f t="shared" si="2"/>
        <v>0</v>
      </c>
      <c r="X50" s="113">
        <f t="shared" si="1"/>
        <v>0</v>
      </c>
    </row>
    <row r="51" spans="1:24" s="120" customFormat="1">
      <c r="A51" s="2" t="s">
        <v>32</v>
      </c>
      <c r="B51" s="122">
        <v>3</v>
      </c>
      <c r="C51" s="123"/>
      <c r="D51" s="124">
        <v>2</v>
      </c>
      <c r="E51" s="125">
        <v>2920</v>
      </c>
      <c r="F51" s="124">
        <v>816</v>
      </c>
      <c r="G51" s="123">
        <v>0.12</v>
      </c>
      <c r="H51" s="124">
        <v>1</v>
      </c>
      <c r="I51" s="126">
        <v>4</v>
      </c>
      <c r="J51" s="126">
        <v>4</v>
      </c>
      <c r="K51" s="127">
        <v>1</v>
      </c>
      <c r="L51" s="117">
        <v>1</v>
      </c>
      <c r="M51" s="128"/>
      <c r="N51" s="129"/>
      <c r="O51" s="130"/>
      <c r="P51" s="130"/>
      <c r="R51" s="113">
        <f t="shared" si="0"/>
        <v>0</v>
      </c>
      <c r="W51" s="113">
        <f t="shared" si="2"/>
        <v>0</v>
      </c>
      <c r="X51" s="113">
        <f t="shared" si="1"/>
        <v>0</v>
      </c>
    </row>
    <row r="52" spans="1:24" s="120" customFormat="1">
      <c r="A52" s="2" t="s">
        <v>134</v>
      </c>
      <c r="B52" s="122">
        <v>3</v>
      </c>
      <c r="C52" s="123"/>
      <c r="D52" s="124">
        <v>2</v>
      </c>
      <c r="E52" s="125">
        <v>3297</v>
      </c>
      <c r="F52" s="124">
        <v>479</v>
      </c>
      <c r="G52" s="123">
        <v>0.13</v>
      </c>
      <c r="H52" s="124">
        <v>1</v>
      </c>
      <c r="I52" s="126">
        <v>5</v>
      </c>
      <c r="J52" s="126">
        <v>5</v>
      </c>
      <c r="K52" s="127">
        <v>1</v>
      </c>
      <c r="L52" s="117">
        <v>1</v>
      </c>
      <c r="M52" s="128"/>
      <c r="N52" s="129"/>
      <c r="O52" s="130"/>
      <c r="P52" s="130"/>
      <c r="R52" s="113">
        <f t="shared" si="0"/>
        <v>0</v>
      </c>
      <c r="W52" s="113">
        <f t="shared" si="2"/>
        <v>0</v>
      </c>
      <c r="X52" s="113">
        <f t="shared" si="1"/>
        <v>0</v>
      </c>
    </row>
    <row r="53" spans="1:24" s="120" customFormat="1">
      <c r="A53" s="2" t="s">
        <v>33</v>
      </c>
      <c r="B53" s="122">
        <v>3</v>
      </c>
      <c r="C53" s="123"/>
      <c r="D53" s="124">
        <v>2</v>
      </c>
      <c r="E53" s="125">
        <v>1191</v>
      </c>
      <c r="F53" s="124">
        <v>477</v>
      </c>
      <c r="G53" s="123">
        <v>0.06</v>
      </c>
      <c r="H53" s="124">
        <v>1</v>
      </c>
      <c r="I53" s="126">
        <v>6</v>
      </c>
      <c r="J53" s="126">
        <v>6</v>
      </c>
      <c r="K53" s="127">
        <v>1</v>
      </c>
      <c r="L53" s="117">
        <v>1</v>
      </c>
      <c r="M53" s="128"/>
      <c r="N53" s="129"/>
      <c r="O53" s="130"/>
      <c r="P53" s="130"/>
      <c r="R53" s="113">
        <f t="shared" si="0"/>
        <v>0</v>
      </c>
      <c r="W53" s="113">
        <f t="shared" si="2"/>
        <v>0</v>
      </c>
      <c r="X53" s="113">
        <f t="shared" si="1"/>
        <v>0</v>
      </c>
    </row>
    <row r="54" spans="1:24" s="120" customFormat="1">
      <c r="A54" s="2" t="s">
        <v>52</v>
      </c>
      <c r="B54" s="122">
        <v>3</v>
      </c>
      <c r="C54" s="123"/>
      <c r="D54" s="124">
        <v>2</v>
      </c>
      <c r="E54" s="125">
        <v>2904</v>
      </c>
      <c r="F54" s="124">
        <v>1573</v>
      </c>
      <c r="G54" s="123">
        <v>0.11</v>
      </c>
      <c r="H54" s="124">
        <v>1</v>
      </c>
      <c r="I54" s="126">
        <v>7</v>
      </c>
      <c r="J54" s="126">
        <v>7</v>
      </c>
      <c r="K54" s="127">
        <v>1</v>
      </c>
      <c r="L54" s="117">
        <v>1</v>
      </c>
      <c r="M54" s="128"/>
      <c r="N54" s="129"/>
      <c r="O54" s="130"/>
      <c r="P54" s="130"/>
      <c r="R54" s="113">
        <f t="shared" si="0"/>
        <v>0</v>
      </c>
      <c r="W54" s="113">
        <f t="shared" si="2"/>
        <v>0</v>
      </c>
      <c r="X54" s="113">
        <f t="shared" si="1"/>
        <v>0</v>
      </c>
    </row>
    <row r="55" spans="1:24" s="120" customFormat="1">
      <c r="A55" s="2" t="s">
        <v>53</v>
      </c>
      <c r="B55" s="122">
        <v>3</v>
      </c>
      <c r="C55" s="123"/>
      <c r="D55" s="124">
        <v>2</v>
      </c>
      <c r="E55" s="125">
        <v>3085</v>
      </c>
      <c r="F55" s="124">
        <v>770</v>
      </c>
      <c r="G55" s="123">
        <v>0.08</v>
      </c>
      <c r="H55" s="124">
        <v>1</v>
      </c>
      <c r="I55" s="126">
        <v>5</v>
      </c>
      <c r="J55" s="126">
        <v>5</v>
      </c>
      <c r="K55" s="127">
        <v>1</v>
      </c>
      <c r="L55" s="117">
        <v>1</v>
      </c>
      <c r="M55" s="128"/>
      <c r="N55" s="129"/>
      <c r="O55" s="130"/>
      <c r="P55" s="130"/>
      <c r="R55" s="113">
        <f t="shared" si="0"/>
        <v>0</v>
      </c>
      <c r="W55" s="113">
        <f t="shared" si="2"/>
        <v>0</v>
      </c>
      <c r="X55" s="113">
        <f t="shared" si="1"/>
        <v>0</v>
      </c>
    </row>
    <row r="56" spans="1:24" s="114" customFormat="1">
      <c r="A56" s="131" t="s">
        <v>85</v>
      </c>
      <c r="B56" s="108">
        <v>1</v>
      </c>
      <c r="C56" s="108">
        <v>1</v>
      </c>
      <c r="D56" s="108">
        <v>2</v>
      </c>
      <c r="E56" s="14">
        <v>13491</v>
      </c>
      <c r="F56" s="109">
        <v>1388</v>
      </c>
      <c r="G56" s="110">
        <v>8.5734870317002887E-2</v>
      </c>
      <c r="H56" s="108">
        <v>2</v>
      </c>
      <c r="I56" s="108">
        <v>3</v>
      </c>
      <c r="J56" s="14">
        <v>0</v>
      </c>
      <c r="K56" s="111">
        <v>3</v>
      </c>
      <c r="L56" s="108">
        <v>2</v>
      </c>
      <c r="M56" s="112">
        <v>1.1967985129043099</v>
      </c>
      <c r="N56" s="112">
        <v>1.2338936354369423</v>
      </c>
      <c r="O56" s="112">
        <v>0.19329411025529525</v>
      </c>
      <c r="P56" s="112">
        <v>1.028220394660619</v>
      </c>
      <c r="Q56" s="112">
        <v>0.11055686973515003</v>
      </c>
      <c r="R56" s="113">
        <f t="shared" si="0"/>
        <v>3.7627635229923166</v>
      </c>
      <c r="S56" s="112">
        <v>7.1510684328142074E-2</v>
      </c>
      <c r="T56" s="112">
        <v>0.13303869727118786</v>
      </c>
      <c r="U56" s="112">
        <v>7.6331221813764394E-2</v>
      </c>
      <c r="V56" s="112">
        <v>4.6598891118192676E-4</v>
      </c>
      <c r="W56" s="113">
        <f t="shared" si="2"/>
        <v>0.28134659232427628</v>
      </c>
      <c r="X56" s="113">
        <f t="shared" si="1"/>
        <v>4.0441101153165926</v>
      </c>
    </row>
    <row r="57" spans="1:24" s="114" customFormat="1">
      <c r="A57" s="131" t="s">
        <v>86</v>
      </c>
      <c r="B57" s="108">
        <v>1</v>
      </c>
      <c r="C57" s="108">
        <v>1</v>
      </c>
      <c r="D57" s="108">
        <v>1</v>
      </c>
      <c r="E57" s="14">
        <v>15566</v>
      </c>
      <c r="F57" s="109">
        <v>3196</v>
      </c>
      <c r="G57" s="110">
        <v>4.0362953692115143E-2</v>
      </c>
      <c r="H57" s="108">
        <v>3</v>
      </c>
      <c r="I57" s="108">
        <v>7</v>
      </c>
      <c r="J57" s="14">
        <v>1</v>
      </c>
      <c r="K57" s="111">
        <v>6</v>
      </c>
      <c r="L57" s="108">
        <v>2</v>
      </c>
      <c r="M57" s="112">
        <v>2.17260010774344</v>
      </c>
      <c r="N57" s="112">
        <v>1.1614911594233182</v>
      </c>
      <c r="O57" s="112">
        <v>0.17645443595630117</v>
      </c>
      <c r="P57" s="112">
        <v>0.18056431367090622</v>
      </c>
      <c r="Q57" s="112">
        <v>0.1040696078843293</v>
      </c>
      <c r="R57" s="113">
        <f t="shared" si="0"/>
        <v>3.7951796246782945</v>
      </c>
      <c r="S57" s="112">
        <v>1.8537828607091196E-2</v>
      </c>
      <c r="T57" s="112">
        <v>4.4152232461754953E-2</v>
      </c>
      <c r="U57" s="112">
        <v>6.6745516495216491E-3</v>
      </c>
      <c r="V57" s="112">
        <v>3.0206034102401528E-4</v>
      </c>
      <c r="W57" s="113">
        <f t="shared" si="2"/>
        <v>6.9666673059391809E-2</v>
      </c>
      <c r="X57" s="113">
        <f t="shared" si="1"/>
        <v>3.8648462977376865</v>
      </c>
    </row>
    <row r="58" spans="1:24" s="114" customFormat="1">
      <c r="A58" s="131" t="s">
        <v>87</v>
      </c>
      <c r="B58" s="108">
        <v>1</v>
      </c>
      <c r="C58" s="108">
        <v>1</v>
      </c>
      <c r="D58" s="108">
        <v>2</v>
      </c>
      <c r="E58" s="14">
        <v>11415</v>
      </c>
      <c r="F58" s="109">
        <v>1960</v>
      </c>
      <c r="G58" s="110">
        <v>2.4489795918367346E-2</v>
      </c>
      <c r="H58" s="108">
        <v>3</v>
      </c>
      <c r="I58" s="108">
        <v>4</v>
      </c>
      <c r="J58" s="14">
        <v>1</v>
      </c>
      <c r="K58" s="111">
        <v>3</v>
      </c>
      <c r="L58" s="108">
        <v>2</v>
      </c>
      <c r="M58" s="112">
        <v>2.834940995726877</v>
      </c>
      <c r="N58" s="112">
        <v>1.1361614839221548</v>
      </c>
      <c r="O58" s="112">
        <v>0.10512782732625095</v>
      </c>
      <c r="P58" s="112">
        <v>0.3357802301163717</v>
      </c>
      <c r="Q58" s="112">
        <v>0.10180006895942507</v>
      </c>
      <c r="R58" s="113">
        <f t="shared" si="0"/>
        <v>4.513810606051079</v>
      </c>
      <c r="S58" s="112">
        <v>3.2007263895753417E-2</v>
      </c>
      <c r="T58" s="112">
        <v>0.11246085366777195</v>
      </c>
      <c r="U58" s="112">
        <v>2.61167792037564E-2</v>
      </c>
      <c r="V58" s="112">
        <v>3.9643206249331147E-4</v>
      </c>
      <c r="W58" s="113">
        <f t="shared" si="2"/>
        <v>0.1709813288297751</v>
      </c>
      <c r="X58" s="113">
        <f t="shared" si="1"/>
        <v>4.6847919348808542</v>
      </c>
    </row>
    <row r="59" spans="1:24" s="114" customFormat="1">
      <c r="A59" s="131" t="s">
        <v>88</v>
      </c>
      <c r="B59" s="108">
        <v>1</v>
      </c>
      <c r="C59" s="108">
        <v>1</v>
      </c>
      <c r="D59" s="108">
        <v>1</v>
      </c>
      <c r="E59" s="14">
        <v>14528</v>
      </c>
      <c r="F59" s="109">
        <v>1976</v>
      </c>
      <c r="G59" s="110">
        <v>4.7570850202429148E-2</v>
      </c>
      <c r="H59" s="108">
        <v>3</v>
      </c>
      <c r="I59" s="108">
        <v>8</v>
      </c>
      <c r="J59" s="14">
        <v>1</v>
      </c>
      <c r="K59" s="111">
        <v>7</v>
      </c>
      <c r="L59" s="108">
        <v>2</v>
      </c>
      <c r="M59" s="112">
        <v>3.9489357250852559</v>
      </c>
      <c r="N59" s="112">
        <v>1.1729931984160997</v>
      </c>
      <c r="O59" s="112">
        <v>8.2470988428953992E-2</v>
      </c>
      <c r="P59" s="112">
        <v>0.59859251836355076</v>
      </c>
      <c r="Q59" s="112">
        <v>0.10510019057808255</v>
      </c>
      <c r="R59" s="113">
        <f t="shared" si="0"/>
        <v>5.9080926208719431</v>
      </c>
      <c r="S59" s="112">
        <v>8.9052279219372393E-2</v>
      </c>
      <c r="T59" s="112">
        <v>0.13098279517341296</v>
      </c>
      <c r="U59" s="112">
        <v>1.4721194094386556E-2</v>
      </c>
      <c r="V59" s="112">
        <v>1.3800761968690123E-4</v>
      </c>
      <c r="W59" s="113">
        <f t="shared" si="2"/>
        <v>0.23489427610685881</v>
      </c>
      <c r="X59" s="113">
        <f t="shared" si="1"/>
        <v>6.142986896978802</v>
      </c>
    </row>
    <row r="60" spans="1:24" s="114" customFormat="1">
      <c r="A60" s="131" t="s">
        <v>89</v>
      </c>
      <c r="B60" s="108">
        <v>1</v>
      </c>
      <c r="C60" s="108">
        <v>1</v>
      </c>
      <c r="D60" s="108">
        <v>2</v>
      </c>
      <c r="E60" s="14">
        <v>15217</v>
      </c>
      <c r="F60" s="109">
        <v>2600</v>
      </c>
      <c r="G60" s="110">
        <v>9.1538461538461541E-2</v>
      </c>
      <c r="H60" s="108">
        <v>2</v>
      </c>
      <c r="I60" s="108">
        <v>7</v>
      </c>
      <c r="J60" s="14">
        <v>0</v>
      </c>
      <c r="K60" s="111">
        <v>7</v>
      </c>
      <c r="L60" s="108">
        <v>2</v>
      </c>
      <c r="M60" s="112">
        <v>1.4528242121614072</v>
      </c>
      <c r="N60" s="112">
        <v>1.2431547468349575</v>
      </c>
      <c r="O60" s="112">
        <v>0.22935698100532595</v>
      </c>
      <c r="P60" s="112">
        <v>0.2887497386853915</v>
      </c>
      <c r="Q60" s="112">
        <v>0.1113866653164122</v>
      </c>
      <c r="R60" s="113">
        <f t="shared" si="0"/>
        <v>3.3254723440034946</v>
      </c>
      <c r="S60" s="112">
        <v>9.7874405013929466E-2</v>
      </c>
      <c r="T60" s="112">
        <v>0.11676541600803862</v>
      </c>
      <c r="U60" s="112">
        <v>9.5825802912315614E-2</v>
      </c>
      <c r="V60" s="112">
        <v>1.606809368338862E-4</v>
      </c>
      <c r="W60" s="113">
        <f t="shared" si="2"/>
        <v>0.31062630487111764</v>
      </c>
      <c r="X60" s="113">
        <f t="shared" si="1"/>
        <v>3.6360986488746123</v>
      </c>
    </row>
    <row r="61" spans="1:24" s="114" customFormat="1">
      <c r="A61" s="131" t="s">
        <v>90</v>
      </c>
      <c r="B61" s="108">
        <v>1</v>
      </c>
      <c r="C61" s="108">
        <v>1</v>
      </c>
      <c r="D61" s="108">
        <v>2</v>
      </c>
      <c r="E61" s="14">
        <v>7673</v>
      </c>
      <c r="F61" s="109">
        <v>852</v>
      </c>
      <c r="G61" s="110">
        <v>0.142018779342723</v>
      </c>
      <c r="H61" s="108">
        <v>2</v>
      </c>
      <c r="I61" s="108">
        <v>3</v>
      </c>
      <c r="J61" s="14">
        <v>0</v>
      </c>
      <c r="K61" s="111">
        <v>3</v>
      </c>
      <c r="L61" s="108">
        <v>2</v>
      </c>
      <c r="M61" s="112">
        <v>2.0560906309928546</v>
      </c>
      <c r="N61" s="112">
        <v>1.3237089810587406</v>
      </c>
      <c r="O61" s="112">
        <v>0.57540456442256538</v>
      </c>
      <c r="P61" s="112">
        <v>1.1364170993479257</v>
      </c>
      <c r="Q61" s="112">
        <v>0.11860432470286315</v>
      </c>
      <c r="R61" s="113">
        <f t="shared" si="0"/>
        <v>5.2102256005249501</v>
      </c>
      <c r="S61" s="112">
        <v>0.21406962651663897</v>
      </c>
      <c r="T61" s="112">
        <v>0.51226416732085356</v>
      </c>
      <c r="U61" s="112">
        <v>0.26405320373657193</v>
      </c>
      <c r="V61" s="112">
        <v>3.4635018336154165E-4</v>
      </c>
      <c r="W61" s="113">
        <f t="shared" si="2"/>
        <v>0.99073334775742594</v>
      </c>
      <c r="X61" s="113">
        <f t="shared" si="1"/>
        <v>6.2009589482823761</v>
      </c>
    </row>
    <row r="62" spans="1:24" s="114" customFormat="1">
      <c r="A62" s="131" t="s">
        <v>91</v>
      </c>
      <c r="B62" s="108">
        <v>1</v>
      </c>
      <c r="C62" s="108">
        <v>1</v>
      </c>
      <c r="D62" s="108">
        <v>2</v>
      </c>
      <c r="E62" s="14">
        <v>15365</v>
      </c>
      <c r="F62" s="109">
        <v>2076</v>
      </c>
      <c r="G62" s="110">
        <v>3.9017341040462429E-2</v>
      </c>
      <c r="H62" s="108">
        <v>2</v>
      </c>
      <c r="I62" s="108">
        <v>2</v>
      </c>
      <c r="J62" s="14">
        <v>0</v>
      </c>
      <c r="K62" s="111">
        <v>2</v>
      </c>
      <c r="L62" s="108">
        <v>2</v>
      </c>
      <c r="M62" s="112">
        <v>0.66141768099168352</v>
      </c>
      <c r="N62" s="112">
        <v>1.1593438909149061</v>
      </c>
      <c r="O62" s="112">
        <v>0.23202982408789116</v>
      </c>
      <c r="P62" s="112">
        <v>0.21768204906561059</v>
      </c>
      <c r="Q62" s="112">
        <v>0.1038772126259756</v>
      </c>
      <c r="R62" s="113">
        <f t="shared" si="0"/>
        <v>2.3743506576860671</v>
      </c>
      <c r="S62" s="112">
        <v>6.8666244123129924E-2</v>
      </c>
      <c r="T62" s="112">
        <v>4.8215338654785334E-2</v>
      </c>
      <c r="U62" s="112">
        <v>1.072122340081275E-2</v>
      </c>
      <c r="V62" s="112">
        <v>1.2731986009041827E-4</v>
      </c>
      <c r="W62" s="113">
        <f t="shared" si="2"/>
        <v>0.12773012603881845</v>
      </c>
      <c r="X62" s="113">
        <f t="shared" si="1"/>
        <v>2.5020807837248857</v>
      </c>
    </row>
    <row r="63" spans="1:24" s="114" customFormat="1">
      <c r="A63" s="131" t="s">
        <v>92</v>
      </c>
      <c r="B63" s="108">
        <v>1</v>
      </c>
      <c r="C63" s="108">
        <v>1</v>
      </c>
      <c r="D63" s="108">
        <v>2</v>
      </c>
      <c r="E63" s="14">
        <v>15228</v>
      </c>
      <c r="F63" s="109">
        <v>2691</v>
      </c>
      <c r="G63" s="110">
        <v>4.0876997398736528E-2</v>
      </c>
      <c r="H63" s="108">
        <v>2</v>
      </c>
      <c r="I63" s="108">
        <v>2</v>
      </c>
      <c r="J63" s="14">
        <v>0</v>
      </c>
      <c r="K63" s="111">
        <v>2</v>
      </c>
      <c r="L63" s="108">
        <v>2</v>
      </c>
      <c r="M63" s="112">
        <v>0.51322131958422035</v>
      </c>
      <c r="N63" s="112">
        <v>1.1623114473879266</v>
      </c>
      <c r="O63" s="112">
        <v>0.21601998050688684</v>
      </c>
      <c r="P63" s="112">
        <v>0.33945769455962671</v>
      </c>
      <c r="Q63" s="112">
        <v>0.10414310568595822</v>
      </c>
      <c r="R63" s="113">
        <f t="shared" si="0"/>
        <v>2.3351535477246186</v>
      </c>
      <c r="S63" s="112">
        <v>2.2716329301020466E-2</v>
      </c>
      <c r="T63" s="112">
        <v>7.9877701254709055E-2</v>
      </c>
      <c r="U63" s="112">
        <v>4.7652958097967067E-2</v>
      </c>
      <c r="V63" s="112">
        <v>4.1863080666848813E-5</v>
      </c>
      <c r="W63" s="113">
        <f t="shared" si="2"/>
        <v>0.15028885173436343</v>
      </c>
      <c r="X63" s="113">
        <f t="shared" si="1"/>
        <v>2.4854423994589818</v>
      </c>
    </row>
    <row r="64" spans="1:24" s="114" customFormat="1">
      <c r="A64" s="131" t="s">
        <v>93</v>
      </c>
      <c r="B64" s="108">
        <v>1</v>
      </c>
      <c r="C64" s="108">
        <v>1</v>
      </c>
      <c r="D64" s="108">
        <v>1</v>
      </c>
      <c r="E64" s="14">
        <v>50094</v>
      </c>
      <c r="F64" s="109">
        <v>6957</v>
      </c>
      <c r="G64" s="110">
        <v>0.13037228690527528</v>
      </c>
      <c r="H64" s="108">
        <v>3</v>
      </c>
      <c r="I64" s="108">
        <v>10</v>
      </c>
      <c r="J64" s="14">
        <v>5</v>
      </c>
      <c r="K64" s="111">
        <v>5</v>
      </c>
      <c r="L64" s="108">
        <v>2</v>
      </c>
      <c r="M64" s="112">
        <v>4.695317422943825</v>
      </c>
      <c r="N64" s="112">
        <v>1.2493861341050712</v>
      </c>
      <c r="O64" s="112">
        <v>8.1240236814834652E-2</v>
      </c>
      <c r="P64" s="112">
        <v>5.2999480974780182E-2</v>
      </c>
      <c r="Q64" s="112">
        <v>0.1119449976158144</v>
      </c>
      <c r="R64" s="113">
        <f t="shared" si="0"/>
        <v>6.190888272454325</v>
      </c>
      <c r="S64" s="112">
        <v>2.6539627136113603E-2</v>
      </c>
      <c r="T64" s="112">
        <v>1.3748479159929682E-2</v>
      </c>
      <c r="U64" s="112">
        <v>7.7993732205750722E-3</v>
      </c>
      <c r="V64" s="112">
        <v>4.5188296684025019E-5</v>
      </c>
      <c r="W64" s="113">
        <f t="shared" si="2"/>
        <v>4.8132667813302381E-2</v>
      </c>
      <c r="X64" s="113">
        <f t="shared" si="1"/>
        <v>6.2390209402676273</v>
      </c>
    </row>
    <row r="65" spans="1:24" s="114" customFormat="1">
      <c r="A65" s="131" t="s">
        <v>94</v>
      </c>
      <c r="B65" s="108">
        <v>1</v>
      </c>
      <c r="C65" s="108">
        <v>1</v>
      </c>
      <c r="D65" s="108">
        <v>1</v>
      </c>
      <c r="E65" s="14">
        <v>24078</v>
      </c>
      <c r="F65" s="109">
        <v>4192</v>
      </c>
      <c r="G65" s="110">
        <v>0.15839694656488548</v>
      </c>
      <c r="H65" s="108">
        <v>3</v>
      </c>
      <c r="I65" s="108">
        <v>9</v>
      </c>
      <c r="J65" s="14">
        <v>5</v>
      </c>
      <c r="K65" s="111">
        <v>4</v>
      </c>
      <c r="L65" s="108">
        <v>2</v>
      </c>
      <c r="M65" s="112">
        <v>0.92243660405082695</v>
      </c>
      <c r="N65" s="112">
        <v>1.3498445280591793</v>
      </c>
      <c r="O65" s="112">
        <v>0.13891850808676964</v>
      </c>
      <c r="P65" s="112">
        <v>5.013621979724249E-2</v>
      </c>
      <c r="Q65" s="112">
        <v>0.12094606971410249</v>
      </c>
      <c r="R65" s="113">
        <f t="shared" si="0"/>
        <v>2.5822819297081203</v>
      </c>
      <c r="S65" s="112">
        <v>2.6317438915376631E-2</v>
      </c>
      <c r="T65" s="112">
        <v>1.7878248091027213E-2</v>
      </c>
      <c r="U65" s="112">
        <v>6.0233423304460309E-3</v>
      </c>
      <c r="V65" s="112">
        <v>5.8902603773771871E-5</v>
      </c>
      <c r="W65" s="113">
        <f t="shared" si="2"/>
        <v>5.0277931940623653E-2</v>
      </c>
      <c r="X65" s="113">
        <f t="shared" si="1"/>
        <v>2.632559861648744</v>
      </c>
    </row>
    <row r="66" spans="1:24" s="120" customFormat="1">
      <c r="A66" s="116" t="s">
        <v>108</v>
      </c>
      <c r="B66" s="117">
        <v>2</v>
      </c>
      <c r="C66" s="117">
        <v>1</v>
      </c>
      <c r="D66" s="117"/>
      <c r="E66" s="117"/>
      <c r="F66" s="117"/>
      <c r="G66" s="117"/>
      <c r="H66" s="117"/>
      <c r="I66" s="117"/>
      <c r="J66" s="117"/>
      <c r="K66" s="117"/>
      <c r="L66" s="117">
        <v>2</v>
      </c>
      <c r="M66" s="119">
        <v>2.216773864534606</v>
      </c>
      <c r="N66" s="119">
        <v>0.45091213464371327</v>
      </c>
      <c r="O66" s="119">
        <v>0.2540673580737331</v>
      </c>
      <c r="P66" s="119">
        <v>0.14496450965459834</v>
      </c>
      <c r="Q66" s="119">
        <v>7.8760881002857233E-2</v>
      </c>
      <c r="R66" s="113">
        <f t="shared" ref="R66:R129" si="3">SUM(M66:Q66)</f>
        <v>3.1454787479095079</v>
      </c>
      <c r="S66" s="119">
        <v>4.561479512635716E-2</v>
      </c>
      <c r="T66" s="119">
        <v>3.5984076744274562E-2</v>
      </c>
      <c r="U66" s="125">
        <v>0</v>
      </c>
      <c r="V66" s="125">
        <v>0</v>
      </c>
      <c r="W66" s="113">
        <f t="shared" si="2"/>
        <v>8.1598871870631723E-2</v>
      </c>
      <c r="X66" s="113">
        <f t="shared" ref="X66:X129" si="4">W66+R66</f>
        <v>3.2270776197801396</v>
      </c>
    </row>
    <row r="67" spans="1:24" s="120" customFormat="1">
      <c r="A67" s="116" t="s">
        <v>109</v>
      </c>
      <c r="B67" s="117">
        <v>2</v>
      </c>
      <c r="C67" s="117">
        <v>1</v>
      </c>
      <c r="D67" s="117"/>
      <c r="E67" s="117"/>
      <c r="F67" s="117"/>
      <c r="G67" s="117"/>
      <c r="H67" s="117"/>
      <c r="I67" s="117"/>
      <c r="J67" s="117"/>
      <c r="K67" s="117"/>
      <c r="L67" s="117">
        <v>2</v>
      </c>
      <c r="M67" s="119">
        <v>1.5684656319015402</v>
      </c>
      <c r="N67" s="119">
        <v>0.43581968762892276</v>
      </c>
      <c r="O67" s="119">
        <v>7.5926245270091591E-2</v>
      </c>
      <c r="P67" s="119">
        <v>6.5744406225805227E-2</v>
      </c>
      <c r="Q67" s="119">
        <v>2.3537136033728392E-2</v>
      </c>
      <c r="R67" s="113">
        <f t="shared" si="3"/>
        <v>2.169493107060088</v>
      </c>
      <c r="S67" s="119">
        <v>9.8315409399366935E-2</v>
      </c>
      <c r="T67" s="119">
        <v>1.4939387192075665E-2</v>
      </c>
      <c r="U67" s="125">
        <v>0</v>
      </c>
      <c r="V67" s="125">
        <v>0</v>
      </c>
      <c r="W67" s="113">
        <f t="shared" ref="W67:W132" si="5">SUM(S67:V67)</f>
        <v>0.11325479659144259</v>
      </c>
      <c r="X67" s="113">
        <f t="shared" si="4"/>
        <v>2.2827479036515306</v>
      </c>
    </row>
    <row r="68" spans="1:24" s="120" customFormat="1">
      <c r="A68" s="116" t="s">
        <v>110</v>
      </c>
      <c r="B68" s="117">
        <v>2</v>
      </c>
      <c r="C68" s="117">
        <v>1</v>
      </c>
      <c r="D68" s="117"/>
      <c r="E68" s="117"/>
      <c r="F68" s="117"/>
      <c r="G68" s="117"/>
      <c r="H68" s="117"/>
      <c r="I68" s="117"/>
      <c r="J68" s="117"/>
      <c r="K68" s="117"/>
      <c r="L68" s="117">
        <v>2</v>
      </c>
      <c r="M68" s="119">
        <v>4.6574966929037753</v>
      </c>
      <c r="N68" s="119">
        <v>0.37987346638789127</v>
      </c>
      <c r="O68" s="119">
        <v>0.32165513686442082</v>
      </c>
      <c r="P68" s="119">
        <v>0.30350558993018084</v>
      </c>
      <c r="Q68" s="119">
        <v>9.971309242797044E-2</v>
      </c>
      <c r="R68" s="113">
        <f t="shared" si="3"/>
        <v>5.7622439785142383</v>
      </c>
      <c r="S68" s="119">
        <v>0.22702382387982564</v>
      </c>
      <c r="T68" s="119">
        <v>4.4730557197647257E-2</v>
      </c>
      <c r="U68" s="125">
        <v>0</v>
      </c>
      <c r="V68" s="125">
        <v>0</v>
      </c>
      <c r="W68" s="113">
        <f t="shared" si="5"/>
        <v>0.27175438107747291</v>
      </c>
      <c r="X68" s="113">
        <f t="shared" si="4"/>
        <v>6.0339983595917115</v>
      </c>
    </row>
    <row r="69" spans="1:24" s="120" customFormat="1">
      <c r="A69" s="116" t="s">
        <v>111</v>
      </c>
      <c r="B69" s="117">
        <v>2</v>
      </c>
      <c r="C69" s="117">
        <v>1</v>
      </c>
      <c r="D69" s="117"/>
      <c r="E69" s="117"/>
      <c r="F69" s="117"/>
      <c r="G69" s="117"/>
      <c r="H69" s="117"/>
      <c r="I69" s="117"/>
      <c r="J69" s="117"/>
      <c r="K69" s="117"/>
      <c r="L69" s="117">
        <v>2</v>
      </c>
      <c r="M69" s="119">
        <v>2.7990156845460663</v>
      </c>
      <c r="N69" s="119">
        <v>0.34650321297196224</v>
      </c>
      <c r="O69" s="119">
        <v>0.35990705964240594</v>
      </c>
      <c r="P69" s="119">
        <v>6.6401647576691314E-2</v>
      </c>
      <c r="Q69" s="119">
        <v>0.11157118848914584</v>
      </c>
      <c r="R69" s="113">
        <f t="shared" si="3"/>
        <v>3.6833987932262713</v>
      </c>
      <c r="S69" s="119">
        <v>0.18166428812291791</v>
      </c>
      <c r="T69" s="119">
        <v>3.9372246110276149E-2</v>
      </c>
      <c r="U69" s="125">
        <v>0</v>
      </c>
      <c r="V69" s="125">
        <v>0</v>
      </c>
      <c r="W69" s="113">
        <f t="shared" si="5"/>
        <v>0.22103653423319405</v>
      </c>
      <c r="X69" s="113">
        <f t="shared" si="4"/>
        <v>3.9044353274594652</v>
      </c>
    </row>
    <row r="70" spans="1:24" s="120" customFormat="1">
      <c r="A70" s="116" t="s">
        <v>112</v>
      </c>
      <c r="B70" s="117">
        <v>2</v>
      </c>
      <c r="C70" s="117">
        <v>1</v>
      </c>
      <c r="D70" s="117"/>
      <c r="E70" s="117"/>
      <c r="F70" s="117"/>
      <c r="G70" s="117"/>
      <c r="H70" s="117"/>
      <c r="I70" s="117"/>
      <c r="J70" s="117"/>
      <c r="K70" s="117"/>
      <c r="L70" s="117">
        <v>2</v>
      </c>
      <c r="M70" s="119">
        <v>4.5373667242960467</v>
      </c>
      <c r="N70" s="119">
        <v>0.34052172469074427</v>
      </c>
      <c r="O70" s="119">
        <v>0.47816925197357896</v>
      </c>
      <c r="P70" s="119">
        <v>5.0042988874939166E-2</v>
      </c>
      <c r="Q70" s="119">
        <v>0.14823246811180948</v>
      </c>
      <c r="R70" s="113">
        <f t="shared" si="3"/>
        <v>5.5543331579471191</v>
      </c>
      <c r="S70" s="119">
        <v>3.1467615563907064E-2</v>
      </c>
      <c r="T70" s="119">
        <v>5.6493513068840498E-2</v>
      </c>
      <c r="U70" s="125">
        <v>0</v>
      </c>
      <c r="V70" s="125">
        <v>0</v>
      </c>
      <c r="W70" s="113">
        <f t="shared" si="5"/>
        <v>8.7961128632747562E-2</v>
      </c>
      <c r="X70" s="113">
        <f t="shared" si="4"/>
        <v>5.6422942865798671</v>
      </c>
    </row>
    <row r="71" spans="1:24" s="120" customFormat="1">
      <c r="A71" s="116" t="s">
        <v>113</v>
      </c>
      <c r="B71" s="117">
        <v>2</v>
      </c>
      <c r="C71" s="117">
        <v>1</v>
      </c>
      <c r="D71" s="117"/>
      <c r="E71" s="117"/>
      <c r="F71" s="117"/>
      <c r="G71" s="117"/>
      <c r="H71" s="117"/>
      <c r="I71" s="117"/>
      <c r="J71" s="117"/>
      <c r="K71" s="117"/>
      <c r="L71" s="117">
        <v>2</v>
      </c>
      <c r="M71" s="119">
        <v>2.1970753354381847</v>
      </c>
      <c r="N71" s="119">
        <v>0.36844067126150065</v>
      </c>
      <c r="O71" s="119">
        <v>0.26327827396371672</v>
      </c>
      <c r="P71" s="119">
        <v>4.931233681592901E-2</v>
      </c>
      <c r="Q71" s="119">
        <v>8.161626492875218E-2</v>
      </c>
      <c r="R71" s="113">
        <f t="shared" si="3"/>
        <v>2.9597228824080832</v>
      </c>
      <c r="S71" s="119">
        <v>4.8732577058464559E-2</v>
      </c>
      <c r="T71" s="119">
        <v>6.7248114140342027E-2</v>
      </c>
      <c r="U71" s="125">
        <v>0</v>
      </c>
      <c r="V71" s="125">
        <v>0</v>
      </c>
      <c r="W71" s="113">
        <f t="shared" si="5"/>
        <v>0.11598069119880658</v>
      </c>
      <c r="X71" s="113">
        <f t="shared" si="4"/>
        <v>3.0757035736068898</v>
      </c>
    </row>
    <row r="72" spans="1:24" s="120" customFormat="1">
      <c r="A72" s="116" t="s">
        <v>114</v>
      </c>
      <c r="B72" s="117">
        <v>2</v>
      </c>
      <c r="C72" s="117">
        <v>1</v>
      </c>
      <c r="D72" s="117"/>
      <c r="E72" s="117"/>
      <c r="F72" s="117"/>
      <c r="G72" s="117"/>
      <c r="H72" s="117"/>
      <c r="I72" s="117"/>
      <c r="J72" s="117"/>
      <c r="K72" s="117"/>
      <c r="L72" s="117">
        <v>2</v>
      </c>
      <c r="M72" s="119">
        <v>1.3626825987914051</v>
      </c>
      <c r="N72" s="119">
        <v>0.38485609196695697</v>
      </c>
      <c r="O72" s="119">
        <v>0.15913106868166862</v>
      </c>
      <c r="P72" s="119">
        <v>0.13569658869873147</v>
      </c>
      <c r="Q72" s="119">
        <v>4.9330631291317269E-2</v>
      </c>
      <c r="R72" s="113">
        <f t="shared" si="3"/>
        <v>2.0916969794300795</v>
      </c>
      <c r="S72" s="119">
        <v>4.6930879625890855E-2</v>
      </c>
      <c r="T72" s="119">
        <v>3.6151695863343228E-2</v>
      </c>
      <c r="U72" s="125">
        <v>0</v>
      </c>
      <c r="V72" s="125">
        <v>0</v>
      </c>
      <c r="W72" s="113">
        <f t="shared" si="5"/>
        <v>8.308257548923409E-2</v>
      </c>
      <c r="X72" s="113">
        <f t="shared" si="4"/>
        <v>2.1747795549193136</v>
      </c>
    </row>
    <row r="73" spans="1:24" s="120" customFormat="1">
      <c r="A73" s="116" t="s">
        <v>115</v>
      </c>
      <c r="B73" s="117">
        <v>2</v>
      </c>
      <c r="C73" s="117">
        <v>1</v>
      </c>
      <c r="D73" s="117"/>
      <c r="E73" s="117"/>
      <c r="F73" s="117"/>
      <c r="G73" s="117"/>
      <c r="H73" s="117"/>
      <c r="I73" s="117"/>
      <c r="J73" s="117"/>
      <c r="K73" s="117"/>
      <c r="L73" s="117">
        <v>2</v>
      </c>
      <c r="M73" s="119">
        <v>9.5632183780307187</v>
      </c>
      <c r="N73" s="119">
        <v>0.50703729643400164</v>
      </c>
      <c r="O73" s="119">
        <v>0.5015346750815417</v>
      </c>
      <c r="P73" s="119">
        <v>0.77841339458453496</v>
      </c>
      <c r="Q73" s="119">
        <v>0.15547574927527791</v>
      </c>
      <c r="R73" s="113">
        <f t="shared" si="3"/>
        <v>11.505679493406074</v>
      </c>
      <c r="S73" s="119">
        <v>0.27847176496968296</v>
      </c>
      <c r="T73" s="119">
        <v>6.8968050469482359E-2</v>
      </c>
      <c r="U73" s="125">
        <v>0</v>
      </c>
      <c r="V73" s="125">
        <v>0</v>
      </c>
      <c r="W73" s="113">
        <f t="shared" si="5"/>
        <v>0.3474398154391653</v>
      </c>
      <c r="X73" s="113">
        <f t="shared" si="4"/>
        <v>11.853119308845239</v>
      </c>
    </row>
    <row r="74" spans="1:24" s="120" customFormat="1">
      <c r="A74" s="116" t="s">
        <v>116</v>
      </c>
      <c r="B74" s="117">
        <v>2</v>
      </c>
      <c r="C74" s="117">
        <v>1</v>
      </c>
      <c r="D74" s="117"/>
      <c r="E74" s="117"/>
      <c r="F74" s="117"/>
      <c r="G74" s="117"/>
      <c r="H74" s="117"/>
      <c r="I74" s="117"/>
      <c r="J74" s="117"/>
      <c r="K74" s="117"/>
      <c r="L74" s="117">
        <v>2</v>
      </c>
      <c r="M74" s="119">
        <v>2.4730129507674206</v>
      </c>
      <c r="N74" s="119">
        <v>0.41218109627104715</v>
      </c>
      <c r="O74" s="119">
        <v>0.29200556285163853</v>
      </c>
      <c r="P74" s="119">
        <v>0.1716781458561536</v>
      </c>
      <c r="Q74" s="119">
        <v>9.0521724484007957E-2</v>
      </c>
      <c r="R74" s="113">
        <f t="shared" si="3"/>
        <v>3.4393994802302679</v>
      </c>
      <c r="S74" s="119">
        <v>3.6576618814530434E-2</v>
      </c>
      <c r="T74" s="119">
        <v>2.1313405972600247E-2</v>
      </c>
      <c r="U74" s="125">
        <v>0</v>
      </c>
      <c r="V74" s="125">
        <v>0</v>
      </c>
      <c r="W74" s="113">
        <f t="shared" si="5"/>
        <v>5.7890024787130678E-2</v>
      </c>
      <c r="X74" s="113">
        <f t="shared" si="4"/>
        <v>3.4972895050173984</v>
      </c>
    </row>
    <row r="75" spans="1:24" s="120" customFormat="1">
      <c r="A75" s="116" t="s">
        <v>117</v>
      </c>
      <c r="B75" s="117">
        <v>2</v>
      </c>
      <c r="C75" s="117">
        <v>1</v>
      </c>
      <c r="D75" s="117"/>
      <c r="E75" s="117"/>
      <c r="F75" s="117"/>
      <c r="G75" s="117"/>
      <c r="H75" s="117"/>
      <c r="I75" s="117"/>
      <c r="J75" s="117"/>
      <c r="K75" s="117"/>
      <c r="L75" s="117">
        <v>2</v>
      </c>
      <c r="M75" s="119">
        <v>2.5969359289475102</v>
      </c>
      <c r="N75" s="119">
        <v>0.43951716213297787</v>
      </c>
      <c r="O75" s="119">
        <v>0.25934222923244704</v>
      </c>
      <c r="P75" s="119">
        <v>0.17846922328955794</v>
      </c>
      <c r="Q75" s="119">
        <v>8.0396091062058597E-2</v>
      </c>
      <c r="R75" s="113">
        <f t="shared" si="3"/>
        <v>3.5546606346645513</v>
      </c>
      <c r="S75" s="119">
        <v>0.15755137176920603</v>
      </c>
      <c r="T75" s="119">
        <v>2.205295993743504E-2</v>
      </c>
      <c r="U75" s="125">
        <v>0</v>
      </c>
      <c r="V75" s="125">
        <v>0</v>
      </c>
      <c r="W75" s="113">
        <f t="shared" si="5"/>
        <v>0.17960433170664106</v>
      </c>
      <c r="X75" s="113">
        <f t="shared" si="4"/>
        <v>3.7342649663711924</v>
      </c>
    </row>
    <row r="76" spans="1:24" s="120" customFormat="1">
      <c r="A76" s="116" t="s">
        <v>118</v>
      </c>
      <c r="B76" s="117">
        <v>2</v>
      </c>
      <c r="C76" s="117">
        <v>1</v>
      </c>
      <c r="D76" s="117"/>
      <c r="E76" s="117"/>
      <c r="F76" s="117"/>
      <c r="G76" s="117"/>
      <c r="H76" s="117"/>
      <c r="I76" s="117"/>
      <c r="J76" s="117"/>
      <c r="K76" s="117"/>
      <c r="L76" s="117">
        <v>2</v>
      </c>
      <c r="M76" s="119">
        <v>2.1333004162452527</v>
      </c>
      <c r="N76" s="119">
        <v>0.47743558181489115</v>
      </c>
      <c r="O76" s="119">
        <v>0.20463663750267069</v>
      </c>
      <c r="P76" s="119">
        <v>0.27356010945890424</v>
      </c>
      <c r="Q76" s="119">
        <v>6.3437357625827917E-2</v>
      </c>
      <c r="R76" s="113">
        <f t="shared" si="3"/>
        <v>3.1523701026475472</v>
      </c>
      <c r="S76" s="119">
        <v>0.19233468952450375</v>
      </c>
      <c r="T76" s="119">
        <v>7.0989636768078415E-2</v>
      </c>
      <c r="U76" s="125">
        <v>0</v>
      </c>
      <c r="V76" s="125">
        <v>0</v>
      </c>
      <c r="W76" s="113">
        <f t="shared" si="5"/>
        <v>0.26332432629258218</v>
      </c>
      <c r="X76" s="113">
        <f t="shared" si="4"/>
        <v>3.4156944289401294</v>
      </c>
    </row>
    <row r="77" spans="1:24" s="120" customFormat="1">
      <c r="A77" s="116" t="s">
        <v>119</v>
      </c>
      <c r="B77" s="117">
        <v>2</v>
      </c>
      <c r="C77" s="117">
        <v>1</v>
      </c>
      <c r="D77" s="117"/>
      <c r="E77" s="117"/>
      <c r="F77" s="117"/>
      <c r="G77" s="117"/>
      <c r="H77" s="117"/>
      <c r="I77" s="117"/>
      <c r="J77" s="117"/>
      <c r="K77" s="117"/>
      <c r="L77" s="117">
        <v>2</v>
      </c>
      <c r="M77" s="119">
        <v>5.3016360161252942</v>
      </c>
      <c r="N77" s="119">
        <v>0.40134985570824394</v>
      </c>
      <c r="O77" s="119">
        <v>0.38929318453911893</v>
      </c>
      <c r="P77" s="119">
        <v>0.27289483877309179</v>
      </c>
      <c r="Q77" s="119">
        <v>0.12068088720712686</v>
      </c>
      <c r="R77" s="113">
        <f t="shared" si="3"/>
        <v>6.4858547823528747</v>
      </c>
      <c r="S77" s="119">
        <v>0.23280967184946016</v>
      </c>
      <c r="T77" s="119">
        <v>0.27810753799001836</v>
      </c>
      <c r="U77" s="125">
        <v>0</v>
      </c>
      <c r="V77" s="125">
        <v>0</v>
      </c>
      <c r="W77" s="113">
        <f t="shared" si="5"/>
        <v>0.51091720983947853</v>
      </c>
      <c r="X77" s="113">
        <f t="shared" si="4"/>
        <v>6.996771992192353</v>
      </c>
    </row>
    <row r="78" spans="1:24" s="120" customFormat="1">
      <c r="A78" s="116" t="s">
        <v>124</v>
      </c>
      <c r="B78" s="117">
        <v>2</v>
      </c>
      <c r="C78" s="117">
        <v>1</v>
      </c>
      <c r="D78" s="117"/>
      <c r="E78" s="117"/>
      <c r="F78" s="117"/>
      <c r="G78" s="117"/>
      <c r="H78" s="117"/>
      <c r="I78" s="117"/>
      <c r="J78" s="117"/>
      <c r="K78" s="117"/>
      <c r="L78" s="117">
        <v>2</v>
      </c>
      <c r="M78" s="119">
        <v>3.3946771548953589</v>
      </c>
      <c r="N78" s="119">
        <v>0.34160735407090703</v>
      </c>
      <c r="O78" s="119">
        <v>0.30922641595585343</v>
      </c>
      <c r="P78" s="119">
        <v>0.18065128846289194</v>
      </c>
      <c r="Q78" s="119">
        <v>9.5860188946314567E-2</v>
      </c>
      <c r="R78" s="113">
        <f t="shared" si="3"/>
        <v>4.3220224023313261</v>
      </c>
      <c r="S78" s="119">
        <v>0.25751636852929261</v>
      </c>
      <c r="T78" s="119">
        <v>0.11112238551283408</v>
      </c>
      <c r="U78" s="125">
        <v>0</v>
      </c>
      <c r="V78" s="125">
        <v>0</v>
      </c>
      <c r="W78" s="113">
        <f t="shared" si="5"/>
        <v>0.3686387540421267</v>
      </c>
      <c r="X78" s="113">
        <f t="shared" si="4"/>
        <v>4.6906611563734524</v>
      </c>
    </row>
    <row r="79" spans="1:24" s="120" customFormat="1">
      <c r="A79" s="121" t="s">
        <v>121</v>
      </c>
      <c r="B79" s="117">
        <v>2</v>
      </c>
      <c r="C79" s="117"/>
      <c r="D79" s="117"/>
      <c r="E79" s="117"/>
      <c r="F79" s="117"/>
      <c r="G79" s="117"/>
      <c r="H79" s="117"/>
      <c r="I79" s="117"/>
      <c r="J79" s="117"/>
      <c r="K79" s="117"/>
      <c r="L79" s="117">
        <v>2</v>
      </c>
      <c r="M79" s="119">
        <v>3.75</v>
      </c>
      <c r="N79" s="119">
        <v>0.35</v>
      </c>
      <c r="O79" s="119">
        <v>1.33</v>
      </c>
      <c r="P79" s="119">
        <v>0.54</v>
      </c>
      <c r="Q79" s="119">
        <v>0.3</v>
      </c>
      <c r="R79" s="113">
        <f t="shared" si="3"/>
        <v>6.27</v>
      </c>
      <c r="S79" s="119">
        <v>0.18</v>
      </c>
      <c r="T79" s="119">
        <v>0.21</v>
      </c>
      <c r="U79" s="119">
        <v>0</v>
      </c>
      <c r="V79" s="125">
        <v>0</v>
      </c>
      <c r="W79" s="113">
        <f t="shared" si="5"/>
        <v>0.39</v>
      </c>
      <c r="X79" s="113">
        <f t="shared" si="4"/>
        <v>6.6599999999999993</v>
      </c>
    </row>
    <row r="80" spans="1:24" s="120" customFormat="1">
      <c r="A80" s="121" t="s">
        <v>122</v>
      </c>
      <c r="B80" s="117">
        <v>2</v>
      </c>
      <c r="C80" s="117"/>
      <c r="D80" s="117"/>
      <c r="E80" s="117"/>
      <c r="F80" s="117"/>
      <c r="G80" s="117"/>
      <c r="H80" s="117"/>
      <c r="I80" s="117"/>
      <c r="J80" s="117"/>
      <c r="K80" s="117"/>
      <c r="L80" s="117">
        <v>2</v>
      </c>
      <c r="M80" s="119">
        <v>4.41</v>
      </c>
      <c r="N80" s="119">
        <v>0.36</v>
      </c>
      <c r="O80" s="119">
        <v>0.78</v>
      </c>
      <c r="P80" s="119">
        <v>0.33</v>
      </c>
      <c r="Q80" s="119">
        <v>0.12</v>
      </c>
      <c r="R80" s="113">
        <f t="shared" si="3"/>
        <v>6.0000000000000009</v>
      </c>
      <c r="S80" s="119">
        <v>0.14000000000000001</v>
      </c>
      <c r="T80" s="119">
        <v>0.11</v>
      </c>
      <c r="U80" s="119">
        <v>0</v>
      </c>
      <c r="V80" s="125">
        <v>0</v>
      </c>
      <c r="W80" s="113">
        <f t="shared" si="5"/>
        <v>0.25</v>
      </c>
      <c r="X80" s="113">
        <f t="shared" si="4"/>
        <v>6.2500000000000009</v>
      </c>
    </row>
    <row r="81" spans="1:24" s="120" customFormat="1">
      <c r="A81" s="2" t="s">
        <v>16</v>
      </c>
      <c r="B81" s="122">
        <v>3</v>
      </c>
      <c r="C81" s="123"/>
      <c r="D81" s="124">
        <v>2</v>
      </c>
      <c r="E81" s="125"/>
      <c r="F81" s="124">
        <v>592</v>
      </c>
      <c r="G81" s="123">
        <v>0.14000000000000001</v>
      </c>
      <c r="H81" s="124">
        <v>1</v>
      </c>
      <c r="I81" s="126">
        <v>3</v>
      </c>
      <c r="J81" s="126">
        <v>3</v>
      </c>
      <c r="K81" s="127">
        <v>1</v>
      </c>
      <c r="L81" s="117">
        <v>1</v>
      </c>
      <c r="M81" s="120">
        <v>5.82</v>
      </c>
      <c r="N81" s="120">
        <v>0.24</v>
      </c>
      <c r="O81" s="120">
        <v>0.21</v>
      </c>
      <c r="P81" s="120">
        <v>0.16</v>
      </c>
      <c r="Q81" s="120">
        <v>0.08</v>
      </c>
      <c r="R81" s="113">
        <f t="shared" si="3"/>
        <v>6.5100000000000007</v>
      </c>
      <c r="S81" s="119">
        <v>0.09</v>
      </c>
      <c r="T81" s="119">
        <v>0.24</v>
      </c>
      <c r="U81" s="119">
        <v>0</v>
      </c>
      <c r="V81" s="125">
        <v>0</v>
      </c>
      <c r="W81" s="113">
        <f t="shared" si="5"/>
        <v>0.32999999999999996</v>
      </c>
      <c r="X81" s="113">
        <f t="shared" si="4"/>
        <v>6.8400000000000007</v>
      </c>
    </row>
    <row r="82" spans="1:24" s="120" customFormat="1">
      <c r="A82" s="2" t="s">
        <v>17</v>
      </c>
      <c r="B82" s="122">
        <v>3</v>
      </c>
      <c r="C82" s="123"/>
      <c r="D82" s="124">
        <v>2</v>
      </c>
      <c r="E82" s="125">
        <v>6699</v>
      </c>
      <c r="F82" s="124">
        <v>3512</v>
      </c>
      <c r="G82" s="123">
        <v>0.1</v>
      </c>
      <c r="H82" s="124">
        <v>1</v>
      </c>
      <c r="I82" s="126">
        <v>4</v>
      </c>
      <c r="J82" s="126">
        <v>4</v>
      </c>
      <c r="K82" s="127">
        <v>1</v>
      </c>
      <c r="L82" s="117">
        <v>1</v>
      </c>
      <c r="M82" s="120">
        <v>3.7</v>
      </c>
      <c r="N82" s="132">
        <v>0.21</v>
      </c>
      <c r="O82" s="132">
        <v>0.22</v>
      </c>
      <c r="P82" s="120">
        <v>0.44</v>
      </c>
      <c r="Q82" s="133">
        <v>0</v>
      </c>
      <c r="R82" s="113">
        <f t="shared" si="3"/>
        <v>4.57</v>
      </c>
      <c r="S82" s="120">
        <v>0.04</v>
      </c>
      <c r="T82" s="120">
        <v>0.09</v>
      </c>
      <c r="U82" s="120">
        <v>0.18</v>
      </c>
      <c r="V82" s="125">
        <v>0</v>
      </c>
      <c r="W82" s="113">
        <f t="shared" si="5"/>
        <v>0.31</v>
      </c>
      <c r="X82" s="113">
        <f t="shared" si="4"/>
        <v>4.88</v>
      </c>
    </row>
    <row r="83" spans="1:24" s="120" customFormat="1">
      <c r="A83" s="2" t="s">
        <v>43</v>
      </c>
      <c r="B83" s="122">
        <v>3</v>
      </c>
      <c r="C83" s="123"/>
      <c r="D83" s="124">
        <v>2</v>
      </c>
      <c r="E83" s="125">
        <v>4782</v>
      </c>
      <c r="F83" s="124">
        <v>1968</v>
      </c>
      <c r="G83" s="123">
        <v>0.02</v>
      </c>
      <c r="H83" s="124">
        <v>1</v>
      </c>
      <c r="I83" s="126">
        <v>4</v>
      </c>
      <c r="J83" s="126">
        <v>4</v>
      </c>
      <c r="K83" s="127">
        <v>1</v>
      </c>
      <c r="L83" s="117">
        <v>1</v>
      </c>
      <c r="M83" s="132">
        <v>1.58</v>
      </c>
      <c r="N83" s="132">
        <v>0.16</v>
      </c>
      <c r="O83" s="132">
        <v>0.18</v>
      </c>
      <c r="P83" s="120">
        <v>0.22</v>
      </c>
      <c r="Q83" s="133">
        <v>0.01</v>
      </c>
      <c r="R83" s="113">
        <f t="shared" si="3"/>
        <v>2.15</v>
      </c>
      <c r="S83" s="120">
        <v>0.09</v>
      </c>
      <c r="T83" s="120">
        <v>0.05</v>
      </c>
      <c r="U83" s="125">
        <v>0</v>
      </c>
      <c r="V83" s="125">
        <v>0</v>
      </c>
      <c r="W83" s="113">
        <f t="shared" si="5"/>
        <v>0.14000000000000001</v>
      </c>
      <c r="X83" s="113">
        <f t="shared" si="4"/>
        <v>2.29</v>
      </c>
    </row>
    <row r="84" spans="1:24" s="120" customFormat="1">
      <c r="A84" s="2" t="s">
        <v>18</v>
      </c>
      <c r="B84" s="122">
        <v>3</v>
      </c>
      <c r="C84" s="123"/>
      <c r="D84" s="124">
        <v>2</v>
      </c>
      <c r="E84" s="125">
        <v>4300</v>
      </c>
      <c r="F84" s="124">
        <v>2248</v>
      </c>
      <c r="G84" s="123">
        <v>0.01</v>
      </c>
      <c r="H84" s="124">
        <v>1</v>
      </c>
      <c r="I84" s="126">
        <v>6</v>
      </c>
      <c r="J84" s="126">
        <v>6</v>
      </c>
      <c r="K84" s="127">
        <v>1</v>
      </c>
      <c r="L84" s="117">
        <v>1</v>
      </c>
      <c r="M84" s="132">
        <v>4.21</v>
      </c>
      <c r="N84" s="132">
        <v>0.15</v>
      </c>
      <c r="O84" s="132">
        <v>0.23</v>
      </c>
      <c r="P84" s="120">
        <v>0.31</v>
      </c>
      <c r="Q84" s="133">
        <v>0.01</v>
      </c>
      <c r="R84" s="113">
        <f t="shared" si="3"/>
        <v>4.91</v>
      </c>
      <c r="S84" s="120">
        <v>0.02</v>
      </c>
      <c r="T84" s="120">
        <v>0.06</v>
      </c>
      <c r="U84" s="125">
        <v>0</v>
      </c>
      <c r="V84" s="125">
        <v>0</v>
      </c>
      <c r="W84" s="113">
        <f t="shared" si="5"/>
        <v>0.08</v>
      </c>
      <c r="X84" s="113">
        <f t="shared" si="4"/>
        <v>4.99</v>
      </c>
    </row>
    <row r="85" spans="1:24" s="120" customFormat="1">
      <c r="A85" s="2" t="s">
        <v>19</v>
      </c>
      <c r="B85" s="122">
        <v>3</v>
      </c>
      <c r="C85" s="123"/>
      <c r="D85" s="124">
        <v>2</v>
      </c>
      <c r="E85" s="125">
        <v>2909</v>
      </c>
      <c r="F85" s="124">
        <v>884</v>
      </c>
      <c r="G85" s="123">
        <v>0.02</v>
      </c>
      <c r="H85" s="124">
        <v>1</v>
      </c>
      <c r="I85" s="126">
        <v>3</v>
      </c>
      <c r="J85" s="126">
        <v>3</v>
      </c>
      <c r="K85" s="127">
        <v>1</v>
      </c>
      <c r="L85" s="117">
        <v>1</v>
      </c>
      <c r="M85" s="132">
        <v>3.55</v>
      </c>
      <c r="N85" s="132">
        <v>0.15</v>
      </c>
      <c r="O85" s="132">
        <v>0.27</v>
      </c>
      <c r="P85" s="120">
        <v>0.39</v>
      </c>
      <c r="Q85" s="133">
        <v>0.06</v>
      </c>
      <c r="R85" s="113">
        <f t="shared" si="3"/>
        <v>4.419999999999999</v>
      </c>
      <c r="S85" s="120">
        <v>0.34</v>
      </c>
      <c r="T85" s="120">
        <v>0.21</v>
      </c>
      <c r="U85" s="125">
        <v>0</v>
      </c>
      <c r="V85" s="125">
        <v>0</v>
      </c>
      <c r="W85" s="113">
        <f t="shared" si="5"/>
        <v>0.55000000000000004</v>
      </c>
      <c r="X85" s="113">
        <f t="shared" si="4"/>
        <v>4.9699999999999989</v>
      </c>
    </row>
    <row r="86" spans="1:24" s="120" customFormat="1">
      <c r="A86" s="2" t="s">
        <v>44</v>
      </c>
      <c r="B86" s="122">
        <v>3</v>
      </c>
      <c r="C86" s="123"/>
      <c r="D86" s="124">
        <v>2</v>
      </c>
      <c r="E86" s="125">
        <v>3464</v>
      </c>
      <c r="F86" s="124">
        <v>1191</v>
      </c>
      <c r="G86" s="123">
        <v>0.09</v>
      </c>
      <c r="H86" s="124">
        <v>1</v>
      </c>
      <c r="I86" s="126">
        <v>6</v>
      </c>
      <c r="J86" s="126">
        <v>6</v>
      </c>
      <c r="K86" s="127">
        <v>1</v>
      </c>
      <c r="L86" s="117">
        <v>1</v>
      </c>
      <c r="M86" s="132">
        <v>9.02</v>
      </c>
      <c r="N86" s="132">
        <v>0.2</v>
      </c>
      <c r="O86" s="132">
        <v>0.22</v>
      </c>
      <c r="P86" s="120">
        <v>0.66999999999999993</v>
      </c>
      <c r="Q86" s="133">
        <v>0.02</v>
      </c>
      <c r="R86" s="113">
        <f t="shared" si="3"/>
        <v>10.129999999999999</v>
      </c>
      <c r="S86" s="120">
        <v>0.15</v>
      </c>
      <c r="T86" s="120">
        <v>0.2</v>
      </c>
      <c r="U86" s="125">
        <v>0</v>
      </c>
      <c r="V86" s="125">
        <v>0</v>
      </c>
      <c r="W86" s="113">
        <f t="shared" si="5"/>
        <v>0.35</v>
      </c>
      <c r="X86" s="113">
        <f t="shared" si="4"/>
        <v>10.479999999999999</v>
      </c>
    </row>
    <row r="87" spans="1:24" s="120" customFormat="1">
      <c r="A87" s="2" t="s">
        <v>20</v>
      </c>
      <c r="B87" s="122">
        <v>3</v>
      </c>
      <c r="C87" s="123"/>
      <c r="D87" s="124">
        <v>2</v>
      </c>
      <c r="E87" s="125">
        <v>6473</v>
      </c>
      <c r="F87" s="124">
        <v>874</v>
      </c>
      <c r="G87" s="123">
        <v>7.0000000000000007E-2</v>
      </c>
      <c r="H87" s="124">
        <v>1</v>
      </c>
      <c r="I87" s="126">
        <v>6</v>
      </c>
      <c r="J87" s="126">
        <v>6</v>
      </c>
      <c r="K87" s="127">
        <v>1</v>
      </c>
      <c r="L87" s="117">
        <v>1</v>
      </c>
      <c r="M87" s="132">
        <v>7.88</v>
      </c>
      <c r="N87" s="132">
        <v>0.19</v>
      </c>
      <c r="O87" s="132">
        <v>0.24</v>
      </c>
      <c r="P87" s="120">
        <v>0.4</v>
      </c>
      <c r="Q87" s="133">
        <v>0.04</v>
      </c>
      <c r="R87" s="113">
        <f t="shared" si="3"/>
        <v>8.75</v>
      </c>
      <c r="S87" s="120">
        <v>7.0000000000000007E-2</v>
      </c>
      <c r="T87" s="120">
        <v>7.0000000000000007E-2</v>
      </c>
      <c r="U87" s="125">
        <v>0</v>
      </c>
      <c r="V87" s="125">
        <v>0</v>
      </c>
      <c r="W87" s="113">
        <f t="shared" si="5"/>
        <v>0.14000000000000001</v>
      </c>
      <c r="X87" s="113">
        <f t="shared" si="4"/>
        <v>8.89</v>
      </c>
    </row>
    <row r="88" spans="1:24" s="120" customFormat="1">
      <c r="A88" s="2" t="s">
        <v>21</v>
      </c>
      <c r="B88" s="122">
        <v>3</v>
      </c>
      <c r="C88" s="123"/>
      <c r="D88" s="124">
        <v>2</v>
      </c>
      <c r="E88" s="125">
        <v>3090</v>
      </c>
      <c r="F88" s="124">
        <v>1007</v>
      </c>
      <c r="G88" s="123">
        <v>0.04</v>
      </c>
      <c r="H88" s="124">
        <v>1</v>
      </c>
      <c r="I88" s="126">
        <v>3</v>
      </c>
      <c r="J88" s="126">
        <v>3</v>
      </c>
      <c r="K88" s="127">
        <v>1</v>
      </c>
      <c r="L88" s="117">
        <v>1</v>
      </c>
      <c r="M88" s="132">
        <v>3.38</v>
      </c>
      <c r="N88" s="132">
        <v>0.17</v>
      </c>
      <c r="O88" s="132">
        <v>0.25</v>
      </c>
      <c r="P88" s="120">
        <v>0.34</v>
      </c>
      <c r="Q88" s="133">
        <v>0.03</v>
      </c>
      <c r="R88" s="113">
        <f t="shared" si="3"/>
        <v>4.17</v>
      </c>
      <c r="S88" s="120">
        <v>0.19</v>
      </c>
      <c r="T88" s="120">
        <v>0.21</v>
      </c>
      <c r="U88" s="125">
        <v>0</v>
      </c>
      <c r="V88" s="125">
        <v>0</v>
      </c>
      <c r="W88" s="113">
        <f t="shared" si="5"/>
        <v>0.4</v>
      </c>
      <c r="X88" s="113">
        <f t="shared" si="4"/>
        <v>4.57</v>
      </c>
    </row>
    <row r="89" spans="1:24" s="120" customFormat="1">
      <c r="A89" s="2" t="s">
        <v>45</v>
      </c>
      <c r="B89" s="122">
        <v>3</v>
      </c>
      <c r="C89" s="123"/>
      <c r="D89" s="124">
        <v>2</v>
      </c>
      <c r="E89" s="125">
        <v>2936</v>
      </c>
      <c r="F89" s="124">
        <v>1856</v>
      </c>
      <c r="G89" s="123">
        <v>0.03</v>
      </c>
      <c r="H89" s="124">
        <v>1</v>
      </c>
      <c r="I89" s="126">
        <v>3</v>
      </c>
      <c r="J89" s="126">
        <v>3</v>
      </c>
      <c r="K89" s="127">
        <v>1</v>
      </c>
      <c r="L89" s="117">
        <v>1</v>
      </c>
      <c r="M89" s="132">
        <v>1.96</v>
      </c>
      <c r="N89" s="132">
        <v>0.16</v>
      </c>
      <c r="O89" s="132">
        <v>0.21</v>
      </c>
      <c r="P89" s="120">
        <v>0.27</v>
      </c>
      <c r="Q89" s="133">
        <v>0.02</v>
      </c>
      <c r="R89" s="113">
        <f t="shared" si="3"/>
        <v>2.62</v>
      </c>
      <c r="S89" s="120">
        <v>0.02</v>
      </c>
      <c r="T89" s="120">
        <v>0.1</v>
      </c>
      <c r="U89" s="125">
        <v>0</v>
      </c>
      <c r="V89" s="125">
        <v>0</v>
      </c>
      <c r="W89" s="113">
        <f t="shared" si="5"/>
        <v>0.12000000000000001</v>
      </c>
      <c r="X89" s="113">
        <f t="shared" si="4"/>
        <v>2.74</v>
      </c>
    </row>
    <row r="90" spans="1:24" s="120" customFormat="1">
      <c r="A90" s="2" t="s">
        <v>131</v>
      </c>
      <c r="B90" s="122">
        <v>3</v>
      </c>
      <c r="C90" s="123"/>
      <c r="D90" s="124">
        <v>2</v>
      </c>
      <c r="E90" s="125">
        <v>3608</v>
      </c>
      <c r="F90" s="124">
        <v>2697</v>
      </c>
      <c r="G90" s="123">
        <v>0.01</v>
      </c>
      <c r="H90" s="124">
        <v>1</v>
      </c>
      <c r="I90" s="126">
        <v>4</v>
      </c>
      <c r="J90" s="126">
        <v>4</v>
      </c>
      <c r="K90" s="127">
        <v>1</v>
      </c>
      <c r="L90" s="117">
        <v>1</v>
      </c>
      <c r="M90" s="132">
        <v>3.28</v>
      </c>
      <c r="N90" s="132">
        <v>0.15</v>
      </c>
      <c r="O90" s="132">
        <v>0.2</v>
      </c>
      <c r="P90" s="120">
        <v>0.2</v>
      </c>
      <c r="Q90" s="133">
        <v>0.01</v>
      </c>
      <c r="R90" s="113">
        <f t="shared" si="3"/>
        <v>3.84</v>
      </c>
      <c r="S90" s="120">
        <v>0.01</v>
      </c>
      <c r="T90" s="120">
        <v>0.01</v>
      </c>
      <c r="U90" s="125">
        <v>0</v>
      </c>
      <c r="V90" s="125">
        <v>0</v>
      </c>
      <c r="W90" s="113">
        <f t="shared" si="5"/>
        <v>0.02</v>
      </c>
      <c r="X90" s="113">
        <f t="shared" si="4"/>
        <v>3.86</v>
      </c>
    </row>
    <row r="91" spans="1:24" s="120" customFormat="1">
      <c r="A91" s="2" t="s">
        <v>23</v>
      </c>
      <c r="B91" s="122">
        <v>3</v>
      </c>
      <c r="C91" s="123"/>
      <c r="D91" s="124">
        <v>2</v>
      </c>
      <c r="E91" s="125">
        <v>3094</v>
      </c>
      <c r="F91" s="124">
        <v>841</v>
      </c>
      <c r="G91" s="123">
        <v>0.05</v>
      </c>
      <c r="H91" s="124">
        <v>1</v>
      </c>
      <c r="I91" s="126">
        <v>3</v>
      </c>
      <c r="J91" s="126">
        <v>3</v>
      </c>
      <c r="K91" s="127">
        <v>1</v>
      </c>
      <c r="L91" s="117">
        <v>1</v>
      </c>
      <c r="M91" s="132">
        <v>5.29</v>
      </c>
      <c r="N91" s="132">
        <v>0.18</v>
      </c>
      <c r="O91" s="132">
        <v>0.24</v>
      </c>
      <c r="P91" s="120">
        <v>0.41000000000000003</v>
      </c>
      <c r="Q91" s="133">
        <v>0.02</v>
      </c>
      <c r="R91" s="113">
        <f t="shared" si="3"/>
        <v>6.14</v>
      </c>
      <c r="S91" s="120">
        <v>0.54</v>
      </c>
      <c r="T91" s="120">
        <v>0.12</v>
      </c>
      <c r="U91" s="125">
        <v>0</v>
      </c>
      <c r="V91" s="125">
        <v>0</v>
      </c>
      <c r="W91" s="113">
        <f t="shared" si="5"/>
        <v>0.66</v>
      </c>
      <c r="X91" s="113">
        <f t="shared" si="4"/>
        <v>6.8</v>
      </c>
    </row>
    <row r="92" spans="1:24" s="120" customFormat="1">
      <c r="A92" s="2" t="s">
        <v>46</v>
      </c>
      <c r="B92" s="122">
        <v>3</v>
      </c>
      <c r="C92" s="123"/>
      <c r="D92" s="124">
        <v>2</v>
      </c>
      <c r="E92" s="125">
        <v>4380</v>
      </c>
      <c r="F92" s="124">
        <v>2222</v>
      </c>
      <c r="G92" s="123">
        <v>0.06</v>
      </c>
      <c r="H92" s="124">
        <v>1</v>
      </c>
      <c r="I92" s="126">
        <v>11</v>
      </c>
      <c r="J92" s="126">
        <v>11</v>
      </c>
      <c r="K92" s="127">
        <v>1</v>
      </c>
      <c r="L92" s="117">
        <v>1</v>
      </c>
      <c r="M92" s="132">
        <v>8.06</v>
      </c>
      <c r="N92" s="132">
        <v>0.18</v>
      </c>
      <c r="O92" s="132">
        <v>0.3</v>
      </c>
      <c r="P92" s="120">
        <v>0.32</v>
      </c>
      <c r="Q92" s="133">
        <v>0.02</v>
      </c>
      <c r="R92" s="113">
        <f t="shared" si="3"/>
        <v>8.8800000000000008</v>
      </c>
      <c r="S92" s="120">
        <v>0.11</v>
      </c>
      <c r="T92" s="120">
        <v>0.05</v>
      </c>
      <c r="U92" s="125">
        <v>0</v>
      </c>
      <c r="V92" s="125">
        <v>0</v>
      </c>
      <c r="W92" s="113">
        <f t="shared" si="5"/>
        <v>0.16</v>
      </c>
      <c r="X92" s="113">
        <f t="shared" si="4"/>
        <v>9.0400000000000009</v>
      </c>
    </row>
    <row r="93" spans="1:24" s="120" customFormat="1">
      <c r="A93" s="2" t="s">
        <v>24</v>
      </c>
      <c r="B93" s="122">
        <v>3</v>
      </c>
      <c r="C93" s="123"/>
      <c r="D93" s="124">
        <v>2</v>
      </c>
      <c r="E93" s="125">
        <v>3013</v>
      </c>
      <c r="F93" s="124">
        <v>368</v>
      </c>
      <c r="G93" s="123">
        <v>0.06</v>
      </c>
      <c r="H93" s="124">
        <v>1</v>
      </c>
      <c r="I93" s="126">
        <v>3</v>
      </c>
      <c r="J93" s="126">
        <v>3</v>
      </c>
      <c r="K93" s="127">
        <v>1</v>
      </c>
      <c r="L93" s="117">
        <v>1</v>
      </c>
      <c r="M93" s="132">
        <v>30.95</v>
      </c>
      <c r="N93" s="132">
        <v>0.18</v>
      </c>
      <c r="O93" s="132">
        <v>0.31</v>
      </c>
      <c r="P93" s="120">
        <v>1.45</v>
      </c>
      <c r="Q93" s="133">
        <v>0.04</v>
      </c>
      <c r="R93" s="113">
        <f t="shared" si="3"/>
        <v>32.93</v>
      </c>
      <c r="S93" s="120">
        <v>1.4</v>
      </c>
      <c r="T93" s="120">
        <v>0.45</v>
      </c>
      <c r="U93" s="125">
        <v>0</v>
      </c>
      <c r="V93" s="125">
        <v>0</v>
      </c>
      <c r="W93" s="113">
        <f t="shared" si="5"/>
        <v>1.8499999999999999</v>
      </c>
      <c r="X93" s="113">
        <f t="shared" si="4"/>
        <v>34.78</v>
      </c>
    </row>
    <row r="94" spans="1:24" s="120" customFormat="1">
      <c r="A94" s="2" t="s">
        <v>132</v>
      </c>
      <c r="B94" s="122">
        <v>3</v>
      </c>
      <c r="C94" s="123"/>
      <c r="D94" s="124">
        <v>2</v>
      </c>
      <c r="E94" s="125">
        <v>3255</v>
      </c>
      <c r="F94" s="124">
        <v>1274</v>
      </c>
      <c r="G94" s="123">
        <v>0.01</v>
      </c>
      <c r="H94" s="124">
        <v>1</v>
      </c>
      <c r="I94" s="126">
        <v>2</v>
      </c>
      <c r="J94" s="126">
        <v>2</v>
      </c>
      <c r="K94" s="127">
        <v>1</v>
      </c>
      <c r="L94" s="117">
        <v>1</v>
      </c>
      <c r="M94" s="132">
        <v>4.42</v>
      </c>
      <c r="N94" s="132">
        <v>0.15</v>
      </c>
      <c r="O94" s="132">
        <v>0.22</v>
      </c>
      <c r="P94" s="120">
        <v>0.49</v>
      </c>
      <c r="Q94" s="133">
        <v>0.01</v>
      </c>
      <c r="R94" s="113">
        <f t="shared" si="3"/>
        <v>5.29</v>
      </c>
      <c r="S94" s="120">
        <v>0.15</v>
      </c>
      <c r="T94" s="120">
        <v>0.08</v>
      </c>
      <c r="U94" s="125">
        <v>0</v>
      </c>
      <c r="V94" s="125">
        <v>0</v>
      </c>
      <c r="W94" s="113">
        <f t="shared" si="5"/>
        <v>0.22999999999999998</v>
      </c>
      <c r="X94" s="113">
        <f t="shared" si="4"/>
        <v>5.52</v>
      </c>
    </row>
    <row r="95" spans="1:24" s="120" customFormat="1">
      <c r="A95" s="2" t="s">
        <v>48</v>
      </c>
      <c r="B95" s="122">
        <v>3</v>
      </c>
      <c r="C95" s="123"/>
      <c r="D95" s="124">
        <v>2</v>
      </c>
      <c r="E95" s="125">
        <v>2167</v>
      </c>
      <c r="F95" s="124">
        <v>5735</v>
      </c>
      <c r="G95" s="123">
        <v>7.0000000000000007E-2</v>
      </c>
      <c r="H95" s="124">
        <v>1</v>
      </c>
      <c r="I95" s="126">
        <v>3</v>
      </c>
      <c r="J95" s="126">
        <v>3</v>
      </c>
      <c r="K95" s="127">
        <v>1</v>
      </c>
      <c r="L95" s="117">
        <v>1</v>
      </c>
      <c r="M95" s="132">
        <v>1.88</v>
      </c>
      <c r="N95" s="132">
        <v>0.19</v>
      </c>
      <c r="O95" s="132">
        <v>0.18</v>
      </c>
      <c r="P95" s="120">
        <v>0.19999999999999998</v>
      </c>
      <c r="Q95" s="133">
        <v>0</v>
      </c>
      <c r="R95" s="113">
        <f t="shared" si="3"/>
        <v>2.4500000000000002</v>
      </c>
      <c r="S95" s="120">
        <v>0.56999999999999995</v>
      </c>
      <c r="T95" s="120">
        <v>0.16</v>
      </c>
      <c r="U95" s="125">
        <v>0</v>
      </c>
      <c r="V95" s="125">
        <v>0</v>
      </c>
      <c r="W95" s="113">
        <f t="shared" si="5"/>
        <v>0.73</v>
      </c>
      <c r="X95" s="113">
        <f t="shared" si="4"/>
        <v>3.18</v>
      </c>
    </row>
    <row r="96" spans="1:24" s="120" customFormat="1">
      <c r="A96" s="2" t="s">
        <v>25</v>
      </c>
      <c r="B96" s="122">
        <v>3</v>
      </c>
      <c r="C96" s="123"/>
      <c r="D96" s="124">
        <v>2</v>
      </c>
      <c r="E96" s="125">
        <v>3265</v>
      </c>
      <c r="F96" s="124">
        <v>2347</v>
      </c>
      <c r="G96" s="123">
        <v>0.04</v>
      </c>
      <c r="H96" s="124">
        <v>1</v>
      </c>
      <c r="I96" s="126">
        <v>7</v>
      </c>
      <c r="J96" s="126">
        <v>7</v>
      </c>
      <c r="K96" s="127">
        <v>1</v>
      </c>
      <c r="L96" s="117">
        <v>1</v>
      </c>
      <c r="M96" s="132">
        <v>3.23</v>
      </c>
      <c r="N96" s="132">
        <v>0.17</v>
      </c>
      <c r="O96" s="132">
        <v>0.2</v>
      </c>
      <c r="P96" s="120">
        <v>0.2</v>
      </c>
      <c r="Q96" s="133">
        <v>0.01</v>
      </c>
      <c r="R96" s="113">
        <f t="shared" si="3"/>
        <v>3.81</v>
      </c>
      <c r="S96" s="120">
        <v>0.06</v>
      </c>
      <c r="T96" s="120">
        <v>0.03</v>
      </c>
      <c r="U96" s="125">
        <v>0</v>
      </c>
      <c r="V96" s="125">
        <v>0</v>
      </c>
      <c r="W96" s="113">
        <f t="shared" si="5"/>
        <v>0.09</v>
      </c>
      <c r="X96" s="113">
        <f t="shared" si="4"/>
        <v>3.9</v>
      </c>
    </row>
    <row r="97" spans="1:24" s="120" customFormat="1">
      <c r="A97" s="2" t="s">
        <v>49</v>
      </c>
      <c r="B97" s="122">
        <v>3</v>
      </c>
      <c r="C97" s="123"/>
      <c r="D97" s="124">
        <v>2</v>
      </c>
      <c r="E97" s="125">
        <v>2691</v>
      </c>
      <c r="F97" s="124">
        <v>2905</v>
      </c>
      <c r="G97" s="123">
        <v>0.06</v>
      </c>
      <c r="H97" s="124">
        <v>1</v>
      </c>
      <c r="I97" s="126">
        <v>2</v>
      </c>
      <c r="J97" s="126">
        <v>2</v>
      </c>
      <c r="K97" s="127">
        <v>1</v>
      </c>
      <c r="L97" s="117">
        <v>1</v>
      </c>
      <c r="M97" s="132">
        <v>1.85</v>
      </c>
      <c r="N97" s="132">
        <v>0.18</v>
      </c>
      <c r="O97" s="132">
        <v>0.2</v>
      </c>
      <c r="P97" s="120">
        <v>0.19</v>
      </c>
      <c r="Q97" s="133">
        <v>0.01</v>
      </c>
      <c r="R97" s="113">
        <f t="shared" si="3"/>
        <v>2.4300000000000002</v>
      </c>
      <c r="S97" s="120">
        <v>0.09</v>
      </c>
      <c r="T97" s="120">
        <v>0.02</v>
      </c>
      <c r="U97" s="125">
        <v>0</v>
      </c>
      <c r="V97" s="125">
        <v>0</v>
      </c>
      <c r="W97" s="113">
        <f t="shared" si="5"/>
        <v>0.11</v>
      </c>
      <c r="X97" s="113">
        <f t="shared" si="4"/>
        <v>2.54</v>
      </c>
    </row>
    <row r="98" spans="1:24" s="120" customFormat="1">
      <c r="A98" s="2" t="s">
        <v>133</v>
      </c>
      <c r="B98" s="122">
        <v>3</v>
      </c>
      <c r="C98" s="123"/>
      <c r="D98" s="124">
        <v>2</v>
      </c>
      <c r="E98" s="125">
        <v>1728</v>
      </c>
      <c r="F98" s="124">
        <v>2639</v>
      </c>
      <c r="G98" s="123">
        <v>0.06</v>
      </c>
      <c r="H98" s="124">
        <v>1</v>
      </c>
      <c r="I98" s="126">
        <v>4</v>
      </c>
      <c r="J98" s="126">
        <v>4</v>
      </c>
      <c r="K98" s="127">
        <v>1</v>
      </c>
      <c r="L98" s="117">
        <v>1</v>
      </c>
      <c r="M98" s="132">
        <v>2.29</v>
      </c>
      <c r="N98" s="132">
        <v>0.19</v>
      </c>
      <c r="O98" s="132">
        <v>0.2</v>
      </c>
      <c r="P98" s="120">
        <v>0.21</v>
      </c>
      <c r="Q98" s="133">
        <v>0.01</v>
      </c>
      <c r="R98" s="113">
        <f t="shared" si="3"/>
        <v>2.9</v>
      </c>
      <c r="S98" s="120">
        <v>7.0000000000000007E-2</v>
      </c>
      <c r="T98" s="120">
        <v>0.04</v>
      </c>
      <c r="U98" s="125">
        <v>0</v>
      </c>
      <c r="V98" s="125">
        <v>0</v>
      </c>
      <c r="W98" s="113">
        <f t="shared" si="5"/>
        <v>0.11000000000000001</v>
      </c>
      <c r="X98" s="113">
        <f t="shared" si="4"/>
        <v>3.01</v>
      </c>
    </row>
    <row r="99" spans="1:24" s="120" customFormat="1">
      <c r="A99" s="2" t="s">
        <v>26</v>
      </c>
      <c r="B99" s="122">
        <v>3</v>
      </c>
      <c r="C99" s="123"/>
      <c r="D99" s="124">
        <v>2</v>
      </c>
      <c r="E99" s="125">
        <v>3312</v>
      </c>
      <c r="F99" s="124">
        <v>561</v>
      </c>
      <c r="G99" s="123">
        <v>0.02</v>
      </c>
      <c r="H99" s="124">
        <v>1</v>
      </c>
      <c r="I99" s="126">
        <v>3</v>
      </c>
      <c r="J99" s="126">
        <v>3</v>
      </c>
      <c r="K99" s="127">
        <v>1</v>
      </c>
      <c r="L99" s="117">
        <v>1</v>
      </c>
      <c r="M99" s="132">
        <v>5.63</v>
      </c>
      <c r="N99" s="132">
        <v>0.16</v>
      </c>
      <c r="O99" s="132">
        <v>0.27</v>
      </c>
      <c r="P99" s="120">
        <v>0.54</v>
      </c>
      <c r="Q99" s="133">
        <v>0.03</v>
      </c>
      <c r="R99" s="113">
        <f t="shared" si="3"/>
        <v>6.6300000000000008</v>
      </c>
      <c r="S99" s="120">
        <v>0.44</v>
      </c>
      <c r="T99" s="120">
        <v>0.12</v>
      </c>
      <c r="U99" s="125">
        <v>0</v>
      </c>
      <c r="V99" s="125">
        <v>0</v>
      </c>
      <c r="W99" s="113">
        <f t="shared" si="5"/>
        <v>0.56000000000000005</v>
      </c>
      <c r="X99" s="113">
        <f t="shared" si="4"/>
        <v>7.1900000000000013</v>
      </c>
    </row>
    <row r="100" spans="1:24" s="120" customFormat="1">
      <c r="A100" s="2" t="s">
        <v>27</v>
      </c>
      <c r="B100" s="122">
        <v>3</v>
      </c>
      <c r="C100" s="123"/>
      <c r="D100" s="124">
        <v>2</v>
      </c>
      <c r="E100" s="125">
        <v>1863</v>
      </c>
      <c r="F100" s="124">
        <v>1090</v>
      </c>
      <c r="G100" s="123">
        <v>0.05</v>
      </c>
      <c r="H100" s="124">
        <v>1</v>
      </c>
      <c r="I100" s="126">
        <v>4</v>
      </c>
      <c r="J100" s="126">
        <v>4</v>
      </c>
      <c r="K100" s="127">
        <v>1</v>
      </c>
      <c r="L100" s="117">
        <v>1</v>
      </c>
      <c r="M100" s="132">
        <v>4.3</v>
      </c>
      <c r="N100" s="132">
        <v>0.17</v>
      </c>
      <c r="O100" s="132">
        <v>0.23</v>
      </c>
      <c r="P100" s="120">
        <v>0.32</v>
      </c>
      <c r="Q100" s="133">
        <v>0.01</v>
      </c>
      <c r="R100" s="113">
        <f t="shared" si="3"/>
        <v>5.03</v>
      </c>
      <c r="S100" s="120">
        <v>0.03</v>
      </c>
      <c r="T100" s="120">
        <v>0.04</v>
      </c>
      <c r="U100" s="125">
        <v>0</v>
      </c>
      <c r="V100" s="125">
        <v>0</v>
      </c>
      <c r="W100" s="113">
        <f t="shared" si="5"/>
        <v>7.0000000000000007E-2</v>
      </c>
      <c r="X100" s="113">
        <f t="shared" si="4"/>
        <v>5.1000000000000005</v>
      </c>
    </row>
    <row r="101" spans="1:24" s="120" customFormat="1">
      <c r="A101" s="2" t="s">
        <v>28</v>
      </c>
      <c r="B101" s="122">
        <v>3</v>
      </c>
      <c r="C101" s="123"/>
      <c r="D101" s="124">
        <v>2</v>
      </c>
      <c r="E101" s="125">
        <v>1945</v>
      </c>
      <c r="F101" s="124">
        <v>1405</v>
      </c>
      <c r="G101" s="123">
        <v>7.0000000000000007E-2</v>
      </c>
      <c r="H101" s="124">
        <v>1</v>
      </c>
      <c r="I101" s="126">
        <v>6</v>
      </c>
      <c r="J101" s="126">
        <v>6</v>
      </c>
      <c r="K101" s="127">
        <v>1</v>
      </c>
      <c r="L101" s="117">
        <v>1</v>
      </c>
      <c r="M101" s="132">
        <v>4.3499999999999996</v>
      </c>
      <c r="N101" s="132">
        <v>0.19</v>
      </c>
      <c r="O101" s="132">
        <v>0.22</v>
      </c>
      <c r="P101" s="120">
        <v>0.28000000000000003</v>
      </c>
      <c r="Q101" s="133">
        <v>0.01</v>
      </c>
      <c r="R101" s="113">
        <f t="shared" si="3"/>
        <v>5.05</v>
      </c>
      <c r="S101" s="120">
        <v>0.14000000000000001</v>
      </c>
      <c r="T101" s="120">
        <v>7.0000000000000007E-2</v>
      </c>
      <c r="U101" s="125">
        <v>0</v>
      </c>
      <c r="V101" s="125">
        <v>0</v>
      </c>
      <c r="W101" s="113">
        <f t="shared" si="5"/>
        <v>0.21000000000000002</v>
      </c>
      <c r="X101" s="113">
        <f t="shared" si="4"/>
        <v>5.26</v>
      </c>
    </row>
    <row r="102" spans="1:24" s="120" customFormat="1">
      <c r="A102" s="2" t="s">
        <v>29</v>
      </c>
      <c r="B102" s="122">
        <v>3</v>
      </c>
      <c r="C102" s="123"/>
      <c r="D102" s="124">
        <v>2</v>
      </c>
      <c r="E102" s="125">
        <v>2074</v>
      </c>
      <c r="F102" s="124">
        <v>867</v>
      </c>
      <c r="G102" s="123">
        <v>7.0000000000000007E-2</v>
      </c>
      <c r="H102" s="124">
        <v>1</v>
      </c>
      <c r="I102" s="126">
        <v>6</v>
      </c>
      <c r="J102" s="126">
        <v>6</v>
      </c>
      <c r="K102" s="127">
        <v>1</v>
      </c>
      <c r="L102" s="117">
        <v>1</v>
      </c>
      <c r="M102" s="132">
        <v>9.2899999999999991</v>
      </c>
      <c r="N102" s="132">
        <v>0.19</v>
      </c>
      <c r="O102" s="132">
        <v>0.35</v>
      </c>
      <c r="P102" s="120">
        <v>1.19</v>
      </c>
      <c r="Q102" s="133">
        <v>0.02</v>
      </c>
      <c r="R102" s="113">
        <f t="shared" si="3"/>
        <v>11.039999999999997</v>
      </c>
      <c r="S102" s="120">
        <v>0.32</v>
      </c>
      <c r="T102" s="120">
        <v>0.13</v>
      </c>
      <c r="U102" s="125">
        <v>0</v>
      </c>
      <c r="V102" s="125">
        <v>0</v>
      </c>
      <c r="W102" s="113">
        <f t="shared" si="5"/>
        <v>0.45</v>
      </c>
      <c r="X102" s="113">
        <f t="shared" si="4"/>
        <v>11.489999999999997</v>
      </c>
    </row>
    <row r="103" spans="1:24" s="120" customFormat="1">
      <c r="A103" s="2" t="s">
        <v>30</v>
      </c>
      <c r="B103" s="122">
        <v>3</v>
      </c>
      <c r="C103" s="123"/>
      <c r="D103" s="124">
        <v>2</v>
      </c>
      <c r="E103" s="125">
        <v>4486</v>
      </c>
      <c r="F103" s="124">
        <v>1132</v>
      </c>
      <c r="G103" s="123">
        <v>0.11</v>
      </c>
      <c r="H103" s="124">
        <v>1</v>
      </c>
      <c r="I103" s="126">
        <v>5</v>
      </c>
      <c r="J103" s="126">
        <v>5</v>
      </c>
      <c r="K103" s="127">
        <v>1</v>
      </c>
      <c r="L103" s="117">
        <v>1</v>
      </c>
      <c r="M103" s="132">
        <v>3.16</v>
      </c>
      <c r="N103" s="132">
        <v>0.22</v>
      </c>
      <c r="O103" s="132">
        <v>0.23</v>
      </c>
      <c r="P103" s="120">
        <v>0.31</v>
      </c>
      <c r="Q103" s="133">
        <v>0.01</v>
      </c>
      <c r="R103" s="113">
        <f t="shared" si="3"/>
        <v>3.93</v>
      </c>
      <c r="S103" s="120">
        <v>0.16</v>
      </c>
      <c r="T103" s="120">
        <v>0.05</v>
      </c>
      <c r="U103" s="125">
        <v>0</v>
      </c>
      <c r="V103" s="125">
        <v>0</v>
      </c>
      <c r="W103" s="113">
        <f t="shared" si="5"/>
        <v>0.21000000000000002</v>
      </c>
      <c r="X103" s="113">
        <f t="shared" si="4"/>
        <v>4.1400000000000006</v>
      </c>
    </row>
    <row r="104" spans="1:24" s="120" customFormat="1">
      <c r="A104" s="2" t="s">
        <v>31</v>
      </c>
      <c r="B104" s="122">
        <v>3</v>
      </c>
      <c r="C104" s="123"/>
      <c r="D104" s="124">
        <v>2</v>
      </c>
      <c r="E104" s="125">
        <v>549</v>
      </c>
      <c r="F104" s="124">
        <v>397</v>
      </c>
      <c r="G104" s="123">
        <v>7.0000000000000007E-2</v>
      </c>
      <c r="H104" s="124">
        <v>1</v>
      </c>
      <c r="I104" s="126">
        <v>3</v>
      </c>
      <c r="J104" s="126">
        <v>3</v>
      </c>
      <c r="K104" s="127">
        <v>1</v>
      </c>
      <c r="L104" s="117">
        <v>1</v>
      </c>
      <c r="M104" s="132">
        <v>10.19</v>
      </c>
      <c r="N104" s="132">
        <v>0.19</v>
      </c>
      <c r="O104" s="132">
        <v>0.3</v>
      </c>
      <c r="P104" s="120">
        <v>1</v>
      </c>
      <c r="Q104" s="133">
        <v>0.04</v>
      </c>
      <c r="R104" s="113">
        <f t="shared" si="3"/>
        <v>11.719999999999999</v>
      </c>
      <c r="S104" s="120">
        <v>0.53</v>
      </c>
      <c r="T104" s="120">
        <v>0.16</v>
      </c>
      <c r="U104" s="125">
        <v>0</v>
      </c>
      <c r="V104" s="125">
        <v>0</v>
      </c>
      <c r="W104" s="113">
        <f t="shared" si="5"/>
        <v>0.69000000000000006</v>
      </c>
      <c r="X104" s="113">
        <f t="shared" si="4"/>
        <v>12.409999999999998</v>
      </c>
    </row>
    <row r="105" spans="1:24" s="120" customFormat="1">
      <c r="A105" s="2" t="s">
        <v>32</v>
      </c>
      <c r="B105" s="122">
        <v>3</v>
      </c>
      <c r="C105" s="123"/>
      <c r="D105" s="124">
        <v>2</v>
      </c>
      <c r="E105" s="125">
        <v>2920</v>
      </c>
      <c r="F105" s="124">
        <v>816</v>
      </c>
      <c r="G105" s="123">
        <v>0.12</v>
      </c>
      <c r="H105" s="124">
        <v>1</v>
      </c>
      <c r="I105" s="126">
        <v>4</v>
      </c>
      <c r="J105" s="126">
        <v>4</v>
      </c>
      <c r="K105" s="127">
        <v>1</v>
      </c>
      <c r="L105" s="117">
        <v>1</v>
      </c>
      <c r="M105" s="132">
        <v>10.28</v>
      </c>
      <c r="N105" s="132">
        <v>0.22</v>
      </c>
      <c r="O105" s="132">
        <v>0.24</v>
      </c>
      <c r="P105" s="120">
        <v>0.45</v>
      </c>
      <c r="Q105" s="133">
        <v>0.02</v>
      </c>
      <c r="R105" s="113">
        <f t="shared" si="3"/>
        <v>11.209999999999999</v>
      </c>
      <c r="S105" s="120">
        <v>0.32</v>
      </c>
      <c r="T105" s="120">
        <v>0.06</v>
      </c>
      <c r="U105" s="125">
        <v>0</v>
      </c>
      <c r="V105" s="125">
        <v>0</v>
      </c>
      <c r="W105" s="113">
        <f t="shared" si="5"/>
        <v>0.38</v>
      </c>
      <c r="X105" s="113">
        <f t="shared" si="4"/>
        <v>11.59</v>
      </c>
    </row>
    <row r="106" spans="1:24" s="120" customFormat="1">
      <c r="A106" s="2" t="s">
        <v>134</v>
      </c>
      <c r="B106" s="122">
        <v>3</v>
      </c>
      <c r="C106" s="123"/>
      <c r="D106" s="124">
        <v>2</v>
      </c>
      <c r="E106" s="125">
        <v>3297</v>
      </c>
      <c r="F106" s="124">
        <v>479</v>
      </c>
      <c r="G106" s="123">
        <v>0.13</v>
      </c>
      <c r="H106" s="124">
        <v>1</v>
      </c>
      <c r="I106" s="126">
        <v>5</v>
      </c>
      <c r="J106" s="126">
        <v>5</v>
      </c>
      <c r="K106" s="127">
        <v>1</v>
      </c>
      <c r="L106" s="117">
        <v>1</v>
      </c>
      <c r="M106" s="132">
        <v>10.23</v>
      </c>
      <c r="N106" s="132">
        <v>0.23</v>
      </c>
      <c r="O106" s="132">
        <v>0.28000000000000003</v>
      </c>
      <c r="P106" s="120">
        <v>0.62</v>
      </c>
      <c r="Q106" s="133">
        <v>0.04</v>
      </c>
      <c r="R106" s="113">
        <f t="shared" si="3"/>
        <v>11.399999999999999</v>
      </c>
      <c r="S106" s="120">
        <v>0.45</v>
      </c>
      <c r="T106" s="120">
        <v>0.11</v>
      </c>
      <c r="U106" s="125">
        <v>0</v>
      </c>
      <c r="V106" s="125">
        <v>0</v>
      </c>
      <c r="W106" s="113">
        <f t="shared" si="5"/>
        <v>0.56000000000000005</v>
      </c>
      <c r="X106" s="113">
        <f t="shared" si="4"/>
        <v>11.959999999999999</v>
      </c>
    </row>
    <row r="107" spans="1:24" s="120" customFormat="1">
      <c r="A107" s="2" t="s">
        <v>33</v>
      </c>
      <c r="B107" s="122">
        <v>3</v>
      </c>
      <c r="C107" s="123"/>
      <c r="D107" s="124">
        <v>2</v>
      </c>
      <c r="E107" s="125">
        <v>1191</v>
      </c>
      <c r="F107" s="124">
        <v>477</v>
      </c>
      <c r="G107" s="123">
        <v>0.06</v>
      </c>
      <c r="H107" s="124">
        <v>1</v>
      </c>
      <c r="I107" s="126">
        <v>6</v>
      </c>
      <c r="J107" s="126">
        <v>6</v>
      </c>
      <c r="K107" s="127">
        <v>1</v>
      </c>
      <c r="L107" s="117">
        <v>1</v>
      </c>
      <c r="M107" s="132">
        <v>18.88</v>
      </c>
      <c r="N107" s="132">
        <v>0.19</v>
      </c>
      <c r="O107" s="132">
        <v>0.39</v>
      </c>
      <c r="P107" s="120">
        <v>1.1200000000000001</v>
      </c>
      <c r="Q107" s="133">
        <v>0.03</v>
      </c>
      <c r="R107" s="113">
        <f t="shared" si="3"/>
        <v>20.610000000000003</v>
      </c>
      <c r="S107" s="120">
        <v>0.22</v>
      </c>
      <c r="T107" s="120">
        <v>0.1</v>
      </c>
      <c r="U107" s="125">
        <v>0</v>
      </c>
      <c r="V107" s="125">
        <v>0</v>
      </c>
      <c r="W107" s="113">
        <f t="shared" si="5"/>
        <v>0.32</v>
      </c>
      <c r="X107" s="113">
        <f t="shared" si="4"/>
        <v>20.930000000000003</v>
      </c>
    </row>
    <row r="108" spans="1:24" s="120" customFormat="1">
      <c r="A108" s="2" t="s">
        <v>52</v>
      </c>
      <c r="B108" s="122">
        <v>3</v>
      </c>
      <c r="C108" s="123"/>
      <c r="D108" s="124">
        <v>2</v>
      </c>
      <c r="E108" s="125">
        <v>2904</v>
      </c>
      <c r="F108" s="124">
        <v>1573</v>
      </c>
      <c r="G108" s="123">
        <v>0.11</v>
      </c>
      <c r="H108" s="124">
        <v>1</v>
      </c>
      <c r="I108" s="126">
        <v>7</v>
      </c>
      <c r="J108" s="126">
        <v>7</v>
      </c>
      <c r="K108" s="127">
        <v>1</v>
      </c>
      <c r="L108" s="117">
        <v>1</v>
      </c>
      <c r="M108" s="132">
        <v>8.0399999999999991</v>
      </c>
      <c r="N108" s="132">
        <v>0.22</v>
      </c>
      <c r="O108" s="132">
        <v>0.28000000000000003</v>
      </c>
      <c r="P108" s="120">
        <v>0.56000000000000005</v>
      </c>
      <c r="Q108" s="133">
        <v>0.01</v>
      </c>
      <c r="R108" s="113">
        <f t="shared" si="3"/>
        <v>9.11</v>
      </c>
      <c r="S108" s="120">
        <v>0.15</v>
      </c>
      <c r="T108" s="120">
        <v>0.03</v>
      </c>
      <c r="U108" s="125">
        <v>0</v>
      </c>
      <c r="V108" s="125">
        <v>0</v>
      </c>
      <c r="W108" s="113">
        <f t="shared" si="5"/>
        <v>0.18</v>
      </c>
      <c r="X108" s="113">
        <f t="shared" si="4"/>
        <v>9.2899999999999991</v>
      </c>
    </row>
    <row r="109" spans="1:24" s="120" customFormat="1">
      <c r="A109" s="2" t="s">
        <v>53</v>
      </c>
      <c r="B109" s="122">
        <v>3</v>
      </c>
      <c r="C109" s="123"/>
      <c r="D109" s="124">
        <v>2</v>
      </c>
      <c r="E109" s="125">
        <v>3085</v>
      </c>
      <c r="F109" s="124">
        <v>770</v>
      </c>
      <c r="G109" s="123">
        <v>0.08</v>
      </c>
      <c r="H109" s="124">
        <v>1</v>
      </c>
      <c r="I109" s="126">
        <v>5</v>
      </c>
      <c r="J109" s="126">
        <v>5</v>
      </c>
      <c r="K109" s="127"/>
      <c r="L109" s="117">
        <v>1</v>
      </c>
      <c r="M109" s="132">
        <v>12.46</v>
      </c>
      <c r="N109" s="132">
        <v>0.2</v>
      </c>
      <c r="O109" s="132">
        <v>0.63</v>
      </c>
      <c r="P109" s="120">
        <v>0.42</v>
      </c>
      <c r="Q109" s="133">
        <v>0.02</v>
      </c>
      <c r="R109" s="113">
        <f t="shared" si="3"/>
        <v>13.73</v>
      </c>
      <c r="S109" s="120">
        <v>0.09</v>
      </c>
      <c r="T109" s="120">
        <v>0.13</v>
      </c>
      <c r="U109" s="125">
        <v>0</v>
      </c>
      <c r="V109" s="125">
        <v>0</v>
      </c>
      <c r="W109" s="113">
        <f t="shared" si="5"/>
        <v>0.22</v>
      </c>
      <c r="X109" s="113">
        <f t="shared" si="4"/>
        <v>13.950000000000001</v>
      </c>
    </row>
    <row r="110" spans="1:24" s="114" customFormat="1">
      <c r="A110" s="107" t="s">
        <v>85</v>
      </c>
      <c r="B110" s="108">
        <v>1</v>
      </c>
      <c r="C110" s="108">
        <v>1</v>
      </c>
      <c r="D110" s="108">
        <v>2</v>
      </c>
      <c r="E110" s="14">
        <v>13491</v>
      </c>
      <c r="F110" s="109">
        <v>1388</v>
      </c>
      <c r="G110" s="110">
        <v>8.5734870317002887E-2</v>
      </c>
      <c r="H110" s="108">
        <v>2</v>
      </c>
      <c r="I110" s="108">
        <v>3</v>
      </c>
      <c r="J110" s="14">
        <v>0</v>
      </c>
      <c r="K110" s="111"/>
      <c r="L110" s="108">
        <v>3</v>
      </c>
      <c r="M110" s="134">
        <v>13.959296940430105</v>
      </c>
      <c r="N110" s="134">
        <v>14.391969462071227</v>
      </c>
      <c r="O110" s="134">
        <v>2.254556512893696</v>
      </c>
      <c r="P110" s="112">
        <v>11.993024435201169</v>
      </c>
      <c r="Q110" s="135">
        <v>1.4335514590014091</v>
      </c>
      <c r="R110" s="113">
        <f t="shared" si="3"/>
        <v>44.032398809597602</v>
      </c>
      <c r="S110" s="134">
        <v>0.83409100712152262</v>
      </c>
      <c r="T110" s="134">
        <v>1.5517454774151995</v>
      </c>
      <c r="U110" s="134">
        <v>0.89031710821432752</v>
      </c>
      <c r="V110" s="134">
        <v>5.4352320060547417E-3</v>
      </c>
      <c r="W110" s="113">
        <f t="shared" si="5"/>
        <v>3.2815888247571046</v>
      </c>
      <c r="X110" s="113">
        <f t="shared" si="4"/>
        <v>47.313987634354703</v>
      </c>
    </row>
    <row r="111" spans="1:24" s="114" customFormat="1">
      <c r="A111" s="107" t="s">
        <v>86</v>
      </c>
      <c r="B111" s="108">
        <v>1</v>
      </c>
      <c r="C111" s="108">
        <v>1</v>
      </c>
      <c r="D111" s="108">
        <v>1</v>
      </c>
      <c r="E111" s="14">
        <v>15566</v>
      </c>
      <c r="F111" s="109">
        <v>3196</v>
      </c>
      <c r="G111" s="110">
        <v>4.0362953692115143E-2</v>
      </c>
      <c r="H111" s="108">
        <v>3</v>
      </c>
      <c r="I111" s="108">
        <v>7</v>
      </c>
      <c r="J111" s="14">
        <v>1</v>
      </c>
      <c r="K111" s="111"/>
      <c r="L111" s="108">
        <v>3</v>
      </c>
      <c r="M111" s="112">
        <v>53.826588715876227</v>
      </c>
      <c r="N111" s="112">
        <v>28.77616856989864</v>
      </c>
      <c r="O111" s="112">
        <v>4.3716928474134766</v>
      </c>
      <c r="P111" s="112">
        <v>4.4735158642807464</v>
      </c>
      <c r="Q111" s="112">
        <v>2.5783447038629181</v>
      </c>
      <c r="R111" s="113">
        <f t="shared" si="3"/>
        <v>94.026310701332008</v>
      </c>
      <c r="S111" s="112">
        <v>0.45927829634312761</v>
      </c>
      <c r="T111" s="112">
        <v>1.0938801158741771</v>
      </c>
      <c r="U111" s="112">
        <v>0.16536331063466039</v>
      </c>
      <c r="V111" s="112">
        <v>7.4836034876957589E-3</v>
      </c>
      <c r="W111" s="113">
        <f t="shared" si="5"/>
        <v>1.7260053263396609</v>
      </c>
      <c r="X111" s="113">
        <f t="shared" si="4"/>
        <v>95.752316027671668</v>
      </c>
    </row>
    <row r="112" spans="1:24" s="114" customFormat="1">
      <c r="A112" s="107" t="s">
        <v>87</v>
      </c>
      <c r="B112" s="108">
        <v>1</v>
      </c>
      <c r="C112" s="108">
        <v>1</v>
      </c>
      <c r="D112" s="108">
        <v>2</v>
      </c>
      <c r="E112" s="14">
        <v>11415</v>
      </c>
      <c r="F112" s="109">
        <v>1960</v>
      </c>
      <c r="G112" s="110">
        <v>2.4489795918367346E-2</v>
      </c>
      <c r="H112" s="108">
        <v>3</v>
      </c>
      <c r="I112" s="108">
        <v>4</v>
      </c>
      <c r="J112" s="14">
        <v>1</v>
      </c>
      <c r="K112" s="111"/>
      <c r="L112" s="108">
        <v>3</v>
      </c>
      <c r="M112" s="112">
        <v>115.76009065884747</v>
      </c>
      <c r="N112" s="112">
        <v>46.393260593487987</v>
      </c>
      <c r="O112" s="112">
        <v>4.2927196158219134</v>
      </c>
      <c r="P112" s="112">
        <v>13.711026063085177</v>
      </c>
      <c r="Q112" s="112">
        <v>4.1568361491765238</v>
      </c>
      <c r="R112" s="113">
        <f t="shared" si="3"/>
        <v>184.31393308041905</v>
      </c>
      <c r="S112" s="112">
        <v>1.3069632757432643</v>
      </c>
      <c r="T112" s="112">
        <v>4.5921515247673543</v>
      </c>
      <c r="U112" s="112">
        <v>1.0664351508200529</v>
      </c>
      <c r="V112" s="112">
        <v>1.6187642551810218E-2</v>
      </c>
      <c r="W112" s="113">
        <f t="shared" si="5"/>
        <v>6.9817375938824817</v>
      </c>
      <c r="X112" s="113">
        <f t="shared" si="4"/>
        <v>191.29567067430153</v>
      </c>
    </row>
    <row r="113" spans="1:24" s="114" customFormat="1">
      <c r="A113" s="107" t="s">
        <v>88</v>
      </c>
      <c r="B113" s="108">
        <v>1</v>
      </c>
      <c r="C113" s="108">
        <v>1</v>
      </c>
      <c r="D113" s="108">
        <v>1</v>
      </c>
      <c r="E113" s="14">
        <v>14528</v>
      </c>
      <c r="F113" s="109">
        <v>1976</v>
      </c>
      <c r="G113" s="110">
        <v>4.7570850202429148E-2</v>
      </c>
      <c r="H113" s="108">
        <v>3</v>
      </c>
      <c r="I113" s="108">
        <v>8</v>
      </c>
      <c r="J113" s="14">
        <v>1</v>
      </c>
      <c r="K113" s="111"/>
      <c r="L113" s="108">
        <v>3</v>
      </c>
      <c r="M113" s="112">
        <v>83.011670135834748</v>
      </c>
      <c r="N113" s="112">
        <v>24.657814468832058</v>
      </c>
      <c r="O113" s="112">
        <v>1.7336454588895012</v>
      </c>
      <c r="P113" s="112">
        <v>12.583178896663577</v>
      </c>
      <c r="Q113" s="112">
        <v>2.2093401764073524</v>
      </c>
      <c r="R113" s="113">
        <f t="shared" si="3"/>
        <v>124.19564913662724</v>
      </c>
      <c r="S113" s="112">
        <v>1.8719925929519134</v>
      </c>
      <c r="T113" s="112">
        <v>2.753425566624085</v>
      </c>
      <c r="U113" s="112">
        <v>0.30945829287774285</v>
      </c>
      <c r="V113" s="112">
        <v>2.9010963457586896E-3</v>
      </c>
      <c r="W113" s="113">
        <f t="shared" si="5"/>
        <v>4.9377775487994997</v>
      </c>
      <c r="X113" s="113">
        <f t="shared" si="4"/>
        <v>129.13342668542674</v>
      </c>
    </row>
    <row r="114" spans="1:24" s="114" customFormat="1">
      <c r="A114" s="107" t="s">
        <v>89</v>
      </c>
      <c r="B114" s="108">
        <v>1</v>
      </c>
      <c r="C114" s="108">
        <v>1</v>
      </c>
      <c r="D114" s="108">
        <v>2</v>
      </c>
      <c r="E114" s="14">
        <v>15217</v>
      </c>
      <c r="F114" s="109">
        <v>2600</v>
      </c>
      <c r="G114" s="110">
        <v>9.1538461538461541E-2</v>
      </c>
      <c r="H114" s="108">
        <v>2</v>
      </c>
      <c r="I114" s="108">
        <v>7</v>
      </c>
      <c r="J114" s="14">
        <v>0</v>
      </c>
      <c r="K114" s="111"/>
      <c r="L114" s="108">
        <v>3</v>
      </c>
      <c r="M114" s="112">
        <v>15.871188872351508</v>
      </c>
      <c r="N114" s="112">
        <v>13.580682108281049</v>
      </c>
      <c r="O114" s="112">
        <v>2.5055804647640652</v>
      </c>
      <c r="P114" s="112">
        <v>3.1544089100084785</v>
      </c>
      <c r="Q114" s="112">
        <v>1.216829116901982</v>
      </c>
      <c r="R114" s="113">
        <f t="shared" si="3"/>
        <v>36.328689472307083</v>
      </c>
      <c r="S114" s="112">
        <v>1.0692161892278009</v>
      </c>
      <c r="T114" s="112">
        <v>1.2755885782390775</v>
      </c>
      <c r="U114" s="112">
        <v>1.0468365024034478</v>
      </c>
      <c r="V114" s="112">
        <v>1.755337965412202E-3</v>
      </c>
      <c r="W114" s="113">
        <f t="shared" si="5"/>
        <v>3.3933966078357383</v>
      </c>
      <c r="X114" s="113">
        <f t="shared" si="4"/>
        <v>39.722086080142823</v>
      </c>
    </row>
    <row r="115" spans="1:24" s="114" customFormat="1">
      <c r="A115" s="107" t="s">
        <v>90</v>
      </c>
      <c r="B115" s="108">
        <v>1</v>
      </c>
      <c r="C115" s="108">
        <v>1</v>
      </c>
      <c r="D115" s="108">
        <v>2</v>
      </c>
      <c r="E115" s="14">
        <v>7673</v>
      </c>
      <c r="F115" s="109">
        <v>852</v>
      </c>
      <c r="G115" s="110">
        <v>0.142018779342723</v>
      </c>
      <c r="H115" s="108">
        <v>2</v>
      </c>
      <c r="I115" s="108">
        <v>3</v>
      </c>
      <c r="J115" s="14">
        <v>0</v>
      </c>
      <c r="K115" s="111"/>
      <c r="L115" s="108">
        <v>3</v>
      </c>
      <c r="M115" s="112">
        <v>14.477596839718279</v>
      </c>
      <c r="N115" s="112">
        <v>9.320661585636751</v>
      </c>
      <c r="O115" s="112">
        <v>4.0516089990745927</v>
      </c>
      <c r="P115" s="112">
        <v>8.0018790797060557</v>
      </c>
      <c r="Q115" s="112">
        <v>0.83513127807305299</v>
      </c>
      <c r="R115" s="113">
        <f t="shared" si="3"/>
        <v>36.686877782208725</v>
      </c>
      <c r="S115" s="112">
        <v>1.5073332379518711</v>
      </c>
      <c r="T115" s="112">
        <v>3.6070171120443577</v>
      </c>
      <c r="U115" s="112">
        <v>1.8592837155666058</v>
      </c>
      <c r="V115" s="112">
        <v>2.4387632745787894E-3</v>
      </c>
      <c r="W115" s="113">
        <f t="shared" si="5"/>
        <v>6.9760728288374132</v>
      </c>
      <c r="X115" s="113">
        <f t="shared" si="4"/>
        <v>43.662950611046142</v>
      </c>
    </row>
    <row r="116" spans="1:24" s="114" customFormat="1">
      <c r="A116" s="107" t="s">
        <v>91</v>
      </c>
      <c r="B116" s="108">
        <v>1</v>
      </c>
      <c r="C116" s="108">
        <v>1</v>
      </c>
      <c r="D116" s="108">
        <v>2</v>
      </c>
      <c r="E116" s="14">
        <v>15365</v>
      </c>
      <c r="F116" s="109">
        <v>2076</v>
      </c>
      <c r="G116" s="110">
        <v>3.9017341040462429E-2</v>
      </c>
      <c r="H116" s="108">
        <v>2</v>
      </c>
      <c r="I116" s="108">
        <v>2</v>
      </c>
      <c r="J116" s="14">
        <v>0</v>
      </c>
      <c r="K116" s="111"/>
      <c r="L116" s="108">
        <v>3</v>
      </c>
      <c r="M116" s="112">
        <v>16.951890194305367</v>
      </c>
      <c r="N116" s="112">
        <v>29.713554537522782</v>
      </c>
      <c r="O116" s="112">
        <v>5.9468384544007664</v>
      </c>
      <c r="P116" s="112">
        <v>5.5791102945704631</v>
      </c>
      <c r="Q116" s="112">
        <v>2.6623344865620409</v>
      </c>
      <c r="R116" s="113">
        <f t="shared" si="3"/>
        <v>60.853727967361415</v>
      </c>
      <c r="S116" s="112">
        <v>1.759890404933552</v>
      </c>
      <c r="T116" s="112">
        <v>1.2357412721893128</v>
      </c>
      <c r="U116" s="112">
        <v>0.27478098493934894</v>
      </c>
      <c r="V116" s="112">
        <v>3.2631608586136838E-3</v>
      </c>
      <c r="W116" s="113">
        <f t="shared" si="5"/>
        <v>3.2736758229208274</v>
      </c>
      <c r="X116" s="113">
        <f t="shared" si="4"/>
        <v>64.127403790282244</v>
      </c>
    </row>
    <row r="117" spans="1:24" s="114" customFormat="1">
      <c r="A117" s="107" t="s">
        <v>92</v>
      </c>
      <c r="B117" s="108">
        <v>1</v>
      </c>
      <c r="C117" s="108">
        <v>1</v>
      </c>
      <c r="D117" s="108">
        <v>2</v>
      </c>
      <c r="E117" s="14">
        <v>15228</v>
      </c>
      <c r="F117" s="109">
        <v>2691</v>
      </c>
      <c r="G117" s="110">
        <v>4.0876997398736528E-2</v>
      </c>
      <c r="H117" s="108">
        <v>2</v>
      </c>
      <c r="I117" s="108">
        <v>2</v>
      </c>
      <c r="J117" s="14">
        <v>0</v>
      </c>
      <c r="K117" s="111"/>
      <c r="L117" s="108">
        <v>3</v>
      </c>
      <c r="M117" s="112">
        <v>11.605702277320479</v>
      </c>
      <c r="N117" s="112">
        <v>26.283866427906808</v>
      </c>
      <c r="O117" s="112">
        <v>4.8849560297817858</v>
      </c>
      <c r="P117" s="112">
        <v>7.6763080341172731</v>
      </c>
      <c r="Q117" s="112">
        <v>2.3550344319404504</v>
      </c>
      <c r="R117" s="113">
        <f t="shared" si="3"/>
        <v>52.805867201066803</v>
      </c>
      <c r="S117" s="112">
        <v>0.55572401953678252</v>
      </c>
      <c r="T117" s="112">
        <v>1.9540990370583824</v>
      </c>
      <c r="U117" s="112">
        <v>1.1657646385602669</v>
      </c>
      <c r="V117" s="112">
        <v>1.024123182495365E-3</v>
      </c>
      <c r="W117" s="113">
        <f t="shared" si="5"/>
        <v>3.6766118183379275</v>
      </c>
      <c r="X117" s="113">
        <f t="shared" si="4"/>
        <v>56.482479019404728</v>
      </c>
    </row>
    <row r="118" spans="1:24" s="114" customFormat="1">
      <c r="A118" s="107" t="s">
        <v>93</v>
      </c>
      <c r="B118" s="108">
        <v>1</v>
      </c>
      <c r="C118" s="108">
        <v>1</v>
      </c>
      <c r="D118" s="108">
        <v>1</v>
      </c>
      <c r="E118" s="14">
        <v>50094</v>
      </c>
      <c r="F118" s="109">
        <v>6957</v>
      </c>
      <c r="G118" s="110">
        <v>0.13037228690527528</v>
      </c>
      <c r="H118" s="108">
        <v>3</v>
      </c>
      <c r="I118" s="108">
        <v>10</v>
      </c>
      <c r="J118" s="14">
        <v>5</v>
      </c>
      <c r="K118" s="111"/>
      <c r="L118" s="108">
        <v>3</v>
      </c>
      <c r="M118" s="112">
        <v>36.014689428247181</v>
      </c>
      <c r="N118" s="112">
        <v>9.5832186714101226</v>
      </c>
      <c r="O118" s="112">
        <v>0.62314038315413955</v>
      </c>
      <c r="P118" s="112">
        <v>0.40652413356289496</v>
      </c>
      <c r="Q118" s="112">
        <v>0.85865639295834706</v>
      </c>
      <c r="R118" s="113">
        <f t="shared" si="3"/>
        <v>47.486229009332682</v>
      </c>
      <c r="S118" s="112">
        <v>0.20356801100985927</v>
      </c>
      <c r="T118" s="112">
        <v>0.1054555341958443</v>
      </c>
      <c r="U118" s="112">
        <v>5.9823858319229081E-2</v>
      </c>
      <c r="V118" s="112">
        <v>3.4660968029852487E-4</v>
      </c>
      <c r="W118" s="113">
        <f t="shared" si="5"/>
        <v>0.36919401320523121</v>
      </c>
      <c r="X118" s="113">
        <f t="shared" si="4"/>
        <v>47.855423022537913</v>
      </c>
    </row>
    <row r="119" spans="1:24" s="114" customFormat="1">
      <c r="A119" s="107" t="s">
        <v>94</v>
      </c>
      <c r="B119" s="108">
        <v>1</v>
      </c>
      <c r="C119" s="108">
        <v>1</v>
      </c>
      <c r="D119" s="108">
        <v>1</v>
      </c>
      <c r="E119" s="14">
        <v>24078</v>
      </c>
      <c r="F119" s="109">
        <v>4192</v>
      </c>
      <c r="G119" s="110">
        <v>0.15839694656488548</v>
      </c>
      <c r="H119" s="108">
        <v>3</v>
      </c>
      <c r="I119" s="108">
        <v>9</v>
      </c>
      <c r="J119" s="14">
        <v>5</v>
      </c>
      <c r="K119" s="111"/>
      <c r="L119" s="108">
        <v>3</v>
      </c>
      <c r="M119" s="112">
        <v>5.823575668947389</v>
      </c>
      <c r="N119" s="112">
        <v>8.5219100325663852</v>
      </c>
      <c r="O119" s="112">
        <v>0.87702768960803967</v>
      </c>
      <c r="P119" s="112">
        <v>0.31652264064765134</v>
      </c>
      <c r="Q119" s="112">
        <v>0.76356313891794825</v>
      </c>
      <c r="R119" s="113">
        <f t="shared" si="3"/>
        <v>16.302599170687412</v>
      </c>
      <c r="S119" s="112">
        <v>0.16614865050189584</v>
      </c>
      <c r="T119" s="112">
        <v>0.1128699036108224</v>
      </c>
      <c r="U119" s="112">
        <v>3.8026884110285784E-2</v>
      </c>
      <c r="V119" s="112">
        <v>3.7186704069224651E-4</v>
      </c>
      <c r="W119" s="113">
        <f t="shared" si="5"/>
        <v>0.31741730526369627</v>
      </c>
      <c r="X119" s="113">
        <f t="shared" si="4"/>
        <v>16.620016475951108</v>
      </c>
    </row>
    <row r="120" spans="1:24" s="120" customFormat="1">
      <c r="A120" s="116" t="s">
        <v>108</v>
      </c>
      <c r="B120" s="108">
        <v>2</v>
      </c>
      <c r="C120" s="108">
        <v>1</v>
      </c>
      <c r="D120" s="108"/>
      <c r="E120" s="108"/>
      <c r="F120" s="108"/>
      <c r="G120" s="108"/>
      <c r="H120" s="108"/>
      <c r="I120" s="108"/>
      <c r="J120" s="108"/>
      <c r="K120" s="108"/>
      <c r="L120" s="108">
        <v>3</v>
      </c>
      <c r="M120" s="119">
        <v>16.633168681233911</v>
      </c>
      <c r="N120" s="119">
        <v>3.3833390567867987</v>
      </c>
      <c r="O120" s="119">
        <v>1.906349263154572</v>
      </c>
      <c r="P120" s="119">
        <v>1.087715432076114</v>
      </c>
      <c r="Q120" s="119">
        <v>0.5909682715779172</v>
      </c>
      <c r="R120" s="113">
        <f t="shared" si="3"/>
        <v>23.601540704829311</v>
      </c>
      <c r="S120" s="119">
        <v>0.34226250761753374</v>
      </c>
      <c r="T120" s="119">
        <v>0.27000012400978102</v>
      </c>
      <c r="U120" s="125">
        <v>0</v>
      </c>
      <c r="V120" s="125">
        <v>0</v>
      </c>
      <c r="W120" s="113">
        <f t="shared" si="5"/>
        <v>0.61226263162731476</v>
      </c>
      <c r="X120" s="113">
        <f t="shared" si="4"/>
        <v>24.213803336456625</v>
      </c>
    </row>
    <row r="121" spans="1:24" s="120" customFormat="1">
      <c r="A121" s="116" t="s">
        <v>109</v>
      </c>
      <c r="B121" s="108">
        <v>2</v>
      </c>
      <c r="C121" s="108">
        <v>1</v>
      </c>
      <c r="D121" s="108"/>
      <c r="E121" s="108"/>
      <c r="F121" s="108"/>
      <c r="G121" s="108"/>
      <c r="H121" s="108"/>
      <c r="I121" s="108"/>
      <c r="J121" s="108"/>
      <c r="K121" s="108"/>
      <c r="L121" s="108">
        <v>3</v>
      </c>
      <c r="M121" s="119">
        <v>13.13053386369784</v>
      </c>
      <c r="N121" s="119">
        <v>3.6484989218029713</v>
      </c>
      <c r="O121" s="119">
        <v>0.63562255645582988</v>
      </c>
      <c r="P121" s="119">
        <v>0.55038448706718834</v>
      </c>
      <c r="Q121" s="119">
        <v>0.19704299250130727</v>
      </c>
      <c r="R121" s="113">
        <f t="shared" si="3"/>
        <v>18.162082821525132</v>
      </c>
      <c r="S121" s="119">
        <v>0.82305521152964767</v>
      </c>
      <c r="T121" s="119">
        <v>0.12506625930376605</v>
      </c>
      <c r="U121" s="125">
        <v>0</v>
      </c>
      <c r="V121" s="125">
        <v>0</v>
      </c>
      <c r="W121" s="113">
        <f t="shared" si="5"/>
        <v>0.94812147083341369</v>
      </c>
      <c r="X121" s="113">
        <f t="shared" si="4"/>
        <v>19.110204292358546</v>
      </c>
    </row>
    <row r="122" spans="1:24" s="120" customFormat="1">
      <c r="A122" s="116" t="s">
        <v>110</v>
      </c>
      <c r="B122" s="108">
        <v>2</v>
      </c>
      <c r="C122" s="108">
        <v>1</v>
      </c>
      <c r="D122" s="108"/>
      <c r="E122" s="108"/>
      <c r="F122" s="108"/>
      <c r="G122" s="108"/>
      <c r="H122" s="108"/>
      <c r="I122" s="108"/>
      <c r="J122" s="108"/>
      <c r="K122" s="108"/>
      <c r="L122" s="108">
        <v>3</v>
      </c>
      <c r="M122" s="119">
        <v>60.486707050885123</v>
      </c>
      <c r="N122" s="119">
        <v>4.9334001917418746</v>
      </c>
      <c r="O122" s="119">
        <v>4.1773212774522825</v>
      </c>
      <c r="P122" s="119">
        <v>3.9416139005280439</v>
      </c>
      <c r="Q122" s="119">
        <v>1.2949695960102074</v>
      </c>
      <c r="R122" s="113">
        <f t="shared" si="3"/>
        <v>74.834012016617521</v>
      </c>
      <c r="S122" s="119">
        <v>2.9483485301262573</v>
      </c>
      <c r="T122" s="119">
        <v>0.58091380151901029</v>
      </c>
      <c r="U122" s="125">
        <v>0</v>
      </c>
      <c r="V122" s="125">
        <v>0</v>
      </c>
      <c r="W122" s="113">
        <f t="shared" si="5"/>
        <v>3.5292623316452678</v>
      </c>
      <c r="X122" s="113">
        <f t="shared" si="4"/>
        <v>78.363274348262792</v>
      </c>
    </row>
    <row r="123" spans="1:24" s="120" customFormat="1">
      <c r="A123" s="116" t="s">
        <v>111</v>
      </c>
      <c r="B123" s="108">
        <v>2</v>
      </c>
      <c r="C123" s="108">
        <v>1</v>
      </c>
      <c r="D123" s="108"/>
      <c r="E123" s="108"/>
      <c r="F123" s="108"/>
      <c r="G123" s="108"/>
      <c r="H123" s="108"/>
      <c r="I123" s="108"/>
      <c r="J123" s="108"/>
      <c r="K123" s="108"/>
      <c r="L123" s="108">
        <v>3</v>
      </c>
      <c r="M123" s="119">
        <v>49.80442101921323</v>
      </c>
      <c r="N123" s="119">
        <v>6.1655216863011084</v>
      </c>
      <c r="O123" s="119">
        <v>6.4040236806048743</v>
      </c>
      <c r="P123" s="119">
        <v>1.1815209291388042</v>
      </c>
      <c r="Q123" s="119">
        <v>1.9852473409875111</v>
      </c>
      <c r="R123" s="113">
        <f t="shared" si="3"/>
        <v>65.540734656245533</v>
      </c>
      <c r="S123" s="119">
        <v>3.2324523009226294</v>
      </c>
      <c r="T123" s="119">
        <v>0.70057196627188145</v>
      </c>
      <c r="U123" s="125">
        <v>0</v>
      </c>
      <c r="V123" s="125">
        <v>0</v>
      </c>
      <c r="W123" s="113">
        <f t="shared" si="5"/>
        <v>3.9330242671945106</v>
      </c>
      <c r="X123" s="113">
        <f t="shared" si="4"/>
        <v>69.473758923440045</v>
      </c>
    </row>
    <row r="124" spans="1:24" s="120" customFormat="1">
      <c r="A124" s="116" t="s">
        <v>112</v>
      </c>
      <c r="B124" s="108">
        <v>2</v>
      </c>
      <c r="C124" s="108">
        <v>1</v>
      </c>
      <c r="D124" s="108"/>
      <c r="E124" s="108"/>
      <c r="F124" s="108"/>
      <c r="G124" s="108"/>
      <c r="H124" s="108"/>
      <c r="I124" s="108"/>
      <c r="J124" s="108"/>
      <c r="K124" s="108"/>
      <c r="L124" s="108">
        <v>3</v>
      </c>
      <c r="M124" s="119">
        <v>88.166446991367224</v>
      </c>
      <c r="N124" s="119">
        <v>6.616743237568774</v>
      </c>
      <c r="O124" s="119">
        <v>9.2913988594499095</v>
      </c>
      <c r="P124" s="119">
        <v>0.97239495813872612</v>
      </c>
      <c r="Q124" s="119">
        <v>2.8803336464294724</v>
      </c>
      <c r="R124" s="113">
        <f t="shared" si="3"/>
        <v>107.92731769295411</v>
      </c>
      <c r="S124" s="119">
        <v>0.61145330059041436</v>
      </c>
      <c r="T124" s="119">
        <v>1.097736336511965</v>
      </c>
      <c r="U124" s="125">
        <v>0</v>
      </c>
      <c r="V124" s="125">
        <v>0</v>
      </c>
      <c r="W124" s="113">
        <f t="shared" si="5"/>
        <v>1.7091896371023794</v>
      </c>
      <c r="X124" s="113">
        <f t="shared" si="4"/>
        <v>109.63650733005649</v>
      </c>
    </row>
    <row r="125" spans="1:24" s="120" customFormat="1">
      <c r="A125" s="116" t="s">
        <v>113</v>
      </c>
      <c r="B125" s="108">
        <v>2</v>
      </c>
      <c r="C125" s="108">
        <v>1</v>
      </c>
      <c r="D125" s="108"/>
      <c r="E125" s="108"/>
      <c r="F125" s="108"/>
      <c r="G125" s="108"/>
      <c r="H125" s="108"/>
      <c r="I125" s="108"/>
      <c r="J125" s="108"/>
      <c r="K125" s="108"/>
      <c r="L125" s="108">
        <v>3</v>
      </c>
      <c r="M125" s="119">
        <v>31.543724458791079</v>
      </c>
      <c r="N125" s="119">
        <v>5.2897553516829738</v>
      </c>
      <c r="O125" s="119">
        <v>3.7799237904790757</v>
      </c>
      <c r="P125" s="119">
        <v>0.70798426428583783</v>
      </c>
      <c r="Q125" s="119">
        <v>1.1717763750485133</v>
      </c>
      <c r="R125" s="113">
        <f t="shared" si="3"/>
        <v>42.493164240287484</v>
      </c>
      <c r="S125" s="119">
        <v>0.69966057062509834</v>
      </c>
      <c r="T125" s="119">
        <v>0.96549078158633916</v>
      </c>
      <c r="U125" s="125">
        <v>0</v>
      </c>
      <c r="V125" s="125">
        <v>0</v>
      </c>
      <c r="W125" s="113">
        <f t="shared" si="5"/>
        <v>1.6651513522114376</v>
      </c>
      <c r="X125" s="113">
        <f t="shared" si="4"/>
        <v>44.158315592498923</v>
      </c>
    </row>
    <row r="126" spans="1:24" s="120" customFormat="1">
      <c r="A126" s="116" t="s">
        <v>114</v>
      </c>
      <c r="B126" s="108">
        <v>2</v>
      </c>
      <c r="C126" s="108">
        <v>1</v>
      </c>
      <c r="D126" s="108"/>
      <c r="E126" s="108"/>
      <c r="F126" s="108"/>
      <c r="G126" s="108"/>
      <c r="H126" s="108"/>
      <c r="I126" s="108"/>
      <c r="J126" s="108"/>
      <c r="K126" s="108"/>
      <c r="L126" s="108">
        <v>3</v>
      </c>
      <c r="M126" s="119">
        <v>16.507926339644449</v>
      </c>
      <c r="N126" s="119">
        <v>4.6622566569711354</v>
      </c>
      <c r="O126" s="119">
        <v>1.9277592320293571</v>
      </c>
      <c r="P126" s="119">
        <v>1.6438672459503467</v>
      </c>
      <c r="Q126" s="119">
        <v>0.59760536192910063</v>
      </c>
      <c r="R126" s="113">
        <f t="shared" si="3"/>
        <v>25.339414836524387</v>
      </c>
      <c r="S126" s="119">
        <v>0.56853408461079202</v>
      </c>
      <c r="T126" s="119">
        <v>0.43795197274450082</v>
      </c>
      <c r="U126" s="125">
        <v>0</v>
      </c>
      <c r="V126" s="125">
        <v>0</v>
      </c>
      <c r="W126" s="113">
        <f t="shared" si="5"/>
        <v>1.0064860573552927</v>
      </c>
      <c r="X126" s="113">
        <f t="shared" si="4"/>
        <v>26.34590089387968</v>
      </c>
    </row>
    <row r="127" spans="1:24" s="120" customFormat="1">
      <c r="A127" s="116" t="s">
        <v>115</v>
      </c>
      <c r="B127" s="108">
        <v>2</v>
      </c>
      <c r="C127" s="108">
        <v>1</v>
      </c>
      <c r="D127" s="108"/>
      <c r="E127" s="108"/>
      <c r="F127" s="108"/>
      <c r="G127" s="108"/>
      <c r="H127" s="108"/>
      <c r="I127" s="108"/>
      <c r="J127" s="108"/>
      <c r="K127" s="108"/>
      <c r="L127" s="108">
        <v>3</v>
      </c>
      <c r="M127" s="119">
        <v>59.150276634486296</v>
      </c>
      <c r="N127" s="119">
        <v>3.1361195742399359</v>
      </c>
      <c r="O127" s="119">
        <v>3.102084842171017</v>
      </c>
      <c r="P127" s="119">
        <v>4.8146309961339755</v>
      </c>
      <c r="Q127" s="119">
        <v>0.9616463010730153</v>
      </c>
      <c r="R127" s="113">
        <f t="shared" si="3"/>
        <v>71.164758348104229</v>
      </c>
      <c r="S127" s="119">
        <v>1.722399435182854</v>
      </c>
      <c r="T127" s="119">
        <v>0.42658016401494647</v>
      </c>
      <c r="U127" s="125">
        <v>0</v>
      </c>
      <c r="V127" s="125">
        <v>0</v>
      </c>
      <c r="W127" s="113">
        <f t="shared" si="5"/>
        <v>2.1489795991978005</v>
      </c>
      <c r="X127" s="113">
        <f t="shared" si="4"/>
        <v>73.31373794730203</v>
      </c>
    </row>
    <row r="128" spans="1:24" s="120" customFormat="1">
      <c r="A128" s="116" t="s">
        <v>116</v>
      </c>
      <c r="B128" s="108">
        <v>2</v>
      </c>
      <c r="C128" s="108">
        <v>1</v>
      </c>
      <c r="D128" s="108"/>
      <c r="E128" s="108"/>
      <c r="F128" s="108"/>
      <c r="G128" s="108"/>
      <c r="H128" s="108"/>
      <c r="I128" s="108"/>
      <c r="J128" s="108"/>
      <c r="K128" s="108"/>
      <c r="L128" s="108">
        <v>3</v>
      </c>
      <c r="M128" s="119">
        <v>24.637059127806616</v>
      </c>
      <c r="N128" s="119">
        <v>4.1062987709153251</v>
      </c>
      <c r="O128" s="119">
        <v>2.909066171849926</v>
      </c>
      <c r="P128" s="119">
        <v>1.7103204530723257</v>
      </c>
      <c r="Q128" s="119">
        <v>0.90181051327347705</v>
      </c>
      <c r="R128" s="113">
        <f t="shared" si="3"/>
        <v>34.264555036917663</v>
      </c>
      <c r="S128" s="119">
        <v>0.36438964872755319</v>
      </c>
      <c r="T128" s="119">
        <v>0.21233194229692612</v>
      </c>
      <c r="U128" s="125">
        <v>0</v>
      </c>
      <c r="V128" s="125">
        <v>0</v>
      </c>
      <c r="W128" s="113">
        <f t="shared" si="5"/>
        <v>0.57672159102447929</v>
      </c>
      <c r="X128" s="113">
        <f t="shared" si="4"/>
        <v>34.841276627942143</v>
      </c>
    </row>
    <row r="129" spans="1:24" s="120" customFormat="1">
      <c r="A129" s="116" t="s">
        <v>117</v>
      </c>
      <c r="B129" s="108">
        <v>2</v>
      </c>
      <c r="C129" s="108">
        <v>1</v>
      </c>
      <c r="D129" s="108"/>
      <c r="E129" s="108"/>
      <c r="F129" s="108"/>
      <c r="G129" s="108"/>
      <c r="H129" s="108"/>
      <c r="I129" s="108"/>
      <c r="J129" s="108"/>
      <c r="K129" s="108"/>
      <c r="L129" s="108">
        <v>3</v>
      </c>
      <c r="M129" s="119">
        <v>21.321106293419557</v>
      </c>
      <c r="N129" s="119">
        <v>3.6084802967846907</v>
      </c>
      <c r="O129" s="119">
        <v>2.1292258981831611</v>
      </c>
      <c r="P129" s="119">
        <v>1.4652503504015426</v>
      </c>
      <c r="Q129" s="119">
        <v>0.66006002843678013</v>
      </c>
      <c r="R129" s="113">
        <f t="shared" si="3"/>
        <v>29.184122867225735</v>
      </c>
      <c r="S129" s="119">
        <v>1.2935126765051581</v>
      </c>
      <c r="T129" s="119">
        <v>0.18105702865805254</v>
      </c>
      <c r="U129" s="125">
        <v>0</v>
      </c>
      <c r="V129" s="125">
        <v>0</v>
      </c>
      <c r="W129" s="113">
        <f t="shared" si="5"/>
        <v>1.4745697051632107</v>
      </c>
      <c r="X129" s="113">
        <f t="shared" si="4"/>
        <v>30.658692572388947</v>
      </c>
    </row>
    <row r="130" spans="1:24" s="120" customFormat="1">
      <c r="A130" s="116" t="s">
        <v>118</v>
      </c>
      <c r="B130" s="108">
        <v>2</v>
      </c>
      <c r="C130" s="108">
        <v>1</v>
      </c>
      <c r="D130" s="108"/>
      <c r="E130" s="108"/>
      <c r="F130" s="108"/>
      <c r="G130" s="108"/>
      <c r="H130" s="108"/>
      <c r="I130" s="108"/>
      <c r="J130" s="108"/>
      <c r="K130" s="108"/>
      <c r="L130" s="108">
        <v>3</v>
      </c>
      <c r="M130" s="119">
        <v>13.930854227593999</v>
      </c>
      <c r="N130" s="119">
        <v>3.1177444314364875</v>
      </c>
      <c r="O130" s="119">
        <v>1.3363158535787609</v>
      </c>
      <c r="P130" s="119">
        <v>1.7863991298816368</v>
      </c>
      <c r="Q130" s="119">
        <v>0.41425791460941591</v>
      </c>
      <c r="R130" s="113">
        <f t="shared" ref="R130:R161" si="6">SUM(M130:Q130)</f>
        <v>20.585571557100298</v>
      </c>
      <c r="S130" s="119">
        <v>1.2559818121590707</v>
      </c>
      <c r="T130" s="119">
        <v>0.46357572236664035</v>
      </c>
      <c r="U130" s="125">
        <v>0</v>
      </c>
      <c r="V130" s="125">
        <v>0</v>
      </c>
      <c r="W130" s="113">
        <f t="shared" si="5"/>
        <v>1.719557534525711</v>
      </c>
      <c r="X130" s="113">
        <f t="shared" ref="X130:X161" si="7">W130+R130</f>
        <v>22.305129091626011</v>
      </c>
    </row>
    <row r="131" spans="1:24" s="120" customFormat="1">
      <c r="A131" s="116" t="s">
        <v>119</v>
      </c>
      <c r="B131" s="108">
        <v>2</v>
      </c>
      <c r="C131" s="108">
        <v>1</v>
      </c>
      <c r="D131" s="108"/>
      <c r="E131" s="108"/>
      <c r="F131" s="108"/>
      <c r="G131" s="108"/>
      <c r="H131" s="108"/>
      <c r="I131" s="108"/>
      <c r="J131" s="108"/>
      <c r="K131" s="108"/>
      <c r="L131" s="108">
        <v>3</v>
      </c>
      <c r="M131" s="119">
        <v>53.212717050739059</v>
      </c>
      <c r="N131" s="119">
        <v>4.0283633665531156</v>
      </c>
      <c r="O131" s="119">
        <v>3.9073501114852309</v>
      </c>
      <c r="P131" s="119">
        <v>2.7390556039817731</v>
      </c>
      <c r="Q131" s="119">
        <v>1.2112785345604213</v>
      </c>
      <c r="R131" s="113">
        <f t="shared" si="6"/>
        <v>65.0987646673196</v>
      </c>
      <c r="S131" s="119">
        <v>2.3367192989334704</v>
      </c>
      <c r="T131" s="119">
        <v>2.7913756590849994</v>
      </c>
      <c r="U131" s="125">
        <v>0</v>
      </c>
      <c r="V131" s="125">
        <v>0</v>
      </c>
      <c r="W131" s="113">
        <f t="shared" si="5"/>
        <v>5.1280949580184698</v>
      </c>
      <c r="X131" s="113">
        <f t="shared" si="7"/>
        <v>70.226859625338065</v>
      </c>
    </row>
    <row r="132" spans="1:24" s="120" customFormat="1">
      <c r="A132" s="116" t="s">
        <v>124</v>
      </c>
      <c r="B132" s="108">
        <v>2</v>
      </c>
      <c r="C132" s="108">
        <v>1</v>
      </c>
      <c r="D132" s="108"/>
      <c r="E132" s="108"/>
      <c r="F132" s="108"/>
      <c r="G132" s="108"/>
      <c r="H132" s="108"/>
      <c r="I132" s="108"/>
      <c r="J132" s="108"/>
      <c r="K132" s="108"/>
      <c r="L132" s="108">
        <v>3</v>
      </c>
      <c r="M132" s="119">
        <v>64.878867117067273</v>
      </c>
      <c r="N132" s="119">
        <v>6.5287793565342751</v>
      </c>
      <c r="O132" s="119">
        <v>5.9099168004697065</v>
      </c>
      <c r="P132" s="119">
        <v>3.4525966399512407</v>
      </c>
      <c r="Q132" s="119">
        <v>1.832074208145609</v>
      </c>
      <c r="R132" s="113">
        <f t="shared" si="6"/>
        <v>82.602234122168099</v>
      </c>
      <c r="S132" s="119">
        <v>4.9216374612202856</v>
      </c>
      <c r="T132" s="119">
        <v>2.1237643977490155</v>
      </c>
      <c r="U132" s="125">
        <v>0</v>
      </c>
      <c r="V132" s="125">
        <v>0</v>
      </c>
      <c r="W132" s="113">
        <f t="shared" si="5"/>
        <v>7.045401858969301</v>
      </c>
      <c r="X132" s="113">
        <f t="shared" si="7"/>
        <v>89.647635981137398</v>
      </c>
    </row>
    <row r="133" spans="1:24" s="120" customFormat="1">
      <c r="A133" s="121" t="s">
        <v>121</v>
      </c>
      <c r="B133" s="117">
        <v>2</v>
      </c>
      <c r="C133" s="117"/>
      <c r="D133" s="117"/>
      <c r="E133" s="117"/>
      <c r="F133" s="117"/>
      <c r="G133" s="117"/>
      <c r="H133" s="117"/>
      <c r="I133" s="117"/>
      <c r="J133" s="117"/>
      <c r="K133" s="117"/>
      <c r="L133" s="117">
        <v>1</v>
      </c>
      <c r="M133" s="119"/>
      <c r="N133" s="119"/>
      <c r="O133" s="119"/>
      <c r="P133" s="119"/>
      <c r="Q133" s="119"/>
      <c r="R133" s="113">
        <f t="shared" si="6"/>
        <v>0</v>
      </c>
      <c r="S133" s="119"/>
      <c r="T133" s="119"/>
      <c r="U133" s="125">
        <v>0</v>
      </c>
      <c r="V133" s="125">
        <v>0</v>
      </c>
      <c r="W133" s="113">
        <f>SUM(S133:V133)</f>
        <v>0</v>
      </c>
      <c r="X133" s="113">
        <f t="shared" si="7"/>
        <v>0</v>
      </c>
    </row>
    <row r="134" spans="1:24" s="120" customFormat="1">
      <c r="A134" s="121" t="s">
        <v>122</v>
      </c>
      <c r="B134" s="117">
        <v>2</v>
      </c>
      <c r="C134" s="117"/>
      <c r="D134" s="117"/>
      <c r="E134" s="117"/>
      <c r="F134" s="117"/>
      <c r="G134" s="117"/>
      <c r="H134" s="117"/>
      <c r="I134" s="117"/>
      <c r="J134" s="117"/>
      <c r="K134" s="117"/>
      <c r="L134" s="117">
        <v>1</v>
      </c>
      <c r="M134" s="119"/>
      <c r="N134" s="119"/>
      <c r="O134" s="119"/>
      <c r="P134" s="119"/>
      <c r="Q134" s="119"/>
      <c r="R134" s="113">
        <f t="shared" si="6"/>
        <v>0</v>
      </c>
      <c r="S134" s="119"/>
      <c r="T134" s="119"/>
      <c r="U134" s="125">
        <v>0</v>
      </c>
      <c r="V134" s="125">
        <v>0</v>
      </c>
      <c r="W134" s="113">
        <f>SUM(S134:V134)</f>
        <v>0</v>
      </c>
      <c r="X134" s="113">
        <f t="shared" si="7"/>
        <v>0</v>
      </c>
    </row>
    <row r="135" spans="1:24" s="120" customFormat="1">
      <c r="A135" s="2" t="s">
        <v>16</v>
      </c>
      <c r="B135" s="122">
        <v>3</v>
      </c>
      <c r="C135" s="123"/>
      <c r="D135" s="124">
        <v>2</v>
      </c>
      <c r="E135" s="125"/>
      <c r="F135" s="124">
        <v>592</v>
      </c>
      <c r="G135" s="123">
        <v>0.14000000000000001</v>
      </c>
      <c r="H135" s="124">
        <v>1</v>
      </c>
      <c r="I135" s="126">
        <v>3</v>
      </c>
      <c r="J135" s="126">
        <v>3</v>
      </c>
      <c r="K135" s="127"/>
      <c r="L135" s="117">
        <v>1</v>
      </c>
      <c r="M135" s="128"/>
      <c r="N135" s="129"/>
      <c r="O135" s="130"/>
      <c r="P135" s="130"/>
      <c r="R135" s="113">
        <f t="shared" si="6"/>
        <v>0</v>
      </c>
      <c r="U135" s="125">
        <v>0</v>
      </c>
      <c r="V135" s="125">
        <v>0</v>
      </c>
      <c r="W135" s="113">
        <f t="shared" ref="W135:W163" si="8">SUM(S135:V135)</f>
        <v>0</v>
      </c>
      <c r="X135" s="113">
        <f t="shared" si="7"/>
        <v>0</v>
      </c>
    </row>
    <row r="136" spans="1:24" s="120" customFormat="1">
      <c r="A136" s="2" t="s">
        <v>17</v>
      </c>
      <c r="B136" s="122">
        <v>3</v>
      </c>
      <c r="C136" s="123"/>
      <c r="D136" s="124">
        <v>2</v>
      </c>
      <c r="E136" s="125">
        <v>6699</v>
      </c>
      <c r="F136" s="124">
        <v>3512</v>
      </c>
      <c r="G136" s="123">
        <v>0.1</v>
      </c>
      <c r="H136" s="124">
        <v>1</v>
      </c>
      <c r="I136" s="126">
        <v>4</v>
      </c>
      <c r="J136" s="126">
        <v>4</v>
      </c>
      <c r="K136" s="127"/>
      <c r="L136" s="117">
        <v>1</v>
      </c>
      <c r="M136" s="128"/>
      <c r="N136" s="129"/>
      <c r="O136" s="130"/>
      <c r="P136" s="130"/>
      <c r="R136" s="113">
        <f t="shared" si="6"/>
        <v>0</v>
      </c>
      <c r="U136" s="125">
        <v>0</v>
      </c>
      <c r="V136" s="125">
        <v>0</v>
      </c>
      <c r="W136" s="113">
        <f t="shared" si="8"/>
        <v>0</v>
      </c>
      <c r="X136" s="113">
        <f t="shared" si="7"/>
        <v>0</v>
      </c>
    </row>
    <row r="137" spans="1:24" s="120" customFormat="1">
      <c r="A137" s="2" t="s">
        <v>43</v>
      </c>
      <c r="B137" s="122">
        <v>3</v>
      </c>
      <c r="C137" s="123"/>
      <c r="D137" s="124">
        <v>2</v>
      </c>
      <c r="E137" s="125">
        <v>4782</v>
      </c>
      <c r="F137" s="124">
        <v>1968</v>
      </c>
      <c r="G137" s="123">
        <v>0.02</v>
      </c>
      <c r="H137" s="124">
        <v>1</v>
      </c>
      <c r="I137" s="126">
        <v>4</v>
      </c>
      <c r="J137" s="126">
        <v>4</v>
      </c>
      <c r="K137" s="127"/>
      <c r="L137" s="117">
        <v>1</v>
      </c>
      <c r="M137" s="128"/>
      <c r="N137" s="129"/>
      <c r="O137" s="130"/>
      <c r="P137" s="130"/>
      <c r="R137" s="113">
        <f t="shared" si="6"/>
        <v>0</v>
      </c>
      <c r="U137" s="125">
        <v>0</v>
      </c>
      <c r="V137" s="125">
        <v>0</v>
      </c>
      <c r="W137" s="113">
        <f t="shared" si="8"/>
        <v>0</v>
      </c>
      <c r="X137" s="113">
        <f t="shared" si="7"/>
        <v>0</v>
      </c>
    </row>
    <row r="138" spans="1:24" s="120" customFormat="1">
      <c r="A138" s="2" t="s">
        <v>18</v>
      </c>
      <c r="B138" s="122">
        <v>3</v>
      </c>
      <c r="C138" s="123"/>
      <c r="D138" s="124">
        <v>2</v>
      </c>
      <c r="E138" s="125">
        <v>4300</v>
      </c>
      <c r="F138" s="124">
        <v>2248</v>
      </c>
      <c r="G138" s="123">
        <v>0.01</v>
      </c>
      <c r="H138" s="124">
        <v>1</v>
      </c>
      <c r="I138" s="126">
        <v>6</v>
      </c>
      <c r="J138" s="126">
        <v>6</v>
      </c>
      <c r="K138" s="127"/>
      <c r="L138" s="117">
        <v>1</v>
      </c>
      <c r="M138" s="128"/>
      <c r="N138" s="129"/>
      <c r="O138" s="130"/>
      <c r="P138" s="130"/>
      <c r="R138" s="113">
        <f t="shared" si="6"/>
        <v>0</v>
      </c>
      <c r="U138" s="125">
        <v>0</v>
      </c>
      <c r="V138" s="125">
        <v>0</v>
      </c>
      <c r="W138" s="113">
        <f t="shared" si="8"/>
        <v>0</v>
      </c>
      <c r="X138" s="113">
        <f t="shared" si="7"/>
        <v>0</v>
      </c>
    </row>
    <row r="139" spans="1:24" s="120" customFormat="1">
      <c r="A139" s="2" t="s">
        <v>19</v>
      </c>
      <c r="B139" s="122">
        <v>3</v>
      </c>
      <c r="C139" s="123"/>
      <c r="D139" s="124">
        <v>2</v>
      </c>
      <c r="E139" s="125">
        <v>2909</v>
      </c>
      <c r="F139" s="124">
        <v>884</v>
      </c>
      <c r="G139" s="123">
        <v>0.02</v>
      </c>
      <c r="H139" s="124">
        <v>1</v>
      </c>
      <c r="I139" s="126">
        <v>3</v>
      </c>
      <c r="J139" s="126">
        <v>3</v>
      </c>
      <c r="K139" s="127"/>
      <c r="L139" s="117">
        <v>1</v>
      </c>
      <c r="M139" s="128"/>
      <c r="N139" s="129"/>
      <c r="O139" s="130"/>
      <c r="P139" s="130"/>
      <c r="R139" s="113">
        <f t="shared" si="6"/>
        <v>0</v>
      </c>
      <c r="U139" s="125">
        <v>0</v>
      </c>
      <c r="V139" s="125">
        <v>0</v>
      </c>
      <c r="W139" s="113">
        <f t="shared" si="8"/>
        <v>0</v>
      </c>
      <c r="X139" s="113">
        <f t="shared" si="7"/>
        <v>0</v>
      </c>
    </row>
    <row r="140" spans="1:24" s="120" customFormat="1">
      <c r="A140" s="2" t="s">
        <v>44</v>
      </c>
      <c r="B140" s="122">
        <v>3</v>
      </c>
      <c r="C140" s="123"/>
      <c r="D140" s="124">
        <v>2</v>
      </c>
      <c r="E140" s="125">
        <v>3464</v>
      </c>
      <c r="F140" s="124">
        <v>1191</v>
      </c>
      <c r="G140" s="123">
        <v>0.09</v>
      </c>
      <c r="H140" s="124">
        <v>1</v>
      </c>
      <c r="I140" s="126">
        <v>6</v>
      </c>
      <c r="J140" s="126">
        <v>6</v>
      </c>
      <c r="K140" s="127"/>
      <c r="L140" s="117">
        <v>1</v>
      </c>
      <c r="M140" s="128"/>
      <c r="N140" s="129"/>
      <c r="O140" s="130"/>
      <c r="P140" s="130"/>
      <c r="R140" s="113">
        <f t="shared" si="6"/>
        <v>0</v>
      </c>
      <c r="U140" s="125">
        <v>0</v>
      </c>
      <c r="V140" s="125">
        <v>0</v>
      </c>
      <c r="W140" s="113">
        <f t="shared" si="8"/>
        <v>0</v>
      </c>
      <c r="X140" s="113">
        <f t="shared" si="7"/>
        <v>0</v>
      </c>
    </row>
    <row r="141" spans="1:24" s="120" customFormat="1">
      <c r="A141" s="2" t="s">
        <v>20</v>
      </c>
      <c r="B141" s="122">
        <v>3</v>
      </c>
      <c r="C141" s="123"/>
      <c r="D141" s="124">
        <v>2</v>
      </c>
      <c r="E141" s="125">
        <v>6473</v>
      </c>
      <c r="F141" s="124">
        <v>874</v>
      </c>
      <c r="G141" s="123">
        <v>7.0000000000000007E-2</v>
      </c>
      <c r="H141" s="124">
        <v>1</v>
      </c>
      <c r="I141" s="126">
        <v>6</v>
      </c>
      <c r="J141" s="126">
        <v>6</v>
      </c>
      <c r="K141" s="127"/>
      <c r="L141" s="117">
        <v>1</v>
      </c>
      <c r="M141" s="128"/>
      <c r="N141" s="129"/>
      <c r="O141" s="130"/>
      <c r="P141" s="130"/>
      <c r="R141" s="113">
        <f t="shared" si="6"/>
        <v>0</v>
      </c>
      <c r="U141" s="125">
        <v>0</v>
      </c>
      <c r="V141" s="125">
        <v>0</v>
      </c>
      <c r="W141" s="113">
        <f t="shared" si="8"/>
        <v>0</v>
      </c>
      <c r="X141" s="113">
        <f t="shared" si="7"/>
        <v>0</v>
      </c>
    </row>
    <row r="142" spans="1:24" s="120" customFormat="1">
      <c r="A142" s="2" t="s">
        <v>21</v>
      </c>
      <c r="B142" s="122">
        <v>3</v>
      </c>
      <c r="C142" s="123"/>
      <c r="D142" s="124">
        <v>2</v>
      </c>
      <c r="E142" s="125">
        <v>3090</v>
      </c>
      <c r="F142" s="124">
        <v>1007</v>
      </c>
      <c r="G142" s="123">
        <v>0.04</v>
      </c>
      <c r="H142" s="124">
        <v>1</v>
      </c>
      <c r="I142" s="126">
        <v>3</v>
      </c>
      <c r="J142" s="126">
        <v>3</v>
      </c>
      <c r="K142" s="127"/>
      <c r="L142" s="117">
        <v>1</v>
      </c>
      <c r="M142" s="128"/>
      <c r="N142" s="129"/>
      <c r="O142" s="130"/>
      <c r="P142" s="130"/>
      <c r="R142" s="113">
        <f t="shared" si="6"/>
        <v>0</v>
      </c>
      <c r="U142" s="125">
        <v>0</v>
      </c>
      <c r="V142" s="125">
        <v>0</v>
      </c>
      <c r="W142" s="113">
        <f t="shared" si="8"/>
        <v>0</v>
      </c>
      <c r="X142" s="113">
        <f t="shared" si="7"/>
        <v>0</v>
      </c>
    </row>
    <row r="143" spans="1:24" s="120" customFormat="1">
      <c r="A143" s="2" t="s">
        <v>45</v>
      </c>
      <c r="B143" s="122">
        <v>3</v>
      </c>
      <c r="C143" s="123"/>
      <c r="D143" s="124">
        <v>2</v>
      </c>
      <c r="E143" s="125">
        <v>2936</v>
      </c>
      <c r="F143" s="124">
        <v>1856</v>
      </c>
      <c r="G143" s="123">
        <v>0.03</v>
      </c>
      <c r="H143" s="124">
        <v>1</v>
      </c>
      <c r="I143" s="126">
        <v>3</v>
      </c>
      <c r="J143" s="126">
        <v>3</v>
      </c>
      <c r="K143" s="127"/>
      <c r="L143" s="117">
        <v>1</v>
      </c>
      <c r="M143" s="128"/>
      <c r="N143" s="129"/>
      <c r="O143" s="130"/>
      <c r="P143" s="130"/>
      <c r="R143" s="113">
        <f t="shared" si="6"/>
        <v>0</v>
      </c>
      <c r="U143" s="125">
        <v>0</v>
      </c>
      <c r="V143" s="125">
        <v>0</v>
      </c>
      <c r="W143" s="113">
        <f t="shared" si="8"/>
        <v>0</v>
      </c>
      <c r="X143" s="113">
        <f t="shared" si="7"/>
        <v>0</v>
      </c>
    </row>
    <row r="144" spans="1:24" s="120" customFormat="1">
      <c r="A144" s="2" t="s">
        <v>131</v>
      </c>
      <c r="B144" s="122">
        <v>3</v>
      </c>
      <c r="C144" s="123"/>
      <c r="D144" s="124">
        <v>2</v>
      </c>
      <c r="E144" s="125">
        <v>3608</v>
      </c>
      <c r="F144" s="124">
        <v>2697</v>
      </c>
      <c r="G144" s="123">
        <v>0.01</v>
      </c>
      <c r="H144" s="124">
        <v>1</v>
      </c>
      <c r="I144" s="126">
        <v>4</v>
      </c>
      <c r="J144" s="126">
        <v>4</v>
      </c>
      <c r="K144" s="127"/>
      <c r="L144" s="117">
        <v>1</v>
      </c>
      <c r="M144" s="128"/>
      <c r="N144" s="129"/>
      <c r="O144" s="130"/>
      <c r="P144" s="130"/>
      <c r="R144" s="113">
        <f t="shared" si="6"/>
        <v>0</v>
      </c>
      <c r="U144" s="125">
        <v>0</v>
      </c>
      <c r="V144" s="125">
        <v>0</v>
      </c>
      <c r="W144" s="113">
        <f t="shared" si="8"/>
        <v>0</v>
      </c>
      <c r="X144" s="113">
        <f t="shared" si="7"/>
        <v>0</v>
      </c>
    </row>
    <row r="145" spans="1:24" s="120" customFormat="1">
      <c r="A145" s="2" t="s">
        <v>23</v>
      </c>
      <c r="B145" s="122">
        <v>3</v>
      </c>
      <c r="C145" s="123"/>
      <c r="D145" s="124">
        <v>2</v>
      </c>
      <c r="E145" s="125">
        <v>3094</v>
      </c>
      <c r="F145" s="124">
        <v>841</v>
      </c>
      <c r="G145" s="123">
        <v>0.05</v>
      </c>
      <c r="H145" s="124">
        <v>1</v>
      </c>
      <c r="I145" s="126">
        <v>3</v>
      </c>
      <c r="J145" s="126">
        <v>3</v>
      </c>
      <c r="K145" s="127"/>
      <c r="L145" s="117">
        <v>1</v>
      </c>
      <c r="M145" s="128"/>
      <c r="N145" s="129"/>
      <c r="O145" s="130"/>
      <c r="P145" s="130"/>
      <c r="R145" s="113">
        <f t="shared" si="6"/>
        <v>0</v>
      </c>
      <c r="U145" s="125">
        <v>0</v>
      </c>
      <c r="V145" s="125">
        <v>0</v>
      </c>
      <c r="W145" s="113">
        <f t="shared" si="8"/>
        <v>0</v>
      </c>
      <c r="X145" s="113">
        <f t="shared" si="7"/>
        <v>0</v>
      </c>
    </row>
    <row r="146" spans="1:24" s="120" customFormat="1">
      <c r="A146" s="2" t="s">
        <v>46</v>
      </c>
      <c r="B146" s="122">
        <v>3</v>
      </c>
      <c r="C146" s="123"/>
      <c r="D146" s="124">
        <v>2</v>
      </c>
      <c r="E146" s="125">
        <v>4380</v>
      </c>
      <c r="F146" s="124">
        <v>2222</v>
      </c>
      <c r="G146" s="123">
        <v>0.06</v>
      </c>
      <c r="H146" s="124">
        <v>1</v>
      </c>
      <c r="I146" s="126">
        <v>11</v>
      </c>
      <c r="J146" s="126">
        <v>11</v>
      </c>
      <c r="K146" s="127"/>
      <c r="L146" s="117">
        <v>1</v>
      </c>
      <c r="M146" s="128"/>
      <c r="N146" s="129"/>
      <c r="O146" s="130"/>
      <c r="P146" s="130"/>
      <c r="R146" s="113">
        <f t="shared" si="6"/>
        <v>0</v>
      </c>
      <c r="U146" s="125">
        <v>0</v>
      </c>
      <c r="V146" s="125">
        <v>0</v>
      </c>
      <c r="W146" s="113">
        <f t="shared" si="8"/>
        <v>0</v>
      </c>
      <c r="X146" s="113">
        <f t="shared" si="7"/>
        <v>0</v>
      </c>
    </row>
    <row r="147" spans="1:24" s="120" customFormat="1">
      <c r="A147" s="2" t="s">
        <v>24</v>
      </c>
      <c r="B147" s="122">
        <v>3</v>
      </c>
      <c r="C147" s="123"/>
      <c r="D147" s="124">
        <v>2</v>
      </c>
      <c r="E147" s="125">
        <v>3013</v>
      </c>
      <c r="F147" s="124">
        <v>368</v>
      </c>
      <c r="G147" s="123">
        <v>0.06</v>
      </c>
      <c r="H147" s="124">
        <v>1</v>
      </c>
      <c r="I147" s="126">
        <v>3</v>
      </c>
      <c r="J147" s="126">
        <v>3</v>
      </c>
      <c r="K147" s="127"/>
      <c r="L147" s="117">
        <v>1</v>
      </c>
      <c r="M147" s="128"/>
      <c r="N147" s="129"/>
      <c r="O147" s="130"/>
      <c r="P147" s="130"/>
      <c r="R147" s="113">
        <f t="shared" si="6"/>
        <v>0</v>
      </c>
      <c r="U147" s="125">
        <v>0</v>
      </c>
      <c r="V147" s="125">
        <v>0</v>
      </c>
      <c r="W147" s="113">
        <f t="shared" si="8"/>
        <v>0</v>
      </c>
      <c r="X147" s="113">
        <f t="shared" si="7"/>
        <v>0</v>
      </c>
    </row>
    <row r="148" spans="1:24" s="120" customFormat="1">
      <c r="A148" s="2" t="s">
        <v>132</v>
      </c>
      <c r="B148" s="122">
        <v>3</v>
      </c>
      <c r="C148" s="123"/>
      <c r="D148" s="124">
        <v>2</v>
      </c>
      <c r="E148" s="125">
        <v>3255</v>
      </c>
      <c r="F148" s="124">
        <v>1274</v>
      </c>
      <c r="G148" s="123">
        <v>0.01</v>
      </c>
      <c r="H148" s="124">
        <v>1</v>
      </c>
      <c r="I148" s="126">
        <v>2</v>
      </c>
      <c r="J148" s="126">
        <v>2</v>
      </c>
      <c r="K148" s="127"/>
      <c r="L148" s="117">
        <v>1</v>
      </c>
      <c r="M148" s="128"/>
      <c r="N148" s="129"/>
      <c r="O148" s="130"/>
      <c r="P148" s="130"/>
      <c r="R148" s="113">
        <f t="shared" si="6"/>
        <v>0</v>
      </c>
      <c r="U148" s="125">
        <v>0</v>
      </c>
      <c r="V148" s="125">
        <v>0</v>
      </c>
      <c r="W148" s="113">
        <f t="shared" si="8"/>
        <v>0</v>
      </c>
      <c r="X148" s="113">
        <f t="shared" si="7"/>
        <v>0</v>
      </c>
    </row>
    <row r="149" spans="1:24" s="120" customFormat="1">
      <c r="A149" s="2" t="s">
        <v>48</v>
      </c>
      <c r="B149" s="122">
        <v>3</v>
      </c>
      <c r="C149" s="123"/>
      <c r="D149" s="124">
        <v>2</v>
      </c>
      <c r="E149" s="125">
        <v>2167</v>
      </c>
      <c r="F149" s="124">
        <v>5735</v>
      </c>
      <c r="G149" s="123">
        <v>7.0000000000000007E-2</v>
      </c>
      <c r="H149" s="124">
        <v>1</v>
      </c>
      <c r="I149" s="126">
        <v>3</v>
      </c>
      <c r="J149" s="126">
        <v>3</v>
      </c>
      <c r="K149" s="127"/>
      <c r="L149" s="117">
        <v>1</v>
      </c>
      <c r="M149" s="128"/>
      <c r="N149" s="129"/>
      <c r="O149" s="130"/>
      <c r="P149" s="130"/>
      <c r="R149" s="113">
        <f t="shared" si="6"/>
        <v>0</v>
      </c>
      <c r="U149" s="125">
        <v>0</v>
      </c>
      <c r="V149" s="125">
        <v>0</v>
      </c>
      <c r="W149" s="113">
        <f t="shared" si="8"/>
        <v>0</v>
      </c>
      <c r="X149" s="113">
        <f t="shared" si="7"/>
        <v>0</v>
      </c>
    </row>
    <row r="150" spans="1:24" s="120" customFormat="1">
      <c r="A150" s="2" t="s">
        <v>25</v>
      </c>
      <c r="B150" s="122">
        <v>3</v>
      </c>
      <c r="C150" s="123"/>
      <c r="D150" s="124">
        <v>2</v>
      </c>
      <c r="E150" s="125">
        <v>3265</v>
      </c>
      <c r="F150" s="124">
        <v>2347</v>
      </c>
      <c r="G150" s="123">
        <v>0.04</v>
      </c>
      <c r="H150" s="124">
        <v>1</v>
      </c>
      <c r="I150" s="126">
        <v>7</v>
      </c>
      <c r="J150" s="126">
        <v>7</v>
      </c>
      <c r="K150" s="127"/>
      <c r="L150" s="117">
        <v>1</v>
      </c>
      <c r="M150" s="128"/>
      <c r="N150" s="129"/>
      <c r="O150" s="130"/>
      <c r="P150" s="130"/>
      <c r="R150" s="113">
        <f t="shared" si="6"/>
        <v>0</v>
      </c>
      <c r="U150" s="125">
        <v>0</v>
      </c>
      <c r="V150" s="125">
        <v>0</v>
      </c>
      <c r="W150" s="113">
        <f t="shared" si="8"/>
        <v>0</v>
      </c>
      <c r="X150" s="113">
        <f t="shared" si="7"/>
        <v>0</v>
      </c>
    </row>
    <row r="151" spans="1:24" s="120" customFormat="1">
      <c r="A151" s="2" t="s">
        <v>49</v>
      </c>
      <c r="B151" s="122">
        <v>3</v>
      </c>
      <c r="C151" s="123"/>
      <c r="D151" s="124">
        <v>2</v>
      </c>
      <c r="E151" s="125">
        <v>2691</v>
      </c>
      <c r="F151" s="124">
        <v>2905</v>
      </c>
      <c r="G151" s="123">
        <v>0.06</v>
      </c>
      <c r="H151" s="124">
        <v>1</v>
      </c>
      <c r="I151" s="126">
        <v>2</v>
      </c>
      <c r="J151" s="126">
        <v>2</v>
      </c>
      <c r="K151" s="127"/>
      <c r="L151" s="117">
        <v>1</v>
      </c>
      <c r="M151" s="128"/>
      <c r="N151" s="129"/>
      <c r="O151" s="130"/>
      <c r="P151" s="130"/>
      <c r="R151" s="113">
        <f t="shared" si="6"/>
        <v>0</v>
      </c>
      <c r="U151" s="125">
        <v>0</v>
      </c>
      <c r="V151" s="125">
        <v>0</v>
      </c>
      <c r="W151" s="113">
        <f t="shared" si="8"/>
        <v>0</v>
      </c>
      <c r="X151" s="113">
        <f t="shared" si="7"/>
        <v>0</v>
      </c>
    </row>
    <row r="152" spans="1:24" s="120" customFormat="1">
      <c r="A152" s="2" t="s">
        <v>133</v>
      </c>
      <c r="B152" s="122">
        <v>3</v>
      </c>
      <c r="C152" s="123"/>
      <c r="D152" s="124">
        <v>2</v>
      </c>
      <c r="E152" s="125">
        <v>1728</v>
      </c>
      <c r="F152" s="124">
        <v>2639</v>
      </c>
      <c r="G152" s="123">
        <v>0.06</v>
      </c>
      <c r="H152" s="124">
        <v>1</v>
      </c>
      <c r="I152" s="126">
        <v>4</v>
      </c>
      <c r="J152" s="126">
        <v>4</v>
      </c>
      <c r="K152" s="127"/>
      <c r="L152" s="117">
        <v>1</v>
      </c>
      <c r="M152" s="128"/>
      <c r="N152" s="129"/>
      <c r="O152" s="130"/>
      <c r="P152" s="130"/>
      <c r="R152" s="113">
        <f t="shared" si="6"/>
        <v>0</v>
      </c>
      <c r="U152" s="125">
        <v>0</v>
      </c>
      <c r="V152" s="125">
        <v>0</v>
      </c>
      <c r="W152" s="113">
        <f t="shared" si="8"/>
        <v>0</v>
      </c>
      <c r="X152" s="113">
        <f t="shared" si="7"/>
        <v>0</v>
      </c>
    </row>
    <row r="153" spans="1:24" s="120" customFormat="1">
      <c r="A153" s="2" t="s">
        <v>26</v>
      </c>
      <c r="B153" s="122">
        <v>3</v>
      </c>
      <c r="C153" s="123"/>
      <c r="D153" s="124">
        <v>2</v>
      </c>
      <c r="E153" s="125">
        <v>3312</v>
      </c>
      <c r="F153" s="124">
        <v>561</v>
      </c>
      <c r="G153" s="123">
        <v>0.02</v>
      </c>
      <c r="H153" s="124">
        <v>1</v>
      </c>
      <c r="I153" s="126">
        <v>3</v>
      </c>
      <c r="J153" s="126">
        <v>3</v>
      </c>
      <c r="K153" s="127"/>
      <c r="L153" s="117">
        <v>1</v>
      </c>
      <c r="M153" s="128"/>
      <c r="N153" s="129"/>
      <c r="O153" s="130"/>
      <c r="P153" s="130"/>
      <c r="R153" s="113">
        <f t="shared" si="6"/>
        <v>0</v>
      </c>
      <c r="U153" s="125">
        <v>0</v>
      </c>
      <c r="V153" s="125">
        <v>0</v>
      </c>
      <c r="W153" s="113">
        <f t="shared" si="8"/>
        <v>0</v>
      </c>
      <c r="X153" s="113">
        <f t="shared" si="7"/>
        <v>0</v>
      </c>
    </row>
    <row r="154" spans="1:24" s="120" customFormat="1">
      <c r="A154" s="2" t="s">
        <v>27</v>
      </c>
      <c r="B154" s="122">
        <v>3</v>
      </c>
      <c r="C154" s="123"/>
      <c r="D154" s="124">
        <v>2</v>
      </c>
      <c r="E154" s="125">
        <v>1863</v>
      </c>
      <c r="F154" s="124">
        <v>1090</v>
      </c>
      <c r="G154" s="123">
        <v>0.05</v>
      </c>
      <c r="H154" s="124">
        <v>1</v>
      </c>
      <c r="I154" s="126">
        <v>4</v>
      </c>
      <c r="J154" s="126">
        <v>4</v>
      </c>
      <c r="K154" s="127"/>
      <c r="L154" s="117">
        <v>1</v>
      </c>
      <c r="M154" s="128"/>
      <c r="N154" s="129"/>
      <c r="O154" s="130"/>
      <c r="P154" s="130"/>
      <c r="R154" s="113">
        <f t="shared" si="6"/>
        <v>0</v>
      </c>
      <c r="U154" s="125">
        <v>0</v>
      </c>
      <c r="V154" s="125">
        <v>0</v>
      </c>
      <c r="W154" s="113">
        <f t="shared" si="8"/>
        <v>0</v>
      </c>
      <c r="X154" s="113">
        <f t="shared" si="7"/>
        <v>0</v>
      </c>
    </row>
    <row r="155" spans="1:24" s="120" customFormat="1">
      <c r="A155" s="2" t="s">
        <v>28</v>
      </c>
      <c r="B155" s="122">
        <v>3</v>
      </c>
      <c r="C155" s="123"/>
      <c r="D155" s="124">
        <v>2</v>
      </c>
      <c r="E155" s="125">
        <v>1945</v>
      </c>
      <c r="F155" s="124">
        <v>1405</v>
      </c>
      <c r="G155" s="123">
        <v>7.0000000000000007E-2</v>
      </c>
      <c r="H155" s="124">
        <v>1</v>
      </c>
      <c r="I155" s="126">
        <v>6</v>
      </c>
      <c r="J155" s="126">
        <v>6</v>
      </c>
      <c r="K155" s="127"/>
      <c r="L155" s="117">
        <v>1</v>
      </c>
      <c r="M155" s="128"/>
      <c r="N155" s="129"/>
      <c r="O155" s="130"/>
      <c r="P155" s="130"/>
      <c r="R155" s="113">
        <f t="shared" si="6"/>
        <v>0</v>
      </c>
      <c r="U155" s="125">
        <v>0</v>
      </c>
      <c r="V155" s="125">
        <v>0</v>
      </c>
      <c r="W155" s="113">
        <f t="shared" si="8"/>
        <v>0</v>
      </c>
      <c r="X155" s="113">
        <f t="shared" si="7"/>
        <v>0</v>
      </c>
    </row>
    <row r="156" spans="1:24" s="120" customFormat="1">
      <c r="A156" s="2" t="s">
        <v>29</v>
      </c>
      <c r="B156" s="122">
        <v>3</v>
      </c>
      <c r="C156" s="123"/>
      <c r="D156" s="124">
        <v>2</v>
      </c>
      <c r="E156" s="125">
        <v>2074</v>
      </c>
      <c r="F156" s="124">
        <v>867</v>
      </c>
      <c r="G156" s="123">
        <v>7.0000000000000007E-2</v>
      </c>
      <c r="H156" s="124">
        <v>1</v>
      </c>
      <c r="I156" s="126">
        <v>6</v>
      </c>
      <c r="J156" s="126">
        <v>6</v>
      </c>
      <c r="K156" s="127"/>
      <c r="L156" s="117">
        <v>1</v>
      </c>
      <c r="M156" s="128"/>
      <c r="N156" s="129"/>
      <c r="O156" s="130"/>
      <c r="P156" s="130"/>
      <c r="R156" s="113">
        <f t="shared" si="6"/>
        <v>0</v>
      </c>
      <c r="U156" s="125">
        <v>0</v>
      </c>
      <c r="V156" s="125">
        <v>0</v>
      </c>
      <c r="W156" s="113">
        <f t="shared" si="8"/>
        <v>0</v>
      </c>
      <c r="X156" s="113">
        <f t="shared" si="7"/>
        <v>0</v>
      </c>
    </row>
    <row r="157" spans="1:24" s="120" customFormat="1">
      <c r="A157" s="2" t="s">
        <v>30</v>
      </c>
      <c r="B157" s="122">
        <v>3</v>
      </c>
      <c r="C157" s="123"/>
      <c r="D157" s="124">
        <v>2</v>
      </c>
      <c r="E157" s="125">
        <v>4486</v>
      </c>
      <c r="F157" s="124">
        <v>1132</v>
      </c>
      <c r="G157" s="123">
        <v>0.11</v>
      </c>
      <c r="H157" s="124">
        <v>1</v>
      </c>
      <c r="I157" s="126">
        <v>5</v>
      </c>
      <c r="J157" s="126">
        <v>5</v>
      </c>
      <c r="K157" s="127"/>
      <c r="L157" s="117">
        <v>1</v>
      </c>
      <c r="M157" s="128"/>
      <c r="N157" s="129"/>
      <c r="O157" s="130"/>
      <c r="P157" s="130"/>
      <c r="R157" s="113">
        <f t="shared" si="6"/>
        <v>0</v>
      </c>
      <c r="U157" s="125">
        <v>0</v>
      </c>
      <c r="V157" s="125">
        <v>0</v>
      </c>
      <c r="W157" s="113">
        <f t="shared" si="8"/>
        <v>0</v>
      </c>
      <c r="X157" s="113">
        <f t="shared" si="7"/>
        <v>0</v>
      </c>
    </row>
    <row r="158" spans="1:24" s="120" customFormat="1">
      <c r="A158" s="2" t="s">
        <v>31</v>
      </c>
      <c r="B158" s="122">
        <v>3</v>
      </c>
      <c r="C158" s="123"/>
      <c r="D158" s="124">
        <v>2</v>
      </c>
      <c r="E158" s="125">
        <v>549</v>
      </c>
      <c r="F158" s="124">
        <v>397</v>
      </c>
      <c r="G158" s="123">
        <v>7.0000000000000007E-2</v>
      </c>
      <c r="H158" s="124">
        <v>1</v>
      </c>
      <c r="I158" s="126">
        <v>3</v>
      </c>
      <c r="J158" s="126">
        <v>3</v>
      </c>
      <c r="K158" s="127"/>
      <c r="L158" s="117">
        <v>1</v>
      </c>
      <c r="M158" s="128"/>
      <c r="N158" s="129"/>
      <c r="O158" s="130"/>
      <c r="P158" s="130"/>
      <c r="R158" s="113">
        <f t="shared" si="6"/>
        <v>0</v>
      </c>
      <c r="U158" s="125">
        <v>0</v>
      </c>
      <c r="V158" s="125">
        <v>0</v>
      </c>
      <c r="W158" s="113">
        <f t="shared" si="8"/>
        <v>0</v>
      </c>
      <c r="X158" s="113">
        <f t="shared" si="7"/>
        <v>0</v>
      </c>
    </row>
    <row r="159" spans="1:24" s="120" customFormat="1">
      <c r="A159" s="2" t="s">
        <v>32</v>
      </c>
      <c r="B159" s="122">
        <v>3</v>
      </c>
      <c r="C159" s="123"/>
      <c r="D159" s="124">
        <v>2</v>
      </c>
      <c r="E159" s="125">
        <v>2920</v>
      </c>
      <c r="F159" s="124">
        <v>816</v>
      </c>
      <c r="G159" s="123">
        <v>0.12</v>
      </c>
      <c r="H159" s="124">
        <v>1</v>
      </c>
      <c r="I159" s="126">
        <v>4</v>
      </c>
      <c r="J159" s="126">
        <v>4</v>
      </c>
      <c r="K159" s="127"/>
      <c r="L159" s="117">
        <v>1</v>
      </c>
      <c r="M159" s="128"/>
      <c r="N159" s="129"/>
      <c r="O159" s="130"/>
      <c r="P159" s="130"/>
      <c r="R159" s="113">
        <f t="shared" si="6"/>
        <v>0</v>
      </c>
      <c r="U159" s="125">
        <v>0</v>
      </c>
      <c r="V159" s="125">
        <v>0</v>
      </c>
      <c r="W159" s="113">
        <f t="shared" si="8"/>
        <v>0</v>
      </c>
      <c r="X159" s="113">
        <f t="shared" si="7"/>
        <v>0</v>
      </c>
    </row>
    <row r="160" spans="1:24" s="120" customFormat="1">
      <c r="A160" s="2" t="s">
        <v>134</v>
      </c>
      <c r="B160" s="122">
        <v>3</v>
      </c>
      <c r="C160" s="123"/>
      <c r="D160" s="124">
        <v>2</v>
      </c>
      <c r="E160" s="125">
        <v>3297</v>
      </c>
      <c r="F160" s="124">
        <v>479</v>
      </c>
      <c r="G160" s="123">
        <v>0.13</v>
      </c>
      <c r="H160" s="124">
        <v>1</v>
      </c>
      <c r="I160" s="126">
        <v>5</v>
      </c>
      <c r="J160" s="126">
        <v>5</v>
      </c>
      <c r="K160" s="127"/>
      <c r="L160" s="117">
        <v>1</v>
      </c>
      <c r="M160" s="128"/>
      <c r="N160" s="129"/>
      <c r="O160" s="130"/>
      <c r="P160" s="130"/>
      <c r="R160" s="113">
        <f t="shared" si="6"/>
        <v>0</v>
      </c>
      <c r="U160" s="125">
        <v>0</v>
      </c>
      <c r="V160" s="125">
        <v>0</v>
      </c>
      <c r="W160" s="113">
        <f t="shared" si="8"/>
        <v>0</v>
      </c>
      <c r="X160" s="113">
        <f t="shared" si="7"/>
        <v>0</v>
      </c>
    </row>
    <row r="161" spans="1:24" s="120" customFormat="1">
      <c r="A161" s="2" t="s">
        <v>33</v>
      </c>
      <c r="B161" s="122">
        <v>3</v>
      </c>
      <c r="C161" s="123"/>
      <c r="D161" s="124">
        <v>2</v>
      </c>
      <c r="E161" s="125">
        <v>1191</v>
      </c>
      <c r="F161" s="124">
        <v>477</v>
      </c>
      <c r="G161" s="123">
        <v>0.06</v>
      </c>
      <c r="H161" s="124">
        <v>1</v>
      </c>
      <c r="I161" s="126">
        <v>6</v>
      </c>
      <c r="J161" s="126">
        <v>6</v>
      </c>
      <c r="K161" s="127"/>
      <c r="L161" s="117">
        <v>1</v>
      </c>
      <c r="M161" s="128"/>
      <c r="N161" s="129"/>
      <c r="O161" s="130"/>
      <c r="P161" s="130"/>
      <c r="R161" s="113">
        <f t="shared" si="6"/>
        <v>0</v>
      </c>
      <c r="U161" s="125">
        <v>0</v>
      </c>
      <c r="V161" s="125">
        <v>0</v>
      </c>
      <c r="W161" s="113">
        <f t="shared" si="8"/>
        <v>0</v>
      </c>
      <c r="X161" s="113">
        <f t="shared" si="7"/>
        <v>0</v>
      </c>
    </row>
    <row r="162" spans="1:24" s="120" customFormat="1">
      <c r="A162" s="2" t="s">
        <v>52</v>
      </c>
      <c r="B162" s="122">
        <v>3</v>
      </c>
      <c r="C162" s="123"/>
      <c r="D162" s="124">
        <v>2</v>
      </c>
      <c r="E162" s="125">
        <v>2904</v>
      </c>
      <c r="F162" s="124">
        <v>1573</v>
      </c>
      <c r="G162" s="123">
        <v>0.11</v>
      </c>
      <c r="H162" s="124">
        <v>1</v>
      </c>
      <c r="I162" s="126">
        <v>7</v>
      </c>
      <c r="J162" s="126">
        <v>7</v>
      </c>
      <c r="K162" s="127"/>
      <c r="L162" s="117">
        <v>1</v>
      </c>
      <c r="M162" s="128"/>
      <c r="N162" s="129"/>
      <c r="O162" s="130"/>
      <c r="P162" s="130"/>
      <c r="R162" s="113">
        <f>SUM(M162:Q162)</f>
        <v>0</v>
      </c>
      <c r="U162" s="125">
        <v>0</v>
      </c>
      <c r="V162" s="125">
        <v>0</v>
      </c>
      <c r="W162" s="113">
        <f t="shared" si="8"/>
        <v>0</v>
      </c>
      <c r="X162" s="113">
        <f>W162+R162</f>
        <v>0</v>
      </c>
    </row>
    <row r="163" spans="1:24" s="120" customFormat="1">
      <c r="A163" s="2" t="s">
        <v>53</v>
      </c>
      <c r="B163" s="122">
        <v>3</v>
      </c>
      <c r="C163" s="123"/>
      <c r="D163" s="124">
        <v>2</v>
      </c>
      <c r="E163" s="125">
        <v>3085</v>
      </c>
      <c r="F163" s="124">
        <v>770</v>
      </c>
      <c r="G163" s="123">
        <v>0.08</v>
      </c>
      <c r="H163" s="124">
        <v>1</v>
      </c>
      <c r="I163" s="126">
        <v>5</v>
      </c>
      <c r="J163" s="126">
        <v>5</v>
      </c>
      <c r="K163" s="127"/>
      <c r="L163" s="117">
        <v>1</v>
      </c>
      <c r="M163" s="128"/>
      <c r="N163" s="129"/>
      <c r="O163" s="130"/>
      <c r="P163" s="130"/>
      <c r="R163" s="113">
        <f>SUM(M163:Q163)</f>
        <v>0</v>
      </c>
      <c r="U163" s="125">
        <v>0</v>
      </c>
      <c r="V163" s="125">
        <v>0</v>
      </c>
      <c r="W163" s="113">
        <f t="shared" si="8"/>
        <v>0</v>
      </c>
      <c r="X163" s="113">
        <f>W163+R163</f>
        <v>0</v>
      </c>
    </row>
  </sheetData>
  <pageMargins left="0.75" right="0.75" top="1" bottom="1" header="0.5" footer="0.5"/>
  <pageSetup orientation="portrait" horizontalDpi="4294967292" verticalDpi="4294967292" r:id="rId1"/>
  <headerFooter alignWithMargins="0"/>
</worksheet>
</file>

<file path=xl/worksheets/sheet7.xml><?xml version="1.0" encoding="utf-8"?>
<worksheet xmlns="http://schemas.openxmlformats.org/spreadsheetml/2006/main" xmlns:r="http://schemas.openxmlformats.org/officeDocument/2006/relationships">
  <dimension ref="A1:Z159"/>
  <sheetViews>
    <sheetView zoomScale="84" zoomScaleNormal="84" workbookViewId="0">
      <pane xSplit="1" ySplit="1" topLeftCell="M52" activePane="bottomRight" state="frozen"/>
      <selection activeCell="F22" sqref="F22"/>
      <selection pane="topRight" activeCell="F22" sqref="F22"/>
      <selection pane="bottomLeft" activeCell="F22" sqref="F22"/>
      <selection pane="bottomRight" activeCell="F22" sqref="F22"/>
    </sheetView>
  </sheetViews>
  <sheetFormatPr defaultColWidth="8.85546875" defaultRowHeight="15"/>
  <cols>
    <col min="1" max="1" width="19.42578125" style="44" customWidth="1"/>
    <col min="2" max="2" width="13.42578125" style="44" customWidth="1"/>
    <col min="3" max="12" width="19.42578125" style="44" customWidth="1"/>
    <col min="13" max="13" width="13.42578125" style="44" customWidth="1"/>
    <col min="14" max="14" width="15.5703125" style="44" customWidth="1"/>
    <col min="15" max="15" width="11" style="44" customWidth="1"/>
    <col min="16" max="16" width="15.140625" style="44" customWidth="1"/>
    <col min="17" max="17" width="16.5703125" style="44" customWidth="1"/>
    <col min="18" max="18" width="10.7109375" style="44" customWidth="1"/>
    <col min="19" max="20" width="13.28515625" style="44" customWidth="1"/>
    <col min="21" max="21" width="12" style="44" customWidth="1"/>
    <col min="22" max="22" width="13.42578125" style="44" customWidth="1"/>
    <col min="23" max="23" width="10.7109375" style="44" customWidth="1"/>
    <col min="24" max="24" width="15.5703125" style="44" bestFit="1" customWidth="1"/>
    <col min="25" max="25" width="12.7109375" style="44" bestFit="1" customWidth="1"/>
    <col min="26" max="26" width="13.5703125" style="44" customWidth="1"/>
    <col min="27" max="27" width="9.140625" style="44" customWidth="1"/>
    <col min="28" max="28" width="10.5703125" style="44" customWidth="1"/>
    <col min="29" max="29" width="14.42578125" style="44" customWidth="1"/>
    <col min="30" max="30" width="12.7109375" style="44" bestFit="1" customWidth="1"/>
    <col min="31" max="31" width="12.7109375" style="44" customWidth="1"/>
    <col min="32" max="32" width="13.85546875" style="44" customWidth="1"/>
    <col min="33" max="16384" width="8.85546875" style="44"/>
  </cols>
  <sheetData>
    <row r="1" spans="1:26" s="22" customFormat="1">
      <c r="A1" s="102" t="s">
        <v>5</v>
      </c>
      <c r="B1" s="102" t="s">
        <v>59</v>
      </c>
      <c r="C1" s="102" t="s">
        <v>125</v>
      </c>
      <c r="D1" s="102" t="s">
        <v>126</v>
      </c>
      <c r="E1" s="102" t="s">
        <v>68</v>
      </c>
      <c r="F1" s="103" t="s">
        <v>127</v>
      </c>
      <c r="G1" s="102" t="s">
        <v>70</v>
      </c>
      <c r="H1" s="102" t="s">
        <v>71</v>
      </c>
      <c r="I1" s="102" t="s">
        <v>73</v>
      </c>
      <c r="J1" s="102" t="s">
        <v>128</v>
      </c>
      <c r="K1" s="102" t="s">
        <v>75</v>
      </c>
      <c r="L1" s="102" t="s">
        <v>62</v>
      </c>
      <c r="M1" s="104" t="s">
        <v>2</v>
      </c>
      <c r="N1" s="104" t="s">
        <v>77</v>
      </c>
      <c r="O1" s="104" t="s">
        <v>3</v>
      </c>
      <c r="P1" s="104" t="s">
        <v>135</v>
      </c>
      <c r="Q1" s="105" t="s">
        <v>13</v>
      </c>
      <c r="R1" s="104" t="s">
        <v>78</v>
      </c>
      <c r="S1" s="106" t="s">
        <v>14</v>
      </c>
      <c r="T1" s="106"/>
      <c r="U1" s="104" t="s">
        <v>15</v>
      </c>
      <c r="V1" s="104" t="s">
        <v>0</v>
      </c>
      <c r="W1" s="104" t="s">
        <v>1</v>
      </c>
      <c r="X1" s="104" t="s">
        <v>129</v>
      </c>
      <c r="Y1" s="106" t="s">
        <v>130</v>
      </c>
      <c r="Z1" s="102" t="s">
        <v>8</v>
      </c>
    </row>
    <row r="2" spans="1:26" s="114" customFormat="1">
      <c r="A2" s="107" t="s">
        <v>85</v>
      </c>
      <c r="B2" s="108">
        <v>1</v>
      </c>
      <c r="C2" s="108">
        <v>1</v>
      </c>
      <c r="D2" s="108">
        <v>2</v>
      </c>
      <c r="E2" s="14">
        <v>13491</v>
      </c>
      <c r="F2" s="109">
        <v>1388</v>
      </c>
      <c r="G2" s="110">
        <v>8.5734870317002887E-2</v>
      </c>
      <c r="H2" s="108">
        <v>2</v>
      </c>
      <c r="I2" s="108">
        <v>3</v>
      </c>
      <c r="J2" s="14">
        <v>0</v>
      </c>
      <c r="K2" s="111">
        <v>3</v>
      </c>
      <c r="L2" s="108">
        <v>1</v>
      </c>
      <c r="M2" s="112">
        <v>1661.1563359111824</v>
      </c>
      <c r="N2" s="112">
        <v>1712.644365986476</v>
      </c>
      <c r="O2" s="112">
        <v>268.29222503434977</v>
      </c>
      <c r="P2" s="112">
        <v>1427.1699077889391</v>
      </c>
      <c r="Q2" s="112">
        <v>153.45293519238825</v>
      </c>
      <c r="R2" s="112"/>
      <c r="S2" s="113">
        <f t="shared" ref="S2:S65" si="0">SUM(M2:R2)</f>
        <v>5222.7157699133359</v>
      </c>
      <c r="T2" s="113"/>
      <c r="U2" s="112">
        <v>99.256829847461205</v>
      </c>
      <c r="V2" s="112">
        <v>184.65771181240873</v>
      </c>
      <c r="W2" s="112">
        <v>105.94773587750498</v>
      </c>
      <c r="X2" s="112">
        <v>0.64679260872051425</v>
      </c>
      <c r="Y2" s="113">
        <f>SUM(U2:X2)</f>
        <v>390.50907014609538</v>
      </c>
      <c r="Z2" s="113">
        <f>Y2+S2</f>
        <v>5613.2248400594308</v>
      </c>
    </row>
    <row r="3" spans="1:26" s="114" customFormat="1">
      <c r="A3" s="107" t="s">
        <v>86</v>
      </c>
      <c r="B3" s="108">
        <v>1</v>
      </c>
      <c r="C3" s="108">
        <v>1</v>
      </c>
      <c r="D3" s="108">
        <v>1</v>
      </c>
      <c r="E3" s="14">
        <v>15566</v>
      </c>
      <c r="F3" s="109">
        <v>3196</v>
      </c>
      <c r="G3" s="110">
        <v>4.0362953692115143E-2</v>
      </c>
      <c r="H3" s="108">
        <v>3</v>
      </c>
      <c r="I3" s="108">
        <v>7</v>
      </c>
      <c r="J3" s="14">
        <v>1</v>
      </c>
      <c r="K3" s="111">
        <v>6</v>
      </c>
      <c r="L3" s="108">
        <v>1</v>
      </c>
      <c r="M3" s="112">
        <v>6943.6299443480339</v>
      </c>
      <c r="N3" s="112">
        <v>3712.1257455169248</v>
      </c>
      <c r="O3" s="112">
        <v>563.94837731633856</v>
      </c>
      <c r="P3" s="112">
        <v>577.08354649221621</v>
      </c>
      <c r="Q3" s="112">
        <v>332.60646679831643</v>
      </c>
      <c r="R3" s="112"/>
      <c r="S3" s="113">
        <f t="shared" si="0"/>
        <v>12129.39408047183</v>
      </c>
      <c r="T3" s="113"/>
      <c r="U3" s="112">
        <v>59.246900228263463</v>
      </c>
      <c r="V3" s="112">
        <v>141.11053494776883</v>
      </c>
      <c r="W3" s="112">
        <v>21.331867071871187</v>
      </c>
      <c r="X3" s="112">
        <v>0.96538484991275286</v>
      </c>
      <c r="Y3" s="113">
        <f t="shared" ref="Y3:Y66" si="1">SUM(U3:X3)</f>
        <v>222.65468709781624</v>
      </c>
      <c r="Z3" s="113">
        <f t="shared" ref="Z3:Z66" si="2">Y3+S3</f>
        <v>12352.048767569646</v>
      </c>
    </row>
    <row r="4" spans="1:26" s="114" customFormat="1">
      <c r="A4" s="107" t="s">
        <v>87</v>
      </c>
      <c r="B4" s="108">
        <v>1</v>
      </c>
      <c r="C4" s="108">
        <v>1</v>
      </c>
      <c r="D4" s="108">
        <v>2</v>
      </c>
      <c r="E4" s="14">
        <v>11415</v>
      </c>
      <c r="F4" s="109">
        <v>1960</v>
      </c>
      <c r="G4" s="110">
        <v>2.4489795918367346E-2</v>
      </c>
      <c r="H4" s="108">
        <v>3</v>
      </c>
      <c r="I4" s="108">
        <v>4</v>
      </c>
      <c r="J4" s="14">
        <v>1</v>
      </c>
      <c r="K4" s="111">
        <v>3</v>
      </c>
      <c r="L4" s="108">
        <v>1</v>
      </c>
      <c r="M4" s="112">
        <v>5556.4843516246783</v>
      </c>
      <c r="N4" s="112">
        <v>2226.8765084874235</v>
      </c>
      <c r="O4" s="112">
        <v>206.05054155945183</v>
      </c>
      <c r="P4" s="112">
        <v>658.12925102808845</v>
      </c>
      <c r="Q4" s="112">
        <v>199.52813516047314</v>
      </c>
      <c r="R4" s="112"/>
      <c r="S4" s="113">
        <f t="shared" si="0"/>
        <v>8847.0687878601148</v>
      </c>
      <c r="T4" s="113"/>
      <c r="U4" s="112">
        <v>62.734237235676694</v>
      </c>
      <c r="V4" s="112">
        <v>220.42327318883304</v>
      </c>
      <c r="W4" s="112">
        <v>51.188887239362543</v>
      </c>
      <c r="X4" s="112">
        <v>0.77700684248689045</v>
      </c>
      <c r="Y4" s="113">
        <f t="shared" si="1"/>
        <v>335.12340450635918</v>
      </c>
      <c r="Z4" s="113">
        <f t="shared" si="2"/>
        <v>9182.192192366474</v>
      </c>
    </row>
    <row r="5" spans="1:26" s="114" customFormat="1">
      <c r="A5" s="107" t="s">
        <v>88</v>
      </c>
      <c r="B5" s="108">
        <v>1</v>
      </c>
      <c r="C5" s="108">
        <v>1</v>
      </c>
      <c r="D5" s="108">
        <v>1</v>
      </c>
      <c r="E5" s="14">
        <v>14528</v>
      </c>
      <c r="F5" s="109">
        <v>1976</v>
      </c>
      <c r="G5" s="110">
        <v>4.7570850202429148E-2</v>
      </c>
      <c r="H5" s="108">
        <v>3</v>
      </c>
      <c r="I5" s="108">
        <v>8</v>
      </c>
      <c r="J5" s="14">
        <v>1</v>
      </c>
      <c r="K5" s="111">
        <v>7</v>
      </c>
      <c r="L5" s="108">
        <v>1</v>
      </c>
      <c r="M5" s="112">
        <v>7803.0969927684664</v>
      </c>
      <c r="N5" s="112">
        <v>2317.8345600702132</v>
      </c>
      <c r="O5" s="112">
        <v>162.9626731356131</v>
      </c>
      <c r="P5" s="112">
        <v>1182.8188162863764</v>
      </c>
      <c r="Q5" s="112">
        <v>207.67797658229111</v>
      </c>
      <c r="R5" s="112"/>
      <c r="S5" s="113">
        <f t="shared" si="0"/>
        <v>11674.39101884296</v>
      </c>
      <c r="T5" s="113"/>
      <c r="U5" s="112">
        <v>175.96730373747985</v>
      </c>
      <c r="V5" s="112">
        <v>258.822003262664</v>
      </c>
      <c r="W5" s="112">
        <v>29.089079530507831</v>
      </c>
      <c r="X5" s="112">
        <v>0.27270305650131682</v>
      </c>
      <c r="Y5" s="113">
        <f t="shared" si="1"/>
        <v>464.15108958715297</v>
      </c>
      <c r="Z5" s="113">
        <f t="shared" si="2"/>
        <v>12138.542108430112</v>
      </c>
    </row>
    <row r="6" spans="1:26" s="114" customFormat="1">
      <c r="A6" s="107" t="s">
        <v>89</v>
      </c>
      <c r="B6" s="108">
        <v>1</v>
      </c>
      <c r="C6" s="108">
        <v>1</v>
      </c>
      <c r="D6" s="108">
        <v>2</v>
      </c>
      <c r="E6" s="14">
        <v>15217</v>
      </c>
      <c r="F6" s="109">
        <v>2600</v>
      </c>
      <c r="G6" s="110">
        <v>9.1538461538461541E-2</v>
      </c>
      <c r="H6" s="108">
        <v>2</v>
      </c>
      <c r="I6" s="108">
        <v>7</v>
      </c>
      <c r="J6" s="14">
        <v>0</v>
      </c>
      <c r="K6" s="111">
        <v>7</v>
      </c>
      <c r="L6" s="108">
        <v>1</v>
      </c>
      <c r="M6" s="112">
        <v>3777.3429516196588</v>
      </c>
      <c r="N6" s="112">
        <v>3232.2023417708892</v>
      </c>
      <c r="O6" s="112">
        <v>596.32815061384747</v>
      </c>
      <c r="P6" s="112">
        <v>750.74932058201784</v>
      </c>
      <c r="Q6" s="112">
        <v>289.60532982267171</v>
      </c>
      <c r="R6" s="112"/>
      <c r="S6" s="113">
        <f t="shared" si="0"/>
        <v>8646.2280944090853</v>
      </c>
      <c r="T6" s="113"/>
      <c r="U6" s="112">
        <v>254.47345303621663</v>
      </c>
      <c r="V6" s="112">
        <v>303.59008162090043</v>
      </c>
      <c r="W6" s="112">
        <v>249.14708757202058</v>
      </c>
      <c r="X6" s="112">
        <v>0.41777043576810413</v>
      </c>
      <c r="Y6" s="113">
        <f t="shared" si="1"/>
        <v>807.62839266490585</v>
      </c>
      <c r="Z6" s="113">
        <f t="shared" si="2"/>
        <v>9453.856487073992</v>
      </c>
    </row>
    <row r="7" spans="1:26" s="114" customFormat="1">
      <c r="A7" s="107" t="s">
        <v>90</v>
      </c>
      <c r="B7" s="108">
        <v>1</v>
      </c>
      <c r="C7" s="108">
        <v>1</v>
      </c>
      <c r="D7" s="108">
        <v>2</v>
      </c>
      <c r="E7" s="14">
        <v>7673</v>
      </c>
      <c r="F7" s="109">
        <v>852</v>
      </c>
      <c r="G7" s="110">
        <v>0.142018779342723</v>
      </c>
      <c r="H7" s="108">
        <v>2</v>
      </c>
      <c r="I7" s="108">
        <v>3</v>
      </c>
      <c r="J7" s="14">
        <v>0</v>
      </c>
      <c r="K7" s="111">
        <v>3</v>
      </c>
      <c r="L7" s="108">
        <v>1</v>
      </c>
      <c r="M7" s="112">
        <v>1751.789217605912</v>
      </c>
      <c r="N7" s="112">
        <v>1127.800051862047</v>
      </c>
      <c r="O7" s="112">
        <v>490.24468888802568</v>
      </c>
      <c r="P7" s="112">
        <v>968.22736864443266</v>
      </c>
      <c r="Q7" s="112">
        <v>101.05088464683939</v>
      </c>
      <c r="R7" s="112"/>
      <c r="S7" s="113">
        <f t="shared" si="0"/>
        <v>4439.1122116472561</v>
      </c>
      <c r="T7" s="113"/>
      <c r="U7" s="112">
        <v>182.38732179217641</v>
      </c>
      <c r="V7" s="112">
        <v>436.44907055736729</v>
      </c>
      <c r="W7" s="112">
        <v>224.97332958355929</v>
      </c>
      <c r="X7" s="112">
        <v>0.29509035622403351</v>
      </c>
      <c r="Y7" s="113">
        <f t="shared" si="1"/>
        <v>844.10481228932701</v>
      </c>
      <c r="Z7" s="113">
        <f t="shared" si="2"/>
        <v>5283.2170239365832</v>
      </c>
    </row>
    <row r="8" spans="1:26" s="114" customFormat="1">
      <c r="A8" s="107" t="s">
        <v>91</v>
      </c>
      <c r="B8" s="108">
        <v>1</v>
      </c>
      <c r="C8" s="108">
        <v>1</v>
      </c>
      <c r="D8" s="108">
        <v>2</v>
      </c>
      <c r="E8" s="14">
        <v>15365</v>
      </c>
      <c r="F8" s="109">
        <v>2076</v>
      </c>
      <c r="G8" s="110">
        <v>3.9017341040462429E-2</v>
      </c>
      <c r="H8" s="108">
        <v>2</v>
      </c>
      <c r="I8" s="108">
        <v>2</v>
      </c>
      <c r="J8" s="14">
        <v>0</v>
      </c>
      <c r="K8" s="111">
        <v>2</v>
      </c>
      <c r="L8" s="108">
        <v>1</v>
      </c>
      <c r="M8" s="112">
        <v>1373.1031057387349</v>
      </c>
      <c r="N8" s="115">
        <v>2406.7979175393452</v>
      </c>
      <c r="O8" s="112">
        <v>481.69391480646209</v>
      </c>
      <c r="P8" s="112">
        <v>451.90793386020761</v>
      </c>
      <c r="Q8" s="112">
        <v>215.64909341152531</v>
      </c>
      <c r="R8" s="112"/>
      <c r="S8" s="113">
        <f t="shared" si="0"/>
        <v>4929.1519653562755</v>
      </c>
      <c r="T8" s="113"/>
      <c r="U8" s="112">
        <v>142.55112279961773</v>
      </c>
      <c r="V8" s="112">
        <v>100.09504304733436</v>
      </c>
      <c r="W8" s="112">
        <v>22.257259780087267</v>
      </c>
      <c r="X8" s="112">
        <v>0.26431602954770833</v>
      </c>
      <c r="Y8" s="113">
        <f t="shared" si="1"/>
        <v>265.16774165658711</v>
      </c>
      <c r="Z8" s="113">
        <f t="shared" si="2"/>
        <v>5194.3197070128626</v>
      </c>
    </row>
    <row r="9" spans="1:26" s="114" customFormat="1">
      <c r="A9" s="107" t="s">
        <v>92</v>
      </c>
      <c r="B9" s="108">
        <v>1</v>
      </c>
      <c r="C9" s="108">
        <v>1</v>
      </c>
      <c r="D9" s="108">
        <v>2</v>
      </c>
      <c r="E9" s="14">
        <v>15228</v>
      </c>
      <c r="F9" s="109">
        <v>2691</v>
      </c>
      <c r="G9" s="110">
        <v>4.0876997398736528E-2</v>
      </c>
      <c r="H9" s="108">
        <v>2</v>
      </c>
      <c r="I9" s="108">
        <v>2</v>
      </c>
      <c r="J9" s="14">
        <v>0</v>
      </c>
      <c r="K9" s="111">
        <v>2</v>
      </c>
      <c r="L9" s="108">
        <v>1</v>
      </c>
      <c r="M9" s="112">
        <v>1381.0785710011369</v>
      </c>
      <c r="N9" s="112">
        <v>3127.7801049209102</v>
      </c>
      <c r="O9" s="112">
        <v>581.30976754403252</v>
      </c>
      <c r="P9" s="112">
        <v>913.48065605995544</v>
      </c>
      <c r="Q9" s="112">
        <v>280.24909740091357</v>
      </c>
      <c r="R9" s="112"/>
      <c r="S9" s="113">
        <f t="shared" si="0"/>
        <v>6283.898196926948</v>
      </c>
      <c r="T9" s="113"/>
      <c r="U9" s="112">
        <v>61.12964214904607</v>
      </c>
      <c r="V9" s="112">
        <v>214.95089407642206</v>
      </c>
      <c r="W9" s="112">
        <v>128.23411024162937</v>
      </c>
      <c r="X9" s="112">
        <v>0.11265355007449017</v>
      </c>
      <c r="Y9" s="113">
        <f t="shared" si="1"/>
        <v>404.42730001717194</v>
      </c>
      <c r="Z9" s="113">
        <f t="shared" si="2"/>
        <v>6688.3254969441195</v>
      </c>
    </row>
    <row r="10" spans="1:26" s="114" customFormat="1">
      <c r="A10" s="107" t="s">
        <v>93</v>
      </c>
      <c r="B10" s="108">
        <v>1</v>
      </c>
      <c r="C10" s="108">
        <v>1</v>
      </c>
      <c r="D10" s="108">
        <v>1</v>
      </c>
      <c r="E10" s="14">
        <v>50094</v>
      </c>
      <c r="F10" s="109">
        <v>6957</v>
      </c>
      <c r="G10" s="110">
        <v>0.13037228690527528</v>
      </c>
      <c r="H10" s="108">
        <v>3</v>
      </c>
      <c r="I10" s="108">
        <v>10</v>
      </c>
      <c r="J10" s="14">
        <v>5</v>
      </c>
      <c r="K10" s="111">
        <v>5</v>
      </c>
      <c r="L10" s="108">
        <v>1</v>
      </c>
      <c r="M10" s="112">
        <v>32665.323311420194</v>
      </c>
      <c r="N10" s="112">
        <v>8691.9793349689808</v>
      </c>
      <c r="O10" s="112">
        <v>565.18832752080459</v>
      </c>
      <c r="P10" s="112">
        <v>368.71738914154571</v>
      </c>
      <c r="Q10" s="112">
        <v>778.80134841322069</v>
      </c>
      <c r="R10" s="112"/>
      <c r="S10" s="113">
        <f t="shared" si="0"/>
        <v>43070.009711464736</v>
      </c>
      <c r="T10" s="113"/>
      <c r="U10" s="112">
        <v>184.63618598594235</v>
      </c>
      <c r="V10" s="112">
        <v>95.648169515630798</v>
      </c>
      <c r="W10" s="112">
        <v>54.260239495540773</v>
      </c>
      <c r="X10" s="112">
        <v>0.31437498003076203</v>
      </c>
      <c r="Y10" s="113">
        <f t="shared" si="1"/>
        <v>334.85896997714468</v>
      </c>
      <c r="Z10" s="113">
        <f t="shared" si="2"/>
        <v>43404.868681441883</v>
      </c>
    </row>
    <row r="11" spans="1:26" s="114" customFormat="1">
      <c r="A11" s="107" t="s">
        <v>94</v>
      </c>
      <c r="B11" s="108">
        <v>1</v>
      </c>
      <c r="C11" s="108">
        <v>1</v>
      </c>
      <c r="D11" s="108">
        <v>1</v>
      </c>
      <c r="E11" s="14">
        <v>24078</v>
      </c>
      <c r="F11" s="109">
        <v>4192</v>
      </c>
      <c r="G11" s="110">
        <v>0.15839694656488548</v>
      </c>
      <c r="H11" s="108">
        <v>3</v>
      </c>
      <c r="I11" s="108">
        <v>9</v>
      </c>
      <c r="J11" s="14">
        <v>5</v>
      </c>
      <c r="K11" s="111">
        <v>4</v>
      </c>
      <c r="L11" s="108">
        <v>1</v>
      </c>
      <c r="M11" s="112">
        <v>3866.8542441810664</v>
      </c>
      <c r="N11" s="112">
        <v>5658.5482616240797</v>
      </c>
      <c r="O11" s="112">
        <v>582.34638589973838</v>
      </c>
      <c r="P11" s="112">
        <v>210.17103339004049</v>
      </c>
      <c r="Q11" s="112">
        <v>507.00592424151762</v>
      </c>
      <c r="R11" s="112"/>
      <c r="S11" s="113">
        <f t="shared" si="0"/>
        <v>10824.925849336443</v>
      </c>
      <c r="T11" s="113"/>
      <c r="U11" s="112">
        <v>110.32270393325884</v>
      </c>
      <c r="V11" s="112">
        <v>74.945615997586074</v>
      </c>
      <c r="W11" s="112">
        <v>25.249851049229761</v>
      </c>
      <c r="X11" s="112">
        <v>0.24691971501965168</v>
      </c>
      <c r="Y11" s="113">
        <f t="shared" si="1"/>
        <v>210.76509069509433</v>
      </c>
      <c r="Z11" s="113">
        <f t="shared" si="2"/>
        <v>11035.690940031538</v>
      </c>
    </row>
    <row r="12" spans="1:26" s="120" customFormat="1">
      <c r="A12" s="116" t="s">
        <v>108</v>
      </c>
      <c r="B12" s="117">
        <v>2</v>
      </c>
      <c r="C12" s="117">
        <v>1</v>
      </c>
      <c r="D12" s="108"/>
      <c r="E12" s="117"/>
      <c r="F12" s="117"/>
      <c r="G12" s="117"/>
      <c r="H12" s="117"/>
      <c r="I12" s="117"/>
      <c r="J12" s="117"/>
      <c r="K12" s="117"/>
      <c r="L12" s="117">
        <v>1</v>
      </c>
      <c r="M12" s="118">
        <v>10013.167546102815</v>
      </c>
      <c r="N12" s="119">
        <v>2036.7701121856528</v>
      </c>
      <c r="O12" s="119">
        <v>1147.6222564190523</v>
      </c>
      <c r="P12" s="119">
        <v>654.80469010982063</v>
      </c>
      <c r="Q12" s="119">
        <v>355.76289948990615</v>
      </c>
      <c r="R12" s="119">
        <v>19.328041036205541</v>
      </c>
      <c r="S12" s="113">
        <f t="shared" si="0"/>
        <v>14227.455545343453</v>
      </c>
      <c r="T12" s="113"/>
      <c r="U12" s="119">
        <v>206.0420295857553</v>
      </c>
      <c r="V12" s="119">
        <v>162.54007465388818</v>
      </c>
      <c r="W12" s="119"/>
      <c r="X12" s="119"/>
      <c r="Y12" s="113">
        <f t="shared" si="1"/>
        <v>368.58210423964351</v>
      </c>
      <c r="Z12" s="113">
        <f t="shared" si="2"/>
        <v>14596.037649583097</v>
      </c>
    </row>
    <row r="13" spans="1:26" s="120" customFormat="1">
      <c r="A13" s="116" t="s">
        <v>109</v>
      </c>
      <c r="B13" s="117">
        <v>2</v>
      </c>
      <c r="C13" s="117">
        <v>1</v>
      </c>
      <c r="D13" s="108"/>
      <c r="E13" s="117"/>
      <c r="F13" s="117"/>
      <c r="G13" s="117"/>
      <c r="H13" s="117"/>
      <c r="I13" s="117"/>
      <c r="J13" s="117"/>
      <c r="K13" s="117"/>
      <c r="L13" s="117">
        <v>1</v>
      </c>
      <c r="M13" s="119">
        <v>12474.007170512949</v>
      </c>
      <c r="N13" s="119">
        <v>3466.0739757128226</v>
      </c>
      <c r="O13" s="119">
        <v>603.84142863303839</v>
      </c>
      <c r="P13" s="119">
        <v>522.86526271382888</v>
      </c>
      <c r="Q13" s="119">
        <v>187.1908428762419</v>
      </c>
      <c r="R13" s="119">
        <v>55.789819071100155</v>
      </c>
      <c r="S13" s="113">
        <f t="shared" si="0"/>
        <v>17309.768499519982</v>
      </c>
      <c r="T13" s="113"/>
      <c r="U13" s="119">
        <v>781.90245095316527</v>
      </c>
      <c r="V13" s="119">
        <v>118.81294633857776</v>
      </c>
      <c r="W13" s="119"/>
      <c r="X13" s="119"/>
      <c r="Y13" s="113">
        <f t="shared" si="1"/>
        <v>900.71539729174299</v>
      </c>
      <c r="Z13" s="113">
        <f t="shared" si="2"/>
        <v>18210.483896811726</v>
      </c>
    </row>
    <row r="14" spans="1:26" s="120" customFormat="1">
      <c r="A14" s="116" t="s">
        <v>110</v>
      </c>
      <c r="B14" s="117">
        <v>2</v>
      </c>
      <c r="C14" s="117">
        <v>1</v>
      </c>
      <c r="D14" s="108"/>
      <c r="E14" s="117"/>
      <c r="F14" s="117"/>
      <c r="G14" s="117"/>
      <c r="H14" s="117"/>
      <c r="I14" s="117"/>
      <c r="J14" s="117"/>
      <c r="K14" s="117"/>
      <c r="L14" s="117">
        <v>1</v>
      </c>
      <c r="M14" s="119">
        <v>13911.942621703578</v>
      </c>
      <c r="N14" s="119">
        <v>1134.6820441006312</v>
      </c>
      <c r="O14" s="119">
        <v>960.78389381402496</v>
      </c>
      <c r="P14" s="119">
        <v>906.57119712145004</v>
      </c>
      <c r="Q14" s="119">
        <v>297.8430070823477</v>
      </c>
      <c r="R14" s="119">
        <v>31.555674486617065</v>
      </c>
      <c r="S14" s="113">
        <f t="shared" si="0"/>
        <v>17243.378438308649</v>
      </c>
      <c r="T14" s="113"/>
      <c r="U14" s="119">
        <v>678.12016192903923</v>
      </c>
      <c r="V14" s="119">
        <v>133.61017434937236</v>
      </c>
      <c r="W14" s="119"/>
      <c r="X14" s="119"/>
      <c r="Y14" s="113">
        <f t="shared" si="1"/>
        <v>811.73033627841164</v>
      </c>
      <c r="Z14" s="113">
        <f t="shared" si="2"/>
        <v>18055.108774587061</v>
      </c>
    </row>
    <row r="15" spans="1:26" s="120" customFormat="1">
      <c r="A15" s="116" t="s">
        <v>111</v>
      </c>
      <c r="B15" s="117">
        <v>2</v>
      </c>
      <c r="C15" s="117">
        <v>1</v>
      </c>
      <c r="D15" s="108"/>
      <c r="E15" s="117"/>
      <c r="F15" s="117"/>
      <c r="G15" s="117"/>
      <c r="H15" s="117"/>
      <c r="I15" s="117"/>
      <c r="J15" s="117"/>
      <c r="K15" s="117"/>
      <c r="L15" s="117">
        <v>1</v>
      </c>
      <c r="M15" s="119">
        <v>7719.6852579780507</v>
      </c>
      <c r="N15" s="119">
        <v>955.65586137667185</v>
      </c>
      <c r="O15" s="119">
        <v>992.62367049375553</v>
      </c>
      <c r="P15" s="119">
        <v>183.13574401651465</v>
      </c>
      <c r="Q15" s="119">
        <v>307.71333785306422</v>
      </c>
      <c r="R15" s="119">
        <v>2.0669924344631179</v>
      </c>
      <c r="S15" s="113">
        <f t="shared" si="0"/>
        <v>10160.880864152517</v>
      </c>
      <c r="T15" s="113"/>
      <c r="U15" s="119">
        <v>501.03010664300757</v>
      </c>
      <c r="V15" s="119">
        <v>108.58865477214162</v>
      </c>
      <c r="W15" s="119"/>
      <c r="X15" s="119"/>
      <c r="Y15" s="113">
        <f t="shared" si="1"/>
        <v>609.61876141514915</v>
      </c>
      <c r="Z15" s="113">
        <f t="shared" si="2"/>
        <v>10770.499625567667</v>
      </c>
    </row>
    <row r="16" spans="1:26" s="120" customFormat="1">
      <c r="A16" s="116" t="s">
        <v>112</v>
      </c>
      <c r="B16" s="117">
        <v>2</v>
      </c>
      <c r="C16" s="117">
        <v>1</v>
      </c>
      <c r="D16" s="108"/>
      <c r="E16" s="117"/>
      <c r="F16" s="117"/>
      <c r="G16" s="117"/>
      <c r="H16" s="117"/>
      <c r="I16" s="117"/>
      <c r="J16" s="117"/>
      <c r="K16" s="117"/>
      <c r="L16" s="117">
        <v>1</v>
      </c>
      <c r="M16" s="119">
        <v>9610.1427220590267</v>
      </c>
      <c r="N16" s="119">
        <v>721.22501289499633</v>
      </c>
      <c r="O16" s="119">
        <v>1012.7624756800402</v>
      </c>
      <c r="P16" s="119">
        <v>105.99105043712115</v>
      </c>
      <c r="Q16" s="119">
        <v>313.95636746081249</v>
      </c>
      <c r="R16" s="119">
        <v>1.9597728058991757</v>
      </c>
      <c r="S16" s="113">
        <f t="shared" si="0"/>
        <v>11766.037401337897</v>
      </c>
      <c r="T16" s="113"/>
      <c r="U16" s="119">
        <v>66.648409764355165</v>
      </c>
      <c r="V16" s="119">
        <v>119.65326067980418</v>
      </c>
      <c r="W16" s="119"/>
      <c r="X16" s="119"/>
      <c r="Y16" s="113">
        <f t="shared" si="1"/>
        <v>186.30167044415936</v>
      </c>
      <c r="Z16" s="113">
        <f t="shared" si="2"/>
        <v>11952.339071782057</v>
      </c>
    </row>
    <row r="17" spans="1:26" s="120" customFormat="1">
      <c r="A17" s="116" t="s">
        <v>113</v>
      </c>
      <c r="B17" s="117">
        <v>2</v>
      </c>
      <c r="C17" s="117">
        <v>1</v>
      </c>
      <c r="D17" s="108"/>
      <c r="E17" s="117"/>
      <c r="F17" s="117"/>
      <c r="G17" s="117"/>
      <c r="H17" s="117"/>
      <c r="I17" s="117"/>
      <c r="J17" s="117"/>
      <c r="K17" s="117"/>
      <c r="L17" s="117">
        <v>1</v>
      </c>
      <c r="M17" s="119">
        <v>7949.0185636153519</v>
      </c>
      <c r="N17" s="119">
        <v>1333.0183486241094</v>
      </c>
      <c r="O17" s="119">
        <v>952.54079520072708</v>
      </c>
      <c r="P17" s="119">
        <v>178.41203460003115</v>
      </c>
      <c r="Q17" s="119">
        <v>295.28764651222536</v>
      </c>
      <c r="R17" s="119">
        <v>3.8808902405268553</v>
      </c>
      <c r="S17" s="113">
        <f t="shared" si="0"/>
        <v>10712.158278792971</v>
      </c>
      <c r="T17" s="113"/>
      <c r="U17" s="119">
        <v>176.31446379752478</v>
      </c>
      <c r="V17" s="119">
        <v>243.30367695975747</v>
      </c>
      <c r="W17" s="119"/>
      <c r="X17" s="119"/>
      <c r="Y17" s="113">
        <f t="shared" si="1"/>
        <v>419.61814075728228</v>
      </c>
      <c r="Z17" s="113">
        <f t="shared" si="2"/>
        <v>11131.776419550253</v>
      </c>
    </row>
    <row r="18" spans="1:26" s="120" customFormat="1">
      <c r="A18" s="116" t="s">
        <v>114</v>
      </c>
      <c r="B18" s="117">
        <v>2</v>
      </c>
      <c r="C18" s="117">
        <v>1</v>
      </c>
      <c r="D18" s="108"/>
      <c r="E18" s="117"/>
      <c r="F18" s="117"/>
      <c r="G18" s="117"/>
      <c r="H18" s="117"/>
      <c r="I18" s="117"/>
      <c r="J18" s="117"/>
      <c r="K18" s="117"/>
      <c r="L18" s="117">
        <v>1</v>
      </c>
      <c r="M18" s="119">
        <v>6355.551640763113</v>
      </c>
      <c r="N18" s="119">
        <v>1794.9688129338872</v>
      </c>
      <c r="O18" s="119">
        <v>742.18730433130247</v>
      </c>
      <c r="P18" s="119">
        <v>632.8888896908835</v>
      </c>
      <c r="Q18" s="119">
        <v>230.07806434270375</v>
      </c>
      <c r="R18" s="119">
        <v>55.881291150519175</v>
      </c>
      <c r="S18" s="113">
        <f t="shared" si="0"/>
        <v>9811.5560032124085</v>
      </c>
      <c r="T18" s="113"/>
      <c r="U18" s="119">
        <v>218.88562257515494</v>
      </c>
      <c r="V18" s="119">
        <v>168.61150950663281</v>
      </c>
      <c r="W18" s="119"/>
      <c r="X18" s="119"/>
      <c r="Y18" s="113">
        <f t="shared" si="1"/>
        <v>387.49713208178775</v>
      </c>
      <c r="Z18" s="113">
        <f t="shared" si="2"/>
        <v>10199.053135294196</v>
      </c>
    </row>
    <row r="19" spans="1:26" s="120" customFormat="1">
      <c r="A19" s="116" t="s">
        <v>115</v>
      </c>
      <c r="B19" s="117">
        <v>2</v>
      </c>
      <c r="C19" s="117">
        <v>1</v>
      </c>
      <c r="D19" s="108"/>
      <c r="E19" s="117"/>
      <c r="F19" s="117"/>
      <c r="G19" s="117"/>
      <c r="H19" s="117"/>
      <c r="I19" s="117"/>
      <c r="J19" s="117"/>
      <c r="K19" s="117"/>
      <c r="L19" s="117">
        <v>1</v>
      </c>
      <c r="M19" s="119">
        <v>7985.2873456556499</v>
      </c>
      <c r="N19" s="119">
        <v>423.37614252239138</v>
      </c>
      <c r="O19" s="119">
        <v>418.78145369308731</v>
      </c>
      <c r="P19" s="119">
        <v>649.97518447808659</v>
      </c>
      <c r="Q19" s="119">
        <v>129.82225064485706</v>
      </c>
      <c r="R19" s="119">
        <v>22.147830910021462</v>
      </c>
      <c r="S19" s="113">
        <f t="shared" si="0"/>
        <v>9629.3902079040927</v>
      </c>
      <c r="T19" s="113"/>
      <c r="U19" s="119">
        <v>232.52392374968528</v>
      </c>
      <c r="V19" s="119">
        <v>57.588322142017773</v>
      </c>
      <c r="W19" s="119"/>
      <c r="X19" s="119"/>
      <c r="Y19" s="113">
        <f t="shared" si="1"/>
        <v>290.11224589170308</v>
      </c>
      <c r="Z19" s="113">
        <f t="shared" si="2"/>
        <v>9919.5024537957961</v>
      </c>
    </row>
    <row r="20" spans="1:26" s="120" customFormat="1">
      <c r="A20" s="116" t="s">
        <v>116</v>
      </c>
      <c r="B20" s="117">
        <v>2</v>
      </c>
      <c r="C20" s="117">
        <v>1</v>
      </c>
      <c r="D20" s="108"/>
      <c r="E20" s="117"/>
      <c r="F20" s="117"/>
      <c r="G20" s="117"/>
      <c r="H20" s="117"/>
      <c r="I20" s="117"/>
      <c r="J20" s="117"/>
      <c r="K20" s="117"/>
      <c r="L20" s="117">
        <v>1</v>
      </c>
      <c r="M20" s="119">
        <v>9164.9859955440606</v>
      </c>
      <c r="N20" s="119">
        <v>1527.5431427805008</v>
      </c>
      <c r="O20" s="119">
        <v>1082.1726159281725</v>
      </c>
      <c r="P20" s="119">
        <v>636.2392085429052</v>
      </c>
      <c r="Q20" s="119">
        <v>335.47351093773347</v>
      </c>
      <c r="R20" s="119">
        <v>25.305506213349407</v>
      </c>
      <c r="S20" s="113">
        <f t="shared" si="0"/>
        <v>12771.719979946725</v>
      </c>
      <c r="T20" s="113"/>
      <c r="U20" s="119">
        <v>135.55294932664978</v>
      </c>
      <c r="V20" s="119">
        <v>78.987482534456518</v>
      </c>
      <c r="W20" s="119"/>
      <c r="X20" s="119"/>
      <c r="Y20" s="113">
        <f t="shared" si="1"/>
        <v>214.5404318611063</v>
      </c>
      <c r="Z20" s="113">
        <f t="shared" si="2"/>
        <v>12986.260411807831</v>
      </c>
    </row>
    <row r="21" spans="1:26" s="120" customFormat="1">
      <c r="A21" s="116" t="s">
        <v>117</v>
      </c>
      <c r="B21" s="117">
        <v>2</v>
      </c>
      <c r="C21" s="117">
        <v>1</v>
      </c>
      <c r="D21" s="108"/>
      <c r="E21" s="117"/>
      <c r="F21" s="117"/>
      <c r="G21" s="117"/>
      <c r="H21" s="117"/>
      <c r="I21" s="117"/>
      <c r="J21" s="117"/>
      <c r="K21" s="117"/>
      <c r="L21" s="117">
        <v>1</v>
      </c>
      <c r="M21" s="119">
        <v>10553.947615242681</v>
      </c>
      <c r="N21" s="119">
        <v>1786.197746908422</v>
      </c>
      <c r="O21" s="119">
        <v>1053.9668196006648</v>
      </c>
      <c r="P21" s="119">
        <v>725.29892344876362</v>
      </c>
      <c r="Q21" s="119">
        <v>326.72971407620616</v>
      </c>
      <c r="R21" s="119">
        <v>18.996680361900491</v>
      </c>
      <c r="S21" s="113">
        <f t="shared" si="0"/>
        <v>14465.137499638637</v>
      </c>
      <c r="T21" s="113"/>
      <c r="U21" s="119">
        <v>640.28877487005332</v>
      </c>
      <c r="V21" s="119">
        <v>89.623229185736008</v>
      </c>
      <c r="W21" s="119"/>
      <c r="X21" s="119"/>
      <c r="Y21" s="113">
        <f t="shared" si="1"/>
        <v>729.91200405578934</v>
      </c>
      <c r="Z21" s="113">
        <f t="shared" si="2"/>
        <v>15195.049503694427</v>
      </c>
    </row>
    <row r="22" spans="1:26" s="120" customFormat="1">
      <c r="A22" s="116" t="s">
        <v>118</v>
      </c>
      <c r="B22" s="117">
        <v>2</v>
      </c>
      <c r="C22" s="117">
        <v>1</v>
      </c>
      <c r="D22" s="117"/>
      <c r="E22" s="117"/>
      <c r="F22" s="117"/>
      <c r="G22" s="117"/>
      <c r="H22" s="117"/>
      <c r="I22" s="117"/>
      <c r="J22" s="117"/>
      <c r="K22" s="117"/>
      <c r="L22" s="117">
        <v>1</v>
      </c>
      <c r="M22" s="119">
        <v>7383.3527406248195</v>
      </c>
      <c r="N22" s="119">
        <v>1652.4045486613384</v>
      </c>
      <c r="O22" s="119">
        <v>708.24740239674327</v>
      </c>
      <c r="P22" s="119">
        <v>946.79153883726758</v>
      </c>
      <c r="Q22" s="119">
        <v>219.55669474299043</v>
      </c>
      <c r="R22" s="119">
        <v>33.672168768019887</v>
      </c>
      <c r="S22" s="113">
        <f t="shared" si="0"/>
        <v>10944.025094031178</v>
      </c>
      <c r="T22" s="113"/>
      <c r="U22" s="119">
        <v>665.67036044430745</v>
      </c>
      <c r="V22" s="119">
        <v>245.69513285431938</v>
      </c>
      <c r="W22" s="119"/>
      <c r="X22" s="119"/>
      <c r="Y22" s="113">
        <f t="shared" si="1"/>
        <v>911.3654932986268</v>
      </c>
      <c r="Z22" s="113">
        <f t="shared" si="2"/>
        <v>11855.390587329804</v>
      </c>
    </row>
    <row r="23" spans="1:26" s="120" customFormat="1">
      <c r="A23" s="116" t="s">
        <v>119</v>
      </c>
      <c r="B23" s="117">
        <v>2</v>
      </c>
      <c r="C23" s="117">
        <v>1</v>
      </c>
      <c r="D23" s="117"/>
      <c r="E23" s="117"/>
      <c r="F23" s="117"/>
      <c r="G23" s="117"/>
      <c r="H23" s="117"/>
      <c r="I23" s="117"/>
      <c r="J23" s="117"/>
      <c r="K23" s="117"/>
      <c r="L23" s="117">
        <v>1</v>
      </c>
      <c r="M23" s="119">
        <v>5746.9734414798186</v>
      </c>
      <c r="N23" s="119">
        <v>435.06324358773645</v>
      </c>
      <c r="O23" s="119">
        <v>421.99381204040492</v>
      </c>
      <c r="P23" s="119">
        <v>295.81800523003153</v>
      </c>
      <c r="Q23" s="119">
        <v>130.81808173252551</v>
      </c>
      <c r="R23" s="119">
        <v>10.929612656468102</v>
      </c>
      <c r="S23" s="113">
        <f t="shared" si="0"/>
        <v>7041.5961967269841</v>
      </c>
      <c r="T23" s="113"/>
      <c r="U23" s="119">
        <v>252.36568428481482</v>
      </c>
      <c r="V23" s="119">
        <v>301.46857118117993</v>
      </c>
      <c r="W23" s="119"/>
      <c r="X23" s="119"/>
      <c r="Y23" s="113">
        <f t="shared" si="1"/>
        <v>553.83425546599472</v>
      </c>
      <c r="Z23" s="113">
        <f t="shared" si="2"/>
        <v>7595.4304521929789</v>
      </c>
    </row>
    <row r="24" spans="1:26" s="120" customFormat="1">
      <c r="A24" s="116" t="s">
        <v>124</v>
      </c>
      <c r="B24" s="117">
        <v>2</v>
      </c>
      <c r="C24" s="117">
        <v>1</v>
      </c>
      <c r="D24" s="117"/>
      <c r="E24" s="117"/>
      <c r="F24" s="117"/>
      <c r="G24" s="117"/>
      <c r="H24" s="117"/>
      <c r="I24" s="117"/>
      <c r="J24" s="117"/>
      <c r="K24" s="117"/>
      <c r="L24" s="117">
        <v>1</v>
      </c>
      <c r="M24" s="119">
        <v>8693.768193687014</v>
      </c>
      <c r="N24" s="119">
        <v>874.8564337755929</v>
      </c>
      <c r="O24" s="119">
        <v>791.92885126294061</v>
      </c>
      <c r="P24" s="119">
        <v>462.64794975346621</v>
      </c>
      <c r="Q24" s="119">
        <v>245.4979438915116</v>
      </c>
      <c r="R24" s="119">
        <v>26.244961356198665</v>
      </c>
      <c r="S24" s="113">
        <f t="shared" si="0"/>
        <v>11094.944333726724</v>
      </c>
      <c r="T24" s="113"/>
      <c r="U24" s="119">
        <v>659.49941980351832</v>
      </c>
      <c r="V24" s="119">
        <v>284.58442929836809</v>
      </c>
      <c r="W24" s="119"/>
      <c r="X24" s="119"/>
      <c r="Y24" s="113">
        <f t="shared" si="1"/>
        <v>944.08384910188647</v>
      </c>
      <c r="Z24" s="113">
        <f t="shared" si="2"/>
        <v>12039.02818282861</v>
      </c>
    </row>
    <row r="25" spans="1:26" s="120" customFormat="1">
      <c r="A25" s="116"/>
      <c r="B25" s="117"/>
      <c r="C25" s="117"/>
      <c r="D25" s="117"/>
      <c r="E25" s="117"/>
      <c r="F25" s="117"/>
      <c r="G25" s="117"/>
      <c r="H25" s="117"/>
      <c r="I25" s="117"/>
      <c r="J25" s="117"/>
      <c r="K25" s="117"/>
      <c r="L25" s="117">
        <v>1</v>
      </c>
      <c r="M25" s="119"/>
      <c r="N25" s="119"/>
      <c r="O25" s="119"/>
      <c r="P25" s="119">
        <v>0</v>
      </c>
      <c r="Q25" s="119"/>
      <c r="R25" s="119"/>
      <c r="S25" s="113">
        <f t="shared" si="0"/>
        <v>0</v>
      </c>
      <c r="T25" s="113"/>
      <c r="U25" s="119"/>
      <c r="V25" s="119"/>
      <c r="W25" s="119"/>
      <c r="X25" s="119"/>
      <c r="Y25" s="113">
        <f t="shared" si="1"/>
        <v>0</v>
      </c>
      <c r="Z25" s="113">
        <f t="shared" si="2"/>
        <v>0</v>
      </c>
    </row>
    <row r="26" spans="1:26" s="120" customFormat="1">
      <c r="A26" s="116"/>
      <c r="B26" s="117"/>
      <c r="C26" s="117"/>
      <c r="D26" s="117"/>
      <c r="E26" s="117"/>
      <c r="F26" s="117"/>
      <c r="G26" s="117"/>
      <c r="H26" s="117"/>
      <c r="I26" s="117"/>
      <c r="J26" s="117"/>
      <c r="K26" s="117"/>
      <c r="L26" s="117">
        <v>1</v>
      </c>
      <c r="M26" s="119"/>
      <c r="N26" s="119"/>
      <c r="O26" s="119"/>
      <c r="P26" s="119">
        <v>0</v>
      </c>
      <c r="Q26" s="119"/>
      <c r="R26" s="119"/>
      <c r="S26" s="113">
        <f t="shared" si="0"/>
        <v>0</v>
      </c>
      <c r="T26" s="113"/>
      <c r="U26" s="119"/>
      <c r="V26" s="119"/>
      <c r="W26" s="119"/>
      <c r="X26" s="119"/>
      <c r="Y26" s="113">
        <f t="shared" si="1"/>
        <v>0</v>
      </c>
      <c r="Z26" s="113">
        <f t="shared" si="2"/>
        <v>0</v>
      </c>
    </row>
    <row r="27" spans="1:26" s="120" customFormat="1">
      <c r="A27" s="121" t="s">
        <v>16</v>
      </c>
      <c r="B27" s="122">
        <v>3</v>
      </c>
      <c r="C27" s="123"/>
      <c r="D27" s="124">
        <v>2</v>
      </c>
      <c r="E27" s="125"/>
      <c r="F27" s="124">
        <v>592</v>
      </c>
      <c r="G27" s="123">
        <v>0.14000000000000001</v>
      </c>
      <c r="H27" s="124">
        <v>1</v>
      </c>
      <c r="I27" s="126">
        <v>3</v>
      </c>
      <c r="J27" s="126">
        <v>3</v>
      </c>
      <c r="K27" s="127">
        <v>1</v>
      </c>
      <c r="L27" s="117">
        <v>1</v>
      </c>
      <c r="M27" s="128"/>
      <c r="N27" s="129"/>
      <c r="O27" s="130"/>
      <c r="P27" s="120">
        <v>0</v>
      </c>
      <c r="S27" s="113">
        <f t="shared" si="0"/>
        <v>0</v>
      </c>
      <c r="T27" s="113"/>
      <c r="Y27" s="113">
        <f t="shared" si="1"/>
        <v>0</v>
      </c>
      <c r="Z27" s="113">
        <f t="shared" si="2"/>
        <v>0</v>
      </c>
    </row>
    <row r="28" spans="1:26" s="120" customFormat="1">
      <c r="A28" s="121" t="s">
        <v>17</v>
      </c>
      <c r="B28" s="122">
        <v>3</v>
      </c>
      <c r="C28" s="123"/>
      <c r="D28" s="124">
        <v>2</v>
      </c>
      <c r="E28" s="125">
        <v>6699</v>
      </c>
      <c r="F28" s="124">
        <v>3512</v>
      </c>
      <c r="G28" s="123">
        <v>0.1</v>
      </c>
      <c r="H28" s="124">
        <v>1</v>
      </c>
      <c r="I28" s="126">
        <v>4</v>
      </c>
      <c r="J28" s="126">
        <v>4</v>
      </c>
      <c r="K28" s="127">
        <v>1</v>
      </c>
      <c r="L28" s="117">
        <v>1</v>
      </c>
      <c r="M28" s="128"/>
      <c r="N28" s="129"/>
      <c r="O28" s="130"/>
      <c r="P28" s="120">
        <v>0</v>
      </c>
      <c r="S28" s="113">
        <f t="shared" si="0"/>
        <v>0</v>
      </c>
      <c r="T28" s="113"/>
      <c r="Y28" s="113">
        <f t="shared" si="1"/>
        <v>0</v>
      </c>
      <c r="Z28" s="113">
        <f t="shared" si="2"/>
        <v>0</v>
      </c>
    </row>
    <row r="29" spans="1:26" s="120" customFormat="1">
      <c r="A29" s="121" t="s">
        <v>43</v>
      </c>
      <c r="B29" s="122">
        <v>3</v>
      </c>
      <c r="C29" s="123"/>
      <c r="D29" s="124">
        <v>2</v>
      </c>
      <c r="E29" s="125">
        <v>4782</v>
      </c>
      <c r="F29" s="124">
        <v>1968</v>
      </c>
      <c r="G29" s="123">
        <v>0.02</v>
      </c>
      <c r="H29" s="124">
        <v>1</v>
      </c>
      <c r="I29" s="126">
        <v>4</v>
      </c>
      <c r="J29" s="126">
        <v>4</v>
      </c>
      <c r="K29" s="127">
        <v>1</v>
      </c>
      <c r="L29" s="117">
        <v>1</v>
      </c>
      <c r="M29" s="128"/>
      <c r="N29" s="129"/>
      <c r="O29" s="130"/>
      <c r="P29" s="120">
        <v>0</v>
      </c>
      <c r="S29" s="113">
        <f t="shared" si="0"/>
        <v>0</v>
      </c>
      <c r="T29" s="113"/>
      <c r="Y29" s="113">
        <f t="shared" si="1"/>
        <v>0</v>
      </c>
      <c r="Z29" s="113">
        <f t="shared" si="2"/>
        <v>0</v>
      </c>
    </row>
    <row r="30" spans="1:26" s="120" customFormat="1">
      <c r="A30" s="121" t="s">
        <v>18</v>
      </c>
      <c r="B30" s="122">
        <v>3</v>
      </c>
      <c r="C30" s="123"/>
      <c r="D30" s="124">
        <v>2</v>
      </c>
      <c r="E30" s="125">
        <v>4300</v>
      </c>
      <c r="F30" s="124">
        <v>2248</v>
      </c>
      <c r="G30" s="123">
        <v>0.01</v>
      </c>
      <c r="H30" s="124">
        <v>1</v>
      </c>
      <c r="I30" s="126">
        <v>6</v>
      </c>
      <c r="J30" s="126">
        <v>6</v>
      </c>
      <c r="K30" s="127">
        <v>1</v>
      </c>
      <c r="L30" s="117">
        <v>1</v>
      </c>
      <c r="M30" s="128"/>
      <c r="N30" s="129"/>
      <c r="O30" s="130"/>
      <c r="P30" s="120">
        <v>0</v>
      </c>
      <c r="S30" s="113">
        <f t="shared" si="0"/>
        <v>0</v>
      </c>
      <c r="T30" s="113"/>
      <c r="Y30" s="113">
        <f t="shared" si="1"/>
        <v>0</v>
      </c>
      <c r="Z30" s="113">
        <f t="shared" si="2"/>
        <v>0</v>
      </c>
    </row>
    <row r="31" spans="1:26" s="120" customFormat="1">
      <c r="A31" s="121" t="s">
        <v>19</v>
      </c>
      <c r="B31" s="122">
        <v>3</v>
      </c>
      <c r="C31" s="123"/>
      <c r="D31" s="124">
        <v>2</v>
      </c>
      <c r="E31" s="125">
        <v>2909</v>
      </c>
      <c r="F31" s="124">
        <v>884</v>
      </c>
      <c r="G31" s="123">
        <v>0.02</v>
      </c>
      <c r="H31" s="124">
        <v>1</v>
      </c>
      <c r="I31" s="126">
        <v>3</v>
      </c>
      <c r="J31" s="126">
        <v>3</v>
      </c>
      <c r="K31" s="127">
        <v>1</v>
      </c>
      <c r="L31" s="117">
        <v>1</v>
      </c>
      <c r="M31" s="128"/>
      <c r="N31" s="129"/>
      <c r="O31" s="130"/>
      <c r="P31" s="120">
        <v>0</v>
      </c>
      <c r="S31" s="113">
        <f t="shared" si="0"/>
        <v>0</v>
      </c>
      <c r="T31" s="113"/>
      <c r="Y31" s="113">
        <f t="shared" si="1"/>
        <v>0</v>
      </c>
      <c r="Z31" s="113">
        <f t="shared" si="2"/>
        <v>0</v>
      </c>
    </row>
    <row r="32" spans="1:26" s="120" customFormat="1">
      <c r="A32" s="121" t="s">
        <v>44</v>
      </c>
      <c r="B32" s="122">
        <v>3</v>
      </c>
      <c r="C32" s="123"/>
      <c r="D32" s="124">
        <v>2</v>
      </c>
      <c r="E32" s="125">
        <v>3464</v>
      </c>
      <c r="F32" s="124">
        <v>1191</v>
      </c>
      <c r="G32" s="123">
        <v>0.09</v>
      </c>
      <c r="H32" s="124">
        <v>1</v>
      </c>
      <c r="I32" s="126">
        <v>6</v>
      </c>
      <c r="J32" s="126">
        <v>6</v>
      </c>
      <c r="K32" s="127">
        <v>1</v>
      </c>
      <c r="L32" s="117">
        <v>1</v>
      </c>
      <c r="M32" s="128"/>
      <c r="N32" s="129"/>
      <c r="O32" s="130"/>
      <c r="P32" s="120">
        <v>0</v>
      </c>
      <c r="S32" s="113">
        <f t="shared" si="0"/>
        <v>0</v>
      </c>
      <c r="T32" s="113"/>
      <c r="Y32" s="113">
        <f t="shared" si="1"/>
        <v>0</v>
      </c>
      <c r="Z32" s="113">
        <f t="shared" si="2"/>
        <v>0</v>
      </c>
    </row>
    <row r="33" spans="1:26" s="120" customFormat="1">
      <c r="A33" s="121" t="s">
        <v>20</v>
      </c>
      <c r="B33" s="122">
        <v>3</v>
      </c>
      <c r="C33" s="123"/>
      <c r="D33" s="124">
        <v>2</v>
      </c>
      <c r="E33" s="125">
        <v>6473</v>
      </c>
      <c r="F33" s="124">
        <v>874</v>
      </c>
      <c r="G33" s="123">
        <v>7.0000000000000007E-2</v>
      </c>
      <c r="H33" s="124">
        <v>1</v>
      </c>
      <c r="I33" s="126">
        <v>6</v>
      </c>
      <c r="J33" s="126">
        <v>6</v>
      </c>
      <c r="K33" s="127">
        <v>1</v>
      </c>
      <c r="L33" s="117">
        <v>1</v>
      </c>
      <c r="M33" s="128"/>
      <c r="N33" s="129"/>
      <c r="O33" s="130"/>
      <c r="P33" s="120">
        <v>0</v>
      </c>
      <c r="S33" s="113">
        <f t="shared" si="0"/>
        <v>0</v>
      </c>
      <c r="T33" s="113"/>
      <c r="Y33" s="113">
        <f t="shared" si="1"/>
        <v>0</v>
      </c>
      <c r="Z33" s="113">
        <f t="shared" si="2"/>
        <v>0</v>
      </c>
    </row>
    <row r="34" spans="1:26" s="120" customFormat="1">
      <c r="A34" s="121" t="s">
        <v>21</v>
      </c>
      <c r="B34" s="122">
        <v>3</v>
      </c>
      <c r="C34" s="123"/>
      <c r="D34" s="124">
        <v>2</v>
      </c>
      <c r="E34" s="125">
        <v>3090</v>
      </c>
      <c r="F34" s="124">
        <v>1007</v>
      </c>
      <c r="G34" s="123">
        <v>0.04</v>
      </c>
      <c r="H34" s="124">
        <v>1</v>
      </c>
      <c r="I34" s="126">
        <v>3</v>
      </c>
      <c r="J34" s="126">
        <v>3</v>
      </c>
      <c r="K34" s="127">
        <v>1</v>
      </c>
      <c r="L34" s="117">
        <v>1</v>
      </c>
      <c r="M34" s="128"/>
      <c r="N34" s="129"/>
      <c r="O34" s="130"/>
      <c r="P34" s="120">
        <v>0</v>
      </c>
      <c r="S34" s="113">
        <f t="shared" si="0"/>
        <v>0</v>
      </c>
      <c r="T34" s="113"/>
      <c r="Y34" s="113">
        <f t="shared" si="1"/>
        <v>0</v>
      </c>
      <c r="Z34" s="113">
        <f t="shared" si="2"/>
        <v>0</v>
      </c>
    </row>
    <row r="35" spans="1:26" s="120" customFormat="1">
      <c r="A35" s="121" t="s">
        <v>45</v>
      </c>
      <c r="B35" s="122">
        <v>3</v>
      </c>
      <c r="C35" s="123"/>
      <c r="D35" s="124">
        <v>2</v>
      </c>
      <c r="E35" s="125">
        <v>2936</v>
      </c>
      <c r="F35" s="124">
        <v>1856</v>
      </c>
      <c r="G35" s="123">
        <v>0.03</v>
      </c>
      <c r="H35" s="124">
        <v>1</v>
      </c>
      <c r="I35" s="126">
        <v>3</v>
      </c>
      <c r="J35" s="126">
        <v>3</v>
      </c>
      <c r="K35" s="127">
        <v>1</v>
      </c>
      <c r="L35" s="117">
        <v>1</v>
      </c>
      <c r="M35" s="128"/>
      <c r="N35" s="129"/>
      <c r="O35" s="130"/>
      <c r="P35" s="120">
        <v>0</v>
      </c>
      <c r="S35" s="113">
        <f t="shared" si="0"/>
        <v>0</v>
      </c>
      <c r="T35" s="113"/>
      <c r="Y35" s="113">
        <f t="shared" si="1"/>
        <v>0</v>
      </c>
      <c r="Z35" s="113">
        <f t="shared" si="2"/>
        <v>0</v>
      </c>
    </row>
    <row r="36" spans="1:26" s="120" customFormat="1">
      <c r="A36" s="121" t="s">
        <v>131</v>
      </c>
      <c r="B36" s="122">
        <v>3</v>
      </c>
      <c r="C36" s="123"/>
      <c r="D36" s="124">
        <v>2</v>
      </c>
      <c r="E36" s="125">
        <v>3608</v>
      </c>
      <c r="F36" s="124">
        <v>2697</v>
      </c>
      <c r="G36" s="123">
        <v>0.01</v>
      </c>
      <c r="H36" s="124">
        <v>1</v>
      </c>
      <c r="I36" s="126">
        <v>4</v>
      </c>
      <c r="J36" s="126">
        <v>4</v>
      </c>
      <c r="K36" s="127">
        <v>1</v>
      </c>
      <c r="L36" s="117">
        <v>1</v>
      </c>
      <c r="M36" s="128"/>
      <c r="N36" s="129"/>
      <c r="O36" s="130"/>
      <c r="P36" s="120">
        <v>0</v>
      </c>
      <c r="S36" s="113">
        <f t="shared" si="0"/>
        <v>0</v>
      </c>
      <c r="T36" s="113"/>
      <c r="Y36" s="113">
        <f t="shared" si="1"/>
        <v>0</v>
      </c>
      <c r="Z36" s="113">
        <f t="shared" si="2"/>
        <v>0</v>
      </c>
    </row>
    <row r="37" spans="1:26" s="120" customFormat="1">
      <c r="A37" s="121" t="s">
        <v>23</v>
      </c>
      <c r="B37" s="122">
        <v>3</v>
      </c>
      <c r="C37" s="123"/>
      <c r="D37" s="124">
        <v>2</v>
      </c>
      <c r="E37" s="125">
        <v>3094</v>
      </c>
      <c r="F37" s="124">
        <v>841</v>
      </c>
      <c r="G37" s="123">
        <v>0.05</v>
      </c>
      <c r="H37" s="124">
        <v>1</v>
      </c>
      <c r="I37" s="126">
        <v>3</v>
      </c>
      <c r="J37" s="126">
        <v>3</v>
      </c>
      <c r="K37" s="127">
        <v>1</v>
      </c>
      <c r="L37" s="117">
        <v>1</v>
      </c>
      <c r="M37" s="128"/>
      <c r="N37" s="129"/>
      <c r="O37" s="130"/>
      <c r="P37" s="120">
        <v>0</v>
      </c>
      <c r="S37" s="113">
        <f t="shared" si="0"/>
        <v>0</v>
      </c>
      <c r="T37" s="113"/>
      <c r="Y37" s="113">
        <f t="shared" si="1"/>
        <v>0</v>
      </c>
      <c r="Z37" s="113">
        <f t="shared" si="2"/>
        <v>0</v>
      </c>
    </row>
    <row r="38" spans="1:26" s="120" customFormat="1">
      <c r="A38" s="121" t="s">
        <v>46</v>
      </c>
      <c r="B38" s="122">
        <v>3</v>
      </c>
      <c r="C38" s="123"/>
      <c r="D38" s="124">
        <v>2</v>
      </c>
      <c r="E38" s="125">
        <v>4380</v>
      </c>
      <c r="F38" s="124">
        <v>2222</v>
      </c>
      <c r="G38" s="123">
        <v>0.06</v>
      </c>
      <c r="H38" s="124">
        <v>1</v>
      </c>
      <c r="I38" s="126">
        <v>11</v>
      </c>
      <c r="J38" s="126">
        <v>11</v>
      </c>
      <c r="K38" s="127">
        <v>1</v>
      </c>
      <c r="L38" s="117">
        <v>1</v>
      </c>
      <c r="M38" s="128"/>
      <c r="N38" s="129"/>
      <c r="O38" s="130"/>
      <c r="P38" s="120">
        <v>0</v>
      </c>
      <c r="S38" s="113">
        <f t="shared" si="0"/>
        <v>0</v>
      </c>
      <c r="T38" s="113"/>
      <c r="Y38" s="113">
        <f t="shared" si="1"/>
        <v>0</v>
      </c>
      <c r="Z38" s="113">
        <f t="shared" si="2"/>
        <v>0</v>
      </c>
    </row>
    <row r="39" spans="1:26" s="120" customFormat="1">
      <c r="A39" s="121" t="s">
        <v>24</v>
      </c>
      <c r="B39" s="122">
        <v>3</v>
      </c>
      <c r="C39" s="123"/>
      <c r="D39" s="124">
        <v>2</v>
      </c>
      <c r="E39" s="125">
        <v>3013</v>
      </c>
      <c r="F39" s="124">
        <v>368</v>
      </c>
      <c r="G39" s="123">
        <v>0.06</v>
      </c>
      <c r="H39" s="124">
        <v>1</v>
      </c>
      <c r="I39" s="126">
        <v>3</v>
      </c>
      <c r="J39" s="126">
        <v>3</v>
      </c>
      <c r="K39" s="127">
        <v>1</v>
      </c>
      <c r="L39" s="117">
        <v>1</v>
      </c>
      <c r="M39" s="128"/>
      <c r="N39" s="129"/>
      <c r="O39" s="130"/>
      <c r="P39" s="120">
        <v>0</v>
      </c>
      <c r="S39" s="113">
        <f t="shared" si="0"/>
        <v>0</v>
      </c>
      <c r="T39" s="113"/>
      <c r="Y39" s="113">
        <f t="shared" si="1"/>
        <v>0</v>
      </c>
      <c r="Z39" s="113">
        <f t="shared" si="2"/>
        <v>0</v>
      </c>
    </row>
    <row r="40" spans="1:26" s="120" customFormat="1">
      <c r="A40" s="121" t="s">
        <v>132</v>
      </c>
      <c r="B40" s="122">
        <v>3</v>
      </c>
      <c r="C40" s="123"/>
      <c r="D40" s="124">
        <v>2</v>
      </c>
      <c r="E40" s="125">
        <v>3255</v>
      </c>
      <c r="F40" s="124">
        <v>1274</v>
      </c>
      <c r="G40" s="123">
        <v>0.01</v>
      </c>
      <c r="H40" s="124">
        <v>1</v>
      </c>
      <c r="I40" s="126">
        <v>2</v>
      </c>
      <c r="J40" s="126">
        <v>2</v>
      </c>
      <c r="K40" s="127">
        <v>1</v>
      </c>
      <c r="L40" s="117">
        <v>1</v>
      </c>
      <c r="M40" s="128"/>
      <c r="N40" s="129"/>
      <c r="O40" s="130"/>
      <c r="P40" s="120">
        <v>0</v>
      </c>
      <c r="S40" s="113">
        <f t="shared" si="0"/>
        <v>0</v>
      </c>
      <c r="T40" s="113"/>
      <c r="Y40" s="113">
        <f t="shared" si="1"/>
        <v>0</v>
      </c>
      <c r="Z40" s="113">
        <f t="shared" si="2"/>
        <v>0</v>
      </c>
    </row>
    <row r="41" spans="1:26" s="120" customFormat="1">
      <c r="A41" s="121" t="s">
        <v>48</v>
      </c>
      <c r="B41" s="122">
        <v>3</v>
      </c>
      <c r="C41" s="123"/>
      <c r="D41" s="124">
        <v>2</v>
      </c>
      <c r="E41" s="125">
        <v>2167</v>
      </c>
      <c r="F41" s="124">
        <v>5735</v>
      </c>
      <c r="G41" s="123">
        <v>7.0000000000000007E-2</v>
      </c>
      <c r="H41" s="124">
        <v>1</v>
      </c>
      <c r="I41" s="126">
        <v>3</v>
      </c>
      <c r="J41" s="126">
        <v>3</v>
      </c>
      <c r="K41" s="127">
        <v>1</v>
      </c>
      <c r="L41" s="117">
        <v>1</v>
      </c>
      <c r="M41" s="128"/>
      <c r="N41" s="129"/>
      <c r="O41" s="130"/>
      <c r="P41" s="120">
        <v>0</v>
      </c>
      <c r="S41" s="113">
        <f t="shared" si="0"/>
        <v>0</v>
      </c>
      <c r="T41" s="113"/>
      <c r="Y41" s="113">
        <f t="shared" si="1"/>
        <v>0</v>
      </c>
      <c r="Z41" s="113">
        <f t="shared" si="2"/>
        <v>0</v>
      </c>
    </row>
    <row r="42" spans="1:26" s="120" customFormat="1">
      <c r="A42" s="121" t="s">
        <v>25</v>
      </c>
      <c r="B42" s="122">
        <v>3</v>
      </c>
      <c r="C42" s="123"/>
      <c r="D42" s="124">
        <v>2</v>
      </c>
      <c r="E42" s="125">
        <v>3265</v>
      </c>
      <c r="F42" s="124">
        <v>2347</v>
      </c>
      <c r="G42" s="123">
        <v>0.04</v>
      </c>
      <c r="H42" s="124">
        <v>1</v>
      </c>
      <c r="I42" s="126">
        <v>7</v>
      </c>
      <c r="J42" s="126">
        <v>7</v>
      </c>
      <c r="K42" s="127">
        <v>1</v>
      </c>
      <c r="L42" s="117">
        <v>1</v>
      </c>
      <c r="M42" s="128"/>
      <c r="N42" s="129"/>
      <c r="O42" s="130"/>
      <c r="P42" s="120">
        <v>0</v>
      </c>
      <c r="S42" s="113">
        <f t="shared" si="0"/>
        <v>0</v>
      </c>
      <c r="T42" s="113"/>
      <c r="Y42" s="113">
        <f t="shared" si="1"/>
        <v>0</v>
      </c>
      <c r="Z42" s="113">
        <f t="shared" si="2"/>
        <v>0</v>
      </c>
    </row>
    <row r="43" spans="1:26" s="120" customFormat="1">
      <c r="A43" s="121" t="s">
        <v>49</v>
      </c>
      <c r="B43" s="122">
        <v>3</v>
      </c>
      <c r="C43" s="123"/>
      <c r="D43" s="124">
        <v>2</v>
      </c>
      <c r="E43" s="125">
        <v>2691</v>
      </c>
      <c r="F43" s="124">
        <v>2905</v>
      </c>
      <c r="G43" s="123">
        <v>0.06</v>
      </c>
      <c r="H43" s="124">
        <v>1</v>
      </c>
      <c r="I43" s="126">
        <v>2</v>
      </c>
      <c r="J43" s="126">
        <v>2</v>
      </c>
      <c r="K43" s="127">
        <v>1</v>
      </c>
      <c r="L43" s="117">
        <v>1</v>
      </c>
      <c r="M43" s="128"/>
      <c r="N43" s="129"/>
      <c r="O43" s="130"/>
      <c r="P43" s="120">
        <v>0</v>
      </c>
      <c r="S43" s="113">
        <f t="shared" si="0"/>
        <v>0</v>
      </c>
      <c r="T43" s="113"/>
      <c r="Y43" s="113">
        <f t="shared" si="1"/>
        <v>0</v>
      </c>
      <c r="Z43" s="113">
        <f t="shared" si="2"/>
        <v>0</v>
      </c>
    </row>
    <row r="44" spans="1:26" s="120" customFormat="1">
      <c r="A44" s="121" t="s">
        <v>133</v>
      </c>
      <c r="B44" s="122">
        <v>3</v>
      </c>
      <c r="C44" s="123"/>
      <c r="D44" s="124">
        <v>2</v>
      </c>
      <c r="E44" s="125">
        <v>1728</v>
      </c>
      <c r="F44" s="124">
        <v>2639</v>
      </c>
      <c r="G44" s="123">
        <v>0.06</v>
      </c>
      <c r="H44" s="124">
        <v>1</v>
      </c>
      <c r="I44" s="126">
        <v>4</v>
      </c>
      <c r="J44" s="126">
        <v>4</v>
      </c>
      <c r="K44" s="127">
        <v>1</v>
      </c>
      <c r="L44" s="117">
        <v>1</v>
      </c>
      <c r="M44" s="128"/>
      <c r="N44" s="129"/>
      <c r="O44" s="130"/>
      <c r="P44" s="120">
        <v>0</v>
      </c>
      <c r="S44" s="113">
        <f t="shared" si="0"/>
        <v>0</v>
      </c>
      <c r="T44" s="113"/>
      <c r="Y44" s="113">
        <f t="shared" si="1"/>
        <v>0</v>
      </c>
      <c r="Z44" s="113">
        <f t="shared" si="2"/>
        <v>0</v>
      </c>
    </row>
    <row r="45" spans="1:26" s="120" customFormat="1">
      <c r="A45" s="121" t="s">
        <v>26</v>
      </c>
      <c r="B45" s="122">
        <v>3</v>
      </c>
      <c r="C45" s="123"/>
      <c r="D45" s="124">
        <v>2</v>
      </c>
      <c r="E45" s="125">
        <v>3312</v>
      </c>
      <c r="F45" s="124">
        <v>561</v>
      </c>
      <c r="G45" s="123">
        <v>0.02</v>
      </c>
      <c r="H45" s="124">
        <v>1</v>
      </c>
      <c r="I45" s="126">
        <v>3</v>
      </c>
      <c r="J45" s="126">
        <v>3</v>
      </c>
      <c r="K45" s="127">
        <v>1</v>
      </c>
      <c r="L45" s="117">
        <v>1</v>
      </c>
      <c r="M45" s="128"/>
      <c r="N45" s="129"/>
      <c r="O45" s="130"/>
      <c r="P45" s="120">
        <v>0</v>
      </c>
      <c r="S45" s="113">
        <f t="shared" si="0"/>
        <v>0</v>
      </c>
      <c r="T45" s="113"/>
      <c r="Y45" s="113">
        <f t="shared" si="1"/>
        <v>0</v>
      </c>
      <c r="Z45" s="113">
        <f t="shared" si="2"/>
        <v>0</v>
      </c>
    </row>
    <row r="46" spans="1:26" s="120" customFormat="1">
      <c r="A46" s="121" t="s">
        <v>27</v>
      </c>
      <c r="B46" s="122">
        <v>3</v>
      </c>
      <c r="C46" s="123"/>
      <c r="D46" s="124">
        <v>2</v>
      </c>
      <c r="E46" s="125">
        <v>1863</v>
      </c>
      <c r="F46" s="124">
        <v>1090</v>
      </c>
      <c r="G46" s="123">
        <v>0.05</v>
      </c>
      <c r="H46" s="124">
        <v>1</v>
      </c>
      <c r="I46" s="126">
        <v>4</v>
      </c>
      <c r="J46" s="126">
        <v>4</v>
      </c>
      <c r="K46" s="127">
        <v>1</v>
      </c>
      <c r="L46" s="117">
        <v>1</v>
      </c>
      <c r="M46" s="128"/>
      <c r="N46" s="129"/>
      <c r="O46" s="130"/>
      <c r="P46" s="120">
        <v>0</v>
      </c>
      <c r="S46" s="113">
        <f t="shared" si="0"/>
        <v>0</v>
      </c>
      <c r="T46" s="113"/>
      <c r="Y46" s="113">
        <f t="shared" si="1"/>
        <v>0</v>
      </c>
      <c r="Z46" s="113">
        <f t="shared" si="2"/>
        <v>0</v>
      </c>
    </row>
    <row r="47" spans="1:26" s="120" customFormat="1">
      <c r="A47" s="121" t="s">
        <v>28</v>
      </c>
      <c r="B47" s="122">
        <v>3</v>
      </c>
      <c r="C47" s="123"/>
      <c r="D47" s="124">
        <v>2</v>
      </c>
      <c r="E47" s="125">
        <v>1945</v>
      </c>
      <c r="F47" s="124">
        <v>1405</v>
      </c>
      <c r="G47" s="123">
        <v>7.0000000000000007E-2</v>
      </c>
      <c r="H47" s="124">
        <v>1</v>
      </c>
      <c r="I47" s="126">
        <v>6</v>
      </c>
      <c r="J47" s="126">
        <v>6</v>
      </c>
      <c r="K47" s="127">
        <v>1</v>
      </c>
      <c r="L47" s="117">
        <v>1</v>
      </c>
      <c r="M47" s="128"/>
      <c r="N47" s="129"/>
      <c r="O47" s="130"/>
      <c r="P47" s="120">
        <v>0</v>
      </c>
      <c r="S47" s="113">
        <f t="shared" si="0"/>
        <v>0</v>
      </c>
      <c r="T47" s="113"/>
      <c r="Y47" s="113">
        <f t="shared" si="1"/>
        <v>0</v>
      </c>
      <c r="Z47" s="113">
        <f t="shared" si="2"/>
        <v>0</v>
      </c>
    </row>
    <row r="48" spans="1:26" s="120" customFormat="1">
      <c r="A48" s="121" t="s">
        <v>29</v>
      </c>
      <c r="B48" s="122">
        <v>3</v>
      </c>
      <c r="C48" s="123"/>
      <c r="D48" s="124">
        <v>2</v>
      </c>
      <c r="E48" s="125">
        <v>2074</v>
      </c>
      <c r="F48" s="124">
        <v>867</v>
      </c>
      <c r="G48" s="123">
        <v>7.0000000000000007E-2</v>
      </c>
      <c r="H48" s="124">
        <v>1</v>
      </c>
      <c r="I48" s="126">
        <v>6</v>
      </c>
      <c r="J48" s="126">
        <v>6</v>
      </c>
      <c r="K48" s="127">
        <v>1</v>
      </c>
      <c r="L48" s="117">
        <v>1</v>
      </c>
      <c r="M48" s="128"/>
      <c r="N48" s="129"/>
      <c r="O48" s="130"/>
      <c r="P48" s="120">
        <v>0</v>
      </c>
      <c r="S48" s="113">
        <f t="shared" si="0"/>
        <v>0</v>
      </c>
      <c r="T48" s="113"/>
      <c r="Y48" s="113">
        <f t="shared" si="1"/>
        <v>0</v>
      </c>
      <c r="Z48" s="113">
        <f t="shared" si="2"/>
        <v>0</v>
      </c>
    </row>
    <row r="49" spans="1:26" s="120" customFormat="1">
      <c r="A49" s="121" t="s">
        <v>30</v>
      </c>
      <c r="B49" s="122">
        <v>3</v>
      </c>
      <c r="C49" s="123"/>
      <c r="D49" s="124">
        <v>2</v>
      </c>
      <c r="E49" s="125">
        <v>4486</v>
      </c>
      <c r="F49" s="124">
        <v>1132</v>
      </c>
      <c r="G49" s="123">
        <v>0.11</v>
      </c>
      <c r="H49" s="124">
        <v>1</v>
      </c>
      <c r="I49" s="126">
        <v>5</v>
      </c>
      <c r="J49" s="126">
        <v>5</v>
      </c>
      <c r="K49" s="127">
        <v>1</v>
      </c>
      <c r="L49" s="117">
        <v>1</v>
      </c>
      <c r="M49" s="128"/>
      <c r="N49" s="129"/>
      <c r="O49" s="130"/>
      <c r="P49" s="120">
        <v>0</v>
      </c>
      <c r="S49" s="113">
        <f t="shared" si="0"/>
        <v>0</v>
      </c>
      <c r="T49" s="113"/>
      <c r="Y49" s="113">
        <f t="shared" si="1"/>
        <v>0</v>
      </c>
      <c r="Z49" s="113">
        <f t="shared" si="2"/>
        <v>0</v>
      </c>
    </row>
    <row r="50" spans="1:26" s="120" customFormat="1">
      <c r="A50" s="121" t="s">
        <v>31</v>
      </c>
      <c r="B50" s="122">
        <v>3</v>
      </c>
      <c r="C50" s="123"/>
      <c r="D50" s="124">
        <v>2</v>
      </c>
      <c r="E50" s="125">
        <v>549</v>
      </c>
      <c r="F50" s="124">
        <v>397</v>
      </c>
      <c r="G50" s="123">
        <v>7.0000000000000007E-2</v>
      </c>
      <c r="H50" s="124">
        <v>1</v>
      </c>
      <c r="I50" s="126">
        <v>3</v>
      </c>
      <c r="J50" s="126">
        <v>3</v>
      </c>
      <c r="K50" s="127">
        <v>1</v>
      </c>
      <c r="L50" s="117">
        <v>1</v>
      </c>
      <c r="M50" s="128"/>
      <c r="N50" s="129"/>
      <c r="O50" s="130"/>
      <c r="P50" s="120">
        <v>0</v>
      </c>
      <c r="S50" s="113">
        <f t="shared" si="0"/>
        <v>0</v>
      </c>
      <c r="T50" s="113"/>
      <c r="Y50" s="113">
        <f t="shared" si="1"/>
        <v>0</v>
      </c>
      <c r="Z50" s="113">
        <f t="shared" si="2"/>
        <v>0</v>
      </c>
    </row>
    <row r="51" spans="1:26" s="120" customFormat="1">
      <c r="A51" s="121" t="s">
        <v>32</v>
      </c>
      <c r="B51" s="122">
        <v>3</v>
      </c>
      <c r="C51" s="123"/>
      <c r="D51" s="124">
        <v>2</v>
      </c>
      <c r="E51" s="125">
        <v>2920</v>
      </c>
      <c r="F51" s="124">
        <v>816</v>
      </c>
      <c r="G51" s="123">
        <v>0.12</v>
      </c>
      <c r="H51" s="124">
        <v>1</v>
      </c>
      <c r="I51" s="126">
        <v>4</v>
      </c>
      <c r="J51" s="126">
        <v>4</v>
      </c>
      <c r="K51" s="127">
        <v>1</v>
      </c>
      <c r="L51" s="117">
        <v>1</v>
      </c>
      <c r="M51" s="128"/>
      <c r="N51" s="129"/>
      <c r="O51" s="130"/>
      <c r="P51" s="120">
        <v>0</v>
      </c>
      <c r="S51" s="113">
        <f t="shared" si="0"/>
        <v>0</v>
      </c>
      <c r="T51" s="113"/>
      <c r="Y51" s="113">
        <f t="shared" si="1"/>
        <v>0</v>
      </c>
      <c r="Z51" s="113">
        <f t="shared" si="2"/>
        <v>0</v>
      </c>
    </row>
    <row r="52" spans="1:26" s="120" customFormat="1">
      <c r="A52" s="121" t="s">
        <v>134</v>
      </c>
      <c r="B52" s="122">
        <v>3</v>
      </c>
      <c r="C52" s="123"/>
      <c r="D52" s="124">
        <v>2</v>
      </c>
      <c r="E52" s="125">
        <v>3297</v>
      </c>
      <c r="F52" s="124">
        <v>479</v>
      </c>
      <c r="G52" s="123">
        <v>0.13</v>
      </c>
      <c r="H52" s="124">
        <v>1</v>
      </c>
      <c r="I52" s="126">
        <v>5</v>
      </c>
      <c r="J52" s="126">
        <v>5</v>
      </c>
      <c r="K52" s="127">
        <v>1</v>
      </c>
      <c r="L52" s="117">
        <v>1</v>
      </c>
      <c r="M52" s="128"/>
      <c r="N52" s="129"/>
      <c r="O52" s="130"/>
      <c r="P52" s="120">
        <v>0</v>
      </c>
      <c r="S52" s="113">
        <f t="shared" si="0"/>
        <v>0</v>
      </c>
      <c r="T52" s="113"/>
      <c r="Y52" s="113">
        <f t="shared" si="1"/>
        <v>0</v>
      </c>
      <c r="Z52" s="113">
        <f t="shared" si="2"/>
        <v>0</v>
      </c>
    </row>
    <row r="53" spans="1:26" s="120" customFormat="1">
      <c r="A53" s="121" t="s">
        <v>33</v>
      </c>
      <c r="B53" s="122">
        <v>3</v>
      </c>
      <c r="C53" s="123"/>
      <c r="D53" s="124">
        <v>2</v>
      </c>
      <c r="E53" s="125">
        <v>1191</v>
      </c>
      <c r="F53" s="124">
        <v>477</v>
      </c>
      <c r="G53" s="123">
        <v>0.06</v>
      </c>
      <c r="H53" s="124">
        <v>1</v>
      </c>
      <c r="I53" s="126">
        <v>6</v>
      </c>
      <c r="J53" s="126">
        <v>6</v>
      </c>
      <c r="K53" s="127">
        <v>1</v>
      </c>
      <c r="L53" s="117">
        <v>1</v>
      </c>
      <c r="M53" s="128"/>
      <c r="N53" s="129"/>
      <c r="O53" s="130"/>
      <c r="P53" s="120">
        <v>0</v>
      </c>
      <c r="S53" s="113">
        <f t="shared" si="0"/>
        <v>0</v>
      </c>
      <c r="T53" s="113"/>
      <c r="Y53" s="113">
        <f t="shared" si="1"/>
        <v>0</v>
      </c>
      <c r="Z53" s="113">
        <f t="shared" si="2"/>
        <v>0</v>
      </c>
    </row>
    <row r="54" spans="1:26" s="120" customFormat="1">
      <c r="A54" s="121" t="s">
        <v>52</v>
      </c>
      <c r="B54" s="122">
        <v>3</v>
      </c>
      <c r="C54" s="123"/>
      <c r="D54" s="124">
        <v>2</v>
      </c>
      <c r="E54" s="125">
        <v>2904</v>
      </c>
      <c r="F54" s="124">
        <v>1573</v>
      </c>
      <c r="G54" s="123">
        <v>0.11</v>
      </c>
      <c r="H54" s="124">
        <v>1</v>
      </c>
      <c r="I54" s="126">
        <v>7</v>
      </c>
      <c r="J54" s="126">
        <v>7</v>
      </c>
      <c r="K54" s="127">
        <v>1</v>
      </c>
      <c r="L54" s="117">
        <v>1</v>
      </c>
      <c r="M54" s="128"/>
      <c r="N54" s="129"/>
      <c r="O54" s="130"/>
      <c r="P54" s="120">
        <v>0</v>
      </c>
      <c r="S54" s="113">
        <f t="shared" si="0"/>
        <v>0</v>
      </c>
      <c r="T54" s="113"/>
      <c r="Y54" s="113">
        <f t="shared" si="1"/>
        <v>0</v>
      </c>
      <c r="Z54" s="113">
        <f t="shared" si="2"/>
        <v>0</v>
      </c>
    </row>
    <row r="55" spans="1:26" s="120" customFormat="1">
      <c r="A55" s="121" t="s">
        <v>53</v>
      </c>
      <c r="B55" s="122">
        <v>3</v>
      </c>
      <c r="C55" s="123"/>
      <c r="D55" s="124">
        <v>2</v>
      </c>
      <c r="E55" s="125">
        <v>3085</v>
      </c>
      <c r="F55" s="124">
        <v>770</v>
      </c>
      <c r="G55" s="123">
        <v>0.08</v>
      </c>
      <c r="H55" s="124">
        <v>1</v>
      </c>
      <c r="I55" s="126">
        <v>5</v>
      </c>
      <c r="J55" s="126">
        <v>5</v>
      </c>
      <c r="K55" s="127">
        <v>1</v>
      </c>
      <c r="L55" s="117">
        <v>1</v>
      </c>
      <c r="M55" s="128"/>
      <c r="N55" s="129"/>
      <c r="O55" s="130"/>
      <c r="P55" s="120">
        <v>0</v>
      </c>
      <c r="S55" s="113">
        <f t="shared" si="0"/>
        <v>0</v>
      </c>
      <c r="T55" s="113"/>
      <c r="Y55" s="113">
        <f t="shared" si="1"/>
        <v>0</v>
      </c>
      <c r="Z55" s="113">
        <f t="shared" si="2"/>
        <v>0</v>
      </c>
    </row>
    <row r="56" spans="1:26" s="114" customFormat="1">
      <c r="A56" s="131" t="s">
        <v>85</v>
      </c>
      <c r="B56" s="108">
        <v>1</v>
      </c>
      <c r="C56" s="108">
        <v>1</v>
      </c>
      <c r="D56" s="108">
        <v>2</v>
      </c>
      <c r="E56" s="14">
        <v>13491</v>
      </c>
      <c r="F56" s="109">
        <v>1388</v>
      </c>
      <c r="G56" s="110">
        <v>8.5734870317002887E-2</v>
      </c>
      <c r="H56" s="108">
        <v>2</v>
      </c>
      <c r="I56" s="108">
        <v>3</v>
      </c>
      <c r="J56" s="14">
        <v>0</v>
      </c>
      <c r="K56" s="111">
        <v>3</v>
      </c>
      <c r="L56" s="108">
        <v>2</v>
      </c>
      <c r="M56" s="112">
        <v>1.1967985129043099</v>
      </c>
      <c r="N56" s="112">
        <v>1.2338936354369423</v>
      </c>
      <c r="O56" s="112">
        <v>0.19329411025529525</v>
      </c>
      <c r="P56" s="112">
        <v>1.028220394660619</v>
      </c>
      <c r="Q56" s="112">
        <v>0.11055686973515003</v>
      </c>
      <c r="R56" s="112"/>
      <c r="S56" s="113">
        <f t="shared" si="0"/>
        <v>3.7627635229923166</v>
      </c>
      <c r="T56" s="113"/>
      <c r="U56" s="112">
        <v>7.1510684328142074E-2</v>
      </c>
      <c r="V56" s="112">
        <v>0.13303869727118786</v>
      </c>
      <c r="W56" s="112">
        <v>7.6331221813764394E-2</v>
      </c>
      <c r="X56" s="112">
        <v>4.6598891118192676E-4</v>
      </c>
      <c r="Y56" s="113">
        <f t="shared" si="1"/>
        <v>0.28134659232427628</v>
      </c>
      <c r="Z56" s="113">
        <f t="shared" si="2"/>
        <v>4.0441101153165926</v>
      </c>
    </row>
    <row r="57" spans="1:26" s="114" customFormat="1">
      <c r="A57" s="131" t="s">
        <v>86</v>
      </c>
      <c r="B57" s="108">
        <v>1</v>
      </c>
      <c r="C57" s="108">
        <v>1</v>
      </c>
      <c r="D57" s="108">
        <v>1</v>
      </c>
      <c r="E57" s="14">
        <v>15566</v>
      </c>
      <c r="F57" s="109">
        <v>3196</v>
      </c>
      <c r="G57" s="110">
        <v>4.0362953692115143E-2</v>
      </c>
      <c r="H57" s="108">
        <v>3</v>
      </c>
      <c r="I57" s="108">
        <v>7</v>
      </c>
      <c r="J57" s="14">
        <v>1</v>
      </c>
      <c r="K57" s="111">
        <v>6</v>
      </c>
      <c r="L57" s="108">
        <v>2</v>
      </c>
      <c r="M57" s="112">
        <v>2.17260010774344</v>
      </c>
      <c r="N57" s="112">
        <v>1.1614911594233182</v>
      </c>
      <c r="O57" s="112">
        <v>0.17645443595630117</v>
      </c>
      <c r="P57" s="112">
        <v>0.18056431367090622</v>
      </c>
      <c r="Q57" s="112">
        <v>0.1040696078843293</v>
      </c>
      <c r="R57" s="112"/>
      <c r="S57" s="113">
        <f t="shared" si="0"/>
        <v>3.7951796246782945</v>
      </c>
      <c r="T57" s="113"/>
      <c r="U57" s="112">
        <v>1.8537828607091196E-2</v>
      </c>
      <c r="V57" s="112">
        <v>4.4152232461754953E-2</v>
      </c>
      <c r="W57" s="112">
        <v>6.6745516495216491E-3</v>
      </c>
      <c r="X57" s="112">
        <v>3.0206034102401528E-4</v>
      </c>
      <c r="Y57" s="113">
        <f t="shared" si="1"/>
        <v>6.9666673059391809E-2</v>
      </c>
      <c r="Z57" s="113">
        <f t="shared" si="2"/>
        <v>3.8648462977376865</v>
      </c>
    </row>
    <row r="58" spans="1:26" s="114" customFormat="1">
      <c r="A58" s="131" t="s">
        <v>87</v>
      </c>
      <c r="B58" s="108">
        <v>1</v>
      </c>
      <c r="C58" s="108">
        <v>1</v>
      </c>
      <c r="D58" s="108">
        <v>2</v>
      </c>
      <c r="E58" s="14">
        <v>11415</v>
      </c>
      <c r="F58" s="109">
        <v>1960</v>
      </c>
      <c r="G58" s="110">
        <v>2.4489795918367346E-2</v>
      </c>
      <c r="H58" s="108">
        <v>3</v>
      </c>
      <c r="I58" s="108">
        <v>4</v>
      </c>
      <c r="J58" s="14">
        <v>1</v>
      </c>
      <c r="K58" s="111">
        <v>3</v>
      </c>
      <c r="L58" s="108">
        <v>2</v>
      </c>
      <c r="M58" s="112">
        <v>2.834940995726877</v>
      </c>
      <c r="N58" s="112">
        <v>1.1361614839221548</v>
      </c>
      <c r="O58" s="112">
        <v>0.10512782732625095</v>
      </c>
      <c r="P58" s="112">
        <v>0.3357802301163717</v>
      </c>
      <c r="Q58" s="112">
        <v>0.10180006895942507</v>
      </c>
      <c r="R58" s="112"/>
      <c r="S58" s="113">
        <f t="shared" si="0"/>
        <v>4.513810606051079</v>
      </c>
      <c r="T58" s="113"/>
      <c r="U58" s="112">
        <v>3.2007263895753417E-2</v>
      </c>
      <c r="V58" s="112">
        <v>0.11246085366777195</v>
      </c>
      <c r="W58" s="112">
        <v>2.61167792037564E-2</v>
      </c>
      <c r="X58" s="112">
        <v>3.9643206249331147E-4</v>
      </c>
      <c r="Y58" s="113">
        <f t="shared" si="1"/>
        <v>0.1709813288297751</v>
      </c>
      <c r="Z58" s="113">
        <f t="shared" si="2"/>
        <v>4.6847919348808542</v>
      </c>
    </row>
    <row r="59" spans="1:26" s="114" customFormat="1">
      <c r="A59" s="131" t="s">
        <v>88</v>
      </c>
      <c r="B59" s="108">
        <v>1</v>
      </c>
      <c r="C59" s="108">
        <v>1</v>
      </c>
      <c r="D59" s="108">
        <v>1</v>
      </c>
      <c r="E59" s="14">
        <v>14528</v>
      </c>
      <c r="F59" s="109">
        <v>1976</v>
      </c>
      <c r="G59" s="110">
        <v>4.7570850202429148E-2</v>
      </c>
      <c r="H59" s="108">
        <v>3</v>
      </c>
      <c r="I59" s="108">
        <v>8</v>
      </c>
      <c r="J59" s="14">
        <v>1</v>
      </c>
      <c r="K59" s="111">
        <v>7</v>
      </c>
      <c r="L59" s="108">
        <v>2</v>
      </c>
      <c r="M59" s="112">
        <v>3.9489357250852559</v>
      </c>
      <c r="N59" s="112">
        <v>1.1729931984160997</v>
      </c>
      <c r="O59" s="112">
        <v>8.2470988428953992E-2</v>
      </c>
      <c r="P59" s="112">
        <v>0.59859251836355076</v>
      </c>
      <c r="Q59" s="112">
        <v>0.10510019057808255</v>
      </c>
      <c r="R59" s="112"/>
      <c r="S59" s="113">
        <f t="shared" si="0"/>
        <v>5.9080926208719431</v>
      </c>
      <c r="T59" s="113"/>
      <c r="U59" s="112">
        <v>8.9052279219372393E-2</v>
      </c>
      <c r="V59" s="112">
        <v>0.13098279517341296</v>
      </c>
      <c r="W59" s="112">
        <v>1.4721194094386556E-2</v>
      </c>
      <c r="X59" s="112">
        <v>1.3800761968690123E-4</v>
      </c>
      <c r="Y59" s="113">
        <f t="shared" si="1"/>
        <v>0.23489427610685881</v>
      </c>
      <c r="Z59" s="113">
        <f t="shared" si="2"/>
        <v>6.142986896978802</v>
      </c>
    </row>
    <row r="60" spans="1:26" s="114" customFormat="1">
      <c r="A60" s="131" t="s">
        <v>89</v>
      </c>
      <c r="B60" s="108">
        <v>1</v>
      </c>
      <c r="C60" s="108">
        <v>1</v>
      </c>
      <c r="D60" s="108">
        <v>2</v>
      </c>
      <c r="E60" s="14">
        <v>15217</v>
      </c>
      <c r="F60" s="109">
        <v>2600</v>
      </c>
      <c r="G60" s="110">
        <v>9.1538461538461541E-2</v>
      </c>
      <c r="H60" s="108">
        <v>2</v>
      </c>
      <c r="I60" s="108">
        <v>7</v>
      </c>
      <c r="J60" s="14">
        <v>0</v>
      </c>
      <c r="K60" s="111">
        <v>7</v>
      </c>
      <c r="L60" s="108">
        <v>2</v>
      </c>
      <c r="M60" s="112">
        <v>1.4528242121614072</v>
      </c>
      <c r="N60" s="112">
        <v>1.2431547468349575</v>
      </c>
      <c r="O60" s="112">
        <v>0.22935698100532595</v>
      </c>
      <c r="P60" s="112">
        <v>0.2887497386853915</v>
      </c>
      <c r="Q60" s="112">
        <v>0.1113866653164122</v>
      </c>
      <c r="R60" s="112"/>
      <c r="S60" s="113">
        <f t="shared" si="0"/>
        <v>3.3254723440034946</v>
      </c>
      <c r="T60" s="113"/>
      <c r="U60" s="112">
        <v>9.7874405013929466E-2</v>
      </c>
      <c r="V60" s="112">
        <v>0.11676541600803862</v>
      </c>
      <c r="W60" s="112">
        <v>9.5825802912315614E-2</v>
      </c>
      <c r="X60" s="112">
        <v>1.606809368338862E-4</v>
      </c>
      <c r="Y60" s="113">
        <f t="shared" si="1"/>
        <v>0.31062630487111764</v>
      </c>
      <c r="Z60" s="113">
        <f t="shared" si="2"/>
        <v>3.6360986488746123</v>
      </c>
    </row>
    <row r="61" spans="1:26" s="114" customFormat="1">
      <c r="A61" s="131" t="s">
        <v>90</v>
      </c>
      <c r="B61" s="108">
        <v>1</v>
      </c>
      <c r="C61" s="108">
        <v>1</v>
      </c>
      <c r="D61" s="108">
        <v>2</v>
      </c>
      <c r="E61" s="14">
        <v>7673</v>
      </c>
      <c r="F61" s="109">
        <v>852</v>
      </c>
      <c r="G61" s="110">
        <v>0.142018779342723</v>
      </c>
      <c r="H61" s="108">
        <v>2</v>
      </c>
      <c r="I61" s="108">
        <v>3</v>
      </c>
      <c r="J61" s="14">
        <v>0</v>
      </c>
      <c r="K61" s="111">
        <v>3</v>
      </c>
      <c r="L61" s="108">
        <v>2</v>
      </c>
      <c r="M61" s="112">
        <v>2.0560906309928546</v>
      </c>
      <c r="N61" s="112">
        <v>1.3237089810587406</v>
      </c>
      <c r="O61" s="112">
        <v>0.57540456442256538</v>
      </c>
      <c r="P61" s="112">
        <v>1.1364170993479257</v>
      </c>
      <c r="Q61" s="112">
        <v>0.11860432470286315</v>
      </c>
      <c r="R61" s="112"/>
      <c r="S61" s="113">
        <f t="shared" si="0"/>
        <v>5.2102256005249501</v>
      </c>
      <c r="T61" s="113"/>
      <c r="U61" s="112">
        <v>0.21406962651663897</v>
      </c>
      <c r="V61" s="112">
        <v>0.51226416732085356</v>
      </c>
      <c r="W61" s="112">
        <v>0.26405320373657193</v>
      </c>
      <c r="X61" s="112">
        <v>3.4635018336154165E-4</v>
      </c>
      <c r="Y61" s="113">
        <f t="shared" si="1"/>
        <v>0.99073334775742594</v>
      </c>
      <c r="Z61" s="113">
        <f t="shared" si="2"/>
        <v>6.2009589482823761</v>
      </c>
    </row>
    <row r="62" spans="1:26" s="114" customFormat="1">
      <c r="A62" s="131" t="s">
        <v>91</v>
      </c>
      <c r="B62" s="108">
        <v>1</v>
      </c>
      <c r="C62" s="108">
        <v>1</v>
      </c>
      <c r="D62" s="108">
        <v>2</v>
      </c>
      <c r="E62" s="14">
        <v>15365</v>
      </c>
      <c r="F62" s="109">
        <v>2076</v>
      </c>
      <c r="G62" s="110">
        <v>3.9017341040462429E-2</v>
      </c>
      <c r="H62" s="108">
        <v>2</v>
      </c>
      <c r="I62" s="108">
        <v>2</v>
      </c>
      <c r="J62" s="14">
        <v>0</v>
      </c>
      <c r="K62" s="111">
        <v>2</v>
      </c>
      <c r="L62" s="108">
        <v>2</v>
      </c>
      <c r="M62" s="112">
        <v>0.66141768099168352</v>
      </c>
      <c r="N62" s="112">
        <v>1.1593438909149061</v>
      </c>
      <c r="O62" s="112">
        <v>0.23202982408789116</v>
      </c>
      <c r="P62" s="112">
        <v>0.21768204906561059</v>
      </c>
      <c r="Q62" s="112">
        <v>0.1038772126259756</v>
      </c>
      <c r="R62" s="112"/>
      <c r="S62" s="113">
        <f t="shared" si="0"/>
        <v>2.3743506576860671</v>
      </c>
      <c r="T62" s="113"/>
      <c r="U62" s="112">
        <v>6.8666244123129924E-2</v>
      </c>
      <c r="V62" s="112">
        <v>4.8215338654785334E-2</v>
      </c>
      <c r="W62" s="112">
        <v>1.072122340081275E-2</v>
      </c>
      <c r="X62" s="112">
        <v>1.2731986009041827E-4</v>
      </c>
      <c r="Y62" s="113">
        <f t="shared" si="1"/>
        <v>0.12773012603881845</v>
      </c>
      <c r="Z62" s="113">
        <f t="shared" si="2"/>
        <v>2.5020807837248857</v>
      </c>
    </row>
    <row r="63" spans="1:26" s="114" customFormat="1">
      <c r="A63" s="131" t="s">
        <v>92</v>
      </c>
      <c r="B63" s="108">
        <v>1</v>
      </c>
      <c r="C63" s="108">
        <v>1</v>
      </c>
      <c r="D63" s="108">
        <v>2</v>
      </c>
      <c r="E63" s="14">
        <v>15228</v>
      </c>
      <c r="F63" s="109">
        <v>2691</v>
      </c>
      <c r="G63" s="110">
        <v>4.0876997398736528E-2</v>
      </c>
      <c r="H63" s="108">
        <v>2</v>
      </c>
      <c r="I63" s="108">
        <v>2</v>
      </c>
      <c r="J63" s="14">
        <v>0</v>
      </c>
      <c r="K63" s="111">
        <v>2</v>
      </c>
      <c r="L63" s="108">
        <v>2</v>
      </c>
      <c r="M63" s="112">
        <v>0.51322131958422035</v>
      </c>
      <c r="N63" s="112">
        <v>1.1623114473879266</v>
      </c>
      <c r="O63" s="112">
        <v>0.21601998050688684</v>
      </c>
      <c r="P63" s="112">
        <v>0.33945769455962671</v>
      </c>
      <c r="Q63" s="112">
        <v>0.10414310568595822</v>
      </c>
      <c r="R63" s="112"/>
      <c r="S63" s="113">
        <f t="shared" si="0"/>
        <v>2.3351535477246186</v>
      </c>
      <c r="T63" s="113"/>
      <c r="U63" s="112">
        <v>2.2716329301020466E-2</v>
      </c>
      <c r="V63" s="112">
        <v>7.9877701254709055E-2</v>
      </c>
      <c r="W63" s="112">
        <v>4.7652958097967067E-2</v>
      </c>
      <c r="X63" s="112">
        <v>4.1863080666848813E-5</v>
      </c>
      <c r="Y63" s="113">
        <f t="shared" si="1"/>
        <v>0.15028885173436343</v>
      </c>
      <c r="Z63" s="113">
        <f t="shared" si="2"/>
        <v>2.4854423994589818</v>
      </c>
    </row>
    <row r="64" spans="1:26" s="114" customFormat="1">
      <c r="A64" s="131" t="s">
        <v>93</v>
      </c>
      <c r="B64" s="108">
        <v>1</v>
      </c>
      <c r="C64" s="108">
        <v>1</v>
      </c>
      <c r="D64" s="108">
        <v>1</v>
      </c>
      <c r="E64" s="14">
        <v>50094</v>
      </c>
      <c r="F64" s="109">
        <v>6957</v>
      </c>
      <c r="G64" s="110">
        <v>0.13037228690527528</v>
      </c>
      <c r="H64" s="108">
        <v>3</v>
      </c>
      <c r="I64" s="108">
        <v>10</v>
      </c>
      <c r="J64" s="14">
        <v>5</v>
      </c>
      <c r="K64" s="111">
        <v>5</v>
      </c>
      <c r="L64" s="108">
        <v>2</v>
      </c>
      <c r="M64" s="112">
        <v>4.695317422943825</v>
      </c>
      <c r="N64" s="112">
        <v>1.2493861341050712</v>
      </c>
      <c r="O64" s="112">
        <v>8.1240236814834652E-2</v>
      </c>
      <c r="P64" s="112">
        <v>5.2999480974780182E-2</v>
      </c>
      <c r="Q64" s="112">
        <v>0.1119449976158144</v>
      </c>
      <c r="R64" s="112"/>
      <c r="S64" s="113">
        <f t="shared" si="0"/>
        <v>6.190888272454325</v>
      </c>
      <c r="T64" s="113"/>
      <c r="U64" s="112">
        <v>2.6539627136113603E-2</v>
      </c>
      <c r="V64" s="112">
        <v>1.3748479159929682E-2</v>
      </c>
      <c r="W64" s="112">
        <v>7.7993732205750722E-3</v>
      </c>
      <c r="X64" s="112">
        <v>4.5188296684025019E-5</v>
      </c>
      <c r="Y64" s="113">
        <f t="shared" si="1"/>
        <v>4.8132667813302381E-2</v>
      </c>
      <c r="Z64" s="113">
        <f t="shared" si="2"/>
        <v>6.2390209402676273</v>
      </c>
    </row>
    <row r="65" spans="1:26" s="114" customFormat="1">
      <c r="A65" s="131" t="s">
        <v>94</v>
      </c>
      <c r="B65" s="108">
        <v>1</v>
      </c>
      <c r="C65" s="108">
        <v>1</v>
      </c>
      <c r="D65" s="108">
        <v>1</v>
      </c>
      <c r="E65" s="14">
        <v>24078</v>
      </c>
      <c r="F65" s="109">
        <v>4192</v>
      </c>
      <c r="G65" s="110">
        <v>0.15839694656488548</v>
      </c>
      <c r="H65" s="108">
        <v>3</v>
      </c>
      <c r="I65" s="108">
        <v>9</v>
      </c>
      <c r="J65" s="14">
        <v>5</v>
      </c>
      <c r="K65" s="111">
        <v>4</v>
      </c>
      <c r="L65" s="108">
        <v>2</v>
      </c>
      <c r="M65" s="112">
        <v>0.92243660405082695</v>
      </c>
      <c r="N65" s="112">
        <v>1.3498445280591793</v>
      </c>
      <c r="O65" s="112">
        <v>0.13891850808676964</v>
      </c>
      <c r="P65" s="112">
        <v>5.013621979724249E-2</v>
      </c>
      <c r="Q65" s="112">
        <v>0.12094606971410249</v>
      </c>
      <c r="R65" s="112"/>
      <c r="S65" s="113">
        <f t="shared" si="0"/>
        <v>2.5822819297081203</v>
      </c>
      <c r="T65" s="113"/>
      <c r="U65" s="112">
        <v>2.6317438915376631E-2</v>
      </c>
      <c r="V65" s="112">
        <v>1.7878248091027213E-2</v>
      </c>
      <c r="W65" s="112">
        <v>6.0233423304460309E-3</v>
      </c>
      <c r="X65" s="112">
        <v>5.8902603773771871E-5</v>
      </c>
      <c r="Y65" s="113">
        <f t="shared" si="1"/>
        <v>5.0277931940623653E-2</v>
      </c>
      <c r="Z65" s="113">
        <f t="shared" si="2"/>
        <v>2.632559861648744</v>
      </c>
    </row>
    <row r="66" spans="1:26" s="120" customFormat="1">
      <c r="A66" s="116" t="s">
        <v>108</v>
      </c>
      <c r="B66" s="117">
        <v>2</v>
      </c>
      <c r="C66" s="117">
        <v>1</v>
      </c>
      <c r="D66" s="117"/>
      <c r="E66" s="117"/>
      <c r="F66" s="117"/>
      <c r="G66" s="117"/>
      <c r="H66" s="117"/>
      <c r="I66" s="117"/>
      <c r="J66" s="117"/>
      <c r="K66" s="117"/>
      <c r="L66" s="117">
        <v>2</v>
      </c>
      <c r="M66" s="119">
        <v>2.216773864534606</v>
      </c>
      <c r="N66" s="119">
        <v>0.45091213464371327</v>
      </c>
      <c r="O66" s="119">
        <v>0.2540673580737331</v>
      </c>
      <c r="P66" s="119">
        <v>0.14496450965459834</v>
      </c>
      <c r="Q66" s="119">
        <v>7.8760881002857233E-2</v>
      </c>
      <c r="R66" s="119">
        <v>4.2789552880685283E-3</v>
      </c>
      <c r="S66" s="113">
        <f t="shared" ref="S66:S129" si="3">SUM(M66:R66)</f>
        <v>3.1497577031975763</v>
      </c>
      <c r="T66" s="113"/>
      <c r="U66" s="119">
        <v>4.561479512635716E-2</v>
      </c>
      <c r="V66" s="119">
        <v>3.5984076744274562E-2</v>
      </c>
      <c r="W66" s="119"/>
      <c r="X66" s="119"/>
      <c r="Y66" s="113">
        <f t="shared" si="1"/>
        <v>8.1598871870631723E-2</v>
      </c>
      <c r="Z66" s="113">
        <f t="shared" si="2"/>
        <v>3.2313565750682081</v>
      </c>
    </row>
    <row r="67" spans="1:26" s="120" customFormat="1">
      <c r="A67" s="116" t="s">
        <v>109</v>
      </c>
      <c r="B67" s="117">
        <v>2</v>
      </c>
      <c r="C67" s="117">
        <v>1</v>
      </c>
      <c r="D67" s="117"/>
      <c r="E67" s="117"/>
      <c r="F67" s="117"/>
      <c r="G67" s="117"/>
      <c r="H67" s="117"/>
      <c r="I67" s="117"/>
      <c r="J67" s="117"/>
      <c r="K67" s="117"/>
      <c r="L67" s="117">
        <v>2</v>
      </c>
      <c r="M67" s="119">
        <v>1.5684656319015402</v>
      </c>
      <c r="N67" s="119">
        <v>0.43581968762892276</v>
      </c>
      <c r="O67" s="119">
        <v>7.5926245270091591E-2</v>
      </c>
      <c r="P67" s="119">
        <v>6.5744406225805227E-2</v>
      </c>
      <c r="Q67" s="119">
        <v>2.3537136033728392E-2</v>
      </c>
      <c r="R67" s="119">
        <v>7.014940157311726E-3</v>
      </c>
      <c r="S67" s="113">
        <f t="shared" si="3"/>
        <v>2.1765080472173999</v>
      </c>
      <c r="T67" s="113"/>
      <c r="U67" s="119">
        <v>9.8315409399366935E-2</v>
      </c>
      <c r="V67" s="119">
        <v>1.4939387192075665E-2</v>
      </c>
      <c r="W67" s="119"/>
      <c r="X67" s="119"/>
      <c r="Y67" s="113">
        <f t="shared" ref="Y67:Y130" si="4">SUM(U67:X67)</f>
        <v>0.11325479659144259</v>
      </c>
      <c r="Z67" s="113">
        <f t="shared" ref="Z67:Z130" si="5">Y67+S67</f>
        <v>2.2897628438088424</v>
      </c>
    </row>
    <row r="68" spans="1:26" s="120" customFormat="1">
      <c r="A68" s="116" t="s">
        <v>110</v>
      </c>
      <c r="B68" s="117">
        <v>2</v>
      </c>
      <c r="C68" s="117">
        <v>1</v>
      </c>
      <c r="D68" s="117"/>
      <c r="E68" s="117"/>
      <c r="F68" s="117"/>
      <c r="G68" s="117"/>
      <c r="H68" s="117"/>
      <c r="I68" s="117"/>
      <c r="J68" s="117"/>
      <c r="K68" s="117"/>
      <c r="L68" s="117">
        <v>2</v>
      </c>
      <c r="M68" s="119">
        <v>4.6574966929037753</v>
      </c>
      <c r="N68" s="119">
        <v>0.37987346638789127</v>
      </c>
      <c r="O68" s="119">
        <v>0.32165513686442082</v>
      </c>
      <c r="P68" s="119">
        <v>0.30350558993018084</v>
      </c>
      <c r="Q68" s="119">
        <v>9.971309242797044E-2</v>
      </c>
      <c r="R68" s="119">
        <v>1.0564336955680303E-2</v>
      </c>
      <c r="S68" s="113">
        <f t="shared" si="3"/>
        <v>5.772808315469919</v>
      </c>
      <c r="T68" s="113"/>
      <c r="U68" s="119">
        <v>0.22702382387982564</v>
      </c>
      <c r="V68" s="119">
        <v>4.4730557197647257E-2</v>
      </c>
      <c r="W68" s="119"/>
      <c r="X68" s="119"/>
      <c r="Y68" s="113">
        <f t="shared" si="4"/>
        <v>0.27175438107747291</v>
      </c>
      <c r="Z68" s="113">
        <f t="shared" si="5"/>
        <v>6.0445626965473922</v>
      </c>
    </row>
    <row r="69" spans="1:26" s="120" customFormat="1">
      <c r="A69" s="116" t="s">
        <v>111</v>
      </c>
      <c r="B69" s="117">
        <v>2</v>
      </c>
      <c r="C69" s="117">
        <v>1</v>
      </c>
      <c r="D69" s="117"/>
      <c r="E69" s="117"/>
      <c r="F69" s="117"/>
      <c r="G69" s="117"/>
      <c r="H69" s="117"/>
      <c r="I69" s="117"/>
      <c r="J69" s="117"/>
      <c r="K69" s="117"/>
      <c r="L69" s="117">
        <v>2</v>
      </c>
      <c r="M69" s="119">
        <v>2.7990156845460663</v>
      </c>
      <c r="N69" s="119">
        <v>0.34650321297196224</v>
      </c>
      <c r="O69" s="119">
        <v>0.35990705964240594</v>
      </c>
      <c r="P69" s="119">
        <v>6.6401647576691314E-2</v>
      </c>
      <c r="Q69" s="119">
        <v>0.11157118848914584</v>
      </c>
      <c r="R69" s="119">
        <v>7.4945338450439368E-4</v>
      </c>
      <c r="S69" s="113">
        <f t="shared" si="3"/>
        <v>3.6841482466107758</v>
      </c>
      <c r="T69" s="113"/>
      <c r="U69" s="119">
        <v>0.18166428812291791</v>
      </c>
      <c r="V69" s="119">
        <v>3.9372246110276149E-2</v>
      </c>
      <c r="W69" s="119"/>
      <c r="X69" s="119"/>
      <c r="Y69" s="113">
        <f t="shared" si="4"/>
        <v>0.22103653423319405</v>
      </c>
      <c r="Z69" s="113">
        <f t="shared" si="5"/>
        <v>3.9051847808439697</v>
      </c>
    </row>
    <row r="70" spans="1:26" s="120" customFormat="1">
      <c r="A70" s="116" t="s">
        <v>112</v>
      </c>
      <c r="B70" s="117">
        <v>2</v>
      </c>
      <c r="C70" s="117">
        <v>1</v>
      </c>
      <c r="D70" s="117"/>
      <c r="E70" s="117"/>
      <c r="F70" s="117"/>
      <c r="G70" s="117"/>
      <c r="H70" s="117"/>
      <c r="I70" s="117"/>
      <c r="J70" s="117"/>
      <c r="K70" s="117"/>
      <c r="L70" s="117">
        <v>2</v>
      </c>
      <c r="M70" s="119">
        <v>4.5373667242960467</v>
      </c>
      <c r="N70" s="119">
        <v>0.34052172469074427</v>
      </c>
      <c r="O70" s="119">
        <v>0.47816925197357896</v>
      </c>
      <c r="P70" s="119">
        <v>5.0042988874939166E-2</v>
      </c>
      <c r="Q70" s="119">
        <v>0.14823246811180948</v>
      </c>
      <c r="R70" s="119">
        <v>9.252940537767591E-4</v>
      </c>
      <c r="S70" s="113">
        <f t="shared" si="3"/>
        <v>5.5552584520008956</v>
      </c>
      <c r="T70" s="113"/>
      <c r="U70" s="119">
        <v>3.1467615563907064E-2</v>
      </c>
      <c r="V70" s="119">
        <v>5.6493513068840498E-2</v>
      </c>
      <c r="W70" s="119"/>
      <c r="X70" s="119"/>
      <c r="Y70" s="113">
        <f t="shared" si="4"/>
        <v>8.7961128632747562E-2</v>
      </c>
      <c r="Z70" s="113">
        <f t="shared" si="5"/>
        <v>5.6432195806336436</v>
      </c>
    </row>
    <row r="71" spans="1:26" s="120" customFormat="1">
      <c r="A71" s="116" t="s">
        <v>113</v>
      </c>
      <c r="B71" s="117">
        <v>2</v>
      </c>
      <c r="C71" s="117">
        <v>1</v>
      </c>
      <c r="D71" s="117"/>
      <c r="E71" s="117"/>
      <c r="F71" s="117"/>
      <c r="G71" s="117"/>
      <c r="H71" s="117"/>
      <c r="I71" s="117"/>
      <c r="J71" s="117"/>
      <c r="K71" s="117"/>
      <c r="L71" s="117">
        <v>2</v>
      </c>
      <c r="M71" s="119">
        <v>2.1970753354381847</v>
      </c>
      <c r="N71" s="119">
        <v>0.36844067126150065</v>
      </c>
      <c r="O71" s="119">
        <v>0.26327827396371672</v>
      </c>
      <c r="P71" s="119">
        <v>4.931233681592901E-2</v>
      </c>
      <c r="Q71" s="119">
        <v>8.161626492875218E-2</v>
      </c>
      <c r="R71" s="119">
        <v>1.0726617580229009E-3</v>
      </c>
      <c r="S71" s="113">
        <f t="shared" si="3"/>
        <v>2.960795544166106</v>
      </c>
      <c r="T71" s="113"/>
      <c r="U71" s="119">
        <v>4.8732577058464559E-2</v>
      </c>
      <c r="V71" s="119">
        <v>6.7248114140342027E-2</v>
      </c>
      <c r="W71" s="119"/>
      <c r="X71" s="119"/>
      <c r="Y71" s="113">
        <f t="shared" si="4"/>
        <v>0.11598069119880658</v>
      </c>
      <c r="Z71" s="113">
        <f t="shared" si="5"/>
        <v>3.0767762353649126</v>
      </c>
    </row>
    <row r="72" spans="1:26" s="120" customFormat="1">
      <c r="A72" s="116" t="s">
        <v>114</v>
      </c>
      <c r="B72" s="117">
        <v>2</v>
      </c>
      <c r="C72" s="117">
        <v>1</v>
      </c>
      <c r="D72" s="117"/>
      <c r="E72" s="117"/>
      <c r="F72" s="117"/>
      <c r="G72" s="117"/>
      <c r="H72" s="117"/>
      <c r="I72" s="117"/>
      <c r="J72" s="117"/>
      <c r="K72" s="117"/>
      <c r="L72" s="117">
        <v>2</v>
      </c>
      <c r="M72" s="119">
        <v>1.3626825987914051</v>
      </c>
      <c r="N72" s="119">
        <v>0.38485609196695697</v>
      </c>
      <c r="O72" s="119">
        <v>0.15913106868166862</v>
      </c>
      <c r="P72" s="119">
        <v>0.13569658869873147</v>
      </c>
      <c r="Q72" s="119">
        <v>4.9330631291317269E-2</v>
      </c>
      <c r="R72" s="119">
        <v>1.1981408908773408E-2</v>
      </c>
      <c r="S72" s="113">
        <f t="shared" si="3"/>
        <v>2.103678388338853</v>
      </c>
      <c r="T72" s="113"/>
      <c r="U72" s="119">
        <v>4.6930879625890855E-2</v>
      </c>
      <c r="V72" s="119">
        <v>3.6151695863343228E-2</v>
      </c>
      <c r="W72" s="119"/>
      <c r="X72" s="119"/>
      <c r="Y72" s="113">
        <f t="shared" si="4"/>
        <v>8.308257548923409E-2</v>
      </c>
      <c r="Z72" s="113">
        <f t="shared" si="5"/>
        <v>2.1867609638280872</v>
      </c>
    </row>
    <row r="73" spans="1:26" s="120" customFormat="1">
      <c r="A73" s="116" t="s">
        <v>115</v>
      </c>
      <c r="B73" s="117">
        <v>2</v>
      </c>
      <c r="C73" s="117">
        <v>1</v>
      </c>
      <c r="D73" s="117"/>
      <c r="E73" s="117"/>
      <c r="F73" s="117"/>
      <c r="G73" s="117"/>
      <c r="H73" s="117"/>
      <c r="I73" s="117"/>
      <c r="J73" s="117"/>
      <c r="K73" s="117"/>
      <c r="L73" s="117">
        <v>2</v>
      </c>
      <c r="M73" s="119">
        <v>9.5632183780307187</v>
      </c>
      <c r="N73" s="119">
        <v>0.50703729643400164</v>
      </c>
      <c r="O73" s="119">
        <v>0.5015346750815417</v>
      </c>
      <c r="P73" s="119">
        <v>0.77841339458453496</v>
      </c>
      <c r="Q73" s="119">
        <v>0.15547574927527791</v>
      </c>
      <c r="R73" s="119">
        <v>2.6524348395235282E-2</v>
      </c>
      <c r="S73" s="113">
        <f t="shared" si="3"/>
        <v>11.532203841801309</v>
      </c>
      <c r="T73" s="113"/>
      <c r="U73" s="119">
        <v>0.27847176496968296</v>
      </c>
      <c r="V73" s="119">
        <v>6.8968050469482359E-2</v>
      </c>
      <c r="W73" s="119"/>
      <c r="X73" s="119"/>
      <c r="Y73" s="113">
        <f t="shared" si="4"/>
        <v>0.3474398154391653</v>
      </c>
      <c r="Z73" s="113">
        <f t="shared" si="5"/>
        <v>11.879643657240473</v>
      </c>
    </row>
    <row r="74" spans="1:26" s="120" customFormat="1">
      <c r="A74" s="116" t="s">
        <v>116</v>
      </c>
      <c r="B74" s="117">
        <v>2</v>
      </c>
      <c r="C74" s="117">
        <v>1</v>
      </c>
      <c r="D74" s="117"/>
      <c r="E74" s="117"/>
      <c r="F74" s="117"/>
      <c r="G74" s="117"/>
      <c r="H74" s="117"/>
      <c r="I74" s="117"/>
      <c r="J74" s="117"/>
      <c r="K74" s="117"/>
      <c r="L74" s="117">
        <v>2</v>
      </c>
      <c r="M74" s="119">
        <v>2.4730129507674206</v>
      </c>
      <c r="N74" s="119">
        <v>0.41218109627104715</v>
      </c>
      <c r="O74" s="119">
        <v>0.29200556285163853</v>
      </c>
      <c r="P74" s="119">
        <v>0.1716781458561536</v>
      </c>
      <c r="Q74" s="119">
        <v>9.0521724484007957E-2</v>
      </c>
      <c r="R74" s="119">
        <v>6.82825316064474E-3</v>
      </c>
      <c r="S74" s="113">
        <f t="shared" si="3"/>
        <v>3.4462277333909128</v>
      </c>
      <c r="T74" s="113"/>
      <c r="U74" s="119">
        <v>3.6576618814530434E-2</v>
      </c>
      <c r="V74" s="119">
        <v>2.1313405972600247E-2</v>
      </c>
      <c r="W74" s="119"/>
      <c r="X74" s="119"/>
      <c r="Y74" s="113">
        <f t="shared" si="4"/>
        <v>5.7890024787130678E-2</v>
      </c>
      <c r="Z74" s="113">
        <f t="shared" si="5"/>
        <v>3.5041177581780434</v>
      </c>
    </row>
    <row r="75" spans="1:26" s="120" customFormat="1">
      <c r="A75" s="116" t="s">
        <v>117</v>
      </c>
      <c r="B75" s="117">
        <v>2</v>
      </c>
      <c r="C75" s="117">
        <v>1</v>
      </c>
      <c r="D75" s="117"/>
      <c r="E75" s="117"/>
      <c r="F75" s="117"/>
      <c r="G75" s="117"/>
      <c r="H75" s="117"/>
      <c r="I75" s="117"/>
      <c r="J75" s="117"/>
      <c r="K75" s="117"/>
      <c r="L75" s="117">
        <v>2</v>
      </c>
      <c r="M75" s="119">
        <v>2.5969359289475102</v>
      </c>
      <c r="N75" s="119">
        <v>0.43951716213297787</v>
      </c>
      <c r="O75" s="119">
        <v>0.25934222923244704</v>
      </c>
      <c r="P75" s="119">
        <v>0.17846922328955794</v>
      </c>
      <c r="Q75" s="119">
        <v>8.0396091062058597E-2</v>
      </c>
      <c r="R75" s="119">
        <v>4.6743800103101604E-3</v>
      </c>
      <c r="S75" s="113">
        <f t="shared" si="3"/>
        <v>3.5593350146748612</v>
      </c>
      <c r="T75" s="113"/>
      <c r="U75" s="119">
        <v>0.15755137176920603</v>
      </c>
      <c r="V75" s="119">
        <v>2.205295993743504E-2</v>
      </c>
      <c r="W75" s="119"/>
      <c r="X75" s="119"/>
      <c r="Y75" s="113">
        <f t="shared" si="4"/>
        <v>0.17960433170664106</v>
      </c>
      <c r="Z75" s="113">
        <f t="shared" si="5"/>
        <v>3.7389393463815024</v>
      </c>
    </row>
    <row r="76" spans="1:26" s="120" customFormat="1">
      <c r="A76" s="116" t="s">
        <v>118</v>
      </c>
      <c r="B76" s="117">
        <v>2</v>
      </c>
      <c r="C76" s="117">
        <v>1</v>
      </c>
      <c r="D76" s="117"/>
      <c r="E76" s="117"/>
      <c r="F76" s="117"/>
      <c r="G76" s="117"/>
      <c r="H76" s="117"/>
      <c r="I76" s="117"/>
      <c r="J76" s="117"/>
      <c r="K76" s="117"/>
      <c r="L76" s="117">
        <v>2</v>
      </c>
      <c r="M76" s="119">
        <v>2.1333004162452527</v>
      </c>
      <c r="N76" s="119">
        <v>0.47743558181489115</v>
      </c>
      <c r="O76" s="119">
        <v>0.20463663750267069</v>
      </c>
      <c r="P76" s="119">
        <v>0.27356010945890424</v>
      </c>
      <c r="Q76" s="119">
        <v>6.3437357625827917E-2</v>
      </c>
      <c r="R76" s="119">
        <v>9.7290288263565117E-3</v>
      </c>
      <c r="S76" s="113">
        <f t="shared" si="3"/>
        <v>3.1620991314739038</v>
      </c>
      <c r="T76" s="113"/>
      <c r="U76" s="119">
        <v>0.19233468952450375</v>
      </c>
      <c r="V76" s="119">
        <v>7.0989636768078415E-2</v>
      </c>
      <c r="W76" s="119"/>
      <c r="X76" s="119"/>
      <c r="Y76" s="113">
        <f t="shared" si="4"/>
        <v>0.26332432629258218</v>
      </c>
      <c r="Z76" s="113">
        <f t="shared" si="5"/>
        <v>3.4254234577664859</v>
      </c>
    </row>
    <row r="77" spans="1:26" s="120" customFormat="1">
      <c r="A77" s="116" t="s">
        <v>119</v>
      </c>
      <c r="B77" s="117">
        <v>2</v>
      </c>
      <c r="C77" s="117">
        <v>1</v>
      </c>
      <c r="D77" s="117"/>
      <c r="E77" s="117"/>
      <c r="F77" s="117"/>
      <c r="G77" s="117"/>
      <c r="H77" s="117"/>
      <c r="I77" s="117"/>
      <c r="J77" s="117"/>
      <c r="K77" s="117"/>
      <c r="L77" s="117">
        <v>2</v>
      </c>
      <c r="M77" s="119">
        <v>5.3016360161252942</v>
      </c>
      <c r="N77" s="119">
        <v>0.40134985570824394</v>
      </c>
      <c r="O77" s="119">
        <v>0.38929318453911893</v>
      </c>
      <c r="P77" s="119">
        <v>0.27289483877309179</v>
      </c>
      <c r="Q77" s="119">
        <v>0.12068088720712686</v>
      </c>
      <c r="R77" s="119">
        <v>1.0082668502276846E-2</v>
      </c>
      <c r="S77" s="113">
        <f t="shared" si="3"/>
        <v>6.495937450855152</v>
      </c>
      <c r="T77" s="113"/>
      <c r="U77" s="119">
        <v>0.23280967184946016</v>
      </c>
      <c r="V77" s="119">
        <v>0.27810753799001836</v>
      </c>
      <c r="W77" s="119"/>
      <c r="X77" s="119"/>
      <c r="Y77" s="113">
        <f t="shared" si="4"/>
        <v>0.51091720983947853</v>
      </c>
      <c r="Z77" s="113">
        <f t="shared" si="5"/>
        <v>7.0068546606946303</v>
      </c>
    </row>
    <row r="78" spans="1:26" s="120" customFormat="1" ht="15.75" thickBot="1">
      <c r="A78" s="116" t="s">
        <v>124</v>
      </c>
      <c r="B78" s="117">
        <v>2</v>
      </c>
      <c r="C78" s="117">
        <v>1</v>
      </c>
      <c r="D78" s="117"/>
      <c r="E78" s="117"/>
      <c r="F78" s="117"/>
      <c r="G78" s="117"/>
      <c r="H78" s="117"/>
      <c r="I78" s="117"/>
      <c r="J78" s="117"/>
      <c r="K78" s="117"/>
      <c r="L78" s="117">
        <v>2</v>
      </c>
      <c r="M78" s="119">
        <v>3.3946771548953589</v>
      </c>
      <c r="N78" s="119">
        <v>0.34160735407090703</v>
      </c>
      <c r="O78" s="119">
        <v>0.30922641595585343</v>
      </c>
      <c r="P78" s="119">
        <v>0.18065128846289194</v>
      </c>
      <c r="Q78" s="119">
        <v>9.5860188946314567E-2</v>
      </c>
      <c r="R78" s="119">
        <v>1.0247934930183E-2</v>
      </c>
      <c r="S78" s="113">
        <f t="shared" si="3"/>
        <v>4.3322703372615088</v>
      </c>
      <c r="T78" s="113"/>
      <c r="U78" s="119">
        <v>0.25751636852929261</v>
      </c>
      <c r="V78" s="119">
        <v>0.11112238551283408</v>
      </c>
      <c r="W78" s="119"/>
      <c r="X78" s="119"/>
      <c r="Y78" s="113">
        <f t="shared" si="4"/>
        <v>0.3686387540421267</v>
      </c>
      <c r="Z78" s="113">
        <f t="shared" si="5"/>
        <v>4.7009090913036351</v>
      </c>
    </row>
    <row r="79" spans="1:26" s="120" customFormat="1" ht="15.75" thickBot="1">
      <c r="A79" s="121" t="s">
        <v>16</v>
      </c>
      <c r="B79" s="122">
        <v>3</v>
      </c>
      <c r="C79" s="123"/>
      <c r="D79" s="124">
        <v>2</v>
      </c>
      <c r="E79" s="125"/>
      <c r="F79" s="124">
        <v>592</v>
      </c>
      <c r="G79" s="123">
        <v>0.14000000000000001</v>
      </c>
      <c r="H79" s="124">
        <v>1</v>
      </c>
      <c r="I79" s="126">
        <v>3</v>
      </c>
      <c r="J79" s="126">
        <v>3</v>
      </c>
      <c r="K79" s="127">
        <v>1</v>
      </c>
      <c r="L79" s="117">
        <v>1</v>
      </c>
      <c r="M79" s="129">
        <v>4.07</v>
      </c>
      <c r="N79" s="129">
        <v>0.21</v>
      </c>
      <c r="O79" s="129">
        <v>0.22</v>
      </c>
      <c r="P79" s="120">
        <v>0.44</v>
      </c>
      <c r="Q79" s="129">
        <v>7.0000000000000007E-2</v>
      </c>
      <c r="R79" s="129">
        <v>0.31</v>
      </c>
      <c r="S79" s="113">
        <f t="shared" si="3"/>
        <v>5.32</v>
      </c>
      <c r="T79" s="113"/>
      <c r="U79" s="136">
        <v>0.09</v>
      </c>
      <c r="V79" s="136">
        <v>0.24</v>
      </c>
      <c r="W79" s="137">
        <v>0</v>
      </c>
      <c r="X79" s="137">
        <v>0</v>
      </c>
      <c r="Y79" s="113">
        <f t="shared" si="4"/>
        <v>0.32999999999999996</v>
      </c>
      <c r="Z79" s="113">
        <f t="shared" si="5"/>
        <v>5.65</v>
      </c>
    </row>
    <row r="80" spans="1:26" s="120" customFormat="1">
      <c r="A80" s="121" t="s">
        <v>17</v>
      </c>
      <c r="B80" s="122">
        <v>3</v>
      </c>
      <c r="C80" s="123"/>
      <c r="D80" s="124">
        <v>2</v>
      </c>
      <c r="E80" s="125">
        <v>6699</v>
      </c>
      <c r="F80" s="124">
        <v>3512</v>
      </c>
      <c r="G80" s="123">
        <v>0.1</v>
      </c>
      <c r="H80" s="124">
        <v>1</v>
      </c>
      <c r="I80" s="126">
        <v>4</v>
      </c>
      <c r="J80" s="126">
        <v>4</v>
      </c>
      <c r="K80" s="127">
        <v>1</v>
      </c>
      <c r="L80" s="117">
        <v>1</v>
      </c>
      <c r="M80" s="129">
        <v>5.82</v>
      </c>
      <c r="N80" s="129">
        <v>0.24</v>
      </c>
      <c r="O80" s="129">
        <v>0.21</v>
      </c>
      <c r="P80" s="120">
        <v>0.24</v>
      </c>
      <c r="Q80" s="129">
        <v>0</v>
      </c>
      <c r="R80" s="129">
        <v>7.0000000000000007E-2</v>
      </c>
      <c r="S80" s="113">
        <f t="shared" si="3"/>
        <v>6.580000000000001</v>
      </c>
      <c r="T80" s="113"/>
      <c r="U80" s="129">
        <v>0.04</v>
      </c>
      <c r="V80" s="129">
        <v>0.09</v>
      </c>
      <c r="W80" s="129">
        <v>0</v>
      </c>
      <c r="X80" s="129">
        <v>0</v>
      </c>
      <c r="Y80" s="113">
        <f t="shared" si="4"/>
        <v>0.13</v>
      </c>
      <c r="Z80" s="113">
        <f t="shared" si="5"/>
        <v>6.7100000000000009</v>
      </c>
    </row>
    <row r="81" spans="1:26" s="120" customFormat="1">
      <c r="A81" s="121" t="s">
        <v>43</v>
      </c>
      <c r="B81" s="122">
        <v>3</v>
      </c>
      <c r="C81" s="123"/>
      <c r="D81" s="124">
        <v>2</v>
      </c>
      <c r="E81" s="125">
        <v>4782</v>
      </c>
      <c r="F81" s="124">
        <v>1968</v>
      </c>
      <c r="G81" s="123">
        <v>0.02</v>
      </c>
      <c r="H81" s="124">
        <v>1</v>
      </c>
      <c r="I81" s="126">
        <v>4</v>
      </c>
      <c r="J81" s="126">
        <v>4</v>
      </c>
      <c r="K81" s="127">
        <v>1</v>
      </c>
      <c r="L81" s="117">
        <v>1</v>
      </c>
      <c r="M81" s="129">
        <v>4.07</v>
      </c>
      <c r="N81" s="129">
        <v>0.21</v>
      </c>
      <c r="O81" s="129">
        <v>0.22</v>
      </c>
      <c r="P81" s="120">
        <v>0.44</v>
      </c>
      <c r="Q81" s="129">
        <v>7.0000000000000007E-2</v>
      </c>
      <c r="R81" s="129">
        <v>0.31</v>
      </c>
      <c r="S81" s="113">
        <f t="shared" si="3"/>
        <v>5.32</v>
      </c>
      <c r="T81" s="113"/>
      <c r="U81" s="129">
        <v>0.09</v>
      </c>
      <c r="V81" s="129">
        <v>0.05</v>
      </c>
      <c r="W81" s="129">
        <v>0</v>
      </c>
      <c r="X81" s="129">
        <v>0</v>
      </c>
      <c r="Y81" s="113">
        <f t="shared" si="4"/>
        <v>0.14000000000000001</v>
      </c>
      <c r="Z81" s="113">
        <f t="shared" si="5"/>
        <v>5.46</v>
      </c>
    </row>
    <row r="82" spans="1:26" s="120" customFormat="1">
      <c r="A82" s="121" t="s">
        <v>18</v>
      </c>
      <c r="B82" s="122">
        <v>3</v>
      </c>
      <c r="C82" s="123"/>
      <c r="D82" s="124">
        <v>2</v>
      </c>
      <c r="E82" s="125">
        <v>4300</v>
      </c>
      <c r="F82" s="124">
        <v>2248</v>
      </c>
      <c r="G82" s="123">
        <v>0.01</v>
      </c>
      <c r="H82" s="124">
        <v>1</v>
      </c>
      <c r="I82" s="126">
        <v>6</v>
      </c>
      <c r="J82" s="126">
        <v>6</v>
      </c>
      <c r="K82" s="127">
        <v>1</v>
      </c>
      <c r="L82" s="117">
        <v>1</v>
      </c>
      <c r="M82" s="129">
        <v>1.72</v>
      </c>
      <c r="N82" s="129">
        <v>0.16</v>
      </c>
      <c r="O82" s="129">
        <v>0.18</v>
      </c>
      <c r="P82" s="120">
        <v>0.23</v>
      </c>
      <c r="Q82" s="129">
        <v>0</v>
      </c>
      <c r="R82" s="129">
        <v>0.22</v>
      </c>
      <c r="S82" s="113">
        <f t="shared" si="3"/>
        <v>2.5100000000000002</v>
      </c>
      <c r="T82" s="113"/>
      <c r="U82" s="129">
        <v>0.02</v>
      </c>
      <c r="V82" s="129">
        <v>0.06</v>
      </c>
      <c r="W82" s="129">
        <v>0</v>
      </c>
      <c r="X82" s="129">
        <v>0</v>
      </c>
      <c r="Y82" s="113">
        <f t="shared" si="4"/>
        <v>0.08</v>
      </c>
      <c r="Z82" s="113">
        <f t="shared" si="5"/>
        <v>2.5900000000000003</v>
      </c>
    </row>
    <row r="83" spans="1:26" s="120" customFormat="1">
      <c r="A83" s="121" t="s">
        <v>19</v>
      </c>
      <c r="B83" s="122">
        <v>3</v>
      </c>
      <c r="C83" s="123"/>
      <c r="D83" s="124">
        <v>2</v>
      </c>
      <c r="E83" s="125">
        <v>2909</v>
      </c>
      <c r="F83" s="124">
        <v>884</v>
      </c>
      <c r="G83" s="123">
        <v>0.02</v>
      </c>
      <c r="H83" s="124">
        <v>1</v>
      </c>
      <c r="I83" s="126">
        <v>3</v>
      </c>
      <c r="J83" s="126">
        <v>3</v>
      </c>
      <c r="K83" s="127">
        <v>1</v>
      </c>
      <c r="L83" s="117">
        <v>1</v>
      </c>
      <c r="M83" s="129">
        <v>3.77</v>
      </c>
      <c r="N83" s="129">
        <v>0.15</v>
      </c>
      <c r="O83" s="129">
        <v>0.23</v>
      </c>
      <c r="P83" s="120">
        <v>0.32</v>
      </c>
      <c r="Q83" s="129">
        <v>0</v>
      </c>
      <c r="R83" s="129">
        <v>0.31</v>
      </c>
      <c r="S83" s="113">
        <f t="shared" si="3"/>
        <v>4.78</v>
      </c>
      <c r="T83" s="113"/>
      <c r="U83" s="129">
        <v>0.34</v>
      </c>
      <c r="V83" s="129">
        <v>0.21</v>
      </c>
      <c r="W83" s="129">
        <v>0</v>
      </c>
      <c r="X83" s="129">
        <v>0</v>
      </c>
      <c r="Y83" s="113">
        <f t="shared" si="4"/>
        <v>0.55000000000000004</v>
      </c>
      <c r="Z83" s="113">
        <f t="shared" si="5"/>
        <v>5.33</v>
      </c>
    </row>
    <row r="84" spans="1:26" s="120" customFormat="1">
      <c r="A84" s="121" t="s">
        <v>44</v>
      </c>
      <c r="B84" s="122">
        <v>3</v>
      </c>
      <c r="C84" s="123"/>
      <c r="D84" s="124">
        <v>2</v>
      </c>
      <c r="E84" s="125">
        <v>3464</v>
      </c>
      <c r="F84" s="124">
        <v>1191</v>
      </c>
      <c r="G84" s="123">
        <v>0.09</v>
      </c>
      <c r="H84" s="124">
        <v>1</v>
      </c>
      <c r="I84" s="126">
        <v>6</v>
      </c>
      <c r="J84" s="126">
        <v>6</v>
      </c>
      <c r="K84" s="127">
        <v>1</v>
      </c>
      <c r="L84" s="117">
        <v>1</v>
      </c>
      <c r="M84" s="129">
        <v>3.05</v>
      </c>
      <c r="N84" s="129">
        <v>0.15</v>
      </c>
      <c r="O84" s="129">
        <v>0.27</v>
      </c>
      <c r="P84" s="120">
        <v>0.45</v>
      </c>
      <c r="Q84" s="129">
        <v>0</v>
      </c>
      <c r="R84" s="129">
        <v>0.37</v>
      </c>
      <c r="S84" s="113">
        <f t="shared" si="3"/>
        <v>4.29</v>
      </c>
      <c r="T84" s="113"/>
      <c r="U84" s="129">
        <v>0.15</v>
      </c>
      <c r="V84" s="129">
        <v>0.2</v>
      </c>
      <c r="W84" s="129">
        <v>0</v>
      </c>
      <c r="X84" s="129">
        <v>0</v>
      </c>
      <c r="Y84" s="113">
        <f t="shared" si="4"/>
        <v>0.35</v>
      </c>
      <c r="Z84" s="113">
        <f t="shared" si="5"/>
        <v>4.6399999999999997</v>
      </c>
    </row>
    <row r="85" spans="1:26" s="120" customFormat="1">
      <c r="A85" s="121" t="s">
        <v>20</v>
      </c>
      <c r="B85" s="122">
        <v>3</v>
      </c>
      <c r="C85" s="123"/>
      <c r="D85" s="124">
        <v>2</v>
      </c>
      <c r="E85" s="125">
        <v>6473</v>
      </c>
      <c r="F85" s="124">
        <v>874</v>
      </c>
      <c r="G85" s="123">
        <v>7.0000000000000007E-2</v>
      </c>
      <c r="H85" s="124">
        <v>1</v>
      </c>
      <c r="I85" s="126">
        <v>6</v>
      </c>
      <c r="J85" s="126">
        <v>6</v>
      </c>
      <c r="K85" s="127">
        <v>1</v>
      </c>
      <c r="L85" s="117">
        <v>1</v>
      </c>
      <c r="M85" s="129">
        <v>8.0399999999999991</v>
      </c>
      <c r="N85" s="129">
        <v>0.2</v>
      </c>
      <c r="O85" s="129">
        <v>0.22</v>
      </c>
      <c r="P85" s="120">
        <v>0.69</v>
      </c>
      <c r="Q85" s="129">
        <v>0</v>
      </c>
      <c r="R85" s="129">
        <v>0.6</v>
      </c>
      <c r="S85" s="113">
        <f t="shared" si="3"/>
        <v>9.7499999999999982</v>
      </c>
      <c r="T85" s="113"/>
      <c r="U85" s="129">
        <v>7.0000000000000007E-2</v>
      </c>
      <c r="V85" s="129">
        <v>7.0000000000000007E-2</v>
      </c>
      <c r="W85" s="129">
        <v>0</v>
      </c>
      <c r="X85" s="129">
        <v>0</v>
      </c>
      <c r="Y85" s="113">
        <f t="shared" si="4"/>
        <v>0.14000000000000001</v>
      </c>
      <c r="Z85" s="113">
        <f t="shared" si="5"/>
        <v>9.8899999999999988</v>
      </c>
    </row>
    <row r="86" spans="1:26" s="120" customFormat="1">
      <c r="A86" s="121" t="s">
        <v>21</v>
      </c>
      <c r="B86" s="122">
        <v>3</v>
      </c>
      <c r="C86" s="123"/>
      <c r="D86" s="124">
        <v>2</v>
      </c>
      <c r="E86" s="125">
        <v>3090</v>
      </c>
      <c r="F86" s="124">
        <v>1007</v>
      </c>
      <c r="G86" s="123">
        <v>0.04</v>
      </c>
      <c r="H86" s="124">
        <v>1</v>
      </c>
      <c r="I86" s="126">
        <v>3</v>
      </c>
      <c r="J86" s="126">
        <v>3</v>
      </c>
      <c r="K86" s="127">
        <v>1</v>
      </c>
      <c r="L86" s="117">
        <v>1</v>
      </c>
      <c r="M86" s="129">
        <v>7.88</v>
      </c>
      <c r="N86" s="129">
        <v>0.19</v>
      </c>
      <c r="O86" s="129">
        <v>0.24</v>
      </c>
      <c r="P86" s="120">
        <v>0.45999999999999996</v>
      </c>
      <c r="Q86" s="129">
        <v>0</v>
      </c>
      <c r="R86" s="129">
        <v>0.37</v>
      </c>
      <c r="S86" s="113">
        <f t="shared" si="3"/>
        <v>9.1399999999999988</v>
      </c>
      <c r="T86" s="113"/>
      <c r="U86" s="129">
        <v>0.19</v>
      </c>
      <c r="V86" s="129">
        <v>0.21</v>
      </c>
      <c r="W86" s="129">
        <v>0</v>
      </c>
      <c r="X86" s="129">
        <v>0</v>
      </c>
      <c r="Y86" s="113">
        <f t="shared" si="4"/>
        <v>0.4</v>
      </c>
      <c r="Z86" s="113">
        <f t="shared" si="5"/>
        <v>9.5399999999999991</v>
      </c>
    </row>
    <row r="87" spans="1:26" s="120" customFormat="1">
      <c r="A87" s="121" t="s">
        <v>45</v>
      </c>
      <c r="B87" s="122">
        <v>3</v>
      </c>
      <c r="C87" s="123"/>
      <c r="D87" s="124">
        <v>2</v>
      </c>
      <c r="E87" s="125">
        <v>2936</v>
      </c>
      <c r="F87" s="124">
        <v>1856</v>
      </c>
      <c r="G87" s="123">
        <v>0.03</v>
      </c>
      <c r="H87" s="124">
        <v>1</v>
      </c>
      <c r="I87" s="126">
        <v>3</v>
      </c>
      <c r="J87" s="126">
        <v>3</v>
      </c>
      <c r="K87" s="127">
        <v>1</v>
      </c>
      <c r="L87" s="117">
        <v>1</v>
      </c>
      <c r="M87" s="129">
        <v>3.16</v>
      </c>
      <c r="N87" s="129">
        <v>0.17</v>
      </c>
      <c r="O87" s="129">
        <v>0.25</v>
      </c>
      <c r="P87" s="120">
        <v>0.37</v>
      </c>
      <c r="Q87" s="129">
        <v>0</v>
      </c>
      <c r="R87" s="129">
        <v>0.34</v>
      </c>
      <c r="S87" s="113">
        <f t="shared" si="3"/>
        <v>4.29</v>
      </c>
      <c r="T87" s="113"/>
      <c r="U87" s="129">
        <v>0.02</v>
      </c>
      <c r="V87" s="129">
        <v>0.1</v>
      </c>
      <c r="W87" s="129">
        <v>0</v>
      </c>
      <c r="X87" s="129">
        <v>0</v>
      </c>
      <c r="Y87" s="113">
        <f t="shared" si="4"/>
        <v>0.12000000000000001</v>
      </c>
      <c r="Z87" s="113">
        <f t="shared" si="5"/>
        <v>4.41</v>
      </c>
    </row>
    <row r="88" spans="1:26" s="120" customFormat="1">
      <c r="A88" s="121" t="s">
        <v>131</v>
      </c>
      <c r="B88" s="122">
        <v>3</v>
      </c>
      <c r="C88" s="123"/>
      <c r="D88" s="124">
        <v>2</v>
      </c>
      <c r="E88" s="125">
        <v>3608</v>
      </c>
      <c r="F88" s="124">
        <v>2697</v>
      </c>
      <c r="G88" s="123">
        <v>0.01</v>
      </c>
      <c r="H88" s="124">
        <v>1</v>
      </c>
      <c r="I88" s="126">
        <v>4</v>
      </c>
      <c r="J88" s="126">
        <v>4</v>
      </c>
      <c r="K88" s="127">
        <v>1</v>
      </c>
      <c r="L88" s="117">
        <v>1</v>
      </c>
      <c r="M88" s="129">
        <v>1.72</v>
      </c>
      <c r="N88" s="129">
        <v>0.16</v>
      </c>
      <c r="O88" s="129">
        <v>0.21</v>
      </c>
      <c r="P88" s="120">
        <v>0.30000000000000004</v>
      </c>
      <c r="Q88" s="129">
        <v>0</v>
      </c>
      <c r="R88" s="129">
        <v>0.23</v>
      </c>
      <c r="S88" s="113">
        <f t="shared" si="3"/>
        <v>2.6199999999999997</v>
      </c>
      <c r="T88" s="113"/>
      <c r="U88" s="129">
        <v>0.01</v>
      </c>
      <c r="V88" s="129">
        <v>0.01</v>
      </c>
      <c r="W88" s="129">
        <v>0</v>
      </c>
      <c r="X88" s="129">
        <v>0</v>
      </c>
      <c r="Y88" s="113">
        <f t="shared" si="4"/>
        <v>0.02</v>
      </c>
      <c r="Z88" s="113">
        <f t="shared" si="5"/>
        <v>2.6399999999999997</v>
      </c>
    </row>
    <row r="89" spans="1:26" s="120" customFormat="1">
      <c r="A89" s="121" t="s">
        <v>23</v>
      </c>
      <c r="B89" s="122">
        <v>3</v>
      </c>
      <c r="C89" s="123"/>
      <c r="D89" s="124">
        <v>2</v>
      </c>
      <c r="E89" s="125">
        <v>3094</v>
      </c>
      <c r="F89" s="124">
        <v>841</v>
      </c>
      <c r="G89" s="123">
        <v>0.05</v>
      </c>
      <c r="H89" s="124">
        <v>1</v>
      </c>
      <c r="I89" s="126">
        <v>3</v>
      </c>
      <c r="J89" s="126">
        <v>3</v>
      </c>
      <c r="K89" s="127">
        <v>1</v>
      </c>
      <c r="L89" s="117">
        <v>1</v>
      </c>
      <c r="M89" s="129">
        <v>2.56</v>
      </c>
      <c r="N89" s="129">
        <v>0.15</v>
      </c>
      <c r="O89" s="129">
        <v>0.2</v>
      </c>
      <c r="P89" s="120">
        <v>0.21</v>
      </c>
      <c r="Q89" s="129">
        <v>0</v>
      </c>
      <c r="R89" s="129">
        <v>0.19</v>
      </c>
      <c r="S89" s="113">
        <f t="shared" si="3"/>
        <v>3.31</v>
      </c>
      <c r="T89" s="113"/>
      <c r="U89" s="129">
        <v>0.54</v>
      </c>
      <c r="V89" s="129">
        <v>0.12</v>
      </c>
      <c r="W89" s="129">
        <v>0</v>
      </c>
      <c r="X89" s="129">
        <v>0</v>
      </c>
      <c r="Y89" s="113">
        <f t="shared" si="4"/>
        <v>0.66</v>
      </c>
      <c r="Z89" s="113">
        <f t="shared" si="5"/>
        <v>3.97</v>
      </c>
    </row>
    <row r="90" spans="1:26" s="120" customFormat="1">
      <c r="A90" s="121" t="s">
        <v>46</v>
      </c>
      <c r="B90" s="122">
        <v>3</v>
      </c>
      <c r="C90" s="123"/>
      <c r="D90" s="124">
        <v>2</v>
      </c>
      <c r="E90" s="125">
        <v>4380</v>
      </c>
      <c r="F90" s="124">
        <v>2222</v>
      </c>
      <c r="G90" s="123">
        <v>0.06</v>
      </c>
      <c r="H90" s="124">
        <v>1</v>
      </c>
      <c r="I90" s="126">
        <v>11</v>
      </c>
      <c r="J90" s="126">
        <v>11</v>
      </c>
      <c r="K90" s="127">
        <v>1</v>
      </c>
      <c r="L90" s="117">
        <v>1</v>
      </c>
      <c r="M90" s="129">
        <v>5.29</v>
      </c>
      <c r="N90" s="129">
        <v>0.18</v>
      </c>
      <c r="O90" s="129">
        <v>0.24</v>
      </c>
      <c r="P90" s="120">
        <v>0.43</v>
      </c>
      <c r="Q90" s="129">
        <v>0</v>
      </c>
      <c r="R90" s="129">
        <v>0.39</v>
      </c>
      <c r="S90" s="113">
        <f t="shared" si="3"/>
        <v>6.5299999999999994</v>
      </c>
      <c r="T90" s="113"/>
      <c r="U90" s="129">
        <v>0.11</v>
      </c>
      <c r="V90" s="129">
        <v>0.05</v>
      </c>
      <c r="W90" s="129">
        <v>0</v>
      </c>
      <c r="X90" s="129">
        <v>0</v>
      </c>
      <c r="Y90" s="113">
        <f t="shared" si="4"/>
        <v>0.16</v>
      </c>
      <c r="Z90" s="113">
        <f t="shared" si="5"/>
        <v>6.6899999999999995</v>
      </c>
    </row>
    <row r="91" spans="1:26" s="120" customFormat="1">
      <c r="A91" s="121" t="s">
        <v>24</v>
      </c>
      <c r="B91" s="122">
        <v>3</v>
      </c>
      <c r="C91" s="123"/>
      <c r="D91" s="124">
        <v>2</v>
      </c>
      <c r="E91" s="125">
        <v>3013</v>
      </c>
      <c r="F91" s="124">
        <v>368</v>
      </c>
      <c r="G91" s="123">
        <v>0.06</v>
      </c>
      <c r="H91" s="124">
        <v>1</v>
      </c>
      <c r="I91" s="126">
        <v>3</v>
      </c>
      <c r="J91" s="126">
        <v>3</v>
      </c>
      <c r="K91" s="127">
        <v>1</v>
      </c>
      <c r="L91" s="117">
        <v>1</v>
      </c>
      <c r="M91" s="129">
        <v>17.29</v>
      </c>
      <c r="N91" s="129">
        <v>0.18</v>
      </c>
      <c r="O91" s="129">
        <v>0.3</v>
      </c>
      <c r="P91" s="120">
        <v>0.34</v>
      </c>
      <c r="Q91" s="129">
        <v>0</v>
      </c>
      <c r="R91" s="129">
        <v>0.32</v>
      </c>
      <c r="S91" s="113">
        <f t="shared" si="3"/>
        <v>18.43</v>
      </c>
      <c r="T91" s="113"/>
      <c r="U91" s="129">
        <v>1.4</v>
      </c>
      <c r="V91" s="129">
        <v>0.45</v>
      </c>
      <c r="W91" s="129">
        <v>0</v>
      </c>
      <c r="X91" s="129">
        <v>0</v>
      </c>
      <c r="Y91" s="113">
        <f t="shared" si="4"/>
        <v>1.8499999999999999</v>
      </c>
      <c r="Z91" s="113">
        <f t="shared" si="5"/>
        <v>20.28</v>
      </c>
    </row>
    <row r="92" spans="1:26" s="120" customFormat="1">
      <c r="A92" s="121" t="s">
        <v>132</v>
      </c>
      <c r="B92" s="122">
        <v>3</v>
      </c>
      <c r="C92" s="123"/>
      <c r="D92" s="124">
        <v>2</v>
      </c>
      <c r="E92" s="125">
        <v>3255</v>
      </c>
      <c r="F92" s="124">
        <v>1274</v>
      </c>
      <c r="G92" s="123">
        <v>0.01</v>
      </c>
      <c r="H92" s="124">
        <v>1</v>
      </c>
      <c r="I92" s="126">
        <v>2</v>
      </c>
      <c r="J92" s="126">
        <v>2</v>
      </c>
      <c r="K92" s="127">
        <v>1</v>
      </c>
      <c r="L92" s="117">
        <v>1</v>
      </c>
      <c r="M92" s="129">
        <v>31.27</v>
      </c>
      <c r="N92" s="129">
        <v>0.18</v>
      </c>
      <c r="O92" s="129">
        <v>0.31</v>
      </c>
      <c r="P92" s="120">
        <v>1.49</v>
      </c>
      <c r="Q92" s="129">
        <v>0</v>
      </c>
      <c r="R92" s="129">
        <v>1.4</v>
      </c>
      <c r="S92" s="113">
        <f t="shared" si="3"/>
        <v>34.65</v>
      </c>
      <c r="T92" s="113"/>
      <c r="U92" s="129">
        <v>0.15</v>
      </c>
      <c r="V92" s="129">
        <v>0.08</v>
      </c>
      <c r="W92" s="129">
        <v>0</v>
      </c>
      <c r="X92" s="129">
        <v>0</v>
      </c>
      <c r="Y92" s="113">
        <f t="shared" si="4"/>
        <v>0.22999999999999998</v>
      </c>
      <c r="Z92" s="113">
        <f t="shared" si="5"/>
        <v>34.879999999999995</v>
      </c>
    </row>
    <row r="93" spans="1:26" s="120" customFormat="1">
      <c r="A93" s="121" t="s">
        <v>48</v>
      </c>
      <c r="B93" s="122">
        <v>3</v>
      </c>
      <c r="C93" s="123"/>
      <c r="D93" s="124">
        <v>2</v>
      </c>
      <c r="E93" s="125">
        <v>2167</v>
      </c>
      <c r="F93" s="124">
        <v>5735</v>
      </c>
      <c r="G93" s="123">
        <v>7.0000000000000007E-2</v>
      </c>
      <c r="H93" s="124">
        <v>1</v>
      </c>
      <c r="I93" s="126">
        <v>3</v>
      </c>
      <c r="J93" s="126">
        <v>3</v>
      </c>
      <c r="K93" s="127">
        <v>1</v>
      </c>
      <c r="L93" s="117">
        <v>1</v>
      </c>
      <c r="M93" s="129">
        <v>4.57</v>
      </c>
      <c r="N93" s="129">
        <v>0.15</v>
      </c>
      <c r="O93" s="129">
        <v>0.22</v>
      </c>
      <c r="P93" s="120">
        <v>0.5</v>
      </c>
      <c r="Q93" s="129">
        <v>0</v>
      </c>
      <c r="R93" s="129">
        <v>0.48</v>
      </c>
      <c r="S93" s="113">
        <f t="shared" si="3"/>
        <v>5.92</v>
      </c>
      <c r="T93" s="113"/>
      <c r="U93" s="129">
        <v>0.56999999999999995</v>
      </c>
      <c r="V93" s="129">
        <v>0.16</v>
      </c>
      <c r="W93" s="129">
        <v>0</v>
      </c>
      <c r="X93" s="129">
        <v>0</v>
      </c>
      <c r="Y93" s="113">
        <f t="shared" si="4"/>
        <v>0.73</v>
      </c>
      <c r="Z93" s="113">
        <f t="shared" si="5"/>
        <v>6.65</v>
      </c>
    </row>
    <row r="94" spans="1:26" s="120" customFormat="1">
      <c r="A94" s="121" t="s">
        <v>25</v>
      </c>
      <c r="B94" s="122">
        <v>3</v>
      </c>
      <c r="C94" s="123"/>
      <c r="D94" s="124">
        <v>2</v>
      </c>
      <c r="E94" s="125">
        <v>3265</v>
      </c>
      <c r="F94" s="124">
        <v>2347</v>
      </c>
      <c r="G94" s="123">
        <v>0.04</v>
      </c>
      <c r="H94" s="124">
        <v>1</v>
      </c>
      <c r="I94" s="126">
        <v>7</v>
      </c>
      <c r="J94" s="126">
        <v>7</v>
      </c>
      <c r="K94" s="127">
        <v>1</v>
      </c>
      <c r="L94" s="117">
        <v>1</v>
      </c>
      <c r="M94" s="129">
        <v>1.95</v>
      </c>
      <c r="N94" s="129">
        <v>0.19</v>
      </c>
      <c r="O94" s="129">
        <v>0.18</v>
      </c>
      <c r="P94" s="120">
        <v>0.19999999999999998</v>
      </c>
      <c r="Q94" s="129">
        <v>0</v>
      </c>
      <c r="R94" s="129">
        <v>0.18</v>
      </c>
      <c r="S94" s="113">
        <f t="shared" si="3"/>
        <v>2.7000000000000006</v>
      </c>
      <c r="T94" s="113"/>
      <c r="U94" s="129">
        <v>0.06</v>
      </c>
      <c r="V94" s="129">
        <v>0.03</v>
      </c>
      <c r="W94" s="129">
        <v>0</v>
      </c>
      <c r="X94" s="129">
        <v>0</v>
      </c>
      <c r="Y94" s="113">
        <f t="shared" si="4"/>
        <v>0.09</v>
      </c>
      <c r="Z94" s="113">
        <f t="shared" si="5"/>
        <v>2.7900000000000005</v>
      </c>
    </row>
    <row r="95" spans="1:26" s="120" customFormat="1">
      <c r="A95" s="121" t="s">
        <v>49</v>
      </c>
      <c r="B95" s="122">
        <v>3</v>
      </c>
      <c r="C95" s="123"/>
      <c r="D95" s="124">
        <v>2</v>
      </c>
      <c r="E95" s="125">
        <v>2691</v>
      </c>
      <c r="F95" s="124">
        <v>2905</v>
      </c>
      <c r="G95" s="123">
        <v>0.06</v>
      </c>
      <c r="H95" s="124">
        <v>1</v>
      </c>
      <c r="I95" s="126">
        <v>2</v>
      </c>
      <c r="J95" s="126">
        <v>2</v>
      </c>
      <c r="K95" s="127">
        <v>1</v>
      </c>
      <c r="L95" s="117">
        <v>1</v>
      </c>
      <c r="M95" s="129">
        <v>2.48</v>
      </c>
      <c r="N95" s="129">
        <v>0.17</v>
      </c>
      <c r="O95" s="129">
        <v>0.2</v>
      </c>
      <c r="P95" s="120">
        <v>0.21000000000000002</v>
      </c>
      <c r="Q95" s="129">
        <v>0</v>
      </c>
      <c r="R95" s="129">
        <v>0.2</v>
      </c>
      <c r="S95" s="113">
        <f t="shared" si="3"/>
        <v>3.2600000000000002</v>
      </c>
      <c r="T95" s="113"/>
      <c r="U95" s="129">
        <v>0.09</v>
      </c>
      <c r="V95" s="129">
        <v>0.02</v>
      </c>
      <c r="W95" s="129">
        <v>0</v>
      </c>
      <c r="X95" s="129">
        <v>0</v>
      </c>
      <c r="Y95" s="113">
        <f t="shared" si="4"/>
        <v>0.11</v>
      </c>
      <c r="Z95" s="113">
        <f t="shared" si="5"/>
        <v>3.37</v>
      </c>
    </row>
    <row r="96" spans="1:26" s="120" customFormat="1">
      <c r="A96" s="121" t="s">
        <v>133</v>
      </c>
      <c r="B96" s="122">
        <v>3</v>
      </c>
      <c r="C96" s="123"/>
      <c r="D96" s="124">
        <v>2</v>
      </c>
      <c r="E96" s="125">
        <v>1728</v>
      </c>
      <c r="F96" s="124">
        <v>2639</v>
      </c>
      <c r="G96" s="123">
        <v>0.06</v>
      </c>
      <c r="H96" s="124">
        <v>1</v>
      </c>
      <c r="I96" s="126">
        <v>4</v>
      </c>
      <c r="J96" s="126">
        <v>4</v>
      </c>
      <c r="K96" s="127">
        <v>1</v>
      </c>
      <c r="L96" s="117">
        <v>1</v>
      </c>
      <c r="M96" s="129">
        <v>1.91</v>
      </c>
      <c r="N96" s="129">
        <v>0.18</v>
      </c>
      <c r="O96" s="129">
        <v>0.2</v>
      </c>
      <c r="P96" s="120">
        <v>0.19</v>
      </c>
      <c r="Q96" s="129">
        <v>0</v>
      </c>
      <c r="R96" s="129">
        <v>0.18</v>
      </c>
      <c r="S96" s="113">
        <f t="shared" si="3"/>
        <v>2.66</v>
      </c>
      <c r="T96" s="113"/>
      <c r="U96" s="129">
        <v>7.0000000000000007E-2</v>
      </c>
      <c r="V96" s="129">
        <v>0.04</v>
      </c>
      <c r="W96" s="129">
        <v>0</v>
      </c>
      <c r="X96" s="129">
        <v>0</v>
      </c>
      <c r="Y96" s="113">
        <f t="shared" si="4"/>
        <v>0.11000000000000001</v>
      </c>
      <c r="Z96" s="113">
        <f t="shared" si="5"/>
        <v>2.77</v>
      </c>
    </row>
    <row r="97" spans="1:26" s="120" customFormat="1">
      <c r="A97" s="121" t="s">
        <v>26</v>
      </c>
      <c r="B97" s="122">
        <v>3</v>
      </c>
      <c r="C97" s="123"/>
      <c r="D97" s="124">
        <v>2</v>
      </c>
      <c r="E97" s="125">
        <v>3312</v>
      </c>
      <c r="F97" s="124">
        <v>561</v>
      </c>
      <c r="G97" s="123">
        <v>0.02</v>
      </c>
      <c r="H97" s="124">
        <v>1</v>
      </c>
      <c r="I97" s="126">
        <v>3</v>
      </c>
      <c r="J97" s="126">
        <v>3</v>
      </c>
      <c r="K97" s="127">
        <v>1</v>
      </c>
      <c r="L97" s="117">
        <v>1</v>
      </c>
      <c r="M97" s="129">
        <v>3.23</v>
      </c>
      <c r="N97" s="129">
        <v>0.19</v>
      </c>
      <c r="O97" s="129">
        <v>0.2</v>
      </c>
      <c r="P97" s="120">
        <v>0.22</v>
      </c>
      <c r="Q97" s="129">
        <v>0</v>
      </c>
      <c r="R97" s="129">
        <v>0.19</v>
      </c>
      <c r="S97" s="113">
        <f t="shared" si="3"/>
        <v>4.03</v>
      </c>
      <c r="T97" s="113"/>
      <c r="U97" s="129">
        <v>0.44</v>
      </c>
      <c r="V97" s="129">
        <v>0.12</v>
      </c>
      <c r="W97" s="129">
        <v>0</v>
      </c>
      <c r="X97" s="129">
        <v>0</v>
      </c>
      <c r="Y97" s="113">
        <f t="shared" si="4"/>
        <v>0.56000000000000005</v>
      </c>
      <c r="Z97" s="113">
        <f t="shared" si="5"/>
        <v>4.59</v>
      </c>
    </row>
    <row r="98" spans="1:26" s="120" customFormat="1">
      <c r="A98" s="121" t="s">
        <v>27</v>
      </c>
      <c r="B98" s="122">
        <v>3</v>
      </c>
      <c r="C98" s="123"/>
      <c r="D98" s="124">
        <v>2</v>
      </c>
      <c r="E98" s="125">
        <v>1863</v>
      </c>
      <c r="F98" s="124">
        <v>1090</v>
      </c>
      <c r="G98" s="123">
        <v>0.05</v>
      </c>
      <c r="H98" s="124">
        <v>1</v>
      </c>
      <c r="I98" s="126">
        <v>4</v>
      </c>
      <c r="J98" s="126">
        <v>4</v>
      </c>
      <c r="K98" s="127">
        <v>1</v>
      </c>
      <c r="L98" s="117">
        <v>1</v>
      </c>
      <c r="M98" s="129">
        <v>0.16</v>
      </c>
      <c r="N98" s="129">
        <v>0.16</v>
      </c>
      <c r="O98" s="129">
        <v>0.27</v>
      </c>
      <c r="P98" s="120">
        <v>0.57000000000000006</v>
      </c>
      <c r="Q98" s="129">
        <v>0</v>
      </c>
      <c r="R98" s="129">
        <v>0.53</v>
      </c>
      <c r="S98" s="113">
        <f t="shared" si="3"/>
        <v>1.6900000000000002</v>
      </c>
      <c r="T98" s="113"/>
      <c r="U98" s="129">
        <v>0.03</v>
      </c>
      <c r="V98" s="129">
        <v>0.04</v>
      </c>
      <c r="W98" s="129">
        <v>0</v>
      </c>
      <c r="X98" s="129">
        <v>0</v>
      </c>
      <c r="Y98" s="113">
        <f t="shared" si="4"/>
        <v>7.0000000000000007E-2</v>
      </c>
      <c r="Z98" s="113">
        <f t="shared" si="5"/>
        <v>1.7600000000000002</v>
      </c>
    </row>
    <row r="99" spans="1:26" s="120" customFormat="1">
      <c r="A99" s="121" t="s">
        <v>28</v>
      </c>
      <c r="B99" s="122">
        <v>3</v>
      </c>
      <c r="C99" s="123"/>
      <c r="D99" s="124">
        <v>2</v>
      </c>
      <c r="E99" s="125">
        <v>1945</v>
      </c>
      <c r="F99" s="124">
        <v>1405</v>
      </c>
      <c r="G99" s="123">
        <v>7.0000000000000007E-2</v>
      </c>
      <c r="H99" s="124">
        <v>1</v>
      </c>
      <c r="I99" s="126">
        <v>6</v>
      </c>
      <c r="J99" s="126">
        <v>6</v>
      </c>
      <c r="K99" s="127">
        <v>1</v>
      </c>
      <c r="L99" s="117">
        <v>1</v>
      </c>
      <c r="M99" s="129">
        <v>0.1</v>
      </c>
      <c r="N99" s="129">
        <v>0.17</v>
      </c>
      <c r="O99" s="129">
        <v>0.23</v>
      </c>
      <c r="P99" s="120">
        <v>0.33</v>
      </c>
      <c r="Q99" s="129">
        <v>0</v>
      </c>
      <c r="R99" s="129">
        <v>0.32</v>
      </c>
      <c r="S99" s="113">
        <f t="shared" si="3"/>
        <v>1.1500000000000001</v>
      </c>
      <c r="T99" s="113"/>
      <c r="U99" s="129">
        <v>0.14000000000000001</v>
      </c>
      <c r="V99" s="129">
        <v>7.0000000000000007E-2</v>
      </c>
      <c r="W99" s="129">
        <v>0</v>
      </c>
      <c r="X99" s="129">
        <v>0</v>
      </c>
      <c r="Y99" s="113">
        <f t="shared" si="4"/>
        <v>0.21000000000000002</v>
      </c>
      <c r="Z99" s="113">
        <f t="shared" si="5"/>
        <v>1.36</v>
      </c>
    </row>
    <row r="100" spans="1:26" s="120" customFormat="1">
      <c r="A100" s="121" t="s">
        <v>29</v>
      </c>
      <c r="B100" s="122">
        <v>3</v>
      </c>
      <c r="C100" s="123"/>
      <c r="D100" s="124">
        <v>2</v>
      </c>
      <c r="E100" s="125">
        <v>2074</v>
      </c>
      <c r="F100" s="124">
        <v>867</v>
      </c>
      <c r="G100" s="123">
        <v>7.0000000000000007E-2</v>
      </c>
      <c r="H100" s="124">
        <v>1</v>
      </c>
      <c r="I100" s="126">
        <v>6</v>
      </c>
      <c r="J100" s="126">
        <v>6</v>
      </c>
      <c r="K100" s="127">
        <v>1</v>
      </c>
      <c r="L100" s="117">
        <v>1</v>
      </c>
      <c r="M100" s="129">
        <v>0.08</v>
      </c>
      <c r="N100" s="129">
        <v>0.19</v>
      </c>
      <c r="O100" s="129">
        <v>0.22</v>
      </c>
      <c r="P100" s="120">
        <v>0.29000000000000004</v>
      </c>
      <c r="Q100" s="129">
        <v>0</v>
      </c>
      <c r="R100" s="129">
        <v>0.27</v>
      </c>
      <c r="S100" s="113">
        <f t="shared" si="3"/>
        <v>1.05</v>
      </c>
      <c r="T100" s="113"/>
      <c r="U100" s="129">
        <v>0.32</v>
      </c>
      <c r="V100" s="129">
        <v>0.13</v>
      </c>
      <c r="W100" s="129">
        <v>0</v>
      </c>
      <c r="X100" s="129">
        <v>0</v>
      </c>
      <c r="Y100" s="113">
        <f t="shared" si="4"/>
        <v>0.45</v>
      </c>
      <c r="Z100" s="113">
        <f t="shared" si="5"/>
        <v>1.5</v>
      </c>
    </row>
    <row r="101" spans="1:26" s="120" customFormat="1">
      <c r="A101" s="121" t="s">
        <v>30</v>
      </c>
      <c r="B101" s="122">
        <v>3</v>
      </c>
      <c r="C101" s="123"/>
      <c r="D101" s="124">
        <v>2</v>
      </c>
      <c r="E101" s="125">
        <v>4486</v>
      </c>
      <c r="F101" s="124">
        <v>1132</v>
      </c>
      <c r="G101" s="123">
        <v>0.11</v>
      </c>
      <c r="H101" s="124">
        <v>1</v>
      </c>
      <c r="I101" s="126">
        <v>5</v>
      </c>
      <c r="J101" s="126">
        <v>5</v>
      </c>
      <c r="K101" s="127">
        <v>1</v>
      </c>
      <c r="L101" s="117">
        <v>1</v>
      </c>
      <c r="M101" s="129">
        <v>0.19</v>
      </c>
      <c r="N101" s="129">
        <v>0.19</v>
      </c>
      <c r="O101" s="129">
        <v>0.35</v>
      </c>
      <c r="P101" s="120">
        <v>1.21</v>
      </c>
      <c r="Q101" s="129">
        <v>0</v>
      </c>
      <c r="R101" s="129">
        <v>0.93</v>
      </c>
      <c r="S101" s="113">
        <f t="shared" si="3"/>
        <v>2.87</v>
      </c>
      <c r="T101" s="113"/>
      <c r="U101" s="129">
        <v>0.16</v>
      </c>
      <c r="V101" s="129">
        <v>0.05</v>
      </c>
      <c r="W101" s="129">
        <v>0</v>
      </c>
      <c r="X101" s="129">
        <v>0</v>
      </c>
      <c r="Y101" s="113">
        <f t="shared" si="4"/>
        <v>0.21000000000000002</v>
      </c>
      <c r="Z101" s="113">
        <f t="shared" si="5"/>
        <v>3.08</v>
      </c>
    </row>
    <row r="102" spans="1:26" s="120" customFormat="1">
      <c r="A102" s="121" t="s">
        <v>31</v>
      </c>
      <c r="B102" s="122">
        <v>3</v>
      </c>
      <c r="C102" s="123"/>
      <c r="D102" s="124">
        <v>2</v>
      </c>
      <c r="E102" s="125">
        <v>549</v>
      </c>
      <c r="F102" s="124">
        <v>397</v>
      </c>
      <c r="G102" s="123">
        <v>7.0000000000000007E-2</v>
      </c>
      <c r="H102" s="124">
        <v>1</v>
      </c>
      <c r="I102" s="126">
        <v>3</v>
      </c>
      <c r="J102" s="126">
        <v>3</v>
      </c>
      <c r="K102" s="127">
        <v>1</v>
      </c>
      <c r="L102" s="117">
        <v>1</v>
      </c>
      <c r="M102" s="129">
        <v>0.1</v>
      </c>
      <c r="N102" s="129">
        <v>0.22</v>
      </c>
      <c r="O102" s="129">
        <v>0.23</v>
      </c>
      <c r="P102" s="120">
        <v>0.32</v>
      </c>
      <c r="Q102" s="129">
        <v>0</v>
      </c>
      <c r="R102" s="129">
        <v>0.31</v>
      </c>
      <c r="S102" s="113">
        <f t="shared" si="3"/>
        <v>1.1800000000000002</v>
      </c>
      <c r="T102" s="113"/>
      <c r="U102" s="129">
        <v>0.53</v>
      </c>
      <c r="V102" s="129">
        <v>0.16</v>
      </c>
      <c r="W102" s="129">
        <v>0</v>
      </c>
      <c r="X102" s="129">
        <v>0</v>
      </c>
      <c r="Y102" s="113">
        <f t="shared" si="4"/>
        <v>0.69000000000000006</v>
      </c>
      <c r="Z102" s="113">
        <f t="shared" si="5"/>
        <v>1.87</v>
      </c>
    </row>
    <row r="103" spans="1:26" s="120" customFormat="1">
      <c r="A103" s="121" t="s">
        <v>32</v>
      </c>
      <c r="B103" s="122">
        <v>3</v>
      </c>
      <c r="C103" s="123"/>
      <c r="D103" s="124">
        <v>2</v>
      </c>
      <c r="E103" s="125">
        <v>2920</v>
      </c>
      <c r="F103" s="124">
        <v>816</v>
      </c>
      <c r="G103" s="123">
        <v>0.12</v>
      </c>
      <c r="H103" s="124">
        <v>1</v>
      </c>
      <c r="I103" s="126">
        <v>4</v>
      </c>
      <c r="J103" s="126">
        <v>4</v>
      </c>
      <c r="K103" s="127">
        <v>1</v>
      </c>
      <c r="L103" s="117">
        <v>1</v>
      </c>
      <c r="M103" s="129">
        <v>0.26</v>
      </c>
      <c r="N103" s="129">
        <v>0.19</v>
      </c>
      <c r="O103" s="129">
        <v>0.3</v>
      </c>
      <c r="P103" s="120">
        <v>1.04</v>
      </c>
      <c r="Q103" s="129">
        <v>0</v>
      </c>
      <c r="R103" s="129">
        <v>0.71</v>
      </c>
      <c r="S103" s="113">
        <f t="shared" si="3"/>
        <v>2.5</v>
      </c>
      <c r="T103" s="113"/>
      <c r="U103" s="129">
        <v>0.32</v>
      </c>
      <c r="V103" s="129">
        <v>0.06</v>
      </c>
      <c r="W103" s="129">
        <v>0</v>
      </c>
      <c r="X103" s="129">
        <v>0</v>
      </c>
      <c r="Y103" s="113">
        <f t="shared" si="4"/>
        <v>0.38</v>
      </c>
      <c r="Z103" s="113">
        <f t="shared" si="5"/>
        <v>2.88</v>
      </c>
    </row>
    <row r="104" spans="1:26" s="120" customFormat="1">
      <c r="A104" s="121" t="s">
        <v>134</v>
      </c>
      <c r="B104" s="122">
        <v>3</v>
      </c>
      <c r="C104" s="123"/>
      <c r="D104" s="124">
        <v>2</v>
      </c>
      <c r="E104" s="125">
        <v>3297</v>
      </c>
      <c r="F104" s="124">
        <v>479</v>
      </c>
      <c r="G104" s="123">
        <v>0.13</v>
      </c>
      <c r="H104" s="124">
        <v>1</v>
      </c>
      <c r="I104" s="126">
        <v>5</v>
      </c>
      <c r="J104" s="126">
        <v>5</v>
      </c>
      <c r="K104" s="127">
        <v>1</v>
      </c>
      <c r="L104" s="117">
        <v>1</v>
      </c>
      <c r="M104" s="129">
        <v>0.22</v>
      </c>
      <c r="N104" s="129">
        <v>0.22</v>
      </c>
      <c r="O104" s="129">
        <v>0.24</v>
      </c>
      <c r="P104" s="120">
        <v>0.47000000000000003</v>
      </c>
      <c r="Q104" s="129">
        <v>0</v>
      </c>
      <c r="R104" s="129">
        <v>0.39</v>
      </c>
      <c r="S104" s="113">
        <f t="shared" si="3"/>
        <v>1.54</v>
      </c>
      <c r="T104" s="113"/>
      <c r="U104" s="129">
        <v>0.45</v>
      </c>
      <c r="V104" s="129">
        <v>0.11</v>
      </c>
      <c r="W104" s="129">
        <v>0</v>
      </c>
      <c r="X104" s="129">
        <v>0</v>
      </c>
      <c r="Y104" s="113">
        <f t="shared" si="4"/>
        <v>0.56000000000000005</v>
      </c>
      <c r="Z104" s="113">
        <f t="shared" si="5"/>
        <v>2.1</v>
      </c>
    </row>
    <row r="105" spans="1:26" s="120" customFormat="1">
      <c r="A105" s="121" t="s">
        <v>33</v>
      </c>
      <c r="B105" s="122">
        <v>3</v>
      </c>
      <c r="C105" s="123"/>
      <c r="D105" s="124">
        <v>2</v>
      </c>
      <c r="E105" s="125">
        <v>1191</v>
      </c>
      <c r="F105" s="124">
        <v>477</v>
      </c>
      <c r="G105" s="123">
        <v>0.06</v>
      </c>
      <c r="H105" s="124">
        <v>1</v>
      </c>
      <c r="I105" s="126">
        <v>6</v>
      </c>
      <c r="J105" s="126">
        <v>6</v>
      </c>
      <c r="K105" s="127">
        <v>1</v>
      </c>
      <c r="L105" s="117">
        <v>1</v>
      </c>
      <c r="M105" s="129">
        <v>0.24</v>
      </c>
      <c r="N105" s="129">
        <v>0.23</v>
      </c>
      <c r="O105" s="129">
        <v>0.28000000000000003</v>
      </c>
      <c r="P105" s="120">
        <v>0.65</v>
      </c>
      <c r="Q105" s="129">
        <v>0</v>
      </c>
      <c r="R105" s="129">
        <v>0.6</v>
      </c>
      <c r="S105" s="113">
        <f t="shared" si="3"/>
        <v>2</v>
      </c>
      <c r="T105" s="113"/>
      <c r="U105" s="129">
        <v>0.22</v>
      </c>
      <c r="V105" s="129">
        <v>0.1</v>
      </c>
      <c r="W105" s="129">
        <v>0</v>
      </c>
      <c r="X105" s="129">
        <v>0</v>
      </c>
      <c r="Y105" s="113">
        <f t="shared" si="4"/>
        <v>0.32</v>
      </c>
      <c r="Z105" s="113">
        <f t="shared" si="5"/>
        <v>2.3199999999999998</v>
      </c>
    </row>
    <row r="106" spans="1:26" s="120" customFormat="1">
      <c r="A106" s="121" t="s">
        <v>52</v>
      </c>
      <c r="B106" s="122">
        <v>3</v>
      </c>
      <c r="C106" s="123"/>
      <c r="D106" s="124">
        <v>2</v>
      </c>
      <c r="E106" s="125">
        <v>2904</v>
      </c>
      <c r="F106" s="124">
        <v>1573</v>
      </c>
      <c r="G106" s="123">
        <v>0.11</v>
      </c>
      <c r="H106" s="124">
        <v>1</v>
      </c>
      <c r="I106" s="126">
        <v>7</v>
      </c>
      <c r="J106" s="126">
        <v>7</v>
      </c>
      <c r="K106" s="127">
        <v>1</v>
      </c>
      <c r="L106" s="117">
        <v>1</v>
      </c>
      <c r="M106" s="129">
        <v>0.39</v>
      </c>
      <c r="N106" s="129">
        <v>0.19</v>
      </c>
      <c r="O106" s="129">
        <v>0.39</v>
      </c>
      <c r="P106" s="120">
        <v>1.1500000000000001</v>
      </c>
      <c r="Q106" s="129">
        <v>0</v>
      </c>
      <c r="R106" s="129">
        <v>1.1100000000000001</v>
      </c>
      <c r="S106" s="113">
        <f t="shared" si="3"/>
        <v>3.2300000000000004</v>
      </c>
      <c r="T106" s="113"/>
      <c r="U106" s="129">
        <v>0.15</v>
      </c>
      <c r="V106" s="129">
        <v>0.03</v>
      </c>
      <c r="W106" s="129">
        <v>0</v>
      </c>
      <c r="X106" s="129">
        <v>0</v>
      </c>
      <c r="Y106" s="113">
        <f t="shared" si="4"/>
        <v>0.18</v>
      </c>
      <c r="Z106" s="113">
        <f t="shared" si="5"/>
        <v>3.4100000000000006</v>
      </c>
    </row>
    <row r="107" spans="1:26" s="120" customFormat="1">
      <c r="A107" s="121" t="s">
        <v>53</v>
      </c>
      <c r="B107" s="122">
        <v>3</v>
      </c>
      <c r="C107" s="123"/>
      <c r="D107" s="124">
        <v>2</v>
      </c>
      <c r="E107" s="125">
        <v>3085</v>
      </c>
      <c r="F107" s="124">
        <v>770</v>
      </c>
      <c r="G107" s="123">
        <v>0.08</v>
      </c>
      <c r="H107" s="124">
        <v>1</v>
      </c>
      <c r="I107" s="126">
        <v>5</v>
      </c>
      <c r="J107" s="126">
        <v>5</v>
      </c>
      <c r="K107" s="127">
        <v>1</v>
      </c>
      <c r="L107" s="117">
        <v>1</v>
      </c>
      <c r="M107" s="129">
        <v>0.16</v>
      </c>
      <c r="N107" s="129">
        <v>0.22</v>
      </c>
      <c r="O107" s="129">
        <v>0.28000000000000003</v>
      </c>
      <c r="P107" s="120">
        <v>0.57000000000000006</v>
      </c>
      <c r="Q107" s="129">
        <v>0</v>
      </c>
      <c r="R107" s="129">
        <v>0.56000000000000005</v>
      </c>
      <c r="S107" s="113">
        <f t="shared" si="3"/>
        <v>1.79</v>
      </c>
      <c r="T107" s="113"/>
      <c r="U107" s="129">
        <v>0.09</v>
      </c>
      <c r="V107" s="129">
        <v>0.13</v>
      </c>
      <c r="W107" s="129">
        <v>0</v>
      </c>
      <c r="X107" s="129">
        <v>0</v>
      </c>
      <c r="Y107" s="113">
        <f t="shared" si="4"/>
        <v>0.22</v>
      </c>
      <c r="Z107" s="113">
        <f t="shared" si="5"/>
        <v>2.0100000000000002</v>
      </c>
    </row>
    <row r="108" spans="1:26" s="114" customFormat="1">
      <c r="A108" s="107" t="s">
        <v>85</v>
      </c>
      <c r="B108" s="108">
        <v>1</v>
      </c>
      <c r="C108" s="108">
        <v>1</v>
      </c>
      <c r="D108" s="108">
        <v>2</v>
      </c>
      <c r="E108" s="14">
        <v>13491</v>
      </c>
      <c r="F108" s="109">
        <v>1388</v>
      </c>
      <c r="G108" s="110">
        <v>8.5734870317002887E-2</v>
      </c>
      <c r="H108" s="108">
        <v>2</v>
      </c>
      <c r="I108" s="108">
        <v>3</v>
      </c>
      <c r="J108" s="14">
        <v>0</v>
      </c>
      <c r="K108" s="111">
        <v>3</v>
      </c>
      <c r="L108" s="108">
        <v>3</v>
      </c>
      <c r="M108" s="134">
        <v>13.959296940430105</v>
      </c>
      <c r="N108" s="134">
        <v>14.391969462071227</v>
      </c>
      <c r="O108" s="134">
        <v>2.254556512893696</v>
      </c>
      <c r="P108" s="112">
        <v>11.993024435201169</v>
      </c>
      <c r="Q108" s="135">
        <v>1.4335514590014091</v>
      </c>
      <c r="R108" s="138">
        <v>0</v>
      </c>
      <c r="S108" s="113">
        <f t="shared" si="3"/>
        <v>44.032398809597602</v>
      </c>
      <c r="T108" s="113"/>
      <c r="U108" s="134">
        <v>0.83409100712152262</v>
      </c>
      <c r="V108" s="134">
        <v>1.5517454774151995</v>
      </c>
      <c r="W108" s="134">
        <v>0.89031710821432752</v>
      </c>
      <c r="X108" s="134">
        <v>5.4352320060547417E-3</v>
      </c>
      <c r="Y108" s="113">
        <f t="shared" si="4"/>
        <v>3.2815888247571046</v>
      </c>
      <c r="Z108" s="113">
        <f t="shared" si="5"/>
        <v>47.313987634354703</v>
      </c>
    </row>
    <row r="109" spans="1:26" s="114" customFormat="1">
      <c r="A109" s="107" t="s">
        <v>86</v>
      </c>
      <c r="B109" s="108">
        <v>1</v>
      </c>
      <c r="C109" s="108">
        <v>1</v>
      </c>
      <c r="D109" s="108">
        <v>1</v>
      </c>
      <c r="E109" s="14">
        <v>15566</v>
      </c>
      <c r="F109" s="109">
        <v>3196</v>
      </c>
      <c r="G109" s="110">
        <v>4.0362953692115143E-2</v>
      </c>
      <c r="H109" s="108">
        <v>3</v>
      </c>
      <c r="I109" s="108">
        <v>7</v>
      </c>
      <c r="J109" s="14">
        <v>1</v>
      </c>
      <c r="K109" s="111">
        <v>6</v>
      </c>
      <c r="L109" s="108">
        <v>3</v>
      </c>
      <c r="M109" s="112">
        <v>53.826588715876227</v>
      </c>
      <c r="N109" s="112">
        <v>28.77616856989864</v>
      </c>
      <c r="O109" s="112">
        <v>4.3716928474134766</v>
      </c>
      <c r="P109" s="112">
        <v>4.4735158642807464</v>
      </c>
      <c r="Q109" s="112">
        <v>2.5783447038629181</v>
      </c>
      <c r="R109" s="112"/>
      <c r="S109" s="113">
        <f t="shared" si="3"/>
        <v>94.026310701332008</v>
      </c>
      <c r="T109" s="113"/>
      <c r="U109" s="112">
        <v>0.45927829634312761</v>
      </c>
      <c r="V109" s="112">
        <v>1.0938801158741771</v>
      </c>
      <c r="W109" s="112">
        <v>0.16536331063466039</v>
      </c>
      <c r="X109" s="112">
        <v>7.4836034876957589E-3</v>
      </c>
      <c r="Y109" s="113">
        <f t="shared" si="4"/>
        <v>1.7260053263396609</v>
      </c>
      <c r="Z109" s="113">
        <f t="shared" si="5"/>
        <v>95.752316027671668</v>
      </c>
    </row>
    <row r="110" spans="1:26" s="114" customFormat="1">
      <c r="A110" s="107" t="s">
        <v>87</v>
      </c>
      <c r="B110" s="108">
        <v>1</v>
      </c>
      <c r="C110" s="108">
        <v>1</v>
      </c>
      <c r="D110" s="108">
        <v>2</v>
      </c>
      <c r="E110" s="14">
        <v>11415</v>
      </c>
      <c r="F110" s="109">
        <v>1960</v>
      </c>
      <c r="G110" s="110">
        <v>2.4489795918367346E-2</v>
      </c>
      <c r="H110" s="108">
        <v>3</v>
      </c>
      <c r="I110" s="108">
        <v>4</v>
      </c>
      <c r="J110" s="14">
        <v>1</v>
      </c>
      <c r="K110" s="111">
        <v>3</v>
      </c>
      <c r="L110" s="108">
        <v>3</v>
      </c>
      <c r="M110" s="112">
        <v>115.76009065884747</v>
      </c>
      <c r="N110" s="112">
        <v>46.393260593487987</v>
      </c>
      <c r="O110" s="112">
        <v>4.2927196158219134</v>
      </c>
      <c r="P110" s="112">
        <v>13.711026063085177</v>
      </c>
      <c r="Q110" s="112">
        <v>4.1568361491765238</v>
      </c>
      <c r="R110" s="112"/>
      <c r="S110" s="113">
        <f t="shared" si="3"/>
        <v>184.31393308041905</v>
      </c>
      <c r="T110" s="113"/>
      <c r="U110" s="112">
        <v>1.3069632757432643</v>
      </c>
      <c r="V110" s="112">
        <v>4.5921515247673543</v>
      </c>
      <c r="W110" s="112">
        <v>1.0664351508200529</v>
      </c>
      <c r="X110" s="112">
        <v>1.6187642551810218E-2</v>
      </c>
      <c r="Y110" s="113">
        <f t="shared" si="4"/>
        <v>6.9817375938824817</v>
      </c>
      <c r="Z110" s="113">
        <f t="shared" si="5"/>
        <v>191.29567067430153</v>
      </c>
    </row>
    <row r="111" spans="1:26" s="114" customFormat="1">
      <c r="A111" s="107" t="s">
        <v>88</v>
      </c>
      <c r="B111" s="108">
        <v>1</v>
      </c>
      <c r="C111" s="108">
        <v>1</v>
      </c>
      <c r="D111" s="108">
        <v>1</v>
      </c>
      <c r="E111" s="14">
        <v>14528</v>
      </c>
      <c r="F111" s="109">
        <v>1976</v>
      </c>
      <c r="G111" s="110">
        <v>4.7570850202429148E-2</v>
      </c>
      <c r="H111" s="108">
        <v>3</v>
      </c>
      <c r="I111" s="108">
        <v>8</v>
      </c>
      <c r="J111" s="14">
        <v>1</v>
      </c>
      <c r="K111" s="111">
        <v>7</v>
      </c>
      <c r="L111" s="108">
        <v>3</v>
      </c>
      <c r="M111" s="112">
        <v>83.011670135834748</v>
      </c>
      <c r="N111" s="112">
        <v>24.657814468832058</v>
      </c>
      <c r="O111" s="112">
        <v>1.7336454588895012</v>
      </c>
      <c r="P111" s="112">
        <v>12.583178896663577</v>
      </c>
      <c r="Q111" s="112">
        <v>2.2093401764073524</v>
      </c>
      <c r="R111" s="112"/>
      <c r="S111" s="113">
        <f t="shared" si="3"/>
        <v>124.19564913662724</v>
      </c>
      <c r="T111" s="113"/>
      <c r="U111" s="112">
        <v>1.8719925929519134</v>
      </c>
      <c r="V111" s="112">
        <v>2.753425566624085</v>
      </c>
      <c r="W111" s="112">
        <v>0.30945829287774285</v>
      </c>
      <c r="X111" s="112">
        <v>2.9010963457586896E-3</v>
      </c>
      <c r="Y111" s="113">
        <f t="shared" si="4"/>
        <v>4.9377775487994997</v>
      </c>
      <c r="Z111" s="113">
        <f t="shared" si="5"/>
        <v>129.13342668542674</v>
      </c>
    </row>
    <row r="112" spans="1:26" s="114" customFormat="1">
      <c r="A112" s="107" t="s">
        <v>89</v>
      </c>
      <c r="B112" s="108">
        <v>1</v>
      </c>
      <c r="C112" s="108">
        <v>1</v>
      </c>
      <c r="D112" s="108">
        <v>2</v>
      </c>
      <c r="E112" s="14">
        <v>15217</v>
      </c>
      <c r="F112" s="109">
        <v>2600</v>
      </c>
      <c r="G112" s="110">
        <v>9.1538461538461541E-2</v>
      </c>
      <c r="H112" s="108">
        <v>2</v>
      </c>
      <c r="I112" s="108">
        <v>7</v>
      </c>
      <c r="J112" s="14">
        <v>0</v>
      </c>
      <c r="K112" s="111">
        <v>7</v>
      </c>
      <c r="L112" s="108">
        <v>3</v>
      </c>
      <c r="M112" s="112">
        <v>15.871188872351508</v>
      </c>
      <c r="N112" s="112">
        <v>13.580682108281049</v>
      </c>
      <c r="O112" s="112">
        <v>2.5055804647640652</v>
      </c>
      <c r="P112" s="112">
        <v>3.1544089100084785</v>
      </c>
      <c r="Q112" s="112">
        <v>1.216829116901982</v>
      </c>
      <c r="R112" s="112"/>
      <c r="S112" s="113">
        <f t="shared" si="3"/>
        <v>36.328689472307083</v>
      </c>
      <c r="T112" s="113"/>
      <c r="U112" s="112">
        <v>1.0692161892278009</v>
      </c>
      <c r="V112" s="112">
        <v>1.2755885782390775</v>
      </c>
      <c r="W112" s="112">
        <v>1.0468365024034478</v>
      </c>
      <c r="X112" s="112">
        <v>1.755337965412202E-3</v>
      </c>
      <c r="Y112" s="113">
        <f t="shared" si="4"/>
        <v>3.3933966078357383</v>
      </c>
      <c r="Z112" s="113">
        <f t="shared" si="5"/>
        <v>39.722086080142823</v>
      </c>
    </row>
    <row r="113" spans="1:26" s="114" customFormat="1">
      <c r="A113" s="107" t="s">
        <v>90</v>
      </c>
      <c r="B113" s="108">
        <v>1</v>
      </c>
      <c r="C113" s="108">
        <v>1</v>
      </c>
      <c r="D113" s="108">
        <v>2</v>
      </c>
      <c r="E113" s="14">
        <v>7673</v>
      </c>
      <c r="F113" s="109">
        <v>852</v>
      </c>
      <c r="G113" s="110">
        <v>0.142018779342723</v>
      </c>
      <c r="H113" s="108">
        <v>2</v>
      </c>
      <c r="I113" s="108">
        <v>3</v>
      </c>
      <c r="J113" s="14">
        <v>0</v>
      </c>
      <c r="K113" s="111">
        <v>3</v>
      </c>
      <c r="L113" s="108">
        <v>3</v>
      </c>
      <c r="M113" s="112">
        <v>14.477596839718279</v>
      </c>
      <c r="N113" s="112">
        <v>9.320661585636751</v>
      </c>
      <c r="O113" s="112">
        <v>4.0516089990745927</v>
      </c>
      <c r="P113" s="112">
        <v>8.0018790797060557</v>
      </c>
      <c r="Q113" s="112">
        <v>0.83513127807305299</v>
      </c>
      <c r="R113" s="112"/>
      <c r="S113" s="113">
        <f t="shared" si="3"/>
        <v>36.686877782208725</v>
      </c>
      <c r="T113" s="113"/>
      <c r="U113" s="112">
        <v>1.5073332379518711</v>
      </c>
      <c r="V113" s="112">
        <v>3.6070171120443577</v>
      </c>
      <c r="W113" s="112">
        <v>1.8592837155666058</v>
      </c>
      <c r="X113" s="112">
        <v>2.4387632745787894E-3</v>
      </c>
      <c r="Y113" s="113">
        <f t="shared" si="4"/>
        <v>6.9760728288374132</v>
      </c>
      <c r="Z113" s="113">
        <f t="shared" si="5"/>
        <v>43.662950611046142</v>
      </c>
    </row>
    <row r="114" spans="1:26" s="114" customFormat="1">
      <c r="A114" s="107" t="s">
        <v>91</v>
      </c>
      <c r="B114" s="108">
        <v>1</v>
      </c>
      <c r="C114" s="108">
        <v>1</v>
      </c>
      <c r="D114" s="108">
        <v>2</v>
      </c>
      <c r="E114" s="14">
        <v>15365</v>
      </c>
      <c r="F114" s="109">
        <v>2076</v>
      </c>
      <c r="G114" s="110">
        <v>3.9017341040462429E-2</v>
      </c>
      <c r="H114" s="108">
        <v>2</v>
      </c>
      <c r="I114" s="108">
        <v>2</v>
      </c>
      <c r="J114" s="14">
        <v>0</v>
      </c>
      <c r="K114" s="111">
        <v>2</v>
      </c>
      <c r="L114" s="108">
        <v>3</v>
      </c>
      <c r="M114" s="112">
        <v>16.951890194305367</v>
      </c>
      <c r="N114" s="112">
        <v>29.713554537522782</v>
      </c>
      <c r="O114" s="112">
        <v>5.9468384544007664</v>
      </c>
      <c r="P114" s="112">
        <v>5.5791102945704631</v>
      </c>
      <c r="Q114" s="112">
        <v>2.6623344865620409</v>
      </c>
      <c r="R114" s="112"/>
      <c r="S114" s="113">
        <f t="shared" si="3"/>
        <v>60.853727967361415</v>
      </c>
      <c r="T114" s="113"/>
      <c r="U114" s="112">
        <v>1.759890404933552</v>
      </c>
      <c r="V114" s="112">
        <v>1.2357412721893128</v>
      </c>
      <c r="W114" s="112">
        <v>0.27478098493934894</v>
      </c>
      <c r="X114" s="112">
        <v>3.2631608586136838E-3</v>
      </c>
      <c r="Y114" s="113">
        <f t="shared" si="4"/>
        <v>3.2736758229208274</v>
      </c>
      <c r="Z114" s="113">
        <f t="shared" si="5"/>
        <v>64.127403790282244</v>
      </c>
    </row>
    <row r="115" spans="1:26" s="114" customFormat="1">
      <c r="A115" s="107" t="s">
        <v>92</v>
      </c>
      <c r="B115" s="108">
        <v>1</v>
      </c>
      <c r="C115" s="108">
        <v>1</v>
      </c>
      <c r="D115" s="108">
        <v>2</v>
      </c>
      <c r="E115" s="14">
        <v>15228</v>
      </c>
      <c r="F115" s="109">
        <v>2691</v>
      </c>
      <c r="G115" s="110">
        <v>4.0876997398736528E-2</v>
      </c>
      <c r="H115" s="108">
        <v>2</v>
      </c>
      <c r="I115" s="108">
        <v>2</v>
      </c>
      <c r="J115" s="14">
        <v>0</v>
      </c>
      <c r="K115" s="111">
        <v>2</v>
      </c>
      <c r="L115" s="108">
        <v>3</v>
      </c>
      <c r="M115" s="112">
        <v>11.605702277320479</v>
      </c>
      <c r="N115" s="112">
        <v>26.283866427906808</v>
      </c>
      <c r="O115" s="112">
        <v>4.8849560297817858</v>
      </c>
      <c r="P115" s="112">
        <v>7.6763080341172731</v>
      </c>
      <c r="Q115" s="112">
        <v>2.3550344319404504</v>
      </c>
      <c r="R115" s="112"/>
      <c r="S115" s="113">
        <f t="shared" si="3"/>
        <v>52.805867201066803</v>
      </c>
      <c r="T115" s="113"/>
      <c r="U115" s="112">
        <v>0.55572401953678252</v>
      </c>
      <c r="V115" s="112">
        <v>1.9540990370583824</v>
      </c>
      <c r="W115" s="112">
        <v>1.1657646385602669</v>
      </c>
      <c r="X115" s="112">
        <v>1.024123182495365E-3</v>
      </c>
      <c r="Y115" s="113">
        <f t="shared" si="4"/>
        <v>3.6766118183379275</v>
      </c>
      <c r="Z115" s="113">
        <f t="shared" si="5"/>
        <v>56.482479019404728</v>
      </c>
    </row>
    <row r="116" spans="1:26" s="114" customFormat="1">
      <c r="A116" s="107" t="s">
        <v>93</v>
      </c>
      <c r="B116" s="108">
        <v>1</v>
      </c>
      <c r="C116" s="108">
        <v>1</v>
      </c>
      <c r="D116" s="108">
        <v>1</v>
      </c>
      <c r="E116" s="14">
        <v>50094</v>
      </c>
      <c r="F116" s="109">
        <v>6957</v>
      </c>
      <c r="G116" s="110">
        <v>0.13037228690527528</v>
      </c>
      <c r="H116" s="108">
        <v>3</v>
      </c>
      <c r="I116" s="108">
        <v>10</v>
      </c>
      <c r="J116" s="14">
        <v>5</v>
      </c>
      <c r="K116" s="111">
        <v>5</v>
      </c>
      <c r="L116" s="108">
        <v>3</v>
      </c>
      <c r="M116" s="112">
        <v>36.014689428247181</v>
      </c>
      <c r="N116" s="112">
        <v>9.5832186714101226</v>
      </c>
      <c r="O116" s="112">
        <v>0.62314038315413955</v>
      </c>
      <c r="P116" s="112">
        <v>0.40652413356289496</v>
      </c>
      <c r="Q116" s="112">
        <v>0.85865639295834706</v>
      </c>
      <c r="R116" s="112"/>
      <c r="S116" s="113">
        <f t="shared" si="3"/>
        <v>47.486229009332682</v>
      </c>
      <c r="T116" s="113"/>
      <c r="U116" s="112">
        <v>0.20356801100985927</v>
      </c>
      <c r="V116" s="112">
        <v>0.1054555341958443</v>
      </c>
      <c r="W116" s="112">
        <v>5.9823858319229081E-2</v>
      </c>
      <c r="X116" s="112">
        <v>3.4660968029852487E-4</v>
      </c>
      <c r="Y116" s="113">
        <f t="shared" si="4"/>
        <v>0.36919401320523121</v>
      </c>
      <c r="Z116" s="113">
        <f t="shared" si="5"/>
        <v>47.855423022537913</v>
      </c>
    </row>
    <row r="117" spans="1:26" s="114" customFormat="1">
      <c r="A117" s="107" t="s">
        <v>94</v>
      </c>
      <c r="B117" s="108">
        <v>1</v>
      </c>
      <c r="C117" s="108">
        <v>1</v>
      </c>
      <c r="D117" s="108">
        <v>1</v>
      </c>
      <c r="E117" s="14">
        <v>24078</v>
      </c>
      <c r="F117" s="109">
        <v>4192</v>
      </c>
      <c r="G117" s="110">
        <v>0.15839694656488548</v>
      </c>
      <c r="H117" s="108">
        <v>3</v>
      </c>
      <c r="I117" s="108">
        <v>9</v>
      </c>
      <c r="J117" s="14">
        <v>5</v>
      </c>
      <c r="K117" s="111">
        <v>4</v>
      </c>
      <c r="L117" s="108">
        <v>3</v>
      </c>
      <c r="M117" s="112">
        <v>5.823575668947389</v>
      </c>
      <c r="N117" s="112">
        <v>8.5219100325663852</v>
      </c>
      <c r="O117" s="112">
        <v>0.87702768960803967</v>
      </c>
      <c r="P117" s="112">
        <v>0.31652264064765134</v>
      </c>
      <c r="Q117" s="112">
        <v>0.76356313891794825</v>
      </c>
      <c r="R117" s="112"/>
      <c r="S117" s="113">
        <f t="shared" si="3"/>
        <v>16.302599170687412</v>
      </c>
      <c r="T117" s="113"/>
      <c r="U117" s="112">
        <v>0.16614865050189584</v>
      </c>
      <c r="V117" s="112">
        <v>0.1128699036108224</v>
      </c>
      <c r="W117" s="112">
        <v>3.8026884110285784E-2</v>
      </c>
      <c r="X117" s="112">
        <v>3.7186704069224651E-4</v>
      </c>
      <c r="Y117" s="113">
        <f t="shared" si="4"/>
        <v>0.31741730526369627</v>
      </c>
      <c r="Z117" s="113">
        <f t="shared" si="5"/>
        <v>16.620016475951108</v>
      </c>
    </row>
    <row r="118" spans="1:26" s="120" customFormat="1">
      <c r="A118" s="116" t="s">
        <v>108</v>
      </c>
      <c r="B118" s="108">
        <v>2</v>
      </c>
      <c r="C118" s="108">
        <v>1</v>
      </c>
      <c r="D118" s="108"/>
      <c r="E118" s="108"/>
      <c r="F118" s="108"/>
      <c r="G118" s="108"/>
      <c r="H118" s="108"/>
      <c r="I118" s="108"/>
      <c r="J118" s="108"/>
      <c r="K118" s="108"/>
      <c r="L118" s="108">
        <v>3</v>
      </c>
      <c r="M118" s="119">
        <v>16.633168681233911</v>
      </c>
      <c r="N118" s="119">
        <v>3.3833390567867987</v>
      </c>
      <c r="O118" s="119">
        <v>1.906349263154572</v>
      </c>
      <c r="P118" s="119">
        <v>1.087715432076114</v>
      </c>
      <c r="Q118" s="119">
        <v>0.5909682715779172</v>
      </c>
      <c r="R118" s="119">
        <v>3.2106380458813193E-2</v>
      </c>
      <c r="S118" s="113">
        <f t="shared" si="3"/>
        <v>23.633647085288125</v>
      </c>
      <c r="T118" s="113"/>
      <c r="U118" s="119">
        <v>0.34226250761753374</v>
      </c>
      <c r="V118" s="119">
        <v>0.27000012400978102</v>
      </c>
      <c r="W118" s="119"/>
      <c r="X118" s="119"/>
      <c r="Y118" s="113">
        <f t="shared" si="4"/>
        <v>0.61226263162731476</v>
      </c>
      <c r="Z118" s="113">
        <f t="shared" si="5"/>
        <v>24.245909716915438</v>
      </c>
    </row>
    <row r="119" spans="1:26" s="120" customFormat="1">
      <c r="A119" s="116" t="s">
        <v>109</v>
      </c>
      <c r="B119" s="108">
        <v>2</v>
      </c>
      <c r="C119" s="108">
        <v>1</v>
      </c>
      <c r="D119" s="108"/>
      <c r="E119" s="108"/>
      <c r="F119" s="108"/>
      <c r="G119" s="108"/>
      <c r="H119" s="108"/>
      <c r="I119" s="108"/>
      <c r="J119" s="108"/>
      <c r="K119" s="108"/>
      <c r="L119" s="108">
        <v>3</v>
      </c>
      <c r="M119" s="119">
        <v>13.13053386369784</v>
      </c>
      <c r="N119" s="119">
        <v>3.6484989218029713</v>
      </c>
      <c r="O119" s="119">
        <v>0.63562255645582988</v>
      </c>
      <c r="P119" s="119">
        <v>0.55038448706718834</v>
      </c>
      <c r="Q119" s="119">
        <v>0.19704299250130727</v>
      </c>
      <c r="R119" s="119">
        <v>5.872612533800016E-2</v>
      </c>
      <c r="S119" s="113">
        <f t="shared" si="3"/>
        <v>18.220808946863134</v>
      </c>
      <c r="T119" s="113"/>
      <c r="U119" s="119">
        <v>0.82305521152964767</v>
      </c>
      <c r="V119" s="119">
        <v>0.12506625930376605</v>
      </c>
      <c r="W119" s="119"/>
      <c r="X119" s="119"/>
      <c r="Y119" s="113">
        <f t="shared" si="4"/>
        <v>0.94812147083341369</v>
      </c>
      <c r="Z119" s="113">
        <f t="shared" si="5"/>
        <v>19.168930417696547</v>
      </c>
    </row>
    <row r="120" spans="1:26" s="120" customFormat="1">
      <c r="A120" s="116" t="s">
        <v>110</v>
      </c>
      <c r="B120" s="108">
        <v>2</v>
      </c>
      <c r="C120" s="108">
        <v>1</v>
      </c>
      <c r="D120" s="108"/>
      <c r="E120" s="108"/>
      <c r="F120" s="108"/>
      <c r="G120" s="108"/>
      <c r="H120" s="108"/>
      <c r="I120" s="108"/>
      <c r="J120" s="108"/>
      <c r="K120" s="108"/>
      <c r="L120" s="108">
        <v>3</v>
      </c>
      <c r="M120" s="119">
        <v>60.486707050885123</v>
      </c>
      <c r="N120" s="119">
        <v>4.9334001917418746</v>
      </c>
      <c r="O120" s="119">
        <v>4.1773212774522825</v>
      </c>
      <c r="P120" s="119">
        <v>3.9416139005280439</v>
      </c>
      <c r="Q120" s="119">
        <v>1.2949695960102074</v>
      </c>
      <c r="R120" s="119">
        <v>0.13719858472442201</v>
      </c>
      <c r="S120" s="113">
        <f t="shared" si="3"/>
        <v>74.971210601341937</v>
      </c>
      <c r="T120" s="113"/>
      <c r="U120" s="119">
        <v>2.9483485301262573</v>
      </c>
      <c r="V120" s="119">
        <v>0.58091380151901029</v>
      </c>
      <c r="W120" s="119"/>
      <c r="X120" s="119"/>
      <c r="Y120" s="113">
        <f t="shared" si="4"/>
        <v>3.5292623316452678</v>
      </c>
      <c r="Z120" s="113">
        <f t="shared" si="5"/>
        <v>78.500472932987208</v>
      </c>
    </row>
    <row r="121" spans="1:26" s="120" customFormat="1">
      <c r="A121" s="116" t="s">
        <v>111</v>
      </c>
      <c r="B121" s="108">
        <v>2</v>
      </c>
      <c r="C121" s="108">
        <v>1</v>
      </c>
      <c r="D121" s="108"/>
      <c r="E121" s="108"/>
      <c r="F121" s="108"/>
      <c r="G121" s="108"/>
      <c r="H121" s="108"/>
      <c r="I121" s="108"/>
      <c r="J121" s="108"/>
      <c r="K121" s="108"/>
      <c r="L121" s="108">
        <v>3</v>
      </c>
      <c r="M121" s="119">
        <v>49.80442101921323</v>
      </c>
      <c r="N121" s="119">
        <v>6.1655216863011084</v>
      </c>
      <c r="O121" s="119">
        <v>6.4040236806048743</v>
      </c>
      <c r="P121" s="119">
        <v>1.1815209291388042</v>
      </c>
      <c r="Q121" s="119">
        <v>1.9852473409875111</v>
      </c>
      <c r="R121" s="119">
        <v>1.3335435061052373E-2</v>
      </c>
      <c r="S121" s="113">
        <f t="shared" si="3"/>
        <v>65.554070091306585</v>
      </c>
      <c r="T121" s="113"/>
      <c r="U121" s="119">
        <v>3.2324523009226294</v>
      </c>
      <c r="V121" s="119">
        <v>0.70057196627188145</v>
      </c>
      <c r="W121" s="119"/>
      <c r="X121" s="119"/>
      <c r="Y121" s="113">
        <f t="shared" si="4"/>
        <v>3.9330242671945106</v>
      </c>
      <c r="Z121" s="113">
        <f t="shared" si="5"/>
        <v>69.487094358501096</v>
      </c>
    </row>
    <row r="122" spans="1:26" s="120" customFormat="1">
      <c r="A122" s="116" t="s">
        <v>112</v>
      </c>
      <c r="B122" s="108">
        <v>2</v>
      </c>
      <c r="C122" s="108">
        <v>1</v>
      </c>
      <c r="D122" s="108"/>
      <c r="E122" s="108"/>
      <c r="F122" s="108"/>
      <c r="G122" s="108"/>
      <c r="H122" s="108"/>
      <c r="I122" s="108"/>
      <c r="J122" s="108"/>
      <c r="K122" s="108"/>
      <c r="L122" s="108">
        <v>3</v>
      </c>
      <c r="M122" s="119">
        <v>88.166446991367224</v>
      </c>
      <c r="N122" s="119">
        <v>6.616743237568774</v>
      </c>
      <c r="O122" s="119">
        <v>9.2913988594499095</v>
      </c>
      <c r="P122" s="119">
        <v>0.97239495813872612</v>
      </c>
      <c r="Q122" s="119">
        <v>2.8803336464294724</v>
      </c>
      <c r="R122" s="119">
        <v>1.7979567026597941E-2</v>
      </c>
      <c r="S122" s="113">
        <f t="shared" si="3"/>
        <v>107.94529725998071</v>
      </c>
      <c r="T122" s="113"/>
      <c r="U122" s="119">
        <v>0.61145330059041436</v>
      </c>
      <c r="V122" s="119">
        <v>1.097736336511965</v>
      </c>
      <c r="W122" s="119"/>
      <c r="X122" s="119"/>
      <c r="Y122" s="113">
        <f t="shared" si="4"/>
        <v>1.7091896371023794</v>
      </c>
      <c r="Z122" s="113">
        <f t="shared" si="5"/>
        <v>109.65448689708309</v>
      </c>
    </row>
    <row r="123" spans="1:26" s="120" customFormat="1">
      <c r="A123" s="116" t="s">
        <v>113</v>
      </c>
      <c r="B123" s="108">
        <v>2</v>
      </c>
      <c r="C123" s="108">
        <v>1</v>
      </c>
      <c r="D123" s="108"/>
      <c r="E123" s="108"/>
      <c r="F123" s="108"/>
      <c r="G123" s="108"/>
      <c r="H123" s="108"/>
      <c r="I123" s="108"/>
      <c r="J123" s="108"/>
      <c r="K123" s="108"/>
      <c r="L123" s="108">
        <v>3</v>
      </c>
      <c r="M123" s="119">
        <v>31.543724458791079</v>
      </c>
      <c r="N123" s="119">
        <v>5.2897553516829738</v>
      </c>
      <c r="O123" s="119">
        <v>3.7799237904790757</v>
      </c>
      <c r="P123" s="119">
        <v>0.70798426428583783</v>
      </c>
      <c r="Q123" s="119">
        <v>1.1717763750485133</v>
      </c>
      <c r="R123" s="119">
        <v>1.540035809732879E-2</v>
      </c>
      <c r="S123" s="113">
        <f t="shared" si="3"/>
        <v>42.508564598384815</v>
      </c>
      <c r="T123" s="113"/>
      <c r="U123" s="119">
        <v>0.69966057062509834</v>
      </c>
      <c r="V123" s="119">
        <v>0.96549078158633916</v>
      </c>
      <c r="W123" s="119"/>
      <c r="X123" s="119"/>
      <c r="Y123" s="113">
        <f t="shared" si="4"/>
        <v>1.6651513522114376</v>
      </c>
      <c r="Z123" s="113">
        <f t="shared" si="5"/>
        <v>44.173715950596254</v>
      </c>
    </row>
    <row r="124" spans="1:26" s="120" customFormat="1">
      <c r="A124" s="116" t="s">
        <v>114</v>
      </c>
      <c r="B124" s="108">
        <v>2</v>
      </c>
      <c r="C124" s="108">
        <v>1</v>
      </c>
      <c r="D124" s="108"/>
      <c r="E124" s="108"/>
      <c r="F124" s="108"/>
      <c r="G124" s="108"/>
      <c r="H124" s="108"/>
      <c r="I124" s="108"/>
      <c r="J124" s="108"/>
      <c r="K124" s="108"/>
      <c r="L124" s="108">
        <v>3</v>
      </c>
      <c r="M124" s="119">
        <v>16.507926339644449</v>
      </c>
      <c r="N124" s="119">
        <v>4.6622566569711354</v>
      </c>
      <c r="O124" s="119">
        <v>1.9277592320293571</v>
      </c>
      <c r="P124" s="119">
        <v>1.6438672459503467</v>
      </c>
      <c r="Q124" s="119">
        <v>0.59760536192910063</v>
      </c>
      <c r="R124" s="119">
        <v>0.14514621078056927</v>
      </c>
      <c r="S124" s="113">
        <f t="shared" si="3"/>
        <v>25.484561047304958</v>
      </c>
      <c r="T124" s="113"/>
      <c r="U124" s="119">
        <v>0.56853408461079202</v>
      </c>
      <c r="V124" s="119">
        <v>0.43795197274450082</v>
      </c>
      <c r="W124" s="119"/>
      <c r="X124" s="119"/>
      <c r="Y124" s="113">
        <f t="shared" si="4"/>
        <v>1.0064860573552927</v>
      </c>
      <c r="Z124" s="113">
        <f t="shared" si="5"/>
        <v>26.49104710466025</v>
      </c>
    </row>
    <row r="125" spans="1:26" s="120" customFormat="1">
      <c r="A125" s="116" t="s">
        <v>115</v>
      </c>
      <c r="B125" s="108">
        <v>2</v>
      </c>
      <c r="C125" s="108">
        <v>1</v>
      </c>
      <c r="D125" s="108"/>
      <c r="E125" s="108"/>
      <c r="F125" s="108"/>
      <c r="G125" s="108"/>
      <c r="H125" s="108"/>
      <c r="I125" s="108"/>
      <c r="J125" s="108"/>
      <c r="K125" s="108"/>
      <c r="L125" s="108">
        <v>3</v>
      </c>
      <c r="M125" s="119">
        <v>59.150276634486296</v>
      </c>
      <c r="N125" s="119">
        <v>3.1361195742399359</v>
      </c>
      <c r="O125" s="119">
        <v>3.102084842171017</v>
      </c>
      <c r="P125" s="119">
        <v>4.8146309961339755</v>
      </c>
      <c r="Q125" s="119">
        <v>0.9616463010730153</v>
      </c>
      <c r="R125" s="119">
        <v>0.16405800674089971</v>
      </c>
      <c r="S125" s="113">
        <f t="shared" si="3"/>
        <v>71.328816354845131</v>
      </c>
      <c r="T125" s="113"/>
      <c r="U125" s="119">
        <v>1.722399435182854</v>
      </c>
      <c r="V125" s="119">
        <v>0.42658016401494647</v>
      </c>
      <c r="W125" s="119"/>
      <c r="X125" s="119"/>
      <c r="Y125" s="113">
        <f t="shared" si="4"/>
        <v>2.1489795991978005</v>
      </c>
      <c r="Z125" s="113">
        <f t="shared" si="5"/>
        <v>73.477795954042932</v>
      </c>
    </row>
    <row r="126" spans="1:26" s="120" customFormat="1">
      <c r="A126" s="116" t="s">
        <v>116</v>
      </c>
      <c r="B126" s="108">
        <v>2</v>
      </c>
      <c r="C126" s="108">
        <v>1</v>
      </c>
      <c r="D126" s="108"/>
      <c r="E126" s="108"/>
      <c r="F126" s="108"/>
      <c r="G126" s="108"/>
      <c r="H126" s="108"/>
      <c r="I126" s="108"/>
      <c r="J126" s="108"/>
      <c r="K126" s="108"/>
      <c r="L126" s="108">
        <v>3</v>
      </c>
      <c r="M126" s="119">
        <v>24.637059127806616</v>
      </c>
      <c r="N126" s="119">
        <v>4.1062987709153251</v>
      </c>
      <c r="O126" s="119">
        <v>2.909066171849926</v>
      </c>
      <c r="P126" s="119">
        <v>1.7103204530723257</v>
      </c>
      <c r="Q126" s="119">
        <v>0.90181051327347705</v>
      </c>
      <c r="R126" s="119">
        <v>6.8025554336960767E-2</v>
      </c>
      <c r="S126" s="113">
        <f t="shared" si="3"/>
        <v>34.332580591254626</v>
      </c>
      <c r="T126" s="113"/>
      <c r="U126" s="119">
        <v>0.36438964872755319</v>
      </c>
      <c r="V126" s="119">
        <v>0.21233194229692612</v>
      </c>
      <c r="W126" s="119"/>
      <c r="X126" s="119"/>
      <c r="Y126" s="113">
        <f t="shared" si="4"/>
        <v>0.57672159102447929</v>
      </c>
      <c r="Z126" s="113">
        <f t="shared" si="5"/>
        <v>34.909302182279106</v>
      </c>
    </row>
    <row r="127" spans="1:26" s="120" customFormat="1">
      <c r="A127" s="116" t="s">
        <v>117</v>
      </c>
      <c r="B127" s="108">
        <v>2</v>
      </c>
      <c r="C127" s="108">
        <v>1</v>
      </c>
      <c r="D127" s="108"/>
      <c r="E127" s="108"/>
      <c r="F127" s="108"/>
      <c r="G127" s="108"/>
      <c r="H127" s="108"/>
      <c r="I127" s="108"/>
      <c r="J127" s="108"/>
      <c r="K127" s="108"/>
      <c r="L127" s="108">
        <v>3</v>
      </c>
      <c r="M127" s="119">
        <v>21.321106293419557</v>
      </c>
      <c r="N127" s="119">
        <v>3.6084802967846907</v>
      </c>
      <c r="O127" s="119">
        <v>2.1292258981831611</v>
      </c>
      <c r="P127" s="119">
        <v>1.4652503504015426</v>
      </c>
      <c r="Q127" s="119">
        <v>0.66006002843678013</v>
      </c>
      <c r="R127" s="119">
        <v>3.8377132044243416E-2</v>
      </c>
      <c r="S127" s="113">
        <f t="shared" si="3"/>
        <v>29.222499999269978</v>
      </c>
      <c r="T127" s="113"/>
      <c r="U127" s="119">
        <v>1.2935126765051581</v>
      </c>
      <c r="V127" s="119">
        <v>0.18105702865805254</v>
      </c>
      <c r="W127" s="119"/>
      <c r="X127" s="119"/>
      <c r="Y127" s="113">
        <f t="shared" si="4"/>
        <v>1.4745697051632107</v>
      </c>
      <c r="Z127" s="113">
        <f t="shared" si="5"/>
        <v>30.69706970443319</v>
      </c>
    </row>
    <row r="128" spans="1:26" s="120" customFormat="1">
      <c r="A128" s="116" t="s">
        <v>118</v>
      </c>
      <c r="B128" s="108">
        <v>2</v>
      </c>
      <c r="C128" s="108">
        <v>1</v>
      </c>
      <c r="D128" s="108"/>
      <c r="E128" s="108"/>
      <c r="F128" s="108"/>
      <c r="G128" s="108"/>
      <c r="H128" s="108"/>
      <c r="I128" s="108"/>
      <c r="J128" s="108"/>
      <c r="K128" s="108"/>
      <c r="L128" s="108">
        <v>3</v>
      </c>
      <c r="M128" s="119">
        <v>13.930854227593999</v>
      </c>
      <c r="N128" s="119">
        <v>3.1177444314364875</v>
      </c>
      <c r="O128" s="119">
        <v>1.3363158535787609</v>
      </c>
      <c r="P128" s="119">
        <v>1.7863991298816368</v>
      </c>
      <c r="Q128" s="119">
        <v>0.41425791460941591</v>
      </c>
      <c r="R128" s="119">
        <v>6.3532393901924319E-2</v>
      </c>
      <c r="S128" s="113">
        <f t="shared" si="3"/>
        <v>20.649103951002221</v>
      </c>
      <c r="T128" s="113"/>
      <c r="U128" s="119">
        <v>1.2559818121590707</v>
      </c>
      <c r="V128" s="119">
        <v>0.46357572236664035</v>
      </c>
      <c r="W128" s="119"/>
      <c r="X128" s="119"/>
      <c r="Y128" s="113">
        <f t="shared" si="4"/>
        <v>1.719557534525711</v>
      </c>
      <c r="Z128" s="113">
        <f t="shared" si="5"/>
        <v>22.368661485527934</v>
      </c>
    </row>
    <row r="129" spans="1:26" s="120" customFormat="1">
      <c r="A129" s="116" t="s">
        <v>119</v>
      </c>
      <c r="B129" s="108">
        <v>2</v>
      </c>
      <c r="C129" s="108">
        <v>1</v>
      </c>
      <c r="D129" s="108"/>
      <c r="E129" s="108"/>
      <c r="F129" s="108"/>
      <c r="G129" s="108"/>
      <c r="H129" s="108"/>
      <c r="I129" s="108"/>
      <c r="J129" s="108"/>
      <c r="K129" s="108"/>
      <c r="L129" s="108">
        <v>3</v>
      </c>
      <c r="M129" s="119">
        <v>53.212717050739059</v>
      </c>
      <c r="N129" s="119">
        <v>4.0283633665531156</v>
      </c>
      <c r="O129" s="119">
        <v>3.9073501114852309</v>
      </c>
      <c r="P129" s="119">
        <v>2.7390556039817731</v>
      </c>
      <c r="Q129" s="119">
        <v>1.2112785345604213</v>
      </c>
      <c r="R129" s="119">
        <v>0.10120011718951946</v>
      </c>
      <c r="S129" s="113">
        <f t="shared" si="3"/>
        <v>65.19996478450912</v>
      </c>
      <c r="T129" s="113"/>
      <c r="U129" s="119">
        <v>2.3367192989334704</v>
      </c>
      <c r="V129" s="119">
        <v>2.7913756590849994</v>
      </c>
      <c r="W129" s="119"/>
      <c r="X129" s="119"/>
      <c r="Y129" s="113">
        <f t="shared" si="4"/>
        <v>5.1280949580184698</v>
      </c>
      <c r="Z129" s="113">
        <f t="shared" si="5"/>
        <v>70.328059742527586</v>
      </c>
    </row>
    <row r="130" spans="1:26" s="120" customFormat="1">
      <c r="A130" s="116" t="s">
        <v>124</v>
      </c>
      <c r="B130" s="108">
        <v>2</v>
      </c>
      <c r="C130" s="108">
        <v>1</v>
      </c>
      <c r="D130" s="108"/>
      <c r="E130" s="108"/>
      <c r="F130" s="108"/>
      <c r="G130" s="108"/>
      <c r="H130" s="108"/>
      <c r="I130" s="108"/>
      <c r="J130" s="108"/>
      <c r="K130" s="108"/>
      <c r="L130" s="108">
        <v>3</v>
      </c>
      <c r="M130" s="119">
        <v>64.878867117067273</v>
      </c>
      <c r="N130" s="119">
        <v>6.5287793565342751</v>
      </c>
      <c r="O130" s="119">
        <v>5.9099168004697065</v>
      </c>
      <c r="P130" s="119">
        <v>3.4525966399512407</v>
      </c>
      <c r="Q130" s="119">
        <v>1.832074208145609</v>
      </c>
      <c r="R130" s="119">
        <v>0.19585792056864676</v>
      </c>
      <c r="S130" s="113">
        <f t="shared" ref="S130:S159" si="6">SUM(M130:R130)</f>
        <v>82.798092042736741</v>
      </c>
      <c r="T130" s="113"/>
      <c r="U130" s="119">
        <v>4.9216374612202856</v>
      </c>
      <c r="V130" s="119">
        <v>2.1237643977490155</v>
      </c>
      <c r="W130" s="119"/>
      <c r="X130" s="119"/>
      <c r="Y130" s="113">
        <f t="shared" si="4"/>
        <v>7.045401858969301</v>
      </c>
      <c r="Z130" s="113">
        <f t="shared" si="5"/>
        <v>89.84349390170604</v>
      </c>
    </row>
    <row r="131" spans="1:26" s="120" customFormat="1">
      <c r="A131" s="121" t="s">
        <v>16</v>
      </c>
      <c r="B131" s="122">
        <v>3</v>
      </c>
      <c r="C131" s="123"/>
      <c r="D131" s="124">
        <v>2</v>
      </c>
      <c r="E131" s="125"/>
      <c r="F131" s="124">
        <v>592</v>
      </c>
      <c r="G131" s="123">
        <v>0.14000000000000001</v>
      </c>
      <c r="H131" s="124">
        <v>1</v>
      </c>
      <c r="I131" s="126">
        <v>3</v>
      </c>
      <c r="J131" s="126">
        <v>3</v>
      </c>
      <c r="K131" s="127">
        <v>1</v>
      </c>
      <c r="L131" s="117">
        <v>1</v>
      </c>
      <c r="M131" s="128"/>
      <c r="N131" s="129"/>
      <c r="O131" s="130"/>
      <c r="P131" s="120">
        <v>0</v>
      </c>
      <c r="S131" s="113">
        <f t="shared" si="6"/>
        <v>0</v>
      </c>
      <c r="T131" s="113"/>
      <c r="Y131" s="113">
        <f t="shared" ref="Y131:Y159" si="7">SUM(U131:X131)</f>
        <v>0</v>
      </c>
      <c r="Z131" s="113">
        <f t="shared" ref="Z131:Z159" si="8">Y131+S131</f>
        <v>0</v>
      </c>
    </row>
    <row r="132" spans="1:26" s="120" customFormat="1">
      <c r="A132" s="121" t="s">
        <v>17</v>
      </c>
      <c r="B132" s="122">
        <v>3</v>
      </c>
      <c r="C132" s="123"/>
      <c r="D132" s="124">
        <v>2</v>
      </c>
      <c r="E132" s="125">
        <v>6699</v>
      </c>
      <c r="F132" s="124">
        <v>3512</v>
      </c>
      <c r="G132" s="123">
        <v>0.1</v>
      </c>
      <c r="H132" s="124">
        <v>1</v>
      </c>
      <c r="I132" s="126">
        <v>4</v>
      </c>
      <c r="J132" s="126">
        <v>4</v>
      </c>
      <c r="K132" s="127">
        <v>1</v>
      </c>
      <c r="L132" s="117">
        <v>1</v>
      </c>
      <c r="M132" s="128"/>
      <c r="N132" s="129"/>
      <c r="O132" s="130"/>
      <c r="P132" s="120">
        <v>0</v>
      </c>
      <c r="S132" s="113">
        <f t="shared" si="6"/>
        <v>0</v>
      </c>
      <c r="T132" s="113"/>
      <c r="Y132" s="113">
        <f t="shared" si="7"/>
        <v>0</v>
      </c>
      <c r="Z132" s="113">
        <f t="shared" si="8"/>
        <v>0</v>
      </c>
    </row>
    <row r="133" spans="1:26" s="120" customFormat="1">
      <c r="A133" s="121" t="s">
        <v>43</v>
      </c>
      <c r="B133" s="122">
        <v>3</v>
      </c>
      <c r="C133" s="123"/>
      <c r="D133" s="124">
        <v>2</v>
      </c>
      <c r="E133" s="125">
        <v>4782</v>
      </c>
      <c r="F133" s="124">
        <v>1968</v>
      </c>
      <c r="G133" s="123">
        <v>0.02</v>
      </c>
      <c r="H133" s="124">
        <v>1</v>
      </c>
      <c r="I133" s="126">
        <v>4</v>
      </c>
      <c r="J133" s="126">
        <v>4</v>
      </c>
      <c r="K133" s="127">
        <v>1</v>
      </c>
      <c r="L133" s="117">
        <v>1</v>
      </c>
      <c r="M133" s="128"/>
      <c r="N133" s="129"/>
      <c r="O133" s="130"/>
      <c r="P133" s="120">
        <v>0</v>
      </c>
      <c r="S133" s="113">
        <f t="shared" si="6"/>
        <v>0</v>
      </c>
      <c r="T133" s="113"/>
      <c r="Y133" s="113">
        <f t="shared" si="7"/>
        <v>0</v>
      </c>
      <c r="Z133" s="113">
        <f t="shared" si="8"/>
        <v>0</v>
      </c>
    </row>
    <row r="134" spans="1:26" s="120" customFormat="1">
      <c r="A134" s="121" t="s">
        <v>18</v>
      </c>
      <c r="B134" s="122">
        <v>3</v>
      </c>
      <c r="C134" s="123"/>
      <c r="D134" s="124">
        <v>2</v>
      </c>
      <c r="E134" s="125">
        <v>4300</v>
      </c>
      <c r="F134" s="124">
        <v>2248</v>
      </c>
      <c r="G134" s="123">
        <v>0.01</v>
      </c>
      <c r="H134" s="124">
        <v>1</v>
      </c>
      <c r="I134" s="126">
        <v>6</v>
      </c>
      <c r="J134" s="126">
        <v>6</v>
      </c>
      <c r="K134" s="127">
        <v>1</v>
      </c>
      <c r="L134" s="117">
        <v>1</v>
      </c>
      <c r="M134" s="128"/>
      <c r="N134" s="129"/>
      <c r="O134" s="130"/>
      <c r="P134" s="120">
        <v>0</v>
      </c>
      <c r="S134" s="113">
        <f t="shared" si="6"/>
        <v>0</v>
      </c>
      <c r="T134" s="113"/>
      <c r="Y134" s="113">
        <f t="shared" si="7"/>
        <v>0</v>
      </c>
      <c r="Z134" s="113">
        <f t="shared" si="8"/>
        <v>0</v>
      </c>
    </row>
    <row r="135" spans="1:26" s="120" customFormat="1">
      <c r="A135" s="121" t="s">
        <v>19</v>
      </c>
      <c r="B135" s="122">
        <v>3</v>
      </c>
      <c r="C135" s="123"/>
      <c r="D135" s="124">
        <v>2</v>
      </c>
      <c r="E135" s="125">
        <v>2909</v>
      </c>
      <c r="F135" s="124">
        <v>884</v>
      </c>
      <c r="G135" s="123">
        <v>0.02</v>
      </c>
      <c r="H135" s="124">
        <v>1</v>
      </c>
      <c r="I135" s="126">
        <v>3</v>
      </c>
      <c r="J135" s="126">
        <v>3</v>
      </c>
      <c r="K135" s="127">
        <v>1</v>
      </c>
      <c r="L135" s="117">
        <v>1</v>
      </c>
      <c r="M135" s="128"/>
      <c r="N135" s="129"/>
      <c r="O135" s="130"/>
      <c r="P135" s="120">
        <v>0</v>
      </c>
      <c r="S135" s="113">
        <f t="shared" si="6"/>
        <v>0</v>
      </c>
      <c r="T135" s="113"/>
      <c r="Y135" s="113">
        <f t="shared" si="7"/>
        <v>0</v>
      </c>
      <c r="Z135" s="113">
        <f t="shared" si="8"/>
        <v>0</v>
      </c>
    </row>
    <row r="136" spans="1:26" s="120" customFormat="1">
      <c r="A136" s="121" t="s">
        <v>44</v>
      </c>
      <c r="B136" s="122">
        <v>3</v>
      </c>
      <c r="C136" s="123"/>
      <c r="D136" s="124">
        <v>2</v>
      </c>
      <c r="E136" s="125">
        <v>3464</v>
      </c>
      <c r="F136" s="124">
        <v>1191</v>
      </c>
      <c r="G136" s="123">
        <v>0.09</v>
      </c>
      <c r="H136" s="124">
        <v>1</v>
      </c>
      <c r="I136" s="126">
        <v>6</v>
      </c>
      <c r="J136" s="126">
        <v>6</v>
      </c>
      <c r="K136" s="127">
        <v>1</v>
      </c>
      <c r="L136" s="117">
        <v>1</v>
      </c>
      <c r="M136" s="128"/>
      <c r="N136" s="129"/>
      <c r="O136" s="130"/>
      <c r="P136" s="120">
        <v>0</v>
      </c>
      <c r="S136" s="113">
        <f t="shared" si="6"/>
        <v>0</v>
      </c>
      <c r="T136" s="113"/>
      <c r="Y136" s="113">
        <f t="shared" si="7"/>
        <v>0</v>
      </c>
      <c r="Z136" s="113">
        <f t="shared" si="8"/>
        <v>0</v>
      </c>
    </row>
    <row r="137" spans="1:26" s="120" customFormat="1">
      <c r="A137" s="121" t="s">
        <v>20</v>
      </c>
      <c r="B137" s="122">
        <v>3</v>
      </c>
      <c r="C137" s="123"/>
      <c r="D137" s="124">
        <v>2</v>
      </c>
      <c r="E137" s="125">
        <v>6473</v>
      </c>
      <c r="F137" s="124">
        <v>874</v>
      </c>
      <c r="G137" s="123">
        <v>7.0000000000000007E-2</v>
      </c>
      <c r="H137" s="124">
        <v>1</v>
      </c>
      <c r="I137" s="126">
        <v>6</v>
      </c>
      <c r="J137" s="126">
        <v>6</v>
      </c>
      <c r="K137" s="127">
        <v>1</v>
      </c>
      <c r="L137" s="117">
        <v>1</v>
      </c>
      <c r="M137" s="128"/>
      <c r="N137" s="129"/>
      <c r="O137" s="130"/>
      <c r="P137" s="120">
        <v>0</v>
      </c>
      <c r="S137" s="113">
        <f t="shared" si="6"/>
        <v>0</v>
      </c>
      <c r="T137" s="113"/>
      <c r="Y137" s="113">
        <f t="shared" si="7"/>
        <v>0</v>
      </c>
      <c r="Z137" s="113">
        <f t="shared" si="8"/>
        <v>0</v>
      </c>
    </row>
    <row r="138" spans="1:26" s="120" customFormat="1">
      <c r="A138" s="121" t="s">
        <v>21</v>
      </c>
      <c r="B138" s="122">
        <v>3</v>
      </c>
      <c r="C138" s="123"/>
      <c r="D138" s="124">
        <v>2</v>
      </c>
      <c r="E138" s="125">
        <v>3090</v>
      </c>
      <c r="F138" s="124">
        <v>1007</v>
      </c>
      <c r="G138" s="123">
        <v>0.04</v>
      </c>
      <c r="H138" s="124">
        <v>1</v>
      </c>
      <c r="I138" s="126">
        <v>3</v>
      </c>
      <c r="J138" s="126">
        <v>3</v>
      </c>
      <c r="K138" s="127">
        <v>1</v>
      </c>
      <c r="L138" s="117">
        <v>1</v>
      </c>
      <c r="M138" s="128"/>
      <c r="N138" s="129"/>
      <c r="O138" s="130"/>
      <c r="P138" s="120">
        <v>0</v>
      </c>
      <c r="S138" s="113">
        <f t="shared" si="6"/>
        <v>0</v>
      </c>
      <c r="T138" s="113"/>
      <c r="Y138" s="113">
        <f t="shared" si="7"/>
        <v>0</v>
      </c>
      <c r="Z138" s="113">
        <f t="shared" si="8"/>
        <v>0</v>
      </c>
    </row>
    <row r="139" spans="1:26" s="120" customFormat="1">
      <c r="A139" s="121" t="s">
        <v>45</v>
      </c>
      <c r="B139" s="122">
        <v>3</v>
      </c>
      <c r="C139" s="123"/>
      <c r="D139" s="124">
        <v>2</v>
      </c>
      <c r="E139" s="125">
        <v>2936</v>
      </c>
      <c r="F139" s="124">
        <v>1856</v>
      </c>
      <c r="G139" s="123">
        <v>0.03</v>
      </c>
      <c r="H139" s="124">
        <v>1</v>
      </c>
      <c r="I139" s="126">
        <v>3</v>
      </c>
      <c r="J139" s="126">
        <v>3</v>
      </c>
      <c r="K139" s="127">
        <v>1</v>
      </c>
      <c r="L139" s="117">
        <v>1</v>
      </c>
      <c r="M139" s="128"/>
      <c r="N139" s="129"/>
      <c r="O139" s="130"/>
      <c r="P139" s="120">
        <v>0</v>
      </c>
      <c r="S139" s="113">
        <f t="shared" si="6"/>
        <v>0</v>
      </c>
      <c r="T139" s="113"/>
      <c r="Y139" s="113">
        <f t="shared" si="7"/>
        <v>0</v>
      </c>
      <c r="Z139" s="113">
        <f t="shared" si="8"/>
        <v>0</v>
      </c>
    </row>
    <row r="140" spans="1:26" s="120" customFormat="1">
      <c r="A140" s="121" t="s">
        <v>131</v>
      </c>
      <c r="B140" s="122">
        <v>3</v>
      </c>
      <c r="C140" s="123"/>
      <c r="D140" s="124">
        <v>2</v>
      </c>
      <c r="E140" s="125">
        <v>3608</v>
      </c>
      <c r="F140" s="124">
        <v>2697</v>
      </c>
      <c r="G140" s="123">
        <v>0.01</v>
      </c>
      <c r="H140" s="124">
        <v>1</v>
      </c>
      <c r="I140" s="126">
        <v>4</v>
      </c>
      <c r="J140" s="126">
        <v>4</v>
      </c>
      <c r="K140" s="127">
        <v>1</v>
      </c>
      <c r="L140" s="117">
        <v>1</v>
      </c>
      <c r="M140" s="128"/>
      <c r="N140" s="129"/>
      <c r="O140" s="130"/>
      <c r="P140" s="120">
        <v>0</v>
      </c>
      <c r="S140" s="113">
        <f t="shared" si="6"/>
        <v>0</v>
      </c>
      <c r="T140" s="113"/>
      <c r="Y140" s="113">
        <f t="shared" si="7"/>
        <v>0</v>
      </c>
      <c r="Z140" s="113">
        <f t="shared" si="8"/>
        <v>0</v>
      </c>
    </row>
    <row r="141" spans="1:26" s="120" customFormat="1">
      <c r="A141" s="121" t="s">
        <v>23</v>
      </c>
      <c r="B141" s="122">
        <v>3</v>
      </c>
      <c r="C141" s="123"/>
      <c r="D141" s="124">
        <v>2</v>
      </c>
      <c r="E141" s="125">
        <v>3094</v>
      </c>
      <c r="F141" s="124">
        <v>841</v>
      </c>
      <c r="G141" s="123">
        <v>0.05</v>
      </c>
      <c r="H141" s="124">
        <v>1</v>
      </c>
      <c r="I141" s="126">
        <v>3</v>
      </c>
      <c r="J141" s="126">
        <v>3</v>
      </c>
      <c r="K141" s="127">
        <v>1</v>
      </c>
      <c r="L141" s="117">
        <v>1</v>
      </c>
      <c r="M141" s="128"/>
      <c r="N141" s="129"/>
      <c r="O141" s="130"/>
      <c r="P141" s="120">
        <v>0</v>
      </c>
      <c r="S141" s="113">
        <f t="shared" si="6"/>
        <v>0</v>
      </c>
      <c r="T141" s="113"/>
      <c r="Y141" s="113">
        <f t="shared" si="7"/>
        <v>0</v>
      </c>
      <c r="Z141" s="113">
        <f t="shared" si="8"/>
        <v>0</v>
      </c>
    </row>
    <row r="142" spans="1:26" s="120" customFormat="1">
      <c r="A142" s="121" t="s">
        <v>46</v>
      </c>
      <c r="B142" s="122">
        <v>3</v>
      </c>
      <c r="C142" s="123"/>
      <c r="D142" s="124">
        <v>2</v>
      </c>
      <c r="E142" s="125">
        <v>4380</v>
      </c>
      <c r="F142" s="124">
        <v>2222</v>
      </c>
      <c r="G142" s="123">
        <v>0.06</v>
      </c>
      <c r="H142" s="124">
        <v>1</v>
      </c>
      <c r="I142" s="126">
        <v>11</v>
      </c>
      <c r="J142" s="126">
        <v>11</v>
      </c>
      <c r="K142" s="127">
        <v>1</v>
      </c>
      <c r="L142" s="117">
        <v>1</v>
      </c>
      <c r="M142" s="128"/>
      <c r="N142" s="129"/>
      <c r="O142" s="130"/>
      <c r="P142" s="120">
        <v>0</v>
      </c>
      <c r="S142" s="113">
        <f t="shared" si="6"/>
        <v>0</v>
      </c>
      <c r="T142" s="113"/>
      <c r="Y142" s="113">
        <f t="shared" si="7"/>
        <v>0</v>
      </c>
      <c r="Z142" s="113">
        <f t="shared" si="8"/>
        <v>0</v>
      </c>
    </row>
    <row r="143" spans="1:26" s="120" customFormat="1">
      <c r="A143" s="121" t="s">
        <v>24</v>
      </c>
      <c r="B143" s="122">
        <v>3</v>
      </c>
      <c r="C143" s="123"/>
      <c r="D143" s="124">
        <v>2</v>
      </c>
      <c r="E143" s="125">
        <v>3013</v>
      </c>
      <c r="F143" s="124">
        <v>368</v>
      </c>
      <c r="G143" s="123">
        <v>0.06</v>
      </c>
      <c r="H143" s="124">
        <v>1</v>
      </c>
      <c r="I143" s="126">
        <v>3</v>
      </c>
      <c r="J143" s="126">
        <v>3</v>
      </c>
      <c r="K143" s="127">
        <v>1</v>
      </c>
      <c r="L143" s="117">
        <v>1</v>
      </c>
      <c r="M143" s="128"/>
      <c r="N143" s="129"/>
      <c r="O143" s="130"/>
      <c r="P143" s="120">
        <v>0</v>
      </c>
      <c r="S143" s="113">
        <f t="shared" si="6"/>
        <v>0</v>
      </c>
      <c r="T143" s="113"/>
      <c r="Y143" s="113">
        <f t="shared" si="7"/>
        <v>0</v>
      </c>
      <c r="Z143" s="113">
        <f t="shared" si="8"/>
        <v>0</v>
      </c>
    </row>
    <row r="144" spans="1:26" s="120" customFormat="1">
      <c r="A144" s="121" t="s">
        <v>132</v>
      </c>
      <c r="B144" s="122">
        <v>3</v>
      </c>
      <c r="C144" s="123"/>
      <c r="D144" s="124">
        <v>2</v>
      </c>
      <c r="E144" s="125">
        <v>3255</v>
      </c>
      <c r="F144" s="124">
        <v>1274</v>
      </c>
      <c r="G144" s="123">
        <v>0.01</v>
      </c>
      <c r="H144" s="124">
        <v>1</v>
      </c>
      <c r="I144" s="126">
        <v>2</v>
      </c>
      <c r="J144" s="126">
        <v>2</v>
      </c>
      <c r="K144" s="127">
        <v>1</v>
      </c>
      <c r="L144" s="117">
        <v>1</v>
      </c>
      <c r="M144" s="128"/>
      <c r="N144" s="129"/>
      <c r="O144" s="130"/>
      <c r="P144" s="120">
        <v>0</v>
      </c>
      <c r="S144" s="113">
        <f t="shared" si="6"/>
        <v>0</v>
      </c>
      <c r="T144" s="113"/>
      <c r="Y144" s="113">
        <f t="shared" si="7"/>
        <v>0</v>
      </c>
      <c r="Z144" s="113">
        <f t="shared" si="8"/>
        <v>0</v>
      </c>
    </row>
    <row r="145" spans="1:26" s="120" customFormat="1">
      <c r="A145" s="121" t="s">
        <v>48</v>
      </c>
      <c r="B145" s="122">
        <v>3</v>
      </c>
      <c r="C145" s="123"/>
      <c r="D145" s="124">
        <v>2</v>
      </c>
      <c r="E145" s="125">
        <v>2167</v>
      </c>
      <c r="F145" s="124">
        <v>5735</v>
      </c>
      <c r="G145" s="123">
        <v>7.0000000000000007E-2</v>
      </c>
      <c r="H145" s="124">
        <v>1</v>
      </c>
      <c r="I145" s="126">
        <v>3</v>
      </c>
      <c r="J145" s="126">
        <v>3</v>
      </c>
      <c r="K145" s="127">
        <v>1</v>
      </c>
      <c r="L145" s="117">
        <v>1</v>
      </c>
      <c r="M145" s="128"/>
      <c r="N145" s="129"/>
      <c r="O145" s="130"/>
      <c r="P145" s="120">
        <v>0</v>
      </c>
      <c r="S145" s="113">
        <f t="shared" si="6"/>
        <v>0</v>
      </c>
      <c r="T145" s="113"/>
      <c r="Y145" s="113">
        <f t="shared" si="7"/>
        <v>0</v>
      </c>
      <c r="Z145" s="113">
        <f t="shared" si="8"/>
        <v>0</v>
      </c>
    </row>
    <row r="146" spans="1:26" s="120" customFormat="1">
      <c r="A146" s="121" t="s">
        <v>25</v>
      </c>
      <c r="B146" s="122">
        <v>3</v>
      </c>
      <c r="C146" s="123"/>
      <c r="D146" s="124">
        <v>2</v>
      </c>
      <c r="E146" s="125">
        <v>3265</v>
      </c>
      <c r="F146" s="124">
        <v>2347</v>
      </c>
      <c r="G146" s="123">
        <v>0.04</v>
      </c>
      <c r="H146" s="124">
        <v>1</v>
      </c>
      <c r="I146" s="126">
        <v>7</v>
      </c>
      <c r="J146" s="126">
        <v>7</v>
      </c>
      <c r="K146" s="127">
        <v>1</v>
      </c>
      <c r="L146" s="117">
        <v>1</v>
      </c>
      <c r="M146" s="128"/>
      <c r="N146" s="129"/>
      <c r="O146" s="130"/>
      <c r="P146" s="120">
        <v>0</v>
      </c>
      <c r="S146" s="113">
        <f t="shared" si="6"/>
        <v>0</v>
      </c>
      <c r="T146" s="113"/>
      <c r="Y146" s="113">
        <f t="shared" si="7"/>
        <v>0</v>
      </c>
      <c r="Z146" s="113">
        <f t="shared" si="8"/>
        <v>0</v>
      </c>
    </row>
    <row r="147" spans="1:26" s="120" customFormat="1">
      <c r="A147" s="121" t="s">
        <v>49</v>
      </c>
      <c r="B147" s="122">
        <v>3</v>
      </c>
      <c r="C147" s="123"/>
      <c r="D147" s="124">
        <v>2</v>
      </c>
      <c r="E147" s="125">
        <v>2691</v>
      </c>
      <c r="F147" s="124">
        <v>2905</v>
      </c>
      <c r="G147" s="123">
        <v>0.06</v>
      </c>
      <c r="H147" s="124">
        <v>1</v>
      </c>
      <c r="I147" s="126">
        <v>2</v>
      </c>
      <c r="J147" s="126">
        <v>2</v>
      </c>
      <c r="K147" s="127">
        <v>1</v>
      </c>
      <c r="L147" s="117">
        <v>1</v>
      </c>
      <c r="M147" s="128"/>
      <c r="N147" s="129"/>
      <c r="O147" s="130"/>
      <c r="P147" s="120">
        <v>0</v>
      </c>
      <c r="S147" s="113">
        <f t="shared" si="6"/>
        <v>0</v>
      </c>
      <c r="T147" s="113"/>
      <c r="Y147" s="113">
        <f t="shared" si="7"/>
        <v>0</v>
      </c>
      <c r="Z147" s="113">
        <f t="shared" si="8"/>
        <v>0</v>
      </c>
    </row>
    <row r="148" spans="1:26" s="120" customFormat="1">
      <c r="A148" s="121" t="s">
        <v>133</v>
      </c>
      <c r="B148" s="122">
        <v>3</v>
      </c>
      <c r="C148" s="123"/>
      <c r="D148" s="124">
        <v>2</v>
      </c>
      <c r="E148" s="125">
        <v>1728</v>
      </c>
      <c r="F148" s="124">
        <v>2639</v>
      </c>
      <c r="G148" s="123">
        <v>0.06</v>
      </c>
      <c r="H148" s="124">
        <v>1</v>
      </c>
      <c r="I148" s="126">
        <v>4</v>
      </c>
      <c r="J148" s="126">
        <v>4</v>
      </c>
      <c r="K148" s="127">
        <v>1</v>
      </c>
      <c r="L148" s="117">
        <v>1</v>
      </c>
      <c r="M148" s="128"/>
      <c r="N148" s="129"/>
      <c r="O148" s="130"/>
      <c r="P148" s="120">
        <v>0</v>
      </c>
      <c r="S148" s="113">
        <f t="shared" si="6"/>
        <v>0</v>
      </c>
      <c r="T148" s="113"/>
      <c r="Y148" s="113">
        <f t="shared" si="7"/>
        <v>0</v>
      </c>
      <c r="Z148" s="113">
        <f t="shared" si="8"/>
        <v>0</v>
      </c>
    </row>
    <row r="149" spans="1:26" s="120" customFormat="1">
      <c r="A149" s="121" t="s">
        <v>26</v>
      </c>
      <c r="B149" s="122">
        <v>3</v>
      </c>
      <c r="C149" s="123"/>
      <c r="D149" s="124">
        <v>2</v>
      </c>
      <c r="E149" s="125">
        <v>3312</v>
      </c>
      <c r="F149" s="124">
        <v>561</v>
      </c>
      <c r="G149" s="123">
        <v>0.02</v>
      </c>
      <c r="H149" s="124">
        <v>1</v>
      </c>
      <c r="I149" s="126">
        <v>3</v>
      </c>
      <c r="J149" s="126">
        <v>3</v>
      </c>
      <c r="K149" s="127">
        <v>1</v>
      </c>
      <c r="L149" s="117">
        <v>1</v>
      </c>
      <c r="M149" s="128"/>
      <c r="N149" s="129"/>
      <c r="O149" s="130"/>
      <c r="P149" s="120">
        <v>0</v>
      </c>
      <c r="S149" s="113">
        <f t="shared" si="6"/>
        <v>0</v>
      </c>
      <c r="T149" s="113"/>
      <c r="Y149" s="113">
        <f t="shared" si="7"/>
        <v>0</v>
      </c>
      <c r="Z149" s="113">
        <f t="shared" si="8"/>
        <v>0</v>
      </c>
    </row>
    <row r="150" spans="1:26" s="120" customFormat="1">
      <c r="A150" s="121" t="s">
        <v>27</v>
      </c>
      <c r="B150" s="122">
        <v>3</v>
      </c>
      <c r="C150" s="123"/>
      <c r="D150" s="124">
        <v>2</v>
      </c>
      <c r="E150" s="125">
        <v>1863</v>
      </c>
      <c r="F150" s="124">
        <v>1090</v>
      </c>
      <c r="G150" s="123">
        <v>0.05</v>
      </c>
      <c r="H150" s="124">
        <v>1</v>
      </c>
      <c r="I150" s="126">
        <v>4</v>
      </c>
      <c r="J150" s="126">
        <v>4</v>
      </c>
      <c r="K150" s="127">
        <v>1</v>
      </c>
      <c r="L150" s="117">
        <v>1</v>
      </c>
      <c r="M150" s="128"/>
      <c r="N150" s="129"/>
      <c r="O150" s="130"/>
      <c r="P150" s="120">
        <v>0</v>
      </c>
      <c r="S150" s="113">
        <f t="shared" si="6"/>
        <v>0</v>
      </c>
      <c r="T150" s="113"/>
      <c r="Y150" s="113">
        <f t="shared" si="7"/>
        <v>0</v>
      </c>
      <c r="Z150" s="113">
        <f t="shared" si="8"/>
        <v>0</v>
      </c>
    </row>
    <row r="151" spans="1:26" s="120" customFormat="1">
      <c r="A151" s="121" t="s">
        <v>28</v>
      </c>
      <c r="B151" s="122">
        <v>3</v>
      </c>
      <c r="C151" s="123"/>
      <c r="D151" s="124">
        <v>2</v>
      </c>
      <c r="E151" s="125">
        <v>1945</v>
      </c>
      <c r="F151" s="124">
        <v>1405</v>
      </c>
      <c r="G151" s="123">
        <v>7.0000000000000007E-2</v>
      </c>
      <c r="H151" s="124">
        <v>1</v>
      </c>
      <c r="I151" s="126">
        <v>6</v>
      </c>
      <c r="J151" s="126">
        <v>6</v>
      </c>
      <c r="K151" s="127">
        <v>1</v>
      </c>
      <c r="L151" s="117">
        <v>1</v>
      </c>
      <c r="M151" s="128"/>
      <c r="N151" s="129"/>
      <c r="O151" s="130"/>
      <c r="P151" s="120">
        <v>0</v>
      </c>
      <c r="S151" s="113">
        <f t="shared" si="6"/>
        <v>0</v>
      </c>
      <c r="T151" s="113"/>
      <c r="Y151" s="113">
        <f t="shared" si="7"/>
        <v>0</v>
      </c>
      <c r="Z151" s="113">
        <f t="shared" si="8"/>
        <v>0</v>
      </c>
    </row>
    <row r="152" spans="1:26" s="120" customFormat="1">
      <c r="A152" s="121" t="s">
        <v>29</v>
      </c>
      <c r="B152" s="122">
        <v>3</v>
      </c>
      <c r="C152" s="123"/>
      <c r="D152" s="124">
        <v>2</v>
      </c>
      <c r="E152" s="125">
        <v>2074</v>
      </c>
      <c r="F152" s="124">
        <v>867</v>
      </c>
      <c r="G152" s="123">
        <v>7.0000000000000007E-2</v>
      </c>
      <c r="H152" s="124">
        <v>1</v>
      </c>
      <c r="I152" s="126">
        <v>6</v>
      </c>
      <c r="J152" s="126">
        <v>6</v>
      </c>
      <c r="K152" s="127">
        <v>1</v>
      </c>
      <c r="L152" s="117">
        <v>1</v>
      </c>
      <c r="M152" s="128"/>
      <c r="N152" s="129"/>
      <c r="O152" s="130"/>
      <c r="P152" s="120">
        <v>0</v>
      </c>
      <c r="S152" s="113">
        <f t="shared" si="6"/>
        <v>0</v>
      </c>
      <c r="T152" s="113"/>
      <c r="Y152" s="113">
        <f t="shared" si="7"/>
        <v>0</v>
      </c>
      <c r="Z152" s="113">
        <f t="shared" si="8"/>
        <v>0</v>
      </c>
    </row>
    <row r="153" spans="1:26" s="120" customFormat="1">
      <c r="A153" s="121" t="s">
        <v>30</v>
      </c>
      <c r="B153" s="122">
        <v>3</v>
      </c>
      <c r="C153" s="123"/>
      <c r="D153" s="124">
        <v>2</v>
      </c>
      <c r="E153" s="125">
        <v>4486</v>
      </c>
      <c r="F153" s="124">
        <v>1132</v>
      </c>
      <c r="G153" s="123">
        <v>0.11</v>
      </c>
      <c r="H153" s="124">
        <v>1</v>
      </c>
      <c r="I153" s="126">
        <v>5</v>
      </c>
      <c r="J153" s="126">
        <v>5</v>
      </c>
      <c r="K153" s="127">
        <v>1</v>
      </c>
      <c r="L153" s="117">
        <v>1</v>
      </c>
      <c r="M153" s="128"/>
      <c r="N153" s="129"/>
      <c r="O153" s="130"/>
      <c r="P153" s="120">
        <v>0</v>
      </c>
      <c r="S153" s="113">
        <f t="shared" si="6"/>
        <v>0</v>
      </c>
      <c r="T153" s="113"/>
      <c r="Y153" s="113">
        <f t="shared" si="7"/>
        <v>0</v>
      </c>
      <c r="Z153" s="113">
        <f t="shared" si="8"/>
        <v>0</v>
      </c>
    </row>
    <row r="154" spans="1:26" s="120" customFormat="1">
      <c r="A154" s="121" t="s">
        <v>31</v>
      </c>
      <c r="B154" s="122">
        <v>3</v>
      </c>
      <c r="C154" s="123"/>
      <c r="D154" s="124">
        <v>2</v>
      </c>
      <c r="E154" s="125">
        <v>549</v>
      </c>
      <c r="F154" s="124">
        <v>397</v>
      </c>
      <c r="G154" s="123">
        <v>7.0000000000000007E-2</v>
      </c>
      <c r="H154" s="124">
        <v>1</v>
      </c>
      <c r="I154" s="126">
        <v>3</v>
      </c>
      <c r="J154" s="126">
        <v>3</v>
      </c>
      <c r="K154" s="127">
        <v>1</v>
      </c>
      <c r="L154" s="117">
        <v>1</v>
      </c>
      <c r="M154" s="128"/>
      <c r="N154" s="129"/>
      <c r="O154" s="130"/>
      <c r="P154" s="120">
        <v>0</v>
      </c>
      <c r="S154" s="113">
        <f t="shared" si="6"/>
        <v>0</v>
      </c>
      <c r="T154" s="113"/>
      <c r="Y154" s="113">
        <f t="shared" si="7"/>
        <v>0</v>
      </c>
      <c r="Z154" s="113">
        <f t="shared" si="8"/>
        <v>0</v>
      </c>
    </row>
    <row r="155" spans="1:26" s="120" customFormat="1">
      <c r="A155" s="121" t="s">
        <v>32</v>
      </c>
      <c r="B155" s="122">
        <v>3</v>
      </c>
      <c r="C155" s="123"/>
      <c r="D155" s="124">
        <v>2</v>
      </c>
      <c r="E155" s="125">
        <v>2920</v>
      </c>
      <c r="F155" s="124">
        <v>816</v>
      </c>
      <c r="G155" s="123">
        <v>0.12</v>
      </c>
      <c r="H155" s="124">
        <v>1</v>
      </c>
      <c r="I155" s="126">
        <v>4</v>
      </c>
      <c r="J155" s="126">
        <v>4</v>
      </c>
      <c r="K155" s="127">
        <v>1</v>
      </c>
      <c r="L155" s="117">
        <v>1</v>
      </c>
      <c r="M155" s="128"/>
      <c r="N155" s="129"/>
      <c r="O155" s="130"/>
      <c r="P155" s="120">
        <v>0</v>
      </c>
      <c r="S155" s="113">
        <f t="shared" si="6"/>
        <v>0</v>
      </c>
      <c r="T155" s="113"/>
      <c r="Y155" s="113">
        <f t="shared" si="7"/>
        <v>0</v>
      </c>
      <c r="Z155" s="113">
        <f t="shared" si="8"/>
        <v>0</v>
      </c>
    </row>
    <row r="156" spans="1:26" s="120" customFormat="1">
      <c r="A156" s="121" t="s">
        <v>134</v>
      </c>
      <c r="B156" s="122">
        <v>3</v>
      </c>
      <c r="C156" s="123"/>
      <c r="D156" s="124">
        <v>2</v>
      </c>
      <c r="E156" s="125">
        <v>3297</v>
      </c>
      <c r="F156" s="124">
        <v>479</v>
      </c>
      <c r="G156" s="123">
        <v>0.13</v>
      </c>
      <c r="H156" s="124">
        <v>1</v>
      </c>
      <c r="I156" s="126">
        <v>5</v>
      </c>
      <c r="J156" s="126">
        <v>5</v>
      </c>
      <c r="K156" s="127">
        <v>1</v>
      </c>
      <c r="L156" s="117">
        <v>1</v>
      </c>
      <c r="M156" s="128"/>
      <c r="N156" s="129"/>
      <c r="O156" s="130"/>
      <c r="P156" s="120">
        <v>0</v>
      </c>
      <c r="S156" s="113">
        <f t="shared" si="6"/>
        <v>0</v>
      </c>
      <c r="T156" s="113"/>
      <c r="Y156" s="113">
        <f t="shared" si="7"/>
        <v>0</v>
      </c>
      <c r="Z156" s="113">
        <f t="shared" si="8"/>
        <v>0</v>
      </c>
    </row>
    <row r="157" spans="1:26" s="120" customFormat="1">
      <c r="A157" s="121" t="s">
        <v>33</v>
      </c>
      <c r="B157" s="122">
        <v>3</v>
      </c>
      <c r="C157" s="123"/>
      <c r="D157" s="124">
        <v>2</v>
      </c>
      <c r="E157" s="125">
        <v>1191</v>
      </c>
      <c r="F157" s="124">
        <v>477</v>
      </c>
      <c r="G157" s="123">
        <v>0.06</v>
      </c>
      <c r="H157" s="124">
        <v>1</v>
      </c>
      <c r="I157" s="126">
        <v>6</v>
      </c>
      <c r="J157" s="126">
        <v>6</v>
      </c>
      <c r="K157" s="127">
        <v>1</v>
      </c>
      <c r="L157" s="117">
        <v>1</v>
      </c>
      <c r="M157" s="128"/>
      <c r="N157" s="129"/>
      <c r="O157" s="130"/>
      <c r="P157" s="120">
        <v>0</v>
      </c>
      <c r="S157" s="113">
        <f t="shared" si="6"/>
        <v>0</v>
      </c>
      <c r="T157" s="113"/>
      <c r="Y157" s="113">
        <f t="shared" si="7"/>
        <v>0</v>
      </c>
      <c r="Z157" s="113">
        <f t="shared" si="8"/>
        <v>0</v>
      </c>
    </row>
    <row r="158" spans="1:26" s="120" customFormat="1">
      <c r="A158" s="121" t="s">
        <v>52</v>
      </c>
      <c r="B158" s="122">
        <v>3</v>
      </c>
      <c r="C158" s="123"/>
      <c r="D158" s="124">
        <v>2</v>
      </c>
      <c r="E158" s="125">
        <v>2904</v>
      </c>
      <c r="F158" s="124">
        <v>1573</v>
      </c>
      <c r="G158" s="123">
        <v>0.11</v>
      </c>
      <c r="H158" s="124">
        <v>1</v>
      </c>
      <c r="I158" s="126">
        <v>7</v>
      </c>
      <c r="J158" s="126">
        <v>7</v>
      </c>
      <c r="K158" s="127">
        <v>1</v>
      </c>
      <c r="L158" s="117">
        <v>1</v>
      </c>
      <c r="M158" s="128"/>
      <c r="N158" s="129"/>
      <c r="O158" s="130"/>
      <c r="P158" s="120">
        <v>0</v>
      </c>
      <c r="S158" s="113">
        <f t="shared" si="6"/>
        <v>0</v>
      </c>
      <c r="T158" s="113"/>
      <c r="Y158" s="113">
        <f t="shared" si="7"/>
        <v>0</v>
      </c>
      <c r="Z158" s="113">
        <f t="shared" si="8"/>
        <v>0</v>
      </c>
    </row>
    <row r="159" spans="1:26" s="120" customFormat="1">
      <c r="A159" s="121" t="s">
        <v>53</v>
      </c>
      <c r="B159" s="122">
        <v>3</v>
      </c>
      <c r="C159" s="123"/>
      <c r="D159" s="124">
        <v>2</v>
      </c>
      <c r="E159" s="125">
        <v>3085</v>
      </c>
      <c r="F159" s="124">
        <v>770</v>
      </c>
      <c r="G159" s="123">
        <v>0.08</v>
      </c>
      <c r="H159" s="124">
        <v>1</v>
      </c>
      <c r="I159" s="126">
        <v>5</v>
      </c>
      <c r="J159" s="126">
        <v>5</v>
      </c>
      <c r="K159" s="127">
        <v>1</v>
      </c>
      <c r="L159" s="117">
        <v>1</v>
      </c>
      <c r="M159" s="128"/>
      <c r="N159" s="129"/>
      <c r="O159" s="130"/>
      <c r="P159" s="120">
        <v>0</v>
      </c>
      <c r="S159" s="113">
        <f t="shared" si="6"/>
        <v>0</v>
      </c>
      <c r="T159" s="113"/>
      <c r="Y159" s="113">
        <f t="shared" si="7"/>
        <v>0</v>
      </c>
      <c r="Z159" s="113">
        <f t="shared" si="8"/>
        <v>0</v>
      </c>
    </row>
  </sheetData>
  <pageMargins left="0.75" right="0.75" top="1" bottom="1" header="0.5" footer="0.5"/>
  <pageSetup orientation="portrait" horizontalDpi="4294967292" verticalDpi="4294967292" r:id="rId1"/>
  <headerFooter alignWithMargins="0"/>
</worksheet>
</file>

<file path=xl/worksheets/sheet8.xml><?xml version="1.0" encoding="utf-8"?>
<worksheet xmlns="http://schemas.openxmlformats.org/spreadsheetml/2006/main" xmlns:r="http://schemas.openxmlformats.org/officeDocument/2006/relationships">
  <dimension ref="A1:AK394"/>
  <sheetViews>
    <sheetView topLeftCell="A139" zoomScale="75" zoomScaleNormal="75" zoomScaleSheetLayoutView="82" workbookViewId="0">
      <selection activeCell="I158" sqref="I158"/>
    </sheetView>
  </sheetViews>
  <sheetFormatPr defaultColWidth="9.140625" defaultRowHeight="15"/>
  <cols>
    <col min="1" max="1" width="3.5703125" style="209" customWidth="1"/>
    <col min="2" max="2" width="41.5703125" style="209" bestFit="1" customWidth="1"/>
    <col min="3" max="3" width="27.28515625" style="209" bestFit="1" customWidth="1"/>
    <col min="4" max="4" width="30.5703125" style="209" bestFit="1" customWidth="1"/>
    <col min="5" max="5" width="26" style="209" customWidth="1"/>
    <col min="6" max="6" width="28.85546875" style="209" bestFit="1" customWidth="1"/>
    <col min="7" max="13" width="15.140625" style="209" customWidth="1"/>
    <col min="14" max="14" width="16.5703125" style="209" bestFit="1" customWidth="1"/>
    <col min="15" max="31" width="15.140625" style="209" customWidth="1"/>
    <col min="32" max="32" width="17.28515625" style="209" customWidth="1"/>
    <col min="33" max="34" width="15.140625" style="209" customWidth="1"/>
    <col min="35" max="16384" width="9.140625" style="209"/>
  </cols>
  <sheetData>
    <row r="1" spans="2:35">
      <c r="B1" s="303"/>
      <c r="C1" s="304"/>
      <c r="D1" s="304"/>
      <c r="E1" s="305"/>
      <c r="F1" s="306"/>
      <c r="G1" s="306"/>
      <c r="H1" s="306"/>
      <c r="I1" s="306"/>
      <c r="J1" s="306"/>
      <c r="K1" s="306"/>
      <c r="L1" s="306"/>
      <c r="M1" s="306"/>
      <c r="N1" s="306"/>
      <c r="O1" s="306"/>
      <c r="P1" s="306"/>
      <c r="Q1" s="306"/>
      <c r="R1" s="306"/>
      <c r="S1" s="306"/>
      <c r="T1" s="306"/>
      <c r="U1" s="306"/>
      <c r="V1" s="306"/>
      <c r="W1" s="306"/>
      <c r="X1" s="306"/>
      <c r="Y1" s="306"/>
      <c r="Z1" s="306"/>
      <c r="AA1" s="306"/>
      <c r="AB1" s="306"/>
      <c r="AC1" s="306"/>
      <c r="AD1" s="306"/>
      <c r="AE1" s="306"/>
      <c r="AF1" s="306"/>
      <c r="AG1" s="306"/>
      <c r="AH1" s="306"/>
      <c r="AI1" s="306"/>
    </row>
    <row r="2" spans="2:35" s="301" customFormat="1" ht="15.75" customHeight="1">
      <c r="B2" s="317" t="s">
        <v>4</v>
      </c>
      <c r="C2" s="307" t="s">
        <v>314</v>
      </c>
      <c r="D2" s="307" t="s">
        <v>315</v>
      </c>
      <c r="E2" s="307" t="s">
        <v>316</v>
      </c>
      <c r="F2" s="307" t="s">
        <v>317</v>
      </c>
      <c r="G2" s="307" t="s">
        <v>318</v>
      </c>
      <c r="H2" s="307" t="s">
        <v>319</v>
      </c>
      <c r="I2" s="307" t="s">
        <v>320</v>
      </c>
      <c r="J2" s="307" t="s">
        <v>321</v>
      </c>
      <c r="K2" s="307" t="s">
        <v>322</v>
      </c>
      <c r="L2" s="307" t="s">
        <v>323</v>
      </c>
      <c r="M2" s="307" t="s">
        <v>324</v>
      </c>
      <c r="N2" s="307" t="s">
        <v>325</v>
      </c>
      <c r="O2" s="307" t="s">
        <v>326</v>
      </c>
      <c r="P2" s="307" t="s">
        <v>327</v>
      </c>
      <c r="Q2" s="307" t="s">
        <v>328</v>
      </c>
      <c r="R2" s="307" t="s">
        <v>329</v>
      </c>
      <c r="S2" s="307" t="s">
        <v>330</v>
      </c>
      <c r="T2" s="307" t="s">
        <v>331</v>
      </c>
      <c r="U2" s="307" t="s">
        <v>332</v>
      </c>
      <c r="V2" s="307" t="s">
        <v>333</v>
      </c>
      <c r="W2" s="307" t="s">
        <v>334</v>
      </c>
      <c r="X2" s="307" t="s">
        <v>335</v>
      </c>
      <c r="Y2" s="307" t="s">
        <v>336</v>
      </c>
      <c r="Z2" s="307" t="s">
        <v>337</v>
      </c>
      <c r="AA2" s="307" t="s">
        <v>338</v>
      </c>
      <c r="AB2" s="307" t="s">
        <v>339</v>
      </c>
      <c r="AC2" s="307" t="s">
        <v>340</v>
      </c>
      <c r="AD2" s="307" t="s">
        <v>341</v>
      </c>
      <c r="AE2" s="307" t="s">
        <v>342</v>
      </c>
      <c r="AF2" s="300" t="s">
        <v>34</v>
      </c>
      <c r="AG2" s="300" t="s">
        <v>35</v>
      </c>
      <c r="AH2" s="300" t="s">
        <v>36</v>
      </c>
    </row>
    <row r="3" spans="2:35" s="146" customFormat="1" ht="15.75" customHeight="1">
      <c r="B3" s="147" t="s">
        <v>136</v>
      </c>
      <c r="C3" s="148" t="s">
        <v>284</v>
      </c>
      <c r="D3" s="148"/>
      <c r="E3" s="148"/>
      <c r="F3" s="148"/>
      <c r="G3" s="148"/>
      <c r="H3" s="148"/>
      <c r="I3" s="149"/>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50"/>
    </row>
    <row r="4" spans="2:35" s="146" customFormat="1" ht="15.75" customHeight="1">
      <c r="B4" s="151" t="s">
        <v>137</v>
      </c>
      <c r="C4" s="152">
        <v>0</v>
      </c>
      <c r="D4" s="152">
        <v>0</v>
      </c>
      <c r="E4" s="152">
        <v>0</v>
      </c>
      <c r="F4" s="152">
        <v>0</v>
      </c>
      <c r="G4" s="152">
        <v>0</v>
      </c>
      <c r="H4" s="152">
        <v>0</v>
      </c>
      <c r="I4" s="152">
        <v>0</v>
      </c>
      <c r="J4" s="152">
        <v>0</v>
      </c>
      <c r="K4" s="152">
        <v>0</v>
      </c>
      <c r="L4" s="152">
        <v>0</v>
      </c>
      <c r="M4" s="152">
        <v>0</v>
      </c>
      <c r="N4" s="152">
        <v>0</v>
      </c>
      <c r="O4" s="152">
        <v>0</v>
      </c>
      <c r="P4" s="152">
        <v>0</v>
      </c>
      <c r="Q4" s="152">
        <v>0</v>
      </c>
      <c r="R4" s="152">
        <v>0</v>
      </c>
      <c r="S4" s="152">
        <v>0</v>
      </c>
      <c r="T4" s="152">
        <v>0</v>
      </c>
      <c r="U4" s="152">
        <v>0</v>
      </c>
      <c r="V4" s="152">
        <v>0</v>
      </c>
      <c r="W4" s="152">
        <v>0</v>
      </c>
      <c r="X4" s="152">
        <v>0</v>
      </c>
      <c r="Y4" s="152">
        <v>0</v>
      </c>
      <c r="Z4" s="152">
        <v>0</v>
      </c>
      <c r="AA4" s="152">
        <v>0</v>
      </c>
      <c r="AB4" s="152">
        <v>0</v>
      </c>
      <c r="AC4" s="152">
        <v>0</v>
      </c>
      <c r="AD4" s="152">
        <v>0</v>
      </c>
      <c r="AE4" s="152">
        <v>0</v>
      </c>
      <c r="AF4" s="459">
        <v>0</v>
      </c>
      <c r="AG4" s="459">
        <v>0</v>
      </c>
      <c r="AH4" s="459">
        <v>0</v>
      </c>
    </row>
    <row r="5" spans="2:35" s="146" customFormat="1" ht="15.75" customHeight="1">
      <c r="B5" s="151" t="s">
        <v>0</v>
      </c>
      <c r="C5" s="152">
        <v>131.29238095238097</v>
      </c>
      <c r="D5" s="152">
        <v>274.93428571428575</v>
      </c>
      <c r="E5" s="152">
        <v>98.673333333333332</v>
      </c>
      <c r="F5" s="152">
        <v>124.57476190476191</v>
      </c>
      <c r="G5" s="152">
        <v>171.9047619047619</v>
      </c>
      <c r="H5" s="152">
        <v>210.16904761904763</v>
      </c>
      <c r="I5" s="152">
        <v>59.523809523809526</v>
      </c>
      <c r="J5" s="152">
        <v>191.9047619047619</v>
      </c>
      <c r="K5" s="152">
        <v>169.76190476190479</v>
      </c>
      <c r="L5" s="152">
        <v>33.714285714285715</v>
      </c>
      <c r="M5" s="152">
        <v>90</v>
      </c>
      <c r="N5" s="152">
        <v>96.904761904761912</v>
      </c>
      <c r="O5" s="152">
        <v>152.85714285714286</v>
      </c>
      <c r="P5" s="152">
        <v>90.952380952380949</v>
      </c>
      <c r="Q5" s="152">
        <v>55.238095238095241</v>
      </c>
      <c r="R5" s="152">
        <v>61.666666666666671</v>
      </c>
      <c r="S5" s="152">
        <v>61.666666666666671</v>
      </c>
      <c r="T5" s="152">
        <v>101.66666666666667</v>
      </c>
      <c r="U5" s="152">
        <v>61.666666666666671</v>
      </c>
      <c r="V5" s="152">
        <v>42.857142857142854</v>
      </c>
      <c r="W5" s="152">
        <v>85.714285714285708</v>
      </c>
      <c r="X5" s="152">
        <v>105.71428571428571</v>
      </c>
      <c r="Y5" s="152">
        <v>50.714285714285708</v>
      </c>
      <c r="Z5" s="152">
        <v>56.706190476190471</v>
      </c>
      <c r="AA5" s="152">
        <v>45.527142857142856</v>
      </c>
      <c r="AB5" s="152">
        <v>48.384285714285717</v>
      </c>
      <c r="AC5" s="152">
        <v>43.571428571428569</v>
      </c>
      <c r="AD5" s="152">
        <v>47.857142857142861</v>
      </c>
      <c r="AE5" s="152">
        <v>86.428571428571431</v>
      </c>
      <c r="AF5" s="459">
        <v>98.363694581280782</v>
      </c>
      <c r="AG5" s="459">
        <v>33.714285714285715</v>
      </c>
      <c r="AH5" s="459">
        <v>274.93428571428575</v>
      </c>
    </row>
    <row r="6" spans="2:35" s="146" customFormat="1" ht="15.75" customHeight="1">
      <c r="B6" s="151" t="s">
        <v>1</v>
      </c>
      <c r="C6" s="152">
        <v>0</v>
      </c>
      <c r="D6" s="152">
        <v>580</v>
      </c>
      <c r="E6" s="152">
        <v>0</v>
      </c>
      <c r="F6" s="152">
        <v>0</v>
      </c>
      <c r="G6" s="152">
        <v>0</v>
      </c>
      <c r="H6" s="152">
        <v>0</v>
      </c>
      <c r="I6" s="152">
        <v>0</v>
      </c>
      <c r="J6" s="152">
        <v>0</v>
      </c>
      <c r="K6" s="152">
        <v>0</v>
      </c>
      <c r="L6" s="152">
        <v>0</v>
      </c>
      <c r="M6" s="152">
        <v>0</v>
      </c>
      <c r="N6" s="152">
        <v>0</v>
      </c>
      <c r="O6" s="152">
        <v>0</v>
      </c>
      <c r="P6" s="152">
        <v>0</v>
      </c>
      <c r="Q6" s="152">
        <v>0</v>
      </c>
      <c r="R6" s="152">
        <v>0</v>
      </c>
      <c r="S6" s="152">
        <v>0</v>
      </c>
      <c r="T6" s="152">
        <v>0</v>
      </c>
      <c r="U6" s="152">
        <v>0</v>
      </c>
      <c r="V6" s="152">
        <v>0</v>
      </c>
      <c r="W6" s="152">
        <v>0</v>
      </c>
      <c r="X6" s="152">
        <v>0</v>
      </c>
      <c r="Y6" s="152">
        <v>0</v>
      </c>
      <c r="Z6" s="152">
        <v>0</v>
      </c>
      <c r="AA6" s="152">
        <v>0</v>
      </c>
      <c r="AB6" s="152">
        <v>0</v>
      </c>
      <c r="AC6" s="152">
        <v>0</v>
      </c>
      <c r="AD6" s="152">
        <v>0</v>
      </c>
      <c r="AE6" s="152">
        <v>0</v>
      </c>
      <c r="AF6" s="459">
        <v>20</v>
      </c>
      <c r="AG6" s="459">
        <v>0</v>
      </c>
      <c r="AH6" s="459">
        <v>580</v>
      </c>
    </row>
    <row r="7" spans="2:35" s="146" customFormat="1" ht="15.75" customHeight="1">
      <c r="B7" s="151" t="s">
        <v>138</v>
      </c>
      <c r="C7" s="152">
        <v>0</v>
      </c>
      <c r="D7" s="152">
        <v>0</v>
      </c>
      <c r="E7" s="152">
        <v>0</v>
      </c>
      <c r="F7" s="152">
        <v>0</v>
      </c>
      <c r="G7" s="152">
        <v>0</v>
      </c>
      <c r="H7" s="152">
        <v>0</v>
      </c>
      <c r="I7" s="152">
        <v>0</v>
      </c>
      <c r="J7" s="152">
        <v>0</v>
      </c>
      <c r="K7" s="152">
        <v>0</v>
      </c>
      <c r="L7" s="152">
        <v>0</v>
      </c>
      <c r="M7" s="152">
        <v>0</v>
      </c>
      <c r="N7" s="152">
        <v>0</v>
      </c>
      <c r="O7" s="152">
        <v>0</v>
      </c>
      <c r="P7" s="152">
        <v>0</v>
      </c>
      <c r="Q7" s="152">
        <v>0</v>
      </c>
      <c r="R7" s="152">
        <v>0</v>
      </c>
      <c r="S7" s="152">
        <v>0</v>
      </c>
      <c r="T7" s="152">
        <v>0</v>
      </c>
      <c r="U7" s="152">
        <v>0</v>
      </c>
      <c r="V7" s="152">
        <v>0</v>
      </c>
      <c r="W7" s="152">
        <v>0</v>
      </c>
      <c r="X7" s="152">
        <v>0</v>
      </c>
      <c r="Y7" s="152">
        <v>0</v>
      </c>
      <c r="Z7" s="152">
        <v>0</v>
      </c>
      <c r="AA7" s="152">
        <v>0</v>
      </c>
      <c r="AB7" s="152">
        <v>0</v>
      </c>
      <c r="AC7" s="152">
        <v>0</v>
      </c>
      <c r="AD7" s="152">
        <v>0</v>
      </c>
      <c r="AE7" s="152">
        <v>0</v>
      </c>
      <c r="AF7" s="459">
        <v>0</v>
      </c>
      <c r="AG7" s="459">
        <v>0</v>
      </c>
      <c r="AH7" s="459">
        <v>0</v>
      </c>
    </row>
    <row r="8" spans="2:35" s="146" customFormat="1" ht="15.75" customHeight="1">
      <c r="B8" s="154" t="s">
        <v>139</v>
      </c>
      <c r="C8" s="152">
        <v>131.29238095238097</v>
      </c>
      <c r="D8" s="152">
        <v>854.93428571428581</v>
      </c>
      <c r="E8" s="152">
        <v>98.673333333333332</v>
      </c>
      <c r="F8" s="152">
        <v>124.57476190476191</v>
      </c>
      <c r="G8" s="152">
        <v>171.9047619047619</v>
      </c>
      <c r="H8" s="152">
        <v>210.16904761904763</v>
      </c>
      <c r="I8" s="152">
        <v>59.523809523809526</v>
      </c>
      <c r="J8" s="152">
        <v>191.9047619047619</v>
      </c>
      <c r="K8" s="152">
        <v>169.76190476190479</v>
      </c>
      <c r="L8" s="152">
        <v>33.714285714285715</v>
      </c>
      <c r="M8" s="152">
        <v>90</v>
      </c>
      <c r="N8" s="152">
        <v>96.904761904761912</v>
      </c>
      <c r="O8" s="152">
        <v>152.85714285714286</v>
      </c>
      <c r="P8" s="152">
        <v>90.952380952380949</v>
      </c>
      <c r="Q8" s="152">
        <v>55.238095238095241</v>
      </c>
      <c r="R8" s="152">
        <v>61.666666666666671</v>
      </c>
      <c r="S8" s="152">
        <v>61.666666666666671</v>
      </c>
      <c r="T8" s="152">
        <v>101.66666666666667</v>
      </c>
      <c r="U8" s="152">
        <v>61.666666666666671</v>
      </c>
      <c r="V8" s="152">
        <v>42.857142857142854</v>
      </c>
      <c r="W8" s="152">
        <v>85.714285714285708</v>
      </c>
      <c r="X8" s="152">
        <v>105.71428571428571</v>
      </c>
      <c r="Y8" s="152">
        <v>50.714285714285708</v>
      </c>
      <c r="Z8" s="152">
        <v>56.706190476190471</v>
      </c>
      <c r="AA8" s="152">
        <v>45.527142857142856</v>
      </c>
      <c r="AB8" s="152">
        <v>48.384285714285717</v>
      </c>
      <c r="AC8" s="152">
        <v>43.571428571428569</v>
      </c>
      <c r="AD8" s="152">
        <v>47.857142857142861</v>
      </c>
      <c r="AE8" s="152">
        <v>86.428571428571431</v>
      </c>
      <c r="AF8" s="459">
        <v>118.36369458128078</v>
      </c>
      <c r="AG8" s="459">
        <v>33.714285714285715</v>
      </c>
      <c r="AH8" s="459">
        <v>854.93428571428581</v>
      </c>
    </row>
    <row r="9" spans="2:35" s="146" customFormat="1" ht="15.75" customHeight="1">
      <c r="B9" s="155"/>
      <c r="C9" s="326"/>
      <c r="D9" s="326"/>
      <c r="E9" s="326"/>
      <c r="F9" s="152"/>
      <c r="G9" s="152"/>
      <c r="H9" s="152"/>
      <c r="I9" s="152"/>
      <c r="J9" s="152"/>
      <c r="K9" s="152"/>
      <c r="L9" s="152"/>
      <c r="M9" s="152"/>
      <c r="N9" s="152"/>
      <c r="O9" s="152"/>
      <c r="P9" s="152"/>
      <c r="Q9" s="152"/>
      <c r="R9" s="152"/>
      <c r="S9" s="152"/>
      <c r="T9" s="152"/>
      <c r="U9" s="152"/>
      <c r="V9" s="152"/>
      <c r="W9" s="152"/>
      <c r="X9" s="152"/>
      <c r="Y9" s="152"/>
      <c r="Z9" s="152"/>
      <c r="AA9" s="152"/>
      <c r="AB9" s="152"/>
      <c r="AC9" s="152"/>
      <c r="AD9" s="152"/>
      <c r="AE9" s="152"/>
      <c r="AF9" s="459"/>
      <c r="AG9" s="459"/>
      <c r="AH9" s="459"/>
    </row>
    <row r="10" spans="2:35" s="146" customFormat="1" ht="15.75" customHeight="1">
      <c r="B10" s="156" t="s">
        <v>140</v>
      </c>
      <c r="C10" s="460"/>
      <c r="D10" s="460"/>
      <c r="E10" s="460"/>
      <c r="F10" s="460"/>
      <c r="G10" s="460"/>
      <c r="H10" s="460"/>
      <c r="I10" s="460"/>
      <c r="J10" s="460"/>
      <c r="K10" s="460"/>
      <c r="L10" s="460"/>
      <c r="M10" s="460"/>
      <c r="N10" s="460"/>
      <c r="O10" s="460"/>
      <c r="P10" s="460"/>
      <c r="Q10" s="460"/>
      <c r="R10" s="460"/>
      <c r="S10" s="460"/>
      <c r="T10" s="460"/>
      <c r="U10" s="460"/>
      <c r="V10" s="460"/>
      <c r="W10" s="460"/>
      <c r="X10" s="460"/>
      <c r="Y10" s="460"/>
      <c r="Z10" s="460"/>
      <c r="AA10" s="460"/>
      <c r="AB10" s="460"/>
      <c r="AC10" s="460"/>
      <c r="AD10" s="460"/>
      <c r="AE10" s="460"/>
      <c r="AF10" s="460"/>
      <c r="AG10" s="460"/>
      <c r="AH10" s="461"/>
    </row>
    <row r="11" spans="2:35" s="146" customFormat="1" ht="15.75" customHeight="1">
      <c r="B11" s="151" t="s">
        <v>2</v>
      </c>
      <c r="C11" s="152">
        <v>3446.1000000000004</v>
      </c>
      <c r="D11" s="152">
        <v>12978.119999999999</v>
      </c>
      <c r="E11" s="152">
        <v>4477.5240000000003</v>
      </c>
      <c r="F11" s="152">
        <v>9454.2839999999997</v>
      </c>
      <c r="G11" s="152">
        <v>3141.3</v>
      </c>
      <c r="H11" s="152">
        <v>10744.835999999999</v>
      </c>
      <c r="I11" s="152">
        <v>6888.3</v>
      </c>
      <c r="J11" s="152">
        <v>3408.3</v>
      </c>
      <c r="K11" s="152">
        <v>3638.7</v>
      </c>
      <c r="L11" s="152">
        <v>8858.8919999999998</v>
      </c>
      <c r="M11" s="152">
        <v>4452.0360000000001</v>
      </c>
      <c r="N11" s="152">
        <v>34398.300000000003</v>
      </c>
      <c r="O11" s="152">
        <v>6444.0360000000001</v>
      </c>
      <c r="P11" s="152">
        <v>5634.0360000000001</v>
      </c>
      <c r="Q11" s="152">
        <v>10782.036</v>
      </c>
      <c r="R11" s="152">
        <v>8089.2359999999999</v>
      </c>
      <c r="S11" s="152">
        <v>5364.0360000000001</v>
      </c>
      <c r="T11" s="152">
        <v>6054.0360000000001</v>
      </c>
      <c r="U11" s="152">
        <v>3156.0360000000001</v>
      </c>
      <c r="V11" s="152">
        <v>4683.0360000000001</v>
      </c>
      <c r="W11" s="152">
        <v>6112.2359999999999</v>
      </c>
      <c r="X11" s="152">
        <v>8058.0360000000001</v>
      </c>
      <c r="Y11" s="152">
        <v>3580.8360000000002</v>
      </c>
      <c r="Z11" s="152">
        <v>4041.0360000000001</v>
      </c>
      <c r="AA11" s="152">
        <v>8388.0360000000001</v>
      </c>
      <c r="AB11" s="152">
        <v>4899.6360000000004</v>
      </c>
      <c r="AC11" s="152">
        <v>9007.8359999999993</v>
      </c>
      <c r="AD11" s="152">
        <v>12645.036</v>
      </c>
      <c r="AE11" s="152">
        <v>9591.0360000000001</v>
      </c>
      <c r="AF11" s="459">
        <v>7669.5484137931016</v>
      </c>
      <c r="AG11" s="459">
        <v>3141.3</v>
      </c>
      <c r="AH11" s="459">
        <v>34398.300000000003</v>
      </c>
    </row>
    <row r="12" spans="2:35" s="159" customFormat="1" ht="15.75" customHeight="1">
      <c r="B12" s="151" t="s">
        <v>141</v>
      </c>
      <c r="C12" s="152">
        <v>763.66200000000003</v>
      </c>
      <c r="D12" s="152">
        <v>4059.3718000000003</v>
      </c>
      <c r="E12" s="152">
        <v>2202.36</v>
      </c>
      <c r="F12" s="152">
        <v>2558.7700000000004</v>
      </c>
      <c r="G12" s="152">
        <v>1030.29</v>
      </c>
      <c r="H12" s="152">
        <v>1441.75</v>
      </c>
      <c r="I12" s="152">
        <v>1050.98</v>
      </c>
      <c r="J12" s="152">
        <v>1188.03</v>
      </c>
      <c r="K12" s="152">
        <v>2183.84</v>
      </c>
      <c r="L12" s="152">
        <v>3133.7622727272728</v>
      </c>
      <c r="M12" s="152">
        <v>1070.25</v>
      </c>
      <c r="N12" s="152">
        <v>2660.08</v>
      </c>
      <c r="O12" s="152">
        <v>439.69000000000005</v>
      </c>
      <c r="P12" s="152">
        <v>1480.6227272727274</v>
      </c>
      <c r="Q12" s="152">
        <v>6756.289545454546</v>
      </c>
      <c r="R12" s="152">
        <v>2764.8695454545459</v>
      </c>
      <c r="S12" s="152">
        <v>3467.9086363636366</v>
      </c>
      <c r="T12" s="152">
        <v>3163.0181818181818</v>
      </c>
      <c r="U12" s="152">
        <v>655.83</v>
      </c>
      <c r="V12" s="152">
        <v>1301.9950000000001</v>
      </c>
      <c r="W12" s="152">
        <v>1698.9675</v>
      </c>
      <c r="X12" s="152">
        <v>1085.8185000000001</v>
      </c>
      <c r="Y12" s="152">
        <v>1396.9663636363637</v>
      </c>
      <c r="Z12" s="152">
        <v>481.74592592592603</v>
      </c>
      <c r="AA12" s="152">
        <v>1009.1672727272728</v>
      </c>
      <c r="AB12" s="152">
        <v>601.63000000000011</v>
      </c>
      <c r="AC12" s="152">
        <v>575.95000000000005</v>
      </c>
      <c r="AD12" s="152">
        <v>1899.1035000000002</v>
      </c>
      <c r="AE12" s="152">
        <v>914.91750000000013</v>
      </c>
      <c r="AF12" s="459">
        <v>1828.8840093579472</v>
      </c>
      <c r="AG12" s="459">
        <v>439.69000000000005</v>
      </c>
      <c r="AH12" s="459">
        <v>6756.289545454546</v>
      </c>
      <c r="AI12" s="146"/>
    </row>
    <row r="13" spans="2:35" s="146" customFormat="1" ht="15.75" customHeight="1">
      <c r="B13" s="151" t="s">
        <v>3</v>
      </c>
      <c r="C13" s="152">
        <v>130.21663999999998</v>
      </c>
      <c r="D13" s="152">
        <v>808.23803999999996</v>
      </c>
      <c r="E13" s="152">
        <v>305.50727000000001</v>
      </c>
      <c r="F13" s="152">
        <v>515.14483999999993</v>
      </c>
      <c r="G13" s="152">
        <v>256.60264000000001</v>
      </c>
      <c r="H13" s="152">
        <v>426.68503999999996</v>
      </c>
      <c r="I13" s="152">
        <v>264.72307999999998</v>
      </c>
      <c r="J13" s="152">
        <v>308.28294</v>
      </c>
      <c r="K13" s="152">
        <v>494.13952</v>
      </c>
      <c r="L13" s="152">
        <v>253.49274</v>
      </c>
      <c r="M13" s="152">
        <v>297.68322000000001</v>
      </c>
      <c r="N13" s="152">
        <v>785.30124000000001</v>
      </c>
      <c r="O13" s="152">
        <v>271.08456000000001</v>
      </c>
      <c r="P13" s="152">
        <v>380.88108</v>
      </c>
      <c r="Q13" s="152">
        <v>802.08870000000002</v>
      </c>
      <c r="R13" s="152">
        <v>621.44710363636364</v>
      </c>
      <c r="S13" s="152">
        <v>543.96510000000001</v>
      </c>
      <c r="T13" s="152">
        <v>569.53937999999994</v>
      </c>
      <c r="U13" s="152">
        <v>264.20562000000001</v>
      </c>
      <c r="V13" s="152">
        <v>219.06780000000001</v>
      </c>
      <c r="W13" s="152">
        <v>469.83509999999995</v>
      </c>
      <c r="X13" s="152">
        <v>406.99114000000003</v>
      </c>
      <c r="Y13" s="152">
        <v>244.91563636363637</v>
      </c>
      <c r="Z13" s="152">
        <v>222.32016181602938</v>
      </c>
      <c r="AA13" s="152">
        <v>213.60671999999997</v>
      </c>
      <c r="AB13" s="152">
        <v>133.94218000000001</v>
      </c>
      <c r="AC13" s="152">
        <v>204.85419400000001</v>
      </c>
      <c r="AD13" s="152">
        <v>328.74229500000001</v>
      </c>
      <c r="AE13" s="152">
        <v>2035.1414850000003</v>
      </c>
      <c r="AF13" s="459">
        <v>440.64294709710452</v>
      </c>
      <c r="AG13" s="459">
        <v>130.21663999999998</v>
      </c>
      <c r="AH13" s="459">
        <v>2035.1414850000003</v>
      </c>
    </row>
    <row r="14" spans="2:35" s="146" customFormat="1" ht="15.75" customHeight="1">
      <c r="B14" s="151" t="s">
        <v>142</v>
      </c>
      <c r="C14" s="152">
        <v>80.091526143999999</v>
      </c>
      <c r="D14" s="152">
        <v>436.13784166400001</v>
      </c>
      <c r="E14" s="152">
        <v>224.70490739200002</v>
      </c>
      <c r="F14" s="152">
        <v>275.42276966400004</v>
      </c>
      <c r="G14" s="152">
        <v>115.30558054399999</v>
      </c>
      <c r="H14" s="152">
        <v>167.41177958399999</v>
      </c>
      <c r="I14" s="152">
        <v>117.88699596799999</v>
      </c>
      <c r="J14" s="152">
        <v>134.069639424</v>
      </c>
      <c r="K14" s="152">
        <v>239.94696499200003</v>
      </c>
      <c r="L14" s="152">
        <v>303.49804914036366</v>
      </c>
      <c r="M14" s="152">
        <v>122.56681651199999</v>
      </c>
      <c r="N14" s="152">
        <v>308.70615910399999</v>
      </c>
      <c r="O14" s="152">
        <v>63.685400576000006</v>
      </c>
      <c r="P14" s="152">
        <v>166.79074113163639</v>
      </c>
      <c r="Q14" s="152">
        <v>677.23069079272739</v>
      </c>
      <c r="R14" s="152">
        <v>303.41397175854553</v>
      </c>
      <c r="S14" s="152">
        <v>359.4638867781818</v>
      </c>
      <c r="T14" s="152">
        <v>334.4371575389091</v>
      </c>
      <c r="U14" s="152">
        <v>82.435191552000006</v>
      </c>
      <c r="V14" s="152">
        <v>136.28722688000002</v>
      </c>
      <c r="W14" s="152">
        <v>194.32471296</v>
      </c>
      <c r="X14" s="152">
        <v>133.755743744</v>
      </c>
      <c r="Y14" s="152">
        <v>147.11262719999999</v>
      </c>
      <c r="Z14" s="152">
        <v>63.08432146167921</v>
      </c>
      <c r="AA14" s="152">
        <v>109.56054974836364</v>
      </c>
      <c r="AB14" s="152">
        <v>65.907267328000003</v>
      </c>
      <c r="AC14" s="152">
        <v>69.960055782400005</v>
      </c>
      <c r="AD14" s="152">
        <v>199.61498323200001</v>
      </c>
      <c r="AE14" s="152">
        <v>264.32528505600004</v>
      </c>
      <c r="AF14" s="459">
        <v>203.34961529837261</v>
      </c>
      <c r="AG14" s="459">
        <v>63.08432146167921</v>
      </c>
      <c r="AH14" s="459">
        <v>677.23069079272739</v>
      </c>
    </row>
    <row r="15" spans="2:35" s="146" customFormat="1" ht="15.75" customHeight="1">
      <c r="B15" s="151" t="s">
        <v>154</v>
      </c>
      <c r="C15" s="152">
        <v>56.111999999999995</v>
      </c>
      <c r="D15" s="152">
        <v>682.32500000000005</v>
      </c>
      <c r="E15" s="152">
        <v>3.3</v>
      </c>
      <c r="F15" s="152">
        <v>9</v>
      </c>
      <c r="G15" s="152">
        <v>14.399999999999999</v>
      </c>
      <c r="H15" s="152">
        <v>88.200000000000017</v>
      </c>
      <c r="I15" s="152">
        <v>24.84</v>
      </c>
      <c r="J15" s="152">
        <v>2.4</v>
      </c>
      <c r="K15" s="152">
        <v>73.2</v>
      </c>
      <c r="L15" s="152">
        <v>16.079999999999998</v>
      </c>
      <c r="M15" s="152">
        <v>16.940000000000001</v>
      </c>
      <c r="N15" s="152">
        <v>5.3999999999999995</v>
      </c>
      <c r="O15" s="152">
        <v>17.600000000000001</v>
      </c>
      <c r="P15" s="152">
        <v>7.2</v>
      </c>
      <c r="Q15" s="152">
        <v>108</v>
      </c>
      <c r="R15" s="152">
        <v>0</v>
      </c>
      <c r="S15" s="152">
        <v>16.8</v>
      </c>
      <c r="T15" s="152">
        <v>54.600000000000009</v>
      </c>
      <c r="U15" s="152">
        <v>3</v>
      </c>
      <c r="V15" s="152">
        <v>2.4</v>
      </c>
      <c r="W15" s="152">
        <v>7.1999999999999993</v>
      </c>
      <c r="X15" s="152">
        <v>225</v>
      </c>
      <c r="Y15" s="152">
        <v>4</v>
      </c>
      <c r="Z15" s="152">
        <v>115.2</v>
      </c>
      <c r="AA15" s="152">
        <v>51.196799999999989</v>
      </c>
      <c r="AB15" s="152">
        <v>11.040000000000001</v>
      </c>
      <c r="AC15" s="152">
        <v>5.3999999999999995</v>
      </c>
      <c r="AD15" s="152">
        <v>5.9399999999999995</v>
      </c>
      <c r="AE15" s="152">
        <v>10.079999999999998</v>
      </c>
      <c r="AF15" s="459">
        <v>56.443234482758633</v>
      </c>
      <c r="AG15" s="459">
        <v>0</v>
      </c>
      <c r="AH15" s="459">
        <v>682.32500000000005</v>
      </c>
    </row>
    <row r="16" spans="2:35" s="146" customFormat="1" ht="15.75" customHeight="1">
      <c r="B16" s="151" t="s">
        <v>145</v>
      </c>
      <c r="C16" s="152">
        <v>0</v>
      </c>
      <c r="D16" s="152">
        <v>0</v>
      </c>
      <c r="E16" s="152">
        <v>0</v>
      </c>
      <c r="F16" s="152">
        <v>0</v>
      </c>
      <c r="G16" s="152">
        <v>0</v>
      </c>
      <c r="H16" s="152">
        <v>0</v>
      </c>
      <c r="I16" s="152">
        <v>0</v>
      </c>
      <c r="J16" s="152">
        <v>0</v>
      </c>
      <c r="K16" s="152">
        <v>0</v>
      </c>
      <c r="L16" s="152">
        <v>0</v>
      </c>
      <c r="M16" s="152">
        <v>0</v>
      </c>
      <c r="N16" s="152">
        <v>0</v>
      </c>
      <c r="O16" s="152">
        <v>0</v>
      </c>
      <c r="P16" s="152">
        <v>0</v>
      </c>
      <c r="Q16" s="152">
        <v>0</v>
      </c>
      <c r="R16" s="152">
        <v>0</v>
      </c>
      <c r="S16" s="152">
        <v>0</v>
      </c>
      <c r="T16" s="152">
        <v>0</v>
      </c>
      <c r="U16" s="152">
        <v>0</v>
      </c>
      <c r="V16" s="152">
        <v>0</v>
      </c>
      <c r="W16" s="152">
        <v>0</v>
      </c>
      <c r="X16" s="152">
        <v>0</v>
      </c>
      <c r="Y16" s="152">
        <v>0</v>
      </c>
      <c r="Z16" s="152">
        <v>0</v>
      </c>
      <c r="AA16" s="152">
        <v>0</v>
      </c>
      <c r="AB16" s="152">
        <v>0</v>
      </c>
      <c r="AC16" s="152">
        <v>0</v>
      </c>
      <c r="AD16" s="152">
        <v>0</v>
      </c>
      <c r="AE16" s="152">
        <v>0</v>
      </c>
      <c r="AF16" s="459">
        <v>0</v>
      </c>
      <c r="AG16" s="459">
        <v>0</v>
      </c>
      <c r="AH16" s="459">
        <v>0</v>
      </c>
    </row>
    <row r="17" spans="2:35" s="146" customFormat="1" ht="15.75" customHeight="1">
      <c r="B17" s="151" t="s">
        <v>146</v>
      </c>
      <c r="C17" s="152">
        <v>1.5970772442588725</v>
      </c>
      <c r="D17" s="152">
        <v>0.47125256673511295</v>
      </c>
      <c r="E17" s="152">
        <v>1.5069683298342789</v>
      </c>
      <c r="F17" s="152">
        <v>1.1864129954974838</v>
      </c>
      <c r="G17" s="152">
        <v>6.2402391128566475</v>
      </c>
      <c r="H17" s="152">
        <v>1.6733238231098431</v>
      </c>
      <c r="I17" s="152">
        <v>2.3606940620291965</v>
      </c>
      <c r="J17" s="152">
        <v>1.0290792085162688</v>
      </c>
      <c r="K17" s="152">
        <v>0.48520833333333335</v>
      </c>
      <c r="L17" s="152">
        <v>0.97704969308362977</v>
      </c>
      <c r="M17" s="152">
        <v>3.9601620526671177</v>
      </c>
      <c r="N17" s="152">
        <v>2.3367845480090121</v>
      </c>
      <c r="O17" s="152">
        <v>0.56663228155339795</v>
      </c>
      <c r="P17" s="152">
        <v>0.93026846981690936</v>
      </c>
      <c r="Q17" s="152">
        <v>1.3949712855249596</v>
      </c>
      <c r="R17" s="152">
        <v>0.32433333333333331</v>
      </c>
      <c r="S17" s="152">
        <v>1.9084770288194866</v>
      </c>
      <c r="T17" s="152">
        <v>1.7175138497424436</v>
      </c>
      <c r="U17" s="152">
        <v>1.2731171191639212</v>
      </c>
      <c r="V17" s="152">
        <v>0.81945031712473571</v>
      </c>
      <c r="W17" s="152">
        <v>3.1713715046604527</v>
      </c>
      <c r="X17" s="152">
        <v>3.7516538283892302</v>
      </c>
      <c r="Y17" s="152">
        <v>1.5370553359683794</v>
      </c>
      <c r="Z17" s="152">
        <v>1.9209527096996892</v>
      </c>
      <c r="AA17" s="152">
        <v>2.0957081358438057</v>
      </c>
      <c r="AB17" s="152">
        <v>2.1613784642837226</v>
      </c>
      <c r="AC17" s="152">
        <v>0.81901605913841447</v>
      </c>
      <c r="AD17" s="152">
        <v>0.67623664122137406</v>
      </c>
      <c r="AE17" s="152">
        <v>0.93154320505815302</v>
      </c>
      <c r="AF17" s="459">
        <v>1.7180666048025244</v>
      </c>
      <c r="AG17" s="459">
        <v>0.32433333333333331</v>
      </c>
      <c r="AH17" s="459">
        <v>6.2402391128566475</v>
      </c>
    </row>
    <row r="18" spans="2:35" s="146" customFormat="1" ht="15.75" customHeight="1">
      <c r="B18" s="154" t="s">
        <v>139</v>
      </c>
      <c r="C18" s="152">
        <v>4477.7792433882587</v>
      </c>
      <c r="D18" s="152">
        <v>18964.663934230735</v>
      </c>
      <c r="E18" s="152">
        <v>7214.9031457218343</v>
      </c>
      <c r="F18" s="152">
        <v>12813.808022659499</v>
      </c>
      <c r="G18" s="152">
        <v>4564.138459656856</v>
      </c>
      <c r="H18" s="152">
        <v>12870.55614340711</v>
      </c>
      <c r="I18" s="152">
        <v>8349.0907700300286</v>
      </c>
      <c r="J18" s="152">
        <v>5042.1116586325161</v>
      </c>
      <c r="K18" s="152">
        <v>6630.3116933253332</v>
      </c>
      <c r="L18" s="152">
        <v>12566.702111560719</v>
      </c>
      <c r="M18" s="152">
        <v>5963.4361985646665</v>
      </c>
      <c r="N18" s="152">
        <v>38160.124183652013</v>
      </c>
      <c r="O18" s="152">
        <v>7236.662592857554</v>
      </c>
      <c r="P18" s="152">
        <v>7670.4608168741806</v>
      </c>
      <c r="Q18" s="152">
        <v>19127.039907532799</v>
      </c>
      <c r="R18" s="152">
        <v>11779.290954182788</v>
      </c>
      <c r="S18" s="152">
        <v>9754.0821001706354</v>
      </c>
      <c r="T18" s="152">
        <v>10177.348233206832</v>
      </c>
      <c r="U18" s="152">
        <v>4162.7799286711634</v>
      </c>
      <c r="V18" s="152">
        <v>6343.6054771971239</v>
      </c>
      <c r="W18" s="152">
        <v>8485.7346844646618</v>
      </c>
      <c r="X18" s="152">
        <v>9913.3530375723876</v>
      </c>
      <c r="Y18" s="152">
        <v>5375.3676825359689</v>
      </c>
      <c r="Z18" s="152">
        <v>4925.3073619133338</v>
      </c>
      <c r="AA18" s="152">
        <v>9773.6630506114798</v>
      </c>
      <c r="AB18" s="152">
        <v>5714.3168257922844</v>
      </c>
      <c r="AC18" s="152">
        <v>9864.8192658415373</v>
      </c>
      <c r="AD18" s="152">
        <v>15079.113014873225</v>
      </c>
      <c r="AE18" s="152">
        <v>12816.431813261059</v>
      </c>
      <c r="AF18" s="459">
        <v>10200.586286634089</v>
      </c>
      <c r="AG18" s="459">
        <v>4162.7799286711634</v>
      </c>
      <c r="AH18" s="459">
        <v>38160.124183652013</v>
      </c>
    </row>
    <row r="19" spans="2:35" s="146" customFormat="1" ht="15.75" customHeight="1">
      <c r="B19" s="161" t="s">
        <v>152</v>
      </c>
      <c r="C19" s="462">
        <v>4609.0716243406396</v>
      </c>
      <c r="D19" s="462">
        <v>19819.598219945023</v>
      </c>
      <c r="E19" s="462">
        <v>7313.5764790551675</v>
      </c>
      <c r="F19" s="462">
        <v>12938.382784564261</v>
      </c>
      <c r="G19" s="462">
        <v>4736.0432215616174</v>
      </c>
      <c r="H19" s="462">
        <v>13080.725191026157</v>
      </c>
      <c r="I19" s="462">
        <v>8408.6145795538378</v>
      </c>
      <c r="J19" s="462">
        <v>5234.0164205372776</v>
      </c>
      <c r="K19" s="462">
        <v>6800.0735980872378</v>
      </c>
      <c r="L19" s="462">
        <v>12600.416397275005</v>
      </c>
      <c r="M19" s="462">
        <v>6053.4361985646665</v>
      </c>
      <c r="N19" s="462">
        <v>38257.028945556776</v>
      </c>
      <c r="O19" s="462">
        <v>7389.5197357146972</v>
      </c>
      <c r="P19" s="462">
        <v>7761.4131978265614</v>
      </c>
      <c r="Q19" s="462">
        <v>19182.278002770894</v>
      </c>
      <c r="R19" s="462">
        <v>11840.957620849455</v>
      </c>
      <c r="S19" s="462">
        <v>9815.7487668373014</v>
      </c>
      <c r="T19" s="462">
        <v>10279.014899873499</v>
      </c>
      <c r="U19" s="462">
        <v>4224.4465953378303</v>
      </c>
      <c r="V19" s="462">
        <v>6386.4626200542671</v>
      </c>
      <c r="W19" s="462">
        <v>8571.448970178948</v>
      </c>
      <c r="X19" s="462">
        <v>10019.067323286674</v>
      </c>
      <c r="Y19" s="462">
        <v>5426.0819682502542</v>
      </c>
      <c r="Z19" s="462">
        <v>4982.0135523895242</v>
      </c>
      <c r="AA19" s="462">
        <v>9819.190193468623</v>
      </c>
      <c r="AB19" s="462">
        <v>5762.7011115065698</v>
      </c>
      <c r="AC19" s="462">
        <v>9908.3906944129667</v>
      </c>
      <c r="AD19" s="462">
        <v>15126.970157730368</v>
      </c>
      <c r="AE19" s="462">
        <v>12902.860384689629</v>
      </c>
      <c r="AF19" s="463">
        <v>10318.94998121537</v>
      </c>
      <c r="AG19" s="463">
        <v>4224.4465953378303</v>
      </c>
      <c r="AH19" s="463">
        <v>38257.028945556776</v>
      </c>
    </row>
    <row r="20" spans="2:35" s="146" customFormat="1" ht="15.75" customHeight="1">
      <c r="B20" s="163" t="s">
        <v>148</v>
      </c>
      <c r="C20" s="164"/>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464"/>
      <c r="AG20" s="464"/>
      <c r="AH20" s="464"/>
    </row>
    <row r="21" spans="2:35" s="146" customFormat="1" ht="15.75" customHeight="1">
      <c r="B21" s="151" t="s">
        <v>137</v>
      </c>
      <c r="C21" s="152">
        <v>52.613611174010465</v>
      </c>
      <c r="D21" s="152">
        <v>157.8408335220314</v>
      </c>
      <c r="E21" s="152">
        <v>185.6208202219089</v>
      </c>
      <c r="F21" s="152">
        <v>55.454746177407031</v>
      </c>
      <c r="G21" s="152">
        <v>297.23182739237649</v>
      </c>
      <c r="H21" s="152">
        <v>180.71021651233463</v>
      </c>
      <c r="I21" s="152">
        <v>62.504970074724426</v>
      </c>
      <c r="J21" s="152">
        <v>188.28657652139211</v>
      </c>
      <c r="K21" s="152">
        <v>36.520861302919798</v>
      </c>
      <c r="L21" s="152">
        <v>34.374225967020173</v>
      </c>
      <c r="M21" s="152">
        <v>451.77554128083653</v>
      </c>
      <c r="N21" s="152">
        <v>253.94836326655715</v>
      </c>
      <c r="O21" s="152">
        <v>513.7894509846036</v>
      </c>
      <c r="P21" s="152">
        <v>194.23542215813353</v>
      </c>
      <c r="Q21" s="152">
        <v>208.49020321221212</v>
      </c>
      <c r="R21" s="152">
        <v>136.51478312616584</v>
      </c>
      <c r="S21" s="152">
        <v>261.2441173493533</v>
      </c>
      <c r="T21" s="152">
        <v>194.45990689914268</v>
      </c>
      <c r="U21" s="152">
        <v>246.652609183761</v>
      </c>
      <c r="V21" s="152">
        <v>31.989075593798358</v>
      </c>
      <c r="W21" s="152">
        <v>196.56445134610308</v>
      </c>
      <c r="X21" s="152">
        <v>277.08432188680871</v>
      </c>
      <c r="Y21" s="152">
        <v>179.72809577041971</v>
      </c>
      <c r="Z21" s="152">
        <v>208.20959728595074</v>
      </c>
      <c r="AA21" s="152">
        <v>265.17260031701272</v>
      </c>
      <c r="AB21" s="152">
        <v>213.26050395865573</v>
      </c>
      <c r="AC21" s="152">
        <v>106.06904012680509</v>
      </c>
      <c r="AD21" s="152">
        <v>243.70624695801646</v>
      </c>
      <c r="AE21" s="152">
        <v>65.661786745165045</v>
      </c>
      <c r="AF21" s="459">
        <v>189.64533814881472</v>
      </c>
      <c r="AG21" s="459">
        <v>31.989075593798358</v>
      </c>
      <c r="AH21" s="459">
        <v>513.7894509846036</v>
      </c>
    </row>
    <row r="22" spans="2:35" s="146" customFormat="1" ht="15.75" customHeight="1">
      <c r="B22" s="151" t="s">
        <v>0</v>
      </c>
      <c r="C22" s="152">
        <v>143.6380825373993</v>
      </c>
      <c r="D22" s="152">
        <v>303.86462714975778</v>
      </c>
      <c r="E22" s="152">
        <v>107.5063646864665</v>
      </c>
      <c r="F22" s="152">
        <v>134.71917009647026</v>
      </c>
      <c r="G22" s="152">
        <v>189.78513174798138</v>
      </c>
      <c r="H22" s="152">
        <v>232.77675860106314</v>
      </c>
      <c r="I22" s="152">
        <v>65.198890429450387</v>
      </c>
      <c r="J22" s="152">
        <v>210.99695354745725</v>
      </c>
      <c r="K22" s="152">
        <v>187.3775364416673</v>
      </c>
      <c r="L22" s="152">
        <v>37.879499486008179</v>
      </c>
      <c r="M22" s="152">
        <v>101.11900286519133</v>
      </c>
      <c r="N22" s="152">
        <v>104.57499523239697</v>
      </c>
      <c r="O22" s="152">
        <v>165.76122681799055</v>
      </c>
      <c r="P22" s="152">
        <v>100.51028825539021</v>
      </c>
      <c r="Q22" s="152">
        <v>60.383699816822229</v>
      </c>
      <c r="R22" s="152">
        <v>67.606485735764466</v>
      </c>
      <c r="S22" s="152">
        <v>67.606485735764466</v>
      </c>
      <c r="T22" s="152">
        <v>110.03012933471621</v>
      </c>
      <c r="U22" s="152">
        <v>67.606485735764466</v>
      </c>
      <c r="V22" s="152">
        <v>47.52237226322049</v>
      </c>
      <c r="W22" s="152">
        <v>95.044744526440979</v>
      </c>
      <c r="X22" s="152">
        <v>116.25656632591685</v>
      </c>
      <c r="Y22" s="152">
        <v>56.350221719705445</v>
      </c>
      <c r="Z22" s="152">
        <v>62.48034899963136</v>
      </c>
      <c r="AA22" s="152">
        <v>51.151769877948922</v>
      </c>
      <c r="AB22" s="152">
        <v>54.361896953034361</v>
      </c>
      <c r="AC22" s="152">
        <v>48.954437895052948</v>
      </c>
      <c r="AD22" s="152">
        <v>53.769628507681105</v>
      </c>
      <c r="AE22" s="152">
        <v>97.106344021334536</v>
      </c>
      <c r="AF22" s="459">
        <v>108.34276363253416</v>
      </c>
      <c r="AG22" s="459">
        <v>37.879499486008179</v>
      </c>
      <c r="AH22" s="459">
        <v>303.86462714975778</v>
      </c>
    </row>
    <row r="23" spans="2:35" s="146" customFormat="1" ht="15.75" customHeight="1">
      <c r="B23" s="151" t="s">
        <v>1</v>
      </c>
      <c r="C23" s="152">
        <v>0</v>
      </c>
      <c r="D23" s="152">
        <v>633.22825706167055</v>
      </c>
      <c r="E23" s="152">
        <v>0</v>
      </c>
      <c r="F23" s="152">
        <v>0</v>
      </c>
      <c r="G23" s="152">
        <v>0</v>
      </c>
      <c r="H23" s="152">
        <v>0</v>
      </c>
      <c r="I23" s="152">
        <v>0</v>
      </c>
      <c r="J23" s="152">
        <v>0</v>
      </c>
      <c r="K23" s="152">
        <v>0</v>
      </c>
      <c r="L23" s="152">
        <v>0</v>
      </c>
      <c r="M23" s="152">
        <v>0</v>
      </c>
      <c r="N23" s="152">
        <v>0</v>
      </c>
      <c r="O23" s="152">
        <v>0</v>
      </c>
      <c r="P23" s="152">
        <v>0</v>
      </c>
      <c r="Q23" s="152">
        <v>0</v>
      </c>
      <c r="R23" s="152">
        <v>0</v>
      </c>
      <c r="S23" s="152">
        <v>0</v>
      </c>
      <c r="T23" s="152">
        <v>0</v>
      </c>
      <c r="U23" s="152">
        <v>0</v>
      </c>
      <c r="V23" s="152">
        <v>0</v>
      </c>
      <c r="W23" s="152">
        <v>0</v>
      </c>
      <c r="X23" s="152">
        <v>0</v>
      </c>
      <c r="Y23" s="152">
        <v>0</v>
      </c>
      <c r="Z23" s="152">
        <v>0</v>
      </c>
      <c r="AA23" s="152">
        <v>0</v>
      </c>
      <c r="AB23" s="152">
        <v>0</v>
      </c>
      <c r="AC23" s="152">
        <v>0</v>
      </c>
      <c r="AD23" s="152">
        <v>0</v>
      </c>
      <c r="AE23" s="152">
        <v>0</v>
      </c>
      <c r="AF23" s="459">
        <v>21.835457140057606</v>
      </c>
      <c r="AG23" s="459">
        <v>0</v>
      </c>
      <c r="AH23" s="459">
        <v>633.22825706167055</v>
      </c>
    </row>
    <row r="24" spans="2:35" s="146" customFormat="1" ht="15.75" customHeight="1">
      <c r="B24" s="151" t="s">
        <v>138</v>
      </c>
      <c r="C24" s="152">
        <v>0</v>
      </c>
      <c r="D24" s="152">
        <v>0</v>
      </c>
      <c r="E24" s="152">
        <v>0</v>
      </c>
      <c r="F24" s="152">
        <v>0</v>
      </c>
      <c r="G24" s="152">
        <v>0</v>
      </c>
      <c r="H24" s="152">
        <v>0</v>
      </c>
      <c r="I24" s="152">
        <v>0</v>
      </c>
      <c r="J24" s="152">
        <v>0</v>
      </c>
      <c r="K24" s="152">
        <v>0</v>
      </c>
      <c r="L24" s="152">
        <v>0</v>
      </c>
      <c r="M24" s="152">
        <v>0</v>
      </c>
      <c r="N24" s="152">
        <v>0</v>
      </c>
      <c r="O24" s="152">
        <v>0</v>
      </c>
      <c r="P24" s="152">
        <v>0</v>
      </c>
      <c r="Q24" s="152">
        <v>0</v>
      </c>
      <c r="R24" s="152">
        <v>0</v>
      </c>
      <c r="S24" s="152">
        <v>0</v>
      </c>
      <c r="T24" s="152">
        <v>0</v>
      </c>
      <c r="U24" s="152">
        <v>0</v>
      </c>
      <c r="V24" s="152">
        <v>0</v>
      </c>
      <c r="W24" s="152">
        <v>0</v>
      </c>
      <c r="X24" s="152">
        <v>0</v>
      </c>
      <c r="Y24" s="152">
        <v>0</v>
      </c>
      <c r="Z24" s="152">
        <v>0</v>
      </c>
      <c r="AA24" s="152">
        <v>0</v>
      </c>
      <c r="AB24" s="152">
        <v>0</v>
      </c>
      <c r="AC24" s="152">
        <v>0</v>
      </c>
      <c r="AD24" s="152">
        <v>0</v>
      </c>
      <c r="AE24" s="152">
        <v>0</v>
      </c>
      <c r="AF24" s="459">
        <v>0</v>
      </c>
      <c r="AG24" s="459">
        <v>0</v>
      </c>
      <c r="AH24" s="459">
        <v>0</v>
      </c>
    </row>
    <row r="25" spans="2:35" s="146" customFormat="1" ht="15.75" customHeight="1">
      <c r="B25" s="154" t="s">
        <v>139</v>
      </c>
      <c r="C25" s="152">
        <v>196.25169371140976</v>
      </c>
      <c r="D25" s="152">
        <v>1094.9337177334596</v>
      </c>
      <c r="E25" s="152">
        <v>293.1271849083754</v>
      </c>
      <c r="F25" s="152">
        <v>190.1739162738773</v>
      </c>
      <c r="G25" s="152">
        <v>487.01695914035787</v>
      </c>
      <c r="H25" s="152">
        <v>413.48697511339776</v>
      </c>
      <c r="I25" s="152">
        <v>127.70386050417481</v>
      </c>
      <c r="J25" s="152">
        <v>399.28353006884936</v>
      </c>
      <c r="K25" s="152">
        <v>223.8983977445871</v>
      </c>
      <c r="L25" s="152">
        <v>72.253725453028352</v>
      </c>
      <c r="M25" s="152">
        <v>552.8945441460279</v>
      </c>
      <c r="N25" s="152">
        <v>358.52335849895411</v>
      </c>
      <c r="O25" s="152">
        <v>679.55067780259412</v>
      </c>
      <c r="P25" s="152">
        <v>294.74571041352374</v>
      </c>
      <c r="Q25" s="152">
        <v>268.87390302903435</v>
      </c>
      <c r="R25" s="152">
        <v>204.1212688619303</v>
      </c>
      <c r="S25" s="152">
        <v>328.85060308511777</v>
      </c>
      <c r="T25" s="152">
        <v>304.49003623385886</v>
      </c>
      <c r="U25" s="152">
        <v>314.25909491952547</v>
      </c>
      <c r="V25" s="152">
        <v>79.511447857018851</v>
      </c>
      <c r="W25" s="152">
        <v>291.60919587254409</v>
      </c>
      <c r="X25" s="152">
        <v>393.34088821272553</v>
      </c>
      <c r="Y25" s="152">
        <v>236.07831749012516</v>
      </c>
      <c r="Z25" s="152">
        <v>270.6899462855821</v>
      </c>
      <c r="AA25" s="152">
        <v>316.32437019496166</v>
      </c>
      <c r="AB25" s="152">
        <v>267.62240091169008</v>
      </c>
      <c r="AC25" s="152">
        <v>155.02347802185804</v>
      </c>
      <c r="AD25" s="152">
        <v>297.47587546569758</v>
      </c>
      <c r="AE25" s="152">
        <v>162.76813076649958</v>
      </c>
      <c r="AF25" s="459">
        <v>319.82355892140646</v>
      </c>
      <c r="AG25" s="459">
        <v>72.253725453028352</v>
      </c>
      <c r="AH25" s="459">
        <v>1094.9337177334596</v>
      </c>
    </row>
    <row r="26" spans="2:35" s="146" customFormat="1" ht="15.75" customHeight="1">
      <c r="B26" s="156" t="s">
        <v>140</v>
      </c>
      <c r="C26" s="460"/>
      <c r="D26" s="460"/>
      <c r="E26" s="460"/>
      <c r="F26" s="460"/>
      <c r="G26" s="460"/>
      <c r="H26" s="460"/>
      <c r="I26" s="460"/>
      <c r="J26" s="460"/>
      <c r="K26" s="460"/>
      <c r="L26" s="460"/>
      <c r="M26" s="460"/>
      <c r="N26" s="460"/>
      <c r="O26" s="460"/>
      <c r="P26" s="460"/>
      <c r="Q26" s="460"/>
      <c r="R26" s="460"/>
      <c r="S26" s="460"/>
      <c r="T26" s="460"/>
      <c r="U26" s="460"/>
      <c r="V26" s="460"/>
      <c r="W26" s="460"/>
      <c r="X26" s="460"/>
      <c r="Y26" s="460"/>
      <c r="Z26" s="460"/>
      <c r="AA26" s="460"/>
      <c r="AB26" s="460"/>
      <c r="AC26" s="460"/>
      <c r="AD26" s="460"/>
      <c r="AE26" s="460"/>
      <c r="AF26" s="460"/>
      <c r="AG26" s="460"/>
      <c r="AH26" s="461"/>
    </row>
    <row r="27" spans="2:35" s="146" customFormat="1" ht="15.75" customHeight="1">
      <c r="B27" s="151" t="s">
        <v>2</v>
      </c>
      <c r="C27" s="152">
        <v>3446.1000000000004</v>
      </c>
      <c r="D27" s="152">
        <v>12978.119999999999</v>
      </c>
      <c r="E27" s="152">
        <v>4477.5240000000003</v>
      </c>
      <c r="F27" s="152">
        <v>9454.2839999999997</v>
      </c>
      <c r="G27" s="152">
        <v>3141.3</v>
      </c>
      <c r="H27" s="152">
        <v>10744.835999999999</v>
      </c>
      <c r="I27" s="152">
        <v>6888.3</v>
      </c>
      <c r="J27" s="152">
        <v>3408.3</v>
      </c>
      <c r="K27" s="152">
        <v>3638.7</v>
      </c>
      <c r="L27" s="152">
        <v>8858.8919999999998</v>
      </c>
      <c r="M27" s="152">
        <v>4452.0360000000001</v>
      </c>
      <c r="N27" s="152">
        <v>34398.300000000003</v>
      </c>
      <c r="O27" s="152">
        <v>6444.0360000000001</v>
      </c>
      <c r="P27" s="152">
        <v>5634.0360000000001</v>
      </c>
      <c r="Q27" s="152">
        <v>10782.036</v>
      </c>
      <c r="R27" s="152">
        <v>8089.2359999999999</v>
      </c>
      <c r="S27" s="152">
        <v>5364.0360000000001</v>
      </c>
      <c r="T27" s="152">
        <v>6054.0360000000001</v>
      </c>
      <c r="U27" s="152">
        <v>3156.0360000000001</v>
      </c>
      <c r="V27" s="152">
        <v>4683.0360000000001</v>
      </c>
      <c r="W27" s="152">
        <v>6112.2359999999999</v>
      </c>
      <c r="X27" s="152">
        <v>8058.0360000000001</v>
      </c>
      <c r="Y27" s="152">
        <v>3580.8360000000002</v>
      </c>
      <c r="Z27" s="152">
        <v>4041.0360000000001</v>
      </c>
      <c r="AA27" s="152">
        <v>8388.0360000000001</v>
      </c>
      <c r="AB27" s="152">
        <v>4899.6360000000004</v>
      </c>
      <c r="AC27" s="152">
        <v>9007.8359999999993</v>
      </c>
      <c r="AD27" s="152">
        <v>12645.036</v>
      </c>
      <c r="AE27" s="152">
        <v>9591.0360000000001</v>
      </c>
      <c r="AF27" s="459">
        <v>7669.5484137931016</v>
      </c>
      <c r="AG27" s="459">
        <v>3141.3</v>
      </c>
      <c r="AH27" s="459">
        <v>34398.300000000003</v>
      </c>
    </row>
    <row r="28" spans="2:35" s="159" customFormat="1" ht="15.75" customHeight="1">
      <c r="B28" s="151" t="s">
        <v>141</v>
      </c>
      <c r="C28" s="152">
        <v>763.66200000000003</v>
      </c>
      <c r="D28" s="152">
        <v>4059.3718000000003</v>
      </c>
      <c r="E28" s="152">
        <v>2202.36</v>
      </c>
      <c r="F28" s="152">
        <v>2558.7700000000004</v>
      </c>
      <c r="G28" s="152">
        <v>1030.29</v>
      </c>
      <c r="H28" s="152">
        <v>1441.75</v>
      </c>
      <c r="I28" s="152">
        <v>1050.98</v>
      </c>
      <c r="J28" s="152">
        <v>1188.03</v>
      </c>
      <c r="K28" s="152">
        <v>2183.84</v>
      </c>
      <c r="L28" s="152">
        <v>3133.7622727272728</v>
      </c>
      <c r="M28" s="152">
        <v>1070.25</v>
      </c>
      <c r="N28" s="152">
        <v>2660.08</v>
      </c>
      <c r="O28" s="152">
        <v>439.69000000000005</v>
      </c>
      <c r="P28" s="152">
        <v>1480.6227272727274</v>
      </c>
      <c r="Q28" s="152">
        <v>6756.289545454546</v>
      </c>
      <c r="R28" s="152">
        <v>2764.8695454545459</v>
      </c>
      <c r="S28" s="152">
        <v>3467.9086363636366</v>
      </c>
      <c r="T28" s="152">
        <v>3163.0181818181818</v>
      </c>
      <c r="U28" s="152">
        <v>655.83</v>
      </c>
      <c r="V28" s="152">
        <v>1301.9950000000001</v>
      </c>
      <c r="W28" s="152">
        <v>1698.9675</v>
      </c>
      <c r="X28" s="152">
        <v>1085.8185000000001</v>
      </c>
      <c r="Y28" s="152">
        <v>1396.9663636363637</v>
      </c>
      <c r="Z28" s="152">
        <v>481.74592592592603</v>
      </c>
      <c r="AA28" s="152">
        <v>1009.1672727272728</v>
      </c>
      <c r="AB28" s="152">
        <v>601.63000000000011</v>
      </c>
      <c r="AC28" s="152">
        <v>575.95000000000005</v>
      </c>
      <c r="AD28" s="152">
        <v>1899.1035000000002</v>
      </c>
      <c r="AE28" s="152">
        <v>914.91750000000013</v>
      </c>
      <c r="AF28" s="459">
        <v>1828.8840093579472</v>
      </c>
      <c r="AG28" s="459">
        <v>439.69000000000005</v>
      </c>
      <c r="AH28" s="459">
        <v>6756.289545454546</v>
      </c>
      <c r="AI28" s="146"/>
    </row>
    <row r="29" spans="2:35" s="146" customFormat="1" ht="15.75" customHeight="1">
      <c r="B29" s="151" t="s">
        <v>3</v>
      </c>
      <c r="C29" s="152">
        <v>130.21663999999998</v>
      </c>
      <c r="D29" s="152">
        <v>808.23803999999996</v>
      </c>
      <c r="E29" s="152">
        <v>305.50727000000001</v>
      </c>
      <c r="F29" s="152">
        <v>515.14483999999993</v>
      </c>
      <c r="G29" s="152">
        <v>256.60264000000001</v>
      </c>
      <c r="H29" s="152">
        <v>426.68503999999996</v>
      </c>
      <c r="I29" s="152">
        <v>264.72307999999998</v>
      </c>
      <c r="J29" s="152">
        <v>308.28294</v>
      </c>
      <c r="K29" s="152">
        <v>494.13952</v>
      </c>
      <c r="L29" s="152">
        <v>253.49274</v>
      </c>
      <c r="M29" s="152">
        <v>297.68322000000001</v>
      </c>
      <c r="N29" s="152">
        <v>785.30124000000001</v>
      </c>
      <c r="O29" s="152">
        <v>271.08456000000001</v>
      </c>
      <c r="P29" s="152">
        <v>380.88108</v>
      </c>
      <c r="Q29" s="152">
        <v>802.08870000000002</v>
      </c>
      <c r="R29" s="152">
        <v>621.44710363636364</v>
      </c>
      <c r="S29" s="152">
        <v>543.96510000000001</v>
      </c>
      <c r="T29" s="152">
        <v>569.53937999999994</v>
      </c>
      <c r="U29" s="152">
        <v>264.20562000000001</v>
      </c>
      <c r="V29" s="152">
        <v>219.06780000000001</v>
      </c>
      <c r="W29" s="152">
        <v>469.83509999999995</v>
      </c>
      <c r="X29" s="152">
        <v>406.99114000000003</v>
      </c>
      <c r="Y29" s="152">
        <v>244.91563636363637</v>
      </c>
      <c r="Z29" s="152">
        <v>222.32016181602938</v>
      </c>
      <c r="AA29" s="152">
        <v>213.60671999999997</v>
      </c>
      <c r="AB29" s="152">
        <v>133.94218000000001</v>
      </c>
      <c r="AC29" s="152">
        <v>204.85419400000001</v>
      </c>
      <c r="AD29" s="152">
        <v>328.74229500000001</v>
      </c>
      <c r="AE29" s="152">
        <v>2035.1414850000003</v>
      </c>
      <c r="AF29" s="459">
        <v>440.64294709710452</v>
      </c>
      <c r="AG29" s="459">
        <v>130.21663999999998</v>
      </c>
      <c r="AH29" s="459">
        <v>2035.1414850000003</v>
      </c>
    </row>
    <row r="30" spans="2:35" s="146" customFormat="1" ht="15.75" customHeight="1">
      <c r="B30" s="151" t="s">
        <v>142</v>
      </c>
      <c r="C30" s="152">
        <v>80.091526143999999</v>
      </c>
      <c r="D30" s="152">
        <v>436.13784166400001</v>
      </c>
      <c r="E30" s="152">
        <v>224.70490739200002</v>
      </c>
      <c r="F30" s="152">
        <v>275.42276966400004</v>
      </c>
      <c r="G30" s="152">
        <v>115.30558054399999</v>
      </c>
      <c r="H30" s="152">
        <v>167.41177958399999</v>
      </c>
      <c r="I30" s="152">
        <v>117.88699596799999</v>
      </c>
      <c r="J30" s="152">
        <v>134.069639424</v>
      </c>
      <c r="K30" s="152">
        <v>239.94696499200003</v>
      </c>
      <c r="L30" s="152">
        <v>303.49804914036366</v>
      </c>
      <c r="M30" s="152">
        <v>122.56681651199999</v>
      </c>
      <c r="N30" s="152">
        <v>308.70615910399999</v>
      </c>
      <c r="O30" s="152">
        <v>63.685400576000006</v>
      </c>
      <c r="P30" s="152">
        <v>166.79074113163639</v>
      </c>
      <c r="Q30" s="152">
        <v>677.23069079272739</v>
      </c>
      <c r="R30" s="152">
        <v>303.41397175854553</v>
      </c>
      <c r="S30" s="152">
        <v>359.4638867781818</v>
      </c>
      <c r="T30" s="152">
        <v>334.4371575389091</v>
      </c>
      <c r="U30" s="152">
        <v>82.435191552000006</v>
      </c>
      <c r="V30" s="152">
        <v>136.28722688000002</v>
      </c>
      <c r="W30" s="152">
        <v>194.32471296</v>
      </c>
      <c r="X30" s="152">
        <v>133.755743744</v>
      </c>
      <c r="Y30" s="152">
        <v>147.11262719999999</v>
      </c>
      <c r="Z30" s="152">
        <v>63.08432146167921</v>
      </c>
      <c r="AA30" s="152">
        <v>109.56054974836364</v>
      </c>
      <c r="AB30" s="152">
        <v>65.907267328000003</v>
      </c>
      <c r="AC30" s="152">
        <v>69.960055782400005</v>
      </c>
      <c r="AD30" s="152">
        <v>199.61498323200001</v>
      </c>
      <c r="AE30" s="152">
        <v>264.32528505600004</v>
      </c>
      <c r="AF30" s="459">
        <v>203.34961529837261</v>
      </c>
      <c r="AG30" s="459">
        <v>63.08432146167921</v>
      </c>
      <c r="AH30" s="459">
        <v>677.23069079272739</v>
      </c>
    </row>
    <row r="31" spans="2:35" s="146" customFormat="1" ht="15.75" customHeight="1">
      <c r="B31" s="151" t="s">
        <v>154</v>
      </c>
      <c r="C31" s="152">
        <v>56.111999999999995</v>
      </c>
      <c r="D31" s="152">
        <v>682.32500000000005</v>
      </c>
      <c r="E31" s="152">
        <v>3.3</v>
      </c>
      <c r="F31" s="152">
        <v>9</v>
      </c>
      <c r="G31" s="152">
        <v>14.399999999999999</v>
      </c>
      <c r="H31" s="152">
        <v>88.200000000000017</v>
      </c>
      <c r="I31" s="152">
        <v>24.84</v>
      </c>
      <c r="J31" s="152">
        <v>2.4</v>
      </c>
      <c r="K31" s="152">
        <v>73.2</v>
      </c>
      <c r="L31" s="152">
        <v>16.079999999999998</v>
      </c>
      <c r="M31" s="152">
        <v>16.940000000000001</v>
      </c>
      <c r="N31" s="152">
        <v>5.3999999999999995</v>
      </c>
      <c r="O31" s="152">
        <v>17.600000000000001</v>
      </c>
      <c r="P31" s="152">
        <v>7.2</v>
      </c>
      <c r="Q31" s="152">
        <v>108</v>
      </c>
      <c r="R31" s="152">
        <v>0</v>
      </c>
      <c r="S31" s="152">
        <v>16.8</v>
      </c>
      <c r="T31" s="152">
        <v>54.600000000000009</v>
      </c>
      <c r="U31" s="152">
        <v>3</v>
      </c>
      <c r="V31" s="152">
        <v>2.4</v>
      </c>
      <c r="W31" s="152">
        <v>7.1999999999999993</v>
      </c>
      <c r="X31" s="152">
        <v>225</v>
      </c>
      <c r="Y31" s="152">
        <v>4</v>
      </c>
      <c r="Z31" s="152">
        <v>115.2</v>
      </c>
      <c r="AA31" s="152">
        <v>51.196799999999989</v>
      </c>
      <c r="AB31" s="152">
        <v>11.040000000000001</v>
      </c>
      <c r="AC31" s="152">
        <v>5.3999999999999995</v>
      </c>
      <c r="AD31" s="152">
        <v>5.9399999999999995</v>
      </c>
      <c r="AE31" s="152">
        <v>10.079999999999998</v>
      </c>
      <c r="AF31" s="459">
        <v>56.443234482758633</v>
      </c>
      <c r="AG31" s="459">
        <v>0</v>
      </c>
      <c r="AH31" s="459">
        <v>682.32500000000005</v>
      </c>
    </row>
    <row r="32" spans="2:35" s="146" customFormat="1" ht="15.75" customHeight="1">
      <c r="B32" s="151" t="s">
        <v>145</v>
      </c>
      <c r="C32" s="152">
        <v>0</v>
      </c>
      <c r="D32" s="152">
        <v>0</v>
      </c>
      <c r="E32" s="152">
        <v>0</v>
      </c>
      <c r="F32" s="152">
        <v>0</v>
      </c>
      <c r="G32" s="152">
        <v>0</v>
      </c>
      <c r="H32" s="152">
        <v>0</v>
      </c>
      <c r="I32" s="152">
        <v>0</v>
      </c>
      <c r="J32" s="152">
        <v>0</v>
      </c>
      <c r="K32" s="152">
        <v>0</v>
      </c>
      <c r="L32" s="152">
        <v>0</v>
      </c>
      <c r="M32" s="152">
        <v>0</v>
      </c>
      <c r="N32" s="152">
        <v>0</v>
      </c>
      <c r="O32" s="152">
        <v>0</v>
      </c>
      <c r="P32" s="152">
        <v>0</v>
      </c>
      <c r="Q32" s="152">
        <v>0</v>
      </c>
      <c r="R32" s="152">
        <v>0</v>
      </c>
      <c r="S32" s="152">
        <v>0</v>
      </c>
      <c r="T32" s="152">
        <v>0</v>
      </c>
      <c r="U32" s="152">
        <v>0</v>
      </c>
      <c r="V32" s="152">
        <v>0</v>
      </c>
      <c r="W32" s="152">
        <v>0</v>
      </c>
      <c r="X32" s="152">
        <v>0</v>
      </c>
      <c r="Y32" s="152">
        <v>0</v>
      </c>
      <c r="Z32" s="152">
        <v>0</v>
      </c>
      <c r="AA32" s="152">
        <v>0</v>
      </c>
      <c r="AB32" s="152">
        <v>0</v>
      </c>
      <c r="AC32" s="152">
        <v>0</v>
      </c>
      <c r="AD32" s="152">
        <v>0</v>
      </c>
      <c r="AE32" s="152">
        <v>0</v>
      </c>
      <c r="AF32" s="459">
        <v>0</v>
      </c>
      <c r="AG32" s="459">
        <v>0</v>
      </c>
      <c r="AH32" s="459">
        <v>0</v>
      </c>
    </row>
    <row r="33" spans="1:35" s="146" customFormat="1" ht="15.75" customHeight="1">
      <c r="B33" s="151" t="s">
        <v>146</v>
      </c>
      <c r="C33" s="152">
        <v>1.8722617443203986</v>
      </c>
      <c r="D33" s="152">
        <v>0.55245177137339074</v>
      </c>
      <c r="E33" s="152">
        <v>1.7666266074440375</v>
      </c>
      <c r="F33" s="152">
        <v>1.3908379650511495</v>
      </c>
      <c r="G33" s="152">
        <v>7.3154639253751652</v>
      </c>
      <c r="H33" s="152">
        <v>1.9616459949764937</v>
      </c>
      <c r="I33" s="152">
        <v>2.7674536083147476</v>
      </c>
      <c r="J33" s="152">
        <v>1.2063947695119885</v>
      </c>
      <c r="K33" s="152">
        <v>0.56881218725711813</v>
      </c>
      <c r="L33" s="152">
        <v>1.1454003049860961</v>
      </c>
      <c r="M33" s="152">
        <v>4.6425180367269494</v>
      </c>
      <c r="N33" s="152">
        <v>2.7394243639020539</v>
      </c>
      <c r="O33" s="152">
        <v>0.66426589425342275</v>
      </c>
      <c r="P33" s="152">
        <v>1.090558439954429</v>
      </c>
      <c r="Q33" s="152">
        <v>1.6353319050174175</v>
      </c>
      <c r="R33" s="152">
        <v>0.38021760975606761</v>
      </c>
      <c r="S33" s="152">
        <v>2.2373172893281819</v>
      </c>
      <c r="T33" s="152">
        <v>2.0134501870668462</v>
      </c>
      <c r="U33" s="152">
        <v>1.4924816484728782</v>
      </c>
      <c r="V33" s="152">
        <v>0.96064575814291453</v>
      </c>
      <c r="W33" s="152">
        <v>3.7178148812451211</v>
      </c>
      <c r="X33" s="152">
        <v>4.3980827890925598</v>
      </c>
      <c r="Y33" s="152">
        <v>1.8018977571573691</v>
      </c>
      <c r="Z33" s="152">
        <v>2.2519425932264863</v>
      </c>
      <c r="AA33" s="152">
        <v>2.4568092646152393</v>
      </c>
      <c r="AB33" s="152">
        <v>2.5337949233346269</v>
      </c>
      <c r="AC33" s="152">
        <v>0.96013667530557689</v>
      </c>
      <c r="AD33" s="152">
        <v>0.7927556403535323</v>
      </c>
      <c r="AE33" s="152">
        <v>1.0920528185356135</v>
      </c>
      <c r="AF33" s="459">
        <v>2.0140981846240642</v>
      </c>
      <c r="AG33" s="459">
        <v>0.38021760975606761</v>
      </c>
      <c r="AH33" s="459">
        <v>7.3154639253751652</v>
      </c>
    </row>
    <row r="34" spans="1:35" s="146" customFormat="1" ht="15.75" customHeight="1">
      <c r="B34" s="154" t="s">
        <v>139</v>
      </c>
      <c r="C34" s="152">
        <v>4478.0544278883199</v>
      </c>
      <c r="D34" s="152">
        <v>18964.745133435375</v>
      </c>
      <c r="E34" s="152">
        <v>7215.1628039994439</v>
      </c>
      <c r="F34" s="152">
        <v>12814.012447629053</v>
      </c>
      <c r="G34" s="152">
        <v>4565.213684469375</v>
      </c>
      <c r="H34" s="152">
        <v>12870.844465578975</v>
      </c>
      <c r="I34" s="152">
        <v>8349.4975295763143</v>
      </c>
      <c r="J34" s="152">
        <v>5042.2889741935123</v>
      </c>
      <c r="K34" s="152">
        <v>6630.3952971792569</v>
      </c>
      <c r="L34" s="152">
        <v>12566.870462172621</v>
      </c>
      <c r="M34" s="152">
        <v>5964.118554548726</v>
      </c>
      <c r="N34" s="152">
        <v>38160.526823467902</v>
      </c>
      <c r="O34" s="152">
        <v>7236.7602264702546</v>
      </c>
      <c r="P34" s="152">
        <v>7670.6211068443181</v>
      </c>
      <c r="Q34" s="152">
        <v>19127.280268152292</v>
      </c>
      <c r="R34" s="152">
        <v>11779.346838459211</v>
      </c>
      <c r="S34" s="152">
        <v>9754.4109404311439</v>
      </c>
      <c r="T34" s="152">
        <v>10177.644169544157</v>
      </c>
      <c r="U34" s="152">
        <v>4162.9992932004725</v>
      </c>
      <c r="V34" s="152">
        <v>6343.7466726381426</v>
      </c>
      <c r="W34" s="152">
        <v>8486.2811278412464</v>
      </c>
      <c r="X34" s="152">
        <v>9913.9994665330905</v>
      </c>
      <c r="Y34" s="152">
        <v>5375.6325249571582</v>
      </c>
      <c r="Z34" s="152">
        <v>4925.6383517968607</v>
      </c>
      <c r="AA34" s="152">
        <v>9774.0241517402501</v>
      </c>
      <c r="AB34" s="152">
        <v>5714.6892422513347</v>
      </c>
      <c r="AC34" s="152">
        <v>9864.9603864577039</v>
      </c>
      <c r="AD34" s="152">
        <v>15079.229533872356</v>
      </c>
      <c r="AE34" s="152">
        <v>12816.592322874536</v>
      </c>
      <c r="AF34" s="459">
        <v>10200.882318213909</v>
      </c>
      <c r="AG34" s="459">
        <v>4162.9992932004725</v>
      </c>
      <c r="AH34" s="459">
        <v>38160.526823467902</v>
      </c>
    </row>
    <row r="35" spans="1:35" s="146" customFormat="1" ht="15.75" customHeight="1">
      <c r="B35" s="161" t="s">
        <v>147</v>
      </c>
      <c r="C35" s="462">
        <v>4674.3061215997295</v>
      </c>
      <c r="D35" s="462">
        <v>20059.678851168836</v>
      </c>
      <c r="E35" s="462">
        <v>7508.289988907819</v>
      </c>
      <c r="F35" s="462">
        <v>13004.186363902931</v>
      </c>
      <c r="G35" s="462">
        <v>5052.2306436097333</v>
      </c>
      <c r="H35" s="462">
        <v>13284.331440692373</v>
      </c>
      <c r="I35" s="462">
        <v>8477.2013900804886</v>
      </c>
      <c r="J35" s="462">
        <v>5441.5725042623617</v>
      </c>
      <c r="K35" s="462">
        <v>6854.2936949238438</v>
      </c>
      <c r="L35" s="462">
        <v>12639.12418762565</v>
      </c>
      <c r="M35" s="462">
        <v>6517.0130986947543</v>
      </c>
      <c r="N35" s="462">
        <v>38519.050181966857</v>
      </c>
      <c r="O35" s="462">
        <v>7916.3109042728483</v>
      </c>
      <c r="P35" s="462">
        <v>7965.3668172578418</v>
      </c>
      <c r="Q35" s="462">
        <v>19396.154171181326</v>
      </c>
      <c r="R35" s="462">
        <v>11983.468107321141</v>
      </c>
      <c r="S35" s="462">
        <v>10083.261543516262</v>
      </c>
      <c r="T35" s="462">
        <v>10482.134205778017</v>
      </c>
      <c r="U35" s="462">
        <v>4477.258388119998</v>
      </c>
      <c r="V35" s="462">
        <v>6423.2581204951612</v>
      </c>
      <c r="W35" s="462">
        <v>8777.8903237137911</v>
      </c>
      <c r="X35" s="462">
        <v>10307.340354745817</v>
      </c>
      <c r="Y35" s="462">
        <v>5611.7108424472835</v>
      </c>
      <c r="Z35" s="462">
        <v>5196.3282980824424</v>
      </c>
      <c r="AA35" s="462">
        <v>10090.348521935211</v>
      </c>
      <c r="AB35" s="462">
        <v>5982.3116431630251</v>
      </c>
      <c r="AC35" s="462">
        <v>10019.983864479562</v>
      </c>
      <c r="AD35" s="462">
        <v>15376.705409338054</v>
      </c>
      <c r="AE35" s="462">
        <v>12979.360453641035</v>
      </c>
      <c r="AF35" s="463">
        <v>10520.705877135317</v>
      </c>
      <c r="AG35" s="463">
        <v>4477.258388119998</v>
      </c>
      <c r="AH35" s="463">
        <v>38519.050181966857</v>
      </c>
    </row>
    <row r="36" spans="1:35" s="159" customFormat="1" ht="15.75" customHeight="1">
      <c r="A36" s="205"/>
      <c r="B36" s="204"/>
      <c r="C36" s="204"/>
      <c r="D36" s="204"/>
      <c r="E36" s="204"/>
      <c r="F36" s="206"/>
      <c r="G36" s="204"/>
      <c r="H36" s="146"/>
      <c r="I36" s="206"/>
      <c r="J36" s="204"/>
      <c r="K36" s="204"/>
      <c r="L36" s="204"/>
      <c r="M36" s="204"/>
      <c r="N36" s="146"/>
      <c r="O36" s="204"/>
      <c r="P36" s="204"/>
      <c r="Q36" s="204"/>
      <c r="R36" s="204"/>
      <c r="S36" s="204"/>
      <c r="T36" s="204"/>
      <c r="U36" s="204"/>
      <c r="V36" s="204"/>
      <c r="W36" s="204"/>
      <c r="X36" s="204"/>
      <c r="Y36" s="206"/>
      <c r="Z36" s="204"/>
      <c r="AA36" s="204"/>
      <c r="AB36" s="206"/>
      <c r="AC36" s="204"/>
      <c r="AD36" s="206"/>
      <c r="AE36" s="146"/>
      <c r="AF36" s="308"/>
      <c r="AG36" s="308"/>
      <c r="AH36" s="308"/>
      <c r="AI36" s="242"/>
    </row>
    <row r="37" spans="1:35" s="354" customFormat="1" ht="15.75" customHeight="1">
      <c r="A37" s="350"/>
      <c r="B37" s="317" t="s">
        <v>363</v>
      </c>
      <c r="C37" s="351" t="s">
        <v>314</v>
      </c>
      <c r="D37" s="351" t="s">
        <v>315</v>
      </c>
      <c r="E37" s="351" t="s">
        <v>316</v>
      </c>
      <c r="F37" s="351" t="s">
        <v>317</v>
      </c>
      <c r="G37" s="351" t="s">
        <v>318</v>
      </c>
      <c r="H37" s="351" t="s">
        <v>319</v>
      </c>
      <c r="I37" s="351" t="s">
        <v>320</v>
      </c>
      <c r="J37" s="351" t="s">
        <v>321</v>
      </c>
      <c r="K37" s="351" t="s">
        <v>322</v>
      </c>
      <c r="L37" s="351" t="s">
        <v>323</v>
      </c>
      <c r="M37" s="351" t="s">
        <v>324</v>
      </c>
      <c r="N37" s="351" t="s">
        <v>325</v>
      </c>
      <c r="O37" s="351" t="s">
        <v>326</v>
      </c>
      <c r="P37" s="351" t="s">
        <v>327</v>
      </c>
      <c r="Q37" s="351" t="s">
        <v>328</v>
      </c>
      <c r="R37" s="351" t="s">
        <v>329</v>
      </c>
      <c r="S37" s="351" t="s">
        <v>330</v>
      </c>
      <c r="T37" s="351" t="s">
        <v>331</v>
      </c>
      <c r="U37" s="351" t="s">
        <v>332</v>
      </c>
      <c r="V37" s="351" t="s">
        <v>333</v>
      </c>
      <c r="W37" s="351" t="s">
        <v>334</v>
      </c>
      <c r="X37" s="351" t="s">
        <v>335</v>
      </c>
      <c r="Y37" s="351" t="s">
        <v>336</v>
      </c>
      <c r="Z37" s="351" t="s">
        <v>337</v>
      </c>
      <c r="AA37" s="351" t="s">
        <v>338</v>
      </c>
      <c r="AB37" s="351" t="s">
        <v>339</v>
      </c>
      <c r="AC37" s="351" t="s">
        <v>340</v>
      </c>
      <c r="AD37" s="351" t="s">
        <v>341</v>
      </c>
      <c r="AE37" s="351" t="s">
        <v>342</v>
      </c>
      <c r="AF37" s="300" t="s">
        <v>34</v>
      </c>
      <c r="AG37" s="300" t="s">
        <v>35</v>
      </c>
      <c r="AH37" s="300" t="s">
        <v>36</v>
      </c>
      <c r="AI37" s="353"/>
    </row>
    <row r="38" spans="1:35" s="146" customFormat="1" ht="15.75" customHeight="1">
      <c r="B38" s="147" t="s">
        <v>136</v>
      </c>
      <c r="C38" s="148"/>
      <c r="D38" s="148"/>
      <c r="E38" s="148"/>
      <c r="F38" s="148"/>
      <c r="G38" s="148"/>
      <c r="H38" s="148"/>
      <c r="I38" s="149"/>
      <c r="J38" s="148"/>
      <c r="K38" s="148"/>
      <c r="L38" s="148"/>
      <c r="M38" s="148"/>
      <c r="N38" s="148"/>
      <c r="O38" s="148"/>
      <c r="P38" s="148"/>
      <c r="Q38" s="148"/>
      <c r="R38" s="148"/>
      <c r="S38" s="148"/>
      <c r="T38" s="148"/>
      <c r="U38" s="148"/>
      <c r="V38" s="148"/>
      <c r="W38" s="148"/>
      <c r="X38" s="148"/>
      <c r="Y38" s="148"/>
      <c r="Z38" s="148"/>
      <c r="AA38" s="148"/>
      <c r="AB38" s="148"/>
      <c r="AC38" s="148"/>
      <c r="AD38" s="148"/>
      <c r="AE38" s="148"/>
      <c r="AF38" s="235"/>
      <c r="AG38" s="235"/>
      <c r="AH38" s="236"/>
    </row>
    <row r="39" spans="1:35" s="146" customFormat="1" ht="15.75" customHeight="1">
      <c r="B39" s="151" t="s">
        <v>137</v>
      </c>
      <c r="C39" s="152">
        <v>0</v>
      </c>
      <c r="D39" s="152">
        <v>0</v>
      </c>
      <c r="E39" s="152">
        <v>0</v>
      </c>
      <c r="F39" s="152">
        <v>0</v>
      </c>
      <c r="G39" s="152">
        <v>0</v>
      </c>
      <c r="H39" s="152">
        <v>0</v>
      </c>
      <c r="I39" s="152">
        <v>0</v>
      </c>
      <c r="J39" s="152">
        <v>0</v>
      </c>
      <c r="K39" s="152">
        <v>0</v>
      </c>
      <c r="L39" s="152">
        <v>0</v>
      </c>
      <c r="M39" s="152">
        <v>0</v>
      </c>
      <c r="N39" s="152">
        <v>0</v>
      </c>
      <c r="O39" s="152">
        <v>0</v>
      </c>
      <c r="P39" s="152">
        <v>0</v>
      </c>
      <c r="Q39" s="152">
        <v>0</v>
      </c>
      <c r="R39" s="152">
        <v>0</v>
      </c>
      <c r="S39" s="152">
        <v>0</v>
      </c>
      <c r="T39" s="152">
        <v>0</v>
      </c>
      <c r="U39" s="152">
        <v>0</v>
      </c>
      <c r="V39" s="152">
        <v>0</v>
      </c>
      <c r="W39" s="152">
        <v>0</v>
      </c>
      <c r="X39" s="152">
        <v>0</v>
      </c>
      <c r="Y39" s="152">
        <v>0</v>
      </c>
      <c r="Z39" s="152">
        <v>0</v>
      </c>
      <c r="AA39" s="152">
        <v>0</v>
      </c>
      <c r="AB39" s="152">
        <v>0</v>
      </c>
      <c r="AC39" s="152">
        <v>0</v>
      </c>
      <c r="AD39" s="152">
        <v>0</v>
      </c>
      <c r="AE39" s="152">
        <v>0</v>
      </c>
      <c r="AF39" s="465">
        <v>0</v>
      </c>
      <c r="AG39" s="465">
        <v>0</v>
      </c>
      <c r="AH39" s="465">
        <v>0</v>
      </c>
    </row>
    <row r="40" spans="1:35" s="146" customFormat="1" ht="15.75" customHeight="1">
      <c r="B40" s="151" t="s">
        <v>0</v>
      </c>
      <c r="C40" s="152">
        <v>0.22177767052767056</v>
      </c>
      <c r="D40" s="152">
        <v>7.8284249918646284E-2</v>
      </c>
      <c r="E40" s="152">
        <v>5.0138888888888886E-2</v>
      </c>
      <c r="F40" s="152">
        <v>5.54158193526521E-2</v>
      </c>
      <c r="G40" s="152">
        <v>0.19446240034475329</v>
      </c>
      <c r="H40" s="152">
        <v>0.17646435568349927</v>
      </c>
      <c r="I40" s="152">
        <v>6.8105045221750024E-2</v>
      </c>
      <c r="J40" s="152">
        <v>0.19057076653898897</v>
      </c>
      <c r="K40" s="152">
        <v>9.1466543513957319E-2</v>
      </c>
      <c r="L40" s="152">
        <v>1.2500662111340644E-2</v>
      </c>
      <c r="M40" s="152">
        <v>0.1070154577883472</v>
      </c>
      <c r="N40" s="152">
        <v>4.3611504007543614E-2</v>
      </c>
      <c r="O40" s="152">
        <v>0.41537267080745344</v>
      </c>
      <c r="P40" s="152">
        <v>7.1391193840173423E-2</v>
      </c>
      <c r="Q40" s="152">
        <v>9.6317515672354383E-3</v>
      </c>
      <c r="R40" s="152">
        <v>2.6274676892486866E-2</v>
      </c>
      <c r="S40" s="152">
        <v>2.1227768215720026E-2</v>
      </c>
      <c r="T40" s="152">
        <v>3.8524693697107495E-2</v>
      </c>
      <c r="U40" s="152">
        <v>0.10992275698158052</v>
      </c>
      <c r="V40" s="152">
        <v>3.9318479685452157E-2</v>
      </c>
      <c r="W40" s="152">
        <v>6.1006609049313675E-2</v>
      </c>
      <c r="X40" s="152">
        <v>0.121931125391333</v>
      </c>
      <c r="Y40" s="152">
        <v>4.4800605754669355E-2</v>
      </c>
      <c r="Z40" s="152">
        <v>0.14283675182919514</v>
      </c>
      <c r="AA40" s="152">
        <v>5.5793067226890758E-2</v>
      </c>
      <c r="AB40" s="152">
        <v>0.10101103489412468</v>
      </c>
      <c r="AC40" s="152">
        <v>9.1344713986223416E-2</v>
      </c>
      <c r="AD40" s="152">
        <v>3.0424121333212244E-2</v>
      </c>
      <c r="AE40" s="152">
        <v>0.11224489795918367</v>
      </c>
      <c r="AF40" s="465">
        <v>9.5961044241703208E-2</v>
      </c>
      <c r="AG40" s="465">
        <v>9.6317515672354383E-3</v>
      </c>
      <c r="AH40" s="465">
        <v>0.41537267080745344</v>
      </c>
    </row>
    <row r="41" spans="1:35" s="146" customFormat="1" ht="15.75" customHeight="1">
      <c r="B41" s="151" t="s">
        <v>1</v>
      </c>
      <c r="C41" s="152">
        <v>0</v>
      </c>
      <c r="D41" s="152">
        <v>0.16514806378132119</v>
      </c>
      <c r="E41" s="152">
        <v>0</v>
      </c>
      <c r="F41" s="152">
        <v>0</v>
      </c>
      <c r="G41" s="152">
        <v>0</v>
      </c>
      <c r="H41" s="152">
        <v>0</v>
      </c>
      <c r="I41" s="152">
        <v>0</v>
      </c>
      <c r="J41" s="152">
        <v>0</v>
      </c>
      <c r="K41" s="152">
        <v>0</v>
      </c>
      <c r="L41" s="152">
        <v>0</v>
      </c>
      <c r="M41" s="152">
        <v>0</v>
      </c>
      <c r="N41" s="152">
        <v>0</v>
      </c>
      <c r="O41" s="152">
        <v>0</v>
      </c>
      <c r="P41" s="152">
        <v>0</v>
      </c>
      <c r="Q41" s="152">
        <v>0</v>
      </c>
      <c r="R41" s="152">
        <v>0</v>
      </c>
      <c r="S41" s="152">
        <v>0</v>
      </c>
      <c r="T41" s="152">
        <v>0</v>
      </c>
      <c r="U41" s="152">
        <v>0</v>
      </c>
      <c r="V41" s="152">
        <v>0</v>
      </c>
      <c r="W41" s="152">
        <v>0</v>
      </c>
      <c r="X41" s="152">
        <v>0</v>
      </c>
      <c r="Y41" s="152">
        <v>0</v>
      </c>
      <c r="Z41" s="152">
        <v>0</v>
      </c>
      <c r="AA41" s="152">
        <v>0</v>
      </c>
      <c r="AB41" s="152">
        <v>0</v>
      </c>
      <c r="AC41" s="152">
        <v>0</v>
      </c>
      <c r="AD41" s="152">
        <v>0</v>
      </c>
      <c r="AE41" s="152">
        <v>0</v>
      </c>
      <c r="AF41" s="465">
        <v>5.6947608200455585E-3</v>
      </c>
      <c r="AG41" s="465">
        <v>0</v>
      </c>
      <c r="AH41" s="465">
        <v>0.16514806378132119</v>
      </c>
    </row>
    <row r="42" spans="1:35" s="146" customFormat="1" ht="15.75" customHeight="1">
      <c r="B42" s="151" t="s">
        <v>138</v>
      </c>
      <c r="C42" s="152">
        <v>0</v>
      </c>
      <c r="D42" s="152">
        <v>0</v>
      </c>
      <c r="E42" s="152">
        <v>0</v>
      </c>
      <c r="F42" s="152">
        <v>0</v>
      </c>
      <c r="G42" s="152">
        <v>0</v>
      </c>
      <c r="H42" s="152">
        <v>0</v>
      </c>
      <c r="I42" s="152">
        <v>0</v>
      </c>
      <c r="J42" s="152">
        <v>0</v>
      </c>
      <c r="K42" s="152">
        <v>0</v>
      </c>
      <c r="L42" s="152">
        <v>0</v>
      </c>
      <c r="M42" s="152">
        <v>0</v>
      </c>
      <c r="N42" s="152">
        <v>0</v>
      </c>
      <c r="O42" s="152">
        <v>0</v>
      </c>
      <c r="P42" s="152">
        <v>0</v>
      </c>
      <c r="Q42" s="152">
        <v>0</v>
      </c>
      <c r="R42" s="152">
        <v>0</v>
      </c>
      <c r="S42" s="152">
        <v>0</v>
      </c>
      <c r="T42" s="152">
        <v>0</v>
      </c>
      <c r="U42" s="152">
        <v>0</v>
      </c>
      <c r="V42" s="152">
        <v>0</v>
      </c>
      <c r="W42" s="152">
        <v>0</v>
      </c>
      <c r="X42" s="152">
        <v>0</v>
      </c>
      <c r="Y42" s="152">
        <v>0</v>
      </c>
      <c r="Z42" s="152">
        <v>0</v>
      </c>
      <c r="AA42" s="152">
        <v>0</v>
      </c>
      <c r="AB42" s="152">
        <v>0</v>
      </c>
      <c r="AC42" s="152">
        <v>0</v>
      </c>
      <c r="AD42" s="152">
        <v>0</v>
      </c>
      <c r="AE42" s="152">
        <v>0</v>
      </c>
      <c r="AF42" s="465">
        <v>0</v>
      </c>
      <c r="AG42" s="465">
        <v>0</v>
      </c>
      <c r="AH42" s="465">
        <v>0</v>
      </c>
    </row>
    <row r="43" spans="1:35" s="146" customFormat="1" ht="15.75" customHeight="1">
      <c r="B43" s="154" t="s">
        <v>139</v>
      </c>
      <c r="C43" s="152">
        <v>0.22177767052767056</v>
      </c>
      <c r="D43" s="152">
        <v>0.24343231369996748</v>
      </c>
      <c r="E43" s="152">
        <v>5.0138888888888886E-2</v>
      </c>
      <c r="F43" s="152">
        <v>5.54158193526521E-2</v>
      </c>
      <c r="G43" s="152">
        <v>0.19446240034475329</v>
      </c>
      <c r="H43" s="152">
        <v>0.17646435568349927</v>
      </c>
      <c r="I43" s="152">
        <v>6.8105045221750024E-2</v>
      </c>
      <c r="J43" s="152">
        <v>0.19057076653898897</v>
      </c>
      <c r="K43" s="152">
        <v>9.1466543513957319E-2</v>
      </c>
      <c r="L43" s="152">
        <v>1.2500662111340644E-2</v>
      </c>
      <c r="M43" s="152">
        <v>0.1070154577883472</v>
      </c>
      <c r="N43" s="152">
        <v>4.3611504007543614E-2</v>
      </c>
      <c r="O43" s="152">
        <v>0.41537267080745344</v>
      </c>
      <c r="P43" s="152">
        <v>7.1391193840173423E-2</v>
      </c>
      <c r="Q43" s="152">
        <v>9.6317515672354383E-3</v>
      </c>
      <c r="R43" s="152">
        <v>2.6274676892486866E-2</v>
      </c>
      <c r="S43" s="152">
        <v>2.1227768215720026E-2</v>
      </c>
      <c r="T43" s="152">
        <v>3.8524693697107495E-2</v>
      </c>
      <c r="U43" s="152">
        <v>0.10992275698158052</v>
      </c>
      <c r="V43" s="152">
        <v>3.9318479685452157E-2</v>
      </c>
      <c r="W43" s="152">
        <v>6.1006609049313675E-2</v>
      </c>
      <c r="X43" s="152">
        <v>0.121931125391333</v>
      </c>
      <c r="Y43" s="152">
        <v>4.4800605754669355E-2</v>
      </c>
      <c r="Z43" s="152">
        <v>0.14283675182919514</v>
      </c>
      <c r="AA43" s="152">
        <v>5.5793067226890758E-2</v>
      </c>
      <c r="AB43" s="152">
        <v>0.10101103489412468</v>
      </c>
      <c r="AC43" s="152">
        <v>9.1344713986223416E-2</v>
      </c>
      <c r="AD43" s="152">
        <v>3.0424121333212244E-2</v>
      </c>
      <c r="AE43" s="152">
        <v>0.11224489795918367</v>
      </c>
      <c r="AF43" s="465">
        <v>0.10165580506174876</v>
      </c>
      <c r="AG43" s="465">
        <v>9.6317515672354383E-3</v>
      </c>
      <c r="AH43" s="465">
        <v>0.41537267080745344</v>
      </c>
    </row>
    <row r="44" spans="1:35" s="146" customFormat="1" ht="15.75" customHeight="1">
      <c r="B44" s="156" t="s">
        <v>140</v>
      </c>
      <c r="C44" s="460"/>
      <c r="D44" s="460"/>
      <c r="E44" s="460"/>
      <c r="F44" s="460"/>
      <c r="G44" s="460"/>
      <c r="H44" s="460"/>
      <c r="I44" s="460"/>
      <c r="J44" s="460"/>
      <c r="K44" s="460"/>
      <c r="L44" s="460"/>
      <c r="M44" s="460"/>
      <c r="N44" s="460"/>
      <c r="O44" s="460"/>
      <c r="P44" s="460"/>
      <c r="Q44" s="460"/>
      <c r="R44" s="460"/>
      <c r="S44" s="460"/>
      <c r="T44" s="460"/>
      <c r="U44" s="460"/>
      <c r="V44" s="460"/>
      <c r="W44" s="460"/>
      <c r="X44" s="460"/>
      <c r="Y44" s="460"/>
      <c r="Z44" s="460"/>
      <c r="AA44" s="460"/>
      <c r="AB44" s="460"/>
      <c r="AC44" s="460"/>
      <c r="AD44" s="460"/>
      <c r="AE44" s="460"/>
      <c r="AF44" s="466"/>
      <c r="AG44" s="466"/>
      <c r="AH44" s="467"/>
    </row>
    <row r="45" spans="1:35" s="146" customFormat="1" ht="15.75" customHeight="1">
      <c r="B45" s="151" t="s">
        <v>2</v>
      </c>
      <c r="C45" s="152">
        <v>5.8211148648648656</v>
      </c>
      <c r="D45" s="152">
        <v>3.6953644646924828</v>
      </c>
      <c r="E45" s="152">
        <v>2.2751646341463418</v>
      </c>
      <c r="F45" s="152">
        <v>4.2056423487544485</v>
      </c>
      <c r="G45" s="152">
        <v>3.553506787330317</v>
      </c>
      <c r="H45" s="152">
        <v>9.0216926952141048</v>
      </c>
      <c r="I45" s="152">
        <v>7.8813501144164766</v>
      </c>
      <c r="J45" s="152">
        <v>3.3846077457795434</v>
      </c>
      <c r="K45" s="152">
        <v>1.9605064655172413</v>
      </c>
      <c r="L45" s="152">
        <v>3.2847208008898776</v>
      </c>
      <c r="M45" s="152">
        <v>5.2937407847800237</v>
      </c>
      <c r="N45" s="152">
        <v>15.480783078307832</v>
      </c>
      <c r="O45" s="152">
        <v>17.510967391304348</v>
      </c>
      <c r="P45" s="152">
        <v>4.4223202511773945</v>
      </c>
      <c r="Q45" s="152">
        <v>1.8800411508282475</v>
      </c>
      <c r="R45" s="152">
        <v>3.4466280357903707</v>
      </c>
      <c r="S45" s="152">
        <v>1.8464839931153185</v>
      </c>
      <c r="T45" s="152">
        <v>2.2940644183402803</v>
      </c>
      <c r="U45" s="152">
        <v>5.6257326203208553</v>
      </c>
      <c r="V45" s="152">
        <v>4.2963633027522938</v>
      </c>
      <c r="W45" s="152">
        <v>4.3503459074733097</v>
      </c>
      <c r="X45" s="152">
        <v>9.2941591695501735</v>
      </c>
      <c r="Y45" s="152">
        <v>3.1632826855123679</v>
      </c>
      <c r="Z45" s="152">
        <v>10.178931989924433</v>
      </c>
      <c r="AA45" s="152">
        <v>10.279455882352941</v>
      </c>
      <c r="AB45" s="152">
        <v>10.228885177453028</v>
      </c>
      <c r="AC45" s="152">
        <v>18.884352201257862</v>
      </c>
      <c r="AD45" s="152">
        <v>8.0388022886204702</v>
      </c>
      <c r="AE45" s="152">
        <v>12.455890909090909</v>
      </c>
      <c r="AF45" s="465">
        <v>6.6915483503295921</v>
      </c>
      <c r="AG45" s="465">
        <v>1.8464839931153185</v>
      </c>
      <c r="AH45" s="465">
        <v>18.884352201257862</v>
      </c>
    </row>
    <row r="46" spans="1:35" s="159" customFormat="1" ht="15.75" customHeight="1">
      <c r="B46" s="151" t="s">
        <v>141</v>
      </c>
      <c r="C46" s="152">
        <v>1.2899695945945946</v>
      </c>
      <c r="D46" s="152">
        <v>1.1558575740318908</v>
      </c>
      <c r="E46" s="152">
        <v>1.1190853658536586</v>
      </c>
      <c r="F46" s="152">
        <v>1.1382428825622777</v>
      </c>
      <c r="G46" s="152">
        <v>1.1654864253393664</v>
      </c>
      <c r="H46" s="152">
        <v>1.2105373635600336</v>
      </c>
      <c r="I46" s="152">
        <v>1.2024942791762014</v>
      </c>
      <c r="J46" s="152">
        <v>1.1797715988083415</v>
      </c>
      <c r="K46" s="152">
        <v>1.1766379310344828</v>
      </c>
      <c r="L46" s="152">
        <v>1.1619437422051437</v>
      </c>
      <c r="M46" s="152">
        <v>1.2725921521997623</v>
      </c>
      <c r="N46" s="152">
        <v>1.1971557155715571</v>
      </c>
      <c r="O46" s="152">
        <v>1.1948097826086959</v>
      </c>
      <c r="P46" s="152">
        <v>1.1621842443271015</v>
      </c>
      <c r="Q46" s="152">
        <v>1.1780801299833559</v>
      </c>
      <c r="R46" s="152">
        <v>1.1780441182166792</v>
      </c>
      <c r="S46" s="152">
        <v>1.1937723360976373</v>
      </c>
      <c r="T46" s="152">
        <v>1.1985669502910883</v>
      </c>
      <c r="U46" s="152">
        <v>1.1690374331550804</v>
      </c>
      <c r="V46" s="152">
        <v>1.1944908256880735</v>
      </c>
      <c r="W46" s="152">
        <v>1.209229537366548</v>
      </c>
      <c r="X46" s="152">
        <v>1.2523858131487891</v>
      </c>
      <c r="Y46" s="152">
        <v>1.2340692258271764</v>
      </c>
      <c r="Z46" s="152">
        <v>1.2134658083776475</v>
      </c>
      <c r="AA46" s="152">
        <v>1.2367245989304814</v>
      </c>
      <c r="AB46" s="152">
        <v>1.2560125260960335</v>
      </c>
      <c r="AC46" s="152">
        <v>1.2074423480083858</v>
      </c>
      <c r="AD46" s="152">
        <v>1.2073130959949143</v>
      </c>
      <c r="AE46" s="152">
        <v>1.1882045454545456</v>
      </c>
      <c r="AF46" s="465">
        <v>1.1980554463623982</v>
      </c>
      <c r="AG46" s="465">
        <v>1.1190853658536586</v>
      </c>
      <c r="AH46" s="465">
        <v>1.2899695945945946</v>
      </c>
      <c r="AI46" s="146"/>
    </row>
    <row r="47" spans="1:35" s="146" customFormat="1" ht="15.75" customHeight="1">
      <c r="B47" s="151" t="s">
        <v>3</v>
      </c>
      <c r="C47" s="152">
        <v>0.21996054054054051</v>
      </c>
      <c r="D47" s="152">
        <v>0.23013611617312071</v>
      </c>
      <c r="E47" s="152">
        <v>0.15523743394308942</v>
      </c>
      <c r="F47" s="152">
        <v>0.22915695729537364</v>
      </c>
      <c r="G47" s="152">
        <v>0.29027447963800906</v>
      </c>
      <c r="H47" s="152">
        <v>0.35825780016792608</v>
      </c>
      <c r="I47" s="152">
        <v>0.30288681922196792</v>
      </c>
      <c r="J47" s="152">
        <v>0.30613996027805362</v>
      </c>
      <c r="K47" s="152">
        <v>0.26623896551724135</v>
      </c>
      <c r="L47" s="152">
        <v>9.3990634037819792E-2</v>
      </c>
      <c r="M47" s="152">
        <v>0.3539634007134364</v>
      </c>
      <c r="N47" s="152">
        <v>0.35342090009000898</v>
      </c>
      <c r="O47" s="152">
        <v>0.73664282608695653</v>
      </c>
      <c r="P47" s="152">
        <v>0.29896474097331238</v>
      </c>
      <c r="Q47" s="152">
        <v>0.13985853530950307</v>
      </c>
      <c r="R47" s="152">
        <v>0.26478359762946896</v>
      </c>
      <c r="S47" s="152">
        <v>0.18725132530120484</v>
      </c>
      <c r="T47" s="152">
        <v>0.2158163622584312</v>
      </c>
      <c r="U47" s="152">
        <v>0.47095475935828879</v>
      </c>
      <c r="V47" s="152">
        <v>0.20097963302752295</v>
      </c>
      <c r="W47" s="152">
        <v>0.3344022064056939</v>
      </c>
      <c r="X47" s="152">
        <v>0.46942461361014998</v>
      </c>
      <c r="Y47" s="152">
        <v>0.21635656922582719</v>
      </c>
      <c r="Z47" s="152">
        <v>0.56000040759705139</v>
      </c>
      <c r="AA47" s="152">
        <v>0.26177294117647054</v>
      </c>
      <c r="AB47" s="152">
        <v>0.27962876826722338</v>
      </c>
      <c r="AC47" s="152">
        <v>0.42946371907756814</v>
      </c>
      <c r="AD47" s="152">
        <v>0.20899065162110617</v>
      </c>
      <c r="AE47" s="152">
        <v>2.6430408896103899</v>
      </c>
      <c r="AF47" s="465">
        <v>0.38199988117768124</v>
      </c>
      <c r="AG47" s="465">
        <v>9.3990634037819792E-2</v>
      </c>
      <c r="AH47" s="465">
        <v>2.6430408896103899</v>
      </c>
    </row>
    <row r="48" spans="1:35" s="146" customFormat="1" ht="15.75" customHeight="1">
      <c r="B48" s="151" t="s">
        <v>142</v>
      </c>
      <c r="C48" s="152">
        <v>0.1352897401081081</v>
      </c>
      <c r="D48" s="152">
        <v>0.12418503464236902</v>
      </c>
      <c r="E48" s="152">
        <v>0.11417932286178863</v>
      </c>
      <c r="F48" s="152">
        <v>0.12251902565124557</v>
      </c>
      <c r="G48" s="152">
        <v>0.13043617708597285</v>
      </c>
      <c r="H48" s="152">
        <v>0.14056404667002517</v>
      </c>
      <c r="I48" s="152">
        <v>0.13488214641647597</v>
      </c>
      <c r="J48" s="152">
        <v>0.13313767569414101</v>
      </c>
      <c r="K48" s="152">
        <v>0.12928176993103449</v>
      </c>
      <c r="L48" s="152">
        <v>0.11253172011136954</v>
      </c>
      <c r="M48" s="152">
        <v>0.14573937754102259</v>
      </c>
      <c r="N48" s="152">
        <v>0.13893166476327631</v>
      </c>
      <c r="O48" s="152">
        <v>0.17305815373913044</v>
      </c>
      <c r="P48" s="152">
        <v>0.1309189490829171</v>
      </c>
      <c r="Q48" s="152">
        <v>0.11808730441024017</v>
      </c>
      <c r="R48" s="152">
        <v>0.12927736333981488</v>
      </c>
      <c r="S48" s="152">
        <v>0.12373972006133625</v>
      </c>
      <c r="T48" s="152">
        <v>0.12672874480443694</v>
      </c>
      <c r="U48" s="152">
        <v>0.14694330044919787</v>
      </c>
      <c r="V48" s="152">
        <v>0.12503415310091745</v>
      </c>
      <c r="W48" s="152">
        <v>0.13830940424199289</v>
      </c>
      <c r="X48" s="152">
        <v>0.15427421423760093</v>
      </c>
      <c r="Y48" s="152">
        <v>0.12995815123674911</v>
      </c>
      <c r="Z48" s="152">
        <v>0.15890257295133303</v>
      </c>
      <c r="AA48" s="152">
        <v>0.1342653795935829</v>
      </c>
      <c r="AB48" s="152">
        <v>0.13759345997494782</v>
      </c>
      <c r="AC48" s="152">
        <v>0.14666678361090149</v>
      </c>
      <c r="AD48" s="152">
        <v>0.12690081578639542</v>
      </c>
      <c r="AE48" s="152">
        <v>0.34327959098181826</v>
      </c>
      <c r="AF48" s="465">
        <v>0.14157295734759112</v>
      </c>
      <c r="AG48" s="465">
        <v>0.11253172011136954</v>
      </c>
      <c r="AH48" s="465">
        <v>0.34327959098181826</v>
      </c>
    </row>
    <row r="49" spans="2:37" s="172" customFormat="1" ht="15.75" customHeight="1">
      <c r="B49" s="173" t="s">
        <v>154</v>
      </c>
      <c r="C49" s="152">
        <v>9.478378378378377E-2</v>
      </c>
      <c r="D49" s="152">
        <v>0.19428388382687928</v>
      </c>
      <c r="E49" s="152">
        <v>1.6768292682926829E-3</v>
      </c>
      <c r="F49" s="152">
        <v>4.0035587188612101E-3</v>
      </c>
      <c r="G49" s="152">
        <v>1.6289592760180993E-2</v>
      </c>
      <c r="H49" s="152">
        <v>7.4055415617128473E-2</v>
      </c>
      <c r="I49" s="152">
        <v>2.8421052631578948E-2</v>
      </c>
      <c r="J49" s="152">
        <v>2.3833167825223437E-3</v>
      </c>
      <c r="K49" s="152">
        <v>3.9439655172413796E-2</v>
      </c>
      <c r="L49" s="152">
        <v>5.9621802002224689E-3</v>
      </c>
      <c r="M49" s="152">
        <v>2.0142687277051131E-2</v>
      </c>
      <c r="N49" s="152">
        <v>2.4302430243024302E-3</v>
      </c>
      <c r="O49" s="152">
        <v>4.7826086956521741E-2</v>
      </c>
      <c r="P49" s="152">
        <v>5.6514913657770803E-3</v>
      </c>
      <c r="Q49" s="152">
        <v>1.8831734960767219E-2</v>
      </c>
      <c r="R49" s="152">
        <v>0</v>
      </c>
      <c r="S49" s="152">
        <v>5.7831325301204821E-3</v>
      </c>
      <c r="T49" s="152">
        <v>2.0689655172413796E-2</v>
      </c>
      <c r="U49" s="152">
        <v>5.3475935828877002E-3</v>
      </c>
      <c r="V49" s="152">
        <v>2.2018348623853209E-3</v>
      </c>
      <c r="W49" s="152">
        <v>5.1245551601423484E-3</v>
      </c>
      <c r="X49" s="152">
        <v>0.25951557093425603</v>
      </c>
      <c r="Y49" s="152">
        <v>3.5335689045936395E-3</v>
      </c>
      <c r="Z49" s="152">
        <v>0.29017632241813601</v>
      </c>
      <c r="AA49" s="152">
        <v>6.2741176470588217E-2</v>
      </c>
      <c r="AB49" s="152">
        <v>2.304801670146138E-2</v>
      </c>
      <c r="AC49" s="152">
        <v>1.1320754716981131E-2</v>
      </c>
      <c r="AD49" s="152">
        <v>3.7762237762237758E-3</v>
      </c>
      <c r="AE49" s="152">
        <v>1.3090909090909089E-2</v>
      </c>
      <c r="AF49" s="465">
        <v>4.3535545747151121E-2</v>
      </c>
      <c r="AG49" s="465">
        <v>0</v>
      </c>
      <c r="AH49" s="465">
        <v>0.29017632241813601</v>
      </c>
    </row>
    <row r="50" spans="2:37" s="146" customFormat="1" ht="15.75" customHeight="1">
      <c r="B50" s="151" t="s">
        <v>145</v>
      </c>
      <c r="C50" s="152">
        <v>0</v>
      </c>
      <c r="D50" s="152">
        <v>0</v>
      </c>
      <c r="E50" s="152">
        <v>0</v>
      </c>
      <c r="F50" s="152">
        <v>0</v>
      </c>
      <c r="G50" s="152">
        <v>0</v>
      </c>
      <c r="H50" s="152">
        <v>0</v>
      </c>
      <c r="I50" s="152">
        <v>0</v>
      </c>
      <c r="J50" s="152">
        <v>0</v>
      </c>
      <c r="K50" s="152">
        <v>0</v>
      </c>
      <c r="L50" s="152">
        <v>0</v>
      </c>
      <c r="M50" s="152">
        <v>0</v>
      </c>
      <c r="N50" s="152">
        <v>0</v>
      </c>
      <c r="O50" s="152">
        <v>0</v>
      </c>
      <c r="P50" s="152">
        <v>0</v>
      </c>
      <c r="Q50" s="152">
        <v>0</v>
      </c>
      <c r="R50" s="152">
        <v>0</v>
      </c>
      <c r="S50" s="152">
        <v>0</v>
      </c>
      <c r="T50" s="152">
        <v>0</v>
      </c>
      <c r="U50" s="152">
        <v>0</v>
      </c>
      <c r="V50" s="152">
        <v>0</v>
      </c>
      <c r="W50" s="152">
        <v>0</v>
      </c>
      <c r="X50" s="152">
        <v>0</v>
      </c>
      <c r="Y50" s="152">
        <v>0</v>
      </c>
      <c r="Z50" s="152">
        <v>0</v>
      </c>
      <c r="AA50" s="152">
        <v>0</v>
      </c>
      <c r="AB50" s="152">
        <v>0</v>
      </c>
      <c r="AC50" s="152">
        <v>0</v>
      </c>
      <c r="AD50" s="152">
        <v>0</v>
      </c>
      <c r="AE50" s="152">
        <v>0</v>
      </c>
      <c r="AF50" s="465">
        <v>0</v>
      </c>
      <c r="AG50" s="465">
        <v>0</v>
      </c>
      <c r="AH50" s="465">
        <v>0</v>
      </c>
    </row>
    <row r="51" spans="2:37" s="146" customFormat="1" ht="15.75" customHeight="1">
      <c r="B51" s="151" t="s">
        <v>146</v>
      </c>
      <c r="C51" s="152">
        <v>2.6977656153021495E-3</v>
      </c>
      <c r="D51" s="152">
        <v>1.3418353266945128E-4</v>
      </c>
      <c r="E51" s="152">
        <v>7.6573593995644246E-4</v>
      </c>
      <c r="F51" s="152">
        <v>5.2776378803268858E-4</v>
      </c>
      <c r="G51" s="152">
        <v>7.0590940190686053E-3</v>
      </c>
      <c r="H51" s="152">
        <v>1.404973822930179E-3</v>
      </c>
      <c r="I51" s="152">
        <v>2.7010229542668153E-3</v>
      </c>
      <c r="J51" s="152">
        <v>1.0219257284173474E-3</v>
      </c>
      <c r="K51" s="152">
        <v>2.6142690373563221E-4</v>
      </c>
      <c r="L51" s="152">
        <v>3.622727820109862E-4</v>
      </c>
      <c r="M51" s="152">
        <v>4.7088728331356926E-3</v>
      </c>
      <c r="N51" s="152">
        <v>1.0516582124252981E-3</v>
      </c>
      <c r="O51" s="152">
        <v>1.5397616346559727E-3</v>
      </c>
      <c r="P51" s="152">
        <v>7.3019503125346108E-4</v>
      </c>
      <c r="Q51" s="152">
        <v>2.4323823636006271E-4</v>
      </c>
      <c r="R51" s="152">
        <v>1.3819059792643089E-4</v>
      </c>
      <c r="S51" s="152">
        <v>6.5696283264009866E-4</v>
      </c>
      <c r="T51" s="152">
        <v>6.5081995064132008E-4</v>
      </c>
      <c r="U51" s="152">
        <v>2.2693709789018204E-3</v>
      </c>
      <c r="V51" s="152">
        <v>7.5178928176581261E-4</v>
      </c>
      <c r="W51" s="152">
        <v>2.2572039179077955E-3</v>
      </c>
      <c r="X51" s="152">
        <v>4.3271670454316383E-3</v>
      </c>
      <c r="Y51" s="152">
        <v>1.3578227349543988E-3</v>
      </c>
      <c r="Z51" s="152">
        <v>4.8386718128455644E-3</v>
      </c>
      <c r="AA51" s="152">
        <v>2.5682697743183891E-3</v>
      </c>
      <c r="AB51" s="152">
        <v>4.5122723680244732E-3</v>
      </c>
      <c r="AC51" s="152">
        <v>1.7170147990323154E-3</v>
      </c>
      <c r="AD51" s="152">
        <v>4.2990250554442091E-4</v>
      </c>
      <c r="AE51" s="152">
        <v>1.2097963702053934E-3</v>
      </c>
      <c r="AF51" s="465">
        <v>1.8239705518745054E-3</v>
      </c>
      <c r="AG51" s="465">
        <v>1.3418353266945128E-4</v>
      </c>
      <c r="AH51" s="465">
        <v>7.0590940190686053E-3</v>
      </c>
    </row>
    <row r="52" spans="2:37" s="146" customFormat="1" ht="15.75" customHeight="1">
      <c r="B52" s="154" t="s">
        <v>139</v>
      </c>
      <c r="C52" s="152">
        <v>7.5638162895071934</v>
      </c>
      <c r="D52" s="152">
        <v>5.3999612568994122</v>
      </c>
      <c r="E52" s="152">
        <v>3.6661093220131273</v>
      </c>
      <c r="F52" s="152">
        <v>5.7000925367702395</v>
      </c>
      <c r="G52" s="152">
        <v>5.1630525561729144</v>
      </c>
      <c r="H52" s="152">
        <v>10.806512295052149</v>
      </c>
      <c r="I52" s="152">
        <v>9.5527354348169666</v>
      </c>
      <c r="J52" s="152">
        <v>5.0070622230710189</v>
      </c>
      <c r="K52" s="152">
        <v>3.5723662140761494</v>
      </c>
      <c r="L52" s="152">
        <v>4.6595113502264436</v>
      </c>
      <c r="M52" s="152">
        <v>7.0908872753444312</v>
      </c>
      <c r="N52" s="152">
        <v>17.173773259969401</v>
      </c>
      <c r="O52" s="152">
        <v>19.664844002330309</v>
      </c>
      <c r="P52" s="152">
        <v>6.0207698719577554</v>
      </c>
      <c r="Q52" s="152">
        <v>3.3351420937284741</v>
      </c>
      <c r="R52" s="152">
        <v>5.01887130557426</v>
      </c>
      <c r="S52" s="152">
        <v>3.3576874699382566</v>
      </c>
      <c r="T52" s="152">
        <v>3.8565169508172916</v>
      </c>
      <c r="U52" s="152">
        <v>7.420285077845211</v>
      </c>
      <c r="V52" s="152">
        <v>5.8198215387129579</v>
      </c>
      <c r="W52" s="152">
        <v>6.0396688145655952</v>
      </c>
      <c r="X52" s="152">
        <v>11.434086548526398</v>
      </c>
      <c r="Y52" s="152">
        <v>4.7485580234416682</v>
      </c>
      <c r="Z52" s="152">
        <v>12.406315773081445</v>
      </c>
      <c r="AA52" s="152">
        <v>11.977528248298382</v>
      </c>
      <c r="AB52" s="152">
        <v>11.929680220860719</v>
      </c>
      <c r="AC52" s="152">
        <v>20.680962821470729</v>
      </c>
      <c r="AD52" s="152">
        <v>9.5862129783046566</v>
      </c>
      <c r="AE52" s="152">
        <v>16.644716640598777</v>
      </c>
      <c r="AF52" s="465">
        <v>8.458536151516288</v>
      </c>
      <c r="AG52" s="465">
        <v>3.3351420937284741</v>
      </c>
      <c r="AH52" s="465">
        <v>20.680962821470729</v>
      </c>
    </row>
    <row r="53" spans="2:37" s="146" customFormat="1" ht="15.75" customHeight="1">
      <c r="B53" s="161" t="s">
        <v>147</v>
      </c>
      <c r="C53" s="462">
        <v>7.7855939600348636</v>
      </c>
      <c r="D53" s="462">
        <v>5.6433935705993798</v>
      </c>
      <c r="E53" s="462">
        <v>3.7162482109020161</v>
      </c>
      <c r="F53" s="462">
        <v>5.7555083561228919</v>
      </c>
      <c r="G53" s="462">
        <v>5.3575149565176678</v>
      </c>
      <c r="H53" s="462">
        <v>10.982976650735649</v>
      </c>
      <c r="I53" s="462">
        <v>9.6208404800387175</v>
      </c>
      <c r="J53" s="462">
        <v>5.1976329896100077</v>
      </c>
      <c r="K53" s="462">
        <v>3.6638327575901068</v>
      </c>
      <c r="L53" s="462">
        <v>4.6720120123377846</v>
      </c>
      <c r="M53" s="462">
        <v>7.1979027331327785</v>
      </c>
      <c r="N53" s="462">
        <v>17.217384763976945</v>
      </c>
      <c r="O53" s="462">
        <v>20.080216673137762</v>
      </c>
      <c r="P53" s="462">
        <v>6.0921610657979288</v>
      </c>
      <c r="Q53" s="462">
        <v>3.3447738452957094</v>
      </c>
      <c r="R53" s="462">
        <v>5.0451459824667468</v>
      </c>
      <c r="S53" s="462">
        <v>3.3789152381539767</v>
      </c>
      <c r="T53" s="462">
        <v>3.8950416445143992</v>
      </c>
      <c r="U53" s="462">
        <v>7.5302078348267916</v>
      </c>
      <c r="V53" s="462">
        <v>5.8591400183984099</v>
      </c>
      <c r="W53" s="462">
        <v>6.1006754236149092</v>
      </c>
      <c r="X53" s="462">
        <v>11.556017673917731</v>
      </c>
      <c r="Y53" s="462">
        <v>4.7933586291963373</v>
      </c>
      <c r="Z53" s="462">
        <v>12.549152524910641</v>
      </c>
      <c r="AA53" s="462">
        <v>12.033321315525273</v>
      </c>
      <c r="AB53" s="462">
        <v>12.030691255754844</v>
      </c>
      <c r="AC53" s="462">
        <v>20.772307535456953</v>
      </c>
      <c r="AD53" s="462">
        <v>9.6166370996378685</v>
      </c>
      <c r="AE53" s="462">
        <v>16.75696153855796</v>
      </c>
      <c r="AF53" s="468">
        <v>8.560191956578036</v>
      </c>
      <c r="AG53" s="468">
        <v>3.3447738452957094</v>
      </c>
      <c r="AH53" s="468">
        <v>20.772307535456953</v>
      </c>
    </row>
    <row r="54" spans="2:37" s="146" customFormat="1" ht="15.75" customHeight="1">
      <c r="B54" s="163" t="s">
        <v>148</v>
      </c>
      <c r="C54" s="164"/>
      <c r="D54" s="164"/>
      <c r="E54" s="164"/>
      <c r="F54" s="164"/>
      <c r="G54" s="164"/>
      <c r="H54" s="164"/>
      <c r="I54" s="164"/>
      <c r="J54" s="164"/>
      <c r="K54" s="164"/>
      <c r="L54" s="164"/>
      <c r="M54" s="164"/>
      <c r="N54" s="164"/>
      <c r="O54" s="164"/>
      <c r="P54" s="164"/>
      <c r="Q54" s="164"/>
      <c r="R54" s="164"/>
      <c r="S54" s="164"/>
      <c r="T54" s="164"/>
      <c r="U54" s="164"/>
      <c r="V54" s="164"/>
      <c r="W54" s="164"/>
      <c r="X54" s="164"/>
      <c r="Y54" s="164"/>
      <c r="Z54" s="164"/>
      <c r="AA54" s="164"/>
      <c r="AB54" s="164"/>
      <c r="AC54" s="164"/>
      <c r="AD54" s="164"/>
      <c r="AE54" s="164"/>
      <c r="AF54" s="469"/>
      <c r="AG54" s="469"/>
      <c r="AH54" s="469"/>
    </row>
    <row r="55" spans="2:37" s="146" customFormat="1" ht="15.75" customHeight="1">
      <c r="B55" s="151" t="s">
        <v>137</v>
      </c>
      <c r="C55" s="152">
        <v>8.8874343199341996E-2</v>
      </c>
      <c r="D55" s="152">
        <v>4.4943289727229899E-2</v>
      </c>
      <c r="E55" s="152">
        <v>9.431952247048217E-2</v>
      </c>
      <c r="F55" s="152">
        <v>2.4668481395643697E-2</v>
      </c>
      <c r="G55" s="152">
        <v>0.3362350988601544</v>
      </c>
      <c r="H55" s="152">
        <v>0.15172982074923141</v>
      </c>
      <c r="I55" s="152">
        <v>7.1515984067190425E-2</v>
      </c>
      <c r="J55" s="152">
        <v>0.1869777323946297</v>
      </c>
      <c r="K55" s="152">
        <v>1.96771882020042E-2</v>
      </c>
      <c r="L55" s="152">
        <v>1.2745356309610743E-2</v>
      </c>
      <c r="M55" s="152">
        <v>0.53718851519718969</v>
      </c>
      <c r="N55" s="152">
        <v>0.11428819228917964</v>
      </c>
      <c r="O55" s="152">
        <v>1.3961669863712054</v>
      </c>
      <c r="P55" s="152">
        <v>0.15246108489649413</v>
      </c>
      <c r="Q55" s="152">
        <v>3.6354002303785896E-2</v>
      </c>
      <c r="R55" s="152">
        <v>5.8165651097642025E-2</v>
      </c>
      <c r="S55" s="152">
        <v>8.992912817533677E-2</v>
      </c>
      <c r="T55" s="152">
        <v>7.368696737368044E-2</v>
      </c>
      <c r="U55" s="152">
        <v>0.4396659700245294</v>
      </c>
      <c r="V55" s="152">
        <v>2.9347775774126932E-2</v>
      </c>
      <c r="W55" s="152">
        <v>0.1399035240897531</v>
      </c>
      <c r="X55" s="152">
        <v>0.31958975996171707</v>
      </c>
      <c r="Y55" s="152">
        <v>0.15877040262404568</v>
      </c>
      <c r="Z55" s="152">
        <v>0.52445742389408245</v>
      </c>
      <c r="AA55" s="152">
        <v>0.32496642195712344</v>
      </c>
      <c r="AB55" s="152">
        <v>0.44522025878633764</v>
      </c>
      <c r="AC55" s="152">
        <v>0.22236696043355364</v>
      </c>
      <c r="AD55" s="152">
        <v>0.15493086265608166</v>
      </c>
      <c r="AE55" s="152">
        <v>8.5275047720993563E-2</v>
      </c>
      <c r="AF55" s="465">
        <v>0.2184283363104268</v>
      </c>
      <c r="AG55" s="465">
        <v>1.2745356309610743E-2</v>
      </c>
      <c r="AH55" s="465">
        <v>1.3961669863712054</v>
      </c>
    </row>
    <row r="56" spans="2:37" s="146" customFormat="1" ht="15.75" customHeight="1">
      <c r="B56" s="151" t="s">
        <v>0</v>
      </c>
      <c r="C56" s="152">
        <v>0.24263189617803935</v>
      </c>
      <c r="D56" s="152">
        <v>8.6521818664509614E-2</v>
      </c>
      <c r="E56" s="152">
        <v>5.4627217828489075E-2</v>
      </c>
      <c r="F56" s="152">
        <v>5.9928456448607767E-2</v>
      </c>
      <c r="G56" s="152">
        <v>0.21468906306332736</v>
      </c>
      <c r="H56" s="152">
        <v>0.19544648077335275</v>
      </c>
      <c r="I56" s="152">
        <v>7.4598272802574819E-2</v>
      </c>
      <c r="J56" s="152">
        <v>0.20953024185447591</v>
      </c>
      <c r="K56" s="152">
        <v>0.10095772437589833</v>
      </c>
      <c r="L56" s="152">
        <v>1.4045049865038257E-2</v>
      </c>
      <c r="M56" s="152">
        <v>0.1202366264746627</v>
      </c>
      <c r="N56" s="152">
        <v>4.706345419999864E-2</v>
      </c>
      <c r="O56" s="152">
        <v>0.45043811635323516</v>
      </c>
      <c r="P56" s="152">
        <v>7.8893475867653218E-2</v>
      </c>
      <c r="Q56" s="152">
        <v>1.0528979915749298E-2</v>
      </c>
      <c r="R56" s="152">
        <v>2.880549030070919E-2</v>
      </c>
      <c r="S56" s="152">
        <v>2.3272456363430109E-2</v>
      </c>
      <c r="T56" s="152">
        <v>4.1693872426948164E-2</v>
      </c>
      <c r="U56" s="152">
        <v>0.12051066976072097</v>
      </c>
      <c r="V56" s="152">
        <v>4.3598506663505038E-2</v>
      </c>
      <c r="W56" s="152">
        <v>6.7647505001025607E-2</v>
      </c>
      <c r="X56" s="152">
        <v>0.13409061859967342</v>
      </c>
      <c r="Y56" s="152">
        <v>4.9779347808927073E-2</v>
      </c>
      <c r="Z56" s="152">
        <v>0.15738123173710669</v>
      </c>
      <c r="AA56" s="152">
        <v>6.2685992497486423E-2</v>
      </c>
      <c r="AB56" s="152">
        <v>0.11349039029861036</v>
      </c>
      <c r="AC56" s="152">
        <v>0.10262984883658899</v>
      </c>
      <c r="AD56" s="152">
        <v>3.4182853469600191E-2</v>
      </c>
      <c r="AE56" s="152">
        <v>0.12611213509264224</v>
      </c>
      <c r="AF56" s="465">
        <v>0.10572475150077884</v>
      </c>
      <c r="AG56" s="465">
        <v>1.0528979915749298E-2</v>
      </c>
      <c r="AH56" s="465">
        <v>0.45043811635323516</v>
      </c>
    </row>
    <row r="57" spans="2:37" s="146" customFormat="1" ht="15.75" customHeight="1">
      <c r="B57" s="151" t="s">
        <v>1</v>
      </c>
      <c r="C57" s="152">
        <v>0</v>
      </c>
      <c r="D57" s="152">
        <v>0.18030417342302693</v>
      </c>
      <c r="E57" s="152">
        <v>0</v>
      </c>
      <c r="F57" s="152">
        <v>0</v>
      </c>
      <c r="G57" s="152">
        <v>0</v>
      </c>
      <c r="H57" s="152">
        <v>0</v>
      </c>
      <c r="I57" s="152">
        <v>0</v>
      </c>
      <c r="J57" s="152">
        <v>0</v>
      </c>
      <c r="K57" s="152">
        <v>0</v>
      </c>
      <c r="L57" s="152">
        <v>0</v>
      </c>
      <c r="M57" s="152">
        <v>0</v>
      </c>
      <c r="N57" s="152">
        <v>0</v>
      </c>
      <c r="O57" s="152">
        <v>0</v>
      </c>
      <c r="P57" s="152">
        <v>0</v>
      </c>
      <c r="Q57" s="152">
        <v>0</v>
      </c>
      <c r="R57" s="152">
        <v>0</v>
      </c>
      <c r="S57" s="152">
        <v>0</v>
      </c>
      <c r="T57" s="152">
        <v>0</v>
      </c>
      <c r="U57" s="152">
        <v>0</v>
      </c>
      <c r="V57" s="152">
        <v>0</v>
      </c>
      <c r="W57" s="152">
        <v>0</v>
      </c>
      <c r="X57" s="152">
        <v>0</v>
      </c>
      <c r="Y57" s="152">
        <v>0</v>
      </c>
      <c r="Z57" s="152">
        <v>0</v>
      </c>
      <c r="AA57" s="152">
        <v>0</v>
      </c>
      <c r="AB57" s="152">
        <v>0</v>
      </c>
      <c r="AC57" s="152">
        <v>0</v>
      </c>
      <c r="AD57" s="152">
        <v>0</v>
      </c>
      <c r="AE57" s="152">
        <v>0</v>
      </c>
      <c r="AF57" s="465">
        <v>6.2173852904492044E-3</v>
      </c>
      <c r="AG57" s="465">
        <v>0</v>
      </c>
      <c r="AH57" s="465">
        <v>0.18030417342302693</v>
      </c>
    </row>
    <row r="58" spans="2:37" s="146" customFormat="1" ht="15.75" customHeight="1">
      <c r="B58" s="151" t="s">
        <v>138</v>
      </c>
      <c r="C58" s="152">
        <v>0</v>
      </c>
      <c r="D58" s="152">
        <v>0</v>
      </c>
      <c r="E58" s="152">
        <v>0</v>
      </c>
      <c r="F58" s="152">
        <v>0</v>
      </c>
      <c r="G58" s="152">
        <v>0</v>
      </c>
      <c r="H58" s="152">
        <v>0</v>
      </c>
      <c r="I58" s="152">
        <v>0</v>
      </c>
      <c r="J58" s="152">
        <v>0</v>
      </c>
      <c r="K58" s="152">
        <v>0</v>
      </c>
      <c r="L58" s="152">
        <v>0</v>
      </c>
      <c r="M58" s="152">
        <v>0</v>
      </c>
      <c r="N58" s="152">
        <v>0</v>
      </c>
      <c r="O58" s="152">
        <v>0</v>
      </c>
      <c r="P58" s="152">
        <v>0</v>
      </c>
      <c r="Q58" s="152">
        <v>0</v>
      </c>
      <c r="R58" s="152">
        <v>0</v>
      </c>
      <c r="S58" s="152">
        <v>0</v>
      </c>
      <c r="T58" s="152">
        <v>0</v>
      </c>
      <c r="U58" s="152">
        <v>0</v>
      </c>
      <c r="V58" s="152">
        <v>0</v>
      </c>
      <c r="W58" s="152">
        <v>0</v>
      </c>
      <c r="X58" s="152">
        <v>0</v>
      </c>
      <c r="Y58" s="152">
        <v>0</v>
      </c>
      <c r="Z58" s="152">
        <v>0</v>
      </c>
      <c r="AA58" s="152">
        <v>0</v>
      </c>
      <c r="AB58" s="152">
        <v>0</v>
      </c>
      <c r="AC58" s="152">
        <v>0</v>
      </c>
      <c r="AD58" s="152">
        <v>0</v>
      </c>
      <c r="AE58" s="152">
        <v>0</v>
      </c>
      <c r="AF58" s="465">
        <v>0</v>
      </c>
      <c r="AG58" s="465">
        <v>0</v>
      </c>
      <c r="AH58" s="465">
        <v>0</v>
      </c>
    </row>
    <row r="59" spans="2:37" s="146" customFormat="1" ht="15.75" customHeight="1">
      <c r="B59" s="154" t="s">
        <v>139</v>
      </c>
      <c r="C59" s="152">
        <v>0.33150623937738133</v>
      </c>
      <c r="D59" s="152">
        <v>0.31176928181476643</v>
      </c>
      <c r="E59" s="152">
        <v>0.14894674029897123</v>
      </c>
      <c r="F59" s="152">
        <v>8.4596937844251471E-2</v>
      </c>
      <c r="G59" s="152">
        <v>0.5509241619234817</v>
      </c>
      <c r="H59" s="152">
        <v>0.34717630152258416</v>
      </c>
      <c r="I59" s="152">
        <v>0.14611425686976523</v>
      </c>
      <c r="J59" s="152">
        <v>0.39650797424910561</v>
      </c>
      <c r="K59" s="152">
        <v>0.12063491257790253</v>
      </c>
      <c r="L59" s="152">
        <v>2.6790406174648999E-2</v>
      </c>
      <c r="M59" s="152">
        <v>0.6574251416718524</v>
      </c>
      <c r="N59" s="152">
        <v>0.16135164648917827</v>
      </c>
      <c r="O59" s="152">
        <v>1.8466051027244406</v>
      </c>
      <c r="P59" s="152">
        <v>0.23135456076414737</v>
      </c>
      <c r="Q59" s="152">
        <v>4.6882982219535199E-2</v>
      </c>
      <c r="R59" s="152">
        <v>8.6971141398351215E-2</v>
      </c>
      <c r="S59" s="152">
        <v>0.11320158453876687</v>
      </c>
      <c r="T59" s="152">
        <v>0.11538083980062859</v>
      </c>
      <c r="U59" s="152">
        <v>0.56017663978525034</v>
      </c>
      <c r="V59" s="152">
        <v>7.2946282437631974E-2</v>
      </c>
      <c r="W59" s="152">
        <v>0.20755102909077872</v>
      </c>
      <c r="X59" s="152">
        <v>0.45368037856139048</v>
      </c>
      <c r="Y59" s="152">
        <v>0.20854975043297275</v>
      </c>
      <c r="Z59" s="152">
        <v>0.68183865563118917</v>
      </c>
      <c r="AA59" s="152">
        <v>0.38765241445460985</v>
      </c>
      <c r="AB59" s="152">
        <v>0.55871064908494794</v>
      </c>
      <c r="AC59" s="152">
        <v>0.32499680927014263</v>
      </c>
      <c r="AD59" s="152">
        <v>0.18911371612568187</v>
      </c>
      <c r="AE59" s="152">
        <v>0.21138718281363583</v>
      </c>
      <c r="AF59" s="465">
        <v>0.33037047310165485</v>
      </c>
      <c r="AG59" s="465">
        <v>2.6790406174648999E-2</v>
      </c>
      <c r="AH59" s="465">
        <v>1.8466051027244406</v>
      </c>
      <c r="AI59" s="194"/>
      <c r="AJ59" s="193"/>
      <c r="AK59" s="193"/>
    </row>
    <row r="60" spans="2:37" s="146" customFormat="1" ht="15.75" customHeight="1">
      <c r="B60" s="156" t="s">
        <v>140</v>
      </c>
      <c r="C60" s="460"/>
      <c r="D60" s="460"/>
      <c r="E60" s="460"/>
      <c r="F60" s="460"/>
      <c r="G60" s="460"/>
      <c r="H60" s="460"/>
      <c r="I60" s="460"/>
      <c r="J60" s="460"/>
      <c r="K60" s="460"/>
      <c r="L60" s="460"/>
      <c r="M60" s="460"/>
      <c r="N60" s="460"/>
      <c r="O60" s="460"/>
      <c r="P60" s="460"/>
      <c r="Q60" s="460"/>
      <c r="R60" s="460"/>
      <c r="S60" s="460"/>
      <c r="T60" s="460"/>
      <c r="U60" s="460"/>
      <c r="V60" s="460"/>
      <c r="W60" s="460"/>
      <c r="X60" s="460"/>
      <c r="Y60" s="460"/>
      <c r="Z60" s="460"/>
      <c r="AA60" s="460"/>
      <c r="AB60" s="460"/>
      <c r="AC60" s="460"/>
      <c r="AD60" s="460"/>
      <c r="AE60" s="460"/>
      <c r="AF60" s="466"/>
      <c r="AG60" s="466"/>
      <c r="AH60" s="467"/>
      <c r="AI60" s="167"/>
      <c r="AJ60" s="167"/>
      <c r="AK60" s="167"/>
    </row>
    <row r="61" spans="2:37" s="146" customFormat="1" ht="15.75" customHeight="1">
      <c r="B61" s="151" t="s">
        <v>2</v>
      </c>
      <c r="C61" s="152">
        <v>5.8211148648648656</v>
      </c>
      <c r="D61" s="152">
        <v>3.6953644646924828</v>
      </c>
      <c r="E61" s="152">
        <v>2.2751646341463418</v>
      </c>
      <c r="F61" s="152">
        <v>4.2056423487544485</v>
      </c>
      <c r="G61" s="152">
        <v>3.553506787330317</v>
      </c>
      <c r="H61" s="152">
        <v>9.0216926952141048</v>
      </c>
      <c r="I61" s="152">
        <v>7.8813501144164766</v>
      </c>
      <c r="J61" s="152">
        <v>3.3846077457795434</v>
      </c>
      <c r="K61" s="152">
        <v>1.9605064655172413</v>
      </c>
      <c r="L61" s="152">
        <v>3.2847208008898776</v>
      </c>
      <c r="M61" s="152">
        <v>5.2937407847800237</v>
      </c>
      <c r="N61" s="152">
        <v>15.480783078307832</v>
      </c>
      <c r="O61" s="152">
        <v>17.510967391304348</v>
      </c>
      <c r="P61" s="152">
        <v>4.4223202511773945</v>
      </c>
      <c r="Q61" s="152">
        <v>1.8800411508282475</v>
      </c>
      <c r="R61" s="152">
        <v>3.4466280357903707</v>
      </c>
      <c r="S61" s="152">
        <v>1.8464839931153185</v>
      </c>
      <c r="T61" s="152">
        <v>2.2940644183402803</v>
      </c>
      <c r="U61" s="152">
        <v>5.6257326203208553</v>
      </c>
      <c r="V61" s="152">
        <v>4.2963633027522938</v>
      </c>
      <c r="W61" s="152">
        <v>4.3503459074733097</v>
      </c>
      <c r="X61" s="152">
        <v>9.2941591695501735</v>
      </c>
      <c r="Y61" s="152">
        <v>3.1632826855123679</v>
      </c>
      <c r="Z61" s="152">
        <v>10.178931989924433</v>
      </c>
      <c r="AA61" s="152">
        <v>10.279455882352941</v>
      </c>
      <c r="AB61" s="152">
        <v>10.228885177453028</v>
      </c>
      <c r="AC61" s="152">
        <v>18.884352201257862</v>
      </c>
      <c r="AD61" s="152">
        <v>8.0388022886204702</v>
      </c>
      <c r="AE61" s="152">
        <v>12.455890909090909</v>
      </c>
      <c r="AF61" s="465">
        <v>6.6915483503295921</v>
      </c>
      <c r="AG61" s="465">
        <v>1.8464839931153185</v>
      </c>
      <c r="AH61" s="465">
        <v>18.884352201257862</v>
      </c>
      <c r="AI61" s="172"/>
      <c r="AJ61" s="172"/>
      <c r="AK61" s="172"/>
    </row>
    <row r="62" spans="2:37" s="159" customFormat="1" ht="15.75" customHeight="1">
      <c r="B62" s="151" t="s">
        <v>141</v>
      </c>
      <c r="C62" s="152">
        <v>1.2899695945945946</v>
      </c>
      <c r="D62" s="152">
        <v>1.1558575740318908</v>
      </c>
      <c r="E62" s="152">
        <v>1.1190853658536586</v>
      </c>
      <c r="F62" s="152">
        <v>1.1382428825622777</v>
      </c>
      <c r="G62" s="152">
        <v>1.1654864253393664</v>
      </c>
      <c r="H62" s="152">
        <v>1.2105373635600336</v>
      </c>
      <c r="I62" s="152">
        <v>1.2024942791762014</v>
      </c>
      <c r="J62" s="152">
        <v>1.1797715988083415</v>
      </c>
      <c r="K62" s="152">
        <v>1.1766379310344828</v>
      </c>
      <c r="L62" s="152">
        <v>1.1619437422051437</v>
      </c>
      <c r="M62" s="152">
        <v>1.2725921521997623</v>
      </c>
      <c r="N62" s="152">
        <v>1.1971557155715571</v>
      </c>
      <c r="O62" s="152">
        <v>1.1948097826086959</v>
      </c>
      <c r="P62" s="152">
        <v>1.1621842443271015</v>
      </c>
      <c r="Q62" s="152">
        <v>1.1780801299833559</v>
      </c>
      <c r="R62" s="152">
        <v>1.1780441182166792</v>
      </c>
      <c r="S62" s="152">
        <v>1.1937723360976373</v>
      </c>
      <c r="T62" s="152">
        <v>1.1985669502910883</v>
      </c>
      <c r="U62" s="152">
        <v>1.1690374331550804</v>
      </c>
      <c r="V62" s="152">
        <v>1.1944908256880735</v>
      </c>
      <c r="W62" s="152">
        <v>1.209229537366548</v>
      </c>
      <c r="X62" s="152">
        <v>1.2523858131487891</v>
      </c>
      <c r="Y62" s="152">
        <v>1.2340692258271764</v>
      </c>
      <c r="Z62" s="152">
        <v>1.2134658083776475</v>
      </c>
      <c r="AA62" s="152">
        <v>1.2367245989304814</v>
      </c>
      <c r="AB62" s="152">
        <v>1.2560125260960335</v>
      </c>
      <c r="AC62" s="152">
        <v>1.2074423480083858</v>
      </c>
      <c r="AD62" s="152">
        <v>1.2073130959949143</v>
      </c>
      <c r="AE62" s="152">
        <v>1.1882045454545456</v>
      </c>
      <c r="AF62" s="465">
        <v>1.1980554463623982</v>
      </c>
      <c r="AG62" s="465">
        <v>1.1190853658536586</v>
      </c>
      <c r="AH62" s="465">
        <v>1.2899695945945946</v>
      </c>
      <c r="AI62" s="146"/>
    </row>
    <row r="63" spans="2:37" s="146" customFormat="1" ht="15.75" customHeight="1">
      <c r="B63" s="151" t="s">
        <v>3</v>
      </c>
      <c r="C63" s="152">
        <v>0.21996054054054051</v>
      </c>
      <c r="D63" s="152">
        <v>0.23013611617312071</v>
      </c>
      <c r="E63" s="152">
        <v>0.15523743394308942</v>
      </c>
      <c r="F63" s="152">
        <v>0.22915695729537364</v>
      </c>
      <c r="G63" s="152">
        <v>0.29027447963800906</v>
      </c>
      <c r="H63" s="152">
        <v>0.35825780016792608</v>
      </c>
      <c r="I63" s="152">
        <v>0.30288681922196792</v>
      </c>
      <c r="J63" s="152">
        <v>0.30613996027805362</v>
      </c>
      <c r="K63" s="152">
        <v>0.26623896551724135</v>
      </c>
      <c r="L63" s="152">
        <v>9.3990634037819792E-2</v>
      </c>
      <c r="M63" s="152">
        <v>0.3539634007134364</v>
      </c>
      <c r="N63" s="152">
        <v>0.35342090009000898</v>
      </c>
      <c r="O63" s="152">
        <v>0.73664282608695653</v>
      </c>
      <c r="P63" s="152">
        <v>0.29896474097331238</v>
      </c>
      <c r="Q63" s="152">
        <v>0.13985853530950307</v>
      </c>
      <c r="R63" s="152">
        <v>0.26478359762946896</v>
      </c>
      <c r="S63" s="152">
        <v>0.18725132530120484</v>
      </c>
      <c r="T63" s="152">
        <v>0.2158163622584312</v>
      </c>
      <c r="U63" s="152">
        <v>0.47095475935828879</v>
      </c>
      <c r="V63" s="152">
        <v>0.20097963302752295</v>
      </c>
      <c r="W63" s="152">
        <v>0.3344022064056939</v>
      </c>
      <c r="X63" s="152">
        <v>0.46942461361014998</v>
      </c>
      <c r="Y63" s="152">
        <v>0.21635656922582719</v>
      </c>
      <c r="Z63" s="152">
        <v>0.56000040759705139</v>
      </c>
      <c r="AA63" s="152">
        <v>0.26177294117647054</v>
      </c>
      <c r="AB63" s="152">
        <v>0.27962876826722338</v>
      </c>
      <c r="AC63" s="152">
        <v>0.42946371907756814</v>
      </c>
      <c r="AD63" s="152">
        <v>0.20899065162110617</v>
      </c>
      <c r="AE63" s="152">
        <v>2.6430408896103899</v>
      </c>
      <c r="AF63" s="465">
        <v>0.38199988117768124</v>
      </c>
      <c r="AG63" s="465">
        <v>9.3990634037819792E-2</v>
      </c>
      <c r="AH63" s="465">
        <v>2.6430408896103899</v>
      </c>
    </row>
    <row r="64" spans="2:37" s="146" customFormat="1" ht="15.75" customHeight="1">
      <c r="B64" s="151" t="s">
        <v>142</v>
      </c>
      <c r="C64" s="152">
        <v>0.1352897401081081</v>
      </c>
      <c r="D64" s="152">
        <v>0.12418503464236902</v>
      </c>
      <c r="E64" s="152">
        <v>0.11417932286178863</v>
      </c>
      <c r="F64" s="152">
        <v>0.12251902565124557</v>
      </c>
      <c r="G64" s="152">
        <v>0.13043617708597285</v>
      </c>
      <c r="H64" s="152">
        <v>0.14056404667002517</v>
      </c>
      <c r="I64" s="152">
        <v>0.13488214641647597</v>
      </c>
      <c r="J64" s="152">
        <v>0.13313767569414101</v>
      </c>
      <c r="K64" s="152">
        <v>0.12928176993103449</v>
      </c>
      <c r="L64" s="152">
        <v>0.11253172011136954</v>
      </c>
      <c r="M64" s="152">
        <v>0.14573937754102259</v>
      </c>
      <c r="N64" s="152">
        <v>0.13893166476327631</v>
      </c>
      <c r="O64" s="152">
        <v>0.17305815373913044</v>
      </c>
      <c r="P64" s="152">
        <v>0.1309189490829171</v>
      </c>
      <c r="Q64" s="152">
        <v>0.11808730441024017</v>
      </c>
      <c r="R64" s="152">
        <v>0.12927736333981488</v>
      </c>
      <c r="S64" s="152">
        <v>0.12373972006133625</v>
      </c>
      <c r="T64" s="152">
        <v>0.12672874480443694</v>
      </c>
      <c r="U64" s="152">
        <v>0.14694330044919787</v>
      </c>
      <c r="V64" s="152">
        <v>0.12503415310091745</v>
      </c>
      <c r="W64" s="152">
        <v>0.13830940424199289</v>
      </c>
      <c r="X64" s="152">
        <v>0.15427421423760093</v>
      </c>
      <c r="Y64" s="152">
        <v>0.12995815123674911</v>
      </c>
      <c r="Z64" s="152">
        <v>0.15890257295133303</v>
      </c>
      <c r="AA64" s="152">
        <v>0.1342653795935829</v>
      </c>
      <c r="AB64" s="152">
        <v>0.13759345997494782</v>
      </c>
      <c r="AC64" s="152">
        <v>0.14666678361090149</v>
      </c>
      <c r="AD64" s="152">
        <v>0.12690081578639542</v>
      </c>
      <c r="AE64" s="152">
        <v>0.34327959098181826</v>
      </c>
      <c r="AF64" s="465">
        <v>0.14157295734759112</v>
      </c>
      <c r="AG64" s="465">
        <v>0.11253172011136954</v>
      </c>
      <c r="AH64" s="465">
        <v>0.34327959098181826</v>
      </c>
    </row>
    <row r="65" spans="1:35" s="172" customFormat="1" ht="15.75" customHeight="1">
      <c r="B65" s="173" t="s">
        <v>154</v>
      </c>
      <c r="C65" s="152">
        <v>9.478378378378377E-2</v>
      </c>
      <c r="D65" s="152">
        <v>0.19428388382687928</v>
      </c>
      <c r="E65" s="152">
        <v>1.6768292682926829E-3</v>
      </c>
      <c r="F65" s="152">
        <v>4.0035587188612101E-3</v>
      </c>
      <c r="G65" s="152">
        <v>1.6289592760180993E-2</v>
      </c>
      <c r="H65" s="152">
        <v>7.4055415617128473E-2</v>
      </c>
      <c r="I65" s="152">
        <v>2.8421052631578948E-2</v>
      </c>
      <c r="J65" s="152">
        <v>2.3833167825223437E-3</v>
      </c>
      <c r="K65" s="152">
        <v>3.9439655172413796E-2</v>
      </c>
      <c r="L65" s="152">
        <v>5.9621802002224689E-3</v>
      </c>
      <c r="M65" s="152">
        <v>2.0142687277051131E-2</v>
      </c>
      <c r="N65" s="152">
        <v>2.4302430243024302E-3</v>
      </c>
      <c r="O65" s="152">
        <v>4.7826086956521741E-2</v>
      </c>
      <c r="P65" s="152">
        <v>5.6514913657770803E-3</v>
      </c>
      <c r="Q65" s="152">
        <v>1.8831734960767219E-2</v>
      </c>
      <c r="R65" s="152">
        <v>0</v>
      </c>
      <c r="S65" s="152">
        <v>5.7831325301204821E-3</v>
      </c>
      <c r="T65" s="152">
        <v>2.0689655172413796E-2</v>
      </c>
      <c r="U65" s="152">
        <v>5.3475935828877002E-3</v>
      </c>
      <c r="V65" s="152">
        <v>2.2018348623853209E-3</v>
      </c>
      <c r="W65" s="152">
        <v>5.1245551601423484E-3</v>
      </c>
      <c r="X65" s="152">
        <v>0.25951557093425603</v>
      </c>
      <c r="Y65" s="152">
        <v>3.5335689045936395E-3</v>
      </c>
      <c r="Z65" s="152">
        <v>0.29017632241813601</v>
      </c>
      <c r="AA65" s="152">
        <v>6.2741176470588217E-2</v>
      </c>
      <c r="AB65" s="152">
        <v>2.304801670146138E-2</v>
      </c>
      <c r="AC65" s="152">
        <v>1.1320754716981131E-2</v>
      </c>
      <c r="AD65" s="152">
        <v>3.7762237762237758E-3</v>
      </c>
      <c r="AE65" s="152">
        <v>1.3090909090909089E-2</v>
      </c>
      <c r="AF65" s="465">
        <v>4.3535545747151121E-2</v>
      </c>
      <c r="AG65" s="465">
        <v>0</v>
      </c>
      <c r="AH65" s="465">
        <v>0.29017632241813601</v>
      </c>
    </row>
    <row r="66" spans="1:35" s="146" customFormat="1" ht="15.75" customHeight="1">
      <c r="B66" s="151" t="s">
        <v>145</v>
      </c>
      <c r="C66" s="152">
        <v>0</v>
      </c>
      <c r="D66" s="152">
        <v>0</v>
      </c>
      <c r="E66" s="152">
        <v>0</v>
      </c>
      <c r="F66" s="152">
        <v>0</v>
      </c>
      <c r="G66" s="152">
        <v>0</v>
      </c>
      <c r="H66" s="152">
        <v>0</v>
      </c>
      <c r="I66" s="152">
        <v>0</v>
      </c>
      <c r="J66" s="152">
        <v>0</v>
      </c>
      <c r="K66" s="152">
        <v>0</v>
      </c>
      <c r="L66" s="152">
        <v>0</v>
      </c>
      <c r="M66" s="152">
        <v>0</v>
      </c>
      <c r="N66" s="152">
        <v>0</v>
      </c>
      <c r="O66" s="152">
        <v>0</v>
      </c>
      <c r="P66" s="152">
        <v>0</v>
      </c>
      <c r="Q66" s="152">
        <v>0</v>
      </c>
      <c r="R66" s="152">
        <v>0</v>
      </c>
      <c r="S66" s="152">
        <v>0</v>
      </c>
      <c r="T66" s="152">
        <v>0</v>
      </c>
      <c r="U66" s="152">
        <v>0</v>
      </c>
      <c r="V66" s="152">
        <v>0</v>
      </c>
      <c r="W66" s="152">
        <v>0</v>
      </c>
      <c r="X66" s="152">
        <v>0</v>
      </c>
      <c r="Y66" s="152">
        <v>0</v>
      </c>
      <c r="Z66" s="152">
        <v>0</v>
      </c>
      <c r="AA66" s="152">
        <v>0</v>
      </c>
      <c r="AB66" s="152">
        <v>0</v>
      </c>
      <c r="AC66" s="152">
        <v>0</v>
      </c>
      <c r="AD66" s="152">
        <v>0</v>
      </c>
      <c r="AE66" s="152">
        <v>0</v>
      </c>
      <c r="AF66" s="465">
        <v>0</v>
      </c>
      <c r="AG66" s="465">
        <v>0</v>
      </c>
      <c r="AH66" s="465">
        <v>0</v>
      </c>
    </row>
    <row r="67" spans="1:35" s="146" customFormat="1" ht="15.75" customHeight="1">
      <c r="B67" s="151" t="s">
        <v>146</v>
      </c>
      <c r="C67" s="152">
        <v>3.1626042978385111E-3</v>
      </c>
      <c r="D67" s="152">
        <v>1.5730403512909759E-4</v>
      </c>
      <c r="E67" s="152">
        <v>8.9767612166871832E-4</v>
      </c>
      <c r="F67" s="152">
        <v>6.1870016238930136E-4</v>
      </c>
      <c r="G67" s="152">
        <v>8.2754116802886482E-3</v>
      </c>
      <c r="H67" s="152">
        <v>1.6470579302909267E-3</v>
      </c>
      <c r="I67" s="152">
        <v>3.1664228928086355E-3</v>
      </c>
      <c r="J67" s="152">
        <v>1.1980087085521236E-3</v>
      </c>
      <c r="K67" s="152">
        <v>3.0647208365146451E-4</v>
      </c>
      <c r="L67" s="152">
        <v>4.246942176440846E-4</v>
      </c>
      <c r="M67" s="152">
        <v>5.5202354776777048E-3</v>
      </c>
      <c r="N67" s="152">
        <v>1.2328642501809423E-3</v>
      </c>
      <c r="O67" s="152">
        <v>1.8050703648190836E-3</v>
      </c>
      <c r="P67" s="152">
        <v>8.5601133434413577E-4</v>
      </c>
      <c r="Q67" s="152">
        <v>2.8514941674235704E-4</v>
      </c>
      <c r="R67" s="152">
        <v>1.6200153802985412E-4</v>
      </c>
      <c r="S67" s="152">
        <v>7.701608569115944E-4</v>
      </c>
      <c r="T67" s="152">
        <v>7.6295952522426914E-4</v>
      </c>
      <c r="U67" s="152">
        <v>2.6603950953170735E-3</v>
      </c>
      <c r="V67" s="152">
        <v>8.8132638361735282E-4</v>
      </c>
      <c r="W67" s="152">
        <v>2.6461315880748192E-3</v>
      </c>
      <c r="X67" s="152">
        <v>5.072759849011026E-3</v>
      </c>
      <c r="Y67" s="152">
        <v>1.5917824709870752E-3</v>
      </c>
      <c r="Z67" s="152">
        <v>5.6723994791599147E-3</v>
      </c>
      <c r="AA67" s="152">
        <v>3.0107956674206363E-3</v>
      </c>
      <c r="AB67" s="152">
        <v>5.2897597564397223E-3</v>
      </c>
      <c r="AC67" s="152">
        <v>2.0128651473911466E-3</v>
      </c>
      <c r="AD67" s="152">
        <v>5.0397688515799893E-4</v>
      </c>
      <c r="AE67" s="152">
        <v>1.4182504136826149E-3</v>
      </c>
      <c r="AF67" s="465">
        <v>2.1382499182914078E-3</v>
      </c>
      <c r="AG67" s="465">
        <v>1.5730403512909759E-4</v>
      </c>
      <c r="AH67" s="465">
        <v>8.2754116802886482E-3</v>
      </c>
    </row>
    <row r="68" spans="1:35" s="146" customFormat="1" ht="15.75" customHeight="1">
      <c r="B68" s="154" t="s">
        <v>139</v>
      </c>
      <c r="C68" s="152">
        <v>7.5642811281897293</v>
      </c>
      <c r="D68" s="152">
        <v>5.3999843774018723</v>
      </c>
      <c r="E68" s="152">
        <v>3.6662412621948395</v>
      </c>
      <c r="F68" s="152">
        <v>5.7001834731445964</v>
      </c>
      <c r="G68" s="152">
        <v>5.1642688738341347</v>
      </c>
      <c r="H68" s="152">
        <v>10.806754379159509</v>
      </c>
      <c r="I68" s="152">
        <v>9.5532008347555077</v>
      </c>
      <c r="J68" s="152">
        <v>5.0072383060511543</v>
      </c>
      <c r="K68" s="152">
        <v>3.5724112592560653</v>
      </c>
      <c r="L68" s="152">
        <v>4.6595737716620764</v>
      </c>
      <c r="M68" s="152">
        <v>7.0916986379889728</v>
      </c>
      <c r="N68" s="152">
        <v>17.173954466007157</v>
      </c>
      <c r="O68" s="152">
        <v>19.665109311060473</v>
      </c>
      <c r="P68" s="152">
        <v>6.020895688260846</v>
      </c>
      <c r="Q68" s="152">
        <v>3.3351840049088564</v>
      </c>
      <c r="R68" s="152">
        <v>5.0188951165143632</v>
      </c>
      <c r="S68" s="152">
        <v>3.3578006679625281</v>
      </c>
      <c r="T68" s="152">
        <v>3.8566290903918747</v>
      </c>
      <c r="U68" s="152">
        <v>7.420676101961627</v>
      </c>
      <c r="V68" s="152">
        <v>5.8199510758148101</v>
      </c>
      <c r="W68" s="152">
        <v>6.0400577422357626</v>
      </c>
      <c r="X68" s="152">
        <v>11.434832141329977</v>
      </c>
      <c r="Y68" s="152">
        <v>4.7487919831777017</v>
      </c>
      <c r="Z68" s="152">
        <v>12.40714950074776</v>
      </c>
      <c r="AA68" s="152">
        <v>11.977970774191483</v>
      </c>
      <c r="AB68" s="152">
        <v>11.930457708249133</v>
      </c>
      <c r="AC68" s="152">
        <v>20.681258671819087</v>
      </c>
      <c r="AD68" s="152">
        <v>9.5862870526842698</v>
      </c>
      <c r="AE68" s="152">
        <v>16.644925094642254</v>
      </c>
      <c r="AF68" s="465">
        <v>8.4588504308827037</v>
      </c>
      <c r="AG68" s="465">
        <v>3.3351840049088564</v>
      </c>
      <c r="AH68" s="465">
        <v>20.681258671819087</v>
      </c>
    </row>
    <row r="69" spans="1:35" s="146" customFormat="1" ht="15.75" customHeight="1">
      <c r="B69" s="161" t="s">
        <v>147</v>
      </c>
      <c r="C69" s="462">
        <v>7.8957873675671104</v>
      </c>
      <c r="D69" s="462">
        <v>5.7117536592166385</v>
      </c>
      <c r="E69" s="462">
        <v>3.8151880024938105</v>
      </c>
      <c r="F69" s="462">
        <v>5.7847804109888479</v>
      </c>
      <c r="G69" s="462">
        <v>5.7151930357576166</v>
      </c>
      <c r="H69" s="462">
        <v>11.153930680682093</v>
      </c>
      <c r="I69" s="462">
        <v>9.6993150916252731</v>
      </c>
      <c r="J69" s="462">
        <v>5.4037462803002603</v>
      </c>
      <c r="K69" s="462">
        <v>3.6930461718339678</v>
      </c>
      <c r="L69" s="462">
        <v>4.6863641778367251</v>
      </c>
      <c r="M69" s="462">
        <v>7.7491237796608257</v>
      </c>
      <c r="N69" s="462">
        <v>17.335306112496333</v>
      </c>
      <c r="O69" s="462">
        <v>21.511714413784912</v>
      </c>
      <c r="P69" s="462">
        <v>6.2522502490249936</v>
      </c>
      <c r="Q69" s="462">
        <v>3.3820669871283915</v>
      </c>
      <c r="R69" s="462">
        <v>5.1058662579127141</v>
      </c>
      <c r="S69" s="462">
        <v>3.4710022525012949</v>
      </c>
      <c r="T69" s="462">
        <v>3.9720099301925034</v>
      </c>
      <c r="U69" s="462">
        <v>7.9808527417468778</v>
      </c>
      <c r="V69" s="462">
        <v>5.8928973582524424</v>
      </c>
      <c r="W69" s="462">
        <v>6.2476087713265418</v>
      </c>
      <c r="X69" s="462">
        <v>11.888512519891368</v>
      </c>
      <c r="Y69" s="462">
        <v>4.957341733610674</v>
      </c>
      <c r="Z69" s="462">
        <v>13.088988156378949</v>
      </c>
      <c r="AA69" s="462">
        <v>12.365623188646094</v>
      </c>
      <c r="AB69" s="462">
        <v>12.48916835733408</v>
      </c>
      <c r="AC69" s="462">
        <v>21.00625548108923</v>
      </c>
      <c r="AD69" s="462">
        <v>9.775400768809952</v>
      </c>
      <c r="AE69" s="462">
        <v>16.856312277455888</v>
      </c>
      <c r="AF69" s="468">
        <v>8.7892209039843578</v>
      </c>
      <c r="AG69" s="468">
        <v>3.3820669871283915</v>
      </c>
      <c r="AH69" s="468">
        <v>21.511714413784912</v>
      </c>
    </row>
    <row r="70" spans="1:35" s="159" customFormat="1" ht="15.6" customHeight="1">
      <c r="A70" s="205"/>
      <c r="B70" s="204"/>
      <c r="C70" s="204"/>
      <c r="D70" s="204"/>
      <c r="E70" s="204"/>
      <c r="F70" s="206"/>
      <c r="G70" s="204"/>
      <c r="H70" s="146"/>
      <c r="I70" s="206"/>
      <c r="J70" s="204"/>
      <c r="K70" s="204"/>
      <c r="L70" s="204"/>
      <c r="M70" s="204"/>
      <c r="N70" s="146"/>
      <c r="O70" s="204"/>
      <c r="P70" s="204"/>
      <c r="Q70" s="204"/>
      <c r="R70" s="204"/>
      <c r="S70" s="204"/>
      <c r="T70" s="204"/>
      <c r="U70" s="204"/>
      <c r="V70" s="204"/>
      <c r="W70" s="204"/>
      <c r="X70" s="204"/>
      <c r="Y70" s="206"/>
      <c r="Z70" s="204"/>
      <c r="AA70" s="204"/>
      <c r="AB70" s="206"/>
      <c r="AC70" s="204"/>
      <c r="AD70" s="206"/>
      <c r="AE70" s="146"/>
      <c r="AF70" s="308"/>
      <c r="AG70" s="308"/>
      <c r="AH70" s="308"/>
      <c r="AI70" s="242"/>
    </row>
    <row r="71" spans="1:35" s="352" customFormat="1" ht="15.75" customHeight="1">
      <c r="A71" s="350"/>
      <c r="B71" s="317" t="s">
        <v>364</v>
      </c>
      <c r="C71" s="351" t="s">
        <v>314</v>
      </c>
      <c r="D71" s="351" t="s">
        <v>315</v>
      </c>
      <c r="E71" s="351" t="s">
        <v>316</v>
      </c>
      <c r="F71" s="351" t="s">
        <v>317</v>
      </c>
      <c r="G71" s="351" t="s">
        <v>318</v>
      </c>
      <c r="H71" s="351" t="s">
        <v>319</v>
      </c>
      <c r="I71" s="351" t="s">
        <v>320</v>
      </c>
      <c r="J71" s="351" t="s">
        <v>321</v>
      </c>
      <c r="K71" s="351" t="s">
        <v>322</v>
      </c>
      <c r="L71" s="351" t="s">
        <v>323</v>
      </c>
      <c r="M71" s="351" t="s">
        <v>324</v>
      </c>
      <c r="N71" s="351" t="s">
        <v>325</v>
      </c>
      <c r="O71" s="351" t="s">
        <v>326</v>
      </c>
      <c r="P71" s="351" t="s">
        <v>327</v>
      </c>
      <c r="Q71" s="351" t="s">
        <v>328</v>
      </c>
      <c r="R71" s="351" t="s">
        <v>329</v>
      </c>
      <c r="S71" s="351" t="s">
        <v>330</v>
      </c>
      <c r="T71" s="351" t="s">
        <v>331</v>
      </c>
      <c r="U71" s="351" t="s">
        <v>332</v>
      </c>
      <c r="V71" s="351" t="s">
        <v>333</v>
      </c>
      <c r="W71" s="351" t="s">
        <v>334</v>
      </c>
      <c r="X71" s="351" t="s">
        <v>335</v>
      </c>
      <c r="Y71" s="351" t="s">
        <v>336</v>
      </c>
      <c r="Z71" s="351" t="s">
        <v>337</v>
      </c>
      <c r="AA71" s="351" t="s">
        <v>338</v>
      </c>
      <c r="AB71" s="351" t="s">
        <v>339</v>
      </c>
      <c r="AC71" s="351" t="s">
        <v>340</v>
      </c>
      <c r="AD71" s="351" t="s">
        <v>341</v>
      </c>
      <c r="AE71" s="351" t="s">
        <v>342</v>
      </c>
      <c r="AF71" s="300" t="s">
        <v>34</v>
      </c>
      <c r="AG71" s="300" t="s">
        <v>35</v>
      </c>
      <c r="AH71" s="300" t="s">
        <v>36</v>
      </c>
      <c r="AI71" s="301"/>
    </row>
    <row r="72" spans="1:35" s="146" customFormat="1" ht="15.75" customHeight="1">
      <c r="B72" s="147" t="s">
        <v>136</v>
      </c>
      <c r="C72" s="148"/>
      <c r="D72" s="148"/>
      <c r="E72" s="148"/>
      <c r="F72" s="148"/>
      <c r="G72" s="148"/>
      <c r="H72" s="148"/>
      <c r="I72" s="149"/>
      <c r="J72" s="148"/>
      <c r="K72" s="148"/>
      <c r="L72" s="148"/>
      <c r="M72" s="148"/>
      <c r="N72" s="148"/>
      <c r="O72" s="148"/>
      <c r="P72" s="148"/>
      <c r="Q72" s="148"/>
      <c r="R72" s="148"/>
      <c r="S72" s="148"/>
      <c r="T72" s="148"/>
      <c r="U72" s="148"/>
      <c r="V72" s="148"/>
      <c r="W72" s="148"/>
      <c r="X72" s="148"/>
      <c r="Y72" s="148"/>
      <c r="Z72" s="148"/>
      <c r="AA72" s="148"/>
      <c r="AB72" s="148"/>
      <c r="AC72" s="148"/>
      <c r="AD72" s="148"/>
      <c r="AE72" s="148"/>
      <c r="AF72" s="235"/>
      <c r="AG72" s="235"/>
      <c r="AH72" s="236"/>
    </row>
    <row r="73" spans="1:35" s="146" customFormat="1" ht="15.75" customHeight="1">
      <c r="B73" s="151" t="s">
        <v>137</v>
      </c>
      <c r="C73" s="152">
        <v>0</v>
      </c>
      <c r="D73" s="152">
        <v>0</v>
      </c>
      <c r="E73" s="152">
        <v>0</v>
      </c>
      <c r="F73" s="152">
        <v>0</v>
      </c>
      <c r="G73" s="152">
        <v>0</v>
      </c>
      <c r="H73" s="152">
        <v>0</v>
      </c>
      <c r="I73" s="152">
        <v>0</v>
      </c>
      <c r="J73" s="152">
        <v>0</v>
      </c>
      <c r="K73" s="152">
        <v>0</v>
      </c>
      <c r="L73" s="152">
        <v>0</v>
      </c>
      <c r="M73" s="152">
        <v>0</v>
      </c>
      <c r="N73" s="152">
        <v>0</v>
      </c>
      <c r="O73" s="152">
        <v>0</v>
      </c>
      <c r="P73" s="152">
        <v>0</v>
      </c>
      <c r="Q73" s="152">
        <v>0</v>
      </c>
      <c r="R73" s="152">
        <v>0</v>
      </c>
      <c r="S73" s="152">
        <v>0</v>
      </c>
      <c r="T73" s="152">
        <v>0</v>
      </c>
      <c r="U73" s="152">
        <v>0</v>
      </c>
      <c r="V73" s="152">
        <v>0</v>
      </c>
      <c r="W73" s="152">
        <v>0</v>
      </c>
      <c r="X73" s="152">
        <v>0</v>
      </c>
      <c r="Y73" s="152">
        <v>0</v>
      </c>
      <c r="Z73" s="152">
        <v>0</v>
      </c>
      <c r="AA73" s="152">
        <v>0</v>
      </c>
      <c r="AB73" s="152">
        <v>0</v>
      </c>
      <c r="AC73" s="152">
        <v>0</v>
      </c>
      <c r="AD73" s="152">
        <v>0</v>
      </c>
      <c r="AE73" s="152">
        <v>0</v>
      </c>
      <c r="AF73" s="465">
        <v>0</v>
      </c>
      <c r="AG73" s="465">
        <v>0</v>
      </c>
      <c r="AH73" s="465">
        <v>0</v>
      </c>
    </row>
    <row r="74" spans="1:35" s="146" customFormat="1" ht="15.75" customHeight="1">
      <c r="B74" s="151" t="s">
        <v>0</v>
      </c>
      <c r="C74" s="152">
        <v>1.6208935920047034</v>
      </c>
      <c r="D74" s="152">
        <v>0.76797286512370322</v>
      </c>
      <c r="E74" s="152">
        <v>2.2947286821705428</v>
      </c>
      <c r="F74" s="152">
        <v>3.7749927849927851</v>
      </c>
      <c r="G74" s="152">
        <v>10.11204481792717</v>
      </c>
      <c r="H74" s="152">
        <v>1.9827268643306379</v>
      </c>
      <c r="I74" s="152">
        <v>0.99206349206349209</v>
      </c>
      <c r="J74" s="152">
        <v>5.0501253132832078</v>
      </c>
      <c r="K74" s="152">
        <v>2.6525297619047623</v>
      </c>
      <c r="L74" s="152">
        <v>0.91119691119691126</v>
      </c>
      <c r="M74" s="152">
        <v>1.9565217391304348</v>
      </c>
      <c r="N74" s="152">
        <v>0.70220841959972402</v>
      </c>
      <c r="O74" s="152">
        <v>7.2789115646258509</v>
      </c>
      <c r="P74" s="152">
        <v>5.052910052910053</v>
      </c>
      <c r="Q74" s="152">
        <v>0.13505646757480499</v>
      </c>
      <c r="R74" s="152">
        <v>0.73412698412698418</v>
      </c>
      <c r="S74" s="152">
        <v>0.34644194756554308</v>
      </c>
      <c r="T74" s="152">
        <v>0.60157790927021704</v>
      </c>
      <c r="U74" s="152">
        <v>5.1388888888888893</v>
      </c>
      <c r="V74" s="152">
        <v>0.84033613445378141</v>
      </c>
      <c r="W74" s="152">
        <v>0.90225563909774431</v>
      </c>
      <c r="X74" s="152">
        <v>1.8546365914786966</v>
      </c>
      <c r="Y74" s="152">
        <v>0.3962053571428571</v>
      </c>
      <c r="Z74" s="152">
        <v>1.890206349206349</v>
      </c>
      <c r="AA74" s="152">
        <v>0.4792330827067669</v>
      </c>
      <c r="AB74" s="152">
        <v>0.76800453514739231</v>
      </c>
      <c r="AC74" s="152">
        <v>1.4055299539170507</v>
      </c>
      <c r="AD74" s="152">
        <v>0.27823920265780733</v>
      </c>
      <c r="AE74" s="152">
        <v>1.3296703296703296</v>
      </c>
      <c r="AF74" s="465">
        <v>2.1465598701437654</v>
      </c>
      <c r="AG74" s="465">
        <v>0.13505646757480499</v>
      </c>
      <c r="AH74" s="465">
        <v>10.11204481792717</v>
      </c>
    </row>
    <row r="75" spans="1:35" s="146" customFormat="1" ht="15.75" customHeight="1">
      <c r="B75" s="151" t="s">
        <v>1</v>
      </c>
      <c r="C75" s="152">
        <v>0</v>
      </c>
      <c r="D75" s="152">
        <v>1.6201117318435754</v>
      </c>
      <c r="E75" s="152">
        <v>0</v>
      </c>
      <c r="F75" s="152">
        <v>0</v>
      </c>
      <c r="G75" s="152">
        <v>0</v>
      </c>
      <c r="H75" s="152">
        <v>0</v>
      </c>
      <c r="I75" s="152">
        <v>0</v>
      </c>
      <c r="J75" s="152">
        <v>0</v>
      </c>
      <c r="K75" s="152">
        <v>0</v>
      </c>
      <c r="L75" s="152">
        <v>0</v>
      </c>
      <c r="M75" s="152">
        <v>0</v>
      </c>
      <c r="N75" s="152">
        <v>0</v>
      </c>
      <c r="O75" s="152">
        <v>0</v>
      </c>
      <c r="P75" s="152">
        <v>0</v>
      </c>
      <c r="Q75" s="152">
        <v>0</v>
      </c>
      <c r="R75" s="152">
        <v>0</v>
      </c>
      <c r="S75" s="152">
        <v>0</v>
      </c>
      <c r="T75" s="152">
        <v>0</v>
      </c>
      <c r="U75" s="152">
        <v>0</v>
      </c>
      <c r="V75" s="152">
        <v>0</v>
      </c>
      <c r="W75" s="152">
        <v>0</v>
      </c>
      <c r="X75" s="152">
        <v>0</v>
      </c>
      <c r="Y75" s="152">
        <v>0</v>
      </c>
      <c r="Z75" s="152">
        <v>0</v>
      </c>
      <c r="AA75" s="152">
        <v>0</v>
      </c>
      <c r="AB75" s="152">
        <v>0</v>
      </c>
      <c r="AC75" s="152">
        <v>0</v>
      </c>
      <c r="AD75" s="152">
        <v>0</v>
      </c>
      <c r="AE75" s="152">
        <v>0</v>
      </c>
      <c r="AF75" s="465">
        <v>5.5865921787709494E-2</v>
      </c>
      <c r="AG75" s="465">
        <v>0</v>
      </c>
      <c r="AH75" s="465">
        <v>1.6201117318435754</v>
      </c>
    </row>
    <row r="76" spans="1:35" s="146" customFormat="1" ht="15.75" customHeight="1">
      <c r="B76" s="151" t="s">
        <v>138</v>
      </c>
      <c r="C76" s="152">
        <v>0</v>
      </c>
      <c r="D76" s="152">
        <v>0</v>
      </c>
      <c r="E76" s="152">
        <v>0</v>
      </c>
      <c r="F76" s="152">
        <v>0</v>
      </c>
      <c r="G76" s="152">
        <v>0</v>
      </c>
      <c r="H76" s="152">
        <v>0</v>
      </c>
      <c r="I76" s="152">
        <v>0</v>
      </c>
      <c r="J76" s="152">
        <v>0</v>
      </c>
      <c r="K76" s="152">
        <v>0</v>
      </c>
      <c r="L76" s="152">
        <v>0</v>
      </c>
      <c r="M76" s="152">
        <v>0</v>
      </c>
      <c r="N76" s="152">
        <v>0</v>
      </c>
      <c r="O76" s="152">
        <v>0</v>
      </c>
      <c r="P76" s="152">
        <v>0</v>
      </c>
      <c r="Q76" s="152">
        <v>0</v>
      </c>
      <c r="R76" s="152">
        <v>0</v>
      </c>
      <c r="S76" s="152">
        <v>0</v>
      </c>
      <c r="T76" s="152">
        <v>0</v>
      </c>
      <c r="U76" s="152">
        <v>0</v>
      </c>
      <c r="V76" s="152">
        <v>0</v>
      </c>
      <c r="W76" s="152">
        <v>0</v>
      </c>
      <c r="X76" s="152">
        <v>0</v>
      </c>
      <c r="Y76" s="152">
        <v>0</v>
      </c>
      <c r="Z76" s="152">
        <v>0</v>
      </c>
      <c r="AA76" s="152">
        <v>0</v>
      </c>
      <c r="AB76" s="152">
        <v>0</v>
      </c>
      <c r="AC76" s="152">
        <v>0</v>
      </c>
      <c r="AD76" s="152">
        <v>0</v>
      </c>
      <c r="AE76" s="152">
        <v>0</v>
      </c>
      <c r="AF76" s="465">
        <v>0</v>
      </c>
      <c r="AG76" s="465">
        <v>0</v>
      </c>
      <c r="AH76" s="465">
        <v>0</v>
      </c>
    </row>
    <row r="77" spans="1:35" s="146" customFormat="1" ht="15.75" customHeight="1">
      <c r="B77" s="154" t="s">
        <v>139</v>
      </c>
      <c r="C77" s="152">
        <v>1.6208935920047034</v>
      </c>
      <c r="D77" s="152">
        <v>2.3880845969672788</v>
      </c>
      <c r="E77" s="152">
        <v>2.2947286821705428</v>
      </c>
      <c r="F77" s="152">
        <v>3.7749927849927851</v>
      </c>
      <c r="G77" s="152">
        <v>10.11204481792717</v>
      </c>
      <c r="H77" s="152">
        <v>1.9827268643306379</v>
      </c>
      <c r="I77" s="152">
        <v>0.99206349206349209</v>
      </c>
      <c r="J77" s="152">
        <v>5.0501253132832078</v>
      </c>
      <c r="K77" s="152">
        <v>2.6525297619047623</v>
      </c>
      <c r="L77" s="152">
        <v>0.91119691119691126</v>
      </c>
      <c r="M77" s="152">
        <v>1.9565217391304348</v>
      </c>
      <c r="N77" s="152">
        <v>0.70220841959972402</v>
      </c>
      <c r="O77" s="152">
        <v>7.2789115646258509</v>
      </c>
      <c r="P77" s="152">
        <v>5.052910052910053</v>
      </c>
      <c r="Q77" s="152">
        <v>0.13505646757480499</v>
      </c>
      <c r="R77" s="152">
        <v>0.73412698412698418</v>
      </c>
      <c r="S77" s="152">
        <v>0.34644194756554308</v>
      </c>
      <c r="T77" s="152">
        <v>0.60157790927021704</v>
      </c>
      <c r="U77" s="152">
        <v>5.1388888888888893</v>
      </c>
      <c r="V77" s="152">
        <v>0.84033613445378141</v>
      </c>
      <c r="W77" s="152">
        <v>0.90225563909774431</v>
      </c>
      <c r="X77" s="152">
        <v>1.8546365914786966</v>
      </c>
      <c r="Y77" s="152">
        <v>0.3962053571428571</v>
      </c>
      <c r="Z77" s="152">
        <v>1.890206349206349</v>
      </c>
      <c r="AA77" s="152">
        <v>0.4792330827067669</v>
      </c>
      <c r="AB77" s="152">
        <v>0.76800453514739231</v>
      </c>
      <c r="AC77" s="152">
        <v>1.4055299539170507</v>
      </c>
      <c r="AD77" s="152">
        <v>0.27823920265780733</v>
      </c>
      <c r="AE77" s="152">
        <v>1.3296703296703296</v>
      </c>
      <c r="AF77" s="465">
        <v>2.2024257919314749</v>
      </c>
      <c r="AG77" s="465">
        <v>0.13505646757480499</v>
      </c>
      <c r="AH77" s="465">
        <v>10.11204481792717</v>
      </c>
    </row>
    <row r="78" spans="1:35" s="146" customFormat="1" ht="15.75" customHeight="1">
      <c r="B78" s="156" t="s">
        <v>140</v>
      </c>
      <c r="C78" s="460"/>
      <c r="D78" s="460"/>
      <c r="E78" s="460"/>
      <c r="F78" s="460"/>
      <c r="G78" s="460"/>
      <c r="H78" s="460"/>
      <c r="I78" s="460"/>
      <c r="J78" s="460"/>
      <c r="K78" s="460"/>
      <c r="L78" s="460"/>
      <c r="M78" s="460"/>
      <c r="N78" s="460"/>
      <c r="O78" s="460"/>
      <c r="P78" s="460"/>
      <c r="Q78" s="460"/>
      <c r="R78" s="460"/>
      <c r="S78" s="460"/>
      <c r="T78" s="460"/>
      <c r="U78" s="460"/>
      <c r="V78" s="460"/>
      <c r="W78" s="460"/>
      <c r="X78" s="460"/>
      <c r="Y78" s="460"/>
      <c r="Z78" s="460"/>
      <c r="AA78" s="460"/>
      <c r="AB78" s="460"/>
      <c r="AC78" s="460"/>
      <c r="AD78" s="460"/>
      <c r="AE78" s="460"/>
      <c r="AF78" s="466"/>
      <c r="AG78" s="466"/>
      <c r="AH78" s="467"/>
    </row>
    <row r="79" spans="1:35" s="146" customFormat="1" ht="15.75" customHeight="1">
      <c r="B79" s="151" t="s">
        <v>2</v>
      </c>
      <c r="C79" s="152">
        <v>42.544444444444451</v>
      </c>
      <c r="D79" s="152">
        <v>36.251731843575413</v>
      </c>
      <c r="E79" s="152">
        <v>104.12846511627907</v>
      </c>
      <c r="F79" s="152">
        <v>286.49345454545454</v>
      </c>
      <c r="G79" s="152">
        <v>184.78235294117647</v>
      </c>
      <c r="H79" s="152">
        <v>101.36637735849055</v>
      </c>
      <c r="I79" s="152">
        <v>114.80500000000001</v>
      </c>
      <c r="J79" s="152">
        <v>89.692105263157899</v>
      </c>
      <c r="K79" s="152">
        <v>56.854687499999997</v>
      </c>
      <c r="L79" s="152">
        <v>239.42951351351351</v>
      </c>
      <c r="M79" s="152">
        <v>96.78339130434783</v>
      </c>
      <c r="N79" s="152">
        <v>249.2630434782609</v>
      </c>
      <c r="O79" s="152">
        <v>306.85885714285712</v>
      </c>
      <c r="P79" s="152">
        <v>313.00200000000001</v>
      </c>
      <c r="Q79" s="152">
        <v>26.36194621026895</v>
      </c>
      <c r="R79" s="152">
        <v>96.300428571428569</v>
      </c>
      <c r="S79" s="152">
        <v>30.135033707865169</v>
      </c>
      <c r="T79" s="152">
        <v>35.822698224852068</v>
      </c>
      <c r="U79" s="152">
        <v>263.00299999999999</v>
      </c>
      <c r="V79" s="152">
        <v>91.824235294117642</v>
      </c>
      <c r="W79" s="152">
        <v>64.339326315789478</v>
      </c>
      <c r="X79" s="152">
        <v>141.36905263157894</v>
      </c>
      <c r="Y79" s="152">
        <v>27.975281250000002</v>
      </c>
      <c r="Z79" s="152">
        <v>134.7012</v>
      </c>
      <c r="AA79" s="152">
        <v>88.295115789473684</v>
      </c>
      <c r="AB79" s="152">
        <v>77.772000000000006</v>
      </c>
      <c r="AC79" s="152">
        <v>290.57535483870964</v>
      </c>
      <c r="AD79" s="152">
        <v>73.517651162790699</v>
      </c>
      <c r="AE79" s="152">
        <v>147.55439999999999</v>
      </c>
      <c r="AF79" s="465">
        <v>131.44145339477353</v>
      </c>
      <c r="AG79" s="465">
        <v>26.36194621026895</v>
      </c>
      <c r="AH79" s="465">
        <v>313.00200000000001</v>
      </c>
    </row>
    <row r="80" spans="1:35" s="159" customFormat="1" ht="15.75" customHeight="1">
      <c r="B80" s="151" t="s">
        <v>141</v>
      </c>
      <c r="C80" s="152">
        <v>9.4279259259259263</v>
      </c>
      <c r="D80" s="152">
        <v>11.339027374301677</v>
      </c>
      <c r="E80" s="152">
        <v>51.217674418604652</v>
      </c>
      <c r="F80" s="152">
        <v>77.538484848484856</v>
      </c>
      <c r="G80" s="152">
        <v>60.605294117647055</v>
      </c>
      <c r="H80" s="152">
        <v>13.601415094339623</v>
      </c>
      <c r="I80" s="152">
        <v>17.516333333333332</v>
      </c>
      <c r="J80" s="152">
        <v>31.263947368421054</v>
      </c>
      <c r="K80" s="152">
        <v>34.122500000000002</v>
      </c>
      <c r="L80" s="152">
        <v>84.696277641277646</v>
      </c>
      <c r="M80" s="152">
        <v>23.266304347826086</v>
      </c>
      <c r="N80" s="152">
        <v>19.275942028985508</v>
      </c>
      <c r="O80" s="152">
        <v>20.937619047619052</v>
      </c>
      <c r="P80" s="152">
        <v>82.25681818181819</v>
      </c>
      <c r="Q80" s="152">
        <v>16.519045343409648</v>
      </c>
      <c r="R80" s="152">
        <v>32.915113636363643</v>
      </c>
      <c r="S80" s="152">
        <v>19.482632788559755</v>
      </c>
      <c r="T80" s="152">
        <v>18.716083916083917</v>
      </c>
      <c r="U80" s="152">
        <v>54.652500000000003</v>
      </c>
      <c r="V80" s="152">
        <v>25.529313725490198</v>
      </c>
      <c r="W80" s="152">
        <v>17.883868421052632</v>
      </c>
      <c r="X80" s="152">
        <v>19.049447368421053</v>
      </c>
      <c r="Y80" s="152">
        <v>10.913799715909091</v>
      </c>
      <c r="Z80" s="152">
        <v>16.058197530864202</v>
      </c>
      <c r="AA80" s="152">
        <v>10.622813397129187</v>
      </c>
      <c r="AB80" s="152">
        <v>9.5496825396825411</v>
      </c>
      <c r="AC80" s="152">
        <v>18.579032258064519</v>
      </c>
      <c r="AD80" s="152">
        <v>11.041299418604652</v>
      </c>
      <c r="AE80" s="152">
        <v>14.075653846153848</v>
      </c>
      <c r="AF80" s="465">
        <v>28.712208539116329</v>
      </c>
      <c r="AG80" s="465">
        <v>9.4279259259259263</v>
      </c>
      <c r="AH80" s="465">
        <v>84.696277641277646</v>
      </c>
      <c r="AI80" s="146"/>
    </row>
    <row r="81" spans="2:37" s="146" customFormat="1" ht="15.75" customHeight="1">
      <c r="B81" s="151" t="s">
        <v>3</v>
      </c>
      <c r="C81" s="152">
        <v>1.6076128395061726</v>
      </c>
      <c r="D81" s="152">
        <v>2.2576481564245809</v>
      </c>
      <c r="E81" s="152">
        <v>7.10482023255814</v>
      </c>
      <c r="F81" s="152">
        <v>15.610449696969695</v>
      </c>
      <c r="G81" s="152">
        <v>15.09427294117647</v>
      </c>
      <c r="H81" s="152">
        <v>4.0253305660377352</v>
      </c>
      <c r="I81" s="152">
        <v>4.4120513333333333</v>
      </c>
      <c r="J81" s="152">
        <v>8.1127089473684215</v>
      </c>
      <c r="K81" s="152">
        <v>7.7209300000000001</v>
      </c>
      <c r="L81" s="152">
        <v>6.8511551351351354</v>
      </c>
      <c r="M81" s="152">
        <v>6.471374347826087</v>
      </c>
      <c r="N81" s="152">
        <v>5.6905886956521741</v>
      </c>
      <c r="O81" s="152">
        <v>12.908788571428572</v>
      </c>
      <c r="P81" s="152">
        <v>21.160060000000001</v>
      </c>
      <c r="Q81" s="152">
        <v>1.96109706601467</v>
      </c>
      <c r="R81" s="152">
        <v>7.3981798051948049</v>
      </c>
      <c r="S81" s="152">
        <v>3.0559837078651686</v>
      </c>
      <c r="T81" s="152">
        <v>3.3700555029585795</v>
      </c>
      <c r="U81" s="152">
        <v>22.017135</v>
      </c>
      <c r="V81" s="152">
        <v>4.2954470588235294</v>
      </c>
      <c r="W81" s="152">
        <v>4.9456326315789472</v>
      </c>
      <c r="X81" s="152">
        <v>7.1401954385964919</v>
      </c>
      <c r="Y81" s="152">
        <v>1.9134034090909091</v>
      </c>
      <c r="Z81" s="152">
        <v>7.4106720605343126</v>
      </c>
      <c r="AA81" s="152">
        <v>2.2484917894736838</v>
      </c>
      <c r="AB81" s="152">
        <v>2.1260663492063494</v>
      </c>
      <c r="AC81" s="152">
        <v>6.608199806451613</v>
      </c>
      <c r="AD81" s="152">
        <v>1.9112924127906978</v>
      </c>
      <c r="AE81" s="152">
        <v>31.309869000000006</v>
      </c>
      <c r="AF81" s="465">
        <v>7.8186038793791814</v>
      </c>
      <c r="AG81" s="465">
        <v>1.6076128395061726</v>
      </c>
      <c r="AH81" s="465">
        <v>31.309869000000006</v>
      </c>
    </row>
    <row r="82" spans="2:37" s="146" customFormat="1" ht="15.75" customHeight="1">
      <c r="B82" s="151" t="s">
        <v>142</v>
      </c>
      <c r="C82" s="152">
        <v>0.98878427338271602</v>
      </c>
      <c r="D82" s="152">
        <v>1.2182621275530727</v>
      </c>
      <c r="E82" s="152">
        <v>5.2256955207441864</v>
      </c>
      <c r="F82" s="152">
        <v>8.3461445352727281</v>
      </c>
      <c r="G82" s="152">
        <v>6.7826812084705876</v>
      </c>
      <c r="H82" s="152">
        <v>1.5793564111698113</v>
      </c>
      <c r="I82" s="152">
        <v>1.9647832661333333</v>
      </c>
      <c r="J82" s="152">
        <v>3.5281484058947368</v>
      </c>
      <c r="K82" s="152">
        <v>3.7491713280000005</v>
      </c>
      <c r="L82" s="152">
        <v>8.202649976766585</v>
      </c>
      <c r="M82" s="152">
        <v>2.6644960111304345</v>
      </c>
      <c r="N82" s="152">
        <v>2.2370011529275362</v>
      </c>
      <c r="O82" s="152">
        <v>3.032638122666667</v>
      </c>
      <c r="P82" s="152">
        <v>9.2661522850909108</v>
      </c>
      <c r="Q82" s="152">
        <v>1.655820759884419</v>
      </c>
      <c r="R82" s="152">
        <v>3.6120710923636374</v>
      </c>
      <c r="S82" s="152">
        <v>2.0194600380796732</v>
      </c>
      <c r="T82" s="152">
        <v>1.9789180919462077</v>
      </c>
      <c r="U82" s="152">
        <v>6.8695992960000005</v>
      </c>
      <c r="V82" s="152">
        <v>2.67229856627451</v>
      </c>
      <c r="W82" s="152">
        <v>2.0455232943157893</v>
      </c>
      <c r="X82" s="152">
        <v>2.346591995508772</v>
      </c>
      <c r="Y82" s="152">
        <v>1.1493173999999999</v>
      </c>
      <c r="Z82" s="152">
        <v>2.1028107153893072</v>
      </c>
      <c r="AA82" s="152">
        <v>1.1532689447196174</v>
      </c>
      <c r="AB82" s="152">
        <v>1.0461471004444445</v>
      </c>
      <c r="AC82" s="152">
        <v>2.2567759929806455</v>
      </c>
      <c r="AD82" s="152">
        <v>1.1605522280930234</v>
      </c>
      <c r="AE82" s="152">
        <v>4.066542847015385</v>
      </c>
      <c r="AF82" s="465">
        <v>3.273160792697198</v>
      </c>
      <c r="AG82" s="465">
        <v>0.98878427338271602</v>
      </c>
      <c r="AH82" s="465">
        <v>9.2661522850909108</v>
      </c>
    </row>
    <row r="83" spans="2:37" s="172" customFormat="1" ht="15.75" customHeight="1">
      <c r="B83" s="173" t="s">
        <v>154</v>
      </c>
      <c r="C83" s="152">
        <v>0.69274074074074066</v>
      </c>
      <c r="D83" s="152">
        <v>1.9059357541899442</v>
      </c>
      <c r="E83" s="152">
        <v>7.674418604651162E-2</v>
      </c>
      <c r="F83" s="152">
        <v>0.27272727272727271</v>
      </c>
      <c r="G83" s="152">
        <v>0.84705882352941164</v>
      </c>
      <c r="H83" s="152">
        <v>0.83207547169811336</v>
      </c>
      <c r="I83" s="152">
        <v>0.41399999999999998</v>
      </c>
      <c r="J83" s="152">
        <v>6.3157894736842107E-2</v>
      </c>
      <c r="K83" s="152">
        <v>1.14375</v>
      </c>
      <c r="L83" s="152">
        <v>0.43459459459459454</v>
      </c>
      <c r="M83" s="152">
        <v>0.36826086956521742</v>
      </c>
      <c r="N83" s="152">
        <v>3.9130434782608692E-2</v>
      </c>
      <c r="O83" s="152">
        <v>0.83809523809523812</v>
      </c>
      <c r="P83" s="152">
        <v>0.4</v>
      </c>
      <c r="Q83" s="152">
        <v>0.26405867970660146</v>
      </c>
      <c r="R83" s="152">
        <v>0</v>
      </c>
      <c r="S83" s="152">
        <v>9.4382022471910118E-2</v>
      </c>
      <c r="T83" s="152">
        <v>0.32307692307692315</v>
      </c>
      <c r="U83" s="152">
        <v>0.25</v>
      </c>
      <c r="V83" s="152">
        <v>4.7058823529411764E-2</v>
      </c>
      <c r="W83" s="152">
        <v>7.5789473684210518E-2</v>
      </c>
      <c r="X83" s="152">
        <v>3.9473684210526314</v>
      </c>
      <c r="Y83" s="152">
        <v>3.125E-2</v>
      </c>
      <c r="Z83" s="152">
        <v>3.8400000000000003</v>
      </c>
      <c r="AA83" s="152">
        <v>0.53891368421052621</v>
      </c>
      <c r="AB83" s="152">
        <v>0.17523809523809525</v>
      </c>
      <c r="AC83" s="152">
        <v>0.17419354838709675</v>
      </c>
      <c r="AD83" s="152">
        <v>3.4534883720930228E-2</v>
      </c>
      <c r="AE83" s="152">
        <v>0.15507692307692306</v>
      </c>
      <c r="AF83" s="465">
        <v>0.63031768134006061</v>
      </c>
      <c r="AG83" s="465">
        <v>0</v>
      </c>
      <c r="AH83" s="465">
        <v>3.9473684210526314</v>
      </c>
    </row>
    <row r="84" spans="2:37" s="146" customFormat="1" ht="15.75" customHeight="1">
      <c r="B84" s="151" t="s">
        <v>145</v>
      </c>
      <c r="C84" s="152">
        <v>0</v>
      </c>
      <c r="D84" s="152">
        <v>0</v>
      </c>
      <c r="E84" s="152">
        <v>0</v>
      </c>
      <c r="F84" s="152">
        <v>0</v>
      </c>
      <c r="G84" s="152">
        <v>0</v>
      </c>
      <c r="H84" s="152">
        <v>0</v>
      </c>
      <c r="I84" s="152">
        <v>0</v>
      </c>
      <c r="J84" s="152">
        <v>0</v>
      </c>
      <c r="K84" s="152">
        <v>0</v>
      </c>
      <c r="L84" s="152">
        <v>0</v>
      </c>
      <c r="M84" s="152">
        <v>0</v>
      </c>
      <c r="N84" s="152">
        <v>0</v>
      </c>
      <c r="O84" s="152">
        <v>0</v>
      </c>
      <c r="P84" s="152">
        <v>0</v>
      </c>
      <c r="Q84" s="152">
        <v>0</v>
      </c>
      <c r="R84" s="152">
        <v>0</v>
      </c>
      <c r="S84" s="152">
        <v>0</v>
      </c>
      <c r="T84" s="152">
        <v>0</v>
      </c>
      <c r="U84" s="152">
        <v>0</v>
      </c>
      <c r="V84" s="152">
        <v>0</v>
      </c>
      <c r="W84" s="152">
        <v>0</v>
      </c>
      <c r="X84" s="152">
        <v>0</v>
      </c>
      <c r="Y84" s="152">
        <v>0</v>
      </c>
      <c r="Z84" s="152">
        <v>0</v>
      </c>
      <c r="AA84" s="152">
        <v>0</v>
      </c>
      <c r="AB84" s="152">
        <v>0</v>
      </c>
      <c r="AC84" s="152">
        <v>0</v>
      </c>
      <c r="AD84" s="152">
        <v>0</v>
      </c>
      <c r="AE84" s="152">
        <v>0</v>
      </c>
      <c r="AF84" s="465">
        <v>0</v>
      </c>
      <c r="AG84" s="465">
        <v>0</v>
      </c>
      <c r="AH84" s="465">
        <v>0</v>
      </c>
    </row>
    <row r="85" spans="2:37" s="146" customFormat="1" ht="15.75" customHeight="1">
      <c r="B85" s="151" t="s">
        <v>146</v>
      </c>
      <c r="C85" s="152">
        <v>1.9717003015541638E-2</v>
      </c>
      <c r="D85" s="152">
        <v>1.3163479517740585E-3</v>
      </c>
      <c r="E85" s="152">
        <v>3.5045775112425091E-2</v>
      </c>
      <c r="F85" s="152">
        <v>3.5951908954469203E-2</v>
      </c>
      <c r="G85" s="152">
        <v>0.36707288899156748</v>
      </c>
      <c r="H85" s="152">
        <v>1.5786073802923049E-2</v>
      </c>
      <c r="I85" s="152">
        <v>3.9344901033819941E-2</v>
      </c>
      <c r="J85" s="152">
        <v>2.7081031803059704E-2</v>
      </c>
      <c r="K85" s="152">
        <v>7.5813802083333336E-3</v>
      </c>
      <c r="L85" s="152">
        <v>2.6406748461719722E-2</v>
      </c>
      <c r="M85" s="152">
        <v>8.6090479405806913E-2</v>
      </c>
      <c r="N85" s="152">
        <v>1.6933221362384145E-2</v>
      </c>
      <c r="O85" s="152">
        <v>2.6982489597780854E-2</v>
      </c>
      <c r="P85" s="152">
        <v>5.1681581656494967E-2</v>
      </c>
      <c r="Q85" s="152">
        <v>3.4106877396698279E-3</v>
      </c>
      <c r="R85" s="152">
        <v>3.8611111111111107E-3</v>
      </c>
      <c r="S85" s="152">
        <v>1.0721781060783633E-2</v>
      </c>
      <c r="T85" s="152">
        <v>1.0162803844629843E-2</v>
      </c>
      <c r="U85" s="152">
        <v>0.10609309326366011</v>
      </c>
      <c r="V85" s="152">
        <v>1.6067653276955602E-2</v>
      </c>
      <c r="W85" s="152">
        <v>3.3382857943794239E-2</v>
      </c>
      <c r="X85" s="152">
        <v>6.581848821735492E-2</v>
      </c>
      <c r="Y85" s="152">
        <v>1.2008244812252964E-2</v>
      </c>
      <c r="Z85" s="152">
        <v>6.4031756989989641E-2</v>
      </c>
      <c r="AA85" s="152">
        <v>2.2060085640461111E-2</v>
      </c>
      <c r="AB85" s="152">
        <v>3.43075946711702E-2</v>
      </c>
      <c r="AC85" s="152">
        <v>2.6419872875432723E-2</v>
      </c>
      <c r="AD85" s="152">
        <v>3.9316083791940352E-3</v>
      </c>
      <c r="AE85" s="152">
        <v>1.4331433923971584E-2</v>
      </c>
      <c r="AF85" s="465">
        <v>4.0813824314087296E-2</v>
      </c>
      <c r="AG85" s="465">
        <v>1.3163479517740585E-3</v>
      </c>
      <c r="AH85" s="465">
        <v>0.36707288899156748</v>
      </c>
    </row>
    <row r="86" spans="2:37" s="146" customFormat="1" ht="15.75" customHeight="1">
      <c r="B86" s="154" t="s">
        <v>139</v>
      </c>
      <c r="C86" s="152">
        <v>55.28122522701554</v>
      </c>
      <c r="D86" s="152">
        <v>52.973921603996466</v>
      </c>
      <c r="E86" s="152">
        <v>167.78844524934499</v>
      </c>
      <c r="F86" s="152">
        <v>388.29721280786362</v>
      </c>
      <c r="G86" s="152">
        <v>268.47873292099155</v>
      </c>
      <c r="H86" s="152">
        <v>121.42034097553876</v>
      </c>
      <c r="I86" s="152">
        <v>139.15151283383381</v>
      </c>
      <c r="J86" s="152">
        <v>132.687148911382</v>
      </c>
      <c r="K86" s="152">
        <v>103.59862020820833</v>
      </c>
      <c r="L86" s="152">
        <v>339.64059760974914</v>
      </c>
      <c r="M86" s="152">
        <v>129.63991736010144</v>
      </c>
      <c r="N86" s="152">
        <v>276.52263901197114</v>
      </c>
      <c r="O86" s="152">
        <v>344.6029806122645</v>
      </c>
      <c r="P86" s="152">
        <v>426.13671204856558</v>
      </c>
      <c r="Q86" s="152">
        <v>46.765378747023959</v>
      </c>
      <c r="R86" s="152">
        <v>140.22965421646177</v>
      </c>
      <c r="S86" s="152">
        <v>54.798214045902448</v>
      </c>
      <c r="T86" s="152">
        <v>60.220995462762325</v>
      </c>
      <c r="U86" s="152">
        <v>346.89832738926361</v>
      </c>
      <c r="V86" s="152">
        <v>124.38442112151223</v>
      </c>
      <c r="W86" s="152">
        <v>89.323522994364865</v>
      </c>
      <c r="X86" s="152">
        <v>173.91847434337521</v>
      </c>
      <c r="Y86" s="152">
        <v>41.995060019812257</v>
      </c>
      <c r="Z86" s="152">
        <v>164.17691206377779</v>
      </c>
      <c r="AA86" s="152">
        <v>102.88066369064715</v>
      </c>
      <c r="AB86" s="152">
        <v>90.703441679242616</v>
      </c>
      <c r="AC86" s="152">
        <v>318.21997631746893</v>
      </c>
      <c r="AD86" s="152">
        <v>87.669261714379218</v>
      </c>
      <c r="AE86" s="152">
        <v>197.17587405017014</v>
      </c>
      <c r="AF86" s="465">
        <v>171.91655811162039</v>
      </c>
      <c r="AG86" s="465">
        <v>41.995060019812257</v>
      </c>
      <c r="AH86" s="465">
        <v>426.13671204856558</v>
      </c>
    </row>
    <row r="87" spans="2:37" s="146" customFormat="1" ht="15.75" customHeight="1">
      <c r="B87" s="161" t="s">
        <v>147</v>
      </c>
      <c r="C87" s="462">
        <v>56.902118819020245</v>
      </c>
      <c r="D87" s="462">
        <v>55.362006200963748</v>
      </c>
      <c r="E87" s="462">
        <v>170.08317393151552</v>
      </c>
      <c r="F87" s="462">
        <v>392.07220559285639</v>
      </c>
      <c r="G87" s="462">
        <v>278.59077773891875</v>
      </c>
      <c r="H87" s="462">
        <v>123.40306783986941</v>
      </c>
      <c r="I87" s="462">
        <v>140.1435763258973</v>
      </c>
      <c r="J87" s="462">
        <v>137.73727422466521</v>
      </c>
      <c r="K87" s="462">
        <v>106.25114997011309</v>
      </c>
      <c r="L87" s="462">
        <v>340.55179452094603</v>
      </c>
      <c r="M87" s="462">
        <v>131.59643909923187</v>
      </c>
      <c r="N87" s="462">
        <v>277.22484743157088</v>
      </c>
      <c r="O87" s="462">
        <v>351.88189217689035</v>
      </c>
      <c r="P87" s="462">
        <v>431.18962210147566</v>
      </c>
      <c r="Q87" s="462">
        <v>46.900435214598765</v>
      </c>
      <c r="R87" s="462">
        <v>140.96378120058876</v>
      </c>
      <c r="S87" s="462">
        <v>55.144655993467993</v>
      </c>
      <c r="T87" s="462">
        <v>60.822573372032544</v>
      </c>
      <c r="U87" s="462">
        <v>352.03721627815253</v>
      </c>
      <c r="V87" s="462">
        <v>125.22475725596601</v>
      </c>
      <c r="W87" s="462">
        <v>90.22577863346261</v>
      </c>
      <c r="X87" s="462">
        <v>175.77311093485392</v>
      </c>
      <c r="Y87" s="462">
        <v>42.391265376955111</v>
      </c>
      <c r="Z87" s="462">
        <v>166.06711841298414</v>
      </c>
      <c r="AA87" s="462">
        <v>103.35989677335392</v>
      </c>
      <c r="AB87" s="462">
        <v>91.471446214390014</v>
      </c>
      <c r="AC87" s="462">
        <v>319.62550627138597</v>
      </c>
      <c r="AD87" s="462">
        <v>87.947500917037019</v>
      </c>
      <c r="AE87" s="462">
        <v>198.50554437984047</v>
      </c>
      <c r="AF87" s="470">
        <v>174.11898390355185</v>
      </c>
      <c r="AG87" s="468">
        <v>42.391265376955111</v>
      </c>
      <c r="AH87" s="468">
        <v>431.18962210147566</v>
      </c>
    </row>
    <row r="88" spans="2:37" s="146" customFormat="1" ht="15.75" customHeight="1">
      <c r="B88" s="163" t="s">
        <v>148</v>
      </c>
      <c r="C88" s="164"/>
      <c r="D88" s="164"/>
      <c r="E88" s="164"/>
      <c r="F88" s="164"/>
      <c r="G88" s="164"/>
      <c r="H88" s="164"/>
      <c r="I88" s="164"/>
      <c r="J88" s="164"/>
      <c r="K88" s="164"/>
      <c r="L88" s="164"/>
      <c r="M88" s="164"/>
      <c r="N88" s="164"/>
      <c r="O88" s="164"/>
      <c r="P88" s="164"/>
      <c r="Q88" s="164"/>
      <c r="R88" s="164"/>
      <c r="S88" s="164"/>
      <c r="T88" s="164"/>
      <c r="U88" s="164"/>
      <c r="V88" s="164"/>
      <c r="W88" s="164"/>
      <c r="X88" s="164"/>
      <c r="Y88" s="164"/>
      <c r="Z88" s="164"/>
      <c r="AA88" s="164"/>
      <c r="AB88" s="164"/>
      <c r="AC88" s="164"/>
      <c r="AD88" s="164"/>
      <c r="AE88" s="164"/>
      <c r="AF88" s="469"/>
      <c r="AG88" s="469"/>
      <c r="AH88" s="469"/>
    </row>
    <row r="89" spans="2:37" s="146" customFormat="1" ht="15.75" customHeight="1">
      <c r="B89" s="151" t="s">
        <v>137</v>
      </c>
      <c r="C89" s="152">
        <v>0.64955075523469707</v>
      </c>
      <c r="D89" s="152">
        <v>0.44089618302243411</v>
      </c>
      <c r="E89" s="152">
        <v>4.3167632609746258</v>
      </c>
      <c r="F89" s="152">
        <v>1.680446853860819</v>
      </c>
      <c r="G89" s="152">
        <v>17.484225140728029</v>
      </c>
      <c r="H89" s="152">
        <v>1.7048133633239115</v>
      </c>
      <c r="I89" s="152">
        <v>1.041749501245407</v>
      </c>
      <c r="J89" s="152">
        <v>4.9549099084576866</v>
      </c>
      <c r="K89" s="152">
        <v>0.57063845785812184</v>
      </c>
      <c r="L89" s="152">
        <v>0.92903313424378842</v>
      </c>
      <c r="M89" s="152">
        <v>9.8212074191486209</v>
      </c>
      <c r="N89" s="152">
        <v>1.8402055309170808</v>
      </c>
      <c r="O89" s="152">
        <v>24.466164332600172</v>
      </c>
      <c r="P89" s="152">
        <v>10.790856786562975</v>
      </c>
      <c r="Q89" s="152">
        <v>0.50975599807386829</v>
      </c>
      <c r="R89" s="152">
        <v>1.6251759895972124</v>
      </c>
      <c r="S89" s="152">
        <v>1.4676635806143443</v>
      </c>
      <c r="T89" s="152">
        <v>1.1506503366813177</v>
      </c>
      <c r="U89" s="152">
        <v>20.55438409864675</v>
      </c>
      <c r="V89" s="152">
        <v>0.62723677634898745</v>
      </c>
      <c r="W89" s="152">
        <v>2.0690994878537166</v>
      </c>
      <c r="X89" s="152">
        <v>4.8611284541545388</v>
      </c>
      <c r="Y89" s="152">
        <v>1.404125748206404</v>
      </c>
      <c r="Z89" s="152">
        <v>6.9403199095316914</v>
      </c>
      <c r="AA89" s="152">
        <v>2.7912905296527657</v>
      </c>
      <c r="AB89" s="152">
        <v>3.3850873644231068</v>
      </c>
      <c r="AC89" s="152">
        <v>3.4215819395743576</v>
      </c>
      <c r="AD89" s="152">
        <v>1.4168967846396305</v>
      </c>
      <c r="AE89" s="152">
        <v>1.0101813345410007</v>
      </c>
      <c r="AF89" s="465">
        <v>4.6181392745075192</v>
      </c>
      <c r="AG89" s="465">
        <v>0.44089618302243411</v>
      </c>
      <c r="AH89" s="465">
        <v>24.466164332600172</v>
      </c>
    </row>
    <row r="90" spans="2:37" s="146" customFormat="1" ht="15.75" customHeight="1">
      <c r="B90" s="151" t="s">
        <v>0</v>
      </c>
      <c r="C90" s="152">
        <v>1.773309660955547</v>
      </c>
      <c r="D90" s="152">
        <v>0.84878387471999384</v>
      </c>
      <c r="E90" s="152">
        <v>2.5001480159643372</v>
      </c>
      <c r="F90" s="152">
        <v>4.0823990938324322</v>
      </c>
      <c r="G90" s="152">
        <v>11.163831279293023</v>
      </c>
      <c r="H90" s="152">
        <v>2.1960071566138031</v>
      </c>
      <c r="I90" s="152">
        <v>1.0866481738241731</v>
      </c>
      <c r="J90" s="152">
        <v>5.5525514091436117</v>
      </c>
      <c r="K90" s="152">
        <v>2.9277740069010516</v>
      </c>
      <c r="L90" s="152">
        <v>1.0237702563785995</v>
      </c>
      <c r="M90" s="152">
        <v>2.1982391927215508</v>
      </c>
      <c r="N90" s="152">
        <v>0.75778982052461574</v>
      </c>
      <c r="O90" s="152">
        <v>7.893391753237645</v>
      </c>
      <c r="P90" s="152">
        <v>5.5839049030772339</v>
      </c>
      <c r="Q90" s="152">
        <v>0.14763740786509102</v>
      </c>
      <c r="R90" s="152">
        <v>0.80483911590195789</v>
      </c>
      <c r="S90" s="152">
        <v>0.37981171761665428</v>
      </c>
      <c r="T90" s="152">
        <v>0.65106585405157524</v>
      </c>
      <c r="U90" s="152">
        <v>5.6338738113137055</v>
      </c>
      <c r="V90" s="152">
        <v>0.9318112208474606</v>
      </c>
      <c r="W90" s="152">
        <v>1.0004709950151682</v>
      </c>
      <c r="X90" s="152">
        <v>2.039588882910822</v>
      </c>
      <c r="Y90" s="152">
        <v>0.44023610718519879</v>
      </c>
      <c r="Z90" s="152">
        <v>2.082678299987712</v>
      </c>
      <c r="AA90" s="152">
        <v>0.53843968292577815</v>
      </c>
      <c r="AB90" s="152">
        <v>0.8628872532227676</v>
      </c>
      <c r="AC90" s="152">
        <v>1.57917541596945</v>
      </c>
      <c r="AD90" s="152">
        <v>0.31261411923070409</v>
      </c>
      <c r="AE90" s="152">
        <v>1.4939437541743774</v>
      </c>
      <c r="AF90" s="465">
        <v>2.3616421460484833</v>
      </c>
      <c r="AG90" s="465">
        <v>0.14763740786509102</v>
      </c>
      <c r="AH90" s="465">
        <v>11.163831279293023</v>
      </c>
    </row>
    <row r="91" spans="2:37" s="146" customFormat="1" ht="15.75" customHeight="1">
      <c r="B91" s="151" t="s">
        <v>1</v>
      </c>
      <c r="C91" s="152">
        <v>0</v>
      </c>
      <c r="D91" s="152">
        <v>1.7687940141387446</v>
      </c>
      <c r="E91" s="152">
        <v>0</v>
      </c>
      <c r="F91" s="152">
        <v>0</v>
      </c>
      <c r="G91" s="152">
        <v>0</v>
      </c>
      <c r="H91" s="152">
        <v>0</v>
      </c>
      <c r="I91" s="152">
        <v>0</v>
      </c>
      <c r="J91" s="152">
        <v>0</v>
      </c>
      <c r="K91" s="152">
        <v>0</v>
      </c>
      <c r="L91" s="152">
        <v>0</v>
      </c>
      <c r="M91" s="152">
        <v>0</v>
      </c>
      <c r="N91" s="152">
        <v>0</v>
      </c>
      <c r="O91" s="152">
        <v>0</v>
      </c>
      <c r="P91" s="152">
        <v>0</v>
      </c>
      <c r="Q91" s="152">
        <v>0</v>
      </c>
      <c r="R91" s="152">
        <v>0</v>
      </c>
      <c r="S91" s="152">
        <v>0</v>
      </c>
      <c r="T91" s="152">
        <v>0</v>
      </c>
      <c r="U91" s="152">
        <v>0</v>
      </c>
      <c r="V91" s="152">
        <v>0</v>
      </c>
      <c r="W91" s="152">
        <v>0</v>
      </c>
      <c r="X91" s="152">
        <v>0</v>
      </c>
      <c r="Y91" s="152">
        <v>0</v>
      </c>
      <c r="Z91" s="152">
        <v>0</v>
      </c>
      <c r="AA91" s="152">
        <v>0</v>
      </c>
      <c r="AB91" s="152">
        <v>0</v>
      </c>
      <c r="AC91" s="152">
        <v>0</v>
      </c>
      <c r="AD91" s="152">
        <v>0</v>
      </c>
      <c r="AE91" s="152">
        <v>0</v>
      </c>
      <c r="AF91" s="465">
        <v>6.0992897039267052E-2</v>
      </c>
      <c r="AG91" s="465">
        <v>0</v>
      </c>
      <c r="AH91" s="465">
        <v>1.7687940141387446</v>
      </c>
    </row>
    <row r="92" spans="2:37" s="146" customFormat="1" ht="15.75" customHeight="1">
      <c r="B92" s="151" t="s">
        <v>138</v>
      </c>
      <c r="C92" s="152">
        <v>0</v>
      </c>
      <c r="D92" s="152">
        <v>0</v>
      </c>
      <c r="E92" s="152">
        <v>0</v>
      </c>
      <c r="F92" s="152">
        <v>0</v>
      </c>
      <c r="G92" s="152">
        <v>0</v>
      </c>
      <c r="H92" s="152">
        <v>0</v>
      </c>
      <c r="I92" s="152">
        <v>0</v>
      </c>
      <c r="J92" s="152">
        <v>0</v>
      </c>
      <c r="K92" s="152">
        <v>0</v>
      </c>
      <c r="L92" s="152">
        <v>0</v>
      </c>
      <c r="M92" s="152">
        <v>0</v>
      </c>
      <c r="N92" s="152">
        <v>0</v>
      </c>
      <c r="O92" s="152">
        <v>0</v>
      </c>
      <c r="P92" s="152">
        <v>0</v>
      </c>
      <c r="Q92" s="152">
        <v>0</v>
      </c>
      <c r="R92" s="152">
        <v>0</v>
      </c>
      <c r="S92" s="152">
        <v>0</v>
      </c>
      <c r="T92" s="152">
        <v>0</v>
      </c>
      <c r="U92" s="152">
        <v>0</v>
      </c>
      <c r="V92" s="152">
        <v>0</v>
      </c>
      <c r="W92" s="152">
        <v>0</v>
      </c>
      <c r="X92" s="152">
        <v>0</v>
      </c>
      <c r="Y92" s="152">
        <v>0</v>
      </c>
      <c r="Z92" s="152">
        <v>0</v>
      </c>
      <c r="AA92" s="152">
        <v>0</v>
      </c>
      <c r="AB92" s="152">
        <v>0</v>
      </c>
      <c r="AC92" s="152">
        <v>0</v>
      </c>
      <c r="AD92" s="152">
        <v>0</v>
      </c>
      <c r="AE92" s="152">
        <v>0</v>
      </c>
      <c r="AF92" s="465">
        <v>0</v>
      </c>
      <c r="AG92" s="465">
        <v>0</v>
      </c>
      <c r="AH92" s="465">
        <v>0</v>
      </c>
    </row>
    <row r="93" spans="2:37" s="146" customFormat="1" ht="15.75" customHeight="1">
      <c r="B93" s="154" t="s">
        <v>139</v>
      </c>
      <c r="C93" s="152">
        <v>2.4228604161902441</v>
      </c>
      <c r="D93" s="152">
        <v>3.058474071881172</v>
      </c>
      <c r="E93" s="152">
        <v>6.8169112769389626</v>
      </c>
      <c r="F93" s="152">
        <v>5.7628459476932514</v>
      </c>
      <c r="G93" s="152">
        <v>28.648056420021049</v>
      </c>
      <c r="H93" s="152">
        <v>3.9008205199377146</v>
      </c>
      <c r="I93" s="152">
        <v>2.1283976750695803</v>
      </c>
      <c r="J93" s="152">
        <v>10.507461317601299</v>
      </c>
      <c r="K93" s="152">
        <v>3.4984124647591734</v>
      </c>
      <c r="L93" s="152">
        <v>1.9528033906223878</v>
      </c>
      <c r="M93" s="152">
        <v>12.019446611870171</v>
      </c>
      <c r="N93" s="152">
        <v>2.5979953514416962</v>
      </c>
      <c r="O93" s="152">
        <v>32.359556085837816</v>
      </c>
      <c r="P93" s="152">
        <v>16.374761689640209</v>
      </c>
      <c r="Q93" s="152">
        <v>0.65739340593895934</v>
      </c>
      <c r="R93" s="152">
        <v>2.4300151054991703</v>
      </c>
      <c r="S93" s="152">
        <v>1.8474752982309988</v>
      </c>
      <c r="T93" s="152">
        <v>1.8017161907328927</v>
      </c>
      <c r="U93" s="152">
        <v>26.188257909960456</v>
      </c>
      <c r="V93" s="152">
        <v>1.5590479971964482</v>
      </c>
      <c r="W93" s="152">
        <v>3.069570482868885</v>
      </c>
      <c r="X93" s="152">
        <v>6.9007173370653598</v>
      </c>
      <c r="Y93" s="152">
        <v>1.8443618553916028</v>
      </c>
      <c r="Z93" s="152">
        <v>9.0229982095194039</v>
      </c>
      <c r="AA93" s="152">
        <v>3.3297302125785437</v>
      </c>
      <c r="AB93" s="152">
        <v>4.2479746176458741</v>
      </c>
      <c r="AC93" s="152">
        <v>5.0007573555438078</v>
      </c>
      <c r="AD93" s="152">
        <v>1.7295109038703347</v>
      </c>
      <c r="AE93" s="152">
        <v>2.5041250887153783</v>
      </c>
      <c r="AF93" s="465">
        <v>7.0407743175952699</v>
      </c>
      <c r="AG93" s="465">
        <v>0.65739340593895934</v>
      </c>
      <c r="AH93" s="465">
        <v>32.359556085837816</v>
      </c>
      <c r="AI93" s="194"/>
      <c r="AJ93" s="193"/>
      <c r="AK93" s="193"/>
    </row>
    <row r="94" spans="2:37" s="146" customFormat="1" ht="15.75" customHeight="1">
      <c r="B94" s="156" t="s">
        <v>140</v>
      </c>
      <c r="C94" s="460"/>
      <c r="D94" s="460"/>
      <c r="E94" s="460"/>
      <c r="F94" s="460"/>
      <c r="G94" s="460"/>
      <c r="H94" s="460"/>
      <c r="I94" s="460"/>
      <c r="J94" s="460"/>
      <c r="K94" s="460"/>
      <c r="L94" s="460"/>
      <c r="M94" s="460"/>
      <c r="N94" s="460"/>
      <c r="O94" s="460"/>
      <c r="P94" s="460"/>
      <c r="Q94" s="460"/>
      <c r="R94" s="460"/>
      <c r="S94" s="460"/>
      <c r="T94" s="460"/>
      <c r="U94" s="460"/>
      <c r="V94" s="460"/>
      <c r="W94" s="460"/>
      <c r="X94" s="460"/>
      <c r="Y94" s="460"/>
      <c r="Z94" s="460"/>
      <c r="AA94" s="460"/>
      <c r="AB94" s="460"/>
      <c r="AC94" s="460"/>
      <c r="AD94" s="460"/>
      <c r="AE94" s="460"/>
      <c r="AF94" s="466"/>
      <c r="AG94" s="466"/>
      <c r="AH94" s="467"/>
      <c r="AI94" s="167"/>
      <c r="AJ94" s="167"/>
      <c r="AK94" s="167"/>
    </row>
    <row r="95" spans="2:37" s="146" customFormat="1" ht="15.75" customHeight="1">
      <c r="B95" s="151" t="s">
        <v>2</v>
      </c>
      <c r="C95" s="152">
        <v>42.544444444444451</v>
      </c>
      <c r="D95" s="152">
        <v>36.251731843575413</v>
      </c>
      <c r="E95" s="152">
        <v>104.12846511627907</v>
      </c>
      <c r="F95" s="152">
        <v>286.49345454545454</v>
      </c>
      <c r="G95" s="152">
        <v>184.78235294117647</v>
      </c>
      <c r="H95" s="152">
        <v>101.36637735849055</v>
      </c>
      <c r="I95" s="152">
        <v>114.80500000000001</v>
      </c>
      <c r="J95" s="152">
        <v>89.692105263157899</v>
      </c>
      <c r="K95" s="152">
        <v>56.854687499999997</v>
      </c>
      <c r="L95" s="152">
        <v>239.42951351351351</v>
      </c>
      <c r="M95" s="152">
        <v>96.78339130434783</v>
      </c>
      <c r="N95" s="152">
        <v>249.2630434782609</v>
      </c>
      <c r="O95" s="152">
        <v>306.85885714285712</v>
      </c>
      <c r="P95" s="152">
        <v>313.00200000000001</v>
      </c>
      <c r="Q95" s="152">
        <v>26.36194621026895</v>
      </c>
      <c r="R95" s="152">
        <v>96.300428571428569</v>
      </c>
      <c r="S95" s="152">
        <v>30.135033707865169</v>
      </c>
      <c r="T95" s="152">
        <v>35.822698224852068</v>
      </c>
      <c r="U95" s="152">
        <v>263.00299999999999</v>
      </c>
      <c r="V95" s="152">
        <v>91.824235294117642</v>
      </c>
      <c r="W95" s="152">
        <v>64.339326315789478</v>
      </c>
      <c r="X95" s="152">
        <v>141.36905263157894</v>
      </c>
      <c r="Y95" s="152">
        <v>27.975281250000002</v>
      </c>
      <c r="Z95" s="152">
        <v>134.7012</v>
      </c>
      <c r="AA95" s="152">
        <v>88.295115789473684</v>
      </c>
      <c r="AB95" s="152">
        <v>77.772000000000006</v>
      </c>
      <c r="AC95" s="152">
        <v>290.57535483870964</v>
      </c>
      <c r="AD95" s="152">
        <v>73.517651162790699</v>
      </c>
      <c r="AE95" s="152">
        <v>147.55439999999999</v>
      </c>
      <c r="AF95" s="465">
        <v>131.44145339477353</v>
      </c>
      <c r="AG95" s="465">
        <v>26.36194621026895</v>
      </c>
      <c r="AH95" s="465">
        <v>313.00200000000001</v>
      </c>
      <c r="AI95" s="172"/>
      <c r="AJ95" s="172"/>
      <c r="AK95" s="172"/>
    </row>
    <row r="96" spans="2:37" s="159" customFormat="1" ht="15.75" customHeight="1">
      <c r="B96" s="151" t="s">
        <v>141</v>
      </c>
      <c r="C96" s="152">
        <v>9.4279259259259263</v>
      </c>
      <c r="D96" s="152">
        <v>11.339027374301677</v>
      </c>
      <c r="E96" s="152">
        <v>51.217674418604652</v>
      </c>
      <c r="F96" s="152">
        <v>77.538484848484856</v>
      </c>
      <c r="G96" s="152">
        <v>60.605294117647055</v>
      </c>
      <c r="H96" s="152">
        <v>13.601415094339623</v>
      </c>
      <c r="I96" s="152">
        <v>17.516333333333332</v>
      </c>
      <c r="J96" s="152">
        <v>31.263947368421054</v>
      </c>
      <c r="K96" s="152">
        <v>34.122500000000002</v>
      </c>
      <c r="L96" s="152">
        <v>84.696277641277646</v>
      </c>
      <c r="M96" s="152">
        <v>23.266304347826086</v>
      </c>
      <c r="N96" s="152">
        <v>19.275942028985508</v>
      </c>
      <c r="O96" s="152">
        <v>20.937619047619052</v>
      </c>
      <c r="P96" s="152">
        <v>82.25681818181819</v>
      </c>
      <c r="Q96" s="152">
        <v>16.519045343409648</v>
      </c>
      <c r="R96" s="152">
        <v>32.915113636363643</v>
      </c>
      <c r="S96" s="152">
        <v>19.482632788559755</v>
      </c>
      <c r="T96" s="152">
        <v>18.716083916083917</v>
      </c>
      <c r="U96" s="152">
        <v>54.652500000000003</v>
      </c>
      <c r="V96" s="152">
        <v>25.529313725490198</v>
      </c>
      <c r="W96" s="152">
        <v>17.883868421052632</v>
      </c>
      <c r="X96" s="152">
        <v>19.049447368421053</v>
      </c>
      <c r="Y96" s="152">
        <v>10.913799715909091</v>
      </c>
      <c r="Z96" s="152">
        <v>16.058197530864202</v>
      </c>
      <c r="AA96" s="152">
        <v>10.622813397129187</v>
      </c>
      <c r="AB96" s="152">
        <v>9.5496825396825411</v>
      </c>
      <c r="AC96" s="152">
        <v>18.579032258064519</v>
      </c>
      <c r="AD96" s="152">
        <v>11.041299418604652</v>
      </c>
      <c r="AE96" s="152">
        <v>14.075653846153848</v>
      </c>
      <c r="AF96" s="465">
        <v>28.712208539116329</v>
      </c>
      <c r="AG96" s="465">
        <v>9.4279259259259263</v>
      </c>
      <c r="AH96" s="465">
        <v>84.696277641277646</v>
      </c>
      <c r="AI96" s="146"/>
    </row>
    <row r="97" spans="1:35" s="146" customFormat="1" ht="15.75" customHeight="1">
      <c r="B97" s="151" t="s">
        <v>3</v>
      </c>
      <c r="C97" s="152">
        <v>1.6076128395061726</v>
      </c>
      <c r="D97" s="152">
        <v>2.2576481564245809</v>
      </c>
      <c r="E97" s="152">
        <v>7.10482023255814</v>
      </c>
      <c r="F97" s="152">
        <v>15.610449696969695</v>
      </c>
      <c r="G97" s="152">
        <v>15.09427294117647</v>
      </c>
      <c r="H97" s="152">
        <v>4.0253305660377352</v>
      </c>
      <c r="I97" s="152">
        <v>4.4120513333333333</v>
      </c>
      <c r="J97" s="152">
        <v>8.1127089473684215</v>
      </c>
      <c r="K97" s="152">
        <v>7.7209300000000001</v>
      </c>
      <c r="L97" s="152">
        <v>6.8511551351351354</v>
      </c>
      <c r="M97" s="152">
        <v>6.471374347826087</v>
      </c>
      <c r="N97" s="152">
        <v>5.6905886956521741</v>
      </c>
      <c r="O97" s="152">
        <v>12.908788571428572</v>
      </c>
      <c r="P97" s="152">
        <v>21.160060000000001</v>
      </c>
      <c r="Q97" s="152">
        <v>1.96109706601467</v>
      </c>
      <c r="R97" s="152">
        <v>7.3981798051948049</v>
      </c>
      <c r="S97" s="152">
        <v>3.0559837078651686</v>
      </c>
      <c r="T97" s="152">
        <v>3.3700555029585795</v>
      </c>
      <c r="U97" s="152">
        <v>22.017135</v>
      </c>
      <c r="V97" s="152">
        <v>4.2954470588235294</v>
      </c>
      <c r="W97" s="152">
        <v>4.9456326315789472</v>
      </c>
      <c r="X97" s="152">
        <v>7.1401954385964919</v>
      </c>
      <c r="Y97" s="152">
        <v>1.9134034090909091</v>
      </c>
      <c r="Z97" s="152">
        <v>7.4106720605343126</v>
      </c>
      <c r="AA97" s="152">
        <v>2.2484917894736838</v>
      </c>
      <c r="AB97" s="152">
        <v>2.1260663492063494</v>
      </c>
      <c r="AC97" s="152">
        <v>6.608199806451613</v>
      </c>
      <c r="AD97" s="152">
        <v>1.9112924127906978</v>
      </c>
      <c r="AE97" s="152">
        <v>31.309869000000006</v>
      </c>
      <c r="AF97" s="465">
        <v>7.8186038793791814</v>
      </c>
      <c r="AG97" s="465">
        <v>1.6076128395061726</v>
      </c>
      <c r="AH97" s="465">
        <v>31.309869000000006</v>
      </c>
    </row>
    <row r="98" spans="1:35" s="146" customFormat="1" ht="15.75" customHeight="1">
      <c r="B98" s="151" t="s">
        <v>142</v>
      </c>
      <c r="C98" s="152">
        <v>0.98878427338271602</v>
      </c>
      <c r="D98" s="152">
        <v>1.2182621275530727</v>
      </c>
      <c r="E98" s="152">
        <v>5.2256955207441864</v>
      </c>
      <c r="F98" s="152">
        <v>8.3461445352727281</v>
      </c>
      <c r="G98" s="152">
        <v>6.7826812084705876</v>
      </c>
      <c r="H98" s="152">
        <v>1.5793564111698113</v>
      </c>
      <c r="I98" s="152">
        <v>1.9647832661333333</v>
      </c>
      <c r="J98" s="152">
        <v>3.5281484058947368</v>
      </c>
      <c r="K98" s="152">
        <v>3.7491713280000005</v>
      </c>
      <c r="L98" s="152">
        <v>8.202649976766585</v>
      </c>
      <c r="M98" s="152">
        <v>2.6644960111304345</v>
      </c>
      <c r="N98" s="152">
        <v>2.2370011529275362</v>
      </c>
      <c r="O98" s="152">
        <v>3.032638122666667</v>
      </c>
      <c r="P98" s="152">
        <v>9.2661522850909108</v>
      </c>
      <c r="Q98" s="152">
        <v>1.655820759884419</v>
      </c>
      <c r="R98" s="152">
        <v>3.6120710923636374</v>
      </c>
      <c r="S98" s="152">
        <v>2.0194600380796732</v>
      </c>
      <c r="T98" s="152">
        <v>1.9789180919462077</v>
      </c>
      <c r="U98" s="152">
        <v>6.8695992960000005</v>
      </c>
      <c r="V98" s="152">
        <v>2.67229856627451</v>
      </c>
      <c r="W98" s="152">
        <v>2.0455232943157893</v>
      </c>
      <c r="X98" s="152">
        <v>2.346591995508772</v>
      </c>
      <c r="Y98" s="152">
        <v>1.1493173999999999</v>
      </c>
      <c r="Z98" s="152">
        <v>2.1028107153893072</v>
      </c>
      <c r="AA98" s="152">
        <v>1.1532689447196174</v>
      </c>
      <c r="AB98" s="152">
        <v>1.0461471004444445</v>
      </c>
      <c r="AC98" s="152">
        <v>2.2567759929806455</v>
      </c>
      <c r="AD98" s="152">
        <v>1.1605522280930234</v>
      </c>
      <c r="AE98" s="152">
        <v>4.066542847015385</v>
      </c>
      <c r="AF98" s="465">
        <v>3.273160792697198</v>
      </c>
      <c r="AG98" s="465">
        <v>0.98878427338271602</v>
      </c>
      <c r="AH98" s="465">
        <v>9.2661522850909108</v>
      </c>
    </row>
    <row r="99" spans="1:35" s="172" customFormat="1" ht="15.75" customHeight="1">
      <c r="B99" s="173" t="s">
        <v>154</v>
      </c>
      <c r="C99" s="152">
        <v>0.69274074074074066</v>
      </c>
      <c r="D99" s="152">
        <v>1.9059357541899442</v>
      </c>
      <c r="E99" s="152">
        <v>7.674418604651162E-2</v>
      </c>
      <c r="F99" s="152">
        <v>0.27272727272727271</v>
      </c>
      <c r="G99" s="152">
        <v>0.84705882352941164</v>
      </c>
      <c r="H99" s="152">
        <v>0.83207547169811336</v>
      </c>
      <c r="I99" s="152">
        <v>0.41399999999999998</v>
      </c>
      <c r="J99" s="152">
        <v>6.3157894736842107E-2</v>
      </c>
      <c r="K99" s="152">
        <v>1.14375</v>
      </c>
      <c r="L99" s="152">
        <v>0.43459459459459454</v>
      </c>
      <c r="M99" s="152">
        <v>0.36826086956521742</v>
      </c>
      <c r="N99" s="152">
        <v>3.9130434782608692E-2</v>
      </c>
      <c r="O99" s="152">
        <v>0.83809523809523812</v>
      </c>
      <c r="P99" s="152">
        <v>0.4</v>
      </c>
      <c r="Q99" s="152">
        <v>0.26405867970660146</v>
      </c>
      <c r="R99" s="152">
        <v>0</v>
      </c>
      <c r="S99" s="152">
        <v>9.4382022471910118E-2</v>
      </c>
      <c r="T99" s="152">
        <v>0.32307692307692315</v>
      </c>
      <c r="U99" s="152">
        <v>0.25</v>
      </c>
      <c r="V99" s="152">
        <v>4.7058823529411764E-2</v>
      </c>
      <c r="W99" s="152">
        <v>7.5789473684210518E-2</v>
      </c>
      <c r="X99" s="152">
        <v>3.9473684210526314</v>
      </c>
      <c r="Y99" s="152">
        <v>3.125E-2</v>
      </c>
      <c r="Z99" s="152">
        <v>3.8400000000000003</v>
      </c>
      <c r="AA99" s="152">
        <v>0.53891368421052621</v>
      </c>
      <c r="AB99" s="152">
        <v>0.17523809523809525</v>
      </c>
      <c r="AC99" s="152">
        <v>0.17419354838709675</v>
      </c>
      <c r="AD99" s="152">
        <v>3.4534883720930228E-2</v>
      </c>
      <c r="AE99" s="152">
        <v>0.15507692307692306</v>
      </c>
      <c r="AF99" s="465">
        <v>0.63031768134006061</v>
      </c>
      <c r="AG99" s="465">
        <v>0</v>
      </c>
      <c r="AH99" s="465">
        <v>3.9473684210526314</v>
      </c>
    </row>
    <row r="100" spans="1:35" s="146" customFormat="1" ht="15.75" customHeight="1">
      <c r="B100" s="151" t="s">
        <v>145</v>
      </c>
      <c r="C100" s="152">
        <v>0</v>
      </c>
      <c r="D100" s="152">
        <v>0</v>
      </c>
      <c r="E100" s="152">
        <v>0</v>
      </c>
      <c r="F100" s="152">
        <v>0</v>
      </c>
      <c r="G100" s="152">
        <v>0</v>
      </c>
      <c r="H100" s="152">
        <v>0</v>
      </c>
      <c r="I100" s="152">
        <v>0</v>
      </c>
      <c r="J100" s="152">
        <v>0</v>
      </c>
      <c r="K100" s="152">
        <v>0</v>
      </c>
      <c r="L100" s="152">
        <v>0</v>
      </c>
      <c r="M100" s="152">
        <v>0</v>
      </c>
      <c r="N100" s="152">
        <v>0</v>
      </c>
      <c r="O100" s="152">
        <v>0</v>
      </c>
      <c r="P100" s="152">
        <v>0</v>
      </c>
      <c r="Q100" s="152">
        <v>0</v>
      </c>
      <c r="R100" s="152">
        <v>0</v>
      </c>
      <c r="S100" s="152">
        <v>0</v>
      </c>
      <c r="T100" s="152">
        <v>0</v>
      </c>
      <c r="U100" s="152">
        <v>0</v>
      </c>
      <c r="V100" s="152">
        <v>0</v>
      </c>
      <c r="W100" s="152">
        <v>0</v>
      </c>
      <c r="X100" s="152">
        <v>0</v>
      </c>
      <c r="Y100" s="152">
        <v>0</v>
      </c>
      <c r="Z100" s="152">
        <v>0</v>
      </c>
      <c r="AA100" s="152">
        <v>0</v>
      </c>
      <c r="AB100" s="152">
        <v>0</v>
      </c>
      <c r="AC100" s="152">
        <v>0</v>
      </c>
      <c r="AD100" s="152">
        <v>0</v>
      </c>
      <c r="AE100" s="152">
        <v>0</v>
      </c>
      <c r="AF100" s="465">
        <v>0</v>
      </c>
      <c r="AG100" s="465">
        <v>0</v>
      </c>
      <c r="AH100" s="465">
        <v>0</v>
      </c>
    </row>
    <row r="101" spans="1:35" s="146" customFormat="1" ht="15.75" customHeight="1">
      <c r="B101" s="151" t="s">
        <v>146</v>
      </c>
      <c r="C101" s="152">
        <v>2.3114342522474057E-2</v>
      </c>
      <c r="D101" s="152">
        <v>1.5431613725513708E-3</v>
      </c>
      <c r="E101" s="152">
        <v>4.1084339708000871E-2</v>
      </c>
      <c r="F101" s="152">
        <v>4.2146605001549986E-2</v>
      </c>
      <c r="G101" s="152">
        <v>0.43032140737500973</v>
      </c>
      <c r="H101" s="152">
        <v>1.8506094292231073E-2</v>
      </c>
      <c r="I101" s="152">
        <v>4.6124226805245791E-2</v>
      </c>
      <c r="J101" s="152">
        <v>3.1747230776631274E-2</v>
      </c>
      <c r="K101" s="152">
        <v>8.8876904258924708E-3</v>
      </c>
      <c r="L101" s="152">
        <v>3.0956764999624221E-2</v>
      </c>
      <c r="M101" s="152">
        <v>0.10092430514623803</v>
      </c>
      <c r="N101" s="152">
        <v>1.9850901187696043E-2</v>
      </c>
      <c r="O101" s="152">
        <v>3.1631709250162988E-2</v>
      </c>
      <c r="P101" s="152">
        <v>6.0586579997468276E-2</v>
      </c>
      <c r="Q101" s="152">
        <v>3.9983665159350062E-3</v>
      </c>
      <c r="R101" s="152">
        <v>4.5264001161436623E-3</v>
      </c>
      <c r="S101" s="152">
        <v>1.2569198254652707E-2</v>
      </c>
      <c r="T101" s="152">
        <v>1.1913906432348203E-2</v>
      </c>
      <c r="U101" s="152">
        <v>0.12437347070607319</v>
      </c>
      <c r="V101" s="152">
        <v>1.883619133613558E-2</v>
      </c>
      <c r="W101" s="152">
        <v>3.9134893486790751E-2</v>
      </c>
      <c r="X101" s="152">
        <v>7.7159347177062451E-2</v>
      </c>
      <c r="Y101" s="152">
        <v>1.4077326227791946E-2</v>
      </c>
      <c r="Z101" s="152">
        <v>7.5064753107549537E-2</v>
      </c>
      <c r="AA101" s="152">
        <v>2.5861150153844624E-2</v>
      </c>
      <c r="AB101" s="152">
        <v>4.0218967037057567E-2</v>
      </c>
      <c r="AC101" s="152">
        <v>3.0972150816308931E-2</v>
      </c>
      <c r="AD101" s="152">
        <v>4.6090444206600715E-3</v>
      </c>
      <c r="AE101" s="152">
        <v>1.6800812592855593E-2</v>
      </c>
      <c r="AF101" s="465">
        <v>4.7846253008344358E-2</v>
      </c>
      <c r="AG101" s="465">
        <v>1.5431613725513708E-3</v>
      </c>
      <c r="AH101" s="465">
        <v>0.43032140737500973</v>
      </c>
    </row>
    <row r="102" spans="1:35" s="146" customFormat="1" ht="15.75" customHeight="1">
      <c r="B102" s="154" t="s">
        <v>139</v>
      </c>
      <c r="C102" s="152">
        <v>55.284622566522465</v>
      </c>
      <c r="D102" s="152">
        <v>52.974148417417247</v>
      </c>
      <c r="E102" s="152">
        <v>167.79448381394056</v>
      </c>
      <c r="F102" s="152">
        <v>388.30340750391071</v>
      </c>
      <c r="G102" s="152">
        <v>268.54198143937498</v>
      </c>
      <c r="H102" s="152">
        <v>121.42306099602807</v>
      </c>
      <c r="I102" s="152">
        <v>139.15829215960522</v>
      </c>
      <c r="J102" s="152">
        <v>132.69181511035558</v>
      </c>
      <c r="K102" s="152">
        <v>103.59992651842589</v>
      </c>
      <c r="L102" s="152">
        <v>339.64514762628704</v>
      </c>
      <c r="M102" s="152">
        <v>129.65475118584186</v>
      </c>
      <c r="N102" s="152">
        <v>276.5255566917964</v>
      </c>
      <c r="O102" s="152">
        <v>344.60762983191688</v>
      </c>
      <c r="P102" s="152">
        <v>426.14561704690658</v>
      </c>
      <c r="Q102" s="152">
        <v>46.765966425800222</v>
      </c>
      <c r="R102" s="152">
        <v>140.23031950546678</v>
      </c>
      <c r="S102" s="152">
        <v>54.800061463096313</v>
      </c>
      <c r="T102" s="152">
        <v>60.222746565350043</v>
      </c>
      <c r="U102" s="152">
        <v>346.91660776670602</v>
      </c>
      <c r="V102" s="152">
        <v>124.38718965957142</v>
      </c>
      <c r="W102" s="152">
        <v>89.329275029907862</v>
      </c>
      <c r="X102" s="152">
        <v>173.92981520233491</v>
      </c>
      <c r="Y102" s="152">
        <v>41.997129101227799</v>
      </c>
      <c r="Z102" s="152">
        <v>164.18794505989536</v>
      </c>
      <c r="AA102" s="152">
        <v>102.88446475516052</v>
      </c>
      <c r="AB102" s="152">
        <v>90.709353051608488</v>
      </c>
      <c r="AC102" s="152">
        <v>318.22452859540982</v>
      </c>
      <c r="AD102" s="152">
        <v>87.669939150420674</v>
      </c>
      <c r="AE102" s="152">
        <v>197.17834342883901</v>
      </c>
      <c r="AF102" s="465">
        <v>171.92359054031465</v>
      </c>
      <c r="AG102" s="465">
        <v>41.997129101227799</v>
      </c>
      <c r="AH102" s="465">
        <v>426.14561704690658</v>
      </c>
    </row>
    <row r="103" spans="1:35" s="146" customFormat="1" ht="15.75" customHeight="1">
      <c r="B103" s="161" t="s">
        <v>147</v>
      </c>
      <c r="C103" s="462">
        <v>57.707482982712712</v>
      </c>
      <c r="D103" s="462">
        <v>56.032622489298419</v>
      </c>
      <c r="E103" s="462">
        <v>174.61139509087951</v>
      </c>
      <c r="F103" s="462">
        <v>394.06625345160398</v>
      </c>
      <c r="G103" s="462">
        <v>297.19003785939606</v>
      </c>
      <c r="H103" s="462">
        <v>125.32388151596578</v>
      </c>
      <c r="I103" s="462">
        <v>141.2866898346748</v>
      </c>
      <c r="J103" s="462">
        <v>143.19927642795687</v>
      </c>
      <c r="K103" s="462">
        <v>107.09833898318506</v>
      </c>
      <c r="L103" s="462">
        <v>341.59795101690941</v>
      </c>
      <c r="M103" s="462">
        <v>141.67419779771203</v>
      </c>
      <c r="N103" s="462">
        <v>279.12355204323808</v>
      </c>
      <c r="O103" s="462">
        <v>376.9671859177547</v>
      </c>
      <c r="P103" s="462">
        <v>442.52037873654677</v>
      </c>
      <c r="Q103" s="462">
        <v>47.423359831739184</v>
      </c>
      <c r="R103" s="462">
        <v>142.66033461096595</v>
      </c>
      <c r="S103" s="462">
        <v>56.647536761327309</v>
      </c>
      <c r="T103" s="462">
        <v>62.024462756082933</v>
      </c>
      <c r="U103" s="462">
        <v>373.10486567666646</v>
      </c>
      <c r="V103" s="462">
        <v>125.94623765676786</v>
      </c>
      <c r="W103" s="462">
        <v>92.398845512776745</v>
      </c>
      <c r="X103" s="462">
        <v>180.83053253940028</v>
      </c>
      <c r="Y103" s="462">
        <v>43.841490956619403</v>
      </c>
      <c r="Z103" s="462">
        <v>173.21094326941477</v>
      </c>
      <c r="AA103" s="462">
        <v>106.21419496773906</v>
      </c>
      <c r="AB103" s="462">
        <v>94.957327669254369</v>
      </c>
      <c r="AC103" s="462">
        <v>323.22528595095361</v>
      </c>
      <c r="AD103" s="462">
        <v>89.399450054291009</v>
      </c>
      <c r="AE103" s="462">
        <v>199.68246851755438</v>
      </c>
      <c r="AF103" s="468">
        <v>178.96436485790991</v>
      </c>
      <c r="AG103" s="468">
        <v>43.841490956619403</v>
      </c>
      <c r="AH103" s="468">
        <v>442.52037873654677</v>
      </c>
    </row>
    <row r="104" spans="1:35" s="159" customFormat="1" ht="15.75" customHeight="1">
      <c r="A104" s="205"/>
      <c r="B104" s="204"/>
      <c r="C104" s="204"/>
      <c r="D104" s="204"/>
      <c r="E104" s="204"/>
      <c r="F104" s="206"/>
      <c r="G104" s="204"/>
      <c r="H104" s="146"/>
      <c r="I104" s="206"/>
      <c r="J104" s="204"/>
      <c r="K104" s="204"/>
      <c r="L104" s="204"/>
      <c r="M104" s="204"/>
      <c r="N104" s="146"/>
      <c r="O104" s="204"/>
      <c r="P104" s="204"/>
      <c r="Q104" s="204"/>
      <c r="R104" s="204"/>
      <c r="S104" s="204"/>
      <c r="T104" s="204"/>
      <c r="U104" s="204"/>
      <c r="V104" s="204"/>
      <c r="W104" s="204"/>
      <c r="X104" s="204"/>
      <c r="Y104" s="206"/>
      <c r="Z104" s="204"/>
      <c r="AA104" s="204"/>
      <c r="AB104" s="206"/>
      <c r="AC104" s="204"/>
      <c r="AD104" s="206"/>
      <c r="AE104" s="146"/>
      <c r="AF104" s="308"/>
      <c r="AG104" s="146"/>
      <c r="AH104" s="146"/>
      <c r="AI104" s="242"/>
    </row>
    <row r="105" spans="1:35" s="159" customFormat="1" ht="15.75" customHeight="1">
      <c r="A105" s="205"/>
      <c r="B105" s="205"/>
      <c r="C105" s="205"/>
      <c r="D105" s="205"/>
      <c r="E105" s="205"/>
      <c r="F105" s="206"/>
      <c r="G105" s="205"/>
      <c r="I105" s="206"/>
      <c r="J105" s="205"/>
      <c r="K105" s="205"/>
      <c r="L105" s="205"/>
      <c r="M105" s="205"/>
      <c r="O105" s="205"/>
      <c r="P105" s="205"/>
      <c r="Q105" s="205"/>
      <c r="R105" s="205"/>
      <c r="S105" s="205"/>
      <c r="T105" s="205"/>
      <c r="U105" s="205"/>
      <c r="V105" s="205"/>
      <c r="W105" s="205"/>
      <c r="X105" s="205"/>
      <c r="Y105" s="206"/>
      <c r="Z105" s="205"/>
      <c r="AA105" s="205"/>
      <c r="AB105" s="206"/>
      <c r="AC105" s="205"/>
      <c r="AD105" s="206"/>
    </row>
    <row r="106" spans="1:35" s="159" customFormat="1" ht="15.75" customHeight="1">
      <c r="A106" s="222"/>
      <c r="B106" s="265"/>
      <c r="C106" s="266"/>
      <c r="D106" s="266"/>
      <c r="E106" s="266"/>
      <c r="F106" s="222"/>
      <c r="G106" s="222"/>
      <c r="H106" s="222"/>
      <c r="I106" s="222"/>
      <c r="J106" s="222"/>
      <c r="K106" s="204"/>
      <c r="L106" s="205"/>
      <c r="M106" s="205"/>
      <c r="N106" s="205"/>
      <c r="O106" s="205"/>
      <c r="P106" s="205"/>
      <c r="Q106" s="204"/>
      <c r="R106" s="204"/>
      <c r="S106" s="204"/>
      <c r="T106" s="204"/>
      <c r="U106" s="204"/>
      <c r="V106" s="204"/>
      <c r="W106" s="205"/>
      <c r="X106" s="206"/>
      <c r="Y106" s="205"/>
      <c r="Z106" s="206"/>
    </row>
    <row r="107" spans="1:35" s="159" customFormat="1" ht="15.75">
      <c r="A107" s="215"/>
      <c r="B107" s="228"/>
      <c r="C107" s="238"/>
      <c r="D107" s="239"/>
      <c r="E107" s="240"/>
      <c r="F107" s="222"/>
      <c r="G107" s="3"/>
      <c r="H107" s="267"/>
      <c r="I107" s="268"/>
      <c r="J107" s="269"/>
      <c r="K107" s="208"/>
    </row>
    <row r="108" spans="1:35" s="159" customFormat="1" ht="15.75" customHeight="1">
      <c r="A108" s="215"/>
      <c r="B108" s="237"/>
      <c r="C108" s="241"/>
      <c r="D108" s="241"/>
      <c r="E108" s="241"/>
      <c r="F108" s="213"/>
      <c r="G108" s="213"/>
      <c r="H108" s="213"/>
      <c r="I108" s="213"/>
      <c r="J108" s="213"/>
    </row>
    <row r="109" spans="1:35" s="187" customFormat="1" ht="15.75">
      <c r="B109" s="166"/>
      <c r="C109" s="223" t="s">
        <v>183</v>
      </c>
      <c r="D109" s="223" t="s">
        <v>224</v>
      </c>
      <c r="E109" s="223" t="s">
        <v>169</v>
      </c>
      <c r="F109" s="193"/>
      <c r="G109" s="166"/>
      <c r="H109" s="223" t="s">
        <v>34</v>
      </c>
      <c r="I109" s="223" t="s">
        <v>35</v>
      </c>
      <c r="J109" s="223" t="s">
        <v>36</v>
      </c>
      <c r="K109" s="223" t="s">
        <v>34</v>
      </c>
      <c r="L109" s="223" t="s">
        <v>35</v>
      </c>
      <c r="M109" s="223" t="s">
        <v>36</v>
      </c>
      <c r="N109" s="223" t="s">
        <v>34</v>
      </c>
      <c r="O109" s="223" t="s">
        <v>35</v>
      </c>
      <c r="P109" s="223" t="s">
        <v>36</v>
      </c>
    </row>
    <row r="110" spans="1:35" s="260" customFormat="1" ht="15.75">
      <c r="B110" s="258" t="s">
        <v>136</v>
      </c>
      <c r="C110" s="259"/>
      <c r="D110" s="259"/>
      <c r="E110" s="259"/>
      <c r="F110" s="24"/>
      <c r="G110" s="258" t="s">
        <v>136</v>
      </c>
      <c r="H110" s="259"/>
      <c r="I110" s="259"/>
      <c r="J110" s="259"/>
      <c r="K110" s="259"/>
      <c r="L110" s="259"/>
      <c r="M110" s="259"/>
      <c r="N110" s="259"/>
      <c r="O110" s="259"/>
      <c r="P110" s="259"/>
    </row>
    <row r="111" spans="1:35" s="260" customFormat="1" ht="15.75">
      <c r="B111" s="261" t="s">
        <v>137</v>
      </c>
      <c r="C111" s="273">
        <v>0</v>
      </c>
      <c r="D111" s="273">
        <v>0</v>
      </c>
      <c r="E111" s="273">
        <v>0</v>
      </c>
      <c r="F111" s="24"/>
      <c r="G111" s="261" t="s">
        <v>137</v>
      </c>
      <c r="H111" s="270">
        <v>0</v>
      </c>
      <c r="I111" s="270">
        <v>0</v>
      </c>
      <c r="J111" s="270">
        <v>0</v>
      </c>
      <c r="K111" s="434">
        <v>0</v>
      </c>
      <c r="L111" s="434">
        <v>0</v>
      </c>
      <c r="M111" s="434">
        <v>0</v>
      </c>
      <c r="N111" s="434">
        <v>0</v>
      </c>
      <c r="O111" s="434">
        <v>0</v>
      </c>
      <c r="P111" s="434">
        <v>0</v>
      </c>
    </row>
    <row r="112" spans="1:35" s="260" customFormat="1" ht="15.75">
      <c r="B112" s="261" t="s">
        <v>0</v>
      </c>
      <c r="C112" s="270" t="s">
        <v>173</v>
      </c>
      <c r="D112" s="243" t="s">
        <v>176</v>
      </c>
      <c r="E112" s="243" t="s">
        <v>239</v>
      </c>
      <c r="F112" s="24"/>
      <c r="G112" s="261" t="s">
        <v>0</v>
      </c>
      <c r="H112" s="270">
        <v>98.363694581280782</v>
      </c>
      <c r="I112" s="270">
        <v>33.714285714285715</v>
      </c>
      <c r="J112" s="270">
        <v>274.93428571428575</v>
      </c>
      <c r="K112" s="434">
        <v>9.5961044241703208E-2</v>
      </c>
      <c r="L112" s="434">
        <v>9.6317515672354383E-3</v>
      </c>
      <c r="M112" s="434">
        <v>0.41537267080745344</v>
      </c>
      <c r="N112" s="434">
        <v>2.1465598701437654</v>
      </c>
      <c r="O112" s="434">
        <v>0.13505646757480499</v>
      </c>
      <c r="P112" s="434">
        <v>10.11204481792717</v>
      </c>
    </row>
    <row r="113" spans="2:16" s="260" customFormat="1" ht="15.75">
      <c r="B113" s="261" t="s">
        <v>1</v>
      </c>
      <c r="C113" s="270" t="s">
        <v>225</v>
      </c>
      <c r="D113" s="243" t="s">
        <v>233</v>
      </c>
      <c r="E113" s="243" t="s">
        <v>240</v>
      </c>
      <c r="F113" s="24"/>
      <c r="G113" s="261" t="s">
        <v>1</v>
      </c>
      <c r="H113" s="270">
        <v>20</v>
      </c>
      <c r="I113" s="270">
        <v>0</v>
      </c>
      <c r="J113" s="270">
        <v>580</v>
      </c>
      <c r="K113" s="434">
        <v>5.6947608200455585E-3</v>
      </c>
      <c r="L113" s="434">
        <v>0</v>
      </c>
      <c r="M113" s="434">
        <v>0.16514806378132119</v>
      </c>
      <c r="N113" s="434">
        <v>5.5865921787709494E-2</v>
      </c>
      <c r="O113" s="434">
        <v>0</v>
      </c>
      <c r="P113" s="434">
        <v>1.6201117318435754</v>
      </c>
    </row>
    <row r="114" spans="2:16" s="260" customFormat="1" ht="15.75">
      <c r="B114" s="261" t="s">
        <v>138</v>
      </c>
      <c r="C114" s="273">
        <v>0</v>
      </c>
      <c r="D114" s="273">
        <v>0</v>
      </c>
      <c r="E114" s="273">
        <v>0</v>
      </c>
      <c r="F114" s="24"/>
      <c r="G114" s="261" t="s">
        <v>138</v>
      </c>
      <c r="H114" s="270">
        <v>0</v>
      </c>
      <c r="I114" s="270">
        <v>0</v>
      </c>
      <c r="J114" s="270">
        <v>0</v>
      </c>
      <c r="K114" s="434">
        <v>0</v>
      </c>
      <c r="L114" s="434">
        <v>0</v>
      </c>
      <c r="M114" s="434">
        <v>0</v>
      </c>
      <c r="N114" s="434">
        <v>0</v>
      </c>
      <c r="O114" s="434">
        <v>0</v>
      </c>
      <c r="P114" s="434">
        <v>0</v>
      </c>
    </row>
    <row r="115" spans="2:16" s="260" customFormat="1" ht="15.75">
      <c r="B115" s="262" t="s">
        <v>139</v>
      </c>
      <c r="C115" s="271" t="s">
        <v>226</v>
      </c>
      <c r="D115" s="250" t="s">
        <v>176</v>
      </c>
      <c r="E115" s="250" t="s">
        <v>241</v>
      </c>
      <c r="F115" s="24"/>
      <c r="G115" s="262" t="s">
        <v>139</v>
      </c>
      <c r="H115" s="270">
        <v>118.36369458128078</v>
      </c>
      <c r="I115" s="270">
        <v>33.714285714285715</v>
      </c>
      <c r="J115" s="270">
        <v>854.93428571428581</v>
      </c>
      <c r="K115" s="250">
        <v>0.10165580506174876</v>
      </c>
      <c r="L115" s="250">
        <v>9.6317515672354383E-3</v>
      </c>
      <c r="M115" s="250">
        <v>0.41537267080745344</v>
      </c>
      <c r="N115" s="250">
        <v>2.2024257919314749</v>
      </c>
      <c r="O115" s="250">
        <v>0.13505646757480499</v>
      </c>
      <c r="P115" s="250">
        <v>10.11204481792717</v>
      </c>
    </row>
    <row r="116" spans="2:16" s="260" customFormat="1" ht="15.75">
      <c r="B116" s="181" t="s">
        <v>140</v>
      </c>
      <c r="C116" s="253"/>
      <c r="D116" s="248"/>
      <c r="E116" s="248"/>
      <c r="F116" s="24"/>
      <c r="G116" s="181" t="s">
        <v>140</v>
      </c>
      <c r="H116" s="253"/>
      <c r="I116" s="253"/>
      <c r="J116" s="253"/>
      <c r="K116" s="471"/>
      <c r="L116" s="471"/>
      <c r="M116" s="471"/>
      <c r="N116" s="248"/>
      <c r="O116" s="471"/>
      <c r="P116" s="248"/>
    </row>
    <row r="117" spans="2:16" s="260" customFormat="1" ht="15.75">
      <c r="B117" s="261" t="s">
        <v>2</v>
      </c>
      <c r="C117" s="270" t="s">
        <v>227</v>
      </c>
      <c r="D117" s="243" t="s">
        <v>234</v>
      </c>
      <c r="E117" s="246" t="s">
        <v>242</v>
      </c>
      <c r="F117" s="24"/>
      <c r="G117" s="261" t="s">
        <v>2</v>
      </c>
      <c r="H117" s="270">
        <v>7669.5484137931016</v>
      </c>
      <c r="I117" s="270">
        <v>3141.3</v>
      </c>
      <c r="J117" s="270">
        <v>34398.300000000003</v>
      </c>
      <c r="K117" s="434">
        <v>6.6915483503295921</v>
      </c>
      <c r="L117" s="434">
        <v>1.8464839931153185</v>
      </c>
      <c r="M117" s="434">
        <v>18.884352201257862</v>
      </c>
      <c r="N117" s="472">
        <v>131.44145339477353</v>
      </c>
      <c r="O117" s="434">
        <v>26.36194621026895</v>
      </c>
      <c r="P117" s="434">
        <v>313.00200000000001</v>
      </c>
    </row>
    <row r="118" spans="2:16" s="260" customFormat="1" ht="15.75">
      <c r="B118" s="261" t="s">
        <v>141</v>
      </c>
      <c r="C118" s="270" t="s">
        <v>373</v>
      </c>
      <c r="D118" s="243" t="s">
        <v>235</v>
      </c>
      <c r="E118" s="246" t="s">
        <v>367</v>
      </c>
      <c r="F118" s="24"/>
      <c r="G118" s="261" t="s">
        <v>141</v>
      </c>
      <c r="H118" s="270">
        <v>1828.8840093579472</v>
      </c>
      <c r="I118" s="270">
        <v>439.69000000000005</v>
      </c>
      <c r="J118" s="270">
        <v>6756.289545454546</v>
      </c>
      <c r="K118" s="434">
        <v>1.1980554463623982</v>
      </c>
      <c r="L118" s="434">
        <v>1.1190853658536586</v>
      </c>
      <c r="M118" s="434">
        <v>1.2899695945945946</v>
      </c>
      <c r="N118" s="472">
        <v>28.712208539116329</v>
      </c>
      <c r="O118" s="434">
        <v>9.4279259259259263</v>
      </c>
      <c r="P118" s="434">
        <v>84.696277641277646</v>
      </c>
    </row>
    <row r="119" spans="2:16" s="260" customFormat="1" ht="15.75">
      <c r="B119" s="261" t="s">
        <v>3</v>
      </c>
      <c r="C119" s="270" t="s">
        <v>228</v>
      </c>
      <c r="D119" s="243" t="s">
        <v>236</v>
      </c>
      <c r="E119" s="243" t="s">
        <v>368</v>
      </c>
      <c r="F119" s="24"/>
      <c r="G119" s="261" t="s">
        <v>3</v>
      </c>
      <c r="H119" s="270">
        <v>440.64294709710452</v>
      </c>
      <c r="I119" s="270">
        <v>130.21663999999998</v>
      </c>
      <c r="J119" s="270">
        <v>2035.1414850000003</v>
      </c>
      <c r="K119" s="434">
        <v>0.38199988117768124</v>
      </c>
      <c r="L119" s="434">
        <v>9.3990634037819792E-2</v>
      </c>
      <c r="M119" s="434">
        <v>2.6430408896103899</v>
      </c>
      <c r="N119" s="434">
        <v>7.8186038793791814</v>
      </c>
      <c r="O119" s="434">
        <v>1.6076128395061726</v>
      </c>
      <c r="P119" s="434">
        <v>31.309869000000006</v>
      </c>
    </row>
    <row r="120" spans="2:16" s="260" customFormat="1" ht="15.75">
      <c r="B120" s="263" t="s">
        <v>142</v>
      </c>
      <c r="C120" s="270" t="s">
        <v>229</v>
      </c>
      <c r="D120" s="243" t="s">
        <v>366</v>
      </c>
      <c r="E120" s="243" t="s">
        <v>392</v>
      </c>
      <c r="F120" s="24"/>
      <c r="G120" s="263" t="s">
        <v>142</v>
      </c>
      <c r="H120" s="270">
        <v>203.34961529837261</v>
      </c>
      <c r="I120" s="270">
        <v>63.08432146167921</v>
      </c>
      <c r="J120" s="270">
        <v>677.23069079272739</v>
      </c>
      <c r="K120" s="434">
        <v>0.14157295734759112</v>
      </c>
      <c r="L120" s="434">
        <v>0.11253172011136954</v>
      </c>
      <c r="M120" s="434">
        <v>0.34327959098181826</v>
      </c>
      <c r="N120" s="434">
        <v>3.273160792697198</v>
      </c>
      <c r="O120" s="434">
        <v>0.98878427338271602</v>
      </c>
      <c r="P120" s="434">
        <v>9.2661522850909108</v>
      </c>
    </row>
    <row r="121" spans="2:16" s="260" customFormat="1" ht="15.75">
      <c r="B121" s="261" t="s">
        <v>154</v>
      </c>
      <c r="C121" s="270" t="s">
        <v>230</v>
      </c>
      <c r="D121" s="243" t="s">
        <v>394</v>
      </c>
      <c r="E121" s="243" t="s">
        <v>391</v>
      </c>
      <c r="F121" s="24"/>
      <c r="G121" s="261" t="s">
        <v>154</v>
      </c>
      <c r="H121" s="270">
        <v>56.443234482758633</v>
      </c>
      <c r="I121" s="270">
        <v>0</v>
      </c>
      <c r="J121" s="270">
        <v>682.32500000000005</v>
      </c>
      <c r="K121" s="434">
        <v>4.3535545747151121E-2</v>
      </c>
      <c r="L121" s="434">
        <v>0</v>
      </c>
      <c r="M121" s="434">
        <v>0.29017632241813601</v>
      </c>
      <c r="N121" s="434">
        <v>0.63031768134006061</v>
      </c>
      <c r="O121" s="434">
        <v>0</v>
      </c>
      <c r="P121" s="434">
        <v>3.9473684210526314</v>
      </c>
    </row>
    <row r="122" spans="2:16" s="260" customFormat="1" ht="15.75">
      <c r="B122" s="261" t="s">
        <v>145</v>
      </c>
      <c r="C122" s="273">
        <v>0</v>
      </c>
      <c r="D122" s="273">
        <v>0</v>
      </c>
      <c r="E122" s="273">
        <v>0</v>
      </c>
      <c r="F122" s="24"/>
      <c r="G122" s="261" t="s">
        <v>145</v>
      </c>
      <c r="H122" s="270">
        <v>0</v>
      </c>
      <c r="I122" s="270">
        <v>0</v>
      </c>
      <c r="J122" s="270">
        <v>0</v>
      </c>
      <c r="K122" s="434">
        <v>0</v>
      </c>
      <c r="L122" s="434">
        <v>0</v>
      </c>
      <c r="M122" s="434">
        <v>0</v>
      </c>
      <c r="N122" s="434">
        <v>0</v>
      </c>
      <c r="O122" s="434">
        <v>0</v>
      </c>
      <c r="P122" s="434">
        <v>0</v>
      </c>
    </row>
    <row r="123" spans="2:16" s="260" customFormat="1" ht="15.75">
      <c r="B123" s="261" t="s">
        <v>146</v>
      </c>
      <c r="C123" s="270" t="s">
        <v>231</v>
      </c>
      <c r="D123" s="243" t="s">
        <v>237</v>
      </c>
      <c r="E123" s="243" t="s">
        <v>369</v>
      </c>
      <c r="F123" s="24"/>
      <c r="G123" s="261" t="s">
        <v>146</v>
      </c>
      <c r="H123" s="473">
        <v>1.7180666048025244</v>
      </c>
      <c r="I123" s="473">
        <v>0.32433333333333331</v>
      </c>
      <c r="J123" s="473">
        <v>6.2402391128566475</v>
      </c>
      <c r="K123" s="434">
        <v>1.8239705518745054E-3</v>
      </c>
      <c r="L123" s="434">
        <v>1.3418353266945128E-4</v>
      </c>
      <c r="M123" s="434">
        <v>7.0590940190686053E-3</v>
      </c>
      <c r="N123" s="434">
        <v>4.0813824314087296E-2</v>
      </c>
      <c r="O123" s="434">
        <v>1.3163479517740585E-3</v>
      </c>
      <c r="P123" s="434">
        <v>0.36707288899156748</v>
      </c>
    </row>
    <row r="124" spans="2:16" s="260" customFormat="1" ht="15.75">
      <c r="B124" s="262" t="s">
        <v>139</v>
      </c>
      <c r="C124" s="271" t="s">
        <v>372</v>
      </c>
      <c r="D124" s="250" t="s">
        <v>388</v>
      </c>
      <c r="E124" s="250" t="s">
        <v>370</v>
      </c>
      <c r="F124" s="24"/>
      <c r="G124" s="262" t="s">
        <v>139</v>
      </c>
      <c r="H124" s="271">
        <v>10200.586286634089</v>
      </c>
      <c r="I124" s="271">
        <v>4162.7799286711634</v>
      </c>
      <c r="J124" s="271">
        <v>38160.124183652013</v>
      </c>
      <c r="K124" s="250">
        <v>8.458536151516288</v>
      </c>
      <c r="L124" s="250">
        <v>3.3351420937284741</v>
      </c>
      <c r="M124" s="250">
        <v>20.680962821470729</v>
      </c>
      <c r="N124" s="250">
        <v>171.91655811162039</v>
      </c>
      <c r="O124" s="250">
        <v>41.995060019812257</v>
      </c>
      <c r="P124" s="250">
        <v>426.13671204856558</v>
      </c>
    </row>
    <row r="125" spans="2:16" s="260" customFormat="1" ht="15.75">
      <c r="B125" s="180" t="s">
        <v>147</v>
      </c>
      <c r="C125" s="272" t="s">
        <v>232</v>
      </c>
      <c r="D125" s="252" t="s">
        <v>238</v>
      </c>
      <c r="E125" s="252" t="s">
        <v>371</v>
      </c>
      <c r="F125" s="24"/>
      <c r="G125" s="180" t="s">
        <v>147</v>
      </c>
      <c r="H125" s="272">
        <v>10318.94998121537</v>
      </c>
      <c r="I125" s="272">
        <v>4224.4465953378303</v>
      </c>
      <c r="J125" s="272">
        <v>38257.028945556776</v>
      </c>
      <c r="K125" s="252">
        <v>8.560191956578036</v>
      </c>
      <c r="L125" s="252">
        <v>3.3447738452957094</v>
      </c>
      <c r="M125" s="252">
        <v>20.772307535456953</v>
      </c>
      <c r="N125" s="252">
        <v>174.11898390355185</v>
      </c>
      <c r="O125" s="252">
        <v>42.391265376955111</v>
      </c>
      <c r="P125" s="252">
        <v>431.18962210147566</v>
      </c>
    </row>
    <row r="126" spans="2:16" s="260" customFormat="1" ht="15.75">
      <c r="B126" s="181" t="s">
        <v>148</v>
      </c>
      <c r="C126" s="253"/>
      <c r="D126" s="248"/>
      <c r="E126" s="248"/>
      <c r="F126" s="24"/>
      <c r="G126" s="181" t="s">
        <v>148</v>
      </c>
      <c r="H126" s="253"/>
      <c r="I126" s="253"/>
      <c r="J126" s="253"/>
      <c r="K126" s="248"/>
      <c r="L126" s="248"/>
      <c r="M126" s="248"/>
      <c r="N126" s="248"/>
      <c r="O126" s="248"/>
      <c r="P126" s="248"/>
    </row>
    <row r="127" spans="2:16" s="260" customFormat="1" ht="15.75">
      <c r="B127" s="261" t="s">
        <v>137</v>
      </c>
      <c r="C127" s="270" t="s">
        <v>243</v>
      </c>
      <c r="D127" s="243" t="s">
        <v>177</v>
      </c>
      <c r="E127" s="243" t="s">
        <v>180</v>
      </c>
      <c r="F127" s="24"/>
      <c r="G127" s="261" t="s">
        <v>137</v>
      </c>
      <c r="H127" s="270">
        <v>189.64533814881472</v>
      </c>
      <c r="I127" s="270">
        <v>31.989075593798358</v>
      </c>
      <c r="J127" s="270">
        <v>513.7894509846036</v>
      </c>
      <c r="K127" s="434">
        <v>0.2184283363104268</v>
      </c>
      <c r="L127" s="434">
        <v>1.2745356309610743E-2</v>
      </c>
      <c r="M127" s="434">
        <v>1.3961669863712054</v>
      </c>
      <c r="N127" s="434">
        <v>4.6181392745075192</v>
      </c>
      <c r="O127" s="434">
        <v>0.44089618302243411</v>
      </c>
      <c r="P127" s="434">
        <v>24.466164332600172</v>
      </c>
    </row>
    <row r="128" spans="2:16" s="260" customFormat="1" ht="15.75">
      <c r="B128" s="261" t="s">
        <v>0</v>
      </c>
      <c r="C128" s="270" t="s">
        <v>174</v>
      </c>
      <c r="D128" s="243" t="s">
        <v>178</v>
      </c>
      <c r="E128" s="243" t="s">
        <v>245</v>
      </c>
      <c r="F128" s="24"/>
      <c r="G128" s="261" t="s">
        <v>0</v>
      </c>
      <c r="H128" s="270">
        <v>108.34276363253416</v>
      </c>
      <c r="I128" s="270">
        <v>37.879499486008179</v>
      </c>
      <c r="J128" s="270">
        <v>303.86462714975778</v>
      </c>
      <c r="K128" s="434">
        <v>0.10572475150077884</v>
      </c>
      <c r="L128" s="434">
        <v>1.0528979915749298E-2</v>
      </c>
      <c r="M128" s="434">
        <v>0.45043811635323516</v>
      </c>
      <c r="N128" s="434">
        <v>2.3616421460484833</v>
      </c>
      <c r="O128" s="434">
        <v>0.14763740786509102</v>
      </c>
      <c r="P128" s="434">
        <v>11.163831279293023</v>
      </c>
    </row>
    <row r="129" spans="1:31" s="260" customFormat="1" ht="15.75">
      <c r="B129" s="261" t="s">
        <v>1</v>
      </c>
      <c r="C129" s="270" t="s">
        <v>175</v>
      </c>
      <c r="D129" s="243" t="s">
        <v>393</v>
      </c>
      <c r="E129" s="243" t="s">
        <v>246</v>
      </c>
      <c r="F129" s="24"/>
      <c r="G129" s="261" t="s">
        <v>1</v>
      </c>
      <c r="H129" s="270">
        <v>21.835457140057606</v>
      </c>
      <c r="I129" s="270">
        <v>0</v>
      </c>
      <c r="J129" s="270">
        <v>633.22825706167055</v>
      </c>
      <c r="K129" s="434">
        <v>6.2173852904492044E-3</v>
      </c>
      <c r="L129" s="434">
        <v>0</v>
      </c>
      <c r="M129" s="434">
        <v>0.18030417342302693</v>
      </c>
      <c r="N129" s="434">
        <v>6.0992897039267052E-2</v>
      </c>
      <c r="O129" s="434">
        <v>0</v>
      </c>
      <c r="P129" s="434">
        <v>1.7687940141387446</v>
      </c>
    </row>
    <row r="130" spans="1:31" s="260" customFormat="1" ht="15.75">
      <c r="B130" s="261" t="s">
        <v>138</v>
      </c>
      <c r="C130" s="273">
        <v>0</v>
      </c>
      <c r="D130" s="273">
        <v>0</v>
      </c>
      <c r="E130" s="273">
        <v>0</v>
      </c>
      <c r="F130" s="24"/>
      <c r="G130" s="261" t="s">
        <v>138</v>
      </c>
      <c r="H130" s="270">
        <v>0</v>
      </c>
      <c r="I130" s="270">
        <v>0</v>
      </c>
      <c r="J130" s="270">
        <v>0</v>
      </c>
      <c r="K130" s="434">
        <v>0</v>
      </c>
      <c r="L130" s="434">
        <v>0</v>
      </c>
      <c r="M130" s="434">
        <v>0</v>
      </c>
      <c r="N130" s="434">
        <v>0</v>
      </c>
      <c r="O130" s="434">
        <v>0</v>
      </c>
      <c r="P130" s="434">
        <v>0</v>
      </c>
    </row>
    <row r="131" spans="1:31" s="260" customFormat="1" ht="15.75">
      <c r="B131" s="262" t="s">
        <v>139</v>
      </c>
      <c r="C131" s="271" t="s">
        <v>244</v>
      </c>
      <c r="D131" s="250" t="s">
        <v>179</v>
      </c>
      <c r="E131" s="250" t="s">
        <v>181</v>
      </c>
      <c r="F131" s="24"/>
      <c r="G131" s="262" t="s">
        <v>139</v>
      </c>
      <c r="H131" s="271">
        <v>319.82355892140646</v>
      </c>
      <c r="I131" s="271">
        <v>72.253725453028352</v>
      </c>
      <c r="J131" s="271">
        <v>1094.9337177334596</v>
      </c>
      <c r="K131" s="250">
        <v>0.33037047310165485</v>
      </c>
      <c r="L131" s="250">
        <v>2.6790406174648999E-2</v>
      </c>
      <c r="M131" s="250">
        <v>1.8466051027244406</v>
      </c>
      <c r="N131" s="250">
        <v>7.0407743175952699</v>
      </c>
      <c r="O131" s="250">
        <v>0.65739340593895934</v>
      </c>
      <c r="P131" s="250">
        <v>32.359556085837816</v>
      </c>
    </row>
    <row r="132" spans="1:31" s="260" customFormat="1" ht="15.75">
      <c r="B132" s="264"/>
      <c r="C132" s="253"/>
      <c r="D132" s="248"/>
      <c r="E132" s="248"/>
      <c r="F132" s="24"/>
      <c r="G132" s="264"/>
      <c r="H132" s="253"/>
      <c r="I132" s="474"/>
      <c r="J132" s="474"/>
      <c r="K132" s="471">
        <v>0</v>
      </c>
      <c r="L132" s="471">
        <v>0</v>
      </c>
      <c r="M132" s="471">
        <v>0</v>
      </c>
      <c r="N132" s="471">
        <v>0</v>
      </c>
      <c r="O132" s="471">
        <v>0</v>
      </c>
      <c r="P132" s="248">
        <v>0</v>
      </c>
    </row>
    <row r="133" spans="1:31" s="260" customFormat="1" ht="15.75">
      <c r="B133" s="261" t="s">
        <v>2</v>
      </c>
      <c r="C133" s="270" t="s">
        <v>227</v>
      </c>
      <c r="D133" s="243" t="s">
        <v>234</v>
      </c>
      <c r="E133" s="246" t="s">
        <v>242</v>
      </c>
      <c r="F133" s="24"/>
      <c r="G133" s="261" t="s">
        <v>2</v>
      </c>
      <c r="H133" s="270">
        <v>7669.5484137931016</v>
      </c>
      <c r="I133" s="270">
        <v>3141.3</v>
      </c>
      <c r="J133" s="270">
        <v>34398.300000000003</v>
      </c>
      <c r="K133" s="434">
        <v>6.6915483503295921</v>
      </c>
      <c r="L133" s="434">
        <v>1.8464839931153185</v>
      </c>
      <c r="M133" s="434">
        <v>18.884352201257862</v>
      </c>
      <c r="N133" s="472">
        <v>131.44145339477353</v>
      </c>
      <c r="O133" s="434">
        <v>26.36194621026895</v>
      </c>
      <c r="P133" s="434">
        <v>313.00200000000001</v>
      </c>
    </row>
    <row r="134" spans="1:31" s="260" customFormat="1" ht="15.75">
      <c r="B134" s="261" t="s">
        <v>141</v>
      </c>
      <c r="C134" s="270" t="s">
        <v>373</v>
      </c>
      <c r="D134" s="243" t="s">
        <v>235</v>
      </c>
      <c r="E134" s="399" t="s">
        <v>367</v>
      </c>
      <c r="F134" s="24"/>
      <c r="G134" s="261" t="s">
        <v>141</v>
      </c>
      <c r="H134" s="270">
        <v>1828.8840093579472</v>
      </c>
      <c r="I134" s="270">
        <v>439.69000000000005</v>
      </c>
      <c r="J134" s="270">
        <v>6756.289545454546</v>
      </c>
      <c r="K134" s="434">
        <v>1.1980554463623982</v>
      </c>
      <c r="L134" s="434">
        <v>1.1190853658536586</v>
      </c>
      <c r="M134" s="434">
        <v>1.2899695945945946</v>
      </c>
      <c r="N134" s="472">
        <v>28.712208539116329</v>
      </c>
      <c r="O134" s="434">
        <v>9.4279259259259263</v>
      </c>
      <c r="P134" s="434">
        <v>84.696277641277646</v>
      </c>
    </row>
    <row r="135" spans="1:31" s="260" customFormat="1" ht="15.75">
      <c r="B135" s="261" t="s">
        <v>3</v>
      </c>
      <c r="C135" s="270" t="s">
        <v>228</v>
      </c>
      <c r="D135" s="243" t="s">
        <v>387</v>
      </c>
      <c r="E135" s="243" t="s">
        <v>368</v>
      </c>
      <c r="F135" s="24"/>
      <c r="G135" s="261" t="s">
        <v>3</v>
      </c>
      <c r="H135" s="270">
        <v>440.64294709710452</v>
      </c>
      <c r="I135" s="270">
        <v>130.21663999999998</v>
      </c>
      <c r="J135" s="270">
        <v>2035.1414850000003</v>
      </c>
      <c r="K135" s="434">
        <v>0.38199988117768124</v>
      </c>
      <c r="L135" s="434">
        <v>9.3990634037819792E-2</v>
      </c>
      <c r="M135" s="434">
        <v>2.6430408896103899</v>
      </c>
      <c r="N135" s="434">
        <v>7.8186038793791814</v>
      </c>
      <c r="O135" s="434">
        <v>1.6076128395061726</v>
      </c>
      <c r="P135" s="434">
        <v>31.309869000000006</v>
      </c>
    </row>
    <row r="136" spans="1:31" s="211" customFormat="1" ht="15.75" customHeight="1">
      <c r="B136" s="263" t="s">
        <v>142</v>
      </c>
      <c r="C136" s="270" t="s">
        <v>229</v>
      </c>
      <c r="D136" s="243" t="s">
        <v>366</v>
      </c>
      <c r="E136" s="243" t="s">
        <v>392</v>
      </c>
      <c r="F136" s="24"/>
      <c r="G136" s="263" t="s">
        <v>142</v>
      </c>
      <c r="H136" s="270">
        <v>203.34961529837261</v>
      </c>
      <c r="I136" s="270">
        <v>63.08432146167921</v>
      </c>
      <c r="J136" s="270">
        <v>677.23069079272739</v>
      </c>
      <c r="K136" s="434">
        <v>0.14157295734759112</v>
      </c>
      <c r="L136" s="434">
        <v>0.11253172011136954</v>
      </c>
      <c r="M136" s="434">
        <v>0.34327959098181826</v>
      </c>
      <c r="N136" s="434">
        <v>3.273160792697198</v>
      </c>
      <c r="O136" s="434">
        <v>0.98878427338271602</v>
      </c>
      <c r="P136" s="434">
        <v>9.2661522850909108</v>
      </c>
    </row>
    <row r="137" spans="1:31" s="159" customFormat="1" ht="18.75" customHeight="1">
      <c r="B137" s="261" t="s">
        <v>154</v>
      </c>
      <c r="C137" s="270" t="s">
        <v>230</v>
      </c>
      <c r="D137" s="243" t="s">
        <v>386</v>
      </c>
      <c r="E137" s="243" t="s">
        <v>391</v>
      </c>
      <c r="F137" s="24"/>
      <c r="G137" s="261" t="s">
        <v>154</v>
      </c>
      <c r="H137" s="270">
        <v>56.443234482758633</v>
      </c>
      <c r="I137" s="270">
        <v>0</v>
      </c>
      <c r="J137" s="270">
        <v>682.32500000000005</v>
      </c>
      <c r="K137" s="434">
        <v>4.3535545747151121E-2</v>
      </c>
      <c r="L137" s="434">
        <v>0</v>
      </c>
      <c r="M137" s="434">
        <v>0.29017632241813601</v>
      </c>
      <c r="N137" s="434">
        <v>0.63031768134006061</v>
      </c>
      <c r="O137" s="434">
        <v>0</v>
      </c>
      <c r="P137" s="434">
        <v>3.9473684210526314</v>
      </c>
    </row>
    <row r="138" spans="1:31" s="159" customFormat="1" ht="15.75" customHeight="1">
      <c r="B138" s="261" t="s">
        <v>145</v>
      </c>
      <c r="C138" s="273">
        <v>0</v>
      </c>
      <c r="D138" s="273">
        <v>0</v>
      </c>
      <c r="E138" s="273">
        <v>0</v>
      </c>
      <c r="F138" s="24"/>
      <c r="G138" s="261" t="s">
        <v>145</v>
      </c>
      <c r="H138" s="270">
        <v>0</v>
      </c>
      <c r="I138" s="270">
        <v>0</v>
      </c>
      <c r="J138" s="270">
        <v>0</v>
      </c>
      <c r="K138" s="434">
        <v>0</v>
      </c>
      <c r="L138" s="434">
        <v>0</v>
      </c>
      <c r="M138" s="434">
        <v>0</v>
      </c>
      <c r="N138" s="434">
        <v>0</v>
      </c>
      <c r="O138" s="434">
        <v>0</v>
      </c>
      <c r="P138" s="434">
        <v>0</v>
      </c>
    </row>
    <row r="139" spans="1:31" s="159" customFormat="1" ht="15.75" customHeight="1">
      <c r="B139" s="261" t="s">
        <v>146</v>
      </c>
      <c r="C139" s="270" t="s">
        <v>399</v>
      </c>
      <c r="D139" s="273" t="s">
        <v>237</v>
      </c>
      <c r="E139" s="243" t="s">
        <v>390</v>
      </c>
      <c r="F139" s="24"/>
      <c r="G139" s="261" t="s">
        <v>146</v>
      </c>
      <c r="H139" s="243">
        <v>2.0140981846240642</v>
      </c>
      <c r="I139" s="243">
        <v>0.38021760975606761</v>
      </c>
      <c r="J139" s="243">
        <v>7.3154639253751652</v>
      </c>
      <c r="K139" s="434">
        <v>2.1382499182914078E-3</v>
      </c>
      <c r="L139" s="434">
        <v>1.5730403512909759E-4</v>
      </c>
      <c r="M139" s="434">
        <v>8.2754116802886482E-3</v>
      </c>
      <c r="N139" s="434">
        <v>4.7846253008344358E-2</v>
      </c>
      <c r="O139" s="434">
        <v>1.5431613725513708E-3</v>
      </c>
      <c r="P139" s="434">
        <v>0.43032140737500973</v>
      </c>
    </row>
    <row r="140" spans="1:31" s="159" customFormat="1" ht="15.75" customHeight="1">
      <c r="B140" s="262" t="s">
        <v>139</v>
      </c>
      <c r="C140" s="271" t="s">
        <v>400</v>
      </c>
      <c r="D140" s="250" t="s">
        <v>388</v>
      </c>
      <c r="E140" s="250" t="s">
        <v>389</v>
      </c>
      <c r="F140" s="24"/>
      <c r="G140" s="262" t="s">
        <v>139</v>
      </c>
      <c r="H140" s="271">
        <v>10200.882318213909</v>
      </c>
      <c r="I140" s="271">
        <v>4162.9992932004725</v>
      </c>
      <c r="J140" s="271">
        <v>38160.526823467902</v>
      </c>
      <c r="K140" s="250">
        <v>8.4588504308827037</v>
      </c>
      <c r="L140" s="250">
        <v>3.3351840049088564</v>
      </c>
      <c r="M140" s="250">
        <v>20.681258671819087</v>
      </c>
      <c r="N140" s="250">
        <v>171.92359054031465</v>
      </c>
      <c r="O140" s="250">
        <v>41.997129101227799</v>
      </c>
      <c r="P140" s="250">
        <v>426.14561704690658</v>
      </c>
    </row>
    <row r="141" spans="1:31" s="159" customFormat="1" ht="15.75" customHeight="1">
      <c r="B141" s="180" t="s">
        <v>147</v>
      </c>
      <c r="C141" s="272" t="s">
        <v>401</v>
      </c>
      <c r="D141" s="252" t="s">
        <v>249</v>
      </c>
      <c r="E141" s="252" t="s">
        <v>402</v>
      </c>
      <c r="F141" s="24"/>
      <c r="G141" s="180" t="s">
        <v>147</v>
      </c>
      <c r="H141" s="272">
        <v>10520.705877135317</v>
      </c>
      <c r="I141" s="272">
        <v>4477.258388119998</v>
      </c>
      <c r="J141" s="272">
        <v>38519.050181966857</v>
      </c>
      <c r="K141" s="252">
        <v>8.7892209039843578</v>
      </c>
      <c r="L141" s="252">
        <v>3.3820669871283915</v>
      </c>
      <c r="M141" s="252">
        <v>21.511714413784912</v>
      </c>
      <c r="N141" s="252">
        <v>178.96436485790991</v>
      </c>
      <c r="O141" s="252">
        <v>43.841490956619403</v>
      </c>
      <c r="P141" s="252">
        <v>442.52037873654677</v>
      </c>
    </row>
    <row r="142" spans="1:31" s="159" customFormat="1" ht="15.75" customHeight="1">
      <c r="A142" s="212"/>
      <c r="B142" s="254"/>
      <c r="C142" s="254"/>
      <c r="D142" s="254"/>
      <c r="E142" s="209"/>
      <c r="F142" s="187"/>
      <c r="G142" s="192"/>
      <c r="H142" s="192"/>
      <c r="I142" s="255"/>
      <c r="J142" s="256"/>
      <c r="K142" s="256"/>
      <c r="L142" s="256"/>
      <c r="M142" s="256"/>
      <c r="N142" s="256"/>
      <c r="O142" s="257"/>
    </row>
    <row r="143" spans="1:31" s="159" customFormat="1" ht="15.75">
      <c r="A143" s="216"/>
      <c r="B143" s="187"/>
      <c r="C143" s="187"/>
      <c r="D143" s="187"/>
      <c r="E143" s="209"/>
      <c r="F143" s="209"/>
      <c r="G143" s="209"/>
      <c r="H143" s="396"/>
      <c r="O143" s="209"/>
      <c r="P143" s="209"/>
      <c r="U143" s="209"/>
      <c r="V143" s="209"/>
      <c r="W143" s="209"/>
      <c r="X143" s="209"/>
      <c r="Y143" s="209"/>
      <c r="Z143" s="209"/>
      <c r="AA143" s="209"/>
      <c r="AB143" s="209"/>
      <c r="AC143" s="209"/>
      <c r="AD143" s="209"/>
      <c r="AE143" s="209"/>
    </row>
    <row r="144" spans="1:31" s="159" customFormat="1" ht="15.75">
      <c r="A144" s="217"/>
      <c r="B144" s="210" t="s">
        <v>153</v>
      </c>
      <c r="C144" s="187"/>
      <c r="D144" s="187"/>
      <c r="E144" s="209"/>
      <c r="F144" s="209"/>
      <c r="G144" s="209"/>
      <c r="H144" s="395"/>
      <c r="O144" s="209"/>
      <c r="P144" s="209"/>
      <c r="U144" s="209"/>
      <c r="V144" s="209"/>
      <c r="W144" s="209"/>
      <c r="X144" s="209"/>
      <c r="Y144" s="209"/>
      <c r="Z144" s="209"/>
      <c r="AA144" s="209"/>
      <c r="AB144" s="209"/>
      <c r="AC144" s="209"/>
      <c r="AD144" s="209"/>
      <c r="AE144" s="209"/>
    </row>
    <row r="145" spans="1:32" s="347" customFormat="1" ht="40.9" customHeight="1">
      <c r="A145" s="346"/>
      <c r="B145" s="369" t="s">
        <v>5</v>
      </c>
      <c r="C145" s="369" t="s">
        <v>68</v>
      </c>
      <c r="D145" s="369" t="s">
        <v>41</v>
      </c>
      <c r="E145" s="369" t="s">
        <v>42</v>
      </c>
      <c r="F145" s="358"/>
      <c r="G145" s="358"/>
      <c r="H145" s="214"/>
      <c r="P145" s="214"/>
      <c r="Q145" s="214"/>
      <c r="V145" s="214"/>
      <c r="W145" s="214"/>
      <c r="X145" s="214"/>
      <c r="Y145" s="214"/>
      <c r="Z145" s="214"/>
      <c r="AA145" s="214"/>
      <c r="AB145" s="214"/>
      <c r="AC145" s="214"/>
      <c r="AD145" s="214"/>
      <c r="AE145" s="214"/>
      <c r="AF145" s="214"/>
    </row>
    <row r="146" spans="1:32" s="159" customFormat="1" ht="15.75">
      <c r="A146" s="218"/>
      <c r="B146" s="355" t="s">
        <v>314</v>
      </c>
      <c r="C146" s="475"/>
      <c r="D146" s="476">
        <v>592</v>
      </c>
      <c r="E146" s="475">
        <v>81</v>
      </c>
      <c r="F146" s="359"/>
      <c r="G146" s="359"/>
      <c r="H146" s="209"/>
      <c r="P146" s="209"/>
      <c r="Q146" s="209"/>
      <c r="V146" s="209"/>
      <c r="W146" s="209"/>
      <c r="X146" s="209"/>
      <c r="Y146" s="209"/>
      <c r="Z146" s="209"/>
      <c r="AA146" s="209"/>
      <c r="AB146" s="209"/>
      <c r="AC146" s="209"/>
      <c r="AD146" s="209"/>
      <c r="AE146" s="209"/>
      <c r="AF146" s="209"/>
    </row>
    <row r="147" spans="1:32" s="159" customFormat="1" ht="15.75">
      <c r="A147" s="218"/>
      <c r="B147" s="355" t="s">
        <v>315</v>
      </c>
      <c r="C147" s="475">
        <v>6699</v>
      </c>
      <c r="D147" s="476">
        <v>3512</v>
      </c>
      <c r="E147" s="475">
        <v>358</v>
      </c>
      <c r="F147" s="359"/>
      <c r="G147" s="359"/>
      <c r="H147" s="209"/>
      <c r="P147" s="209"/>
      <c r="Q147" s="209"/>
      <c r="V147" s="209"/>
      <c r="W147" s="209"/>
      <c r="X147" s="209"/>
      <c r="Y147" s="209"/>
      <c r="Z147" s="209"/>
      <c r="AA147" s="209"/>
      <c r="AB147" s="209"/>
      <c r="AC147" s="209"/>
      <c r="AD147" s="209"/>
      <c r="AE147" s="209"/>
      <c r="AF147" s="209"/>
    </row>
    <row r="148" spans="1:32" s="159" customFormat="1" ht="15.75">
      <c r="A148" s="218"/>
      <c r="B148" s="355" t="s">
        <v>316</v>
      </c>
      <c r="C148" s="475">
        <v>4782</v>
      </c>
      <c r="D148" s="476">
        <v>1968</v>
      </c>
      <c r="E148" s="475">
        <v>43</v>
      </c>
      <c r="F148" s="359"/>
      <c r="G148" s="359"/>
      <c r="H148" s="209"/>
      <c r="P148" s="209"/>
      <c r="Q148" s="209"/>
      <c r="V148" s="209"/>
      <c r="W148" s="209"/>
      <c r="X148" s="209"/>
      <c r="Y148" s="209"/>
      <c r="Z148" s="209"/>
      <c r="AA148" s="209"/>
      <c r="AB148" s="209"/>
      <c r="AC148" s="209"/>
      <c r="AD148" s="209"/>
      <c r="AE148" s="209"/>
      <c r="AF148" s="209"/>
    </row>
    <row r="149" spans="1:32" s="159" customFormat="1" ht="15.75">
      <c r="A149" s="219"/>
      <c r="B149" s="355" t="s">
        <v>317</v>
      </c>
      <c r="C149" s="475">
        <v>4300</v>
      </c>
      <c r="D149" s="476">
        <v>2248</v>
      </c>
      <c r="E149" s="475">
        <v>33</v>
      </c>
      <c r="F149" s="359"/>
      <c r="G149" s="359"/>
      <c r="H149" s="209"/>
      <c r="P149" s="209"/>
      <c r="Q149" s="209"/>
      <c r="V149" s="209"/>
      <c r="W149" s="209"/>
      <c r="X149" s="209"/>
      <c r="Y149" s="209"/>
      <c r="Z149" s="209"/>
      <c r="AA149" s="209"/>
      <c r="AB149" s="209"/>
      <c r="AC149" s="209"/>
      <c r="AD149" s="209"/>
      <c r="AE149" s="209"/>
      <c r="AF149" s="209"/>
    </row>
    <row r="150" spans="1:32" s="159" customFormat="1" ht="15.75">
      <c r="A150" s="204"/>
      <c r="B150" s="355" t="s">
        <v>318</v>
      </c>
      <c r="C150" s="475">
        <v>2909</v>
      </c>
      <c r="D150" s="476">
        <v>884</v>
      </c>
      <c r="E150" s="475">
        <v>17</v>
      </c>
      <c r="F150" s="360"/>
      <c r="G150" s="359"/>
      <c r="H150" s="209"/>
      <c r="P150" s="209"/>
      <c r="Q150" s="209"/>
      <c r="R150" s="209"/>
      <c r="S150" s="209"/>
      <c r="T150" s="209"/>
      <c r="U150" s="209"/>
      <c r="V150" s="209"/>
      <c r="W150" s="209"/>
      <c r="X150" s="209"/>
      <c r="Y150" s="209"/>
      <c r="Z150" s="209"/>
      <c r="AA150" s="209"/>
      <c r="AB150" s="209"/>
      <c r="AC150" s="209"/>
      <c r="AD150" s="209"/>
      <c r="AE150" s="209"/>
      <c r="AF150" s="209"/>
    </row>
    <row r="151" spans="1:32" s="159" customFormat="1" ht="15.75" customHeight="1">
      <c r="A151" s="220"/>
      <c r="B151" s="355" t="s">
        <v>319</v>
      </c>
      <c r="C151" s="475">
        <v>3464</v>
      </c>
      <c r="D151" s="476">
        <v>1191</v>
      </c>
      <c r="E151" s="475">
        <v>106</v>
      </c>
      <c r="F151" s="361"/>
      <c r="G151" s="359"/>
      <c r="H151" s="209"/>
      <c r="P151" s="209"/>
      <c r="Q151" s="209"/>
      <c r="R151" s="209"/>
      <c r="S151" s="209"/>
      <c r="T151" s="209"/>
      <c r="U151" s="209"/>
      <c r="V151" s="209"/>
      <c r="W151" s="209"/>
      <c r="X151" s="209"/>
      <c r="Y151" s="209"/>
      <c r="Z151" s="209"/>
      <c r="AA151" s="209"/>
      <c r="AB151" s="209"/>
      <c r="AC151" s="209"/>
      <c r="AD151" s="209"/>
      <c r="AE151" s="209"/>
      <c r="AF151" s="209"/>
    </row>
    <row r="152" spans="1:32" s="159" customFormat="1" ht="15.75" customHeight="1">
      <c r="A152" s="218"/>
      <c r="B152" s="355" t="s">
        <v>320</v>
      </c>
      <c r="C152" s="475">
        <v>6473</v>
      </c>
      <c r="D152" s="476">
        <v>874</v>
      </c>
      <c r="E152" s="475">
        <v>60</v>
      </c>
      <c r="F152" s="359"/>
      <c r="G152" s="359"/>
      <c r="H152" s="209"/>
      <c r="P152" s="209"/>
      <c r="Q152" s="209"/>
      <c r="R152" s="209"/>
      <c r="S152" s="209"/>
      <c r="T152" s="209"/>
      <c r="U152" s="209"/>
      <c r="V152" s="209"/>
      <c r="W152" s="209"/>
      <c r="X152" s="209"/>
      <c r="Y152" s="209"/>
      <c r="Z152" s="209"/>
      <c r="AA152" s="209"/>
      <c r="AB152" s="209"/>
      <c r="AC152" s="209"/>
      <c r="AD152" s="209"/>
      <c r="AE152" s="209"/>
      <c r="AF152" s="209"/>
    </row>
    <row r="153" spans="1:32" s="159" customFormat="1" ht="18.600000000000001" customHeight="1">
      <c r="A153" s="218"/>
      <c r="B153" s="355" t="s">
        <v>321</v>
      </c>
      <c r="C153" s="475">
        <v>3090</v>
      </c>
      <c r="D153" s="476">
        <v>1007</v>
      </c>
      <c r="E153" s="475">
        <v>38</v>
      </c>
      <c r="F153" s="359"/>
      <c r="G153" s="359"/>
      <c r="H153" s="209"/>
      <c r="P153" s="209"/>
      <c r="Q153" s="209"/>
      <c r="R153" s="209"/>
      <c r="S153" s="209"/>
      <c r="T153" s="209"/>
      <c r="U153" s="209"/>
      <c r="V153" s="209"/>
      <c r="W153" s="209"/>
      <c r="X153" s="209"/>
      <c r="Y153" s="209"/>
      <c r="Z153" s="209"/>
      <c r="AA153" s="209"/>
      <c r="AB153" s="209"/>
      <c r="AC153" s="209"/>
      <c r="AD153" s="209"/>
      <c r="AE153" s="209"/>
      <c r="AF153" s="209"/>
    </row>
    <row r="154" spans="1:32" s="159" customFormat="1" ht="15.75" customHeight="1">
      <c r="A154" s="218"/>
      <c r="B154" s="355" t="s">
        <v>322</v>
      </c>
      <c r="C154" s="475">
        <v>2936</v>
      </c>
      <c r="D154" s="476">
        <v>1856</v>
      </c>
      <c r="E154" s="475">
        <v>64</v>
      </c>
      <c r="F154" s="359"/>
      <c r="G154" s="359"/>
      <c r="H154" s="209"/>
      <c r="P154" s="209"/>
      <c r="Q154" s="209"/>
      <c r="R154" s="209"/>
      <c r="S154" s="209"/>
      <c r="T154" s="209"/>
      <c r="U154" s="209"/>
      <c r="V154" s="209"/>
      <c r="W154" s="209"/>
      <c r="X154" s="209"/>
      <c r="Y154" s="209"/>
      <c r="Z154" s="209"/>
      <c r="AA154" s="209"/>
      <c r="AB154" s="209"/>
      <c r="AC154" s="209"/>
      <c r="AD154" s="209"/>
      <c r="AE154" s="209"/>
      <c r="AF154" s="209"/>
    </row>
    <row r="155" spans="1:32" s="159" customFormat="1" ht="15.75" customHeight="1">
      <c r="A155" s="218"/>
      <c r="B155" s="355" t="s">
        <v>323</v>
      </c>
      <c r="C155" s="475">
        <v>3608</v>
      </c>
      <c r="D155" s="476">
        <v>2697</v>
      </c>
      <c r="E155" s="475">
        <v>37</v>
      </c>
      <c r="F155" s="359"/>
      <c r="G155" s="359"/>
      <c r="H155" s="209"/>
      <c r="P155" s="209"/>
      <c r="Q155" s="209"/>
      <c r="R155" s="209"/>
      <c r="S155" s="209"/>
      <c r="T155" s="209"/>
      <c r="U155" s="209"/>
      <c r="V155" s="209"/>
      <c r="W155" s="209"/>
      <c r="X155" s="209"/>
      <c r="Y155" s="209"/>
      <c r="Z155" s="209"/>
      <c r="AA155" s="209"/>
      <c r="AB155" s="209"/>
      <c r="AC155" s="209"/>
      <c r="AD155" s="209"/>
      <c r="AE155" s="209"/>
      <c r="AF155" s="209"/>
    </row>
    <row r="156" spans="1:32" s="159" customFormat="1" ht="15.75" customHeight="1">
      <c r="A156" s="218"/>
      <c r="B156" s="355" t="s">
        <v>324</v>
      </c>
      <c r="C156" s="475">
        <v>3094</v>
      </c>
      <c r="D156" s="476">
        <v>841</v>
      </c>
      <c r="E156" s="475">
        <v>46</v>
      </c>
      <c r="F156" s="359"/>
      <c r="G156" s="359"/>
      <c r="H156" s="209"/>
      <c r="P156" s="209"/>
      <c r="Q156" s="209"/>
      <c r="R156" s="209"/>
      <c r="S156" s="209"/>
      <c r="T156" s="209"/>
      <c r="U156" s="209"/>
      <c r="V156" s="209"/>
      <c r="W156" s="209"/>
      <c r="X156" s="209"/>
      <c r="Y156" s="209"/>
      <c r="Z156" s="209"/>
      <c r="AA156" s="209"/>
      <c r="AB156" s="209"/>
      <c r="AC156" s="209"/>
      <c r="AD156" s="209"/>
      <c r="AE156" s="209"/>
      <c r="AF156" s="209"/>
    </row>
    <row r="157" spans="1:32" s="159" customFormat="1" ht="15.75" customHeight="1">
      <c r="A157" s="218"/>
      <c r="B157" s="355" t="s">
        <v>325</v>
      </c>
      <c r="C157" s="475">
        <v>4380</v>
      </c>
      <c r="D157" s="476">
        <v>2222</v>
      </c>
      <c r="E157" s="475">
        <v>138</v>
      </c>
      <c r="F157" s="359"/>
      <c r="G157" s="359"/>
      <c r="H157" s="209"/>
      <c r="P157" s="209"/>
      <c r="Q157" s="209"/>
      <c r="R157" s="209"/>
      <c r="S157" s="209"/>
      <c r="T157" s="209"/>
      <c r="U157" s="209"/>
      <c r="V157" s="209"/>
      <c r="W157" s="209"/>
      <c r="X157" s="209"/>
      <c r="Y157" s="209"/>
      <c r="Z157" s="209"/>
      <c r="AA157" s="209"/>
      <c r="AB157" s="209"/>
      <c r="AC157" s="209"/>
      <c r="AD157" s="209"/>
      <c r="AE157" s="209"/>
      <c r="AF157" s="209"/>
    </row>
    <row r="158" spans="1:32" s="159" customFormat="1" ht="15.75" customHeight="1">
      <c r="A158" s="219"/>
      <c r="B158" s="355" t="s">
        <v>326</v>
      </c>
      <c r="C158" s="475">
        <v>3013</v>
      </c>
      <c r="D158" s="476">
        <v>368</v>
      </c>
      <c r="E158" s="477">
        <v>21</v>
      </c>
      <c r="F158" s="359"/>
      <c r="G158" s="359"/>
      <c r="H158" s="209"/>
      <c r="P158" s="209"/>
      <c r="Q158" s="209"/>
      <c r="R158" s="209"/>
      <c r="S158" s="209"/>
      <c r="T158" s="209"/>
      <c r="U158" s="209"/>
      <c r="V158" s="209"/>
      <c r="W158" s="209"/>
      <c r="X158" s="209"/>
      <c r="Y158" s="209"/>
      <c r="Z158" s="209"/>
      <c r="AA158" s="209"/>
      <c r="AB158" s="209"/>
      <c r="AC158" s="209"/>
      <c r="AD158" s="209"/>
      <c r="AE158" s="209"/>
      <c r="AF158" s="209"/>
    </row>
    <row r="159" spans="1:32" s="159" customFormat="1" ht="15.75" customHeight="1">
      <c r="A159" s="221"/>
      <c r="B159" s="355" t="s">
        <v>327</v>
      </c>
      <c r="C159" s="475">
        <v>3255</v>
      </c>
      <c r="D159" s="478">
        <v>1274</v>
      </c>
      <c r="E159" s="477">
        <v>18</v>
      </c>
      <c r="F159" s="359"/>
      <c r="G159" s="359"/>
      <c r="H159" s="209"/>
      <c r="P159" s="209"/>
      <c r="Q159" s="209"/>
      <c r="R159" s="209"/>
      <c r="S159" s="209"/>
      <c r="T159" s="209"/>
      <c r="U159" s="209"/>
      <c r="V159" s="209"/>
      <c r="W159" s="209"/>
      <c r="X159" s="209"/>
      <c r="Y159" s="209"/>
      <c r="Z159" s="209"/>
      <c r="AA159" s="209"/>
      <c r="AB159" s="209"/>
      <c r="AC159" s="209"/>
      <c r="AD159" s="209"/>
      <c r="AE159" s="209"/>
      <c r="AF159" s="209"/>
    </row>
    <row r="160" spans="1:32" s="159" customFormat="1" ht="17.25" customHeight="1">
      <c r="A160" s="205"/>
      <c r="B160" s="355" t="s">
        <v>328</v>
      </c>
      <c r="C160" s="475">
        <v>2167</v>
      </c>
      <c r="D160" s="476">
        <v>5735</v>
      </c>
      <c r="E160" s="475">
        <v>409</v>
      </c>
      <c r="F160" s="359"/>
      <c r="G160" s="359"/>
      <c r="H160" s="209"/>
      <c r="P160" s="209"/>
      <c r="Q160" s="209"/>
      <c r="R160" s="209"/>
      <c r="S160" s="209"/>
      <c r="T160" s="209"/>
      <c r="U160" s="209"/>
      <c r="V160" s="209"/>
      <c r="W160" s="209"/>
      <c r="X160" s="209"/>
      <c r="Y160" s="209"/>
      <c r="Z160" s="209"/>
      <c r="AA160" s="209"/>
      <c r="AB160" s="209"/>
      <c r="AC160" s="209"/>
      <c r="AD160" s="209"/>
      <c r="AE160" s="209"/>
      <c r="AF160" s="209"/>
    </row>
    <row r="161" spans="1:32" s="159" customFormat="1" ht="15.75" customHeight="1">
      <c r="A161" s="205"/>
      <c r="B161" s="355" t="s">
        <v>329</v>
      </c>
      <c r="C161" s="479">
        <v>3265</v>
      </c>
      <c r="D161" s="480">
        <v>2347</v>
      </c>
      <c r="E161" s="479">
        <v>84</v>
      </c>
      <c r="F161" s="359"/>
      <c r="G161" s="359"/>
      <c r="H161" s="209"/>
      <c r="P161" s="209"/>
      <c r="Q161" s="209"/>
      <c r="R161" s="209"/>
      <c r="S161" s="209"/>
      <c r="T161" s="209"/>
      <c r="U161" s="209"/>
      <c r="V161" s="209"/>
      <c r="W161" s="209"/>
      <c r="X161" s="209"/>
      <c r="Y161" s="209"/>
      <c r="Z161" s="209"/>
      <c r="AA161" s="209"/>
      <c r="AB161" s="209"/>
      <c r="AC161" s="209"/>
      <c r="AD161" s="209"/>
      <c r="AE161" s="209"/>
      <c r="AF161" s="209"/>
    </row>
    <row r="162" spans="1:32" s="159" customFormat="1" ht="15.75" customHeight="1">
      <c r="A162" s="205"/>
      <c r="B162" s="355" t="s">
        <v>330</v>
      </c>
      <c r="C162" s="481">
        <v>2691</v>
      </c>
      <c r="D162" s="482">
        <v>2905</v>
      </c>
      <c r="E162" s="483">
        <v>178</v>
      </c>
      <c r="F162" s="359"/>
      <c r="G162" s="359"/>
      <c r="H162" s="209"/>
      <c r="P162" s="209"/>
      <c r="Q162" s="209"/>
      <c r="R162" s="209"/>
      <c r="S162" s="209"/>
      <c r="T162" s="209"/>
      <c r="U162" s="209"/>
      <c r="V162" s="209"/>
      <c r="W162" s="209"/>
      <c r="X162" s="209"/>
      <c r="Y162" s="209"/>
      <c r="Z162" s="209"/>
      <c r="AA162" s="209"/>
      <c r="AB162" s="209"/>
      <c r="AC162" s="209"/>
      <c r="AD162" s="209"/>
      <c r="AE162" s="209"/>
      <c r="AF162" s="209"/>
    </row>
    <row r="163" spans="1:32" s="159" customFormat="1" ht="15.75" customHeight="1">
      <c r="A163" s="205"/>
      <c r="B163" s="355" t="s">
        <v>331</v>
      </c>
      <c r="C163" s="484">
        <v>1728</v>
      </c>
      <c r="D163" s="485">
        <v>2639</v>
      </c>
      <c r="E163" s="486">
        <v>169</v>
      </c>
      <c r="F163" s="359"/>
      <c r="G163" s="359"/>
      <c r="H163" s="209"/>
      <c r="P163" s="209"/>
      <c r="Q163" s="209"/>
      <c r="R163" s="209"/>
      <c r="S163" s="209"/>
      <c r="T163" s="209"/>
      <c r="U163" s="209"/>
      <c r="V163" s="209"/>
      <c r="W163" s="209"/>
      <c r="X163" s="209"/>
      <c r="Y163" s="209"/>
      <c r="Z163" s="209"/>
      <c r="AA163" s="209"/>
      <c r="AB163" s="209"/>
      <c r="AC163" s="209"/>
      <c r="AD163" s="209"/>
      <c r="AE163" s="209"/>
      <c r="AF163" s="209"/>
    </row>
    <row r="164" spans="1:32" s="159" customFormat="1" ht="15.75" customHeight="1">
      <c r="A164" s="205"/>
      <c r="B164" s="355" t="s">
        <v>332</v>
      </c>
      <c r="C164" s="484">
        <v>3312</v>
      </c>
      <c r="D164" s="485">
        <v>561</v>
      </c>
      <c r="E164" s="486">
        <v>12</v>
      </c>
      <c r="F164" s="359"/>
      <c r="G164" s="359"/>
      <c r="H164" s="209"/>
      <c r="P164" s="209"/>
      <c r="Q164" s="209"/>
      <c r="R164" s="209"/>
      <c r="S164" s="209"/>
      <c r="T164" s="209"/>
      <c r="U164" s="209"/>
      <c r="V164" s="209"/>
      <c r="W164" s="209"/>
      <c r="X164" s="209"/>
      <c r="Y164" s="209"/>
      <c r="Z164" s="209"/>
      <c r="AA164" s="209"/>
      <c r="AB164" s="209"/>
      <c r="AC164" s="209"/>
      <c r="AD164" s="209"/>
      <c r="AE164" s="209"/>
      <c r="AF164" s="209"/>
    </row>
    <row r="165" spans="1:32" s="159" customFormat="1" ht="15.75" customHeight="1">
      <c r="A165" s="205"/>
      <c r="B165" s="355" t="s">
        <v>333</v>
      </c>
      <c r="C165" s="484">
        <v>1863</v>
      </c>
      <c r="D165" s="485">
        <v>1090</v>
      </c>
      <c r="E165" s="486">
        <v>51</v>
      </c>
      <c r="F165" s="359"/>
      <c r="G165" s="359"/>
      <c r="H165" s="209"/>
      <c r="P165" s="209"/>
      <c r="Q165" s="209"/>
      <c r="R165" s="209"/>
      <c r="S165" s="209"/>
      <c r="T165" s="209"/>
      <c r="U165" s="209"/>
      <c r="V165" s="209"/>
      <c r="W165" s="209"/>
      <c r="X165" s="209"/>
      <c r="Y165" s="209"/>
      <c r="Z165" s="209"/>
      <c r="AA165" s="209"/>
      <c r="AB165" s="209"/>
      <c r="AC165" s="209"/>
      <c r="AD165" s="209"/>
      <c r="AE165" s="209"/>
      <c r="AF165" s="209"/>
    </row>
    <row r="166" spans="1:32" s="159" customFormat="1" ht="15.75" customHeight="1">
      <c r="A166" s="205"/>
      <c r="B166" s="355" t="s">
        <v>334</v>
      </c>
      <c r="C166" s="484">
        <v>1945</v>
      </c>
      <c r="D166" s="485">
        <v>1405</v>
      </c>
      <c r="E166" s="486">
        <v>95</v>
      </c>
      <c r="F166" s="359"/>
      <c r="G166" s="359"/>
      <c r="H166" s="209"/>
      <c r="P166" s="209"/>
      <c r="Q166" s="209"/>
      <c r="R166" s="209"/>
      <c r="S166" s="209"/>
      <c r="T166" s="209"/>
      <c r="U166" s="209"/>
      <c r="V166" s="209"/>
      <c r="W166" s="209"/>
      <c r="X166" s="209"/>
      <c r="Y166" s="209"/>
      <c r="Z166" s="209"/>
      <c r="AA166" s="209"/>
      <c r="AB166" s="209"/>
      <c r="AC166" s="209"/>
      <c r="AD166" s="209"/>
      <c r="AE166" s="209"/>
      <c r="AF166" s="209"/>
    </row>
    <row r="167" spans="1:32" s="159" customFormat="1" ht="15.75" customHeight="1">
      <c r="A167" s="205"/>
      <c r="B167" s="355" t="s">
        <v>335</v>
      </c>
      <c r="C167" s="484">
        <v>2074</v>
      </c>
      <c r="D167" s="485">
        <v>867</v>
      </c>
      <c r="E167" s="486">
        <v>57</v>
      </c>
      <c r="F167" s="359"/>
      <c r="G167" s="359"/>
      <c r="H167" s="209"/>
      <c r="P167" s="209"/>
      <c r="Q167" s="209"/>
      <c r="R167" s="209"/>
      <c r="S167" s="209"/>
      <c r="T167" s="209"/>
      <c r="U167" s="209"/>
      <c r="V167" s="209"/>
      <c r="W167" s="209"/>
      <c r="X167" s="209"/>
      <c r="Y167" s="209"/>
      <c r="Z167" s="209"/>
      <c r="AA167" s="209"/>
      <c r="AB167" s="209"/>
      <c r="AC167" s="209"/>
      <c r="AD167" s="209"/>
      <c r="AE167" s="209"/>
      <c r="AF167" s="209"/>
    </row>
    <row r="168" spans="1:32" s="159" customFormat="1" ht="15.75" customHeight="1">
      <c r="A168" s="205"/>
      <c r="B168" s="355" t="s">
        <v>336</v>
      </c>
      <c r="C168" s="484">
        <v>4486</v>
      </c>
      <c r="D168" s="485">
        <v>1132</v>
      </c>
      <c r="E168" s="486">
        <v>128</v>
      </c>
      <c r="F168" s="359"/>
      <c r="G168" s="359"/>
      <c r="H168" s="209"/>
      <c r="P168" s="209"/>
      <c r="Q168" s="209"/>
      <c r="R168" s="209"/>
      <c r="S168" s="209"/>
      <c r="T168" s="209"/>
      <c r="U168" s="209"/>
      <c r="V168" s="209"/>
      <c r="W168" s="209"/>
      <c r="X168" s="209"/>
      <c r="Y168" s="209"/>
      <c r="Z168" s="209"/>
      <c r="AA168" s="209"/>
      <c r="AB168" s="209"/>
      <c r="AC168" s="209"/>
      <c r="AD168" s="209"/>
      <c r="AE168" s="209"/>
      <c r="AF168" s="209"/>
    </row>
    <row r="169" spans="1:32" s="159" customFormat="1" ht="12.75" customHeight="1">
      <c r="A169" s="205"/>
      <c r="B169" s="355" t="s">
        <v>337</v>
      </c>
      <c r="C169" s="484">
        <v>549</v>
      </c>
      <c r="D169" s="485">
        <v>397</v>
      </c>
      <c r="E169" s="486">
        <v>30</v>
      </c>
      <c r="F169" s="359"/>
      <c r="G169" s="359"/>
      <c r="H169" s="209"/>
      <c r="P169" s="209"/>
      <c r="Q169" s="209"/>
      <c r="R169" s="209"/>
      <c r="S169" s="209"/>
      <c r="T169" s="209"/>
      <c r="U169" s="209"/>
      <c r="V169" s="209"/>
      <c r="W169" s="209"/>
      <c r="X169" s="209"/>
      <c r="Y169" s="209"/>
      <c r="Z169" s="209"/>
      <c r="AA169" s="209"/>
      <c r="AB169" s="209"/>
      <c r="AC169" s="209"/>
      <c r="AD169" s="209"/>
      <c r="AE169" s="209"/>
      <c r="AF169" s="209"/>
    </row>
    <row r="170" spans="1:32" s="159" customFormat="1" ht="12.75" customHeight="1">
      <c r="A170" s="205"/>
      <c r="B170" s="355" t="s">
        <v>338</v>
      </c>
      <c r="C170" s="484">
        <v>2920</v>
      </c>
      <c r="D170" s="485">
        <v>816</v>
      </c>
      <c r="E170" s="486">
        <v>95</v>
      </c>
      <c r="F170" s="359"/>
      <c r="G170" s="359"/>
      <c r="H170" s="209"/>
      <c r="I170" s="209"/>
      <c r="P170" s="209"/>
      <c r="Q170" s="209"/>
      <c r="R170" s="209"/>
      <c r="S170" s="209"/>
      <c r="T170" s="209"/>
      <c r="U170" s="209"/>
      <c r="V170" s="209"/>
      <c r="W170" s="209"/>
      <c r="X170" s="209"/>
      <c r="Y170" s="209"/>
      <c r="Z170" s="209"/>
      <c r="AA170" s="209"/>
      <c r="AB170" s="209"/>
      <c r="AC170" s="209"/>
      <c r="AD170" s="209"/>
      <c r="AE170" s="209"/>
      <c r="AF170" s="209"/>
    </row>
    <row r="171" spans="1:32" s="159" customFormat="1" ht="15.75">
      <c r="A171" s="205"/>
      <c r="B171" s="355" t="s">
        <v>339</v>
      </c>
      <c r="C171" s="484">
        <v>3297</v>
      </c>
      <c r="D171" s="485">
        <v>479</v>
      </c>
      <c r="E171" s="486">
        <v>63</v>
      </c>
      <c r="F171" s="359"/>
      <c r="G171" s="359"/>
      <c r="H171" s="209"/>
      <c r="I171" s="209"/>
      <c r="P171" s="209"/>
      <c r="Q171" s="209"/>
      <c r="R171" s="209"/>
      <c r="S171" s="209"/>
      <c r="T171" s="209"/>
      <c r="U171" s="209"/>
      <c r="V171" s="209"/>
      <c r="W171" s="209"/>
      <c r="X171" s="209"/>
      <c r="Y171" s="209"/>
      <c r="Z171" s="209"/>
      <c r="AA171" s="209"/>
      <c r="AB171" s="209"/>
      <c r="AC171" s="209"/>
      <c r="AD171" s="209"/>
      <c r="AE171" s="209"/>
      <c r="AF171" s="209"/>
    </row>
    <row r="172" spans="1:32" s="159" customFormat="1" ht="15.75">
      <c r="A172" s="205"/>
      <c r="B172" s="355" t="s">
        <v>340</v>
      </c>
      <c r="C172" s="484">
        <v>1191</v>
      </c>
      <c r="D172" s="485">
        <v>477</v>
      </c>
      <c r="E172" s="486">
        <v>31</v>
      </c>
      <c r="F172" s="359"/>
      <c r="G172" s="359"/>
      <c r="H172" s="209"/>
      <c r="I172" s="209"/>
      <c r="P172" s="209"/>
      <c r="Q172" s="209"/>
      <c r="R172" s="209"/>
      <c r="S172" s="209"/>
      <c r="T172" s="209"/>
      <c r="U172" s="209"/>
      <c r="V172" s="209"/>
      <c r="W172" s="209"/>
      <c r="X172" s="209"/>
      <c r="Y172" s="209"/>
      <c r="Z172" s="209"/>
      <c r="AA172" s="209"/>
      <c r="AB172" s="209"/>
      <c r="AC172" s="209"/>
      <c r="AD172" s="209"/>
      <c r="AE172" s="209"/>
      <c r="AF172" s="209"/>
    </row>
    <row r="173" spans="1:32" s="159" customFormat="1" ht="15.75">
      <c r="A173" s="205"/>
      <c r="B173" s="355" t="s">
        <v>341</v>
      </c>
      <c r="C173" s="484">
        <v>2904</v>
      </c>
      <c r="D173" s="485">
        <v>1573</v>
      </c>
      <c r="E173" s="486">
        <v>172</v>
      </c>
      <c r="F173" s="359"/>
      <c r="G173" s="359"/>
      <c r="H173" s="209"/>
      <c r="I173" s="209"/>
      <c r="P173" s="209"/>
      <c r="Q173" s="209"/>
      <c r="R173" s="209"/>
      <c r="S173" s="209"/>
      <c r="T173" s="209"/>
      <c r="U173" s="209"/>
      <c r="V173" s="209"/>
      <c r="W173" s="209"/>
      <c r="X173" s="209"/>
      <c r="Y173" s="209"/>
      <c r="Z173" s="209"/>
      <c r="AA173" s="209"/>
      <c r="AB173" s="209"/>
      <c r="AC173" s="209"/>
      <c r="AD173" s="209"/>
      <c r="AE173" s="209"/>
      <c r="AF173" s="209"/>
    </row>
    <row r="174" spans="1:32" s="159" customFormat="1" ht="15.75">
      <c r="A174" s="205"/>
      <c r="B174" s="355" t="s">
        <v>342</v>
      </c>
      <c r="C174" s="484">
        <v>3085</v>
      </c>
      <c r="D174" s="485">
        <v>770</v>
      </c>
      <c r="E174" s="486">
        <v>65</v>
      </c>
      <c r="F174" s="359"/>
      <c r="G174" s="359"/>
      <c r="H174" s="209"/>
      <c r="I174" s="209"/>
      <c r="P174" s="209"/>
      <c r="Q174" s="209"/>
      <c r="R174" s="209"/>
      <c r="S174" s="209"/>
      <c r="T174" s="209"/>
      <c r="U174" s="209"/>
      <c r="V174" s="209"/>
      <c r="W174" s="209"/>
      <c r="X174" s="209"/>
      <c r="Y174" s="209"/>
      <c r="Z174" s="209"/>
      <c r="AA174" s="209"/>
      <c r="AB174" s="209"/>
      <c r="AC174" s="209"/>
      <c r="AD174" s="209"/>
      <c r="AE174" s="209"/>
      <c r="AF174" s="209"/>
    </row>
    <row r="175" spans="1:32" s="159" customFormat="1" ht="15.75">
      <c r="A175" s="205"/>
      <c r="B175" s="287"/>
      <c r="C175" s="6"/>
      <c r="D175" s="6"/>
      <c r="E175" s="302"/>
      <c r="F175" s="6"/>
      <c r="G175" s="6"/>
      <c r="H175" s="209"/>
      <c r="I175" s="209"/>
      <c r="P175" s="209"/>
      <c r="Q175" s="209"/>
      <c r="R175" s="209"/>
      <c r="S175" s="209"/>
      <c r="T175" s="209"/>
      <c r="U175" s="209"/>
      <c r="V175" s="209"/>
      <c r="W175" s="209"/>
      <c r="X175" s="209"/>
      <c r="Y175" s="209"/>
      <c r="Z175" s="209"/>
      <c r="AA175" s="209"/>
      <c r="AB175" s="209"/>
      <c r="AC175" s="209"/>
      <c r="AD175" s="209"/>
      <c r="AE175" s="209"/>
      <c r="AF175" s="209"/>
    </row>
    <row r="176" spans="1:32" s="159" customFormat="1" ht="15.75">
      <c r="A176" s="205"/>
      <c r="B176" s="287"/>
      <c r="C176" s="6"/>
      <c r="D176" s="6"/>
      <c r="E176" s="302"/>
      <c r="F176" s="6"/>
      <c r="G176" s="6"/>
      <c r="H176" s="209"/>
      <c r="I176" s="209"/>
      <c r="P176" s="209"/>
      <c r="Q176" s="209"/>
      <c r="R176" s="209"/>
      <c r="S176" s="209"/>
      <c r="T176" s="209"/>
      <c r="U176" s="209"/>
      <c r="V176" s="209"/>
      <c r="W176" s="209"/>
      <c r="X176" s="209"/>
      <c r="Y176" s="209"/>
      <c r="Z176" s="209"/>
      <c r="AA176" s="209"/>
      <c r="AB176" s="209"/>
      <c r="AC176" s="209"/>
      <c r="AD176" s="209"/>
      <c r="AE176" s="209"/>
      <c r="AF176" s="209"/>
    </row>
    <row r="177" spans="1:32" s="159" customFormat="1" ht="15.75">
      <c r="A177" s="205"/>
      <c r="B177" s="287"/>
      <c r="C177" s="6"/>
      <c r="D177" s="6"/>
      <c r="E177" s="302"/>
      <c r="F177" s="6"/>
      <c r="G177" s="6"/>
      <c r="H177" s="209"/>
      <c r="I177" s="209"/>
      <c r="P177" s="209"/>
      <c r="Q177" s="209"/>
      <c r="R177" s="209"/>
      <c r="S177" s="209"/>
      <c r="T177" s="209"/>
      <c r="U177" s="209"/>
      <c r="V177" s="209"/>
      <c r="W177" s="209"/>
      <c r="X177" s="209"/>
      <c r="Y177" s="209"/>
      <c r="Z177" s="209"/>
      <c r="AA177" s="209"/>
      <c r="AB177" s="209"/>
      <c r="AC177" s="209"/>
      <c r="AD177" s="209"/>
      <c r="AE177" s="209"/>
      <c r="AF177" s="209"/>
    </row>
    <row r="178" spans="1:32" s="159" customFormat="1" ht="15.75">
      <c r="A178" s="205"/>
      <c r="B178" s="287"/>
      <c r="C178" s="6"/>
      <c r="D178" s="6"/>
      <c r="E178" s="302"/>
      <c r="F178" s="6"/>
      <c r="G178" s="6"/>
      <c r="H178" s="209"/>
      <c r="I178" s="209"/>
      <c r="P178" s="209"/>
      <c r="Q178" s="209"/>
      <c r="R178" s="209"/>
      <c r="S178" s="209"/>
      <c r="T178" s="209"/>
      <c r="U178" s="209"/>
      <c r="V178" s="209"/>
      <c r="W178" s="209"/>
      <c r="X178" s="209"/>
      <c r="Y178" s="209"/>
      <c r="Z178" s="209"/>
      <c r="AA178" s="209"/>
      <c r="AB178" s="209"/>
      <c r="AC178" s="209"/>
      <c r="AD178" s="209"/>
      <c r="AE178" s="209"/>
      <c r="AF178" s="209"/>
    </row>
    <row r="179" spans="1:32" s="159" customFormat="1" ht="15.75">
      <c r="A179" s="205"/>
      <c r="B179" s="209"/>
      <c r="C179" s="209"/>
      <c r="D179" s="209"/>
      <c r="E179" s="209"/>
      <c r="F179" s="209"/>
      <c r="G179" s="209"/>
      <c r="H179" s="209"/>
      <c r="O179" s="209"/>
      <c r="P179" s="209"/>
      <c r="Q179" s="209"/>
      <c r="R179" s="209"/>
      <c r="S179" s="209"/>
      <c r="T179" s="209"/>
      <c r="U179" s="209"/>
      <c r="V179" s="209"/>
      <c r="W179" s="209"/>
      <c r="X179" s="209"/>
      <c r="Y179" s="209"/>
      <c r="Z179" s="209"/>
      <c r="AA179" s="209"/>
      <c r="AB179" s="209"/>
      <c r="AC179" s="209"/>
      <c r="AD179" s="209"/>
      <c r="AE179" s="209"/>
    </row>
    <row r="180" spans="1:32" s="159" customFormat="1" ht="15.75">
      <c r="A180" s="205"/>
      <c r="B180" s="209"/>
      <c r="C180" s="209"/>
      <c r="D180" s="209"/>
      <c r="E180" s="209"/>
      <c r="F180" s="209"/>
      <c r="G180" s="209"/>
      <c r="H180" s="209"/>
      <c r="O180" s="209"/>
      <c r="P180" s="209"/>
      <c r="Q180" s="209"/>
      <c r="R180" s="209"/>
      <c r="S180" s="209"/>
      <c r="T180" s="209"/>
      <c r="U180" s="209"/>
      <c r="V180" s="209"/>
      <c r="W180" s="209"/>
      <c r="X180" s="209"/>
      <c r="Y180" s="209"/>
      <c r="Z180" s="209"/>
      <c r="AA180" s="209"/>
      <c r="AB180" s="209"/>
      <c r="AC180" s="209"/>
      <c r="AD180" s="209"/>
      <c r="AE180" s="209"/>
    </row>
    <row r="181" spans="1:32" s="159" customFormat="1" ht="15.75">
      <c r="A181" s="205"/>
      <c r="B181" s="209"/>
      <c r="C181" s="209"/>
      <c r="D181" s="209"/>
      <c r="E181" s="209"/>
      <c r="F181" s="209"/>
      <c r="G181" s="209"/>
      <c r="H181" s="209"/>
      <c r="O181" s="209"/>
      <c r="P181" s="209"/>
      <c r="Q181" s="209"/>
      <c r="R181" s="209"/>
      <c r="S181" s="209"/>
      <c r="T181" s="209"/>
      <c r="U181" s="209"/>
      <c r="V181" s="209"/>
      <c r="W181" s="209"/>
      <c r="X181" s="209"/>
      <c r="Y181" s="209"/>
      <c r="Z181" s="209"/>
      <c r="AA181" s="209"/>
      <c r="AB181" s="209"/>
      <c r="AC181" s="209"/>
      <c r="AD181" s="209"/>
      <c r="AE181" s="209"/>
    </row>
    <row r="182" spans="1:32" s="159" customFormat="1" ht="15.75">
      <c r="A182" s="205"/>
      <c r="B182" s="209"/>
      <c r="C182" s="209"/>
      <c r="D182" s="209"/>
      <c r="E182" s="209"/>
      <c r="F182" s="209"/>
      <c r="G182" s="209"/>
      <c r="H182" s="209"/>
      <c r="O182" s="209"/>
      <c r="P182" s="209"/>
      <c r="Q182" s="209"/>
      <c r="R182" s="209"/>
      <c r="S182" s="209"/>
      <c r="T182" s="209"/>
      <c r="U182" s="209"/>
      <c r="V182" s="209"/>
      <c r="W182" s="209"/>
      <c r="X182" s="209"/>
      <c r="Y182" s="209"/>
      <c r="Z182" s="209"/>
      <c r="AA182" s="209"/>
      <c r="AB182" s="209"/>
      <c r="AC182" s="209"/>
      <c r="AD182" s="209"/>
      <c r="AE182" s="209"/>
    </row>
    <row r="183" spans="1:32" s="159" customFormat="1" ht="15.75">
      <c r="A183" s="205"/>
      <c r="B183" s="209"/>
      <c r="C183" s="209"/>
      <c r="D183" s="209"/>
      <c r="E183" s="209"/>
      <c r="F183" s="209"/>
      <c r="G183" s="209"/>
      <c r="H183" s="209"/>
      <c r="O183" s="209"/>
      <c r="P183" s="209"/>
      <c r="Q183" s="209"/>
      <c r="R183" s="209"/>
      <c r="S183" s="209"/>
      <c r="T183" s="209"/>
      <c r="U183" s="209"/>
      <c r="V183" s="209"/>
      <c r="W183" s="209"/>
      <c r="X183" s="209"/>
      <c r="Y183" s="209"/>
      <c r="Z183" s="209"/>
      <c r="AA183" s="209"/>
      <c r="AB183" s="209"/>
      <c r="AC183" s="209"/>
      <c r="AD183" s="209"/>
      <c r="AE183" s="209"/>
    </row>
    <row r="184" spans="1:32" s="159" customFormat="1" ht="15.75">
      <c r="A184" s="205"/>
      <c r="B184" s="209"/>
      <c r="C184" s="209"/>
      <c r="D184" s="209"/>
      <c r="E184" s="209"/>
      <c r="F184" s="209"/>
      <c r="G184" s="209"/>
      <c r="H184" s="209"/>
      <c r="O184" s="209"/>
      <c r="P184" s="209"/>
      <c r="Q184" s="209"/>
      <c r="R184" s="209"/>
      <c r="S184" s="209"/>
      <c r="T184" s="209"/>
      <c r="U184" s="209"/>
      <c r="V184" s="209"/>
      <c r="W184" s="209"/>
      <c r="X184" s="209"/>
      <c r="Y184" s="209"/>
      <c r="Z184" s="209"/>
      <c r="AA184" s="209"/>
      <c r="AB184" s="209"/>
      <c r="AC184" s="209"/>
      <c r="AD184" s="209"/>
      <c r="AE184" s="209"/>
    </row>
    <row r="185" spans="1:32" s="159" customFormat="1" ht="15.75">
      <c r="A185" s="205"/>
      <c r="B185" s="209"/>
      <c r="C185" s="209"/>
      <c r="D185" s="209"/>
      <c r="E185" s="209"/>
      <c r="F185" s="209"/>
      <c r="G185" s="209"/>
      <c r="H185" s="209"/>
      <c r="O185" s="209"/>
      <c r="P185" s="209"/>
      <c r="Q185" s="209"/>
      <c r="R185" s="209"/>
      <c r="S185" s="209"/>
      <c r="T185" s="209"/>
      <c r="U185" s="209"/>
      <c r="V185" s="209"/>
      <c r="W185" s="209"/>
      <c r="X185" s="209"/>
      <c r="Y185" s="209"/>
      <c r="Z185" s="209"/>
      <c r="AA185" s="209"/>
      <c r="AB185" s="209"/>
      <c r="AC185" s="209"/>
      <c r="AD185" s="209"/>
      <c r="AE185" s="209"/>
    </row>
    <row r="186" spans="1:32" s="159" customFormat="1" ht="15.75">
      <c r="A186" s="205"/>
      <c r="B186" s="209"/>
      <c r="C186" s="209"/>
      <c r="D186" s="209"/>
      <c r="E186" s="209"/>
      <c r="F186" s="209"/>
      <c r="G186" s="209"/>
      <c r="H186" s="209"/>
      <c r="O186" s="209"/>
      <c r="P186" s="209"/>
      <c r="Q186" s="209"/>
      <c r="R186" s="209"/>
      <c r="S186" s="209"/>
      <c r="T186" s="209"/>
      <c r="U186" s="209"/>
      <c r="V186" s="209"/>
      <c r="W186" s="209"/>
      <c r="X186" s="209"/>
      <c r="Y186" s="209"/>
      <c r="Z186" s="209"/>
      <c r="AA186" s="209"/>
      <c r="AB186" s="209"/>
      <c r="AC186" s="209"/>
      <c r="AD186" s="209"/>
      <c r="AE186" s="209"/>
    </row>
    <row r="187" spans="1:32" s="159" customFormat="1" ht="15.75">
      <c r="A187" s="205"/>
      <c r="B187" s="209"/>
      <c r="C187" s="209"/>
      <c r="D187" s="209"/>
      <c r="E187" s="209"/>
      <c r="F187" s="209"/>
      <c r="G187" s="209"/>
      <c r="H187" s="209"/>
      <c r="O187" s="209"/>
      <c r="P187" s="209"/>
      <c r="Q187" s="209"/>
      <c r="R187" s="209"/>
      <c r="S187" s="209"/>
      <c r="T187" s="209"/>
      <c r="U187" s="209"/>
      <c r="V187" s="209"/>
      <c r="W187" s="209"/>
      <c r="X187" s="209"/>
      <c r="Y187" s="209"/>
      <c r="Z187" s="209"/>
      <c r="AA187" s="209"/>
      <c r="AB187" s="209"/>
      <c r="AC187" s="209"/>
      <c r="AD187" s="209"/>
      <c r="AE187" s="209"/>
    </row>
    <row r="188" spans="1:32" s="159" customFormat="1" ht="15.75">
      <c r="A188" s="205"/>
      <c r="B188" s="209"/>
      <c r="C188" s="209"/>
      <c r="D188" s="209"/>
      <c r="E188" s="209"/>
      <c r="F188" s="209"/>
      <c r="G188" s="209"/>
      <c r="H188" s="209"/>
      <c r="O188" s="209"/>
      <c r="P188" s="209"/>
      <c r="Q188" s="209"/>
      <c r="R188" s="209"/>
      <c r="S188" s="209"/>
      <c r="T188" s="209"/>
      <c r="U188" s="209"/>
      <c r="V188" s="209"/>
      <c r="W188" s="209"/>
      <c r="X188" s="209"/>
      <c r="Y188" s="209"/>
      <c r="Z188" s="209"/>
      <c r="AA188" s="209"/>
      <c r="AB188" s="209"/>
      <c r="AC188" s="209"/>
      <c r="AD188" s="209"/>
      <c r="AE188" s="209"/>
    </row>
    <row r="189" spans="1:32" s="159" customFormat="1" ht="15.75">
      <c r="A189" s="205"/>
      <c r="B189" s="209"/>
      <c r="C189" s="209"/>
      <c r="D189" s="209"/>
      <c r="E189" s="209"/>
      <c r="F189" s="209"/>
      <c r="G189" s="209"/>
      <c r="H189" s="209"/>
      <c r="O189" s="209"/>
      <c r="P189" s="209"/>
      <c r="Q189" s="209"/>
      <c r="R189" s="209"/>
      <c r="S189" s="209"/>
      <c r="T189" s="209"/>
      <c r="U189" s="209"/>
      <c r="V189" s="209"/>
      <c r="W189" s="209"/>
      <c r="X189" s="209"/>
      <c r="Y189" s="209"/>
      <c r="Z189" s="209"/>
      <c r="AA189" s="209"/>
      <c r="AB189" s="209"/>
      <c r="AC189" s="209"/>
      <c r="AD189" s="209"/>
      <c r="AE189" s="209"/>
    </row>
    <row r="190" spans="1:32" s="159" customFormat="1" ht="15.75">
      <c r="A190" s="205"/>
      <c r="B190" s="209"/>
      <c r="C190" s="209"/>
      <c r="D190" s="209"/>
      <c r="E190" s="209"/>
      <c r="F190" s="209"/>
      <c r="G190" s="209"/>
      <c r="H190" s="209"/>
      <c r="O190" s="209"/>
      <c r="P190" s="209"/>
      <c r="Q190" s="209"/>
      <c r="R190" s="209"/>
      <c r="S190" s="209"/>
      <c r="T190" s="209"/>
      <c r="U190" s="209"/>
      <c r="V190" s="209"/>
      <c r="W190" s="209"/>
      <c r="X190" s="209"/>
      <c r="Y190" s="209"/>
      <c r="Z190" s="209"/>
      <c r="AA190" s="209"/>
      <c r="AB190" s="209"/>
      <c r="AC190" s="209"/>
      <c r="AD190" s="209"/>
      <c r="AE190" s="209"/>
    </row>
    <row r="191" spans="1:32" s="159" customFormat="1" ht="15.75">
      <c r="A191" s="205"/>
      <c r="B191" s="209"/>
      <c r="C191" s="209"/>
      <c r="D191" s="209"/>
      <c r="E191" s="209"/>
      <c r="F191" s="209"/>
      <c r="G191" s="209"/>
      <c r="H191" s="209"/>
      <c r="O191" s="209"/>
      <c r="P191" s="209"/>
      <c r="Q191" s="209"/>
      <c r="R191" s="209"/>
      <c r="S191" s="209"/>
      <c r="T191" s="209"/>
      <c r="U191" s="209"/>
      <c r="V191" s="209"/>
      <c r="W191" s="209"/>
      <c r="X191" s="209"/>
      <c r="Y191" s="209"/>
      <c r="Z191" s="209"/>
      <c r="AA191" s="209"/>
      <c r="AB191" s="209"/>
      <c r="AC191" s="209"/>
      <c r="AD191" s="209"/>
      <c r="AE191" s="209"/>
    </row>
    <row r="192" spans="1:32" s="159" customFormat="1" ht="15.75">
      <c r="A192" s="205"/>
      <c r="B192" s="209"/>
      <c r="C192" s="209"/>
      <c r="D192" s="209"/>
      <c r="E192" s="209"/>
      <c r="F192" s="209"/>
      <c r="G192" s="209"/>
      <c r="H192" s="209"/>
      <c r="O192" s="209"/>
      <c r="P192" s="209"/>
      <c r="Q192" s="209"/>
      <c r="R192" s="209"/>
      <c r="S192" s="209"/>
      <c r="T192" s="209"/>
      <c r="U192" s="209"/>
      <c r="V192" s="209"/>
      <c r="W192" s="209"/>
      <c r="X192" s="209"/>
      <c r="Y192" s="209"/>
      <c r="Z192" s="209"/>
      <c r="AA192" s="209"/>
      <c r="AB192" s="209"/>
      <c r="AC192" s="209"/>
      <c r="AD192" s="209"/>
      <c r="AE192" s="209"/>
    </row>
    <row r="193" spans="1:31" s="159" customFormat="1" ht="15.75">
      <c r="A193" s="205"/>
      <c r="B193" s="209"/>
      <c r="C193" s="209"/>
      <c r="D193" s="209"/>
      <c r="E193" s="209"/>
      <c r="F193" s="209"/>
      <c r="G193" s="209"/>
      <c r="H193" s="209"/>
      <c r="O193" s="209"/>
      <c r="P193" s="209"/>
      <c r="Q193" s="209"/>
      <c r="R193" s="209"/>
      <c r="S193" s="209"/>
      <c r="T193" s="209"/>
      <c r="U193" s="209"/>
      <c r="V193" s="209"/>
      <c r="W193" s="209"/>
      <c r="X193" s="209"/>
      <c r="Y193" s="209"/>
      <c r="Z193" s="209"/>
      <c r="AA193" s="209"/>
      <c r="AB193" s="209"/>
      <c r="AC193" s="209"/>
      <c r="AD193" s="209"/>
      <c r="AE193" s="209"/>
    </row>
    <row r="194" spans="1:31" s="159" customFormat="1" ht="15.75">
      <c r="A194" s="205"/>
      <c r="B194" s="209"/>
      <c r="C194" s="209"/>
      <c r="D194" s="209"/>
      <c r="E194" s="209"/>
      <c r="F194" s="209"/>
      <c r="G194" s="209"/>
      <c r="H194" s="209"/>
      <c r="O194" s="209"/>
      <c r="P194" s="209"/>
      <c r="Q194" s="209"/>
      <c r="R194" s="209"/>
      <c r="S194" s="209"/>
      <c r="T194" s="209"/>
      <c r="U194" s="209"/>
      <c r="V194" s="209"/>
      <c r="W194" s="209"/>
      <c r="X194" s="209"/>
      <c r="Y194" s="209"/>
      <c r="Z194" s="209"/>
      <c r="AA194" s="209"/>
      <c r="AB194" s="209"/>
      <c r="AC194" s="209"/>
      <c r="AD194" s="209"/>
      <c r="AE194" s="209"/>
    </row>
    <row r="195" spans="1:31" s="159" customFormat="1" ht="15.75">
      <c r="A195" s="205"/>
      <c r="B195" s="209"/>
      <c r="C195" s="209"/>
      <c r="D195" s="209"/>
      <c r="E195" s="209"/>
      <c r="F195" s="209"/>
      <c r="G195" s="209"/>
      <c r="H195" s="209"/>
      <c r="O195" s="209"/>
      <c r="P195" s="209"/>
      <c r="Q195" s="209"/>
      <c r="R195" s="209"/>
      <c r="S195" s="209"/>
      <c r="T195" s="209"/>
      <c r="U195" s="209"/>
      <c r="V195" s="209"/>
      <c r="W195" s="209"/>
      <c r="X195" s="209"/>
      <c r="Y195" s="209"/>
      <c r="Z195" s="209"/>
      <c r="AA195" s="209"/>
      <c r="AB195" s="209"/>
      <c r="AC195" s="209"/>
      <c r="AD195" s="209"/>
      <c r="AE195" s="209"/>
    </row>
    <row r="196" spans="1:31" s="159" customFormat="1" ht="15.75">
      <c r="A196" s="205"/>
      <c r="B196" s="209"/>
      <c r="C196" s="209"/>
      <c r="D196" s="209"/>
      <c r="E196" s="209"/>
      <c r="F196" s="209"/>
      <c r="G196" s="209"/>
      <c r="H196" s="209"/>
      <c r="O196" s="209"/>
      <c r="P196" s="209"/>
      <c r="Q196" s="209"/>
      <c r="R196" s="209"/>
      <c r="S196" s="209"/>
      <c r="T196" s="209"/>
      <c r="U196" s="209"/>
      <c r="V196" s="209"/>
      <c r="W196" s="209"/>
      <c r="X196" s="209"/>
      <c r="Y196" s="209"/>
      <c r="Z196" s="209"/>
      <c r="AA196" s="209"/>
      <c r="AB196" s="209"/>
      <c r="AC196" s="209"/>
      <c r="AD196" s="209"/>
      <c r="AE196" s="209"/>
    </row>
    <row r="197" spans="1:31" s="159" customFormat="1" ht="15.75">
      <c r="A197" s="205"/>
      <c r="B197" s="209"/>
      <c r="C197" s="209"/>
      <c r="D197" s="209"/>
      <c r="E197" s="209"/>
      <c r="F197" s="209"/>
      <c r="G197" s="209"/>
      <c r="H197" s="209"/>
      <c r="O197" s="209"/>
      <c r="P197" s="209"/>
      <c r="Q197" s="209"/>
      <c r="R197" s="209"/>
      <c r="S197" s="209"/>
      <c r="T197" s="209"/>
      <c r="U197" s="209"/>
      <c r="V197" s="209"/>
      <c r="W197" s="209"/>
      <c r="X197" s="209"/>
      <c r="Y197" s="209"/>
      <c r="Z197" s="209"/>
      <c r="AA197" s="209"/>
      <c r="AB197" s="209"/>
      <c r="AC197" s="209"/>
      <c r="AD197" s="209"/>
      <c r="AE197" s="209"/>
    </row>
    <row r="198" spans="1:31" s="159" customFormat="1" ht="15.75">
      <c r="A198" s="205"/>
      <c r="B198" s="209"/>
      <c r="C198" s="209"/>
      <c r="D198" s="209"/>
      <c r="E198" s="209"/>
      <c r="F198" s="209"/>
      <c r="G198" s="209"/>
      <c r="H198" s="209"/>
      <c r="O198" s="209"/>
      <c r="P198" s="209"/>
      <c r="Q198" s="209"/>
      <c r="R198" s="209"/>
      <c r="S198" s="209"/>
      <c r="T198" s="209"/>
      <c r="U198" s="209"/>
      <c r="V198" s="209"/>
      <c r="W198" s="209"/>
      <c r="X198" s="209"/>
      <c r="Y198" s="209"/>
      <c r="Z198" s="209"/>
      <c r="AA198" s="209"/>
      <c r="AB198" s="209"/>
      <c r="AC198" s="209"/>
      <c r="AD198" s="209"/>
      <c r="AE198" s="209"/>
    </row>
    <row r="199" spans="1:31" s="159" customFormat="1" ht="15.75">
      <c r="A199" s="205"/>
      <c r="B199" s="209"/>
      <c r="C199" s="209"/>
      <c r="D199" s="209"/>
      <c r="E199" s="209"/>
      <c r="F199" s="209"/>
      <c r="G199" s="209"/>
      <c r="H199" s="209"/>
      <c r="O199" s="209"/>
      <c r="P199" s="209"/>
      <c r="Q199" s="209"/>
      <c r="R199" s="209"/>
      <c r="S199" s="209"/>
      <c r="T199" s="209"/>
      <c r="U199" s="209"/>
      <c r="V199" s="209"/>
      <c r="W199" s="209"/>
      <c r="X199" s="209"/>
      <c r="Y199" s="209"/>
      <c r="Z199" s="209"/>
      <c r="AA199" s="209"/>
      <c r="AB199" s="209"/>
      <c r="AC199" s="209"/>
      <c r="AD199" s="209"/>
      <c r="AE199" s="209"/>
    </row>
    <row r="200" spans="1:31" s="159" customFormat="1" ht="15.75">
      <c r="A200" s="205"/>
      <c r="B200" s="209"/>
      <c r="C200" s="209"/>
      <c r="D200" s="209"/>
      <c r="E200" s="209"/>
      <c r="F200" s="209"/>
      <c r="G200" s="209"/>
      <c r="H200" s="209"/>
      <c r="O200" s="209"/>
      <c r="P200" s="209"/>
      <c r="Q200" s="209"/>
      <c r="R200" s="209"/>
      <c r="S200" s="209"/>
      <c r="T200" s="209"/>
      <c r="U200" s="209"/>
      <c r="V200" s="209"/>
      <c r="W200" s="209"/>
      <c r="X200" s="209"/>
      <c r="Y200" s="209"/>
      <c r="Z200" s="209"/>
      <c r="AA200" s="209"/>
      <c r="AB200" s="209"/>
      <c r="AC200" s="209"/>
      <c r="AD200" s="209"/>
      <c r="AE200" s="209"/>
    </row>
    <row r="201" spans="1:31" s="159" customFormat="1" ht="15.75">
      <c r="A201" s="205"/>
      <c r="B201" s="209"/>
      <c r="C201" s="209"/>
      <c r="D201" s="209"/>
      <c r="E201" s="209"/>
      <c r="F201" s="209"/>
      <c r="G201" s="209"/>
      <c r="H201" s="209"/>
      <c r="O201" s="209"/>
      <c r="P201" s="209"/>
      <c r="Q201" s="209"/>
      <c r="R201" s="209"/>
      <c r="S201" s="209"/>
      <c r="T201" s="209"/>
      <c r="U201" s="209"/>
      <c r="V201" s="209"/>
      <c r="W201" s="209"/>
      <c r="X201" s="209"/>
      <c r="Y201" s="209"/>
      <c r="Z201" s="209"/>
      <c r="AA201" s="209"/>
      <c r="AB201" s="209"/>
      <c r="AC201" s="209"/>
      <c r="AD201" s="209"/>
      <c r="AE201" s="209"/>
    </row>
    <row r="202" spans="1:31" s="159" customFormat="1" ht="15.75">
      <c r="A202" s="205"/>
      <c r="B202" s="209"/>
      <c r="C202" s="209"/>
      <c r="D202" s="209"/>
      <c r="E202" s="209"/>
      <c r="F202" s="209"/>
      <c r="G202" s="209"/>
      <c r="H202" s="209"/>
      <c r="O202" s="209"/>
      <c r="P202" s="209"/>
      <c r="Q202" s="209"/>
      <c r="R202" s="209"/>
      <c r="S202" s="209"/>
      <c r="T202" s="209"/>
      <c r="U202" s="209"/>
      <c r="V202" s="209"/>
      <c r="W202" s="209"/>
      <c r="X202" s="209"/>
      <c r="Y202" s="209"/>
      <c r="Z202" s="209"/>
      <c r="AA202" s="209"/>
      <c r="AB202" s="209"/>
      <c r="AC202" s="209"/>
      <c r="AD202" s="209"/>
      <c r="AE202" s="209"/>
    </row>
    <row r="203" spans="1:31" s="159" customFormat="1" ht="15.75">
      <c r="A203" s="205"/>
      <c r="B203" s="209"/>
      <c r="C203" s="209"/>
      <c r="D203" s="209"/>
      <c r="E203" s="209"/>
      <c r="F203" s="209"/>
      <c r="G203" s="209"/>
      <c r="H203" s="209"/>
      <c r="O203" s="209"/>
      <c r="P203" s="209"/>
      <c r="Q203" s="209"/>
      <c r="R203" s="209"/>
      <c r="S203" s="209"/>
      <c r="T203" s="209"/>
      <c r="U203" s="209"/>
      <c r="V203" s="209"/>
      <c r="W203" s="209"/>
      <c r="X203" s="209"/>
      <c r="Y203" s="209"/>
      <c r="Z203" s="209"/>
      <c r="AA203" s="209"/>
      <c r="AB203" s="209"/>
      <c r="AC203" s="209"/>
      <c r="AD203" s="209"/>
      <c r="AE203" s="209"/>
    </row>
    <row r="204" spans="1:31" s="159" customFormat="1" ht="15.75">
      <c r="A204" s="205"/>
      <c r="B204" s="209"/>
      <c r="C204" s="209"/>
      <c r="D204" s="209"/>
      <c r="E204" s="209"/>
      <c r="F204" s="209"/>
      <c r="G204" s="209"/>
      <c r="H204" s="209"/>
      <c r="O204" s="209"/>
      <c r="P204" s="209"/>
      <c r="Q204" s="209"/>
      <c r="R204" s="209"/>
      <c r="S204" s="209"/>
      <c r="T204" s="209"/>
      <c r="U204" s="209"/>
      <c r="V204" s="209"/>
      <c r="W204" s="209"/>
      <c r="X204" s="209"/>
      <c r="Y204" s="209"/>
      <c r="Z204" s="209"/>
      <c r="AA204" s="209"/>
      <c r="AB204" s="209"/>
      <c r="AC204" s="209"/>
      <c r="AD204" s="209"/>
      <c r="AE204" s="209"/>
    </row>
    <row r="205" spans="1:31" s="159" customFormat="1" ht="15.75">
      <c r="A205" s="205"/>
      <c r="B205" s="209"/>
      <c r="C205" s="209"/>
      <c r="D205" s="209"/>
      <c r="E205" s="209"/>
      <c r="F205" s="209"/>
      <c r="G205" s="209"/>
      <c r="H205" s="209"/>
      <c r="O205" s="209"/>
      <c r="P205" s="209"/>
      <c r="Q205" s="209"/>
      <c r="R205" s="209"/>
      <c r="S205" s="209"/>
      <c r="T205" s="209"/>
      <c r="U205" s="209"/>
      <c r="V205" s="209"/>
      <c r="W205" s="209"/>
      <c r="X205" s="209"/>
      <c r="Y205" s="209"/>
      <c r="Z205" s="209"/>
      <c r="AA205" s="209"/>
      <c r="AB205" s="209"/>
      <c r="AC205" s="209"/>
      <c r="AD205" s="209"/>
      <c r="AE205" s="209"/>
    </row>
    <row r="206" spans="1:31" s="159" customFormat="1" ht="15.75">
      <c r="A206" s="205"/>
      <c r="B206" s="209"/>
      <c r="C206" s="209"/>
      <c r="D206" s="209"/>
      <c r="E206" s="209"/>
      <c r="F206" s="209"/>
      <c r="G206" s="209"/>
      <c r="H206" s="209"/>
      <c r="O206" s="209"/>
      <c r="P206" s="209"/>
      <c r="Q206" s="209"/>
      <c r="R206" s="209"/>
      <c r="S206" s="209"/>
      <c r="T206" s="209"/>
      <c r="U206" s="209"/>
      <c r="V206" s="209"/>
      <c r="W206" s="209"/>
      <c r="X206" s="209"/>
      <c r="Y206" s="209"/>
      <c r="Z206" s="209"/>
      <c r="AA206" s="209"/>
      <c r="AB206" s="209"/>
      <c r="AC206" s="209"/>
      <c r="AD206" s="209"/>
      <c r="AE206" s="209"/>
    </row>
    <row r="207" spans="1:31" s="159" customFormat="1" ht="15.75">
      <c r="A207" s="205"/>
      <c r="B207" s="209"/>
      <c r="C207" s="209"/>
      <c r="D207" s="209"/>
      <c r="E207" s="209"/>
      <c r="F207" s="209"/>
      <c r="G207" s="209"/>
      <c r="H207" s="209"/>
      <c r="O207" s="209"/>
      <c r="P207" s="209"/>
      <c r="Q207" s="209"/>
      <c r="R207" s="209"/>
      <c r="S207" s="209"/>
      <c r="T207" s="209"/>
      <c r="U207" s="209"/>
      <c r="V207" s="209"/>
      <c r="W207" s="209"/>
      <c r="X207" s="209"/>
      <c r="Y207" s="209"/>
      <c r="Z207" s="209"/>
      <c r="AA207" s="209"/>
      <c r="AB207" s="209"/>
      <c r="AC207" s="209"/>
      <c r="AD207" s="209"/>
      <c r="AE207" s="209"/>
    </row>
    <row r="208" spans="1:31" s="159" customFormat="1" ht="15.75">
      <c r="A208" s="205"/>
      <c r="B208" s="209"/>
      <c r="C208" s="209"/>
      <c r="D208" s="209"/>
      <c r="E208" s="209"/>
      <c r="F208" s="209"/>
      <c r="G208" s="209"/>
      <c r="H208" s="209"/>
      <c r="O208" s="209"/>
      <c r="P208" s="209"/>
      <c r="Q208" s="209"/>
      <c r="R208" s="209"/>
      <c r="S208" s="209"/>
      <c r="T208" s="209"/>
      <c r="U208" s="209"/>
      <c r="V208" s="209"/>
      <c r="W208" s="209"/>
      <c r="X208" s="209"/>
      <c r="Y208" s="209"/>
      <c r="Z208" s="209"/>
      <c r="AA208" s="209"/>
      <c r="AB208" s="209"/>
      <c r="AC208" s="209"/>
      <c r="AD208" s="209"/>
      <c r="AE208" s="209"/>
    </row>
    <row r="209" spans="1:31" s="159" customFormat="1" ht="15.75">
      <c r="A209" s="205"/>
      <c r="B209" s="209"/>
      <c r="C209" s="209"/>
      <c r="D209" s="209"/>
      <c r="E209" s="209"/>
      <c r="F209" s="209"/>
      <c r="G209" s="209"/>
      <c r="H209" s="209"/>
      <c r="O209" s="209"/>
      <c r="P209" s="209"/>
      <c r="Q209" s="209"/>
      <c r="R209" s="209"/>
      <c r="S209" s="209"/>
      <c r="T209" s="209"/>
      <c r="U209" s="209"/>
      <c r="V209" s="209"/>
      <c r="W209" s="209"/>
      <c r="X209" s="209"/>
      <c r="Y209" s="209"/>
      <c r="Z209" s="209"/>
      <c r="AA209" s="209"/>
      <c r="AB209" s="209"/>
      <c r="AC209" s="209"/>
      <c r="AD209" s="209"/>
      <c r="AE209" s="209"/>
    </row>
    <row r="210" spans="1:31" s="159" customFormat="1" ht="15.75">
      <c r="A210" s="205"/>
      <c r="B210" s="209"/>
      <c r="C210" s="209"/>
      <c r="D210" s="209"/>
      <c r="E210" s="209"/>
      <c r="F210" s="209"/>
      <c r="G210" s="209"/>
      <c r="H210" s="209"/>
      <c r="O210" s="209"/>
      <c r="P210" s="209"/>
      <c r="Q210" s="209"/>
      <c r="R210" s="209"/>
      <c r="S210" s="209"/>
      <c r="T210" s="209"/>
      <c r="U210" s="209"/>
      <c r="V210" s="209"/>
      <c r="W210" s="209"/>
      <c r="X210" s="209"/>
      <c r="Y210" s="209"/>
      <c r="Z210" s="209"/>
      <c r="AA210" s="209"/>
      <c r="AB210" s="209"/>
      <c r="AC210" s="209"/>
      <c r="AD210" s="209"/>
      <c r="AE210" s="209"/>
    </row>
    <row r="211" spans="1:31" s="159" customFormat="1" ht="15.75">
      <c r="A211" s="205"/>
      <c r="B211" s="209"/>
      <c r="C211" s="209"/>
      <c r="D211" s="209"/>
      <c r="E211" s="209"/>
      <c r="F211" s="209"/>
      <c r="G211" s="209"/>
      <c r="H211" s="209"/>
      <c r="O211" s="209"/>
      <c r="P211" s="209"/>
      <c r="Q211" s="209"/>
      <c r="R211" s="209"/>
      <c r="S211" s="209"/>
      <c r="T211" s="209"/>
      <c r="U211" s="209"/>
      <c r="V211" s="209"/>
      <c r="W211" s="209"/>
      <c r="X211" s="209"/>
      <c r="Y211" s="209"/>
      <c r="Z211" s="209"/>
      <c r="AA211" s="209"/>
      <c r="AB211" s="209"/>
      <c r="AC211" s="209"/>
      <c r="AD211" s="209"/>
      <c r="AE211" s="209"/>
    </row>
    <row r="212" spans="1:31" s="159" customFormat="1" ht="15.75">
      <c r="A212" s="205"/>
      <c r="B212" s="209"/>
      <c r="C212" s="209"/>
      <c r="D212" s="209"/>
      <c r="E212" s="209"/>
      <c r="F212" s="209"/>
      <c r="G212" s="209"/>
      <c r="H212" s="209"/>
      <c r="O212" s="209"/>
      <c r="P212" s="209"/>
      <c r="Q212" s="209"/>
      <c r="R212" s="209"/>
      <c r="S212" s="209"/>
      <c r="T212" s="209"/>
      <c r="U212" s="209"/>
      <c r="V212" s="209"/>
      <c r="W212" s="209"/>
      <c r="X212" s="209"/>
      <c r="Y212" s="209"/>
      <c r="Z212" s="209"/>
      <c r="AA212" s="209"/>
      <c r="AB212" s="209"/>
      <c r="AC212" s="209"/>
      <c r="AD212" s="209"/>
      <c r="AE212" s="209"/>
    </row>
    <row r="213" spans="1:31" s="159" customFormat="1" ht="15.75">
      <c r="A213" s="205"/>
      <c r="B213" s="209"/>
      <c r="C213" s="209"/>
      <c r="D213" s="209"/>
      <c r="E213" s="209"/>
      <c r="F213" s="209"/>
      <c r="G213" s="209"/>
      <c r="H213" s="209"/>
      <c r="O213" s="209"/>
      <c r="P213" s="209"/>
      <c r="Q213" s="209"/>
      <c r="R213" s="209"/>
      <c r="S213" s="209"/>
      <c r="T213" s="209"/>
      <c r="U213" s="209"/>
      <c r="V213" s="209"/>
      <c r="W213" s="209"/>
      <c r="X213" s="209"/>
      <c r="Y213" s="209"/>
      <c r="Z213" s="209"/>
      <c r="AA213" s="209"/>
      <c r="AB213" s="209"/>
      <c r="AC213" s="209"/>
      <c r="AD213" s="209"/>
      <c r="AE213" s="209"/>
    </row>
    <row r="214" spans="1:31" s="159" customFormat="1" ht="15.75">
      <c r="A214" s="205"/>
      <c r="B214" s="209"/>
      <c r="C214" s="209"/>
      <c r="D214" s="209"/>
      <c r="E214" s="209"/>
      <c r="F214" s="209"/>
      <c r="G214" s="209"/>
      <c r="H214" s="209"/>
      <c r="O214" s="209"/>
      <c r="P214" s="209"/>
      <c r="Q214" s="209"/>
      <c r="R214" s="209"/>
      <c r="S214" s="209"/>
      <c r="T214" s="209"/>
      <c r="U214" s="209"/>
      <c r="V214" s="209"/>
      <c r="W214" s="209"/>
      <c r="X214" s="209"/>
      <c r="Y214" s="209"/>
      <c r="Z214" s="209"/>
      <c r="AA214" s="209"/>
      <c r="AB214" s="209"/>
      <c r="AC214" s="209"/>
      <c r="AD214" s="209"/>
      <c r="AE214" s="209"/>
    </row>
    <row r="215" spans="1:31" s="159" customFormat="1" ht="15.75">
      <c r="A215" s="205"/>
      <c r="B215" s="209"/>
      <c r="C215" s="209"/>
      <c r="D215" s="209"/>
      <c r="E215" s="209"/>
      <c r="F215" s="209"/>
      <c r="G215" s="209"/>
      <c r="H215" s="209"/>
      <c r="O215" s="209"/>
      <c r="P215" s="209"/>
      <c r="Q215" s="209"/>
      <c r="R215" s="209"/>
      <c r="S215" s="209"/>
      <c r="T215" s="209"/>
      <c r="U215" s="209"/>
      <c r="V215" s="209"/>
      <c r="W215" s="209"/>
      <c r="X215" s="209"/>
      <c r="Y215" s="209"/>
      <c r="Z215" s="209"/>
      <c r="AA215" s="209"/>
      <c r="AB215" s="209"/>
      <c r="AC215" s="209"/>
      <c r="AD215" s="209"/>
      <c r="AE215" s="209"/>
    </row>
    <row r="216" spans="1:31" s="159" customFormat="1" ht="15.75">
      <c r="A216" s="205"/>
      <c r="B216" s="209"/>
      <c r="C216" s="209"/>
      <c r="D216" s="209"/>
      <c r="E216" s="209"/>
      <c r="F216" s="209"/>
      <c r="G216" s="209"/>
      <c r="H216" s="209"/>
      <c r="O216" s="209"/>
      <c r="P216" s="209"/>
      <c r="Q216" s="209"/>
      <c r="R216" s="209"/>
      <c r="S216" s="209"/>
      <c r="T216" s="209"/>
      <c r="U216" s="209"/>
      <c r="V216" s="209"/>
      <c r="W216" s="209"/>
      <c r="X216" s="209"/>
      <c r="Y216" s="209"/>
      <c r="Z216" s="209"/>
      <c r="AA216" s="209"/>
      <c r="AB216" s="209"/>
      <c r="AC216" s="209"/>
      <c r="AD216" s="209"/>
      <c r="AE216" s="209"/>
    </row>
    <row r="217" spans="1:31" s="159" customFormat="1" ht="15.75">
      <c r="A217" s="205"/>
      <c r="B217" s="209"/>
      <c r="C217" s="209"/>
      <c r="D217" s="209"/>
      <c r="E217" s="209"/>
      <c r="F217" s="209"/>
      <c r="G217" s="209"/>
      <c r="H217" s="209"/>
      <c r="O217" s="209"/>
      <c r="P217" s="209"/>
      <c r="Q217" s="209"/>
      <c r="R217" s="209"/>
      <c r="S217" s="209"/>
      <c r="T217" s="209"/>
      <c r="U217" s="209"/>
      <c r="V217" s="209"/>
      <c r="W217" s="209"/>
      <c r="X217" s="209"/>
      <c r="Y217" s="209"/>
      <c r="Z217" s="209"/>
      <c r="AA217" s="209"/>
      <c r="AB217" s="209"/>
      <c r="AC217" s="209"/>
      <c r="AD217" s="209"/>
      <c r="AE217" s="209"/>
    </row>
    <row r="218" spans="1:31" s="159" customFormat="1" ht="15.75">
      <c r="A218" s="205"/>
      <c r="B218" s="209"/>
      <c r="C218" s="209"/>
      <c r="D218" s="209"/>
      <c r="E218" s="209"/>
      <c r="F218" s="209"/>
      <c r="G218" s="209"/>
      <c r="H218" s="209"/>
      <c r="O218" s="209"/>
      <c r="P218" s="209"/>
      <c r="Q218" s="209"/>
      <c r="R218" s="209"/>
      <c r="S218" s="209"/>
      <c r="T218" s="209"/>
      <c r="U218" s="209"/>
      <c r="V218" s="209"/>
      <c r="W218" s="209"/>
      <c r="X218" s="209"/>
      <c r="Y218" s="209"/>
      <c r="Z218" s="209"/>
      <c r="AA218" s="209"/>
      <c r="AB218" s="209"/>
      <c r="AC218" s="209"/>
      <c r="AD218" s="209"/>
      <c r="AE218" s="209"/>
    </row>
    <row r="219" spans="1:31" s="159" customFormat="1" ht="15.75">
      <c r="A219" s="205"/>
      <c r="B219" s="209"/>
      <c r="C219" s="209"/>
      <c r="D219" s="209"/>
      <c r="E219" s="209"/>
      <c r="F219" s="209"/>
      <c r="G219" s="209"/>
      <c r="H219" s="209"/>
      <c r="O219" s="209"/>
      <c r="P219" s="209"/>
      <c r="Q219" s="209"/>
      <c r="R219" s="209"/>
      <c r="S219" s="209"/>
      <c r="T219" s="209"/>
      <c r="U219" s="209"/>
      <c r="V219" s="209"/>
      <c r="W219" s="209"/>
      <c r="X219" s="209"/>
      <c r="Y219" s="209"/>
      <c r="Z219" s="209"/>
      <c r="AA219" s="209"/>
      <c r="AB219" s="209"/>
      <c r="AC219" s="209"/>
      <c r="AD219" s="209"/>
      <c r="AE219" s="209"/>
    </row>
    <row r="220" spans="1:31" s="159" customFormat="1" ht="15.75">
      <c r="A220" s="205"/>
      <c r="B220" s="209"/>
      <c r="C220" s="209"/>
      <c r="D220" s="209"/>
      <c r="E220" s="209"/>
      <c r="F220" s="209"/>
      <c r="G220" s="209"/>
      <c r="H220" s="209"/>
      <c r="O220" s="209"/>
      <c r="P220" s="209"/>
      <c r="Q220" s="209"/>
      <c r="R220" s="209"/>
      <c r="S220" s="209"/>
      <c r="T220" s="209"/>
      <c r="U220" s="209"/>
      <c r="V220" s="209"/>
      <c r="W220" s="209"/>
      <c r="X220" s="209"/>
      <c r="Y220" s="209"/>
      <c r="Z220" s="209"/>
      <c r="AA220" s="209"/>
      <c r="AB220" s="209"/>
      <c r="AC220" s="209"/>
      <c r="AD220" s="209"/>
      <c r="AE220" s="209"/>
    </row>
    <row r="221" spans="1:31" s="159" customFormat="1" ht="15.75">
      <c r="A221" s="205"/>
      <c r="B221" s="209"/>
      <c r="C221" s="209"/>
      <c r="D221" s="209"/>
      <c r="E221" s="209"/>
      <c r="F221" s="209"/>
      <c r="G221" s="209"/>
      <c r="H221" s="209"/>
      <c r="O221" s="209"/>
      <c r="P221" s="209"/>
      <c r="Q221" s="209"/>
      <c r="R221" s="209"/>
      <c r="S221" s="209"/>
      <c r="T221" s="209"/>
      <c r="U221" s="209"/>
      <c r="V221" s="209"/>
      <c r="W221" s="209"/>
      <c r="X221" s="209"/>
      <c r="Y221" s="209"/>
      <c r="Z221" s="209"/>
      <c r="AA221" s="209"/>
      <c r="AB221" s="209"/>
      <c r="AC221" s="209"/>
      <c r="AD221" s="209"/>
      <c r="AE221" s="209"/>
    </row>
    <row r="222" spans="1:31" s="159" customFormat="1" ht="15.75">
      <c r="A222" s="205"/>
      <c r="B222" s="209"/>
      <c r="C222" s="209"/>
      <c r="D222" s="209"/>
      <c r="E222" s="209"/>
      <c r="F222" s="209"/>
      <c r="G222" s="209"/>
      <c r="H222" s="209"/>
      <c r="I222" s="209"/>
      <c r="J222" s="209"/>
      <c r="K222" s="209"/>
      <c r="L222" s="209"/>
      <c r="M222" s="209"/>
      <c r="N222" s="209"/>
      <c r="O222" s="209"/>
      <c r="P222" s="209"/>
      <c r="Q222" s="209"/>
      <c r="R222" s="209"/>
      <c r="S222" s="209"/>
      <c r="T222" s="209"/>
      <c r="U222" s="209"/>
      <c r="V222" s="209"/>
      <c r="W222" s="209"/>
      <c r="X222" s="209"/>
      <c r="Y222" s="209"/>
      <c r="Z222" s="209"/>
      <c r="AA222" s="209"/>
      <c r="AB222" s="209"/>
      <c r="AC222" s="209"/>
      <c r="AD222" s="209"/>
      <c r="AE222" s="209"/>
    </row>
    <row r="223" spans="1:31" s="159" customFormat="1" ht="15.75">
      <c r="A223" s="205"/>
      <c r="B223" s="209"/>
      <c r="C223" s="209"/>
      <c r="D223" s="209"/>
      <c r="E223" s="209"/>
      <c r="F223" s="209"/>
      <c r="G223" s="209"/>
      <c r="H223" s="209"/>
      <c r="I223" s="209"/>
      <c r="J223" s="209"/>
      <c r="K223" s="209"/>
      <c r="L223" s="209"/>
      <c r="M223" s="209"/>
      <c r="N223" s="209"/>
      <c r="O223" s="209"/>
      <c r="P223" s="209"/>
      <c r="Q223" s="209"/>
      <c r="R223" s="209"/>
      <c r="S223" s="209"/>
      <c r="T223" s="209"/>
      <c r="U223" s="209"/>
      <c r="V223" s="209"/>
      <c r="W223" s="209"/>
      <c r="X223" s="209"/>
      <c r="Y223" s="209"/>
      <c r="Z223" s="209"/>
      <c r="AA223" s="209"/>
      <c r="AB223" s="209"/>
      <c r="AC223" s="209"/>
      <c r="AD223" s="209"/>
      <c r="AE223" s="209"/>
    </row>
    <row r="224" spans="1:31" s="159" customFormat="1" ht="15.75">
      <c r="A224" s="205"/>
      <c r="B224" s="209"/>
      <c r="C224" s="209"/>
      <c r="D224" s="209"/>
      <c r="E224" s="209"/>
      <c r="F224" s="209"/>
      <c r="G224" s="209"/>
      <c r="H224" s="209"/>
      <c r="I224" s="209"/>
      <c r="J224" s="209"/>
      <c r="K224" s="209"/>
      <c r="L224" s="209"/>
      <c r="M224" s="209"/>
      <c r="N224" s="209"/>
      <c r="O224" s="209"/>
      <c r="P224" s="209"/>
      <c r="Q224" s="209"/>
      <c r="R224" s="209"/>
      <c r="S224" s="209"/>
      <c r="T224" s="209"/>
      <c r="U224" s="209"/>
      <c r="V224" s="209"/>
      <c r="W224" s="209"/>
      <c r="X224" s="209"/>
      <c r="Y224" s="209"/>
      <c r="Z224" s="209"/>
      <c r="AA224" s="209"/>
      <c r="AB224" s="209"/>
      <c r="AC224" s="209"/>
      <c r="AD224" s="209"/>
      <c r="AE224" s="209"/>
    </row>
    <row r="225" spans="1:31" s="159" customFormat="1" ht="15.75">
      <c r="A225" s="205"/>
      <c r="B225" s="209"/>
      <c r="C225" s="209"/>
      <c r="D225" s="209"/>
      <c r="E225" s="209"/>
      <c r="F225" s="209"/>
      <c r="G225" s="209"/>
      <c r="H225" s="209"/>
      <c r="I225" s="209"/>
      <c r="J225" s="209"/>
      <c r="K225" s="209"/>
      <c r="L225" s="209"/>
      <c r="M225" s="209"/>
      <c r="N225" s="209"/>
      <c r="O225" s="209"/>
      <c r="P225" s="209"/>
      <c r="Q225" s="209"/>
      <c r="R225" s="209"/>
      <c r="S225" s="209"/>
      <c r="T225" s="209"/>
      <c r="U225" s="209"/>
      <c r="V225" s="209"/>
      <c r="W225" s="209"/>
      <c r="X225" s="209"/>
      <c r="Y225" s="209"/>
      <c r="Z225" s="209"/>
      <c r="AA225" s="209"/>
      <c r="AB225" s="209"/>
      <c r="AC225" s="209"/>
      <c r="AD225" s="209"/>
      <c r="AE225" s="209"/>
    </row>
    <row r="226" spans="1:31" s="159" customFormat="1" ht="15.75">
      <c r="A226" s="205"/>
      <c r="B226" s="209"/>
      <c r="C226" s="209"/>
      <c r="D226" s="209"/>
      <c r="E226" s="209"/>
      <c r="F226" s="209"/>
      <c r="G226" s="209"/>
      <c r="H226" s="209"/>
      <c r="I226" s="209"/>
      <c r="J226" s="209"/>
      <c r="K226" s="209"/>
      <c r="L226" s="209"/>
      <c r="M226" s="209"/>
      <c r="N226" s="209"/>
      <c r="O226" s="209"/>
      <c r="P226" s="209"/>
      <c r="Q226" s="209"/>
      <c r="R226" s="209"/>
      <c r="S226" s="209"/>
      <c r="T226" s="209"/>
      <c r="U226" s="209"/>
      <c r="V226" s="209"/>
      <c r="W226" s="209"/>
      <c r="X226" s="209"/>
      <c r="Y226" s="209"/>
      <c r="Z226" s="209"/>
      <c r="AA226" s="209"/>
      <c r="AB226" s="209"/>
      <c r="AC226" s="209"/>
      <c r="AD226" s="209"/>
      <c r="AE226" s="209"/>
    </row>
    <row r="227" spans="1:31" s="159" customFormat="1" ht="15.75">
      <c r="A227" s="205"/>
      <c r="B227" s="209"/>
      <c r="C227" s="209"/>
      <c r="D227" s="209"/>
      <c r="E227" s="209"/>
      <c r="F227" s="209"/>
      <c r="G227" s="209"/>
      <c r="H227" s="209"/>
      <c r="I227" s="209"/>
      <c r="J227" s="209"/>
      <c r="K227" s="209"/>
      <c r="L227" s="209"/>
      <c r="M227" s="209"/>
      <c r="N227" s="209"/>
      <c r="O227" s="209"/>
      <c r="P227" s="209"/>
      <c r="Q227" s="209"/>
      <c r="R227" s="209"/>
      <c r="S227" s="209"/>
      <c r="T227" s="209"/>
      <c r="U227" s="209"/>
      <c r="V227" s="209"/>
      <c r="W227" s="209"/>
      <c r="X227" s="209"/>
      <c r="Y227" s="209"/>
      <c r="Z227" s="209"/>
      <c r="AA227" s="209"/>
      <c r="AB227" s="209"/>
      <c r="AC227" s="209"/>
      <c r="AD227" s="209"/>
      <c r="AE227" s="209"/>
    </row>
    <row r="228" spans="1:31" s="159" customFormat="1" ht="15.75">
      <c r="A228" s="205"/>
      <c r="B228" s="209"/>
      <c r="C228" s="209"/>
      <c r="D228" s="209"/>
      <c r="E228" s="209"/>
      <c r="F228" s="209"/>
      <c r="G228" s="209"/>
      <c r="H228" s="209"/>
      <c r="I228" s="209"/>
      <c r="J228" s="209"/>
      <c r="K228" s="209"/>
      <c r="L228" s="209"/>
      <c r="M228" s="209"/>
      <c r="N228" s="209"/>
      <c r="O228" s="209"/>
      <c r="P228" s="209"/>
      <c r="Q228" s="209"/>
      <c r="R228" s="209"/>
      <c r="S228" s="209"/>
      <c r="T228" s="209"/>
      <c r="U228" s="209"/>
      <c r="V228" s="209"/>
      <c r="W228" s="209"/>
      <c r="X228" s="209"/>
      <c r="Y228" s="209"/>
      <c r="Z228" s="209"/>
      <c r="AA228" s="209"/>
      <c r="AB228" s="209"/>
      <c r="AC228" s="209"/>
      <c r="AD228" s="209"/>
      <c r="AE228" s="209"/>
    </row>
    <row r="229" spans="1:31" s="159" customFormat="1" ht="15.75">
      <c r="A229" s="205"/>
      <c r="B229" s="209"/>
      <c r="C229" s="209"/>
      <c r="D229" s="209"/>
      <c r="E229" s="209"/>
      <c r="F229" s="209"/>
      <c r="G229" s="209"/>
      <c r="H229" s="209"/>
      <c r="I229" s="209"/>
      <c r="J229" s="209"/>
      <c r="K229" s="209"/>
      <c r="L229" s="209"/>
      <c r="M229" s="209"/>
      <c r="N229" s="209"/>
      <c r="O229" s="209"/>
      <c r="P229" s="209"/>
      <c r="Q229" s="209"/>
      <c r="R229" s="209"/>
      <c r="S229" s="209"/>
      <c r="T229" s="209"/>
      <c r="U229" s="209"/>
      <c r="V229" s="209"/>
      <c r="W229" s="209"/>
      <c r="X229" s="209"/>
      <c r="Y229" s="209"/>
      <c r="Z229" s="209"/>
      <c r="AA229" s="209"/>
      <c r="AB229" s="209"/>
      <c r="AC229" s="209"/>
      <c r="AD229" s="209"/>
      <c r="AE229" s="209"/>
    </row>
    <row r="230" spans="1:31" s="159" customFormat="1" ht="15.75">
      <c r="A230" s="205"/>
      <c r="B230" s="209"/>
      <c r="C230" s="209"/>
      <c r="D230" s="209"/>
      <c r="E230" s="209"/>
      <c r="F230" s="209"/>
      <c r="G230" s="209"/>
      <c r="H230" s="209"/>
      <c r="I230" s="209"/>
      <c r="J230" s="209"/>
      <c r="K230" s="209"/>
      <c r="L230" s="209"/>
      <c r="M230" s="209"/>
      <c r="N230" s="209"/>
      <c r="O230" s="209"/>
      <c r="P230" s="209"/>
      <c r="Q230" s="209"/>
      <c r="R230" s="209"/>
      <c r="S230" s="209"/>
      <c r="T230" s="209"/>
      <c r="U230" s="209"/>
      <c r="V230" s="209"/>
      <c r="W230" s="209"/>
      <c r="X230" s="209"/>
      <c r="Y230" s="209"/>
      <c r="Z230" s="209"/>
      <c r="AA230" s="209"/>
      <c r="AB230" s="209"/>
      <c r="AC230" s="209"/>
      <c r="AD230" s="209"/>
      <c r="AE230" s="209"/>
    </row>
    <row r="231" spans="1:31" s="159" customFormat="1" ht="15.75">
      <c r="A231" s="205"/>
      <c r="B231" s="209"/>
      <c r="C231" s="209"/>
      <c r="D231" s="209"/>
      <c r="E231" s="209"/>
      <c r="F231" s="209"/>
      <c r="G231" s="209"/>
      <c r="H231" s="209"/>
      <c r="I231" s="209"/>
      <c r="J231" s="209"/>
      <c r="K231" s="209"/>
      <c r="L231" s="209"/>
      <c r="M231" s="209"/>
      <c r="N231" s="209"/>
      <c r="O231" s="209"/>
      <c r="P231" s="209"/>
      <c r="Q231" s="209"/>
      <c r="R231" s="209"/>
      <c r="S231" s="209"/>
      <c r="T231" s="209"/>
      <c r="U231" s="209"/>
      <c r="V231" s="209"/>
      <c r="W231" s="209"/>
      <c r="X231" s="209"/>
      <c r="Y231" s="209"/>
      <c r="Z231" s="209"/>
      <c r="AA231" s="209"/>
      <c r="AB231" s="209"/>
      <c r="AC231" s="209"/>
      <c r="AD231" s="209"/>
      <c r="AE231" s="209"/>
    </row>
    <row r="232" spans="1:31" s="159" customFormat="1" ht="15.75">
      <c r="A232" s="205"/>
      <c r="B232" s="209"/>
      <c r="C232" s="209"/>
      <c r="D232" s="209"/>
      <c r="E232" s="209"/>
      <c r="F232" s="209"/>
      <c r="G232" s="209"/>
      <c r="H232" s="209"/>
      <c r="I232" s="209"/>
      <c r="J232" s="209"/>
      <c r="K232" s="209"/>
      <c r="L232" s="209"/>
      <c r="M232" s="209"/>
      <c r="N232" s="209"/>
      <c r="O232" s="209"/>
      <c r="P232" s="209"/>
      <c r="Q232" s="209"/>
      <c r="R232" s="209"/>
      <c r="S232" s="209"/>
      <c r="T232" s="209"/>
      <c r="U232" s="209"/>
      <c r="V232" s="209"/>
      <c r="W232" s="209"/>
      <c r="X232" s="209"/>
      <c r="Y232" s="209"/>
      <c r="Z232" s="209"/>
      <c r="AA232" s="209"/>
      <c r="AB232" s="209"/>
      <c r="AC232" s="209"/>
      <c r="AD232" s="209"/>
      <c r="AE232" s="209"/>
    </row>
    <row r="233" spans="1:31" s="159" customFormat="1" ht="15.75">
      <c r="A233" s="205"/>
      <c r="B233" s="209"/>
      <c r="C233" s="209"/>
      <c r="D233" s="209"/>
      <c r="E233" s="209"/>
      <c r="F233" s="209"/>
      <c r="G233" s="209"/>
      <c r="H233" s="209"/>
      <c r="I233" s="209"/>
      <c r="J233" s="209"/>
      <c r="K233" s="209"/>
      <c r="L233" s="209"/>
      <c r="M233" s="209"/>
      <c r="N233" s="209"/>
      <c r="O233" s="209"/>
      <c r="P233" s="209"/>
      <c r="Q233" s="209"/>
      <c r="R233" s="209"/>
      <c r="S233" s="209"/>
      <c r="T233" s="209"/>
      <c r="U233" s="209"/>
      <c r="V233" s="209"/>
      <c r="W233" s="209"/>
      <c r="X233" s="209"/>
      <c r="Y233" s="209"/>
      <c r="Z233" s="209"/>
      <c r="AA233" s="209"/>
      <c r="AB233" s="209"/>
      <c r="AC233" s="209"/>
      <c r="AD233" s="209"/>
      <c r="AE233" s="209"/>
    </row>
    <row r="234" spans="1:31" s="159" customFormat="1" ht="15.75">
      <c r="A234" s="205"/>
      <c r="B234" s="209"/>
      <c r="C234" s="209"/>
      <c r="D234" s="209"/>
      <c r="E234" s="209"/>
      <c r="F234" s="209"/>
      <c r="G234" s="209"/>
      <c r="H234" s="209"/>
      <c r="I234" s="209"/>
      <c r="J234" s="209"/>
      <c r="K234" s="209"/>
      <c r="L234" s="209"/>
      <c r="M234" s="209"/>
      <c r="N234" s="209"/>
      <c r="O234" s="209"/>
      <c r="P234" s="209"/>
      <c r="Q234" s="209"/>
      <c r="R234" s="209"/>
      <c r="S234" s="209"/>
      <c r="T234" s="209"/>
      <c r="U234" s="209"/>
      <c r="V234" s="209"/>
      <c r="W234" s="209"/>
      <c r="X234" s="209"/>
      <c r="Y234" s="209"/>
      <c r="Z234" s="209"/>
      <c r="AA234" s="209"/>
      <c r="AB234" s="209"/>
      <c r="AC234" s="209"/>
      <c r="AD234" s="209"/>
      <c r="AE234" s="209"/>
    </row>
    <row r="235" spans="1:31" s="159" customFormat="1" ht="15.75">
      <c r="A235" s="205"/>
      <c r="B235" s="209"/>
      <c r="C235" s="209"/>
      <c r="D235" s="209"/>
      <c r="E235" s="209"/>
      <c r="F235" s="209"/>
      <c r="G235" s="209"/>
      <c r="H235" s="209"/>
      <c r="I235" s="209"/>
      <c r="J235" s="209"/>
      <c r="K235" s="209"/>
      <c r="L235" s="209"/>
      <c r="M235" s="209"/>
      <c r="N235" s="209"/>
      <c r="O235" s="209"/>
      <c r="P235" s="209"/>
      <c r="Q235" s="209"/>
      <c r="R235" s="209"/>
      <c r="S235" s="209"/>
      <c r="T235" s="209"/>
      <c r="U235" s="209"/>
      <c r="V235" s="209"/>
      <c r="W235" s="209"/>
      <c r="X235" s="209"/>
      <c r="Y235" s="209"/>
      <c r="Z235" s="209"/>
      <c r="AA235" s="209"/>
      <c r="AB235" s="209"/>
      <c r="AC235" s="209"/>
      <c r="AD235" s="209"/>
      <c r="AE235" s="209"/>
    </row>
    <row r="236" spans="1:31" s="159" customFormat="1" ht="15.75">
      <c r="A236" s="205"/>
      <c r="B236" s="209"/>
      <c r="C236" s="209"/>
      <c r="D236" s="209"/>
      <c r="E236" s="209"/>
      <c r="F236" s="209"/>
      <c r="G236" s="209"/>
      <c r="H236" s="209"/>
      <c r="I236" s="209"/>
      <c r="J236" s="209"/>
      <c r="K236" s="209"/>
      <c r="L236" s="209"/>
      <c r="M236" s="209"/>
      <c r="N236" s="209"/>
      <c r="O236" s="209"/>
      <c r="P236" s="209"/>
      <c r="Q236" s="209"/>
      <c r="R236" s="209"/>
      <c r="S236" s="209"/>
      <c r="T236" s="209"/>
      <c r="U236" s="209"/>
      <c r="V236" s="209"/>
      <c r="W236" s="209"/>
      <c r="X236" s="209"/>
      <c r="Y236" s="209"/>
      <c r="Z236" s="209"/>
      <c r="AA236" s="209"/>
      <c r="AB236" s="209"/>
      <c r="AC236" s="209"/>
      <c r="AD236" s="209"/>
      <c r="AE236" s="209"/>
    </row>
    <row r="237" spans="1:31" s="159" customFormat="1" ht="15.75">
      <c r="A237" s="205"/>
      <c r="B237" s="209"/>
      <c r="C237" s="209"/>
      <c r="D237" s="209"/>
      <c r="E237" s="209"/>
      <c r="F237" s="209"/>
      <c r="G237" s="209"/>
      <c r="H237" s="209"/>
      <c r="I237" s="209"/>
      <c r="J237" s="209"/>
      <c r="K237" s="209"/>
      <c r="L237" s="209"/>
      <c r="M237" s="209"/>
      <c r="N237" s="209"/>
      <c r="O237" s="209"/>
      <c r="P237" s="209"/>
      <c r="Q237" s="209"/>
      <c r="R237" s="209"/>
      <c r="S237" s="209"/>
      <c r="T237" s="209"/>
      <c r="U237" s="209"/>
      <c r="V237" s="209"/>
      <c r="W237" s="209"/>
      <c r="X237" s="209"/>
      <c r="Y237" s="209"/>
      <c r="Z237" s="209"/>
      <c r="AA237" s="209"/>
      <c r="AB237" s="209"/>
      <c r="AC237" s="209"/>
      <c r="AD237" s="209"/>
      <c r="AE237" s="209"/>
    </row>
    <row r="238" spans="1:31" s="159" customFormat="1" ht="15.75">
      <c r="A238" s="205"/>
      <c r="B238" s="209"/>
      <c r="C238" s="209"/>
      <c r="D238" s="209"/>
      <c r="E238" s="209"/>
      <c r="F238" s="209"/>
      <c r="G238" s="209"/>
      <c r="H238" s="209"/>
      <c r="I238" s="209"/>
      <c r="J238" s="209"/>
      <c r="K238" s="209"/>
      <c r="L238" s="209"/>
      <c r="M238" s="209"/>
      <c r="N238" s="209"/>
      <c r="O238" s="209"/>
      <c r="P238" s="209"/>
      <c r="Q238" s="209"/>
      <c r="R238" s="209"/>
      <c r="S238" s="209"/>
      <c r="T238" s="209"/>
      <c r="U238" s="209"/>
      <c r="V238" s="209"/>
      <c r="W238" s="209"/>
      <c r="X238" s="209"/>
      <c r="Y238" s="209"/>
      <c r="Z238" s="209"/>
      <c r="AA238" s="209"/>
      <c r="AB238" s="209"/>
      <c r="AC238" s="209"/>
      <c r="AD238" s="209"/>
      <c r="AE238" s="209"/>
    </row>
    <row r="239" spans="1:31" s="159" customFormat="1" ht="15.75">
      <c r="A239" s="205"/>
      <c r="B239" s="209"/>
      <c r="C239" s="209"/>
      <c r="D239" s="209"/>
      <c r="E239" s="209"/>
      <c r="F239" s="209"/>
      <c r="G239" s="209"/>
      <c r="H239" s="209"/>
      <c r="I239" s="209"/>
      <c r="J239" s="209"/>
      <c r="K239" s="209"/>
      <c r="L239" s="209"/>
      <c r="M239" s="209"/>
      <c r="N239" s="209"/>
      <c r="O239" s="209"/>
      <c r="P239" s="209"/>
      <c r="Q239" s="209"/>
      <c r="R239" s="209"/>
      <c r="S239" s="209"/>
      <c r="T239" s="209"/>
      <c r="U239" s="209"/>
      <c r="V239" s="209"/>
      <c r="W239" s="209"/>
      <c r="X239" s="209"/>
      <c r="Y239" s="209"/>
      <c r="Z239" s="209"/>
      <c r="AA239" s="209"/>
      <c r="AB239" s="209"/>
      <c r="AC239" s="209"/>
      <c r="AD239" s="209"/>
      <c r="AE239" s="209"/>
    </row>
    <row r="240" spans="1:31" s="159" customFormat="1" ht="15.75">
      <c r="A240" s="205"/>
      <c r="B240" s="209"/>
      <c r="C240" s="209"/>
      <c r="D240" s="209"/>
      <c r="E240" s="209"/>
      <c r="F240" s="209"/>
      <c r="G240" s="209"/>
      <c r="H240" s="209"/>
      <c r="I240" s="209"/>
      <c r="J240" s="209"/>
      <c r="K240" s="209"/>
      <c r="L240" s="209"/>
      <c r="M240" s="209"/>
      <c r="N240" s="209"/>
      <c r="O240" s="209"/>
      <c r="P240" s="209"/>
      <c r="Q240" s="209"/>
      <c r="R240" s="209"/>
      <c r="S240" s="209"/>
      <c r="T240" s="209"/>
      <c r="U240" s="209"/>
      <c r="V240" s="209"/>
      <c r="W240" s="209"/>
      <c r="X240" s="209"/>
      <c r="Y240" s="209"/>
      <c r="Z240" s="209"/>
      <c r="AA240" s="209"/>
      <c r="AB240" s="209"/>
      <c r="AC240" s="209"/>
      <c r="AD240" s="209"/>
      <c r="AE240" s="209"/>
    </row>
    <row r="241" spans="1:31" s="159" customFormat="1" ht="15.75">
      <c r="A241" s="205"/>
      <c r="B241" s="209"/>
      <c r="C241" s="209"/>
      <c r="D241" s="209"/>
      <c r="E241" s="209"/>
      <c r="F241" s="209"/>
      <c r="G241" s="209"/>
      <c r="H241" s="209"/>
      <c r="I241" s="209"/>
      <c r="J241" s="209"/>
      <c r="K241" s="209"/>
      <c r="L241" s="209"/>
      <c r="M241" s="209"/>
      <c r="N241" s="209"/>
      <c r="O241" s="209"/>
      <c r="P241" s="209"/>
      <c r="Q241" s="209"/>
      <c r="R241" s="209"/>
      <c r="S241" s="209"/>
      <c r="T241" s="209"/>
      <c r="U241" s="209"/>
      <c r="V241" s="209"/>
      <c r="W241" s="209"/>
      <c r="X241" s="209"/>
      <c r="Y241" s="209"/>
      <c r="Z241" s="209"/>
      <c r="AA241" s="209"/>
      <c r="AB241" s="209"/>
      <c r="AC241" s="209"/>
      <c r="AD241" s="209"/>
      <c r="AE241" s="209"/>
    </row>
    <row r="242" spans="1:31" s="159" customFormat="1" ht="15.75">
      <c r="A242" s="205"/>
      <c r="B242" s="209"/>
      <c r="C242" s="209"/>
      <c r="D242" s="209"/>
      <c r="E242" s="209"/>
      <c r="F242" s="209"/>
      <c r="G242" s="209"/>
      <c r="H242" s="209"/>
      <c r="I242" s="209"/>
      <c r="J242" s="209"/>
      <c r="K242" s="209"/>
      <c r="L242" s="209"/>
      <c r="M242" s="209"/>
      <c r="N242" s="209"/>
      <c r="O242" s="209"/>
      <c r="P242" s="209"/>
      <c r="Q242" s="209"/>
      <c r="R242" s="209"/>
      <c r="S242" s="209"/>
      <c r="T242" s="209"/>
      <c r="U242" s="209"/>
      <c r="V242" s="209"/>
      <c r="W242" s="209"/>
      <c r="X242" s="209"/>
      <c r="Y242" s="209"/>
      <c r="Z242" s="209"/>
      <c r="AA242" s="209"/>
      <c r="AB242" s="209"/>
      <c r="AC242" s="209"/>
      <c r="AD242" s="209"/>
      <c r="AE242" s="209"/>
    </row>
    <row r="243" spans="1:31" s="159" customFormat="1" ht="15.75">
      <c r="A243" s="205"/>
      <c r="B243" s="209"/>
      <c r="C243" s="209"/>
      <c r="D243" s="209"/>
      <c r="E243" s="209"/>
      <c r="F243" s="209"/>
      <c r="G243" s="209"/>
      <c r="H243" s="209"/>
      <c r="I243" s="209"/>
      <c r="J243" s="209"/>
      <c r="K243" s="209"/>
      <c r="L243" s="209"/>
      <c r="M243" s="209"/>
      <c r="N243" s="209"/>
      <c r="O243" s="209"/>
      <c r="P243" s="209"/>
      <c r="Q243" s="209"/>
      <c r="R243" s="209"/>
      <c r="S243" s="209"/>
      <c r="T243" s="209"/>
      <c r="U243" s="209"/>
      <c r="V243" s="209"/>
      <c r="W243" s="209"/>
      <c r="X243" s="209"/>
      <c r="Y243" s="209"/>
      <c r="Z243" s="209"/>
      <c r="AA243" s="209"/>
      <c r="AB243" s="209"/>
      <c r="AC243" s="209"/>
      <c r="AD243" s="209"/>
      <c r="AE243" s="209"/>
    </row>
    <row r="244" spans="1:31" s="159" customFormat="1" ht="15.75">
      <c r="A244" s="205"/>
      <c r="B244" s="209"/>
      <c r="C244" s="209"/>
      <c r="D244" s="209"/>
      <c r="E244" s="209"/>
      <c r="F244" s="209"/>
      <c r="G244" s="209"/>
      <c r="H244" s="209"/>
      <c r="I244" s="209"/>
      <c r="J244" s="209"/>
      <c r="K244" s="209"/>
      <c r="L244" s="209"/>
      <c r="M244" s="209"/>
      <c r="N244" s="209"/>
      <c r="O244" s="209"/>
      <c r="P244" s="209"/>
      <c r="Q244" s="209"/>
      <c r="R244" s="209"/>
      <c r="S244" s="209"/>
      <c r="T244" s="209"/>
      <c r="U244" s="209"/>
      <c r="V244" s="209"/>
      <c r="W244" s="209"/>
      <c r="X244" s="209"/>
      <c r="Y244" s="209"/>
      <c r="Z244" s="209"/>
      <c r="AA244" s="209"/>
      <c r="AB244" s="209"/>
      <c r="AC244" s="209"/>
      <c r="AD244" s="209"/>
      <c r="AE244" s="209"/>
    </row>
    <row r="245" spans="1:31" s="159" customFormat="1" ht="15.75">
      <c r="A245" s="205"/>
      <c r="B245" s="209"/>
      <c r="C245" s="209"/>
      <c r="D245" s="209"/>
      <c r="E245" s="209"/>
      <c r="F245" s="209"/>
      <c r="G245" s="209"/>
      <c r="H245" s="209"/>
      <c r="I245" s="209"/>
      <c r="J245" s="209"/>
      <c r="K245" s="209"/>
      <c r="L245" s="209"/>
      <c r="M245" s="209"/>
      <c r="N245" s="209"/>
      <c r="O245" s="209"/>
      <c r="P245" s="209"/>
      <c r="Q245" s="209"/>
      <c r="R245" s="209"/>
      <c r="S245" s="209"/>
      <c r="T245" s="209"/>
      <c r="U245" s="209"/>
      <c r="V245" s="209"/>
      <c r="W245" s="209"/>
      <c r="X245" s="209"/>
      <c r="Y245" s="209"/>
      <c r="Z245" s="209"/>
      <c r="AA245" s="209"/>
      <c r="AB245" s="209"/>
      <c r="AC245" s="209"/>
      <c r="AD245" s="209"/>
      <c r="AE245" s="209"/>
    </row>
    <row r="246" spans="1:31" s="159" customFormat="1" ht="15.75">
      <c r="A246" s="205"/>
      <c r="B246" s="209"/>
      <c r="C246" s="209"/>
      <c r="D246" s="209"/>
      <c r="E246" s="209"/>
      <c r="F246" s="209"/>
      <c r="G246" s="209"/>
      <c r="H246" s="209"/>
      <c r="I246" s="209"/>
      <c r="J246" s="209"/>
      <c r="K246" s="209"/>
      <c r="L246" s="209"/>
      <c r="M246" s="209"/>
      <c r="N246" s="209"/>
      <c r="O246" s="209"/>
      <c r="P246" s="209"/>
      <c r="Q246" s="209"/>
      <c r="R246" s="209"/>
      <c r="S246" s="209"/>
      <c r="T246" s="209"/>
      <c r="U246" s="209"/>
      <c r="V246" s="209"/>
      <c r="W246" s="209"/>
      <c r="X246" s="209"/>
      <c r="Y246" s="209"/>
      <c r="Z246" s="209"/>
      <c r="AA246" s="209"/>
      <c r="AB246" s="209"/>
      <c r="AC246" s="209"/>
      <c r="AD246" s="209"/>
      <c r="AE246" s="209"/>
    </row>
    <row r="247" spans="1:31" s="159" customFormat="1" ht="15.75">
      <c r="A247" s="205"/>
      <c r="B247" s="209"/>
      <c r="C247" s="209"/>
      <c r="D247" s="209"/>
      <c r="E247" s="209"/>
      <c r="F247" s="209"/>
      <c r="G247" s="209"/>
      <c r="H247" s="209"/>
      <c r="I247" s="209"/>
      <c r="J247" s="209"/>
      <c r="K247" s="209"/>
      <c r="L247" s="209"/>
      <c r="M247" s="209"/>
      <c r="N247" s="209"/>
      <c r="O247" s="209"/>
      <c r="P247" s="209"/>
      <c r="Q247" s="209"/>
      <c r="R247" s="209"/>
      <c r="S247" s="209"/>
      <c r="T247" s="209"/>
      <c r="U247" s="209"/>
      <c r="V247" s="209"/>
      <c r="W247" s="209"/>
      <c r="X247" s="209"/>
      <c r="Y247" s="209"/>
      <c r="Z247" s="209"/>
      <c r="AA247" s="209"/>
      <c r="AB247" s="209"/>
      <c r="AC247" s="209"/>
      <c r="AD247" s="209"/>
      <c r="AE247" s="209"/>
    </row>
    <row r="248" spans="1:31" s="159" customFormat="1" ht="15.75">
      <c r="A248" s="205"/>
      <c r="B248" s="209"/>
      <c r="C248" s="209"/>
      <c r="D248" s="209"/>
      <c r="E248" s="209"/>
      <c r="F248" s="209"/>
      <c r="G248" s="209"/>
      <c r="H248" s="209"/>
      <c r="I248" s="209"/>
      <c r="J248" s="209"/>
      <c r="K248" s="209"/>
      <c r="L248" s="209"/>
      <c r="M248" s="209"/>
      <c r="N248" s="209"/>
      <c r="O248" s="209"/>
      <c r="P248" s="209"/>
      <c r="Q248" s="209"/>
      <c r="R248" s="209"/>
      <c r="S248" s="209"/>
      <c r="T248" s="209"/>
      <c r="U248" s="209"/>
      <c r="V248" s="209"/>
      <c r="W248" s="209"/>
      <c r="X248" s="209"/>
      <c r="Y248" s="209"/>
      <c r="Z248" s="209"/>
      <c r="AA248" s="209"/>
      <c r="AB248" s="209"/>
      <c r="AC248" s="209"/>
      <c r="AD248" s="209"/>
      <c r="AE248" s="209"/>
    </row>
    <row r="249" spans="1:31" s="159" customFormat="1" ht="15.75">
      <c r="A249" s="205"/>
      <c r="B249" s="209"/>
      <c r="C249" s="209"/>
      <c r="D249" s="209"/>
      <c r="E249" s="209"/>
      <c r="F249" s="209"/>
      <c r="G249" s="209"/>
      <c r="H249" s="209"/>
      <c r="I249" s="209"/>
      <c r="J249" s="209"/>
      <c r="K249" s="209"/>
      <c r="L249" s="209"/>
      <c r="M249" s="209"/>
      <c r="N249" s="209"/>
      <c r="O249" s="209"/>
      <c r="P249" s="209"/>
      <c r="Q249" s="209"/>
      <c r="R249" s="209"/>
      <c r="S249" s="209"/>
      <c r="T249" s="209"/>
      <c r="U249" s="209"/>
      <c r="V249" s="209"/>
      <c r="W249" s="209"/>
      <c r="X249" s="209"/>
      <c r="Y249" s="209"/>
      <c r="Z249" s="209"/>
      <c r="AA249" s="209"/>
      <c r="AB249" s="209"/>
      <c r="AC249" s="209"/>
      <c r="AD249" s="209"/>
      <c r="AE249" s="209"/>
    </row>
    <row r="250" spans="1:31" s="159" customFormat="1" ht="15.75">
      <c r="A250" s="205"/>
      <c r="B250" s="209"/>
      <c r="C250" s="209"/>
      <c r="D250" s="209"/>
      <c r="E250" s="209"/>
      <c r="F250" s="209"/>
      <c r="G250" s="209"/>
      <c r="H250" s="209"/>
      <c r="I250" s="209"/>
      <c r="J250" s="209"/>
      <c r="K250" s="209"/>
      <c r="L250" s="209"/>
      <c r="M250" s="209"/>
      <c r="N250" s="209"/>
      <c r="O250" s="209"/>
      <c r="P250" s="209"/>
      <c r="Q250" s="209"/>
      <c r="R250" s="209"/>
      <c r="S250" s="209"/>
      <c r="T250" s="209"/>
      <c r="U250" s="209"/>
      <c r="V250" s="209"/>
      <c r="W250" s="209"/>
      <c r="X250" s="209"/>
      <c r="Y250" s="209"/>
      <c r="Z250" s="209"/>
      <c r="AA250" s="209"/>
      <c r="AB250" s="209"/>
      <c r="AC250" s="209"/>
      <c r="AD250" s="209"/>
      <c r="AE250" s="209"/>
    </row>
    <row r="251" spans="1:31" s="159" customFormat="1" ht="15.75">
      <c r="A251" s="205"/>
      <c r="B251" s="209"/>
      <c r="C251" s="209"/>
      <c r="D251" s="209"/>
      <c r="E251" s="209"/>
      <c r="F251" s="209"/>
      <c r="G251" s="209"/>
      <c r="H251" s="209"/>
      <c r="I251" s="209"/>
      <c r="J251" s="209"/>
      <c r="K251" s="209"/>
      <c r="L251" s="209"/>
      <c r="M251" s="209"/>
      <c r="N251" s="209"/>
      <c r="O251" s="209"/>
      <c r="P251" s="209"/>
      <c r="Q251" s="209"/>
      <c r="R251" s="209"/>
      <c r="S251" s="209"/>
      <c r="T251" s="209"/>
      <c r="U251" s="209"/>
      <c r="V251" s="209"/>
      <c r="W251" s="209"/>
      <c r="X251" s="209"/>
      <c r="Y251" s="209"/>
      <c r="Z251" s="209"/>
      <c r="AA251" s="209"/>
      <c r="AB251" s="209"/>
      <c r="AC251" s="209"/>
      <c r="AD251" s="209"/>
      <c r="AE251" s="209"/>
    </row>
    <row r="252" spans="1:31" s="159" customFormat="1" ht="15.75">
      <c r="A252" s="205"/>
      <c r="B252" s="209"/>
      <c r="C252" s="209"/>
      <c r="D252" s="209"/>
      <c r="E252" s="209"/>
      <c r="F252" s="209"/>
      <c r="G252" s="209"/>
      <c r="H252" s="209"/>
      <c r="I252" s="209"/>
      <c r="J252" s="209"/>
      <c r="K252" s="209"/>
      <c r="L252" s="209"/>
      <c r="M252" s="209"/>
      <c r="N252" s="209"/>
      <c r="O252" s="209"/>
      <c r="P252" s="209"/>
      <c r="Q252" s="209"/>
      <c r="R252" s="209"/>
      <c r="S252" s="209"/>
      <c r="T252" s="209"/>
      <c r="U252" s="209"/>
      <c r="V252" s="209"/>
      <c r="W252" s="209"/>
      <c r="X252" s="209"/>
      <c r="Y252" s="209"/>
      <c r="Z252" s="209"/>
      <c r="AA252" s="209"/>
      <c r="AB252" s="209"/>
      <c r="AC252" s="209"/>
      <c r="AD252" s="209"/>
      <c r="AE252" s="209"/>
    </row>
    <row r="253" spans="1:31" s="159" customFormat="1" ht="15.75">
      <c r="A253" s="205"/>
      <c r="B253" s="209"/>
      <c r="C253" s="209"/>
      <c r="D253" s="209"/>
      <c r="E253" s="209"/>
      <c r="F253" s="209"/>
      <c r="G253" s="209"/>
      <c r="H253" s="209"/>
      <c r="I253" s="209"/>
      <c r="J253" s="209"/>
      <c r="K253" s="209"/>
      <c r="L253" s="209"/>
      <c r="M253" s="209"/>
      <c r="N253" s="209"/>
      <c r="O253" s="209"/>
      <c r="P253" s="209"/>
      <c r="Q253" s="209"/>
      <c r="R253" s="209"/>
      <c r="S253" s="209"/>
      <c r="T253" s="209"/>
      <c r="U253" s="209"/>
      <c r="V253" s="209"/>
      <c r="W253" s="209"/>
      <c r="X253" s="209"/>
      <c r="Y253" s="209"/>
      <c r="Z253" s="209"/>
      <c r="AA253" s="209"/>
      <c r="AB253" s="209"/>
      <c r="AC253" s="209"/>
      <c r="AD253" s="209"/>
      <c r="AE253" s="209"/>
    </row>
    <row r="254" spans="1:31" s="159" customFormat="1" ht="15.75">
      <c r="A254" s="205"/>
      <c r="B254" s="209"/>
      <c r="C254" s="209"/>
      <c r="D254" s="209"/>
      <c r="E254" s="209"/>
      <c r="F254" s="209"/>
      <c r="G254" s="209"/>
      <c r="H254" s="209"/>
      <c r="I254" s="209"/>
      <c r="J254" s="209"/>
      <c r="K254" s="209"/>
      <c r="L254" s="209"/>
      <c r="M254" s="209"/>
      <c r="N254" s="209"/>
      <c r="O254" s="209"/>
      <c r="P254" s="209"/>
      <c r="Q254" s="209"/>
      <c r="R254" s="209"/>
      <c r="S254" s="209"/>
      <c r="T254" s="209"/>
      <c r="U254" s="209"/>
      <c r="V254" s="209"/>
      <c r="W254" s="209"/>
      <c r="X254" s="209"/>
      <c r="Y254" s="209"/>
      <c r="Z254" s="209"/>
      <c r="AA254" s="209"/>
      <c r="AB254" s="209"/>
      <c r="AC254" s="209"/>
      <c r="AD254" s="209"/>
      <c r="AE254" s="209"/>
    </row>
    <row r="255" spans="1:31" s="159" customFormat="1" ht="15.75">
      <c r="A255" s="205"/>
      <c r="B255" s="209"/>
      <c r="C255" s="209"/>
      <c r="D255" s="209"/>
      <c r="E255" s="209"/>
      <c r="F255" s="209"/>
      <c r="G255" s="209"/>
      <c r="H255" s="209"/>
      <c r="I255" s="209"/>
      <c r="J255" s="209"/>
      <c r="K255" s="209"/>
      <c r="L255" s="209"/>
      <c r="M255" s="209"/>
      <c r="N255" s="209"/>
      <c r="O255" s="209"/>
      <c r="P255" s="209"/>
      <c r="Q255" s="209"/>
      <c r="R255" s="209"/>
      <c r="S255" s="209"/>
      <c r="T255" s="209"/>
      <c r="U255" s="209"/>
      <c r="V255" s="209"/>
      <c r="W255" s="209"/>
      <c r="X255" s="209"/>
      <c r="Y255" s="209"/>
      <c r="Z255" s="209"/>
      <c r="AA255" s="209"/>
      <c r="AB255" s="209"/>
      <c r="AC255" s="209"/>
      <c r="AD255" s="209"/>
      <c r="AE255" s="209"/>
    </row>
    <row r="256" spans="1:31" s="159" customFormat="1" ht="15.75">
      <c r="A256" s="205"/>
      <c r="B256" s="209"/>
      <c r="C256" s="209"/>
      <c r="D256" s="209"/>
      <c r="E256" s="209"/>
      <c r="F256" s="209"/>
      <c r="G256" s="209"/>
      <c r="H256" s="209"/>
      <c r="I256" s="209"/>
      <c r="J256" s="209"/>
      <c r="K256" s="209"/>
      <c r="L256" s="209"/>
      <c r="M256" s="209"/>
      <c r="N256" s="209"/>
      <c r="O256" s="209"/>
      <c r="P256" s="209"/>
      <c r="Q256" s="209"/>
      <c r="R256" s="209"/>
      <c r="S256" s="209"/>
      <c r="T256" s="209"/>
      <c r="U256" s="209"/>
      <c r="V256" s="209"/>
      <c r="W256" s="209"/>
      <c r="X256" s="209"/>
      <c r="Y256" s="209"/>
      <c r="Z256" s="209"/>
      <c r="AA256" s="209"/>
      <c r="AB256" s="209"/>
      <c r="AC256" s="209"/>
      <c r="AD256" s="209"/>
      <c r="AE256" s="209"/>
    </row>
    <row r="257" spans="1:31" s="159" customFormat="1" ht="15.75">
      <c r="A257" s="205"/>
      <c r="B257" s="209"/>
      <c r="C257" s="209"/>
      <c r="D257" s="209"/>
      <c r="E257" s="209"/>
      <c r="F257" s="209"/>
      <c r="G257" s="209"/>
      <c r="H257" s="209"/>
      <c r="I257" s="209"/>
      <c r="J257" s="209"/>
      <c r="K257" s="209"/>
      <c r="L257" s="209"/>
      <c r="M257" s="209"/>
      <c r="N257" s="209"/>
      <c r="O257" s="209"/>
      <c r="P257" s="209"/>
      <c r="Q257" s="209"/>
      <c r="R257" s="209"/>
      <c r="S257" s="209"/>
      <c r="T257" s="209"/>
      <c r="U257" s="209"/>
      <c r="V257" s="209"/>
      <c r="W257" s="209"/>
      <c r="X257" s="209"/>
      <c r="Y257" s="209"/>
      <c r="Z257" s="209"/>
      <c r="AA257" s="209"/>
      <c r="AB257" s="209"/>
      <c r="AC257" s="209"/>
      <c r="AD257" s="209"/>
      <c r="AE257" s="209"/>
    </row>
    <row r="258" spans="1:31" s="159" customFormat="1" ht="15.75">
      <c r="A258" s="205"/>
      <c r="B258" s="209"/>
      <c r="C258" s="209"/>
      <c r="D258" s="209"/>
      <c r="E258" s="209"/>
      <c r="F258" s="209"/>
      <c r="G258" s="209"/>
      <c r="H258" s="209"/>
      <c r="I258" s="209"/>
      <c r="J258" s="209"/>
      <c r="K258" s="209"/>
      <c r="L258" s="209"/>
      <c r="M258" s="209"/>
      <c r="N258" s="209"/>
      <c r="O258" s="209"/>
      <c r="P258" s="209"/>
      <c r="Q258" s="209"/>
      <c r="R258" s="209"/>
      <c r="S258" s="209"/>
      <c r="T258" s="209"/>
      <c r="U258" s="209"/>
      <c r="V258" s="209"/>
      <c r="W258" s="209"/>
      <c r="X258" s="209"/>
      <c r="Y258" s="209"/>
      <c r="Z258" s="209"/>
      <c r="AA258" s="209"/>
      <c r="AB258" s="209"/>
      <c r="AC258" s="209"/>
      <c r="AD258" s="209"/>
      <c r="AE258" s="209"/>
    </row>
    <row r="259" spans="1:31" s="159" customFormat="1" ht="15.75">
      <c r="A259" s="205"/>
      <c r="B259" s="209"/>
      <c r="C259" s="209"/>
      <c r="D259" s="209"/>
      <c r="E259" s="209"/>
      <c r="F259" s="209"/>
      <c r="G259" s="209"/>
      <c r="H259" s="209"/>
      <c r="I259" s="209"/>
      <c r="J259" s="209"/>
      <c r="K259" s="209"/>
      <c r="L259" s="209"/>
      <c r="M259" s="209"/>
      <c r="N259" s="209"/>
      <c r="O259" s="209"/>
      <c r="P259" s="209"/>
      <c r="Q259" s="209"/>
      <c r="R259" s="209"/>
      <c r="S259" s="209"/>
      <c r="T259" s="209"/>
      <c r="U259" s="209"/>
      <c r="V259" s="209"/>
      <c r="W259" s="209"/>
      <c r="X259" s="209"/>
      <c r="Y259" s="209"/>
      <c r="Z259" s="209"/>
      <c r="AA259" s="209"/>
      <c r="AB259" s="209"/>
      <c r="AC259" s="209"/>
      <c r="AD259" s="209"/>
      <c r="AE259" s="209"/>
    </row>
    <row r="260" spans="1:31" s="159" customFormat="1" ht="15.75">
      <c r="A260" s="205"/>
      <c r="B260" s="209"/>
      <c r="C260" s="209"/>
      <c r="D260" s="209"/>
      <c r="E260" s="209"/>
      <c r="F260" s="209"/>
      <c r="G260" s="209"/>
      <c r="H260" s="209"/>
      <c r="I260" s="209"/>
      <c r="J260" s="209"/>
      <c r="K260" s="209"/>
      <c r="L260" s="209"/>
      <c r="M260" s="209"/>
      <c r="N260" s="209"/>
      <c r="O260" s="209"/>
      <c r="P260" s="209"/>
      <c r="Q260" s="209"/>
      <c r="R260" s="209"/>
      <c r="S260" s="209"/>
      <c r="T260" s="209"/>
      <c r="U260" s="209"/>
      <c r="V260" s="209"/>
      <c r="W260" s="209"/>
      <c r="X260" s="209"/>
      <c r="Y260" s="209"/>
      <c r="Z260" s="209"/>
      <c r="AA260" s="209"/>
      <c r="AB260" s="209"/>
      <c r="AC260" s="209"/>
      <c r="AD260" s="209"/>
      <c r="AE260" s="209"/>
    </row>
    <row r="261" spans="1:31" s="159" customFormat="1" ht="15.75">
      <c r="A261" s="205"/>
      <c r="B261" s="209"/>
      <c r="C261" s="209"/>
      <c r="D261" s="209"/>
      <c r="E261" s="209"/>
      <c r="F261" s="209"/>
      <c r="G261" s="209"/>
      <c r="H261" s="209"/>
      <c r="I261" s="209"/>
      <c r="J261" s="209"/>
      <c r="K261" s="209"/>
      <c r="L261" s="209"/>
      <c r="M261" s="209"/>
      <c r="N261" s="209"/>
      <c r="O261" s="209"/>
      <c r="P261" s="209"/>
      <c r="Q261" s="209"/>
      <c r="R261" s="209"/>
      <c r="S261" s="209"/>
      <c r="T261" s="209"/>
      <c r="U261" s="209"/>
      <c r="V261" s="209"/>
      <c r="W261" s="209"/>
      <c r="X261" s="209"/>
      <c r="Y261" s="209"/>
      <c r="Z261" s="209"/>
      <c r="AA261" s="209"/>
      <c r="AB261" s="209"/>
      <c r="AC261" s="209"/>
      <c r="AD261" s="209"/>
      <c r="AE261" s="209"/>
    </row>
    <row r="262" spans="1:31" s="159" customFormat="1" ht="15.75">
      <c r="A262" s="205"/>
      <c r="B262" s="209"/>
      <c r="C262" s="209"/>
      <c r="D262" s="209"/>
      <c r="E262" s="209"/>
      <c r="F262" s="209"/>
      <c r="G262" s="209"/>
      <c r="H262" s="209"/>
      <c r="I262" s="209"/>
      <c r="J262" s="209"/>
      <c r="K262" s="209"/>
      <c r="L262" s="209"/>
      <c r="M262" s="209"/>
      <c r="N262" s="209"/>
      <c r="O262" s="209"/>
      <c r="P262" s="209"/>
      <c r="Q262" s="209"/>
      <c r="R262" s="209"/>
      <c r="S262" s="209"/>
      <c r="T262" s="209"/>
      <c r="U262" s="209"/>
      <c r="V262" s="209"/>
      <c r="W262" s="209"/>
      <c r="X262" s="209"/>
      <c r="Y262" s="209"/>
      <c r="Z262" s="209"/>
      <c r="AA262" s="209"/>
      <c r="AB262" s="209"/>
      <c r="AC262" s="209"/>
      <c r="AD262" s="209"/>
      <c r="AE262" s="209"/>
    </row>
    <row r="263" spans="1:31" s="159" customFormat="1" ht="15.75">
      <c r="A263" s="205"/>
      <c r="B263" s="209"/>
      <c r="C263" s="209"/>
      <c r="D263" s="209"/>
      <c r="E263" s="209"/>
      <c r="F263" s="209"/>
      <c r="G263" s="209"/>
      <c r="H263" s="209"/>
      <c r="I263" s="209"/>
      <c r="J263" s="209"/>
      <c r="K263" s="209"/>
      <c r="L263" s="209"/>
      <c r="M263" s="209"/>
      <c r="N263" s="209"/>
      <c r="O263" s="209"/>
      <c r="P263" s="209"/>
      <c r="Q263" s="209"/>
      <c r="R263" s="209"/>
      <c r="S263" s="209"/>
      <c r="T263" s="209"/>
      <c r="U263" s="209"/>
      <c r="V263" s="209"/>
      <c r="W263" s="209"/>
      <c r="X263" s="209"/>
      <c r="Y263" s="209"/>
      <c r="Z263" s="209"/>
      <c r="AA263" s="209"/>
      <c r="AB263" s="209"/>
      <c r="AC263" s="209"/>
      <c r="AD263" s="209"/>
      <c r="AE263" s="209"/>
    </row>
    <row r="264" spans="1:31" s="159" customFormat="1" ht="15.75">
      <c r="A264" s="205"/>
      <c r="B264" s="209"/>
      <c r="C264" s="209"/>
      <c r="D264" s="209"/>
      <c r="E264" s="209"/>
      <c r="F264" s="209"/>
      <c r="G264" s="209"/>
      <c r="H264" s="209"/>
      <c r="I264" s="209"/>
      <c r="J264" s="209"/>
      <c r="K264" s="209"/>
      <c r="L264" s="209"/>
      <c r="M264" s="209"/>
      <c r="N264" s="209"/>
      <c r="O264" s="209"/>
      <c r="P264" s="209"/>
      <c r="Q264" s="209"/>
      <c r="R264" s="209"/>
      <c r="S264" s="209"/>
      <c r="T264" s="209"/>
      <c r="U264" s="209"/>
      <c r="V264" s="209"/>
      <c r="W264" s="209"/>
      <c r="X264" s="209"/>
      <c r="Y264" s="209"/>
      <c r="Z264" s="209"/>
      <c r="AA264" s="209"/>
      <c r="AB264" s="209"/>
      <c r="AC264" s="209"/>
      <c r="AD264" s="209"/>
      <c r="AE264" s="209"/>
    </row>
    <row r="265" spans="1:31" s="159" customFormat="1">
      <c r="A265" s="209"/>
      <c r="B265" s="209"/>
      <c r="C265" s="209"/>
      <c r="D265" s="209"/>
      <c r="E265" s="209"/>
      <c r="F265" s="209"/>
      <c r="G265" s="209"/>
      <c r="H265" s="209"/>
      <c r="I265" s="209"/>
      <c r="J265" s="209"/>
      <c r="K265" s="209"/>
      <c r="L265" s="209"/>
      <c r="M265" s="209"/>
      <c r="N265" s="209"/>
      <c r="O265" s="209"/>
      <c r="P265" s="209"/>
      <c r="Q265" s="209"/>
      <c r="R265" s="209"/>
      <c r="S265" s="209"/>
      <c r="T265" s="209"/>
      <c r="U265" s="209"/>
      <c r="V265" s="209"/>
      <c r="W265" s="209"/>
      <c r="X265" s="209"/>
      <c r="Y265" s="209"/>
      <c r="Z265" s="209"/>
      <c r="AA265" s="209"/>
      <c r="AB265" s="209"/>
      <c r="AC265" s="209"/>
      <c r="AD265" s="209"/>
      <c r="AE265" s="209"/>
    </row>
    <row r="266" spans="1:31" s="159" customFormat="1" ht="15.75">
      <c r="A266" s="205"/>
      <c r="B266" s="209"/>
      <c r="C266" s="209"/>
      <c r="D266" s="209"/>
      <c r="E266" s="209"/>
      <c r="F266" s="209"/>
      <c r="G266" s="209"/>
      <c r="H266" s="209"/>
      <c r="I266" s="209"/>
      <c r="J266" s="209"/>
      <c r="K266" s="209"/>
      <c r="L266" s="209"/>
      <c r="M266" s="209"/>
      <c r="N266" s="209"/>
      <c r="O266" s="209"/>
      <c r="P266" s="209"/>
      <c r="Q266" s="209"/>
      <c r="R266" s="209"/>
      <c r="S266" s="209"/>
      <c r="T266" s="209"/>
      <c r="U266" s="209"/>
      <c r="V266" s="209"/>
      <c r="W266" s="209"/>
      <c r="X266" s="209"/>
      <c r="Y266" s="209"/>
      <c r="Z266" s="209"/>
      <c r="AA266" s="209"/>
      <c r="AB266" s="209"/>
      <c r="AC266" s="209"/>
      <c r="AD266" s="209"/>
      <c r="AE266" s="209"/>
    </row>
    <row r="267" spans="1:31" s="159" customFormat="1" ht="15.75">
      <c r="A267" s="205"/>
      <c r="B267" s="209"/>
      <c r="C267" s="209"/>
      <c r="D267" s="209"/>
      <c r="E267" s="209"/>
      <c r="F267" s="209"/>
      <c r="G267" s="209"/>
      <c r="H267" s="209"/>
      <c r="I267" s="209"/>
      <c r="J267" s="209"/>
      <c r="K267" s="209"/>
      <c r="L267" s="209"/>
      <c r="M267" s="209"/>
      <c r="N267" s="209"/>
      <c r="O267" s="209"/>
      <c r="P267" s="209"/>
      <c r="Q267" s="209"/>
      <c r="R267" s="209"/>
      <c r="S267" s="209"/>
      <c r="T267" s="209"/>
      <c r="U267" s="209"/>
      <c r="V267" s="209"/>
      <c r="W267" s="209"/>
      <c r="X267" s="209"/>
      <c r="Y267" s="209"/>
      <c r="Z267" s="209"/>
      <c r="AA267" s="209"/>
      <c r="AB267" s="209"/>
      <c r="AC267" s="209"/>
      <c r="AD267" s="209"/>
      <c r="AE267" s="209"/>
    </row>
    <row r="268" spans="1:31" s="159" customFormat="1" ht="15.75">
      <c r="A268" s="205"/>
      <c r="B268" s="209"/>
      <c r="C268" s="209"/>
      <c r="D268" s="209"/>
      <c r="E268" s="209"/>
      <c r="F268" s="209"/>
      <c r="G268" s="209"/>
      <c r="H268" s="209"/>
      <c r="I268" s="209"/>
      <c r="J268" s="209"/>
      <c r="K268" s="209"/>
      <c r="L268" s="209"/>
      <c r="M268" s="209"/>
      <c r="N268" s="209"/>
      <c r="O268" s="209"/>
      <c r="P268" s="209"/>
      <c r="Q268" s="209"/>
      <c r="R268" s="209"/>
      <c r="S268" s="209"/>
      <c r="T268" s="209"/>
      <c r="U268" s="209"/>
      <c r="V268" s="209"/>
      <c r="W268" s="209"/>
      <c r="X268" s="209"/>
      <c r="Y268" s="209"/>
      <c r="Z268" s="209"/>
      <c r="AA268" s="209"/>
      <c r="AB268" s="209"/>
      <c r="AC268" s="209"/>
      <c r="AD268" s="209"/>
      <c r="AE268" s="209"/>
    </row>
    <row r="269" spans="1:31" s="159" customFormat="1" ht="15.75">
      <c r="A269" s="205"/>
      <c r="B269" s="209"/>
      <c r="C269" s="209"/>
      <c r="D269" s="209"/>
      <c r="E269" s="209"/>
      <c r="F269" s="209"/>
      <c r="G269" s="209"/>
      <c r="H269" s="209"/>
      <c r="I269" s="209"/>
      <c r="J269" s="209"/>
      <c r="K269" s="209"/>
      <c r="L269" s="209"/>
      <c r="M269" s="209"/>
      <c r="N269" s="209"/>
      <c r="O269" s="209"/>
      <c r="P269" s="209"/>
      <c r="Q269" s="209"/>
      <c r="R269" s="209"/>
      <c r="S269" s="209"/>
      <c r="T269" s="209"/>
      <c r="U269" s="209"/>
      <c r="V269" s="209"/>
      <c r="W269" s="209"/>
      <c r="X269" s="209"/>
      <c r="Y269" s="209"/>
      <c r="Z269" s="209"/>
      <c r="AA269" s="209"/>
      <c r="AB269" s="209"/>
      <c r="AC269" s="209"/>
      <c r="AD269" s="209"/>
      <c r="AE269" s="209"/>
    </row>
    <row r="270" spans="1:31" s="159" customFormat="1" ht="15.75">
      <c r="A270" s="205"/>
      <c r="B270" s="209"/>
      <c r="C270" s="209"/>
      <c r="D270" s="209"/>
      <c r="E270" s="209"/>
      <c r="F270" s="209"/>
      <c r="G270" s="209"/>
      <c r="H270" s="209"/>
      <c r="I270" s="209"/>
      <c r="J270" s="209"/>
      <c r="K270" s="209"/>
      <c r="L270" s="209"/>
      <c r="M270" s="209"/>
      <c r="N270" s="209"/>
      <c r="O270" s="209"/>
      <c r="P270" s="209"/>
      <c r="Q270" s="209"/>
      <c r="R270" s="209"/>
      <c r="S270" s="209"/>
      <c r="T270" s="209"/>
      <c r="U270" s="209"/>
      <c r="V270" s="209"/>
      <c r="W270" s="209"/>
      <c r="X270" s="209"/>
      <c r="Y270" s="209"/>
      <c r="Z270" s="209"/>
      <c r="AA270" s="209"/>
      <c r="AB270" s="209"/>
      <c r="AC270" s="209"/>
      <c r="AD270" s="209"/>
      <c r="AE270" s="209"/>
    </row>
    <row r="271" spans="1:31" s="159" customFormat="1" ht="15.75">
      <c r="A271" s="205"/>
      <c r="B271" s="209"/>
      <c r="C271" s="209"/>
      <c r="D271" s="209"/>
      <c r="E271" s="209"/>
      <c r="F271" s="209"/>
      <c r="G271" s="209"/>
      <c r="H271" s="209"/>
      <c r="I271" s="209"/>
      <c r="J271" s="209"/>
      <c r="K271" s="209"/>
      <c r="L271" s="209"/>
      <c r="M271" s="209"/>
      <c r="N271" s="209"/>
      <c r="O271" s="209"/>
      <c r="P271" s="209"/>
      <c r="Q271" s="209"/>
      <c r="R271" s="209"/>
      <c r="S271" s="209"/>
      <c r="T271" s="209"/>
      <c r="U271" s="209"/>
      <c r="V271" s="209"/>
      <c r="W271" s="209"/>
      <c r="X271" s="209"/>
      <c r="Y271" s="209"/>
      <c r="Z271" s="209"/>
      <c r="AA271" s="209"/>
      <c r="AB271" s="209"/>
      <c r="AC271" s="209"/>
      <c r="AD271" s="209"/>
      <c r="AE271" s="209"/>
    </row>
    <row r="272" spans="1:31" s="159" customFormat="1" ht="15.75">
      <c r="A272" s="205"/>
      <c r="B272" s="209"/>
      <c r="C272" s="209"/>
      <c r="D272" s="209"/>
      <c r="E272" s="209"/>
      <c r="F272" s="209"/>
      <c r="G272" s="209"/>
      <c r="H272" s="209"/>
      <c r="I272" s="209"/>
      <c r="J272" s="209"/>
      <c r="K272" s="209"/>
      <c r="L272" s="209"/>
      <c r="M272" s="209"/>
      <c r="N272" s="209"/>
      <c r="O272" s="209"/>
      <c r="P272" s="209"/>
      <c r="Q272" s="209"/>
      <c r="R272" s="209"/>
      <c r="S272" s="209"/>
      <c r="T272" s="209"/>
      <c r="U272" s="209"/>
      <c r="V272" s="209"/>
      <c r="W272" s="209"/>
      <c r="X272" s="209"/>
      <c r="Y272" s="209"/>
      <c r="Z272" s="209"/>
      <c r="AA272" s="209"/>
      <c r="AB272" s="209"/>
      <c r="AC272" s="209"/>
      <c r="AD272" s="209"/>
      <c r="AE272" s="209"/>
    </row>
    <row r="273" spans="1:31" s="159" customFormat="1" ht="15.75">
      <c r="A273" s="205"/>
      <c r="B273" s="209"/>
      <c r="C273" s="209"/>
      <c r="D273" s="209"/>
      <c r="E273" s="209"/>
      <c r="F273" s="209"/>
      <c r="G273" s="209"/>
      <c r="H273" s="209"/>
      <c r="I273" s="209"/>
      <c r="J273" s="209"/>
      <c r="K273" s="209"/>
      <c r="L273" s="209"/>
      <c r="M273" s="209"/>
      <c r="N273" s="209"/>
      <c r="O273" s="209"/>
      <c r="P273" s="209"/>
      <c r="Q273" s="209"/>
      <c r="R273" s="209"/>
      <c r="S273" s="209"/>
      <c r="T273" s="209"/>
      <c r="U273" s="209"/>
      <c r="V273" s="209"/>
      <c r="W273" s="209"/>
      <c r="X273" s="209"/>
      <c r="Y273" s="209"/>
      <c r="Z273" s="209"/>
      <c r="AA273" s="209"/>
      <c r="AB273" s="209"/>
      <c r="AC273" s="209"/>
      <c r="AD273" s="209"/>
      <c r="AE273" s="209"/>
    </row>
    <row r="274" spans="1:31" s="159" customFormat="1" ht="15.75">
      <c r="A274" s="205"/>
      <c r="B274" s="209"/>
      <c r="C274" s="209"/>
      <c r="D274" s="209"/>
      <c r="E274" s="209"/>
      <c r="F274" s="209"/>
      <c r="G274" s="209"/>
      <c r="H274" s="209"/>
      <c r="I274" s="209"/>
      <c r="J274" s="209"/>
      <c r="K274" s="209"/>
      <c r="L274" s="209"/>
      <c r="M274" s="209"/>
      <c r="N274" s="209"/>
      <c r="O274" s="209"/>
      <c r="P274" s="209"/>
      <c r="Q274" s="209"/>
      <c r="R274" s="209"/>
      <c r="S274" s="209"/>
      <c r="T274" s="209"/>
      <c r="U274" s="209"/>
      <c r="V274" s="209"/>
      <c r="W274" s="209"/>
      <c r="X274" s="209"/>
      <c r="Y274" s="209"/>
      <c r="Z274" s="209"/>
      <c r="AA274" s="209"/>
      <c r="AB274" s="209"/>
      <c r="AC274" s="209"/>
      <c r="AD274" s="209"/>
      <c r="AE274" s="209"/>
    </row>
    <row r="275" spans="1:31" s="159" customFormat="1" ht="15.75">
      <c r="A275" s="205"/>
      <c r="B275" s="209"/>
      <c r="C275" s="209"/>
      <c r="D275" s="209"/>
      <c r="E275" s="209"/>
      <c r="F275" s="209"/>
      <c r="G275" s="209"/>
      <c r="H275" s="209"/>
      <c r="I275" s="209"/>
      <c r="J275" s="209"/>
      <c r="K275" s="209"/>
      <c r="L275" s="209"/>
      <c r="M275" s="209"/>
      <c r="N275" s="209"/>
      <c r="O275" s="209"/>
      <c r="P275" s="209"/>
      <c r="Q275" s="209"/>
      <c r="R275" s="209"/>
      <c r="S275" s="209"/>
      <c r="T275" s="209"/>
      <c r="U275" s="209"/>
      <c r="V275" s="209"/>
      <c r="W275" s="209"/>
      <c r="X275" s="209"/>
      <c r="Y275" s="209"/>
      <c r="Z275" s="209"/>
      <c r="AA275" s="209"/>
      <c r="AB275" s="209"/>
      <c r="AC275" s="209"/>
      <c r="AD275" s="209"/>
      <c r="AE275" s="209"/>
    </row>
    <row r="276" spans="1:31" s="159" customFormat="1" ht="15.75">
      <c r="A276" s="205"/>
      <c r="B276" s="209"/>
      <c r="C276" s="209"/>
      <c r="D276" s="209"/>
      <c r="E276" s="209"/>
      <c r="F276" s="209"/>
      <c r="G276" s="209"/>
      <c r="H276" s="209"/>
      <c r="I276" s="209"/>
      <c r="J276" s="209"/>
      <c r="K276" s="209"/>
      <c r="L276" s="209"/>
      <c r="M276" s="209"/>
      <c r="N276" s="209"/>
      <c r="O276" s="209"/>
      <c r="P276" s="209"/>
      <c r="Q276" s="209"/>
      <c r="R276" s="209"/>
      <c r="S276" s="209"/>
      <c r="T276" s="209"/>
      <c r="U276" s="209"/>
      <c r="V276" s="209"/>
      <c r="W276" s="209"/>
      <c r="X276" s="209"/>
      <c r="Y276" s="209"/>
      <c r="Z276" s="209"/>
      <c r="AA276" s="209"/>
      <c r="AB276" s="209"/>
      <c r="AC276" s="209"/>
      <c r="AD276" s="209"/>
      <c r="AE276" s="209"/>
    </row>
    <row r="277" spans="1:31" s="159" customFormat="1" ht="15.75">
      <c r="A277" s="205"/>
      <c r="B277" s="209"/>
      <c r="C277" s="209"/>
      <c r="D277" s="209"/>
      <c r="E277" s="209"/>
      <c r="F277" s="209"/>
      <c r="G277" s="209"/>
      <c r="H277" s="209"/>
      <c r="I277" s="209"/>
      <c r="J277" s="209"/>
      <c r="K277" s="209"/>
      <c r="L277" s="209"/>
      <c r="M277" s="209"/>
      <c r="N277" s="209"/>
      <c r="O277" s="209"/>
      <c r="P277" s="209"/>
      <c r="Q277" s="209"/>
      <c r="R277" s="209"/>
      <c r="S277" s="209"/>
      <c r="T277" s="209"/>
      <c r="U277" s="209"/>
      <c r="V277" s="209"/>
      <c r="W277" s="209"/>
      <c r="X277" s="209"/>
      <c r="Y277" s="209"/>
      <c r="Z277" s="209"/>
      <c r="AA277" s="209"/>
      <c r="AB277" s="209"/>
      <c r="AC277" s="209"/>
      <c r="AD277" s="209"/>
      <c r="AE277" s="209"/>
    </row>
    <row r="278" spans="1:31" s="159" customFormat="1" ht="15.75">
      <c r="A278" s="205"/>
      <c r="B278" s="209"/>
      <c r="C278" s="209"/>
      <c r="D278" s="209"/>
      <c r="E278" s="209"/>
      <c r="F278" s="209"/>
      <c r="G278" s="209"/>
      <c r="H278" s="209"/>
      <c r="I278" s="209"/>
      <c r="J278" s="209"/>
      <c r="K278" s="209"/>
      <c r="L278" s="209"/>
      <c r="M278" s="209"/>
      <c r="N278" s="209"/>
      <c r="O278" s="209"/>
      <c r="P278" s="209"/>
      <c r="Q278" s="209"/>
      <c r="R278" s="209"/>
      <c r="S278" s="209"/>
      <c r="T278" s="209"/>
      <c r="U278" s="209"/>
      <c r="V278" s="209"/>
      <c r="W278" s="209"/>
      <c r="X278" s="209"/>
      <c r="Y278" s="209"/>
      <c r="Z278" s="209"/>
      <c r="AA278" s="209"/>
      <c r="AB278" s="209"/>
      <c r="AC278" s="209"/>
      <c r="AD278" s="209"/>
      <c r="AE278" s="209"/>
    </row>
    <row r="279" spans="1:31" s="159" customFormat="1" ht="15.75">
      <c r="A279" s="205"/>
      <c r="B279" s="209"/>
      <c r="C279" s="209"/>
      <c r="D279" s="209"/>
      <c r="E279" s="209"/>
      <c r="F279" s="209"/>
      <c r="G279" s="209"/>
      <c r="H279" s="209"/>
      <c r="I279" s="209"/>
      <c r="J279" s="209"/>
      <c r="K279" s="209"/>
      <c r="L279" s="209"/>
      <c r="M279" s="209"/>
      <c r="N279" s="209"/>
      <c r="O279" s="209"/>
      <c r="P279" s="209"/>
      <c r="Q279" s="209"/>
      <c r="R279" s="209"/>
      <c r="S279" s="209"/>
      <c r="T279" s="209"/>
      <c r="U279" s="209"/>
      <c r="V279" s="209"/>
      <c r="W279" s="209"/>
      <c r="X279" s="209"/>
      <c r="Y279" s="209"/>
      <c r="Z279" s="209"/>
      <c r="AA279" s="209"/>
      <c r="AB279" s="209"/>
      <c r="AC279" s="209"/>
      <c r="AD279" s="209"/>
      <c r="AE279" s="209"/>
    </row>
    <row r="280" spans="1:31" s="159" customFormat="1" ht="15.75">
      <c r="A280" s="205"/>
      <c r="B280" s="209"/>
      <c r="C280" s="209"/>
      <c r="D280" s="209"/>
      <c r="E280" s="209"/>
      <c r="F280" s="209"/>
      <c r="G280" s="209"/>
      <c r="H280" s="209"/>
      <c r="I280" s="209"/>
      <c r="J280" s="209"/>
      <c r="K280" s="209"/>
      <c r="L280" s="209"/>
      <c r="M280" s="209"/>
      <c r="N280" s="209"/>
      <c r="O280" s="209"/>
      <c r="P280" s="209"/>
      <c r="Q280" s="209"/>
      <c r="R280" s="209"/>
      <c r="S280" s="209"/>
      <c r="T280" s="209"/>
      <c r="U280" s="209"/>
      <c r="V280" s="209"/>
      <c r="W280" s="209"/>
      <c r="X280" s="209"/>
      <c r="Y280" s="209"/>
      <c r="Z280" s="209"/>
      <c r="AA280" s="209"/>
      <c r="AB280" s="209"/>
      <c r="AC280" s="209"/>
      <c r="AD280" s="209"/>
      <c r="AE280" s="209"/>
    </row>
    <row r="281" spans="1:31" s="159" customFormat="1" ht="15.75">
      <c r="A281" s="205"/>
      <c r="B281" s="209"/>
      <c r="C281" s="209"/>
      <c r="D281" s="209"/>
      <c r="E281" s="209"/>
      <c r="F281" s="209"/>
      <c r="G281" s="209"/>
      <c r="H281" s="209"/>
      <c r="I281" s="209"/>
      <c r="J281" s="209"/>
      <c r="K281" s="209"/>
      <c r="L281" s="209"/>
      <c r="M281" s="209"/>
      <c r="N281" s="209"/>
      <c r="O281" s="209"/>
      <c r="P281" s="209"/>
      <c r="Q281" s="209"/>
      <c r="R281" s="209"/>
      <c r="S281" s="209"/>
      <c r="T281" s="209"/>
      <c r="U281" s="209"/>
      <c r="V281" s="209"/>
      <c r="W281" s="209"/>
      <c r="X281" s="209"/>
      <c r="Y281" s="209"/>
      <c r="Z281" s="209"/>
      <c r="AA281" s="209"/>
      <c r="AB281" s="209"/>
      <c r="AC281" s="209"/>
      <c r="AD281" s="209"/>
      <c r="AE281" s="209"/>
    </row>
    <row r="282" spans="1:31" s="159" customFormat="1" ht="15.75">
      <c r="A282" s="205"/>
      <c r="B282" s="209"/>
      <c r="C282" s="209"/>
      <c r="D282" s="209"/>
      <c r="E282" s="209"/>
      <c r="F282" s="209"/>
      <c r="G282" s="209"/>
      <c r="H282" s="209"/>
      <c r="I282" s="209"/>
      <c r="J282" s="209"/>
      <c r="K282" s="209"/>
      <c r="L282" s="209"/>
      <c r="M282" s="209"/>
      <c r="N282" s="209"/>
      <c r="O282" s="209"/>
      <c r="P282" s="209"/>
      <c r="Q282" s="209"/>
      <c r="R282" s="209"/>
      <c r="S282" s="209"/>
      <c r="T282" s="209"/>
      <c r="U282" s="209"/>
      <c r="V282" s="209"/>
      <c r="W282" s="209"/>
      <c r="X282" s="209"/>
      <c r="Y282" s="209"/>
      <c r="Z282" s="209"/>
      <c r="AA282" s="209"/>
      <c r="AB282" s="209"/>
      <c r="AC282" s="209"/>
      <c r="AD282" s="209"/>
      <c r="AE282" s="209"/>
    </row>
    <row r="283" spans="1:31" s="159" customFormat="1" ht="15.75">
      <c r="A283" s="205"/>
      <c r="B283" s="209"/>
      <c r="C283" s="209"/>
      <c r="D283" s="209"/>
      <c r="E283" s="209"/>
      <c r="F283" s="209"/>
      <c r="G283" s="209"/>
      <c r="H283" s="209"/>
      <c r="I283" s="209"/>
      <c r="J283" s="209"/>
      <c r="K283" s="209"/>
      <c r="L283" s="209"/>
      <c r="M283" s="209"/>
      <c r="N283" s="209"/>
      <c r="O283" s="209"/>
      <c r="P283" s="209"/>
      <c r="Q283" s="209"/>
      <c r="R283" s="209"/>
      <c r="S283" s="209"/>
      <c r="T283" s="209"/>
      <c r="U283" s="209"/>
      <c r="V283" s="209"/>
      <c r="W283" s="209"/>
      <c r="X283" s="209"/>
      <c r="Y283" s="209"/>
      <c r="Z283" s="209"/>
      <c r="AA283" s="209"/>
      <c r="AB283" s="209"/>
      <c r="AC283" s="209"/>
      <c r="AD283" s="209"/>
      <c r="AE283" s="209"/>
    </row>
    <row r="284" spans="1:31" s="159" customFormat="1" ht="15.75">
      <c r="A284" s="215"/>
      <c r="B284" s="209"/>
      <c r="C284" s="209"/>
      <c r="D284" s="209"/>
      <c r="E284" s="209"/>
      <c r="F284" s="209"/>
      <c r="G284" s="209"/>
      <c r="H284" s="209"/>
      <c r="I284" s="209"/>
      <c r="J284" s="209"/>
      <c r="K284" s="209"/>
      <c r="L284" s="209"/>
      <c r="M284" s="209"/>
      <c r="N284" s="209"/>
      <c r="O284" s="209"/>
      <c r="P284" s="209"/>
      <c r="Q284" s="209"/>
      <c r="R284" s="209"/>
      <c r="S284" s="209"/>
      <c r="T284" s="209"/>
      <c r="U284" s="209"/>
      <c r="V284" s="209"/>
      <c r="W284" s="209"/>
      <c r="X284" s="209"/>
      <c r="Y284" s="209"/>
      <c r="Z284" s="209"/>
      <c r="AA284" s="209"/>
      <c r="AB284" s="209"/>
      <c r="AC284" s="209"/>
      <c r="AD284" s="209"/>
      <c r="AE284" s="209"/>
    </row>
    <row r="285" spans="1:31" s="159" customFormat="1" ht="15.75">
      <c r="A285" s="205"/>
      <c r="B285" s="209"/>
      <c r="C285" s="209"/>
      <c r="D285" s="209"/>
      <c r="E285" s="209"/>
      <c r="F285" s="209"/>
      <c r="G285" s="209"/>
      <c r="H285" s="209"/>
      <c r="I285" s="209"/>
      <c r="J285" s="209"/>
      <c r="K285" s="209"/>
      <c r="L285" s="209"/>
      <c r="M285" s="209"/>
      <c r="N285" s="209"/>
      <c r="O285" s="209"/>
      <c r="P285" s="209"/>
      <c r="Q285" s="209"/>
      <c r="R285" s="209"/>
      <c r="S285" s="209"/>
      <c r="T285" s="209"/>
      <c r="U285" s="209"/>
      <c r="V285" s="209"/>
      <c r="W285" s="209"/>
      <c r="X285" s="209"/>
      <c r="Y285" s="209"/>
      <c r="Z285" s="209"/>
      <c r="AA285" s="209"/>
      <c r="AB285" s="209"/>
      <c r="AC285" s="209"/>
      <c r="AD285" s="209"/>
      <c r="AE285" s="209"/>
    </row>
    <row r="286" spans="1:31" s="159" customFormat="1" ht="15.75">
      <c r="A286" s="205"/>
      <c r="B286" s="209"/>
      <c r="C286" s="209"/>
      <c r="D286" s="209"/>
      <c r="E286" s="209"/>
      <c r="F286" s="209"/>
      <c r="G286" s="209"/>
      <c r="H286" s="209"/>
      <c r="I286" s="209"/>
      <c r="J286" s="209"/>
      <c r="K286" s="209"/>
      <c r="L286" s="209"/>
      <c r="M286" s="209"/>
      <c r="N286" s="209"/>
      <c r="O286" s="209"/>
      <c r="P286" s="209"/>
      <c r="Q286" s="209"/>
      <c r="R286" s="209"/>
      <c r="S286" s="209"/>
      <c r="T286" s="209"/>
      <c r="U286" s="209"/>
      <c r="V286" s="209"/>
      <c r="W286" s="209"/>
      <c r="X286" s="209"/>
      <c r="Y286" s="209"/>
      <c r="Z286" s="209"/>
      <c r="AA286" s="209"/>
      <c r="AB286" s="209"/>
      <c r="AC286" s="209"/>
      <c r="AD286" s="209"/>
      <c r="AE286" s="209"/>
    </row>
    <row r="287" spans="1:31" s="159" customFormat="1" ht="15.75">
      <c r="A287" s="205"/>
      <c r="B287" s="209"/>
      <c r="C287" s="209"/>
      <c r="D287" s="209"/>
      <c r="E287" s="209"/>
      <c r="F287" s="209"/>
      <c r="G287" s="209"/>
      <c r="H287" s="209"/>
      <c r="I287" s="209"/>
      <c r="J287" s="209"/>
      <c r="K287" s="209"/>
      <c r="L287" s="209"/>
      <c r="M287" s="209"/>
      <c r="N287" s="209"/>
      <c r="O287" s="209"/>
      <c r="P287" s="209"/>
      <c r="Q287" s="209"/>
      <c r="R287" s="209"/>
      <c r="S287" s="209"/>
      <c r="T287" s="209"/>
      <c r="U287" s="209"/>
      <c r="V287" s="209"/>
      <c r="W287" s="209"/>
      <c r="X287" s="209"/>
      <c r="Y287" s="209"/>
      <c r="Z287" s="209"/>
      <c r="AA287" s="209"/>
      <c r="AB287" s="209"/>
      <c r="AC287" s="209"/>
      <c r="AD287" s="209"/>
      <c r="AE287" s="209"/>
    </row>
    <row r="288" spans="1:31" s="159" customFormat="1" ht="15.75">
      <c r="A288" s="205"/>
      <c r="B288" s="209"/>
      <c r="C288" s="209"/>
      <c r="D288" s="209"/>
      <c r="E288" s="209"/>
      <c r="F288" s="209"/>
      <c r="G288" s="209"/>
      <c r="H288" s="209"/>
      <c r="I288" s="209"/>
      <c r="J288" s="209"/>
      <c r="K288" s="209"/>
      <c r="L288" s="209"/>
      <c r="M288" s="209"/>
      <c r="N288" s="209"/>
      <c r="O288" s="209"/>
      <c r="P288" s="209"/>
      <c r="Q288" s="209"/>
      <c r="R288" s="209"/>
      <c r="S288" s="209"/>
      <c r="T288" s="209"/>
      <c r="U288" s="209"/>
      <c r="V288" s="209"/>
      <c r="W288" s="209"/>
      <c r="X288" s="209"/>
      <c r="Y288" s="209"/>
      <c r="Z288" s="209"/>
      <c r="AA288" s="209"/>
      <c r="AB288" s="209"/>
      <c r="AC288" s="209"/>
      <c r="AD288" s="209"/>
      <c r="AE288" s="209"/>
    </row>
    <row r="289" spans="1:31" s="159" customFormat="1" ht="15.75">
      <c r="A289" s="205"/>
      <c r="B289" s="209"/>
      <c r="C289" s="209"/>
      <c r="D289" s="209"/>
      <c r="E289" s="209"/>
      <c r="F289" s="209"/>
      <c r="G289" s="209"/>
      <c r="H289" s="209"/>
      <c r="I289" s="209"/>
      <c r="J289" s="209"/>
      <c r="K289" s="209"/>
      <c r="L289" s="209"/>
      <c r="M289" s="209"/>
      <c r="N289" s="209"/>
      <c r="O289" s="209"/>
      <c r="P289" s="209"/>
      <c r="Q289" s="209"/>
      <c r="R289" s="209"/>
      <c r="S289" s="209"/>
      <c r="T289" s="209"/>
      <c r="U289" s="209"/>
      <c r="V289" s="209"/>
      <c r="W289" s="209"/>
      <c r="X289" s="209"/>
      <c r="Y289" s="209"/>
      <c r="Z289" s="209"/>
      <c r="AA289" s="209"/>
      <c r="AB289" s="209"/>
      <c r="AC289" s="209"/>
      <c r="AD289" s="209"/>
      <c r="AE289" s="209"/>
    </row>
    <row r="290" spans="1:31" s="159" customFormat="1" ht="15.75">
      <c r="A290" s="205"/>
      <c r="B290" s="209"/>
      <c r="C290" s="209"/>
      <c r="D290" s="209"/>
      <c r="E290" s="209"/>
      <c r="F290" s="209"/>
      <c r="G290" s="209"/>
      <c r="H290" s="209"/>
      <c r="I290" s="209"/>
      <c r="J290" s="209"/>
      <c r="K290" s="209"/>
      <c r="L290" s="209"/>
      <c r="M290" s="209"/>
      <c r="N290" s="209"/>
      <c r="O290" s="209"/>
      <c r="P290" s="209"/>
      <c r="Q290" s="209"/>
      <c r="R290" s="209"/>
      <c r="S290" s="209"/>
      <c r="T290" s="209"/>
      <c r="U290" s="209"/>
      <c r="V290" s="209"/>
      <c r="W290" s="209"/>
      <c r="X290" s="209"/>
      <c r="Y290" s="209"/>
      <c r="Z290" s="209"/>
      <c r="AA290" s="209"/>
      <c r="AB290" s="209"/>
      <c r="AC290" s="209"/>
      <c r="AD290" s="209"/>
      <c r="AE290" s="209"/>
    </row>
    <row r="291" spans="1:31" s="159" customFormat="1" ht="15.75">
      <c r="A291" s="205"/>
      <c r="B291" s="209"/>
      <c r="C291" s="209"/>
      <c r="D291" s="209"/>
      <c r="E291" s="209"/>
      <c r="F291" s="209"/>
      <c r="G291" s="209"/>
      <c r="H291" s="209"/>
      <c r="I291" s="209"/>
      <c r="J291" s="209"/>
      <c r="K291" s="209"/>
      <c r="L291" s="209"/>
      <c r="M291" s="209"/>
      <c r="N291" s="209"/>
      <c r="O291" s="209"/>
      <c r="P291" s="209"/>
      <c r="Q291" s="209"/>
      <c r="R291" s="209"/>
      <c r="S291" s="209"/>
      <c r="T291" s="209"/>
      <c r="U291" s="209"/>
      <c r="V291" s="209"/>
      <c r="W291" s="209"/>
      <c r="X291" s="209"/>
      <c r="Y291" s="209"/>
      <c r="Z291" s="209"/>
      <c r="AA291" s="209"/>
      <c r="AB291" s="209"/>
      <c r="AC291" s="209"/>
      <c r="AD291" s="209"/>
      <c r="AE291" s="209"/>
    </row>
    <row r="292" spans="1:31" s="159" customFormat="1" ht="15.75">
      <c r="A292" s="205"/>
      <c r="B292" s="209"/>
      <c r="C292" s="209"/>
      <c r="D292" s="209"/>
      <c r="E292" s="209"/>
      <c r="F292" s="209"/>
      <c r="G292" s="209"/>
      <c r="H292" s="209"/>
      <c r="I292" s="209"/>
      <c r="J292" s="209"/>
      <c r="K292" s="209"/>
      <c r="L292" s="209"/>
      <c r="M292" s="209"/>
      <c r="N292" s="209"/>
      <c r="O292" s="209"/>
      <c r="P292" s="209"/>
      <c r="Q292" s="209"/>
      <c r="R292" s="209"/>
      <c r="S292" s="209"/>
      <c r="T292" s="209"/>
      <c r="U292" s="209"/>
      <c r="V292" s="209"/>
      <c r="W292" s="209"/>
      <c r="X292" s="209"/>
      <c r="Y292" s="209"/>
      <c r="Z292" s="209"/>
      <c r="AA292" s="209"/>
      <c r="AB292" s="209"/>
      <c r="AC292" s="209"/>
      <c r="AD292" s="209"/>
      <c r="AE292" s="209"/>
    </row>
    <row r="293" spans="1:31" s="159" customFormat="1" ht="15.75">
      <c r="A293" s="205"/>
      <c r="B293" s="209"/>
      <c r="C293" s="209"/>
      <c r="D293" s="209"/>
      <c r="E293" s="209"/>
      <c r="F293" s="209"/>
      <c r="G293" s="209"/>
      <c r="H293" s="209"/>
      <c r="I293" s="209"/>
      <c r="J293" s="209"/>
      <c r="K293" s="209"/>
      <c r="L293" s="209"/>
      <c r="M293" s="209"/>
      <c r="N293" s="209"/>
      <c r="O293" s="209"/>
      <c r="P293" s="209"/>
      <c r="Q293" s="209"/>
      <c r="R293" s="209"/>
      <c r="S293" s="209"/>
      <c r="T293" s="209"/>
      <c r="U293" s="209"/>
      <c r="V293" s="209"/>
      <c r="W293" s="209"/>
      <c r="X293" s="209"/>
      <c r="Y293" s="209"/>
      <c r="Z293" s="209"/>
      <c r="AA293" s="209"/>
      <c r="AB293" s="209"/>
      <c r="AC293" s="209"/>
      <c r="AD293" s="209"/>
      <c r="AE293" s="209"/>
    </row>
    <row r="294" spans="1:31" s="213" customFormat="1" ht="15.75">
      <c r="A294" s="205"/>
      <c r="B294" s="209"/>
      <c r="C294" s="209"/>
      <c r="D294" s="209"/>
      <c r="E294" s="209"/>
      <c r="F294" s="209"/>
      <c r="G294" s="209"/>
      <c r="H294" s="209"/>
      <c r="I294" s="209"/>
      <c r="J294" s="209"/>
      <c r="K294" s="209"/>
      <c r="L294" s="209"/>
      <c r="M294" s="209"/>
      <c r="N294" s="209"/>
      <c r="O294" s="209"/>
      <c r="P294" s="209"/>
      <c r="Q294" s="209"/>
      <c r="R294" s="209"/>
      <c r="S294" s="209"/>
      <c r="T294" s="209"/>
      <c r="U294" s="209"/>
      <c r="V294" s="209"/>
      <c r="W294" s="209"/>
      <c r="X294" s="209"/>
      <c r="Y294" s="209"/>
      <c r="Z294" s="209"/>
      <c r="AA294" s="209"/>
      <c r="AB294" s="209"/>
      <c r="AC294" s="209"/>
      <c r="AD294" s="209"/>
      <c r="AE294" s="209"/>
    </row>
    <row r="295" spans="1:31" s="159" customFormat="1" ht="15.75">
      <c r="A295" s="205"/>
      <c r="B295" s="209"/>
      <c r="C295" s="209"/>
      <c r="D295" s="209"/>
      <c r="E295" s="209"/>
      <c r="F295" s="209"/>
      <c r="G295" s="209"/>
      <c r="H295" s="209"/>
      <c r="I295" s="209"/>
      <c r="J295" s="209"/>
      <c r="K295" s="209"/>
      <c r="L295" s="209"/>
      <c r="M295" s="209"/>
      <c r="N295" s="209"/>
      <c r="O295" s="209"/>
      <c r="P295" s="209"/>
      <c r="Q295" s="209"/>
      <c r="R295" s="209"/>
      <c r="S295" s="209"/>
      <c r="T295" s="209"/>
      <c r="U295" s="209"/>
      <c r="V295" s="209"/>
      <c r="W295" s="209"/>
      <c r="X295" s="209"/>
      <c r="Y295" s="209"/>
      <c r="Z295" s="209"/>
      <c r="AA295" s="209"/>
      <c r="AB295" s="209"/>
      <c r="AC295" s="209"/>
      <c r="AD295" s="209"/>
      <c r="AE295" s="209"/>
    </row>
    <row r="296" spans="1:31" s="159" customFormat="1" ht="15.75">
      <c r="A296" s="205"/>
      <c r="B296" s="209"/>
      <c r="C296" s="209"/>
      <c r="D296" s="209"/>
      <c r="E296" s="209"/>
      <c r="F296" s="209"/>
      <c r="G296" s="209"/>
      <c r="H296" s="209"/>
      <c r="I296" s="209"/>
      <c r="J296" s="209"/>
      <c r="K296" s="209"/>
      <c r="L296" s="209"/>
      <c r="M296" s="209"/>
      <c r="N296" s="209"/>
      <c r="O296" s="209"/>
      <c r="P296" s="209"/>
      <c r="Q296" s="209"/>
      <c r="R296" s="209"/>
      <c r="S296" s="209"/>
      <c r="T296" s="209"/>
      <c r="U296" s="209"/>
      <c r="V296" s="209"/>
      <c r="W296" s="209"/>
      <c r="X296" s="209"/>
      <c r="Y296" s="209"/>
      <c r="Z296" s="209"/>
      <c r="AA296" s="209"/>
      <c r="AB296" s="209"/>
      <c r="AC296" s="209"/>
      <c r="AD296" s="209"/>
      <c r="AE296" s="209"/>
    </row>
    <row r="297" spans="1:31" s="159" customFormat="1" ht="15.75">
      <c r="A297" s="205"/>
      <c r="B297" s="209"/>
      <c r="C297" s="209"/>
      <c r="D297" s="209"/>
      <c r="E297" s="209"/>
      <c r="F297" s="209"/>
      <c r="G297" s="209"/>
      <c r="H297" s="209"/>
      <c r="I297" s="209"/>
      <c r="J297" s="209"/>
      <c r="K297" s="209"/>
      <c r="L297" s="209"/>
      <c r="M297" s="209"/>
      <c r="N297" s="209"/>
      <c r="O297" s="209"/>
      <c r="P297" s="209"/>
      <c r="Q297" s="209"/>
      <c r="R297" s="209"/>
      <c r="S297" s="209"/>
      <c r="T297" s="209"/>
      <c r="U297" s="209"/>
      <c r="V297" s="209"/>
      <c r="W297" s="209"/>
      <c r="X297" s="209"/>
      <c r="Y297" s="209"/>
      <c r="Z297" s="209"/>
      <c r="AA297" s="209"/>
      <c r="AB297" s="209"/>
      <c r="AC297" s="209"/>
      <c r="AD297" s="209"/>
      <c r="AE297" s="209"/>
    </row>
    <row r="298" spans="1:31" s="159" customFormat="1" ht="15.75">
      <c r="A298" s="205"/>
      <c r="B298" s="209"/>
      <c r="C298" s="209"/>
      <c r="D298" s="209"/>
      <c r="E298" s="209"/>
      <c r="F298" s="209"/>
      <c r="G298" s="209"/>
      <c r="H298" s="209"/>
      <c r="I298" s="209"/>
      <c r="J298" s="209"/>
      <c r="K298" s="209"/>
      <c r="L298" s="209"/>
      <c r="M298" s="209"/>
      <c r="N298" s="209"/>
      <c r="O298" s="209"/>
      <c r="P298" s="209"/>
      <c r="Q298" s="209"/>
      <c r="R298" s="209"/>
      <c r="S298" s="209"/>
      <c r="T298" s="209"/>
      <c r="U298" s="209"/>
      <c r="V298" s="209"/>
      <c r="W298" s="209"/>
      <c r="X298" s="209"/>
      <c r="Y298" s="209"/>
      <c r="Z298" s="209"/>
      <c r="AA298" s="209"/>
      <c r="AB298" s="209"/>
      <c r="AC298" s="209"/>
      <c r="AD298" s="209"/>
      <c r="AE298" s="209"/>
    </row>
    <row r="299" spans="1:31" s="159" customFormat="1" ht="15.75">
      <c r="A299" s="205"/>
      <c r="B299" s="209"/>
      <c r="C299" s="209"/>
      <c r="D299" s="209"/>
      <c r="E299" s="209"/>
      <c r="F299" s="209"/>
      <c r="G299" s="209"/>
      <c r="H299" s="209"/>
      <c r="I299" s="209"/>
      <c r="J299" s="209"/>
      <c r="K299" s="209"/>
      <c r="L299" s="209"/>
      <c r="M299" s="209"/>
      <c r="N299" s="209"/>
      <c r="O299" s="209"/>
      <c r="P299" s="209"/>
      <c r="Q299" s="209"/>
      <c r="R299" s="209"/>
      <c r="S299" s="209"/>
      <c r="T299" s="209"/>
      <c r="U299" s="209"/>
      <c r="V299" s="209"/>
      <c r="W299" s="209"/>
      <c r="X299" s="209"/>
      <c r="Y299" s="209"/>
      <c r="Z299" s="209"/>
      <c r="AA299" s="209"/>
      <c r="AB299" s="209"/>
      <c r="AC299" s="209"/>
      <c r="AD299" s="209"/>
      <c r="AE299" s="209"/>
    </row>
    <row r="300" spans="1:31" s="159" customFormat="1" ht="15.75">
      <c r="A300" s="205"/>
      <c r="B300" s="209"/>
      <c r="C300" s="209"/>
      <c r="D300" s="209"/>
      <c r="E300" s="209"/>
      <c r="F300" s="209"/>
      <c r="G300" s="209"/>
      <c r="H300" s="209"/>
      <c r="I300" s="209"/>
      <c r="J300" s="209"/>
      <c r="K300" s="209"/>
      <c r="L300" s="209"/>
      <c r="M300" s="209"/>
      <c r="N300" s="209"/>
      <c r="O300" s="209"/>
      <c r="P300" s="209"/>
      <c r="Q300" s="209"/>
      <c r="R300" s="209"/>
      <c r="S300" s="209"/>
      <c r="T300" s="209"/>
      <c r="U300" s="209"/>
      <c r="V300" s="209"/>
      <c r="W300" s="209"/>
      <c r="X300" s="209"/>
      <c r="Y300" s="209"/>
      <c r="Z300" s="209"/>
      <c r="AA300" s="209"/>
      <c r="AB300" s="209"/>
      <c r="AC300" s="209"/>
      <c r="AD300" s="209"/>
      <c r="AE300" s="209"/>
    </row>
    <row r="301" spans="1:31" s="159" customFormat="1" ht="15.75">
      <c r="A301" s="205"/>
      <c r="B301" s="209"/>
      <c r="C301" s="209"/>
      <c r="D301" s="209"/>
      <c r="E301" s="209"/>
      <c r="F301" s="209"/>
      <c r="G301" s="209"/>
      <c r="H301" s="209"/>
      <c r="I301" s="209"/>
      <c r="J301" s="209"/>
      <c r="K301" s="209"/>
      <c r="L301" s="209"/>
      <c r="M301" s="209"/>
      <c r="N301" s="209"/>
      <c r="O301" s="209"/>
      <c r="P301" s="209"/>
      <c r="Q301" s="209"/>
      <c r="R301" s="209"/>
      <c r="S301" s="209"/>
      <c r="T301" s="209"/>
      <c r="U301" s="209"/>
      <c r="V301" s="209"/>
      <c r="W301" s="209"/>
      <c r="X301" s="209"/>
      <c r="Y301" s="209"/>
      <c r="Z301" s="209"/>
      <c r="AA301" s="209"/>
      <c r="AB301" s="209"/>
      <c r="AC301" s="209"/>
      <c r="AD301" s="209"/>
      <c r="AE301" s="209"/>
    </row>
    <row r="302" spans="1:31" s="159" customFormat="1" ht="15.75">
      <c r="A302" s="205"/>
      <c r="B302" s="209"/>
      <c r="C302" s="209"/>
      <c r="D302" s="209"/>
      <c r="E302" s="209"/>
      <c r="F302" s="209"/>
      <c r="G302" s="209"/>
      <c r="H302" s="209"/>
      <c r="I302" s="209"/>
      <c r="J302" s="209"/>
      <c r="K302" s="209"/>
      <c r="L302" s="209"/>
      <c r="M302" s="209"/>
      <c r="N302" s="209"/>
      <c r="O302" s="209"/>
      <c r="P302" s="209"/>
      <c r="Q302" s="209"/>
      <c r="R302" s="209"/>
      <c r="S302" s="209"/>
      <c r="T302" s="209"/>
      <c r="U302" s="209"/>
      <c r="V302" s="209"/>
      <c r="W302" s="209"/>
      <c r="X302" s="209"/>
      <c r="Y302" s="209"/>
      <c r="Z302" s="209"/>
      <c r="AA302" s="209"/>
      <c r="AB302" s="209"/>
      <c r="AC302" s="209"/>
      <c r="AD302" s="209"/>
      <c r="AE302" s="209"/>
    </row>
    <row r="303" spans="1:31" s="159" customFormat="1" ht="15.75">
      <c r="A303" s="205"/>
      <c r="B303" s="209"/>
      <c r="C303" s="209"/>
      <c r="D303" s="209"/>
      <c r="E303" s="209"/>
      <c r="F303" s="209"/>
      <c r="G303" s="209"/>
      <c r="H303" s="209"/>
      <c r="I303" s="209"/>
      <c r="J303" s="209"/>
      <c r="K303" s="209"/>
      <c r="L303" s="209"/>
      <c r="M303" s="209"/>
      <c r="N303" s="209"/>
      <c r="O303" s="209"/>
      <c r="P303" s="209"/>
      <c r="Q303" s="209"/>
      <c r="R303" s="209"/>
      <c r="S303" s="209"/>
      <c r="T303" s="209"/>
      <c r="U303" s="209"/>
      <c r="V303" s="209"/>
      <c r="W303" s="209"/>
      <c r="X303" s="209"/>
      <c r="Y303" s="209"/>
      <c r="Z303" s="209"/>
      <c r="AA303" s="209"/>
      <c r="AB303" s="209"/>
      <c r="AC303" s="209"/>
      <c r="AD303" s="209"/>
      <c r="AE303" s="209"/>
    </row>
    <row r="304" spans="1:31" s="159" customFormat="1" ht="15.75">
      <c r="A304" s="205"/>
      <c r="B304" s="209"/>
      <c r="C304" s="209"/>
      <c r="D304" s="209"/>
      <c r="E304" s="209"/>
      <c r="F304" s="209"/>
      <c r="G304" s="209"/>
      <c r="H304" s="209"/>
      <c r="I304" s="209"/>
      <c r="J304" s="209"/>
      <c r="K304" s="209"/>
      <c r="L304" s="209"/>
      <c r="M304" s="209"/>
      <c r="N304" s="209"/>
      <c r="O304" s="209"/>
      <c r="P304" s="209"/>
      <c r="Q304" s="209"/>
      <c r="R304" s="209"/>
      <c r="S304" s="209"/>
      <c r="T304" s="209"/>
      <c r="U304" s="209"/>
      <c r="V304" s="209"/>
      <c r="W304" s="209"/>
      <c r="X304" s="209"/>
      <c r="Y304" s="209"/>
      <c r="Z304" s="209"/>
      <c r="AA304" s="209"/>
      <c r="AB304" s="209"/>
      <c r="AC304" s="209"/>
      <c r="AD304" s="209"/>
      <c r="AE304" s="209"/>
    </row>
    <row r="305" spans="1:31" s="159" customFormat="1" ht="15.75">
      <c r="A305" s="205"/>
      <c r="B305" s="209"/>
      <c r="C305" s="209"/>
      <c r="D305" s="209"/>
      <c r="E305" s="209"/>
      <c r="F305" s="209"/>
      <c r="G305" s="209"/>
      <c r="H305" s="209"/>
      <c r="I305" s="209"/>
      <c r="J305" s="209"/>
      <c r="K305" s="209"/>
      <c r="L305" s="209"/>
      <c r="M305" s="209"/>
      <c r="N305" s="209"/>
      <c r="O305" s="209"/>
      <c r="P305" s="209"/>
      <c r="Q305" s="209"/>
      <c r="R305" s="209"/>
      <c r="S305" s="209"/>
      <c r="T305" s="209"/>
      <c r="U305" s="209"/>
      <c r="V305" s="209"/>
      <c r="W305" s="209"/>
      <c r="X305" s="209"/>
      <c r="Y305" s="209"/>
      <c r="Z305" s="209"/>
      <c r="AA305" s="209"/>
      <c r="AB305" s="209"/>
      <c r="AC305" s="209"/>
      <c r="AD305" s="209"/>
      <c r="AE305" s="209"/>
    </row>
    <row r="306" spans="1:31" s="159" customFormat="1" ht="15.75">
      <c r="A306" s="205"/>
      <c r="B306" s="209"/>
      <c r="C306" s="209"/>
      <c r="D306" s="209"/>
      <c r="E306" s="209"/>
      <c r="F306" s="209"/>
      <c r="G306" s="209"/>
      <c r="H306" s="209"/>
      <c r="I306" s="209"/>
      <c r="J306" s="209"/>
      <c r="K306" s="209"/>
      <c r="L306" s="209"/>
      <c r="M306" s="209"/>
      <c r="N306" s="209"/>
      <c r="O306" s="209"/>
      <c r="P306" s="209"/>
      <c r="Q306" s="209"/>
      <c r="R306" s="209"/>
      <c r="S306" s="209"/>
      <c r="T306" s="209"/>
      <c r="U306" s="209"/>
      <c r="V306" s="209"/>
      <c r="W306" s="209"/>
      <c r="X306" s="209"/>
      <c r="Y306" s="209"/>
      <c r="Z306" s="209"/>
      <c r="AA306" s="209"/>
      <c r="AB306" s="209"/>
      <c r="AC306" s="209"/>
      <c r="AD306" s="209"/>
      <c r="AE306" s="209"/>
    </row>
    <row r="307" spans="1:31" s="159" customFormat="1" ht="15.75">
      <c r="A307" s="205"/>
      <c r="B307" s="209"/>
      <c r="C307" s="209"/>
      <c r="D307" s="209"/>
      <c r="E307" s="209"/>
      <c r="F307" s="209"/>
      <c r="G307" s="209"/>
      <c r="H307" s="209"/>
      <c r="I307" s="209"/>
      <c r="J307" s="209"/>
      <c r="K307" s="209"/>
      <c r="L307" s="209"/>
      <c r="M307" s="209"/>
      <c r="N307" s="209"/>
      <c r="O307" s="209"/>
      <c r="P307" s="209"/>
      <c r="Q307" s="209"/>
      <c r="R307" s="209"/>
      <c r="S307" s="209"/>
      <c r="T307" s="209"/>
      <c r="U307" s="209"/>
      <c r="V307" s="209"/>
      <c r="W307" s="209"/>
      <c r="X307" s="209"/>
      <c r="Y307" s="209"/>
      <c r="Z307" s="209"/>
      <c r="AA307" s="209"/>
      <c r="AB307" s="209"/>
      <c r="AC307" s="209"/>
      <c r="AD307" s="209"/>
      <c r="AE307" s="209"/>
    </row>
    <row r="308" spans="1:31" s="159" customFormat="1" ht="15.75">
      <c r="A308" s="205"/>
      <c r="B308" s="209"/>
      <c r="C308" s="209"/>
      <c r="D308" s="209"/>
      <c r="E308" s="209"/>
      <c r="F308" s="209"/>
      <c r="G308" s="209"/>
      <c r="H308" s="209"/>
      <c r="I308" s="209"/>
      <c r="J308" s="209"/>
      <c r="K308" s="209"/>
      <c r="L308" s="209"/>
      <c r="M308" s="209"/>
      <c r="N308" s="209"/>
      <c r="O308" s="209"/>
      <c r="P308" s="209"/>
      <c r="Q308" s="209"/>
      <c r="R308" s="209"/>
      <c r="S308" s="209"/>
      <c r="T308" s="209"/>
      <c r="U308" s="209"/>
      <c r="V308" s="209"/>
      <c r="W308" s="209"/>
      <c r="X308" s="209"/>
      <c r="Y308" s="209"/>
      <c r="Z308" s="209"/>
      <c r="AA308" s="209"/>
      <c r="AB308" s="209"/>
      <c r="AC308" s="209"/>
      <c r="AD308" s="209"/>
      <c r="AE308" s="209"/>
    </row>
    <row r="309" spans="1:31" s="159" customFormat="1" ht="15.75">
      <c r="A309" s="205"/>
      <c r="B309" s="209"/>
      <c r="C309" s="209"/>
      <c r="D309" s="209"/>
      <c r="E309" s="209"/>
      <c r="F309" s="209"/>
      <c r="G309" s="209"/>
      <c r="H309" s="209"/>
      <c r="I309" s="209"/>
      <c r="J309" s="209"/>
      <c r="K309" s="209"/>
      <c r="L309" s="209"/>
      <c r="M309" s="209"/>
      <c r="N309" s="209"/>
      <c r="O309" s="209"/>
      <c r="P309" s="209"/>
      <c r="Q309" s="209"/>
      <c r="R309" s="209"/>
      <c r="S309" s="209"/>
      <c r="T309" s="209"/>
      <c r="U309" s="209"/>
      <c r="V309" s="209"/>
      <c r="W309" s="209"/>
      <c r="X309" s="209"/>
      <c r="Y309" s="209"/>
      <c r="Z309" s="209"/>
      <c r="AA309" s="209"/>
      <c r="AB309" s="209"/>
      <c r="AC309" s="209"/>
      <c r="AD309" s="209"/>
      <c r="AE309" s="209"/>
    </row>
    <row r="310" spans="1:31" s="159" customFormat="1" ht="15.75">
      <c r="A310" s="205"/>
      <c r="B310" s="209"/>
      <c r="C310" s="209"/>
      <c r="D310" s="209"/>
      <c r="E310" s="209"/>
      <c r="F310" s="209"/>
      <c r="G310" s="209"/>
      <c r="H310" s="209"/>
      <c r="I310" s="209"/>
      <c r="J310" s="209"/>
      <c r="K310" s="209"/>
      <c r="L310" s="209"/>
      <c r="M310" s="209"/>
      <c r="N310" s="209"/>
      <c r="O310" s="209"/>
      <c r="P310" s="209"/>
      <c r="Q310" s="209"/>
      <c r="R310" s="209"/>
      <c r="S310" s="209"/>
      <c r="T310" s="209"/>
      <c r="U310" s="209"/>
      <c r="V310" s="209"/>
      <c r="W310" s="209"/>
      <c r="X310" s="209"/>
      <c r="Y310" s="209"/>
      <c r="Z310" s="209"/>
      <c r="AA310" s="209"/>
      <c r="AB310" s="209"/>
      <c r="AC310" s="209"/>
      <c r="AD310" s="209"/>
      <c r="AE310" s="209"/>
    </row>
    <row r="311" spans="1:31" s="159" customFormat="1" ht="15.75">
      <c r="A311" s="205"/>
      <c r="B311" s="209"/>
      <c r="C311" s="209"/>
      <c r="D311" s="209"/>
      <c r="E311" s="209"/>
      <c r="F311" s="209"/>
      <c r="G311" s="209"/>
      <c r="H311" s="209"/>
      <c r="I311" s="209"/>
      <c r="J311" s="209"/>
      <c r="K311" s="209"/>
      <c r="L311" s="209"/>
      <c r="M311" s="209"/>
      <c r="N311" s="209"/>
      <c r="O311" s="209"/>
      <c r="P311" s="209"/>
      <c r="Q311" s="209"/>
      <c r="R311" s="209"/>
      <c r="S311" s="209"/>
      <c r="T311" s="209"/>
      <c r="U311" s="209"/>
      <c r="V311" s="209"/>
      <c r="W311" s="209"/>
      <c r="X311" s="209"/>
      <c r="Y311" s="209"/>
      <c r="Z311" s="209"/>
      <c r="AA311" s="209"/>
      <c r="AB311" s="209"/>
      <c r="AC311" s="209"/>
      <c r="AD311" s="209"/>
      <c r="AE311" s="209"/>
    </row>
    <row r="312" spans="1:31" s="159" customFormat="1" ht="15.75">
      <c r="A312" s="205"/>
      <c r="B312" s="209"/>
      <c r="C312" s="209"/>
      <c r="D312" s="209"/>
      <c r="E312" s="209"/>
      <c r="F312" s="209"/>
      <c r="G312" s="209"/>
      <c r="H312" s="209"/>
      <c r="I312" s="209"/>
      <c r="J312" s="209"/>
      <c r="K312" s="209"/>
      <c r="L312" s="209"/>
      <c r="M312" s="209"/>
      <c r="N312" s="209"/>
      <c r="O312" s="209"/>
      <c r="P312" s="209"/>
      <c r="Q312" s="209"/>
      <c r="R312" s="209"/>
      <c r="S312" s="209"/>
      <c r="T312" s="209"/>
      <c r="U312" s="209"/>
      <c r="V312" s="209"/>
      <c r="W312" s="209"/>
      <c r="X312" s="209"/>
      <c r="Y312" s="209"/>
      <c r="Z312" s="209"/>
      <c r="AA312" s="209"/>
      <c r="AB312" s="209"/>
      <c r="AC312" s="209"/>
      <c r="AD312" s="209"/>
      <c r="AE312" s="209"/>
    </row>
    <row r="313" spans="1:31" s="159" customFormat="1" ht="15.75">
      <c r="A313" s="205"/>
      <c r="B313" s="209"/>
      <c r="C313" s="209"/>
      <c r="D313" s="209"/>
      <c r="E313" s="209"/>
      <c r="F313" s="209"/>
      <c r="G313" s="209"/>
      <c r="H313" s="209"/>
      <c r="I313" s="209"/>
      <c r="J313" s="209"/>
      <c r="K313" s="209"/>
      <c r="L313" s="209"/>
      <c r="M313" s="209"/>
      <c r="N313" s="209"/>
      <c r="O313" s="209"/>
      <c r="P313" s="209"/>
      <c r="Q313" s="209"/>
      <c r="R313" s="209"/>
      <c r="S313" s="209"/>
      <c r="T313" s="209"/>
      <c r="U313" s="209"/>
      <c r="V313" s="209"/>
      <c r="W313" s="209"/>
      <c r="X313" s="209"/>
      <c r="Y313" s="209"/>
      <c r="Z313" s="209"/>
      <c r="AA313" s="209"/>
      <c r="AB313" s="209"/>
      <c r="AC313" s="209"/>
      <c r="AD313" s="209"/>
      <c r="AE313" s="209"/>
    </row>
    <row r="314" spans="1:31" s="159" customFormat="1" ht="15.75">
      <c r="A314" s="205"/>
      <c r="B314" s="209"/>
      <c r="C314" s="209"/>
      <c r="D314" s="209"/>
      <c r="E314" s="209"/>
      <c r="F314" s="209"/>
      <c r="G314" s="209"/>
      <c r="H314" s="209"/>
      <c r="I314" s="209"/>
      <c r="J314" s="209"/>
      <c r="K314" s="209"/>
      <c r="L314" s="209"/>
      <c r="M314" s="209"/>
      <c r="N314" s="209"/>
      <c r="O314" s="209"/>
      <c r="P314" s="209"/>
      <c r="Q314" s="209"/>
      <c r="R314" s="209"/>
      <c r="S314" s="209"/>
      <c r="T314" s="209"/>
      <c r="U314" s="209"/>
      <c r="V314" s="209"/>
      <c r="W314" s="209"/>
      <c r="X314" s="209"/>
      <c r="Y314" s="209"/>
      <c r="Z314" s="209"/>
      <c r="AA314" s="209"/>
      <c r="AB314" s="209"/>
      <c r="AC314" s="209"/>
      <c r="AD314" s="209"/>
      <c r="AE314" s="209"/>
    </row>
    <row r="315" spans="1:31" s="159" customFormat="1" ht="15.75">
      <c r="A315" s="205"/>
      <c r="B315" s="209"/>
      <c r="C315" s="209"/>
      <c r="D315" s="209"/>
      <c r="E315" s="209"/>
      <c r="F315" s="209"/>
      <c r="G315" s="209"/>
      <c r="H315" s="209"/>
      <c r="I315" s="209"/>
      <c r="J315" s="209"/>
      <c r="K315" s="209"/>
      <c r="L315" s="209"/>
      <c r="M315" s="209"/>
      <c r="N315" s="209"/>
      <c r="O315" s="209"/>
      <c r="P315" s="209"/>
      <c r="Q315" s="209"/>
      <c r="R315" s="209"/>
      <c r="S315" s="209"/>
      <c r="T315" s="209"/>
      <c r="U315" s="209"/>
      <c r="V315" s="209"/>
      <c r="W315" s="209"/>
      <c r="X315" s="209"/>
      <c r="Y315" s="209"/>
      <c r="Z315" s="209"/>
      <c r="AA315" s="209"/>
      <c r="AB315" s="209"/>
      <c r="AC315" s="209"/>
      <c r="AD315" s="209"/>
      <c r="AE315" s="209"/>
    </row>
    <row r="316" spans="1:31" s="159" customFormat="1" ht="15.75">
      <c r="A316" s="205"/>
      <c r="B316" s="209"/>
      <c r="C316" s="209"/>
      <c r="D316" s="209"/>
      <c r="E316" s="209"/>
      <c r="F316" s="209"/>
      <c r="G316" s="209"/>
      <c r="H316" s="209"/>
      <c r="I316" s="209"/>
      <c r="J316" s="209"/>
      <c r="K316" s="209"/>
      <c r="L316" s="209"/>
      <c r="M316" s="209"/>
      <c r="N316" s="209"/>
      <c r="O316" s="209"/>
      <c r="P316" s="209"/>
      <c r="Q316" s="209"/>
      <c r="R316" s="209"/>
      <c r="S316" s="209"/>
      <c r="T316" s="209"/>
      <c r="U316" s="209"/>
      <c r="V316" s="209"/>
      <c r="W316" s="209"/>
      <c r="X316" s="209"/>
      <c r="Y316" s="209"/>
      <c r="Z316" s="209"/>
      <c r="AA316" s="209"/>
      <c r="AB316" s="209"/>
      <c r="AC316" s="209"/>
      <c r="AD316" s="209"/>
      <c r="AE316" s="209"/>
    </row>
    <row r="317" spans="1:31" s="159" customFormat="1" ht="15.75">
      <c r="A317" s="205"/>
      <c r="B317" s="209"/>
      <c r="C317" s="209"/>
      <c r="D317" s="209"/>
      <c r="E317" s="209"/>
      <c r="F317" s="209"/>
      <c r="G317" s="209"/>
      <c r="H317" s="209"/>
      <c r="I317" s="209"/>
      <c r="J317" s="209"/>
      <c r="K317" s="209"/>
      <c r="L317" s="209"/>
      <c r="M317" s="209"/>
      <c r="N317" s="209"/>
      <c r="O317" s="209"/>
      <c r="P317" s="209"/>
      <c r="Q317" s="209"/>
      <c r="R317" s="209"/>
      <c r="S317" s="209"/>
      <c r="T317" s="209"/>
      <c r="U317" s="209"/>
      <c r="V317" s="209"/>
      <c r="W317" s="209"/>
      <c r="X317" s="209"/>
      <c r="Y317" s="209"/>
      <c r="Z317" s="209"/>
      <c r="AA317" s="209"/>
      <c r="AB317" s="209"/>
      <c r="AC317" s="209"/>
      <c r="AD317" s="209"/>
      <c r="AE317" s="209"/>
    </row>
    <row r="318" spans="1:31" s="159" customFormat="1" ht="15.75">
      <c r="A318" s="205"/>
      <c r="B318" s="209"/>
      <c r="C318" s="209"/>
      <c r="D318" s="209"/>
      <c r="E318" s="209"/>
      <c r="F318" s="209"/>
      <c r="G318" s="209"/>
      <c r="H318" s="209"/>
      <c r="I318" s="209"/>
      <c r="J318" s="209"/>
      <c r="K318" s="209"/>
      <c r="L318" s="209"/>
      <c r="M318" s="209"/>
      <c r="N318" s="209"/>
      <c r="O318" s="209"/>
      <c r="P318" s="209"/>
      <c r="Q318" s="209"/>
      <c r="R318" s="209"/>
      <c r="S318" s="209"/>
      <c r="T318" s="209"/>
      <c r="U318" s="209"/>
      <c r="V318" s="209"/>
      <c r="W318" s="209"/>
      <c r="X318" s="209"/>
      <c r="Y318" s="209"/>
      <c r="Z318" s="209"/>
      <c r="AA318" s="209"/>
      <c r="AB318" s="209"/>
      <c r="AC318" s="209"/>
      <c r="AD318" s="209"/>
      <c r="AE318" s="209"/>
    </row>
    <row r="319" spans="1:31" s="159" customFormat="1" ht="15.75">
      <c r="A319" s="205"/>
      <c r="B319" s="209"/>
      <c r="C319" s="209"/>
      <c r="D319" s="209"/>
      <c r="E319" s="209"/>
      <c r="F319" s="209"/>
      <c r="G319" s="209"/>
      <c r="H319" s="209"/>
      <c r="I319" s="209"/>
      <c r="J319" s="209"/>
      <c r="K319" s="209"/>
      <c r="L319" s="209"/>
      <c r="M319" s="209"/>
      <c r="N319" s="209"/>
      <c r="O319" s="209"/>
      <c r="P319" s="209"/>
      <c r="Q319" s="209"/>
      <c r="R319" s="209"/>
      <c r="S319" s="209"/>
      <c r="T319" s="209"/>
      <c r="U319" s="209"/>
      <c r="V319" s="209"/>
      <c r="W319" s="209"/>
      <c r="X319" s="209"/>
      <c r="Y319" s="209"/>
      <c r="Z319" s="209"/>
      <c r="AA319" s="209"/>
      <c r="AB319" s="209"/>
      <c r="AC319" s="209"/>
      <c r="AD319" s="209"/>
      <c r="AE319" s="209"/>
    </row>
    <row r="320" spans="1:31" s="159" customFormat="1" ht="15.75">
      <c r="A320" s="205"/>
      <c r="B320" s="209"/>
      <c r="C320" s="209"/>
      <c r="D320" s="209"/>
      <c r="E320" s="209"/>
      <c r="F320" s="209"/>
      <c r="G320" s="209"/>
      <c r="H320" s="209"/>
      <c r="I320" s="209"/>
      <c r="J320" s="209"/>
      <c r="K320" s="209"/>
      <c r="L320" s="209"/>
      <c r="M320" s="209"/>
      <c r="N320" s="209"/>
      <c r="O320" s="209"/>
      <c r="P320" s="209"/>
      <c r="Q320" s="209"/>
      <c r="R320" s="209"/>
      <c r="S320" s="209"/>
      <c r="T320" s="209"/>
      <c r="U320" s="209"/>
      <c r="V320" s="209"/>
      <c r="W320" s="209"/>
      <c r="X320" s="209"/>
      <c r="Y320" s="209"/>
      <c r="Z320" s="209"/>
      <c r="AA320" s="209"/>
      <c r="AB320" s="209"/>
      <c r="AC320" s="209"/>
      <c r="AD320" s="209"/>
      <c r="AE320" s="209"/>
    </row>
    <row r="321" spans="1:31" s="159" customFormat="1" ht="15.75">
      <c r="A321" s="205"/>
      <c r="B321" s="209"/>
      <c r="C321" s="209"/>
      <c r="D321" s="209"/>
      <c r="E321" s="209"/>
      <c r="F321" s="209"/>
      <c r="G321" s="209"/>
      <c r="H321" s="209"/>
      <c r="I321" s="209"/>
      <c r="J321" s="209"/>
      <c r="K321" s="209"/>
      <c r="L321" s="209"/>
      <c r="M321" s="209"/>
      <c r="N321" s="209"/>
      <c r="O321" s="209"/>
      <c r="P321" s="209"/>
      <c r="Q321" s="209"/>
      <c r="R321" s="209"/>
      <c r="S321" s="209"/>
      <c r="T321" s="209"/>
      <c r="U321" s="209"/>
      <c r="V321" s="209"/>
      <c r="W321" s="209"/>
      <c r="X321" s="209"/>
      <c r="Y321" s="209"/>
      <c r="Z321" s="209"/>
      <c r="AA321" s="209"/>
      <c r="AB321" s="209"/>
      <c r="AC321" s="209"/>
      <c r="AD321" s="209"/>
      <c r="AE321" s="209"/>
    </row>
    <row r="322" spans="1:31" s="159" customFormat="1" ht="15.75">
      <c r="A322" s="205"/>
      <c r="B322" s="209"/>
      <c r="C322" s="209"/>
      <c r="D322" s="209"/>
      <c r="E322" s="209"/>
      <c r="F322" s="209"/>
      <c r="G322" s="209"/>
      <c r="H322" s="209"/>
      <c r="I322" s="209"/>
      <c r="J322" s="209"/>
      <c r="K322" s="209"/>
      <c r="L322" s="209"/>
      <c r="M322" s="209"/>
      <c r="N322" s="209"/>
      <c r="O322" s="209"/>
      <c r="P322" s="209"/>
      <c r="Q322" s="209"/>
      <c r="R322" s="209"/>
      <c r="S322" s="209"/>
      <c r="T322" s="209"/>
      <c r="U322" s="209"/>
      <c r="V322" s="209"/>
      <c r="W322" s="209"/>
      <c r="X322" s="209"/>
      <c r="Y322" s="209"/>
      <c r="Z322" s="209"/>
      <c r="AA322" s="209"/>
      <c r="AB322" s="209"/>
      <c r="AC322" s="209"/>
      <c r="AD322" s="209"/>
      <c r="AE322" s="209"/>
    </row>
    <row r="323" spans="1:31" s="159" customFormat="1" ht="15.75">
      <c r="A323" s="205"/>
      <c r="B323" s="209"/>
      <c r="C323" s="209"/>
      <c r="D323" s="209"/>
      <c r="E323" s="209"/>
      <c r="F323" s="209"/>
      <c r="G323" s="209"/>
      <c r="H323" s="209"/>
      <c r="I323" s="209"/>
      <c r="J323" s="209"/>
      <c r="K323" s="209"/>
      <c r="L323" s="209"/>
      <c r="M323" s="209"/>
      <c r="N323" s="209"/>
      <c r="O323" s="209"/>
      <c r="P323" s="209"/>
      <c r="Q323" s="209"/>
      <c r="R323" s="209"/>
      <c r="S323" s="209"/>
      <c r="T323" s="209"/>
      <c r="U323" s="209"/>
      <c r="V323" s="209"/>
      <c r="W323" s="209"/>
      <c r="X323" s="209"/>
      <c r="Y323" s="209"/>
      <c r="Z323" s="209"/>
      <c r="AA323" s="209"/>
      <c r="AB323" s="209"/>
      <c r="AC323" s="209"/>
      <c r="AD323" s="209"/>
      <c r="AE323" s="209"/>
    </row>
    <row r="324" spans="1:31" s="159" customFormat="1" ht="15.75">
      <c r="A324" s="215"/>
      <c r="B324" s="209"/>
      <c r="C324" s="209"/>
      <c r="D324" s="209"/>
      <c r="E324" s="209"/>
      <c r="F324" s="209"/>
      <c r="G324" s="209"/>
      <c r="H324" s="209"/>
      <c r="I324" s="209"/>
      <c r="J324" s="209"/>
      <c r="K324" s="209"/>
      <c r="L324" s="209"/>
      <c r="M324" s="209"/>
      <c r="N324" s="209"/>
      <c r="O324" s="209"/>
      <c r="P324" s="209"/>
      <c r="Q324" s="209"/>
      <c r="R324" s="209"/>
      <c r="S324" s="209"/>
      <c r="T324" s="209"/>
      <c r="U324" s="209"/>
      <c r="V324" s="209"/>
      <c r="W324" s="209"/>
      <c r="X324" s="209"/>
      <c r="Y324" s="209"/>
      <c r="Z324" s="209"/>
      <c r="AA324" s="209"/>
      <c r="AB324" s="209"/>
      <c r="AC324" s="209"/>
      <c r="AD324" s="209"/>
      <c r="AE324" s="209"/>
    </row>
    <row r="325" spans="1:31" s="159" customFormat="1" ht="15.75">
      <c r="A325" s="205"/>
      <c r="B325" s="209"/>
      <c r="C325" s="209"/>
      <c r="D325" s="209"/>
      <c r="E325" s="209"/>
      <c r="F325" s="209"/>
      <c r="G325" s="209"/>
      <c r="H325" s="209"/>
      <c r="I325" s="209"/>
      <c r="J325" s="209"/>
      <c r="K325" s="209"/>
      <c r="L325" s="209"/>
      <c r="M325" s="209"/>
      <c r="N325" s="209"/>
      <c r="O325" s="209"/>
      <c r="P325" s="209"/>
      <c r="Q325" s="209"/>
      <c r="R325" s="209"/>
      <c r="S325" s="209"/>
      <c r="T325" s="209"/>
      <c r="U325" s="209"/>
      <c r="V325" s="209"/>
      <c r="W325" s="209"/>
      <c r="X325" s="209"/>
      <c r="Y325" s="209"/>
      <c r="Z325" s="209"/>
      <c r="AA325" s="209"/>
      <c r="AB325" s="209"/>
      <c r="AC325" s="209"/>
      <c r="AD325" s="209"/>
      <c r="AE325" s="209"/>
    </row>
    <row r="326" spans="1:31" s="159" customFormat="1" ht="15.75">
      <c r="A326" s="205"/>
      <c r="B326" s="209"/>
      <c r="C326" s="209"/>
      <c r="D326" s="209"/>
      <c r="E326" s="209"/>
      <c r="F326" s="209"/>
      <c r="G326" s="209"/>
      <c r="H326" s="209"/>
      <c r="I326" s="209"/>
      <c r="J326" s="209"/>
      <c r="K326" s="209"/>
      <c r="L326" s="209"/>
      <c r="M326" s="209"/>
      <c r="N326" s="209"/>
      <c r="O326" s="209"/>
      <c r="P326" s="209"/>
      <c r="Q326" s="209"/>
      <c r="R326" s="209"/>
      <c r="S326" s="209"/>
      <c r="T326" s="209"/>
      <c r="U326" s="209"/>
      <c r="V326" s="209"/>
      <c r="W326" s="209"/>
      <c r="X326" s="209"/>
      <c r="Y326" s="209"/>
      <c r="Z326" s="209"/>
      <c r="AA326" s="209"/>
      <c r="AB326" s="209"/>
      <c r="AC326" s="209"/>
      <c r="AD326" s="209"/>
      <c r="AE326" s="209"/>
    </row>
    <row r="327" spans="1:31" s="159" customFormat="1" ht="15.75">
      <c r="A327" s="205"/>
      <c r="B327" s="209"/>
      <c r="C327" s="209"/>
      <c r="D327" s="209"/>
      <c r="E327" s="209"/>
      <c r="F327" s="209"/>
      <c r="G327" s="209"/>
      <c r="H327" s="209"/>
      <c r="I327" s="209"/>
      <c r="J327" s="209"/>
      <c r="K327" s="209"/>
      <c r="L327" s="209"/>
      <c r="M327" s="209"/>
      <c r="N327" s="209"/>
      <c r="O327" s="209"/>
      <c r="P327" s="209"/>
      <c r="Q327" s="209"/>
      <c r="R327" s="209"/>
      <c r="S327" s="209"/>
      <c r="T327" s="209"/>
      <c r="U327" s="209"/>
      <c r="V327" s="209"/>
      <c r="W327" s="209"/>
      <c r="X327" s="209"/>
      <c r="Y327" s="209"/>
      <c r="Z327" s="209"/>
      <c r="AA327" s="209"/>
      <c r="AB327" s="209"/>
      <c r="AC327" s="209"/>
      <c r="AD327" s="209"/>
      <c r="AE327" s="209"/>
    </row>
    <row r="328" spans="1:31" s="159" customFormat="1" ht="15.75">
      <c r="A328" s="205"/>
      <c r="B328" s="209"/>
      <c r="C328" s="209"/>
      <c r="D328" s="209"/>
      <c r="E328" s="209"/>
      <c r="F328" s="209"/>
      <c r="G328" s="209"/>
      <c r="H328" s="209"/>
      <c r="I328" s="209"/>
      <c r="J328" s="209"/>
      <c r="K328" s="209"/>
      <c r="L328" s="209"/>
      <c r="M328" s="209"/>
      <c r="N328" s="209"/>
      <c r="O328" s="209"/>
      <c r="P328" s="209"/>
      <c r="Q328" s="209"/>
      <c r="R328" s="209"/>
      <c r="S328" s="209"/>
      <c r="T328" s="209"/>
      <c r="U328" s="209"/>
      <c r="V328" s="209"/>
      <c r="W328" s="209"/>
      <c r="X328" s="209"/>
      <c r="Y328" s="209"/>
      <c r="Z328" s="209"/>
      <c r="AA328" s="209"/>
      <c r="AB328" s="209"/>
      <c r="AC328" s="209"/>
      <c r="AD328" s="209"/>
      <c r="AE328" s="209"/>
    </row>
    <row r="329" spans="1:31" s="159" customFormat="1" ht="15.75">
      <c r="A329" s="205"/>
      <c r="B329" s="209"/>
      <c r="C329" s="209"/>
      <c r="D329" s="209"/>
      <c r="E329" s="209"/>
      <c r="F329" s="209"/>
      <c r="G329" s="209"/>
      <c r="H329" s="209"/>
      <c r="I329" s="209"/>
      <c r="J329" s="209"/>
      <c r="K329" s="209"/>
      <c r="L329" s="209"/>
      <c r="M329" s="209"/>
      <c r="N329" s="209"/>
      <c r="O329" s="209"/>
      <c r="P329" s="209"/>
      <c r="Q329" s="209"/>
      <c r="R329" s="209"/>
      <c r="S329" s="209"/>
      <c r="T329" s="209"/>
      <c r="U329" s="209"/>
      <c r="V329" s="209"/>
      <c r="W329" s="209"/>
      <c r="X329" s="209"/>
      <c r="Y329" s="209"/>
      <c r="Z329" s="209"/>
      <c r="AA329" s="209"/>
      <c r="AB329" s="209"/>
      <c r="AC329" s="209"/>
      <c r="AD329" s="209"/>
      <c r="AE329" s="209"/>
    </row>
    <row r="330" spans="1:31" s="159" customFormat="1" ht="15.75">
      <c r="A330" s="205"/>
      <c r="B330" s="209"/>
      <c r="C330" s="209"/>
      <c r="D330" s="209"/>
      <c r="E330" s="209"/>
      <c r="F330" s="209"/>
      <c r="G330" s="209"/>
      <c r="H330" s="209"/>
      <c r="I330" s="209"/>
      <c r="J330" s="209"/>
      <c r="K330" s="209"/>
      <c r="L330" s="209"/>
      <c r="M330" s="209"/>
      <c r="N330" s="209"/>
      <c r="O330" s="209"/>
      <c r="P330" s="209"/>
      <c r="Q330" s="209"/>
      <c r="R330" s="209"/>
      <c r="S330" s="209"/>
      <c r="T330" s="209"/>
      <c r="U330" s="209"/>
      <c r="V330" s="209"/>
      <c r="W330" s="209"/>
      <c r="X330" s="209"/>
      <c r="Y330" s="209"/>
      <c r="Z330" s="209"/>
      <c r="AA330" s="209"/>
      <c r="AB330" s="209"/>
      <c r="AC330" s="209"/>
      <c r="AD330" s="209"/>
      <c r="AE330" s="209"/>
    </row>
    <row r="331" spans="1:31" s="159" customFormat="1" ht="15.75">
      <c r="A331" s="205"/>
      <c r="B331" s="209"/>
      <c r="C331" s="209"/>
      <c r="D331" s="209"/>
      <c r="E331" s="209"/>
      <c r="F331" s="209"/>
      <c r="G331" s="209"/>
      <c r="H331" s="209"/>
      <c r="I331" s="209"/>
      <c r="J331" s="209"/>
      <c r="K331" s="209"/>
      <c r="L331" s="209"/>
      <c r="M331" s="209"/>
      <c r="N331" s="209"/>
      <c r="O331" s="209"/>
      <c r="P331" s="209"/>
      <c r="Q331" s="209"/>
      <c r="R331" s="209"/>
      <c r="S331" s="209"/>
      <c r="T331" s="209"/>
      <c r="U331" s="209"/>
      <c r="V331" s="209"/>
      <c r="W331" s="209"/>
      <c r="X331" s="209"/>
      <c r="Y331" s="209"/>
      <c r="Z331" s="209"/>
      <c r="AA331" s="209"/>
      <c r="AB331" s="209"/>
      <c r="AC331" s="209"/>
      <c r="AD331" s="209"/>
      <c r="AE331" s="209"/>
    </row>
    <row r="332" spans="1:31" s="159" customFormat="1" ht="15.75">
      <c r="A332" s="205"/>
      <c r="B332" s="209"/>
      <c r="C332" s="209"/>
      <c r="D332" s="209"/>
      <c r="E332" s="209"/>
      <c r="F332" s="209"/>
      <c r="G332" s="209"/>
      <c r="H332" s="209"/>
      <c r="I332" s="209"/>
      <c r="J332" s="209"/>
      <c r="K332" s="209"/>
      <c r="L332" s="209"/>
      <c r="M332" s="209"/>
      <c r="N332" s="209"/>
      <c r="O332" s="209"/>
      <c r="P332" s="209"/>
      <c r="Q332" s="209"/>
      <c r="R332" s="209"/>
      <c r="S332" s="209"/>
      <c r="T332" s="209"/>
      <c r="U332" s="209"/>
      <c r="V332" s="209"/>
      <c r="W332" s="209"/>
      <c r="X332" s="209"/>
      <c r="Y332" s="209"/>
      <c r="Z332" s="209"/>
      <c r="AA332" s="209"/>
      <c r="AB332" s="209"/>
      <c r="AC332" s="209"/>
      <c r="AD332" s="209"/>
      <c r="AE332" s="209"/>
    </row>
    <row r="333" spans="1:31" s="159" customFormat="1" ht="15.75">
      <c r="A333" s="205"/>
      <c r="B333" s="209"/>
      <c r="C333" s="209"/>
      <c r="D333" s="209"/>
      <c r="E333" s="209"/>
      <c r="F333" s="209"/>
      <c r="G333" s="209"/>
      <c r="H333" s="209"/>
      <c r="I333" s="209"/>
      <c r="J333" s="209"/>
      <c r="K333" s="209"/>
      <c r="L333" s="209"/>
      <c r="M333" s="209"/>
      <c r="N333" s="209"/>
      <c r="O333" s="209"/>
      <c r="P333" s="209"/>
      <c r="Q333" s="209"/>
      <c r="R333" s="209"/>
      <c r="S333" s="209"/>
      <c r="T333" s="209"/>
      <c r="U333" s="209"/>
      <c r="V333" s="209"/>
      <c r="W333" s="209"/>
      <c r="X333" s="209"/>
      <c r="Y333" s="209"/>
      <c r="Z333" s="209"/>
      <c r="AA333" s="209"/>
      <c r="AB333" s="209"/>
      <c r="AC333" s="209"/>
      <c r="AD333" s="209"/>
      <c r="AE333" s="209"/>
    </row>
    <row r="334" spans="1:31" s="213" customFormat="1" ht="15.75">
      <c r="A334" s="205"/>
      <c r="B334" s="209"/>
      <c r="C334" s="209"/>
      <c r="D334" s="209"/>
      <c r="E334" s="209"/>
      <c r="F334" s="209"/>
      <c r="G334" s="209"/>
      <c r="H334" s="209"/>
      <c r="I334" s="209"/>
      <c r="J334" s="209"/>
      <c r="K334" s="209"/>
      <c r="L334" s="209"/>
      <c r="M334" s="209"/>
      <c r="N334" s="209"/>
      <c r="O334" s="209"/>
      <c r="P334" s="209"/>
      <c r="Q334" s="209"/>
      <c r="R334" s="209"/>
      <c r="S334" s="209"/>
      <c r="T334" s="209"/>
      <c r="U334" s="209"/>
      <c r="V334" s="209"/>
      <c r="W334" s="209"/>
      <c r="X334" s="209"/>
      <c r="Y334" s="209"/>
      <c r="Z334" s="209"/>
      <c r="AA334" s="209"/>
      <c r="AB334" s="209"/>
      <c r="AC334" s="209"/>
      <c r="AD334" s="209"/>
      <c r="AE334" s="209"/>
    </row>
    <row r="335" spans="1:31" s="159" customFormat="1" ht="15.75">
      <c r="A335" s="205"/>
      <c r="B335" s="209"/>
      <c r="C335" s="209"/>
      <c r="D335" s="209"/>
      <c r="E335" s="209"/>
      <c r="F335" s="209"/>
      <c r="G335" s="209"/>
      <c r="H335" s="209"/>
      <c r="I335" s="209"/>
      <c r="J335" s="209"/>
      <c r="K335" s="209"/>
      <c r="L335" s="209"/>
      <c r="M335" s="209"/>
      <c r="N335" s="209"/>
      <c r="O335" s="209"/>
      <c r="P335" s="209"/>
      <c r="Q335" s="209"/>
      <c r="R335" s="209"/>
      <c r="S335" s="209"/>
      <c r="T335" s="209"/>
      <c r="U335" s="209"/>
      <c r="V335" s="209"/>
      <c r="W335" s="209"/>
      <c r="X335" s="209"/>
      <c r="Y335" s="209"/>
      <c r="Z335" s="209"/>
      <c r="AA335" s="209"/>
      <c r="AB335" s="209"/>
      <c r="AC335" s="209"/>
      <c r="AD335" s="209"/>
      <c r="AE335" s="209"/>
    </row>
    <row r="336" spans="1:31" s="159" customFormat="1" ht="15.75">
      <c r="A336" s="205"/>
      <c r="B336" s="209"/>
      <c r="C336" s="209"/>
      <c r="D336" s="209"/>
      <c r="E336" s="209"/>
      <c r="F336" s="209"/>
      <c r="G336" s="209"/>
      <c r="H336" s="209"/>
      <c r="I336" s="209"/>
      <c r="J336" s="209"/>
      <c r="K336" s="209"/>
      <c r="L336" s="209"/>
      <c r="M336" s="209"/>
      <c r="N336" s="209"/>
      <c r="O336" s="209"/>
      <c r="P336" s="209"/>
      <c r="Q336" s="209"/>
      <c r="R336" s="209"/>
      <c r="S336" s="209"/>
      <c r="T336" s="209"/>
      <c r="U336" s="209"/>
      <c r="V336" s="209"/>
      <c r="W336" s="209"/>
      <c r="X336" s="209"/>
      <c r="Y336" s="209"/>
      <c r="Z336" s="209"/>
      <c r="AA336" s="209"/>
      <c r="AB336" s="209"/>
      <c r="AC336" s="209"/>
      <c r="AD336" s="209"/>
      <c r="AE336" s="209"/>
    </row>
    <row r="337" spans="1:31" s="159" customFormat="1" ht="15.75">
      <c r="A337" s="205"/>
      <c r="B337" s="209"/>
      <c r="C337" s="209"/>
      <c r="D337" s="209"/>
      <c r="E337" s="209"/>
      <c r="F337" s="209"/>
      <c r="G337" s="209"/>
      <c r="H337" s="209"/>
      <c r="I337" s="209"/>
      <c r="J337" s="209"/>
      <c r="K337" s="209"/>
      <c r="L337" s="209"/>
      <c r="M337" s="209"/>
      <c r="N337" s="209"/>
      <c r="O337" s="209"/>
      <c r="P337" s="209"/>
      <c r="Q337" s="209"/>
      <c r="R337" s="209"/>
      <c r="S337" s="209"/>
      <c r="T337" s="209"/>
      <c r="U337" s="209"/>
      <c r="V337" s="209"/>
      <c r="W337" s="209"/>
      <c r="X337" s="209"/>
      <c r="Y337" s="209"/>
      <c r="Z337" s="209"/>
      <c r="AA337" s="209"/>
      <c r="AB337" s="209"/>
      <c r="AC337" s="209"/>
      <c r="AD337" s="209"/>
      <c r="AE337" s="209"/>
    </row>
    <row r="338" spans="1:31" s="159" customFormat="1" ht="15.75">
      <c r="A338" s="205"/>
      <c r="B338" s="209"/>
      <c r="C338" s="209"/>
      <c r="D338" s="209"/>
      <c r="E338" s="209"/>
      <c r="F338" s="209"/>
      <c r="G338" s="209"/>
      <c r="H338" s="209"/>
      <c r="I338" s="209"/>
      <c r="J338" s="209"/>
      <c r="K338" s="209"/>
      <c r="L338" s="209"/>
      <c r="M338" s="209"/>
      <c r="N338" s="209"/>
      <c r="O338" s="209"/>
      <c r="P338" s="209"/>
      <c r="Q338" s="209"/>
      <c r="R338" s="209"/>
      <c r="S338" s="209"/>
      <c r="T338" s="209"/>
      <c r="U338" s="209"/>
      <c r="V338" s="209"/>
      <c r="W338" s="209"/>
      <c r="X338" s="209"/>
      <c r="Y338" s="209"/>
      <c r="Z338" s="209"/>
      <c r="AA338" s="209"/>
      <c r="AB338" s="209"/>
      <c r="AC338" s="209"/>
      <c r="AD338" s="209"/>
      <c r="AE338" s="209"/>
    </row>
    <row r="339" spans="1:31" s="159" customFormat="1" ht="15.75">
      <c r="A339" s="205"/>
      <c r="B339" s="209"/>
      <c r="C339" s="209"/>
      <c r="D339" s="209"/>
      <c r="E339" s="209"/>
      <c r="F339" s="209"/>
      <c r="G339" s="209"/>
      <c r="H339" s="209"/>
      <c r="I339" s="209"/>
      <c r="J339" s="209"/>
      <c r="K339" s="209"/>
      <c r="L339" s="209"/>
      <c r="M339" s="209"/>
      <c r="N339" s="209"/>
      <c r="O339" s="209"/>
      <c r="P339" s="209"/>
      <c r="Q339" s="209"/>
      <c r="R339" s="209"/>
      <c r="S339" s="209"/>
      <c r="T339" s="209"/>
      <c r="U339" s="209"/>
      <c r="V339" s="209"/>
      <c r="W339" s="209"/>
      <c r="X339" s="209"/>
      <c r="Y339" s="209"/>
      <c r="Z339" s="209"/>
      <c r="AA339" s="209"/>
      <c r="AB339" s="209"/>
      <c r="AC339" s="209"/>
      <c r="AD339" s="209"/>
      <c r="AE339" s="209"/>
    </row>
    <row r="340" spans="1:31" s="159" customFormat="1" ht="15.75">
      <c r="A340" s="205"/>
      <c r="B340" s="209"/>
      <c r="C340" s="209"/>
      <c r="D340" s="209"/>
      <c r="E340" s="209"/>
      <c r="F340" s="209"/>
      <c r="G340" s="209"/>
      <c r="H340" s="209"/>
      <c r="I340" s="209"/>
      <c r="J340" s="209"/>
      <c r="K340" s="209"/>
      <c r="L340" s="209"/>
      <c r="M340" s="209"/>
      <c r="N340" s="209"/>
      <c r="O340" s="209"/>
      <c r="P340" s="209"/>
      <c r="Q340" s="209"/>
      <c r="R340" s="209"/>
      <c r="S340" s="209"/>
      <c r="T340" s="209"/>
      <c r="U340" s="209"/>
      <c r="V340" s="209"/>
      <c r="W340" s="209"/>
      <c r="X340" s="209"/>
      <c r="Y340" s="209"/>
      <c r="Z340" s="209"/>
      <c r="AA340" s="209"/>
      <c r="AB340" s="209"/>
      <c r="AC340" s="209"/>
      <c r="AD340" s="209"/>
      <c r="AE340" s="209"/>
    </row>
    <row r="341" spans="1:31" s="159" customFormat="1" ht="15.75">
      <c r="A341" s="205"/>
      <c r="B341" s="209"/>
      <c r="C341" s="209"/>
      <c r="D341" s="209"/>
      <c r="E341" s="209"/>
      <c r="F341" s="209"/>
      <c r="G341" s="209"/>
      <c r="H341" s="209"/>
      <c r="I341" s="209"/>
      <c r="J341" s="209"/>
      <c r="K341" s="209"/>
      <c r="L341" s="209"/>
      <c r="M341" s="209"/>
      <c r="N341" s="209"/>
      <c r="O341" s="209"/>
      <c r="P341" s="209"/>
      <c r="Q341" s="209"/>
      <c r="R341" s="209"/>
      <c r="S341" s="209"/>
      <c r="T341" s="209"/>
      <c r="U341" s="209"/>
      <c r="V341" s="209"/>
      <c r="W341" s="209"/>
      <c r="X341" s="209"/>
      <c r="Y341" s="209"/>
      <c r="Z341" s="209"/>
      <c r="AA341" s="209"/>
      <c r="AB341" s="209"/>
      <c r="AC341" s="209"/>
      <c r="AD341" s="209"/>
      <c r="AE341" s="209"/>
    </row>
    <row r="342" spans="1:31" s="159" customFormat="1" ht="15.75">
      <c r="A342" s="205"/>
      <c r="B342" s="209"/>
      <c r="C342" s="209"/>
      <c r="D342" s="209"/>
      <c r="E342" s="209"/>
      <c r="F342" s="209"/>
      <c r="G342" s="209"/>
      <c r="H342" s="209"/>
      <c r="I342" s="209"/>
      <c r="J342" s="209"/>
      <c r="K342" s="209"/>
      <c r="L342" s="209"/>
      <c r="M342" s="209"/>
      <c r="N342" s="209"/>
      <c r="O342" s="209"/>
      <c r="P342" s="209"/>
      <c r="Q342" s="209"/>
      <c r="R342" s="209"/>
      <c r="S342" s="209"/>
      <c r="T342" s="209"/>
      <c r="U342" s="209"/>
      <c r="V342" s="209"/>
      <c r="W342" s="209"/>
      <c r="X342" s="209"/>
      <c r="Y342" s="209"/>
      <c r="Z342" s="209"/>
      <c r="AA342" s="209"/>
      <c r="AB342" s="209"/>
      <c r="AC342" s="209"/>
      <c r="AD342" s="209"/>
      <c r="AE342" s="209"/>
    </row>
    <row r="343" spans="1:31" s="159" customFormat="1" ht="15.75">
      <c r="A343" s="205"/>
      <c r="B343" s="209"/>
      <c r="C343" s="209"/>
      <c r="D343" s="209"/>
      <c r="E343" s="209"/>
      <c r="F343" s="209"/>
      <c r="G343" s="209"/>
      <c r="H343" s="209"/>
      <c r="I343" s="209"/>
      <c r="J343" s="209"/>
      <c r="K343" s="209"/>
      <c r="L343" s="209"/>
      <c r="M343" s="209"/>
      <c r="N343" s="209"/>
      <c r="O343" s="209"/>
      <c r="P343" s="209"/>
      <c r="Q343" s="209"/>
      <c r="R343" s="209"/>
      <c r="S343" s="209"/>
      <c r="T343" s="209"/>
      <c r="U343" s="209"/>
      <c r="V343" s="209"/>
      <c r="W343" s="209"/>
      <c r="X343" s="209"/>
      <c r="Y343" s="209"/>
      <c r="Z343" s="209"/>
      <c r="AA343" s="209"/>
      <c r="AB343" s="209"/>
      <c r="AC343" s="209"/>
      <c r="AD343" s="209"/>
      <c r="AE343" s="209"/>
    </row>
    <row r="344" spans="1:31" s="159" customFormat="1" ht="15.75">
      <c r="A344" s="205"/>
      <c r="B344" s="209"/>
      <c r="C344" s="209"/>
      <c r="D344" s="209"/>
      <c r="E344" s="209"/>
      <c r="F344" s="209"/>
      <c r="G344" s="209"/>
      <c r="H344" s="209"/>
      <c r="I344" s="209"/>
      <c r="J344" s="209"/>
      <c r="K344" s="209"/>
      <c r="L344" s="209"/>
      <c r="M344" s="209"/>
      <c r="N344" s="209"/>
      <c r="O344" s="209"/>
      <c r="P344" s="209"/>
      <c r="Q344" s="209"/>
      <c r="R344" s="209"/>
      <c r="S344" s="209"/>
      <c r="T344" s="209"/>
      <c r="U344" s="209"/>
      <c r="V344" s="209"/>
      <c r="W344" s="209"/>
      <c r="X344" s="209"/>
      <c r="Y344" s="209"/>
      <c r="Z344" s="209"/>
      <c r="AA344" s="209"/>
      <c r="AB344" s="209"/>
      <c r="AC344" s="209"/>
      <c r="AD344" s="209"/>
      <c r="AE344" s="209"/>
    </row>
    <row r="345" spans="1:31" s="159" customFormat="1" ht="15.75">
      <c r="A345" s="205"/>
      <c r="B345" s="209"/>
      <c r="C345" s="209"/>
      <c r="D345" s="209"/>
      <c r="E345" s="209"/>
      <c r="F345" s="209"/>
      <c r="G345" s="209"/>
      <c r="H345" s="209"/>
      <c r="I345" s="209"/>
      <c r="J345" s="209"/>
      <c r="K345" s="209"/>
      <c r="L345" s="209"/>
      <c r="M345" s="209"/>
      <c r="N345" s="209"/>
      <c r="O345" s="209"/>
      <c r="P345" s="209"/>
      <c r="Q345" s="209"/>
      <c r="R345" s="209"/>
      <c r="S345" s="209"/>
      <c r="T345" s="209"/>
      <c r="U345" s="209"/>
      <c r="V345" s="209"/>
      <c r="W345" s="209"/>
      <c r="X345" s="209"/>
      <c r="Y345" s="209"/>
      <c r="Z345" s="209"/>
      <c r="AA345" s="209"/>
      <c r="AB345" s="209"/>
      <c r="AC345" s="209"/>
      <c r="AD345" s="209"/>
      <c r="AE345" s="209"/>
    </row>
    <row r="346" spans="1:31" s="159" customFormat="1" ht="15.75">
      <c r="A346" s="205"/>
      <c r="B346" s="209"/>
      <c r="C346" s="209"/>
      <c r="D346" s="209"/>
      <c r="E346" s="209"/>
      <c r="F346" s="209"/>
      <c r="G346" s="209"/>
      <c r="H346" s="209"/>
      <c r="I346" s="209"/>
      <c r="J346" s="209"/>
      <c r="K346" s="209"/>
      <c r="L346" s="209"/>
      <c r="M346" s="209"/>
      <c r="N346" s="209"/>
      <c r="O346" s="209"/>
      <c r="P346" s="209"/>
      <c r="Q346" s="209"/>
      <c r="R346" s="209"/>
      <c r="S346" s="209"/>
      <c r="T346" s="209"/>
      <c r="U346" s="209"/>
      <c r="V346" s="209"/>
      <c r="W346" s="209"/>
      <c r="X346" s="209"/>
      <c r="Y346" s="209"/>
      <c r="Z346" s="209"/>
      <c r="AA346" s="209"/>
      <c r="AB346" s="209"/>
      <c r="AC346" s="209"/>
      <c r="AD346" s="209"/>
      <c r="AE346" s="209"/>
    </row>
    <row r="347" spans="1:31" s="159" customFormat="1" ht="15.75">
      <c r="A347" s="205"/>
      <c r="B347" s="209"/>
      <c r="C347" s="209"/>
      <c r="D347" s="209"/>
      <c r="E347" s="209"/>
      <c r="F347" s="209"/>
      <c r="G347" s="209"/>
      <c r="H347" s="209"/>
      <c r="I347" s="209"/>
      <c r="J347" s="209"/>
      <c r="K347" s="209"/>
      <c r="L347" s="209"/>
      <c r="M347" s="209"/>
      <c r="N347" s="209"/>
      <c r="O347" s="209"/>
      <c r="P347" s="209"/>
      <c r="Q347" s="209"/>
      <c r="R347" s="209"/>
      <c r="S347" s="209"/>
      <c r="T347" s="209"/>
      <c r="U347" s="209"/>
      <c r="V347" s="209"/>
      <c r="W347" s="209"/>
      <c r="X347" s="209"/>
      <c r="Y347" s="209"/>
      <c r="Z347" s="209"/>
      <c r="AA347" s="209"/>
      <c r="AB347" s="209"/>
      <c r="AC347" s="209"/>
      <c r="AD347" s="209"/>
      <c r="AE347" s="209"/>
    </row>
    <row r="348" spans="1:31" s="159" customFormat="1" ht="15.75">
      <c r="A348" s="205"/>
      <c r="B348" s="209"/>
      <c r="C348" s="209"/>
      <c r="D348" s="209"/>
      <c r="E348" s="209"/>
      <c r="F348" s="209"/>
      <c r="G348" s="209"/>
      <c r="H348" s="209"/>
      <c r="I348" s="209"/>
      <c r="J348" s="209"/>
      <c r="K348" s="209"/>
      <c r="L348" s="209"/>
      <c r="M348" s="209"/>
      <c r="N348" s="209"/>
      <c r="O348" s="209"/>
      <c r="P348" s="209"/>
      <c r="Q348" s="209"/>
      <c r="R348" s="209"/>
      <c r="S348" s="209"/>
      <c r="T348" s="209"/>
      <c r="U348" s="209"/>
      <c r="V348" s="209"/>
      <c r="W348" s="209"/>
      <c r="X348" s="209"/>
      <c r="Y348" s="209"/>
      <c r="Z348" s="209"/>
      <c r="AA348" s="209"/>
      <c r="AB348" s="209"/>
      <c r="AC348" s="209"/>
      <c r="AD348" s="209"/>
      <c r="AE348" s="209"/>
    </row>
    <row r="349" spans="1:31" s="159" customFormat="1" ht="15.75">
      <c r="A349" s="205"/>
      <c r="B349" s="209"/>
      <c r="C349" s="209"/>
      <c r="D349" s="209"/>
      <c r="E349" s="209"/>
      <c r="F349" s="209"/>
      <c r="G349" s="209"/>
      <c r="H349" s="209"/>
      <c r="I349" s="209"/>
      <c r="J349" s="209"/>
      <c r="K349" s="209"/>
      <c r="L349" s="209"/>
      <c r="M349" s="209"/>
      <c r="N349" s="209"/>
      <c r="O349" s="209"/>
      <c r="P349" s="209"/>
      <c r="Q349" s="209"/>
      <c r="R349" s="209"/>
      <c r="S349" s="209"/>
      <c r="T349" s="209"/>
      <c r="U349" s="209"/>
      <c r="V349" s="209"/>
      <c r="W349" s="209"/>
      <c r="X349" s="209"/>
      <c r="Y349" s="209"/>
      <c r="Z349" s="209"/>
      <c r="AA349" s="209"/>
      <c r="AB349" s="209"/>
      <c r="AC349" s="209"/>
      <c r="AD349" s="209"/>
      <c r="AE349" s="209"/>
    </row>
    <row r="350" spans="1:31" s="159" customFormat="1" ht="15.75">
      <c r="A350" s="205"/>
      <c r="B350" s="209"/>
      <c r="C350" s="209"/>
      <c r="D350" s="209"/>
      <c r="E350" s="209"/>
      <c r="F350" s="209"/>
      <c r="G350" s="209"/>
      <c r="H350" s="209"/>
      <c r="I350" s="209"/>
      <c r="J350" s="209"/>
      <c r="K350" s="209"/>
      <c r="L350" s="209"/>
      <c r="M350" s="209"/>
      <c r="N350" s="209"/>
      <c r="O350" s="209"/>
      <c r="P350" s="209"/>
      <c r="Q350" s="209"/>
      <c r="R350" s="209"/>
      <c r="S350" s="209"/>
      <c r="T350" s="209"/>
      <c r="U350" s="209"/>
      <c r="V350" s="209"/>
      <c r="W350" s="209"/>
      <c r="X350" s="209"/>
      <c r="Y350" s="209"/>
      <c r="Z350" s="209"/>
      <c r="AA350" s="209"/>
      <c r="AB350" s="209"/>
      <c r="AC350" s="209"/>
      <c r="AD350" s="209"/>
      <c r="AE350" s="209"/>
    </row>
    <row r="351" spans="1:31" s="159" customFormat="1" ht="15.75">
      <c r="A351" s="205"/>
      <c r="B351" s="209"/>
      <c r="C351" s="209"/>
      <c r="D351" s="209"/>
      <c r="E351" s="209"/>
      <c r="F351" s="209"/>
      <c r="G351" s="209"/>
      <c r="H351" s="209"/>
      <c r="I351" s="209"/>
      <c r="J351" s="209"/>
      <c r="K351" s="209"/>
      <c r="L351" s="209"/>
      <c r="M351" s="209"/>
      <c r="N351" s="209"/>
      <c r="O351" s="209"/>
      <c r="P351" s="209"/>
      <c r="Q351" s="209"/>
      <c r="R351" s="209"/>
      <c r="S351" s="209"/>
      <c r="T351" s="209"/>
      <c r="U351" s="209"/>
      <c r="V351" s="209"/>
      <c r="W351" s="209"/>
      <c r="X351" s="209"/>
      <c r="Y351" s="209"/>
      <c r="Z351" s="209"/>
      <c r="AA351" s="209"/>
      <c r="AB351" s="209"/>
      <c r="AC351" s="209"/>
      <c r="AD351" s="209"/>
      <c r="AE351" s="209"/>
    </row>
    <row r="352" spans="1:31" s="159" customFormat="1" ht="15.75">
      <c r="A352" s="205"/>
      <c r="B352" s="209"/>
      <c r="C352" s="209"/>
      <c r="D352" s="209"/>
      <c r="E352" s="209"/>
      <c r="F352" s="209"/>
      <c r="G352" s="209"/>
      <c r="H352" s="209"/>
      <c r="I352" s="209"/>
      <c r="J352" s="209"/>
      <c r="K352" s="209"/>
      <c r="L352" s="209"/>
      <c r="M352" s="209"/>
      <c r="N352" s="209"/>
      <c r="O352" s="209"/>
      <c r="P352" s="209"/>
      <c r="Q352" s="209"/>
      <c r="R352" s="209"/>
      <c r="S352" s="209"/>
      <c r="T352" s="209"/>
      <c r="U352" s="209"/>
      <c r="V352" s="209"/>
      <c r="W352" s="209"/>
      <c r="X352" s="209"/>
      <c r="Y352" s="209"/>
      <c r="Z352" s="209"/>
      <c r="AA352" s="209"/>
      <c r="AB352" s="209"/>
      <c r="AC352" s="209"/>
      <c r="AD352" s="209"/>
      <c r="AE352" s="209"/>
    </row>
    <row r="353" spans="1:31" s="159" customFormat="1" ht="15.75">
      <c r="A353" s="205"/>
      <c r="B353" s="209"/>
      <c r="C353" s="209"/>
      <c r="D353" s="209"/>
      <c r="E353" s="209"/>
      <c r="F353" s="209"/>
      <c r="G353" s="209"/>
      <c r="H353" s="209"/>
      <c r="I353" s="209"/>
      <c r="J353" s="209"/>
      <c r="K353" s="209"/>
      <c r="L353" s="209"/>
      <c r="M353" s="209"/>
      <c r="N353" s="209"/>
      <c r="O353" s="209"/>
      <c r="P353" s="209"/>
      <c r="Q353" s="209"/>
      <c r="R353" s="209"/>
      <c r="S353" s="209"/>
      <c r="T353" s="209"/>
      <c r="U353" s="209"/>
      <c r="V353" s="209"/>
      <c r="W353" s="209"/>
      <c r="X353" s="209"/>
      <c r="Y353" s="209"/>
      <c r="Z353" s="209"/>
      <c r="AA353" s="209"/>
      <c r="AB353" s="209"/>
      <c r="AC353" s="209"/>
      <c r="AD353" s="209"/>
      <c r="AE353" s="209"/>
    </row>
    <row r="354" spans="1:31" s="159" customFormat="1" ht="15.75">
      <c r="A354" s="205"/>
      <c r="B354" s="209"/>
      <c r="C354" s="209"/>
      <c r="D354" s="209"/>
      <c r="E354" s="209"/>
      <c r="F354" s="209"/>
      <c r="G354" s="209"/>
      <c r="H354" s="209"/>
      <c r="I354" s="209"/>
      <c r="J354" s="209"/>
      <c r="K354" s="209"/>
      <c r="L354" s="209"/>
      <c r="M354" s="209"/>
      <c r="N354" s="209"/>
      <c r="O354" s="209"/>
      <c r="P354" s="209"/>
      <c r="Q354" s="209"/>
      <c r="R354" s="209"/>
      <c r="S354" s="209"/>
      <c r="T354" s="209"/>
      <c r="U354" s="209"/>
      <c r="V354" s="209"/>
      <c r="W354" s="209"/>
      <c r="X354" s="209"/>
      <c r="Y354" s="209"/>
      <c r="Z354" s="209"/>
      <c r="AA354" s="209"/>
      <c r="AB354" s="209"/>
      <c r="AC354" s="209"/>
      <c r="AD354" s="209"/>
      <c r="AE354" s="209"/>
    </row>
    <row r="355" spans="1:31" s="159" customFormat="1" ht="15.75">
      <c r="A355" s="205"/>
      <c r="B355" s="209"/>
      <c r="C355" s="209"/>
      <c r="D355" s="209"/>
      <c r="E355" s="209"/>
      <c r="F355" s="209"/>
      <c r="G355" s="209"/>
      <c r="H355" s="209"/>
      <c r="I355" s="209"/>
      <c r="J355" s="209"/>
      <c r="K355" s="209"/>
      <c r="L355" s="209"/>
      <c r="M355" s="209"/>
      <c r="N355" s="209"/>
      <c r="O355" s="209"/>
      <c r="P355" s="209"/>
      <c r="Q355" s="209"/>
      <c r="R355" s="209"/>
      <c r="S355" s="209"/>
      <c r="T355" s="209"/>
      <c r="U355" s="209"/>
      <c r="V355" s="209"/>
      <c r="W355" s="209"/>
      <c r="X355" s="209"/>
      <c r="Y355" s="209"/>
      <c r="Z355" s="209"/>
      <c r="AA355" s="209"/>
      <c r="AB355" s="209"/>
      <c r="AC355" s="209"/>
      <c r="AD355" s="209"/>
      <c r="AE355" s="209"/>
    </row>
    <row r="356" spans="1:31" s="159" customFormat="1" ht="15.75">
      <c r="A356" s="205"/>
      <c r="B356" s="209"/>
      <c r="C356" s="209"/>
      <c r="D356" s="209"/>
      <c r="E356" s="209"/>
      <c r="F356" s="209"/>
      <c r="G356" s="209"/>
      <c r="H356" s="209"/>
      <c r="I356" s="209"/>
      <c r="J356" s="209"/>
      <c r="K356" s="209"/>
      <c r="L356" s="209"/>
      <c r="M356" s="209"/>
      <c r="N356" s="209"/>
      <c r="O356" s="209"/>
      <c r="P356" s="209"/>
      <c r="Q356" s="209"/>
      <c r="R356" s="209"/>
      <c r="S356" s="209"/>
      <c r="T356" s="209"/>
      <c r="U356" s="209"/>
      <c r="V356" s="209"/>
      <c r="W356" s="209"/>
      <c r="X356" s="209"/>
      <c r="Y356" s="209"/>
      <c r="Z356" s="209"/>
      <c r="AA356" s="209"/>
      <c r="AB356" s="209"/>
      <c r="AC356" s="209"/>
      <c r="AD356" s="209"/>
      <c r="AE356" s="209"/>
    </row>
    <row r="357" spans="1:31" s="159" customFormat="1" ht="15.75">
      <c r="A357" s="205"/>
      <c r="B357" s="209"/>
      <c r="C357" s="209"/>
      <c r="D357" s="209"/>
      <c r="E357" s="209"/>
      <c r="F357" s="209"/>
      <c r="G357" s="209"/>
      <c r="H357" s="209"/>
      <c r="I357" s="209"/>
      <c r="J357" s="209"/>
      <c r="K357" s="209"/>
      <c r="L357" s="209"/>
      <c r="M357" s="209"/>
      <c r="N357" s="209"/>
      <c r="O357" s="209"/>
      <c r="P357" s="209"/>
      <c r="Q357" s="209"/>
      <c r="R357" s="209"/>
      <c r="S357" s="209"/>
      <c r="T357" s="209"/>
      <c r="U357" s="209"/>
      <c r="V357" s="209"/>
      <c r="W357" s="209"/>
      <c r="X357" s="209"/>
      <c r="Y357" s="209"/>
      <c r="Z357" s="209"/>
      <c r="AA357" s="209"/>
      <c r="AB357" s="209"/>
      <c r="AC357" s="209"/>
      <c r="AD357" s="209"/>
      <c r="AE357" s="209"/>
    </row>
    <row r="358" spans="1:31" s="159" customFormat="1" ht="15.75">
      <c r="A358" s="205"/>
      <c r="B358" s="209"/>
      <c r="C358" s="209"/>
      <c r="D358" s="209"/>
      <c r="E358" s="209"/>
      <c r="F358" s="209"/>
      <c r="G358" s="209"/>
      <c r="H358" s="209"/>
      <c r="I358" s="209"/>
      <c r="J358" s="209"/>
      <c r="K358" s="209"/>
      <c r="L358" s="209"/>
      <c r="M358" s="209"/>
      <c r="N358" s="209"/>
      <c r="O358" s="209"/>
      <c r="P358" s="209"/>
      <c r="Q358" s="209"/>
      <c r="R358" s="209"/>
      <c r="S358" s="209"/>
      <c r="T358" s="209"/>
      <c r="U358" s="209"/>
      <c r="V358" s="209"/>
      <c r="W358" s="209"/>
      <c r="X358" s="209"/>
      <c r="Y358" s="209"/>
      <c r="Z358" s="209"/>
      <c r="AA358" s="209"/>
      <c r="AB358" s="209"/>
      <c r="AC358" s="209"/>
      <c r="AD358" s="209"/>
      <c r="AE358" s="209"/>
    </row>
    <row r="359" spans="1:31" s="159" customFormat="1" ht="15.75">
      <c r="A359" s="205"/>
      <c r="B359" s="209"/>
      <c r="C359" s="209"/>
      <c r="D359" s="209"/>
      <c r="E359" s="209"/>
      <c r="F359" s="209"/>
      <c r="G359" s="209"/>
      <c r="H359" s="209"/>
      <c r="I359" s="209"/>
      <c r="J359" s="209"/>
      <c r="K359" s="209"/>
      <c r="L359" s="209"/>
      <c r="M359" s="209"/>
      <c r="N359" s="209"/>
      <c r="O359" s="209"/>
      <c r="P359" s="209"/>
      <c r="Q359" s="209"/>
      <c r="R359" s="209"/>
      <c r="S359" s="209"/>
      <c r="T359" s="209"/>
      <c r="U359" s="209"/>
      <c r="V359" s="209"/>
      <c r="W359" s="209"/>
      <c r="X359" s="209"/>
      <c r="Y359" s="209"/>
      <c r="Z359" s="209"/>
      <c r="AA359" s="209"/>
      <c r="AB359" s="209"/>
      <c r="AC359" s="209"/>
      <c r="AD359" s="209"/>
      <c r="AE359" s="209"/>
    </row>
    <row r="360" spans="1:31" s="159" customFormat="1" ht="15.75">
      <c r="A360" s="205"/>
      <c r="B360" s="209"/>
      <c r="C360" s="209"/>
      <c r="D360" s="209"/>
      <c r="E360" s="209"/>
      <c r="F360" s="209"/>
      <c r="G360" s="209"/>
      <c r="H360" s="209"/>
      <c r="I360" s="209"/>
      <c r="J360" s="209"/>
      <c r="K360" s="209"/>
      <c r="L360" s="209"/>
      <c r="M360" s="209"/>
      <c r="N360" s="209"/>
      <c r="O360" s="209"/>
      <c r="P360" s="209"/>
      <c r="Q360" s="209"/>
      <c r="R360" s="209"/>
      <c r="S360" s="209"/>
      <c r="T360" s="209"/>
      <c r="U360" s="209"/>
      <c r="V360" s="209"/>
      <c r="W360" s="209"/>
      <c r="X360" s="209"/>
      <c r="Y360" s="209"/>
      <c r="Z360" s="209"/>
      <c r="AA360" s="209"/>
      <c r="AB360" s="209"/>
      <c r="AC360" s="209"/>
      <c r="AD360" s="209"/>
      <c r="AE360" s="209"/>
    </row>
    <row r="361" spans="1:31" s="159" customFormat="1" ht="15.75">
      <c r="A361" s="205"/>
      <c r="B361" s="209"/>
      <c r="C361" s="209"/>
      <c r="D361" s="209"/>
      <c r="E361" s="209"/>
      <c r="F361" s="209"/>
      <c r="G361" s="209"/>
      <c r="H361" s="209"/>
      <c r="I361" s="209"/>
      <c r="J361" s="209"/>
      <c r="K361" s="209"/>
      <c r="L361" s="209"/>
      <c r="M361" s="209"/>
      <c r="N361" s="209"/>
      <c r="O361" s="209"/>
      <c r="P361" s="209"/>
      <c r="Q361" s="209"/>
      <c r="R361" s="209"/>
      <c r="S361" s="209"/>
      <c r="T361" s="209"/>
      <c r="U361" s="209"/>
      <c r="V361" s="209"/>
      <c r="W361" s="209"/>
      <c r="X361" s="209"/>
      <c r="Y361" s="209"/>
      <c r="Z361" s="209"/>
      <c r="AA361" s="209"/>
      <c r="AB361" s="209"/>
      <c r="AC361" s="209"/>
      <c r="AD361" s="209"/>
      <c r="AE361" s="209"/>
    </row>
    <row r="362" spans="1:31" s="159" customFormat="1" ht="15.75">
      <c r="A362" s="205"/>
      <c r="B362" s="209"/>
      <c r="C362" s="209"/>
      <c r="D362" s="209"/>
      <c r="E362" s="209"/>
      <c r="F362" s="209"/>
      <c r="G362" s="209"/>
      <c r="H362" s="209"/>
      <c r="I362" s="209"/>
      <c r="J362" s="209"/>
      <c r="K362" s="209"/>
      <c r="L362" s="209"/>
      <c r="M362" s="209"/>
      <c r="N362" s="209"/>
      <c r="O362" s="209"/>
      <c r="P362" s="209"/>
      <c r="Q362" s="209"/>
      <c r="R362" s="209"/>
      <c r="S362" s="209"/>
      <c r="T362" s="209"/>
      <c r="U362" s="209"/>
      <c r="V362" s="209"/>
      <c r="W362" s="209"/>
      <c r="X362" s="209"/>
      <c r="Y362" s="209"/>
      <c r="Z362" s="209"/>
      <c r="AA362" s="209"/>
      <c r="AB362" s="209"/>
      <c r="AC362" s="209"/>
      <c r="AD362" s="209"/>
      <c r="AE362" s="209"/>
    </row>
    <row r="363" spans="1:31" s="159" customFormat="1" ht="15.75">
      <c r="A363" s="205"/>
      <c r="B363" s="209"/>
      <c r="C363" s="209"/>
      <c r="D363" s="209"/>
      <c r="E363" s="209"/>
      <c r="F363" s="209"/>
      <c r="G363" s="209"/>
      <c r="H363" s="209"/>
      <c r="I363" s="209"/>
      <c r="J363" s="209"/>
      <c r="K363" s="209"/>
      <c r="L363" s="209"/>
      <c r="M363" s="209"/>
      <c r="N363" s="209"/>
      <c r="O363" s="209"/>
      <c r="P363" s="209"/>
      <c r="Q363" s="209"/>
      <c r="R363" s="209"/>
      <c r="S363" s="209"/>
      <c r="T363" s="209"/>
      <c r="U363" s="209"/>
      <c r="V363" s="209"/>
      <c r="W363" s="209"/>
      <c r="X363" s="209"/>
      <c r="Y363" s="209"/>
      <c r="Z363" s="209"/>
      <c r="AA363" s="209"/>
      <c r="AB363" s="209"/>
      <c r="AC363" s="209"/>
      <c r="AD363" s="209"/>
      <c r="AE363" s="209"/>
    </row>
    <row r="364" spans="1:31" s="159" customFormat="1" ht="15.75">
      <c r="A364" s="215"/>
      <c r="B364" s="209"/>
      <c r="C364" s="209"/>
      <c r="D364" s="209"/>
      <c r="E364" s="209"/>
      <c r="F364" s="209"/>
      <c r="G364" s="209"/>
      <c r="H364" s="209"/>
      <c r="I364" s="209"/>
      <c r="J364" s="209"/>
      <c r="K364" s="209"/>
      <c r="L364" s="209"/>
      <c r="M364" s="209"/>
      <c r="N364" s="209"/>
      <c r="O364" s="209"/>
      <c r="P364" s="209"/>
      <c r="Q364" s="209"/>
      <c r="R364" s="209"/>
      <c r="S364" s="209"/>
      <c r="T364" s="209"/>
      <c r="U364" s="209"/>
      <c r="V364" s="209"/>
      <c r="W364" s="209"/>
      <c r="X364" s="209"/>
      <c r="Y364" s="209"/>
      <c r="Z364" s="209"/>
      <c r="AA364" s="209"/>
      <c r="AB364" s="209"/>
      <c r="AC364" s="209"/>
      <c r="AD364" s="209"/>
      <c r="AE364" s="209"/>
    </row>
    <row r="365" spans="1:31" s="159" customFormat="1" ht="15.75">
      <c r="A365" s="205"/>
      <c r="B365" s="209"/>
      <c r="C365" s="209"/>
      <c r="D365" s="209"/>
      <c r="E365" s="209"/>
      <c r="F365" s="209"/>
      <c r="G365" s="209"/>
      <c r="H365" s="209"/>
      <c r="I365" s="209"/>
      <c r="J365" s="209"/>
      <c r="K365" s="209"/>
      <c r="L365" s="209"/>
      <c r="M365" s="209"/>
      <c r="N365" s="209"/>
      <c r="O365" s="209"/>
      <c r="P365" s="209"/>
      <c r="Q365" s="209"/>
      <c r="R365" s="209"/>
      <c r="S365" s="209"/>
      <c r="T365" s="209"/>
      <c r="U365" s="209"/>
      <c r="V365" s="209"/>
      <c r="W365" s="209"/>
      <c r="X365" s="209"/>
      <c r="Y365" s="209"/>
      <c r="Z365" s="209"/>
      <c r="AA365" s="209"/>
      <c r="AB365" s="209"/>
      <c r="AC365" s="209"/>
      <c r="AD365" s="209"/>
      <c r="AE365" s="209"/>
    </row>
    <row r="366" spans="1:31" s="159" customFormat="1" ht="15.75">
      <c r="A366" s="205"/>
      <c r="B366" s="209"/>
      <c r="C366" s="209"/>
      <c r="D366" s="209"/>
      <c r="E366" s="209"/>
      <c r="F366" s="209"/>
      <c r="G366" s="209"/>
      <c r="H366" s="209"/>
      <c r="I366" s="209"/>
      <c r="J366" s="209"/>
      <c r="K366" s="209"/>
      <c r="L366" s="209"/>
      <c r="M366" s="209"/>
      <c r="N366" s="209"/>
      <c r="O366" s="209"/>
      <c r="P366" s="209"/>
      <c r="Q366" s="209"/>
      <c r="R366" s="209"/>
      <c r="S366" s="209"/>
      <c r="T366" s="209"/>
      <c r="U366" s="209"/>
      <c r="V366" s="209"/>
      <c r="W366" s="209"/>
      <c r="X366" s="209"/>
      <c r="Y366" s="209"/>
      <c r="Z366" s="209"/>
      <c r="AA366" s="209"/>
      <c r="AB366" s="209"/>
      <c r="AC366" s="209"/>
      <c r="AD366" s="209"/>
      <c r="AE366" s="209"/>
    </row>
    <row r="367" spans="1:31" s="159" customFormat="1" ht="15.75">
      <c r="A367" s="205"/>
      <c r="B367" s="209"/>
      <c r="C367" s="209"/>
      <c r="D367" s="209"/>
      <c r="E367" s="209"/>
      <c r="F367" s="209"/>
      <c r="G367" s="209"/>
      <c r="H367" s="209"/>
      <c r="I367" s="209"/>
      <c r="J367" s="209"/>
      <c r="K367" s="209"/>
      <c r="L367" s="209"/>
      <c r="M367" s="209"/>
      <c r="N367" s="209"/>
      <c r="O367" s="209"/>
      <c r="P367" s="209"/>
      <c r="Q367" s="209"/>
      <c r="R367" s="209"/>
      <c r="S367" s="209"/>
      <c r="T367" s="209"/>
      <c r="U367" s="209"/>
      <c r="V367" s="209"/>
      <c r="W367" s="209"/>
      <c r="X367" s="209"/>
      <c r="Y367" s="209"/>
      <c r="Z367" s="209"/>
      <c r="AA367" s="209"/>
      <c r="AB367" s="209"/>
      <c r="AC367" s="209"/>
      <c r="AD367" s="209"/>
      <c r="AE367" s="209"/>
    </row>
    <row r="368" spans="1:31" s="159" customFormat="1" ht="15.75">
      <c r="A368" s="205"/>
      <c r="B368" s="209"/>
      <c r="C368" s="209"/>
      <c r="D368" s="209"/>
      <c r="E368" s="209"/>
      <c r="F368" s="209"/>
      <c r="G368" s="209"/>
      <c r="H368" s="209"/>
      <c r="I368" s="209"/>
      <c r="J368" s="209"/>
      <c r="K368" s="209"/>
      <c r="L368" s="209"/>
      <c r="M368" s="209"/>
      <c r="N368" s="209"/>
      <c r="O368" s="209"/>
      <c r="P368" s="209"/>
      <c r="Q368" s="209"/>
      <c r="R368" s="209"/>
      <c r="S368" s="209"/>
      <c r="T368" s="209"/>
      <c r="U368" s="209"/>
      <c r="V368" s="209"/>
      <c r="W368" s="209"/>
      <c r="X368" s="209"/>
      <c r="Y368" s="209"/>
      <c r="Z368" s="209"/>
      <c r="AA368" s="209"/>
      <c r="AB368" s="209"/>
      <c r="AC368" s="209"/>
      <c r="AD368" s="209"/>
      <c r="AE368" s="209"/>
    </row>
    <row r="369" spans="1:31" s="159" customFormat="1" ht="15.75">
      <c r="A369" s="205"/>
      <c r="B369" s="209"/>
      <c r="C369" s="209"/>
      <c r="D369" s="209"/>
      <c r="E369" s="209"/>
      <c r="F369" s="209"/>
      <c r="G369" s="209"/>
      <c r="H369" s="209"/>
      <c r="I369" s="209"/>
      <c r="J369" s="209"/>
      <c r="K369" s="209"/>
      <c r="L369" s="209"/>
      <c r="M369" s="209"/>
      <c r="N369" s="209"/>
      <c r="O369" s="209"/>
      <c r="P369" s="209"/>
      <c r="Q369" s="209"/>
      <c r="R369" s="209"/>
      <c r="S369" s="209"/>
      <c r="T369" s="209"/>
      <c r="U369" s="209"/>
      <c r="V369" s="209"/>
      <c r="W369" s="209"/>
      <c r="X369" s="209"/>
      <c r="Y369" s="209"/>
      <c r="Z369" s="209"/>
      <c r="AA369" s="209"/>
      <c r="AB369" s="209"/>
      <c r="AC369" s="209"/>
      <c r="AD369" s="209"/>
      <c r="AE369" s="209"/>
    </row>
    <row r="370" spans="1:31" s="159" customFormat="1" ht="15.75">
      <c r="A370" s="205"/>
      <c r="B370" s="209"/>
      <c r="C370" s="209"/>
      <c r="D370" s="209"/>
      <c r="E370" s="209"/>
      <c r="F370" s="209"/>
      <c r="G370" s="209"/>
      <c r="H370" s="209"/>
      <c r="I370" s="209"/>
      <c r="J370" s="209"/>
      <c r="K370" s="209"/>
      <c r="L370" s="209"/>
      <c r="M370" s="209"/>
      <c r="N370" s="209"/>
      <c r="O370" s="209"/>
      <c r="P370" s="209"/>
      <c r="Q370" s="209"/>
      <c r="R370" s="209"/>
      <c r="S370" s="209"/>
      <c r="T370" s="209"/>
      <c r="U370" s="209"/>
      <c r="V370" s="209"/>
      <c r="W370" s="209"/>
      <c r="X370" s="209"/>
      <c r="Y370" s="209"/>
      <c r="Z370" s="209"/>
      <c r="AA370" s="209"/>
      <c r="AB370" s="209"/>
      <c r="AC370" s="209"/>
      <c r="AD370" s="209"/>
      <c r="AE370" s="209"/>
    </row>
    <row r="371" spans="1:31" s="159" customFormat="1" ht="15.75">
      <c r="A371" s="205"/>
      <c r="B371" s="209"/>
      <c r="C371" s="209"/>
      <c r="D371" s="209"/>
      <c r="E371" s="209"/>
      <c r="F371" s="209"/>
      <c r="G371" s="209"/>
      <c r="H371" s="209"/>
      <c r="I371" s="209"/>
      <c r="J371" s="209"/>
      <c r="K371" s="209"/>
      <c r="L371" s="209"/>
      <c r="M371" s="209"/>
      <c r="N371" s="209"/>
      <c r="O371" s="209"/>
      <c r="P371" s="209"/>
      <c r="Q371" s="209"/>
      <c r="R371" s="209"/>
      <c r="S371" s="209"/>
      <c r="T371" s="209"/>
      <c r="U371" s="209"/>
      <c r="V371" s="209"/>
      <c r="W371" s="209"/>
      <c r="X371" s="209"/>
      <c r="Y371" s="209"/>
      <c r="Z371" s="209"/>
      <c r="AA371" s="209"/>
      <c r="AB371" s="209"/>
      <c r="AC371" s="209"/>
      <c r="AD371" s="209"/>
      <c r="AE371" s="209"/>
    </row>
    <row r="372" spans="1:31" s="159" customFormat="1" ht="15.75">
      <c r="A372" s="205"/>
      <c r="B372" s="209"/>
      <c r="C372" s="209"/>
      <c r="D372" s="209"/>
      <c r="E372" s="209"/>
      <c r="F372" s="209"/>
      <c r="G372" s="209"/>
      <c r="H372" s="209"/>
      <c r="I372" s="209"/>
      <c r="J372" s="209"/>
      <c r="K372" s="209"/>
      <c r="L372" s="209"/>
      <c r="M372" s="209"/>
      <c r="N372" s="209"/>
      <c r="O372" s="209"/>
      <c r="P372" s="209"/>
      <c r="Q372" s="209"/>
      <c r="R372" s="209"/>
      <c r="S372" s="209"/>
      <c r="T372" s="209"/>
      <c r="U372" s="209"/>
      <c r="V372" s="209"/>
      <c r="W372" s="209"/>
      <c r="X372" s="209"/>
      <c r="Y372" s="209"/>
      <c r="Z372" s="209"/>
      <c r="AA372" s="209"/>
      <c r="AB372" s="209"/>
      <c r="AC372" s="209"/>
      <c r="AD372" s="209"/>
      <c r="AE372" s="209"/>
    </row>
    <row r="373" spans="1:31" s="159" customFormat="1" ht="15.75">
      <c r="A373" s="205"/>
      <c r="B373" s="209"/>
      <c r="C373" s="209"/>
      <c r="D373" s="209"/>
      <c r="E373" s="209"/>
      <c r="F373" s="209"/>
      <c r="G373" s="209"/>
      <c r="H373" s="209"/>
      <c r="I373" s="209"/>
      <c r="J373" s="209"/>
      <c r="K373" s="209"/>
      <c r="L373" s="209"/>
      <c r="M373" s="209"/>
      <c r="N373" s="209"/>
      <c r="O373" s="209"/>
      <c r="P373" s="209"/>
      <c r="Q373" s="209"/>
      <c r="R373" s="209"/>
      <c r="S373" s="209"/>
      <c r="T373" s="209"/>
      <c r="U373" s="209"/>
      <c r="V373" s="209"/>
      <c r="W373" s="209"/>
      <c r="X373" s="209"/>
      <c r="Y373" s="209"/>
      <c r="Z373" s="209"/>
      <c r="AA373" s="209"/>
      <c r="AB373" s="209"/>
      <c r="AC373" s="209"/>
      <c r="AD373" s="209"/>
      <c r="AE373" s="209"/>
    </row>
    <row r="374" spans="1:31" s="213" customFormat="1" ht="15.75">
      <c r="A374" s="205"/>
      <c r="B374" s="209"/>
      <c r="C374" s="209"/>
      <c r="D374" s="209"/>
      <c r="E374" s="209"/>
      <c r="F374" s="209"/>
      <c r="G374" s="209"/>
      <c r="H374" s="209"/>
      <c r="I374" s="209"/>
      <c r="J374" s="209"/>
      <c r="K374" s="209"/>
      <c r="L374" s="209"/>
      <c r="M374" s="209"/>
      <c r="N374" s="209"/>
      <c r="O374" s="209"/>
      <c r="P374" s="209"/>
      <c r="Q374" s="209"/>
      <c r="R374" s="209"/>
      <c r="S374" s="209"/>
      <c r="T374" s="209"/>
      <c r="U374" s="209"/>
      <c r="V374" s="209"/>
      <c r="W374" s="209"/>
      <c r="X374" s="209"/>
      <c r="Y374" s="209"/>
      <c r="Z374" s="209"/>
      <c r="AA374" s="209"/>
      <c r="AB374" s="209"/>
      <c r="AC374" s="209"/>
      <c r="AD374" s="209"/>
      <c r="AE374" s="209"/>
    </row>
    <row r="375" spans="1:31" s="159" customFormat="1" ht="15.75">
      <c r="A375" s="205"/>
      <c r="B375" s="209"/>
      <c r="C375" s="209"/>
      <c r="D375" s="209"/>
      <c r="E375" s="209"/>
      <c r="F375" s="209"/>
      <c r="G375" s="209"/>
      <c r="H375" s="209"/>
      <c r="I375" s="209"/>
      <c r="J375" s="209"/>
      <c r="K375" s="209"/>
      <c r="L375" s="209"/>
      <c r="M375" s="209"/>
      <c r="N375" s="209"/>
      <c r="O375" s="209"/>
      <c r="P375" s="209"/>
      <c r="Q375" s="209"/>
      <c r="R375" s="209"/>
      <c r="S375" s="209"/>
      <c r="T375" s="209"/>
      <c r="U375" s="209"/>
      <c r="V375" s="209"/>
      <c r="W375" s="209"/>
      <c r="X375" s="209"/>
      <c r="Y375" s="209"/>
      <c r="Z375" s="209"/>
      <c r="AA375" s="209"/>
      <c r="AB375" s="209"/>
      <c r="AC375" s="209"/>
      <c r="AD375" s="209"/>
      <c r="AE375" s="209"/>
    </row>
    <row r="376" spans="1:31" s="159" customFormat="1" ht="15.75">
      <c r="A376" s="205"/>
      <c r="B376" s="209"/>
      <c r="C376" s="209"/>
      <c r="D376" s="209"/>
      <c r="E376" s="209"/>
      <c r="F376" s="209"/>
      <c r="G376" s="209"/>
      <c r="H376" s="209"/>
      <c r="I376" s="209"/>
      <c r="J376" s="209"/>
      <c r="K376" s="209"/>
      <c r="L376" s="209"/>
      <c r="M376" s="209"/>
      <c r="N376" s="209"/>
      <c r="O376" s="209"/>
      <c r="P376" s="209"/>
      <c r="Q376" s="209"/>
      <c r="R376" s="209"/>
      <c r="S376" s="209"/>
      <c r="T376" s="209"/>
      <c r="U376" s="209"/>
      <c r="V376" s="209"/>
      <c r="W376" s="209"/>
      <c r="X376" s="209"/>
      <c r="Y376" s="209"/>
      <c r="Z376" s="209"/>
      <c r="AA376" s="209"/>
      <c r="AB376" s="209"/>
      <c r="AC376" s="209"/>
      <c r="AD376" s="209"/>
      <c r="AE376" s="209"/>
    </row>
    <row r="377" spans="1:31" s="159" customFormat="1" ht="15.75">
      <c r="A377" s="205"/>
      <c r="B377" s="209"/>
      <c r="C377" s="209"/>
      <c r="D377" s="209"/>
      <c r="E377" s="209"/>
      <c r="F377" s="209"/>
      <c r="G377" s="209"/>
      <c r="H377" s="209"/>
      <c r="I377" s="209"/>
      <c r="J377" s="209"/>
      <c r="K377" s="209"/>
      <c r="L377" s="209"/>
      <c r="M377" s="209"/>
      <c r="N377" s="209"/>
      <c r="O377" s="209"/>
      <c r="P377" s="209"/>
      <c r="Q377" s="209"/>
      <c r="R377" s="209"/>
      <c r="S377" s="209"/>
      <c r="T377" s="209"/>
      <c r="U377" s="209"/>
      <c r="V377" s="209"/>
      <c r="W377" s="209"/>
      <c r="X377" s="209"/>
      <c r="Y377" s="209"/>
      <c r="Z377" s="209"/>
      <c r="AA377" s="209"/>
      <c r="AB377" s="209"/>
      <c r="AC377" s="209"/>
      <c r="AD377" s="209"/>
      <c r="AE377" s="209"/>
    </row>
    <row r="378" spans="1:31" s="159" customFormat="1" ht="15.75">
      <c r="A378" s="205"/>
      <c r="B378" s="209"/>
      <c r="C378" s="209"/>
      <c r="D378" s="209"/>
      <c r="E378" s="209"/>
      <c r="F378" s="209"/>
      <c r="G378" s="209"/>
      <c r="H378" s="209"/>
      <c r="I378" s="209"/>
      <c r="J378" s="209"/>
      <c r="K378" s="209"/>
      <c r="L378" s="209"/>
      <c r="M378" s="209"/>
      <c r="N378" s="209"/>
      <c r="O378" s="209"/>
      <c r="P378" s="209"/>
      <c r="Q378" s="209"/>
      <c r="R378" s="209"/>
      <c r="S378" s="209"/>
      <c r="T378" s="209"/>
      <c r="U378" s="209"/>
      <c r="V378" s="209"/>
      <c r="W378" s="209"/>
      <c r="X378" s="209"/>
      <c r="Y378" s="209"/>
      <c r="Z378" s="209"/>
      <c r="AA378" s="209"/>
      <c r="AB378" s="209"/>
      <c r="AC378" s="209"/>
      <c r="AD378" s="209"/>
      <c r="AE378" s="209"/>
    </row>
    <row r="379" spans="1:31" s="159" customFormat="1" ht="15.75">
      <c r="A379" s="205"/>
      <c r="B379" s="209"/>
      <c r="C379" s="209"/>
      <c r="D379" s="209"/>
      <c r="E379" s="209"/>
      <c r="F379" s="209"/>
      <c r="G379" s="209"/>
      <c r="H379" s="209"/>
      <c r="I379" s="209"/>
      <c r="J379" s="209"/>
      <c r="K379" s="209"/>
      <c r="L379" s="209"/>
      <c r="M379" s="209"/>
      <c r="N379" s="209"/>
      <c r="O379" s="209"/>
      <c r="P379" s="209"/>
      <c r="Q379" s="209"/>
      <c r="R379" s="209"/>
      <c r="S379" s="209"/>
      <c r="T379" s="209"/>
      <c r="U379" s="209"/>
      <c r="V379" s="209"/>
      <c r="W379" s="209"/>
      <c r="X379" s="209"/>
      <c r="Y379" s="209"/>
      <c r="Z379" s="209"/>
      <c r="AA379" s="209"/>
      <c r="AB379" s="209"/>
      <c r="AC379" s="209"/>
      <c r="AD379" s="209"/>
      <c r="AE379" s="209"/>
    </row>
    <row r="380" spans="1:31" s="159" customFormat="1" ht="15.75">
      <c r="A380" s="205"/>
      <c r="B380" s="209"/>
      <c r="C380" s="209"/>
      <c r="D380" s="209"/>
      <c r="E380" s="209"/>
      <c r="F380" s="209"/>
      <c r="G380" s="209"/>
      <c r="H380" s="209"/>
      <c r="I380" s="209"/>
      <c r="J380" s="209"/>
      <c r="K380" s="209"/>
      <c r="L380" s="209"/>
      <c r="M380" s="209"/>
      <c r="N380" s="209"/>
      <c r="O380" s="209"/>
      <c r="P380" s="209"/>
      <c r="Q380" s="209"/>
      <c r="R380" s="209"/>
      <c r="S380" s="209"/>
      <c r="T380" s="209"/>
      <c r="U380" s="209"/>
      <c r="V380" s="209"/>
      <c r="W380" s="209"/>
      <c r="X380" s="209"/>
      <c r="Y380" s="209"/>
      <c r="Z380" s="209"/>
      <c r="AA380" s="209"/>
      <c r="AB380" s="209"/>
      <c r="AC380" s="209"/>
      <c r="AD380" s="209"/>
      <c r="AE380" s="209"/>
    </row>
    <row r="381" spans="1:31" s="159" customFormat="1" ht="15.75">
      <c r="A381" s="205"/>
      <c r="B381" s="209"/>
      <c r="C381" s="209"/>
      <c r="D381" s="209"/>
      <c r="E381" s="209"/>
      <c r="F381" s="209"/>
      <c r="G381" s="209"/>
      <c r="H381" s="209"/>
      <c r="I381" s="209"/>
      <c r="J381" s="209"/>
      <c r="K381" s="209"/>
      <c r="L381" s="209"/>
      <c r="M381" s="209"/>
      <c r="N381" s="209"/>
      <c r="O381" s="209"/>
      <c r="P381" s="209"/>
      <c r="Q381" s="209"/>
      <c r="R381" s="209"/>
      <c r="S381" s="209"/>
      <c r="T381" s="209"/>
      <c r="U381" s="209"/>
      <c r="V381" s="209"/>
      <c r="W381" s="209"/>
      <c r="X381" s="209"/>
      <c r="Y381" s="209"/>
      <c r="Z381" s="209"/>
      <c r="AA381" s="209"/>
      <c r="AB381" s="209"/>
      <c r="AC381" s="209"/>
      <c r="AD381" s="209"/>
      <c r="AE381" s="209"/>
    </row>
    <row r="382" spans="1:31" s="159" customFormat="1" ht="15.75">
      <c r="A382" s="205"/>
      <c r="B382" s="209"/>
      <c r="C382" s="209"/>
      <c r="D382" s="209"/>
      <c r="E382" s="209"/>
      <c r="F382" s="209"/>
      <c r="G382" s="209"/>
      <c r="H382" s="209"/>
      <c r="I382" s="209"/>
      <c r="J382" s="209"/>
      <c r="K382" s="209"/>
      <c r="L382" s="209"/>
      <c r="M382" s="209"/>
      <c r="N382" s="209"/>
      <c r="O382" s="209"/>
      <c r="P382" s="209"/>
      <c r="Q382" s="209"/>
      <c r="R382" s="209"/>
      <c r="S382" s="209"/>
      <c r="T382" s="209"/>
      <c r="U382" s="209"/>
      <c r="V382" s="209"/>
      <c r="W382" s="209"/>
      <c r="X382" s="209"/>
      <c r="Y382" s="209"/>
      <c r="Z382" s="209"/>
      <c r="AA382" s="209"/>
      <c r="AB382" s="209"/>
      <c r="AC382" s="209"/>
      <c r="AD382" s="209"/>
      <c r="AE382" s="209"/>
    </row>
    <row r="383" spans="1:31" s="159" customFormat="1">
      <c r="A383" s="222"/>
      <c r="B383" s="209"/>
      <c r="C383" s="209"/>
      <c r="D383" s="209"/>
      <c r="E383" s="209"/>
      <c r="F383" s="209"/>
      <c r="G383" s="209"/>
      <c r="H383" s="209"/>
      <c r="I383" s="209"/>
      <c r="J383" s="209"/>
      <c r="K383" s="209"/>
      <c r="L383" s="209"/>
      <c r="M383" s="209"/>
      <c r="N383" s="209"/>
      <c r="O383" s="209"/>
      <c r="P383" s="209"/>
      <c r="Q383" s="209"/>
      <c r="R383" s="209"/>
      <c r="S383" s="209"/>
      <c r="T383" s="209"/>
      <c r="U383" s="209"/>
      <c r="V383" s="209"/>
      <c r="W383" s="209"/>
      <c r="X383" s="209"/>
      <c r="Y383" s="209"/>
      <c r="Z383" s="209"/>
      <c r="AA383" s="209"/>
      <c r="AB383" s="209"/>
      <c r="AC383" s="209"/>
      <c r="AD383" s="209"/>
      <c r="AE383" s="209"/>
    </row>
    <row r="384" spans="1:31" s="159" customFormat="1">
      <c r="A384" s="207"/>
      <c r="B384" s="209"/>
      <c r="C384" s="209"/>
      <c r="D384" s="209"/>
      <c r="E384" s="209"/>
      <c r="F384" s="209"/>
      <c r="G384" s="209"/>
      <c r="H384" s="209"/>
      <c r="I384" s="209"/>
      <c r="J384" s="209"/>
      <c r="K384" s="209"/>
      <c r="L384" s="209"/>
      <c r="M384" s="209"/>
      <c r="N384" s="209"/>
      <c r="O384" s="209"/>
      <c r="P384" s="209"/>
      <c r="Q384" s="209"/>
      <c r="R384" s="209"/>
      <c r="S384" s="209"/>
      <c r="T384" s="209"/>
      <c r="U384" s="209"/>
      <c r="V384" s="209"/>
      <c r="W384" s="209"/>
      <c r="X384" s="209"/>
      <c r="Y384" s="209"/>
      <c r="Z384" s="209"/>
      <c r="AA384" s="209"/>
      <c r="AB384" s="209"/>
      <c r="AC384" s="209"/>
      <c r="AD384" s="209"/>
      <c r="AE384" s="209"/>
    </row>
    <row r="385" spans="1:31" s="159" customFormat="1">
      <c r="A385" s="209"/>
      <c r="B385" s="209"/>
      <c r="C385" s="209"/>
      <c r="D385" s="209"/>
      <c r="E385" s="209"/>
      <c r="F385" s="209"/>
      <c r="G385" s="209"/>
      <c r="H385" s="209"/>
      <c r="I385" s="209"/>
      <c r="J385" s="209"/>
      <c r="K385" s="209"/>
      <c r="L385" s="209"/>
      <c r="M385" s="209"/>
      <c r="N385" s="209"/>
      <c r="O385" s="209"/>
      <c r="P385" s="209"/>
      <c r="Q385" s="209"/>
      <c r="R385" s="209"/>
      <c r="S385" s="209"/>
      <c r="T385" s="209"/>
      <c r="U385" s="209"/>
      <c r="V385" s="209"/>
      <c r="W385" s="209"/>
      <c r="X385" s="209"/>
      <c r="Y385" s="209"/>
      <c r="Z385" s="209"/>
      <c r="AA385" s="209"/>
      <c r="AB385" s="209"/>
      <c r="AC385" s="209"/>
      <c r="AD385" s="209"/>
      <c r="AE385" s="209"/>
    </row>
    <row r="386" spans="1:31" s="159" customFormat="1">
      <c r="A386" s="209"/>
      <c r="B386" s="209"/>
      <c r="C386" s="209"/>
      <c r="D386" s="209"/>
      <c r="E386" s="209"/>
      <c r="F386" s="209"/>
      <c r="G386" s="209"/>
      <c r="H386" s="209"/>
      <c r="I386" s="209"/>
      <c r="J386" s="209"/>
      <c r="K386" s="209"/>
      <c r="L386" s="209"/>
      <c r="M386" s="209"/>
      <c r="N386" s="209"/>
      <c r="O386" s="209"/>
      <c r="P386" s="209"/>
      <c r="Q386" s="209"/>
      <c r="R386" s="209"/>
      <c r="S386" s="209"/>
      <c r="T386" s="209"/>
      <c r="U386" s="209"/>
      <c r="V386" s="209"/>
      <c r="W386" s="209"/>
      <c r="X386" s="209"/>
      <c r="Y386" s="209"/>
      <c r="Z386" s="209"/>
      <c r="AA386" s="209"/>
      <c r="AB386" s="209"/>
      <c r="AC386" s="209"/>
      <c r="AD386" s="209"/>
      <c r="AE386" s="209"/>
    </row>
    <row r="387" spans="1:31" s="159" customFormat="1">
      <c r="A387" s="209"/>
      <c r="B387" s="209"/>
      <c r="C387" s="209"/>
      <c r="D387" s="209"/>
      <c r="E387" s="209"/>
      <c r="F387" s="209"/>
      <c r="G387" s="209"/>
      <c r="H387" s="209"/>
      <c r="I387" s="209"/>
      <c r="J387" s="209"/>
      <c r="K387" s="209"/>
      <c r="L387" s="209"/>
      <c r="M387" s="209"/>
      <c r="N387" s="209"/>
      <c r="O387" s="209"/>
      <c r="P387" s="209"/>
      <c r="Q387" s="209"/>
      <c r="R387" s="209"/>
      <c r="S387" s="209"/>
      <c r="T387" s="209"/>
      <c r="U387" s="209"/>
      <c r="V387" s="209"/>
      <c r="W387" s="209"/>
      <c r="X387" s="209"/>
      <c r="Y387" s="209"/>
      <c r="Z387" s="209"/>
      <c r="AA387" s="209"/>
      <c r="AB387" s="209"/>
      <c r="AC387" s="209"/>
      <c r="AD387" s="209"/>
      <c r="AE387" s="209"/>
    </row>
    <row r="388" spans="1:31" s="159" customFormat="1">
      <c r="A388" s="209"/>
      <c r="B388" s="209"/>
      <c r="C388" s="209"/>
      <c r="D388" s="209"/>
      <c r="E388" s="209"/>
      <c r="F388" s="209"/>
      <c r="G388" s="209"/>
      <c r="H388" s="209"/>
      <c r="I388" s="209"/>
      <c r="J388" s="209"/>
      <c r="K388" s="209"/>
      <c r="L388" s="209"/>
      <c r="M388" s="209"/>
      <c r="N388" s="209"/>
      <c r="O388" s="209"/>
      <c r="P388" s="209"/>
      <c r="Q388" s="209"/>
      <c r="R388" s="209"/>
      <c r="S388" s="209"/>
      <c r="T388" s="209"/>
      <c r="U388" s="209"/>
      <c r="V388" s="209"/>
      <c r="W388" s="209"/>
      <c r="X388" s="209"/>
      <c r="Y388" s="209"/>
      <c r="Z388" s="209"/>
      <c r="AA388" s="209"/>
      <c r="AB388" s="209"/>
      <c r="AC388" s="209"/>
      <c r="AD388" s="209"/>
      <c r="AE388" s="209"/>
    </row>
    <row r="389" spans="1:31" s="159" customFormat="1">
      <c r="A389" s="209"/>
      <c r="B389" s="209"/>
      <c r="C389" s="209"/>
      <c r="D389" s="209"/>
      <c r="E389" s="209"/>
      <c r="F389" s="209"/>
      <c r="G389" s="209"/>
      <c r="H389" s="209"/>
      <c r="I389" s="209"/>
      <c r="J389" s="209"/>
      <c r="K389" s="209"/>
      <c r="L389" s="209"/>
      <c r="M389" s="209"/>
      <c r="N389" s="209"/>
      <c r="O389" s="209"/>
      <c r="P389" s="209"/>
      <c r="Q389" s="209"/>
      <c r="R389" s="209"/>
      <c r="S389" s="209"/>
      <c r="T389" s="209"/>
      <c r="U389" s="209"/>
      <c r="V389" s="209"/>
      <c r="W389" s="209"/>
      <c r="X389" s="209"/>
      <c r="Y389" s="209"/>
      <c r="Z389" s="209"/>
      <c r="AA389" s="209"/>
      <c r="AB389" s="209"/>
      <c r="AC389" s="209"/>
      <c r="AD389" s="209"/>
      <c r="AE389" s="209"/>
    </row>
    <row r="390" spans="1:31" s="159" customFormat="1">
      <c r="A390" s="209"/>
      <c r="B390" s="209"/>
      <c r="C390" s="209"/>
      <c r="D390" s="209"/>
      <c r="E390" s="209"/>
      <c r="F390" s="209"/>
      <c r="G390" s="209"/>
      <c r="H390" s="209"/>
      <c r="I390" s="209"/>
      <c r="J390" s="209"/>
      <c r="K390" s="209"/>
      <c r="L390" s="209"/>
      <c r="M390" s="209"/>
      <c r="N390" s="209"/>
      <c r="O390" s="209"/>
      <c r="P390" s="209"/>
      <c r="Q390" s="209"/>
      <c r="R390" s="209"/>
      <c r="S390" s="209"/>
      <c r="T390" s="209"/>
      <c r="U390" s="209"/>
      <c r="V390" s="209"/>
      <c r="W390" s="209"/>
      <c r="X390" s="209"/>
      <c r="Y390" s="209"/>
      <c r="Z390" s="209"/>
      <c r="AA390" s="209"/>
      <c r="AB390" s="209"/>
      <c r="AC390" s="209"/>
      <c r="AD390" s="209"/>
      <c r="AE390" s="209"/>
    </row>
    <row r="391" spans="1:31" s="159" customFormat="1">
      <c r="A391" s="209"/>
      <c r="B391" s="209"/>
      <c r="C391" s="209"/>
      <c r="D391" s="209"/>
      <c r="E391" s="209"/>
      <c r="F391" s="209"/>
      <c r="G391" s="209"/>
      <c r="H391" s="209"/>
      <c r="I391" s="209"/>
      <c r="J391" s="209"/>
      <c r="K391" s="209"/>
      <c r="L391" s="209"/>
      <c r="M391" s="209"/>
      <c r="N391" s="209"/>
      <c r="O391" s="209"/>
      <c r="P391" s="209"/>
      <c r="Q391" s="209"/>
      <c r="R391" s="209"/>
      <c r="S391" s="209"/>
      <c r="T391" s="209"/>
      <c r="U391" s="209"/>
      <c r="V391" s="209"/>
      <c r="W391" s="209"/>
      <c r="X391" s="209"/>
      <c r="Y391" s="209"/>
      <c r="Z391" s="209"/>
      <c r="AA391" s="209"/>
      <c r="AB391" s="209"/>
      <c r="AC391" s="209"/>
      <c r="AD391" s="209"/>
      <c r="AE391" s="209"/>
    </row>
    <row r="392" spans="1:31" s="159" customFormat="1">
      <c r="A392" s="209"/>
      <c r="B392" s="209"/>
      <c r="C392" s="209"/>
      <c r="D392" s="209"/>
      <c r="E392" s="209"/>
      <c r="F392" s="209"/>
      <c r="G392" s="209"/>
      <c r="H392" s="209"/>
      <c r="I392" s="209"/>
      <c r="J392" s="209"/>
      <c r="K392" s="209"/>
      <c r="L392" s="209"/>
      <c r="M392" s="209"/>
      <c r="N392" s="209"/>
      <c r="O392" s="209"/>
      <c r="P392" s="209"/>
      <c r="Q392" s="209"/>
      <c r="R392" s="209"/>
      <c r="S392" s="209"/>
      <c r="T392" s="209"/>
      <c r="U392" s="209"/>
      <c r="V392" s="209"/>
      <c r="W392" s="209"/>
      <c r="X392" s="209"/>
      <c r="Y392" s="209"/>
      <c r="Z392" s="209"/>
      <c r="AA392" s="209"/>
      <c r="AB392" s="209"/>
      <c r="AC392" s="209"/>
      <c r="AD392" s="209"/>
      <c r="AE392" s="209"/>
    </row>
    <row r="393" spans="1:31" s="222" customFormat="1">
      <c r="A393" s="209"/>
      <c r="B393" s="209"/>
      <c r="C393" s="209"/>
      <c r="D393" s="209"/>
      <c r="E393" s="209"/>
      <c r="F393" s="209"/>
      <c r="G393" s="209"/>
      <c r="H393" s="209"/>
      <c r="I393" s="209"/>
      <c r="J393" s="209"/>
      <c r="K393" s="209"/>
      <c r="L393" s="209"/>
      <c r="M393" s="209"/>
      <c r="N393" s="209"/>
      <c r="O393" s="209"/>
      <c r="P393" s="209"/>
      <c r="Q393" s="209"/>
      <c r="R393" s="209"/>
      <c r="S393" s="209"/>
      <c r="T393" s="209"/>
      <c r="U393" s="209"/>
      <c r="V393" s="209"/>
      <c r="W393" s="209"/>
      <c r="X393" s="209"/>
      <c r="Y393" s="209"/>
      <c r="Z393" s="209"/>
      <c r="AA393" s="209"/>
      <c r="AB393" s="209"/>
      <c r="AC393" s="209"/>
      <c r="AD393" s="209"/>
      <c r="AE393" s="209"/>
    </row>
    <row r="394" spans="1:31" s="222" customFormat="1">
      <c r="A394" s="209"/>
      <c r="B394" s="209"/>
      <c r="C394" s="209"/>
      <c r="D394" s="209"/>
      <c r="E394" s="209"/>
      <c r="F394" s="209"/>
      <c r="G394" s="209"/>
      <c r="H394" s="209"/>
      <c r="I394" s="209"/>
      <c r="J394" s="209"/>
      <c r="K394" s="209"/>
      <c r="L394" s="209"/>
      <c r="M394" s="209"/>
      <c r="N394" s="209"/>
      <c r="O394" s="209"/>
      <c r="P394" s="209"/>
      <c r="Q394" s="209"/>
      <c r="R394" s="209"/>
      <c r="S394" s="209"/>
      <c r="T394" s="209"/>
      <c r="U394" s="209"/>
      <c r="V394" s="209"/>
      <c r="W394" s="209"/>
      <c r="X394" s="209"/>
      <c r="Y394" s="209"/>
      <c r="Z394" s="209"/>
      <c r="AA394" s="209"/>
      <c r="AB394" s="209"/>
      <c r="AC394" s="209"/>
      <c r="AD394" s="209"/>
      <c r="AE394" s="209"/>
    </row>
  </sheetData>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dimension ref="A1:N114"/>
  <sheetViews>
    <sheetView tabSelected="1" workbookViewId="0"/>
  </sheetViews>
  <sheetFormatPr defaultRowHeight="12.75"/>
  <cols>
    <col min="1" max="1" width="22" style="291" bestFit="1" customWidth="1"/>
    <col min="2" max="2" width="15.42578125" style="291" bestFit="1" customWidth="1"/>
    <col min="3" max="3" width="14.42578125" style="291" bestFit="1" customWidth="1"/>
    <col min="4" max="4" width="20.140625" style="291" customWidth="1"/>
    <col min="5" max="5" width="10.5703125" style="291" bestFit="1" customWidth="1"/>
    <col min="6" max="6" width="16.42578125" style="291" customWidth="1"/>
    <col min="7" max="7" width="8.85546875" style="291"/>
    <col min="8" max="8" width="17.42578125" style="291" customWidth="1"/>
    <col min="9" max="9" width="13" style="291" customWidth="1"/>
    <col min="10" max="10" width="12.5703125" style="291" bestFit="1" customWidth="1"/>
    <col min="11" max="256" width="8.85546875" style="291"/>
    <col min="257" max="257" width="22" style="291" bestFit="1" customWidth="1"/>
    <col min="258" max="258" width="15.42578125" style="291" bestFit="1" customWidth="1"/>
    <col min="259" max="259" width="14.42578125" style="291" bestFit="1" customWidth="1"/>
    <col min="260" max="260" width="13.85546875" style="291" bestFit="1" customWidth="1"/>
    <col min="261" max="261" width="10.5703125" style="291" bestFit="1" customWidth="1"/>
    <col min="262" max="262" width="12.5703125" style="291" customWidth="1"/>
    <col min="263" max="263" width="8.85546875" style="291"/>
    <col min="264" max="264" width="13.42578125" style="291" customWidth="1"/>
    <col min="265" max="265" width="13" style="291" customWidth="1"/>
    <col min="266" max="266" width="12.5703125" style="291" bestFit="1" customWidth="1"/>
    <col min="267" max="512" width="8.85546875" style="291"/>
    <col min="513" max="513" width="22" style="291" bestFit="1" customWidth="1"/>
    <col min="514" max="514" width="15.42578125" style="291" bestFit="1" customWidth="1"/>
    <col min="515" max="515" width="14.42578125" style="291" bestFit="1" customWidth="1"/>
    <col min="516" max="516" width="13.85546875" style="291" bestFit="1" customWidth="1"/>
    <col min="517" max="517" width="10.5703125" style="291" bestFit="1" customWidth="1"/>
    <col min="518" max="518" width="12.5703125" style="291" customWidth="1"/>
    <col min="519" max="519" width="8.85546875" style="291"/>
    <col min="520" max="520" width="13.42578125" style="291" customWidth="1"/>
    <col min="521" max="521" width="13" style="291" customWidth="1"/>
    <col min="522" max="522" width="12.5703125" style="291" bestFit="1" customWidth="1"/>
    <col min="523" max="768" width="8.85546875" style="291"/>
    <col min="769" max="769" width="22" style="291" bestFit="1" customWidth="1"/>
    <col min="770" max="770" width="15.42578125" style="291" bestFit="1" customWidth="1"/>
    <col min="771" max="771" width="14.42578125" style="291" bestFit="1" customWidth="1"/>
    <col min="772" max="772" width="13.85546875" style="291" bestFit="1" customWidth="1"/>
    <col min="773" max="773" width="10.5703125" style="291" bestFit="1" customWidth="1"/>
    <col min="774" max="774" width="12.5703125" style="291" customWidth="1"/>
    <col min="775" max="775" width="8.85546875" style="291"/>
    <col min="776" max="776" width="13.42578125" style="291" customWidth="1"/>
    <col min="777" max="777" width="13" style="291" customWidth="1"/>
    <col min="778" max="778" width="12.5703125" style="291" bestFit="1" customWidth="1"/>
    <col min="779" max="1024" width="8.85546875" style="291"/>
    <col min="1025" max="1025" width="22" style="291" bestFit="1" customWidth="1"/>
    <col min="1026" max="1026" width="15.42578125" style="291" bestFit="1" customWidth="1"/>
    <col min="1027" max="1027" width="14.42578125" style="291" bestFit="1" customWidth="1"/>
    <col min="1028" max="1028" width="13.85546875" style="291" bestFit="1" customWidth="1"/>
    <col min="1029" max="1029" width="10.5703125" style="291" bestFit="1" customWidth="1"/>
    <col min="1030" max="1030" width="12.5703125" style="291" customWidth="1"/>
    <col min="1031" max="1031" width="8.85546875" style="291"/>
    <col min="1032" max="1032" width="13.42578125" style="291" customWidth="1"/>
    <col min="1033" max="1033" width="13" style="291" customWidth="1"/>
    <col min="1034" max="1034" width="12.5703125" style="291" bestFit="1" customWidth="1"/>
    <col min="1035" max="1280" width="8.85546875" style="291"/>
    <col min="1281" max="1281" width="22" style="291" bestFit="1" customWidth="1"/>
    <col min="1282" max="1282" width="15.42578125" style="291" bestFit="1" customWidth="1"/>
    <col min="1283" max="1283" width="14.42578125" style="291" bestFit="1" customWidth="1"/>
    <col min="1284" max="1284" width="13.85546875" style="291" bestFit="1" customWidth="1"/>
    <col min="1285" max="1285" width="10.5703125" style="291" bestFit="1" customWidth="1"/>
    <col min="1286" max="1286" width="12.5703125" style="291" customWidth="1"/>
    <col min="1287" max="1287" width="8.85546875" style="291"/>
    <col min="1288" max="1288" width="13.42578125" style="291" customWidth="1"/>
    <col min="1289" max="1289" width="13" style="291" customWidth="1"/>
    <col min="1290" max="1290" width="12.5703125" style="291" bestFit="1" customWidth="1"/>
    <col min="1291" max="1536" width="8.85546875" style="291"/>
    <col min="1537" max="1537" width="22" style="291" bestFit="1" customWidth="1"/>
    <col min="1538" max="1538" width="15.42578125" style="291" bestFit="1" customWidth="1"/>
    <col min="1539" max="1539" width="14.42578125" style="291" bestFit="1" customWidth="1"/>
    <col min="1540" max="1540" width="13.85546875" style="291" bestFit="1" customWidth="1"/>
    <col min="1541" max="1541" width="10.5703125" style="291" bestFit="1" customWidth="1"/>
    <col min="1542" max="1542" width="12.5703125" style="291" customWidth="1"/>
    <col min="1543" max="1543" width="8.85546875" style="291"/>
    <col min="1544" max="1544" width="13.42578125" style="291" customWidth="1"/>
    <col min="1545" max="1545" width="13" style="291" customWidth="1"/>
    <col min="1546" max="1546" width="12.5703125" style="291" bestFit="1" customWidth="1"/>
    <col min="1547" max="1792" width="8.85546875" style="291"/>
    <col min="1793" max="1793" width="22" style="291" bestFit="1" customWidth="1"/>
    <col min="1794" max="1794" width="15.42578125" style="291" bestFit="1" customWidth="1"/>
    <col min="1795" max="1795" width="14.42578125" style="291" bestFit="1" customWidth="1"/>
    <col min="1796" max="1796" width="13.85546875" style="291" bestFit="1" customWidth="1"/>
    <col min="1797" max="1797" width="10.5703125" style="291" bestFit="1" customWidth="1"/>
    <col min="1798" max="1798" width="12.5703125" style="291" customWidth="1"/>
    <col min="1799" max="1799" width="8.85546875" style="291"/>
    <col min="1800" max="1800" width="13.42578125" style="291" customWidth="1"/>
    <col min="1801" max="1801" width="13" style="291" customWidth="1"/>
    <col min="1802" max="1802" width="12.5703125" style="291" bestFit="1" customWidth="1"/>
    <col min="1803" max="2048" width="8.85546875" style="291"/>
    <col min="2049" max="2049" width="22" style="291" bestFit="1" customWidth="1"/>
    <col min="2050" max="2050" width="15.42578125" style="291" bestFit="1" customWidth="1"/>
    <col min="2051" max="2051" width="14.42578125" style="291" bestFit="1" customWidth="1"/>
    <col min="2052" max="2052" width="13.85546875" style="291" bestFit="1" customWidth="1"/>
    <col min="2053" max="2053" width="10.5703125" style="291" bestFit="1" customWidth="1"/>
    <col min="2054" max="2054" width="12.5703125" style="291" customWidth="1"/>
    <col min="2055" max="2055" width="8.85546875" style="291"/>
    <col min="2056" max="2056" width="13.42578125" style="291" customWidth="1"/>
    <col min="2057" max="2057" width="13" style="291" customWidth="1"/>
    <col min="2058" max="2058" width="12.5703125" style="291" bestFit="1" customWidth="1"/>
    <col min="2059" max="2304" width="8.85546875" style="291"/>
    <col min="2305" max="2305" width="22" style="291" bestFit="1" customWidth="1"/>
    <col min="2306" max="2306" width="15.42578125" style="291" bestFit="1" customWidth="1"/>
    <col min="2307" max="2307" width="14.42578125" style="291" bestFit="1" customWidth="1"/>
    <col min="2308" max="2308" width="13.85546875" style="291" bestFit="1" customWidth="1"/>
    <col min="2309" max="2309" width="10.5703125" style="291" bestFit="1" customWidth="1"/>
    <col min="2310" max="2310" width="12.5703125" style="291" customWidth="1"/>
    <col min="2311" max="2311" width="8.85546875" style="291"/>
    <col min="2312" max="2312" width="13.42578125" style="291" customWidth="1"/>
    <col min="2313" max="2313" width="13" style="291" customWidth="1"/>
    <col min="2314" max="2314" width="12.5703125" style="291" bestFit="1" customWidth="1"/>
    <col min="2315" max="2560" width="8.85546875" style="291"/>
    <col min="2561" max="2561" width="22" style="291" bestFit="1" customWidth="1"/>
    <col min="2562" max="2562" width="15.42578125" style="291" bestFit="1" customWidth="1"/>
    <col min="2563" max="2563" width="14.42578125" style="291" bestFit="1" customWidth="1"/>
    <col min="2564" max="2564" width="13.85546875" style="291" bestFit="1" customWidth="1"/>
    <col min="2565" max="2565" width="10.5703125" style="291" bestFit="1" customWidth="1"/>
    <col min="2566" max="2566" width="12.5703125" style="291" customWidth="1"/>
    <col min="2567" max="2567" width="8.85546875" style="291"/>
    <col min="2568" max="2568" width="13.42578125" style="291" customWidth="1"/>
    <col min="2569" max="2569" width="13" style="291" customWidth="1"/>
    <col min="2570" max="2570" width="12.5703125" style="291" bestFit="1" customWidth="1"/>
    <col min="2571" max="2816" width="8.85546875" style="291"/>
    <col min="2817" max="2817" width="22" style="291" bestFit="1" customWidth="1"/>
    <col min="2818" max="2818" width="15.42578125" style="291" bestFit="1" customWidth="1"/>
    <col min="2819" max="2819" width="14.42578125" style="291" bestFit="1" customWidth="1"/>
    <col min="2820" max="2820" width="13.85546875" style="291" bestFit="1" customWidth="1"/>
    <col min="2821" max="2821" width="10.5703125" style="291" bestFit="1" customWidth="1"/>
    <col min="2822" max="2822" width="12.5703125" style="291" customWidth="1"/>
    <col min="2823" max="2823" width="8.85546875" style="291"/>
    <col min="2824" max="2824" width="13.42578125" style="291" customWidth="1"/>
    <col min="2825" max="2825" width="13" style="291" customWidth="1"/>
    <col min="2826" max="2826" width="12.5703125" style="291" bestFit="1" customWidth="1"/>
    <col min="2827" max="3072" width="8.85546875" style="291"/>
    <col min="3073" max="3073" width="22" style="291" bestFit="1" customWidth="1"/>
    <col min="3074" max="3074" width="15.42578125" style="291" bestFit="1" customWidth="1"/>
    <col min="3075" max="3075" width="14.42578125" style="291" bestFit="1" customWidth="1"/>
    <col min="3076" max="3076" width="13.85546875" style="291" bestFit="1" customWidth="1"/>
    <col min="3077" max="3077" width="10.5703125" style="291" bestFit="1" customWidth="1"/>
    <col min="3078" max="3078" width="12.5703125" style="291" customWidth="1"/>
    <col min="3079" max="3079" width="8.85546875" style="291"/>
    <col min="3080" max="3080" width="13.42578125" style="291" customWidth="1"/>
    <col min="3081" max="3081" width="13" style="291" customWidth="1"/>
    <col min="3082" max="3082" width="12.5703125" style="291" bestFit="1" customWidth="1"/>
    <col min="3083" max="3328" width="8.85546875" style="291"/>
    <col min="3329" max="3329" width="22" style="291" bestFit="1" customWidth="1"/>
    <col min="3330" max="3330" width="15.42578125" style="291" bestFit="1" customWidth="1"/>
    <col min="3331" max="3331" width="14.42578125" style="291" bestFit="1" customWidth="1"/>
    <col min="3332" max="3332" width="13.85546875" style="291" bestFit="1" customWidth="1"/>
    <col min="3333" max="3333" width="10.5703125" style="291" bestFit="1" customWidth="1"/>
    <col min="3334" max="3334" width="12.5703125" style="291" customWidth="1"/>
    <col min="3335" max="3335" width="8.85546875" style="291"/>
    <col min="3336" max="3336" width="13.42578125" style="291" customWidth="1"/>
    <col min="3337" max="3337" width="13" style="291" customWidth="1"/>
    <col min="3338" max="3338" width="12.5703125" style="291" bestFit="1" customWidth="1"/>
    <col min="3339" max="3584" width="8.85546875" style="291"/>
    <col min="3585" max="3585" width="22" style="291" bestFit="1" customWidth="1"/>
    <col min="3586" max="3586" width="15.42578125" style="291" bestFit="1" customWidth="1"/>
    <col min="3587" max="3587" width="14.42578125" style="291" bestFit="1" customWidth="1"/>
    <col min="3588" max="3588" width="13.85546875" style="291" bestFit="1" customWidth="1"/>
    <col min="3589" max="3589" width="10.5703125" style="291" bestFit="1" customWidth="1"/>
    <col min="3590" max="3590" width="12.5703125" style="291" customWidth="1"/>
    <col min="3591" max="3591" width="8.85546875" style="291"/>
    <col min="3592" max="3592" width="13.42578125" style="291" customWidth="1"/>
    <col min="3593" max="3593" width="13" style="291" customWidth="1"/>
    <col min="3594" max="3594" width="12.5703125" style="291" bestFit="1" customWidth="1"/>
    <col min="3595" max="3840" width="8.85546875" style="291"/>
    <col min="3841" max="3841" width="22" style="291" bestFit="1" customWidth="1"/>
    <col min="3842" max="3842" width="15.42578125" style="291" bestFit="1" customWidth="1"/>
    <col min="3843" max="3843" width="14.42578125" style="291" bestFit="1" customWidth="1"/>
    <col min="3844" max="3844" width="13.85546875" style="291" bestFit="1" customWidth="1"/>
    <col min="3845" max="3845" width="10.5703125" style="291" bestFit="1" customWidth="1"/>
    <col min="3846" max="3846" width="12.5703125" style="291" customWidth="1"/>
    <col min="3847" max="3847" width="8.85546875" style="291"/>
    <col min="3848" max="3848" width="13.42578125" style="291" customWidth="1"/>
    <col min="3849" max="3849" width="13" style="291" customWidth="1"/>
    <col min="3850" max="3850" width="12.5703125" style="291" bestFit="1" customWidth="1"/>
    <col min="3851" max="4096" width="8.85546875" style="291"/>
    <col min="4097" max="4097" width="22" style="291" bestFit="1" customWidth="1"/>
    <col min="4098" max="4098" width="15.42578125" style="291" bestFit="1" customWidth="1"/>
    <col min="4099" max="4099" width="14.42578125" style="291" bestFit="1" customWidth="1"/>
    <col min="4100" max="4100" width="13.85546875" style="291" bestFit="1" customWidth="1"/>
    <col min="4101" max="4101" width="10.5703125" style="291" bestFit="1" customWidth="1"/>
    <col min="4102" max="4102" width="12.5703125" style="291" customWidth="1"/>
    <col min="4103" max="4103" width="8.85546875" style="291"/>
    <col min="4104" max="4104" width="13.42578125" style="291" customWidth="1"/>
    <col min="4105" max="4105" width="13" style="291" customWidth="1"/>
    <col min="4106" max="4106" width="12.5703125" style="291" bestFit="1" customWidth="1"/>
    <col min="4107" max="4352" width="8.85546875" style="291"/>
    <col min="4353" max="4353" width="22" style="291" bestFit="1" customWidth="1"/>
    <col min="4354" max="4354" width="15.42578125" style="291" bestFit="1" customWidth="1"/>
    <col min="4355" max="4355" width="14.42578125" style="291" bestFit="1" customWidth="1"/>
    <col min="4356" max="4356" width="13.85546875" style="291" bestFit="1" customWidth="1"/>
    <col min="4357" max="4357" width="10.5703125" style="291" bestFit="1" customWidth="1"/>
    <col min="4358" max="4358" width="12.5703125" style="291" customWidth="1"/>
    <col min="4359" max="4359" width="8.85546875" style="291"/>
    <col min="4360" max="4360" width="13.42578125" style="291" customWidth="1"/>
    <col min="4361" max="4361" width="13" style="291" customWidth="1"/>
    <col min="4362" max="4362" width="12.5703125" style="291" bestFit="1" customWidth="1"/>
    <col min="4363" max="4608" width="8.85546875" style="291"/>
    <col min="4609" max="4609" width="22" style="291" bestFit="1" customWidth="1"/>
    <col min="4610" max="4610" width="15.42578125" style="291" bestFit="1" customWidth="1"/>
    <col min="4611" max="4611" width="14.42578125" style="291" bestFit="1" customWidth="1"/>
    <col min="4612" max="4612" width="13.85546875" style="291" bestFit="1" customWidth="1"/>
    <col min="4613" max="4613" width="10.5703125" style="291" bestFit="1" customWidth="1"/>
    <col min="4614" max="4614" width="12.5703125" style="291" customWidth="1"/>
    <col min="4615" max="4615" width="8.85546875" style="291"/>
    <col min="4616" max="4616" width="13.42578125" style="291" customWidth="1"/>
    <col min="4617" max="4617" width="13" style="291" customWidth="1"/>
    <col min="4618" max="4618" width="12.5703125" style="291" bestFit="1" customWidth="1"/>
    <col min="4619" max="4864" width="8.85546875" style="291"/>
    <col min="4865" max="4865" width="22" style="291" bestFit="1" customWidth="1"/>
    <col min="4866" max="4866" width="15.42578125" style="291" bestFit="1" customWidth="1"/>
    <col min="4867" max="4867" width="14.42578125" style="291" bestFit="1" customWidth="1"/>
    <col min="4868" max="4868" width="13.85546875" style="291" bestFit="1" customWidth="1"/>
    <col min="4869" max="4869" width="10.5703125" style="291" bestFit="1" customWidth="1"/>
    <col min="4870" max="4870" width="12.5703125" style="291" customWidth="1"/>
    <col min="4871" max="4871" width="8.85546875" style="291"/>
    <col min="4872" max="4872" width="13.42578125" style="291" customWidth="1"/>
    <col min="4873" max="4873" width="13" style="291" customWidth="1"/>
    <col min="4874" max="4874" width="12.5703125" style="291" bestFit="1" customWidth="1"/>
    <col min="4875" max="5120" width="8.85546875" style="291"/>
    <col min="5121" max="5121" width="22" style="291" bestFit="1" customWidth="1"/>
    <col min="5122" max="5122" width="15.42578125" style="291" bestFit="1" customWidth="1"/>
    <col min="5123" max="5123" width="14.42578125" style="291" bestFit="1" customWidth="1"/>
    <col min="5124" max="5124" width="13.85546875" style="291" bestFit="1" customWidth="1"/>
    <col min="5125" max="5125" width="10.5703125" style="291" bestFit="1" customWidth="1"/>
    <col min="5126" max="5126" width="12.5703125" style="291" customWidth="1"/>
    <col min="5127" max="5127" width="8.85546875" style="291"/>
    <col min="5128" max="5128" width="13.42578125" style="291" customWidth="1"/>
    <col min="5129" max="5129" width="13" style="291" customWidth="1"/>
    <col min="5130" max="5130" width="12.5703125" style="291" bestFit="1" customWidth="1"/>
    <col min="5131" max="5376" width="8.85546875" style="291"/>
    <col min="5377" max="5377" width="22" style="291" bestFit="1" customWidth="1"/>
    <col min="5378" max="5378" width="15.42578125" style="291" bestFit="1" customWidth="1"/>
    <col min="5379" max="5379" width="14.42578125" style="291" bestFit="1" customWidth="1"/>
    <col min="5380" max="5380" width="13.85546875" style="291" bestFit="1" customWidth="1"/>
    <col min="5381" max="5381" width="10.5703125" style="291" bestFit="1" customWidth="1"/>
    <col min="5382" max="5382" width="12.5703125" style="291" customWidth="1"/>
    <col min="5383" max="5383" width="8.85546875" style="291"/>
    <col min="5384" max="5384" width="13.42578125" style="291" customWidth="1"/>
    <col min="5385" max="5385" width="13" style="291" customWidth="1"/>
    <col min="5386" max="5386" width="12.5703125" style="291" bestFit="1" customWidth="1"/>
    <col min="5387" max="5632" width="8.85546875" style="291"/>
    <col min="5633" max="5633" width="22" style="291" bestFit="1" customWidth="1"/>
    <col min="5634" max="5634" width="15.42578125" style="291" bestFit="1" customWidth="1"/>
    <col min="5635" max="5635" width="14.42578125" style="291" bestFit="1" customWidth="1"/>
    <col min="5636" max="5636" width="13.85546875" style="291" bestFit="1" customWidth="1"/>
    <col min="5637" max="5637" width="10.5703125" style="291" bestFit="1" customWidth="1"/>
    <col min="5638" max="5638" width="12.5703125" style="291" customWidth="1"/>
    <col min="5639" max="5639" width="8.85546875" style="291"/>
    <col min="5640" max="5640" width="13.42578125" style="291" customWidth="1"/>
    <col min="5641" max="5641" width="13" style="291" customWidth="1"/>
    <col min="5642" max="5642" width="12.5703125" style="291" bestFit="1" customWidth="1"/>
    <col min="5643" max="5888" width="8.85546875" style="291"/>
    <col min="5889" max="5889" width="22" style="291" bestFit="1" customWidth="1"/>
    <col min="5890" max="5890" width="15.42578125" style="291" bestFit="1" customWidth="1"/>
    <col min="5891" max="5891" width="14.42578125" style="291" bestFit="1" customWidth="1"/>
    <col min="5892" max="5892" width="13.85546875" style="291" bestFit="1" customWidth="1"/>
    <col min="5893" max="5893" width="10.5703125" style="291" bestFit="1" customWidth="1"/>
    <col min="5894" max="5894" width="12.5703125" style="291" customWidth="1"/>
    <col min="5895" max="5895" width="8.85546875" style="291"/>
    <col min="5896" max="5896" width="13.42578125" style="291" customWidth="1"/>
    <col min="5897" max="5897" width="13" style="291" customWidth="1"/>
    <col min="5898" max="5898" width="12.5703125" style="291" bestFit="1" customWidth="1"/>
    <col min="5899" max="6144" width="8.85546875" style="291"/>
    <col min="6145" max="6145" width="22" style="291" bestFit="1" customWidth="1"/>
    <col min="6146" max="6146" width="15.42578125" style="291" bestFit="1" customWidth="1"/>
    <col min="6147" max="6147" width="14.42578125" style="291" bestFit="1" customWidth="1"/>
    <col min="6148" max="6148" width="13.85546875" style="291" bestFit="1" customWidth="1"/>
    <col min="6149" max="6149" width="10.5703125" style="291" bestFit="1" customWidth="1"/>
    <col min="6150" max="6150" width="12.5703125" style="291" customWidth="1"/>
    <col min="6151" max="6151" width="8.85546875" style="291"/>
    <col min="6152" max="6152" width="13.42578125" style="291" customWidth="1"/>
    <col min="6153" max="6153" width="13" style="291" customWidth="1"/>
    <col min="6154" max="6154" width="12.5703125" style="291" bestFit="1" customWidth="1"/>
    <col min="6155" max="6400" width="8.85546875" style="291"/>
    <col min="6401" max="6401" width="22" style="291" bestFit="1" customWidth="1"/>
    <col min="6402" max="6402" width="15.42578125" style="291" bestFit="1" customWidth="1"/>
    <col min="6403" max="6403" width="14.42578125" style="291" bestFit="1" customWidth="1"/>
    <col min="6404" max="6404" width="13.85546875" style="291" bestFit="1" customWidth="1"/>
    <col min="6405" max="6405" width="10.5703125" style="291" bestFit="1" customWidth="1"/>
    <col min="6406" max="6406" width="12.5703125" style="291" customWidth="1"/>
    <col min="6407" max="6407" width="8.85546875" style="291"/>
    <col min="6408" max="6408" width="13.42578125" style="291" customWidth="1"/>
    <col min="6409" max="6409" width="13" style="291" customWidth="1"/>
    <col min="6410" max="6410" width="12.5703125" style="291" bestFit="1" customWidth="1"/>
    <col min="6411" max="6656" width="8.85546875" style="291"/>
    <col min="6657" max="6657" width="22" style="291" bestFit="1" customWidth="1"/>
    <col min="6658" max="6658" width="15.42578125" style="291" bestFit="1" customWidth="1"/>
    <col min="6659" max="6659" width="14.42578125" style="291" bestFit="1" customWidth="1"/>
    <col min="6660" max="6660" width="13.85546875" style="291" bestFit="1" customWidth="1"/>
    <col min="6661" max="6661" width="10.5703125" style="291" bestFit="1" customWidth="1"/>
    <col min="6662" max="6662" width="12.5703125" style="291" customWidth="1"/>
    <col min="6663" max="6663" width="8.85546875" style="291"/>
    <col min="6664" max="6664" width="13.42578125" style="291" customWidth="1"/>
    <col min="6665" max="6665" width="13" style="291" customWidth="1"/>
    <col min="6666" max="6666" width="12.5703125" style="291" bestFit="1" customWidth="1"/>
    <col min="6667" max="6912" width="8.85546875" style="291"/>
    <col min="6913" max="6913" width="22" style="291" bestFit="1" customWidth="1"/>
    <col min="6914" max="6914" width="15.42578125" style="291" bestFit="1" customWidth="1"/>
    <col min="6915" max="6915" width="14.42578125" style="291" bestFit="1" customWidth="1"/>
    <col min="6916" max="6916" width="13.85546875" style="291" bestFit="1" customWidth="1"/>
    <col min="6917" max="6917" width="10.5703125" style="291" bestFit="1" customWidth="1"/>
    <col min="6918" max="6918" width="12.5703125" style="291" customWidth="1"/>
    <col min="6919" max="6919" width="8.85546875" style="291"/>
    <col min="6920" max="6920" width="13.42578125" style="291" customWidth="1"/>
    <col min="6921" max="6921" width="13" style="291" customWidth="1"/>
    <col min="6922" max="6922" width="12.5703125" style="291" bestFit="1" customWidth="1"/>
    <col min="6923" max="7168" width="8.85546875" style="291"/>
    <col min="7169" max="7169" width="22" style="291" bestFit="1" customWidth="1"/>
    <col min="7170" max="7170" width="15.42578125" style="291" bestFit="1" customWidth="1"/>
    <col min="7171" max="7171" width="14.42578125" style="291" bestFit="1" customWidth="1"/>
    <col min="7172" max="7172" width="13.85546875" style="291" bestFit="1" customWidth="1"/>
    <col min="7173" max="7173" width="10.5703125" style="291" bestFit="1" customWidth="1"/>
    <col min="7174" max="7174" width="12.5703125" style="291" customWidth="1"/>
    <col min="7175" max="7175" width="8.85546875" style="291"/>
    <col min="7176" max="7176" width="13.42578125" style="291" customWidth="1"/>
    <col min="7177" max="7177" width="13" style="291" customWidth="1"/>
    <col min="7178" max="7178" width="12.5703125" style="291" bestFit="1" customWidth="1"/>
    <col min="7179" max="7424" width="8.85546875" style="291"/>
    <col min="7425" max="7425" width="22" style="291" bestFit="1" customWidth="1"/>
    <col min="7426" max="7426" width="15.42578125" style="291" bestFit="1" customWidth="1"/>
    <col min="7427" max="7427" width="14.42578125" style="291" bestFit="1" customWidth="1"/>
    <col min="7428" max="7428" width="13.85546875" style="291" bestFit="1" customWidth="1"/>
    <col min="7429" max="7429" width="10.5703125" style="291" bestFit="1" customWidth="1"/>
    <col min="7430" max="7430" width="12.5703125" style="291" customWidth="1"/>
    <col min="7431" max="7431" width="8.85546875" style="291"/>
    <col min="7432" max="7432" width="13.42578125" style="291" customWidth="1"/>
    <col min="7433" max="7433" width="13" style="291" customWidth="1"/>
    <col min="7434" max="7434" width="12.5703125" style="291" bestFit="1" customWidth="1"/>
    <col min="7435" max="7680" width="8.85546875" style="291"/>
    <col min="7681" max="7681" width="22" style="291" bestFit="1" customWidth="1"/>
    <col min="7682" max="7682" width="15.42578125" style="291" bestFit="1" customWidth="1"/>
    <col min="7683" max="7683" width="14.42578125" style="291" bestFit="1" customWidth="1"/>
    <col min="7684" max="7684" width="13.85546875" style="291" bestFit="1" customWidth="1"/>
    <col min="7685" max="7685" width="10.5703125" style="291" bestFit="1" customWidth="1"/>
    <col min="7686" max="7686" width="12.5703125" style="291" customWidth="1"/>
    <col min="7687" max="7687" width="8.85546875" style="291"/>
    <col min="7688" max="7688" width="13.42578125" style="291" customWidth="1"/>
    <col min="7689" max="7689" width="13" style="291" customWidth="1"/>
    <col min="7690" max="7690" width="12.5703125" style="291" bestFit="1" customWidth="1"/>
    <col min="7691" max="7936" width="8.85546875" style="291"/>
    <col min="7937" max="7937" width="22" style="291" bestFit="1" customWidth="1"/>
    <col min="7938" max="7938" width="15.42578125" style="291" bestFit="1" customWidth="1"/>
    <col min="7939" max="7939" width="14.42578125" style="291" bestFit="1" customWidth="1"/>
    <col min="7940" max="7940" width="13.85546875" style="291" bestFit="1" customWidth="1"/>
    <col min="7941" max="7941" width="10.5703125" style="291" bestFit="1" customWidth="1"/>
    <col min="7942" max="7942" width="12.5703125" style="291" customWidth="1"/>
    <col min="7943" max="7943" width="8.85546875" style="291"/>
    <col min="7944" max="7944" width="13.42578125" style="291" customWidth="1"/>
    <col min="7945" max="7945" width="13" style="291" customWidth="1"/>
    <col min="7946" max="7946" width="12.5703125" style="291" bestFit="1" customWidth="1"/>
    <col min="7947" max="8192" width="8.85546875" style="291"/>
    <col min="8193" max="8193" width="22" style="291" bestFit="1" customWidth="1"/>
    <col min="8194" max="8194" width="15.42578125" style="291" bestFit="1" customWidth="1"/>
    <col min="8195" max="8195" width="14.42578125" style="291" bestFit="1" customWidth="1"/>
    <col min="8196" max="8196" width="13.85546875" style="291" bestFit="1" customWidth="1"/>
    <col min="8197" max="8197" width="10.5703125" style="291" bestFit="1" customWidth="1"/>
    <col min="8198" max="8198" width="12.5703125" style="291" customWidth="1"/>
    <col min="8199" max="8199" width="8.85546875" style="291"/>
    <col min="8200" max="8200" width="13.42578125" style="291" customWidth="1"/>
    <col min="8201" max="8201" width="13" style="291" customWidth="1"/>
    <col min="8202" max="8202" width="12.5703125" style="291" bestFit="1" customWidth="1"/>
    <col min="8203" max="8448" width="8.85546875" style="291"/>
    <col min="8449" max="8449" width="22" style="291" bestFit="1" customWidth="1"/>
    <col min="8450" max="8450" width="15.42578125" style="291" bestFit="1" customWidth="1"/>
    <col min="8451" max="8451" width="14.42578125" style="291" bestFit="1" customWidth="1"/>
    <col min="8452" max="8452" width="13.85546875" style="291" bestFit="1" customWidth="1"/>
    <col min="8453" max="8453" width="10.5703125" style="291" bestFit="1" customWidth="1"/>
    <col min="8454" max="8454" width="12.5703125" style="291" customWidth="1"/>
    <col min="8455" max="8455" width="8.85546875" style="291"/>
    <col min="8456" max="8456" width="13.42578125" style="291" customWidth="1"/>
    <col min="8457" max="8457" width="13" style="291" customWidth="1"/>
    <col min="8458" max="8458" width="12.5703125" style="291" bestFit="1" customWidth="1"/>
    <col min="8459" max="8704" width="8.85546875" style="291"/>
    <col min="8705" max="8705" width="22" style="291" bestFit="1" customWidth="1"/>
    <col min="8706" max="8706" width="15.42578125" style="291" bestFit="1" customWidth="1"/>
    <col min="8707" max="8707" width="14.42578125" style="291" bestFit="1" customWidth="1"/>
    <col min="8708" max="8708" width="13.85546875" style="291" bestFit="1" customWidth="1"/>
    <col min="8709" max="8709" width="10.5703125" style="291" bestFit="1" customWidth="1"/>
    <col min="8710" max="8710" width="12.5703125" style="291" customWidth="1"/>
    <col min="8711" max="8711" width="8.85546875" style="291"/>
    <col min="8712" max="8712" width="13.42578125" style="291" customWidth="1"/>
    <col min="8713" max="8713" width="13" style="291" customWidth="1"/>
    <col min="8714" max="8714" width="12.5703125" style="291" bestFit="1" customWidth="1"/>
    <col min="8715" max="8960" width="8.85546875" style="291"/>
    <col min="8961" max="8961" width="22" style="291" bestFit="1" customWidth="1"/>
    <col min="8962" max="8962" width="15.42578125" style="291" bestFit="1" customWidth="1"/>
    <col min="8963" max="8963" width="14.42578125" style="291" bestFit="1" customWidth="1"/>
    <col min="8964" max="8964" width="13.85546875" style="291" bestFit="1" customWidth="1"/>
    <col min="8965" max="8965" width="10.5703125" style="291" bestFit="1" customWidth="1"/>
    <col min="8966" max="8966" width="12.5703125" style="291" customWidth="1"/>
    <col min="8967" max="8967" width="8.85546875" style="291"/>
    <col min="8968" max="8968" width="13.42578125" style="291" customWidth="1"/>
    <col min="8969" max="8969" width="13" style="291" customWidth="1"/>
    <col min="8970" max="8970" width="12.5703125" style="291" bestFit="1" customWidth="1"/>
    <col min="8971" max="9216" width="8.85546875" style="291"/>
    <col min="9217" max="9217" width="22" style="291" bestFit="1" customWidth="1"/>
    <col min="9218" max="9218" width="15.42578125" style="291" bestFit="1" customWidth="1"/>
    <col min="9219" max="9219" width="14.42578125" style="291" bestFit="1" customWidth="1"/>
    <col min="9220" max="9220" width="13.85546875" style="291" bestFit="1" customWidth="1"/>
    <col min="9221" max="9221" width="10.5703125" style="291" bestFit="1" customWidth="1"/>
    <col min="9222" max="9222" width="12.5703125" style="291" customWidth="1"/>
    <col min="9223" max="9223" width="8.85546875" style="291"/>
    <col min="9224" max="9224" width="13.42578125" style="291" customWidth="1"/>
    <col min="9225" max="9225" width="13" style="291" customWidth="1"/>
    <col min="9226" max="9226" width="12.5703125" style="291" bestFit="1" customWidth="1"/>
    <col min="9227" max="9472" width="8.85546875" style="291"/>
    <col min="9473" max="9473" width="22" style="291" bestFit="1" customWidth="1"/>
    <col min="9474" max="9474" width="15.42578125" style="291" bestFit="1" customWidth="1"/>
    <col min="9475" max="9475" width="14.42578125" style="291" bestFit="1" customWidth="1"/>
    <col min="9476" max="9476" width="13.85546875" style="291" bestFit="1" customWidth="1"/>
    <col min="9477" max="9477" width="10.5703125" style="291" bestFit="1" customWidth="1"/>
    <col min="9478" max="9478" width="12.5703125" style="291" customWidth="1"/>
    <col min="9479" max="9479" width="8.85546875" style="291"/>
    <col min="9480" max="9480" width="13.42578125" style="291" customWidth="1"/>
    <col min="9481" max="9481" width="13" style="291" customWidth="1"/>
    <col min="9482" max="9482" width="12.5703125" style="291" bestFit="1" customWidth="1"/>
    <col min="9483" max="9728" width="8.85546875" style="291"/>
    <col min="9729" max="9729" width="22" style="291" bestFit="1" customWidth="1"/>
    <col min="9730" max="9730" width="15.42578125" style="291" bestFit="1" customWidth="1"/>
    <col min="9731" max="9731" width="14.42578125" style="291" bestFit="1" customWidth="1"/>
    <col min="9732" max="9732" width="13.85546875" style="291" bestFit="1" customWidth="1"/>
    <col min="9733" max="9733" width="10.5703125" style="291" bestFit="1" customWidth="1"/>
    <col min="9734" max="9734" width="12.5703125" style="291" customWidth="1"/>
    <col min="9735" max="9735" width="8.85546875" style="291"/>
    <col min="9736" max="9736" width="13.42578125" style="291" customWidth="1"/>
    <col min="9737" max="9737" width="13" style="291" customWidth="1"/>
    <col min="9738" max="9738" width="12.5703125" style="291" bestFit="1" customWidth="1"/>
    <col min="9739" max="9984" width="8.85546875" style="291"/>
    <col min="9985" max="9985" width="22" style="291" bestFit="1" customWidth="1"/>
    <col min="9986" max="9986" width="15.42578125" style="291" bestFit="1" customWidth="1"/>
    <col min="9987" max="9987" width="14.42578125" style="291" bestFit="1" customWidth="1"/>
    <col min="9988" max="9988" width="13.85546875" style="291" bestFit="1" customWidth="1"/>
    <col min="9989" max="9989" width="10.5703125" style="291" bestFit="1" customWidth="1"/>
    <col min="9990" max="9990" width="12.5703125" style="291" customWidth="1"/>
    <col min="9991" max="9991" width="8.85546875" style="291"/>
    <col min="9992" max="9992" width="13.42578125" style="291" customWidth="1"/>
    <col min="9993" max="9993" width="13" style="291" customWidth="1"/>
    <col min="9994" max="9994" width="12.5703125" style="291" bestFit="1" customWidth="1"/>
    <col min="9995" max="10240" width="8.85546875" style="291"/>
    <col min="10241" max="10241" width="22" style="291" bestFit="1" customWidth="1"/>
    <col min="10242" max="10242" width="15.42578125" style="291" bestFit="1" customWidth="1"/>
    <col min="10243" max="10243" width="14.42578125" style="291" bestFit="1" customWidth="1"/>
    <col min="10244" max="10244" width="13.85546875" style="291" bestFit="1" customWidth="1"/>
    <col min="10245" max="10245" width="10.5703125" style="291" bestFit="1" customWidth="1"/>
    <col min="10246" max="10246" width="12.5703125" style="291" customWidth="1"/>
    <col min="10247" max="10247" width="8.85546875" style="291"/>
    <col min="10248" max="10248" width="13.42578125" style="291" customWidth="1"/>
    <col min="10249" max="10249" width="13" style="291" customWidth="1"/>
    <col min="10250" max="10250" width="12.5703125" style="291" bestFit="1" customWidth="1"/>
    <col min="10251" max="10496" width="8.85546875" style="291"/>
    <col min="10497" max="10497" width="22" style="291" bestFit="1" customWidth="1"/>
    <col min="10498" max="10498" width="15.42578125" style="291" bestFit="1" customWidth="1"/>
    <col min="10499" max="10499" width="14.42578125" style="291" bestFit="1" customWidth="1"/>
    <col min="10500" max="10500" width="13.85546875" style="291" bestFit="1" customWidth="1"/>
    <col min="10501" max="10501" width="10.5703125" style="291" bestFit="1" customWidth="1"/>
    <col min="10502" max="10502" width="12.5703125" style="291" customWidth="1"/>
    <col min="10503" max="10503" width="8.85546875" style="291"/>
    <col min="10504" max="10504" width="13.42578125" style="291" customWidth="1"/>
    <col min="10505" max="10505" width="13" style="291" customWidth="1"/>
    <col min="10506" max="10506" width="12.5703125" style="291" bestFit="1" customWidth="1"/>
    <col min="10507" max="10752" width="8.85546875" style="291"/>
    <col min="10753" max="10753" width="22" style="291" bestFit="1" customWidth="1"/>
    <col min="10754" max="10754" width="15.42578125" style="291" bestFit="1" customWidth="1"/>
    <col min="10755" max="10755" width="14.42578125" style="291" bestFit="1" customWidth="1"/>
    <col min="10756" max="10756" width="13.85546875" style="291" bestFit="1" customWidth="1"/>
    <col min="10757" max="10757" width="10.5703125" style="291" bestFit="1" customWidth="1"/>
    <col min="10758" max="10758" width="12.5703125" style="291" customWidth="1"/>
    <col min="10759" max="10759" width="8.85546875" style="291"/>
    <col min="10760" max="10760" width="13.42578125" style="291" customWidth="1"/>
    <col min="10761" max="10761" width="13" style="291" customWidth="1"/>
    <col min="10762" max="10762" width="12.5703125" style="291" bestFit="1" customWidth="1"/>
    <col min="10763" max="11008" width="8.85546875" style="291"/>
    <col min="11009" max="11009" width="22" style="291" bestFit="1" customWidth="1"/>
    <col min="11010" max="11010" width="15.42578125" style="291" bestFit="1" customWidth="1"/>
    <col min="11011" max="11011" width="14.42578125" style="291" bestFit="1" customWidth="1"/>
    <col min="11012" max="11012" width="13.85546875" style="291" bestFit="1" customWidth="1"/>
    <col min="11013" max="11013" width="10.5703125" style="291" bestFit="1" customWidth="1"/>
    <col min="11014" max="11014" width="12.5703125" style="291" customWidth="1"/>
    <col min="11015" max="11015" width="8.85546875" style="291"/>
    <col min="11016" max="11016" width="13.42578125" style="291" customWidth="1"/>
    <col min="11017" max="11017" width="13" style="291" customWidth="1"/>
    <col min="11018" max="11018" width="12.5703125" style="291" bestFit="1" customWidth="1"/>
    <col min="11019" max="11264" width="8.85546875" style="291"/>
    <col min="11265" max="11265" width="22" style="291" bestFit="1" customWidth="1"/>
    <col min="11266" max="11266" width="15.42578125" style="291" bestFit="1" customWidth="1"/>
    <col min="11267" max="11267" width="14.42578125" style="291" bestFit="1" customWidth="1"/>
    <col min="11268" max="11268" width="13.85546875" style="291" bestFit="1" customWidth="1"/>
    <col min="11269" max="11269" width="10.5703125" style="291" bestFit="1" customWidth="1"/>
    <col min="11270" max="11270" width="12.5703125" style="291" customWidth="1"/>
    <col min="11271" max="11271" width="8.85546875" style="291"/>
    <col min="11272" max="11272" width="13.42578125" style="291" customWidth="1"/>
    <col min="11273" max="11273" width="13" style="291" customWidth="1"/>
    <col min="11274" max="11274" width="12.5703125" style="291" bestFit="1" customWidth="1"/>
    <col min="11275" max="11520" width="8.85546875" style="291"/>
    <col min="11521" max="11521" width="22" style="291" bestFit="1" customWidth="1"/>
    <col min="11522" max="11522" width="15.42578125" style="291" bestFit="1" customWidth="1"/>
    <col min="11523" max="11523" width="14.42578125" style="291" bestFit="1" customWidth="1"/>
    <col min="11524" max="11524" width="13.85546875" style="291" bestFit="1" customWidth="1"/>
    <col min="11525" max="11525" width="10.5703125" style="291" bestFit="1" customWidth="1"/>
    <col min="11526" max="11526" width="12.5703125" style="291" customWidth="1"/>
    <col min="11527" max="11527" width="8.85546875" style="291"/>
    <col min="11528" max="11528" width="13.42578125" style="291" customWidth="1"/>
    <col min="11529" max="11529" width="13" style="291" customWidth="1"/>
    <col min="11530" max="11530" width="12.5703125" style="291" bestFit="1" customWidth="1"/>
    <col min="11531" max="11776" width="8.85546875" style="291"/>
    <col min="11777" max="11777" width="22" style="291" bestFit="1" customWidth="1"/>
    <col min="11778" max="11778" width="15.42578125" style="291" bestFit="1" customWidth="1"/>
    <col min="11779" max="11779" width="14.42578125" style="291" bestFit="1" customWidth="1"/>
    <col min="11780" max="11780" width="13.85546875" style="291" bestFit="1" customWidth="1"/>
    <col min="11781" max="11781" width="10.5703125" style="291" bestFit="1" customWidth="1"/>
    <col min="11782" max="11782" width="12.5703125" style="291" customWidth="1"/>
    <col min="11783" max="11783" width="8.85546875" style="291"/>
    <col min="11784" max="11784" width="13.42578125" style="291" customWidth="1"/>
    <col min="11785" max="11785" width="13" style="291" customWidth="1"/>
    <col min="11786" max="11786" width="12.5703125" style="291" bestFit="1" customWidth="1"/>
    <col min="11787" max="12032" width="8.85546875" style="291"/>
    <col min="12033" max="12033" width="22" style="291" bestFit="1" customWidth="1"/>
    <col min="12034" max="12034" width="15.42578125" style="291" bestFit="1" customWidth="1"/>
    <col min="12035" max="12035" width="14.42578125" style="291" bestFit="1" customWidth="1"/>
    <col min="12036" max="12036" width="13.85546875" style="291" bestFit="1" customWidth="1"/>
    <col min="12037" max="12037" width="10.5703125" style="291" bestFit="1" customWidth="1"/>
    <col min="12038" max="12038" width="12.5703125" style="291" customWidth="1"/>
    <col min="12039" max="12039" width="8.85546875" style="291"/>
    <col min="12040" max="12040" width="13.42578125" style="291" customWidth="1"/>
    <col min="12041" max="12041" width="13" style="291" customWidth="1"/>
    <col min="12042" max="12042" width="12.5703125" style="291" bestFit="1" customWidth="1"/>
    <col min="12043" max="12288" width="8.85546875" style="291"/>
    <col min="12289" max="12289" width="22" style="291" bestFit="1" customWidth="1"/>
    <col min="12290" max="12290" width="15.42578125" style="291" bestFit="1" customWidth="1"/>
    <col min="12291" max="12291" width="14.42578125" style="291" bestFit="1" customWidth="1"/>
    <col min="12292" max="12292" width="13.85546875" style="291" bestFit="1" customWidth="1"/>
    <col min="12293" max="12293" width="10.5703125" style="291" bestFit="1" customWidth="1"/>
    <col min="12294" max="12294" width="12.5703125" style="291" customWidth="1"/>
    <col min="12295" max="12295" width="8.85546875" style="291"/>
    <col min="12296" max="12296" width="13.42578125" style="291" customWidth="1"/>
    <col min="12297" max="12297" width="13" style="291" customWidth="1"/>
    <col min="12298" max="12298" width="12.5703125" style="291" bestFit="1" customWidth="1"/>
    <col min="12299" max="12544" width="8.85546875" style="291"/>
    <col min="12545" max="12545" width="22" style="291" bestFit="1" customWidth="1"/>
    <col min="12546" max="12546" width="15.42578125" style="291" bestFit="1" customWidth="1"/>
    <col min="12547" max="12547" width="14.42578125" style="291" bestFit="1" customWidth="1"/>
    <col min="12548" max="12548" width="13.85546875" style="291" bestFit="1" customWidth="1"/>
    <col min="12549" max="12549" width="10.5703125" style="291" bestFit="1" customWidth="1"/>
    <col min="12550" max="12550" width="12.5703125" style="291" customWidth="1"/>
    <col min="12551" max="12551" width="8.85546875" style="291"/>
    <col min="12552" max="12552" width="13.42578125" style="291" customWidth="1"/>
    <col min="12553" max="12553" width="13" style="291" customWidth="1"/>
    <col min="12554" max="12554" width="12.5703125" style="291" bestFit="1" customWidth="1"/>
    <col min="12555" max="12800" width="8.85546875" style="291"/>
    <col min="12801" max="12801" width="22" style="291" bestFit="1" customWidth="1"/>
    <col min="12802" max="12802" width="15.42578125" style="291" bestFit="1" customWidth="1"/>
    <col min="12803" max="12803" width="14.42578125" style="291" bestFit="1" customWidth="1"/>
    <col min="12804" max="12804" width="13.85546875" style="291" bestFit="1" customWidth="1"/>
    <col min="12805" max="12805" width="10.5703125" style="291" bestFit="1" customWidth="1"/>
    <col min="12806" max="12806" width="12.5703125" style="291" customWidth="1"/>
    <col min="12807" max="12807" width="8.85546875" style="291"/>
    <col min="12808" max="12808" width="13.42578125" style="291" customWidth="1"/>
    <col min="12809" max="12809" width="13" style="291" customWidth="1"/>
    <col min="12810" max="12810" width="12.5703125" style="291" bestFit="1" customWidth="1"/>
    <col min="12811" max="13056" width="8.85546875" style="291"/>
    <col min="13057" max="13057" width="22" style="291" bestFit="1" customWidth="1"/>
    <col min="13058" max="13058" width="15.42578125" style="291" bestFit="1" customWidth="1"/>
    <col min="13059" max="13059" width="14.42578125" style="291" bestFit="1" customWidth="1"/>
    <col min="13060" max="13060" width="13.85546875" style="291" bestFit="1" customWidth="1"/>
    <col min="13061" max="13061" width="10.5703125" style="291" bestFit="1" customWidth="1"/>
    <col min="13062" max="13062" width="12.5703125" style="291" customWidth="1"/>
    <col min="13063" max="13063" width="8.85546875" style="291"/>
    <col min="13064" max="13064" width="13.42578125" style="291" customWidth="1"/>
    <col min="13065" max="13065" width="13" style="291" customWidth="1"/>
    <col min="13066" max="13066" width="12.5703125" style="291" bestFit="1" customWidth="1"/>
    <col min="13067" max="13312" width="8.85546875" style="291"/>
    <col min="13313" max="13313" width="22" style="291" bestFit="1" customWidth="1"/>
    <col min="13314" max="13314" width="15.42578125" style="291" bestFit="1" customWidth="1"/>
    <col min="13315" max="13315" width="14.42578125" style="291" bestFit="1" customWidth="1"/>
    <col min="13316" max="13316" width="13.85546875" style="291" bestFit="1" customWidth="1"/>
    <col min="13317" max="13317" width="10.5703125" style="291" bestFit="1" customWidth="1"/>
    <col min="13318" max="13318" width="12.5703125" style="291" customWidth="1"/>
    <col min="13319" max="13319" width="8.85546875" style="291"/>
    <col min="13320" max="13320" width="13.42578125" style="291" customWidth="1"/>
    <col min="13321" max="13321" width="13" style="291" customWidth="1"/>
    <col min="13322" max="13322" width="12.5703125" style="291" bestFit="1" customWidth="1"/>
    <col min="13323" max="13568" width="8.85546875" style="291"/>
    <col min="13569" max="13569" width="22" style="291" bestFit="1" customWidth="1"/>
    <col min="13570" max="13570" width="15.42578125" style="291" bestFit="1" customWidth="1"/>
    <col min="13571" max="13571" width="14.42578125" style="291" bestFit="1" customWidth="1"/>
    <col min="13572" max="13572" width="13.85546875" style="291" bestFit="1" customWidth="1"/>
    <col min="13573" max="13573" width="10.5703125" style="291" bestFit="1" customWidth="1"/>
    <col min="13574" max="13574" width="12.5703125" style="291" customWidth="1"/>
    <col min="13575" max="13575" width="8.85546875" style="291"/>
    <col min="13576" max="13576" width="13.42578125" style="291" customWidth="1"/>
    <col min="13577" max="13577" width="13" style="291" customWidth="1"/>
    <col min="13578" max="13578" width="12.5703125" style="291" bestFit="1" customWidth="1"/>
    <col min="13579" max="13824" width="8.85546875" style="291"/>
    <col min="13825" max="13825" width="22" style="291" bestFit="1" customWidth="1"/>
    <col min="13826" max="13826" width="15.42578125" style="291" bestFit="1" customWidth="1"/>
    <col min="13827" max="13827" width="14.42578125" style="291" bestFit="1" customWidth="1"/>
    <col min="13828" max="13828" width="13.85546875" style="291" bestFit="1" customWidth="1"/>
    <col min="13829" max="13829" width="10.5703125" style="291" bestFit="1" customWidth="1"/>
    <col min="13830" max="13830" width="12.5703125" style="291" customWidth="1"/>
    <col min="13831" max="13831" width="8.85546875" style="291"/>
    <col min="13832" max="13832" width="13.42578125" style="291" customWidth="1"/>
    <col min="13833" max="13833" width="13" style="291" customWidth="1"/>
    <col min="13834" max="13834" width="12.5703125" style="291" bestFit="1" customWidth="1"/>
    <col min="13835" max="14080" width="8.85546875" style="291"/>
    <col min="14081" max="14081" width="22" style="291" bestFit="1" customWidth="1"/>
    <col min="14082" max="14082" width="15.42578125" style="291" bestFit="1" customWidth="1"/>
    <col min="14083" max="14083" width="14.42578125" style="291" bestFit="1" customWidth="1"/>
    <col min="14084" max="14084" width="13.85546875" style="291" bestFit="1" customWidth="1"/>
    <col min="14085" max="14085" width="10.5703125" style="291" bestFit="1" customWidth="1"/>
    <col min="14086" max="14086" width="12.5703125" style="291" customWidth="1"/>
    <col min="14087" max="14087" width="8.85546875" style="291"/>
    <col min="14088" max="14088" width="13.42578125" style="291" customWidth="1"/>
    <col min="14089" max="14089" width="13" style="291" customWidth="1"/>
    <col min="14090" max="14090" width="12.5703125" style="291" bestFit="1" customWidth="1"/>
    <col min="14091" max="14336" width="8.85546875" style="291"/>
    <col min="14337" max="14337" width="22" style="291" bestFit="1" customWidth="1"/>
    <col min="14338" max="14338" width="15.42578125" style="291" bestFit="1" customWidth="1"/>
    <col min="14339" max="14339" width="14.42578125" style="291" bestFit="1" customWidth="1"/>
    <col min="14340" max="14340" width="13.85546875" style="291" bestFit="1" customWidth="1"/>
    <col min="14341" max="14341" width="10.5703125" style="291" bestFit="1" customWidth="1"/>
    <col min="14342" max="14342" width="12.5703125" style="291" customWidth="1"/>
    <col min="14343" max="14343" width="8.85546875" style="291"/>
    <col min="14344" max="14344" width="13.42578125" style="291" customWidth="1"/>
    <col min="14345" max="14345" width="13" style="291" customWidth="1"/>
    <col min="14346" max="14346" width="12.5703125" style="291" bestFit="1" customWidth="1"/>
    <col min="14347" max="14592" width="8.85546875" style="291"/>
    <col min="14593" max="14593" width="22" style="291" bestFit="1" customWidth="1"/>
    <col min="14594" max="14594" width="15.42578125" style="291" bestFit="1" customWidth="1"/>
    <col min="14595" max="14595" width="14.42578125" style="291" bestFit="1" customWidth="1"/>
    <col min="14596" max="14596" width="13.85546875" style="291" bestFit="1" customWidth="1"/>
    <col min="14597" max="14597" width="10.5703125" style="291" bestFit="1" customWidth="1"/>
    <col min="14598" max="14598" width="12.5703125" style="291" customWidth="1"/>
    <col min="14599" max="14599" width="8.85546875" style="291"/>
    <col min="14600" max="14600" width="13.42578125" style="291" customWidth="1"/>
    <col min="14601" max="14601" width="13" style="291" customWidth="1"/>
    <col min="14602" max="14602" width="12.5703125" style="291" bestFit="1" customWidth="1"/>
    <col min="14603" max="14848" width="8.85546875" style="291"/>
    <col min="14849" max="14849" width="22" style="291" bestFit="1" customWidth="1"/>
    <col min="14850" max="14850" width="15.42578125" style="291" bestFit="1" customWidth="1"/>
    <col min="14851" max="14851" width="14.42578125" style="291" bestFit="1" customWidth="1"/>
    <col min="14852" max="14852" width="13.85546875" style="291" bestFit="1" customWidth="1"/>
    <col min="14853" max="14853" width="10.5703125" style="291" bestFit="1" customWidth="1"/>
    <col min="14854" max="14854" width="12.5703125" style="291" customWidth="1"/>
    <col min="14855" max="14855" width="8.85546875" style="291"/>
    <col min="14856" max="14856" width="13.42578125" style="291" customWidth="1"/>
    <col min="14857" max="14857" width="13" style="291" customWidth="1"/>
    <col min="14858" max="14858" width="12.5703125" style="291" bestFit="1" customWidth="1"/>
    <col min="14859" max="15104" width="8.85546875" style="291"/>
    <col min="15105" max="15105" width="22" style="291" bestFit="1" customWidth="1"/>
    <col min="15106" max="15106" width="15.42578125" style="291" bestFit="1" customWidth="1"/>
    <col min="15107" max="15107" width="14.42578125" style="291" bestFit="1" customWidth="1"/>
    <col min="15108" max="15108" width="13.85546875" style="291" bestFit="1" customWidth="1"/>
    <col min="15109" max="15109" width="10.5703125" style="291" bestFit="1" customWidth="1"/>
    <col min="15110" max="15110" width="12.5703125" style="291" customWidth="1"/>
    <col min="15111" max="15111" width="8.85546875" style="291"/>
    <col min="15112" max="15112" width="13.42578125" style="291" customWidth="1"/>
    <col min="15113" max="15113" width="13" style="291" customWidth="1"/>
    <col min="15114" max="15114" width="12.5703125" style="291" bestFit="1" customWidth="1"/>
    <col min="15115" max="15360" width="8.85546875" style="291"/>
    <col min="15361" max="15361" width="22" style="291" bestFit="1" customWidth="1"/>
    <col min="15362" max="15362" width="15.42578125" style="291" bestFit="1" customWidth="1"/>
    <col min="15363" max="15363" width="14.42578125" style="291" bestFit="1" customWidth="1"/>
    <col min="15364" max="15364" width="13.85546875" style="291" bestFit="1" customWidth="1"/>
    <col min="15365" max="15365" width="10.5703125" style="291" bestFit="1" customWidth="1"/>
    <col min="15366" max="15366" width="12.5703125" style="291" customWidth="1"/>
    <col min="15367" max="15367" width="8.85546875" style="291"/>
    <col min="15368" max="15368" width="13.42578125" style="291" customWidth="1"/>
    <col min="15369" max="15369" width="13" style="291" customWidth="1"/>
    <col min="15370" max="15370" width="12.5703125" style="291" bestFit="1" customWidth="1"/>
    <col min="15371" max="15616" width="8.85546875" style="291"/>
    <col min="15617" max="15617" width="22" style="291" bestFit="1" customWidth="1"/>
    <col min="15618" max="15618" width="15.42578125" style="291" bestFit="1" customWidth="1"/>
    <col min="15619" max="15619" width="14.42578125" style="291" bestFit="1" customWidth="1"/>
    <col min="15620" max="15620" width="13.85546875" style="291" bestFit="1" customWidth="1"/>
    <col min="15621" max="15621" width="10.5703125" style="291" bestFit="1" customWidth="1"/>
    <col min="15622" max="15622" width="12.5703125" style="291" customWidth="1"/>
    <col min="15623" max="15623" width="8.85546875" style="291"/>
    <col min="15624" max="15624" width="13.42578125" style="291" customWidth="1"/>
    <col min="15625" max="15625" width="13" style="291" customWidth="1"/>
    <col min="15626" max="15626" width="12.5703125" style="291" bestFit="1" customWidth="1"/>
    <col min="15627" max="15872" width="8.85546875" style="291"/>
    <col min="15873" max="15873" width="22" style="291" bestFit="1" customWidth="1"/>
    <col min="15874" max="15874" width="15.42578125" style="291" bestFit="1" customWidth="1"/>
    <col min="15875" max="15875" width="14.42578125" style="291" bestFit="1" customWidth="1"/>
    <col min="15876" max="15876" width="13.85546875" style="291" bestFit="1" customWidth="1"/>
    <col min="15877" max="15877" width="10.5703125" style="291" bestFit="1" customWidth="1"/>
    <col min="15878" max="15878" width="12.5703125" style="291" customWidth="1"/>
    <col min="15879" max="15879" width="8.85546875" style="291"/>
    <col min="15880" max="15880" width="13.42578125" style="291" customWidth="1"/>
    <col min="15881" max="15881" width="13" style="291" customWidth="1"/>
    <col min="15882" max="15882" width="12.5703125" style="291" bestFit="1" customWidth="1"/>
    <col min="15883" max="16128" width="8.85546875" style="291"/>
    <col min="16129" max="16129" width="22" style="291" bestFit="1" customWidth="1"/>
    <col min="16130" max="16130" width="15.42578125" style="291" bestFit="1" customWidth="1"/>
    <col min="16131" max="16131" width="14.42578125" style="291" bestFit="1" customWidth="1"/>
    <col min="16132" max="16132" width="13.85546875" style="291" bestFit="1" customWidth="1"/>
    <col min="16133" max="16133" width="10.5703125" style="291" bestFit="1" customWidth="1"/>
    <col min="16134" max="16134" width="12.5703125" style="291" customWidth="1"/>
    <col min="16135" max="16135" width="8.85546875" style="291"/>
    <col min="16136" max="16136" width="13.42578125" style="291" customWidth="1"/>
    <col min="16137" max="16137" width="13" style="291" customWidth="1"/>
    <col min="16138" max="16138" width="12.5703125" style="291" bestFit="1" customWidth="1"/>
    <col min="16139" max="16384" width="8.85546875" style="291"/>
  </cols>
  <sheetData>
    <row r="1" spans="1:14" s="299" customFormat="1" ht="42" customHeight="1">
      <c r="A1" s="370" t="s">
        <v>5</v>
      </c>
      <c r="B1" s="370" t="s">
        <v>59</v>
      </c>
      <c r="C1" s="371" t="s">
        <v>346</v>
      </c>
      <c r="D1" s="370" t="s">
        <v>345</v>
      </c>
      <c r="E1" s="370" t="s">
        <v>285</v>
      </c>
      <c r="F1" s="370" t="s">
        <v>344</v>
      </c>
      <c r="G1" s="370" t="s">
        <v>286</v>
      </c>
      <c r="H1" s="370" t="s">
        <v>287</v>
      </c>
      <c r="I1" s="370" t="s">
        <v>288</v>
      </c>
    </row>
    <row r="2" spans="1:14" ht="15">
      <c r="A2" s="388" t="s">
        <v>289</v>
      </c>
      <c r="B2" s="373" t="s">
        <v>107</v>
      </c>
      <c r="C2" s="373">
        <v>19172</v>
      </c>
      <c r="D2" s="372">
        <f>'[10]Summary Mw '!D147</f>
        <v>1084</v>
      </c>
      <c r="E2" s="372">
        <f>'[10]Summary Mw '!E147</f>
        <v>108</v>
      </c>
      <c r="F2" s="374">
        <f>E2/D2</f>
        <v>9.9630996309963096E-2</v>
      </c>
      <c r="G2" s="375">
        <v>2</v>
      </c>
      <c r="H2" s="375">
        <f>G2</f>
        <v>2</v>
      </c>
      <c r="I2" s="375">
        <v>0</v>
      </c>
      <c r="L2" s="292"/>
    </row>
    <row r="3" spans="1:14" ht="15">
      <c r="A3" s="388" t="s">
        <v>290</v>
      </c>
      <c r="B3" s="373" t="s">
        <v>107</v>
      </c>
      <c r="C3" s="373">
        <v>18430</v>
      </c>
      <c r="D3" s="372">
        <f>'[10]Summary Mw '!D148</f>
        <v>4466</v>
      </c>
      <c r="E3" s="372">
        <f>'[10]Summary Mw '!E148</f>
        <v>130</v>
      </c>
      <c r="F3" s="374">
        <f t="shared" ref="F3:F55" si="0">E3/D3</f>
        <v>2.9108822212270489E-2</v>
      </c>
      <c r="G3" s="375">
        <v>1</v>
      </c>
      <c r="H3" s="375">
        <f t="shared" ref="H3:H16" si="1">G3</f>
        <v>1</v>
      </c>
      <c r="I3" s="375">
        <v>0</v>
      </c>
      <c r="L3" s="292"/>
    </row>
    <row r="4" spans="1:14" ht="15">
      <c r="A4" s="388" t="s">
        <v>291</v>
      </c>
      <c r="B4" s="373" t="s">
        <v>107</v>
      </c>
      <c r="C4" s="373">
        <v>11000</v>
      </c>
      <c r="D4" s="372">
        <f>'[10]Summary Mw '!D149</f>
        <v>3086</v>
      </c>
      <c r="E4" s="372">
        <f>'[10]Summary Mw '!E149</f>
        <v>121</v>
      </c>
      <c r="F4" s="374">
        <f t="shared" si="0"/>
        <v>3.9209332469215812E-2</v>
      </c>
      <c r="G4" s="375">
        <v>1</v>
      </c>
      <c r="H4" s="375">
        <f t="shared" si="1"/>
        <v>1</v>
      </c>
      <c r="I4" s="375">
        <v>0</v>
      </c>
      <c r="L4" s="292"/>
    </row>
    <row r="5" spans="1:14" ht="15">
      <c r="A5" s="388" t="s">
        <v>292</v>
      </c>
      <c r="B5" s="373" t="s">
        <v>107</v>
      </c>
      <c r="C5" s="373">
        <v>64000</v>
      </c>
      <c r="D5" s="372">
        <f>'[10]Summary Mw '!D150</f>
        <v>3618</v>
      </c>
      <c r="E5" s="372">
        <f>'[10]Summary Mw '!E150</f>
        <v>252</v>
      </c>
      <c r="F5" s="374">
        <f t="shared" si="0"/>
        <v>6.965174129353234E-2</v>
      </c>
      <c r="G5" s="375">
        <v>2</v>
      </c>
      <c r="H5" s="375">
        <f t="shared" si="1"/>
        <v>2</v>
      </c>
      <c r="I5" s="375">
        <v>0</v>
      </c>
      <c r="L5" s="292"/>
    </row>
    <row r="6" spans="1:14" ht="15">
      <c r="A6" s="388" t="s">
        <v>293</v>
      </c>
      <c r="B6" s="373" t="s">
        <v>107</v>
      </c>
      <c r="C6" s="373">
        <v>12268</v>
      </c>
      <c r="D6" s="372">
        <f>'[10]Summary Mw '!D151</f>
        <v>2982</v>
      </c>
      <c r="E6" s="372">
        <f>'[10]Summary Mw '!E151</f>
        <v>230</v>
      </c>
      <c r="F6" s="374">
        <f t="shared" si="0"/>
        <v>7.7129443326626426E-2</v>
      </c>
      <c r="G6" s="375">
        <v>2</v>
      </c>
      <c r="H6" s="375">
        <f t="shared" si="1"/>
        <v>2</v>
      </c>
      <c r="I6" s="375">
        <v>0</v>
      </c>
      <c r="L6" s="292"/>
    </row>
    <row r="7" spans="1:14" ht="15">
      <c r="A7" s="388" t="s">
        <v>294</v>
      </c>
      <c r="B7" s="373" t="s">
        <v>107</v>
      </c>
      <c r="C7" s="373">
        <v>48552</v>
      </c>
      <c r="D7" s="372">
        <f>'[10]Summary Mw '!D152</f>
        <v>4064</v>
      </c>
      <c r="E7" s="372">
        <f>'[10]Summary Mw '!E152</f>
        <v>495</v>
      </c>
      <c r="F7" s="374">
        <f t="shared" si="0"/>
        <v>0.12180118110236221</v>
      </c>
      <c r="G7" s="375">
        <v>2</v>
      </c>
      <c r="H7" s="375">
        <f t="shared" si="1"/>
        <v>2</v>
      </c>
      <c r="I7" s="375">
        <v>0</v>
      </c>
      <c r="L7" s="292"/>
    </row>
    <row r="8" spans="1:14" ht="15">
      <c r="A8" s="388" t="s">
        <v>295</v>
      </c>
      <c r="B8" s="373" t="s">
        <v>107</v>
      </c>
      <c r="C8" s="373">
        <v>13339</v>
      </c>
      <c r="D8" s="372">
        <f>'[10]Summary Mw '!D153</f>
        <v>835</v>
      </c>
      <c r="E8" s="372">
        <f>'[10]Summary Mw '!E153</f>
        <v>133</v>
      </c>
      <c r="F8" s="374">
        <f t="shared" si="0"/>
        <v>0.15928143712574849</v>
      </c>
      <c r="G8" s="375">
        <v>2</v>
      </c>
      <c r="H8" s="375">
        <f t="shared" si="1"/>
        <v>2</v>
      </c>
      <c r="I8" s="375">
        <v>0</v>
      </c>
      <c r="L8" s="292"/>
    </row>
    <row r="9" spans="1:14" ht="15">
      <c r="A9" s="388" t="s">
        <v>296</v>
      </c>
      <c r="B9" s="373" t="s">
        <v>107</v>
      </c>
      <c r="C9" s="373">
        <v>34903</v>
      </c>
      <c r="D9" s="372">
        <f>'[10]Summary Mw '!D154</f>
        <v>4517</v>
      </c>
      <c r="E9" s="372">
        <f>'[10]Summary Mw '!E154</f>
        <v>602</v>
      </c>
      <c r="F9" s="374">
        <f t="shared" si="0"/>
        <v>0.13327429709984503</v>
      </c>
      <c r="G9" s="375">
        <v>2</v>
      </c>
      <c r="H9" s="375">
        <f t="shared" si="1"/>
        <v>2</v>
      </c>
      <c r="I9" s="375">
        <v>0</v>
      </c>
      <c r="L9" s="292"/>
    </row>
    <row r="10" spans="1:14" ht="15">
      <c r="A10" s="388" t="s">
        <v>297</v>
      </c>
      <c r="B10" s="373" t="s">
        <v>107</v>
      </c>
      <c r="C10" s="373">
        <v>27000</v>
      </c>
      <c r="D10" s="372">
        <f>'[10]Summary Mw '!D155</f>
        <v>3706</v>
      </c>
      <c r="E10" s="372">
        <f>'[10]Summary Mw '!E155</f>
        <v>372</v>
      </c>
      <c r="F10" s="374">
        <f t="shared" si="0"/>
        <v>0.10037776578521317</v>
      </c>
      <c r="G10" s="375">
        <v>2</v>
      </c>
      <c r="H10" s="375">
        <f t="shared" si="1"/>
        <v>2</v>
      </c>
      <c r="I10" s="375">
        <v>0</v>
      </c>
      <c r="L10" s="292"/>
    </row>
    <row r="11" spans="1:14" ht="15">
      <c r="A11" s="388" t="s">
        <v>298</v>
      </c>
      <c r="B11" s="373" t="s">
        <v>107</v>
      </c>
      <c r="C11" s="373">
        <v>22364</v>
      </c>
      <c r="D11" s="372">
        <f>'[10]Summary Mw '!D156</f>
        <v>4664</v>
      </c>
      <c r="E11" s="372">
        <f>'[10]Summary Mw '!E156</f>
        <v>385</v>
      </c>
      <c r="F11" s="374">
        <f t="shared" si="0"/>
        <v>8.254716981132075E-2</v>
      </c>
      <c r="G11" s="375">
        <v>2</v>
      </c>
      <c r="H11" s="375">
        <f t="shared" si="1"/>
        <v>2</v>
      </c>
      <c r="I11" s="375">
        <v>0</v>
      </c>
      <c r="L11" s="292"/>
    </row>
    <row r="12" spans="1:14" ht="15">
      <c r="A12" s="388" t="s">
        <v>299</v>
      </c>
      <c r="B12" s="373" t="s">
        <v>107</v>
      </c>
      <c r="C12" s="373">
        <v>82581</v>
      </c>
      <c r="D12" s="372">
        <f>'[10]Summary Mw '!D157</f>
        <v>7953</v>
      </c>
      <c r="E12" s="372">
        <f>'[10]Summary Mw '!E157</f>
        <v>950</v>
      </c>
      <c r="F12" s="374">
        <f t="shared" si="0"/>
        <v>0.11945177920281655</v>
      </c>
      <c r="G12" s="375">
        <v>3</v>
      </c>
      <c r="H12" s="375">
        <f t="shared" si="1"/>
        <v>3</v>
      </c>
      <c r="I12" s="375">
        <v>0</v>
      </c>
      <c r="L12" s="292"/>
    </row>
    <row r="13" spans="1:14" ht="15">
      <c r="A13" s="388" t="s">
        <v>300</v>
      </c>
      <c r="B13" s="373" t="s">
        <v>107</v>
      </c>
      <c r="C13" s="373">
        <v>21582</v>
      </c>
      <c r="D13" s="372">
        <f>'[10]Summary Mw '!D158</f>
        <v>3461</v>
      </c>
      <c r="E13" s="372">
        <f>'[10]Summary Mw '!E158</f>
        <v>530</v>
      </c>
      <c r="F13" s="374">
        <f t="shared" si="0"/>
        <v>0.15313493210054899</v>
      </c>
      <c r="G13" s="375">
        <v>3</v>
      </c>
      <c r="H13" s="375">
        <f t="shared" si="1"/>
        <v>3</v>
      </c>
      <c r="I13" s="375">
        <v>0</v>
      </c>
      <c r="L13" s="292"/>
    </row>
    <row r="14" spans="1:14" ht="15">
      <c r="A14" s="388" t="s">
        <v>301</v>
      </c>
      <c r="B14" s="373" t="s">
        <v>107</v>
      </c>
      <c r="C14" s="373">
        <v>19147</v>
      </c>
      <c r="D14" s="372">
        <f>'[10]Summary Mw '!D159</f>
        <v>3167</v>
      </c>
      <c r="E14" s="372">
        <f>'[10]Summary Mw '!E159</f>
        <v>138</v>
      </c>
      <c r="F14" s="374">
        <f t="shared" si="0"/>
        <v>4.3574360593621721E-2</v>
      </c>
      <c r="G14" s="375">
        <v>3</v>
      </c>
      <c r="H14" s="375">
        <f t="shared" si="1"/>
        <v>3</v>
      </c>
      <c r="I14" s="375">
        <v>0</v>
      </c>
      <c r="L14" s="292"/>
    </row>
    <row r="15" spans="1:14" ht="15">
      <c r="A15" s="388" t="s">
        <v>302</v>
      </c>
      <c r="B15" s="373" t="s">
        <v>107</v>
      </c>
      <c r="C15" s="373">
        <v>5500</v>
      </c>
      <c r="D15" s="372">
        <f>'[10]Summary Mw '!D160</f>
        <v>920</v>
      </c>
      <c r="E15" s="372">
        <f>'[10]Summary Mw '!E160</f>
        <v>25</v>
      </c>
      <c r="F15" s="374">
        <f t="shared" si="0"/>
        <v>2.717391304347826E-2</v>
      </c>
      <c r="G15" s="375">
        <v>4</v>
      </c>
      <c r="H15" s="375">
        <f t="shared" si="1"/>
        <v>4</v>
      </c>
      <c r="I15" s="375">
        <v>0</v>
      </c>
      <c r="L15" s="292"/>
    </row>
    <row r="16" spans="1:14" ht="15">
      <c r="A16" s="388" t="s">
        <v>303</v>
      </c>
      <c r="B16" s="373" t="s">
        <v>107</v>
      </c>
      <c r="C16" s="373">
        <v>11750</v>
      </c>
      <c r="D16" s="372">
        <f>'[10]Summary Mw '!D161</f>
        <v>2538</v>
      </c>
      <c r="E16" s="372">
        <f>'[10]Summary Mw '!E161</f>
        <v>93</v>
      </c>
      <c r="F16" s="374">
        <f t="shared" si="0"/>
        <v>3.664302600472813E-2</v>
      </c>
      <c r="G16" s="375">
        <v>4</v>
      </c>
      <c r="H16" s="375">
        <f t="shared" si="1"/>
        <v>4</v>
      </c>
      <c r="I16" s="375">
        <v>0</v>
      </c>
      <c r="L16" s="292"/>
      <c r="M16" s="292"/>
      <c r="N16" s="292"/>
    </row>
    <row r="17" spans="1:14" ht="15">
      <c r="A17" s="389" t="s">
        <v>304</v>
      </c>
      <c r="B17" s="376" t="s">
        <v>106</v>
      </c>
      <c r="C17" s="377">
        <v>14528</v>
      </c>
      <c r="D17" s="378">
        <v>1388</v>
      </c>
      <c r="E17" s="379">
        <v>119</v>
      </c>
      <c r="F17" s="374">
        <f t="shared" si="0"/>
        <v>8.5734870317002887E-2</v>
      </c>
      <c r="G17" s="380">
        <v>2.5411764705882356</v>
      </c>
      <c r="H17" s="381">
        <f>G17-I17</f>
        <v>0.14117647058823568</v>
      </c>
      <c r="I17" s="382">
        <v>2.4</v>
      </c>
      <c r="J17" s="293"/>
      <c r="K17" s="294"/>
      <c r="L17" s="292"/>
    </row>
    <row r="18" spans="1:14" ht="15">
      <c r="A18" s="389" t="s">
        <v>305</v>
      </c>
      <c r="B18" s="376" t="s">
        <v>106</v>
      </c>
      <c r="C18" s="377">
        <v>11415</v>
      </c>
      <c r="D18" s="378">
        <v>3196</v>
      </c>
      <c r="E18" s="379">
        <v>129</v>
      </c>
      <c r="F18" s="374">
        <f t="shared" si="0"/>
        <v>4.0362953692115143E-2</v>
      </c>
      <c r="G18" s="380">
        <v>5.95</v>
      </c>
      <c r="H18" s="381">
        <f t="shared" ref="H18:H26" si="2">G18-I18</f>
        <v>1.1500000000000004</v>
      </c>
      <c r="I18" s="382">
        <v>4.8</v>
      </c>
      <c r="J18" s="293"/>
      <c r="K18" s="294"/>
      <c r="L18" s="292"/>
    </row>
    <row r="19" spans="1:14" ht="15">
      <c r="A19" s="389" t="s">
        <v>306</v>
      </c>
      <c r="B19" s="376" t="s">
        <v>106</v>
      </c>
      <c r="C19" s="377">
        <v>13491</v>
      </c>
      <c r="D19" s="378">
        <v>1960</v>
      </c>
      <c r="E19" s="379">
        <v>48</v>
      </c>
      <c r="F19" s="374">
        <f t="shared" si="0"/>
        <v>2.4489795918367346E-2</v>
      </c>
      <c r="G19" s="380">
        <v>4</v>
      </c>
      <c r="H19" s="381">
        <f t="shared" si="2"/>
        <v>1</v>
      </c>
      <c r="I19" s="382">
        <v>3</v>
      </c>
      <c r="J19" s="293"/>
      <c r="K19" s="294"/>
      <c r="L19" s="292"/>
    </row>
    <row r="20" spans="1:14" ht="15">
      <c r="A20" s="389" t="s">
        <v>307</v>
      </c>
      <c r="B20" s="376" t="s">
        <v>106</v>
      </c>
      <c r="C20" s="377">
        <v>15566</v>
      </c>
      <c r="D20" s="378">
        <v>1976</v>
      </c>
      <c r="E20" s="379">
        <v>94</v>
      </c>
      <c r="F20" s="374">
        <f t="shared" si="0"/>
        <v>4.7570850202429148E-2</v>
      </c>
      <c r="G20" s="380">
        <v>8.3115384615384613</v>
      </c>
      <c r="H20" s="381">
        <f t="shared" si="2"/>
        <v>1.3115384615384613</v>
      </c>
      <c r="I20" s="382">
        <v>7</v>
      </c>
      <c r="J20" s="293"/>
      <c r="K20" s="294"/>
      <c r="L20" s="292"/>
    </row>
    <row r="21" spans="1:14" ht="15">
      <c r="A21" s="389" t="s">
        <v>308</v>
      </c>
      <c r="B21" s="376" t="s">
        <v>106</v>
      </c>
      <c r="C21" s="377">
        <v>15217</v>
      </c>
      <c r="D21" s="378">
        <v>4673</v>
      </c>
      <c r="E21" s="379">
        <v>238</v>
      </c>
      <c r="F21" s="374">
        <f t="shared" si="0"/>
        <v>5.0930879520650549E-2</v>
      </c>
      <c r="G21" s="380">
        <v>6.8516129032258073</v>
      </c>
      <c r="H21" s="381">
        <f t="shared" si="2"/>
        <v>0.25161290322580765</v>
      </c>
      <c r="I21" s="382">
        <v>6.6</v>
      </c>
      <c r="J21" s="293"/>
      <c r="K21" s="294"/>
      <c r="L21" s="292"/>
    </row>
    <row r="22" spans="1:14" ht="15">
      <c r="A22" s="389" t="s">
        <v>309</v>
      </c>
      <c r="B22" s="376" t="s">
        <v>106</v>
      </c>
      <c r="C22" s="377">
        <v>7673</v>
      </c>
      <c r="D22" s="378">
        <v>1865</v>
      </c>
      <c r="E22" s="379">
        <v>236</v>
      </c>
      <c r="F22" s="374">
        <f t="shared" si="0"/>
        <v>0.12654155495978553</v>
      </c>
      <c r="G22" s="380">
        <v>2.4187349146198831</v>
      </c>
      <c r="H22" s="381">
        <f t="shared" si="2"/>
        <v>0.1687349146198831</v>
      </c>
      <c r="I22" s="382">
        <v>2.25</v>
      </c>
      <c r="J22" s="293"/>
      <c r="K22" s="294"/>
      <c r="L22" s="292"/>
    </row>
    <row r="23" spans="1:14" ht="15">
      <c r="A23" s="389" t="s">
        <v>310</v>
      </c>
      <c r="B23" s="376" t="s">
        <v>106</v>
      </c>
      <c r="C23" s="377">
        <v>15228</v>
      </c>
      <c r="D23" s="378">
        <v>2076</v>
      </c>
      <c r="E23" s="379">
        <v>81</v>
      </c>
      <c r="F23" s="374">
        <f t="shared" si="0"/>
        <v>3.9017341040462429E-2</v>
      </c>
      <c r="G23" s="380">
        <v>2.0499999999999998</v>
      </c>
      <c r="H23" s="381">
        <f t="shared" si="2"/>
        <v>0.14999999999999991</v>
      </c>
      <c r="I23" s="382">
        <v>1.9</v>
      </c>
      <c r="J23" s="293"/>
      <c r="K23" s="294"/>
      <c r="L23" s="292"/>
    </row>
    <row r="24" spans="1:14" ht="15">
      <c r="A24" s="389" t="s">
        <v>311</v>
      </c>
      <c r="B24" s="376" t="s">
        <v>106</v>
      </c>
      <c r="C24" s="377">
        <v>15365</v>
      </c>
      <c r="D24" s="378">
        <v>2691</v>
      </c>
      <c r="E24" s="379">
        <v>110</v>
      </c>
      <c r="F24" s="374">
        <f t="shared" si="0"/>
        <v>4.0876997398736528E-2</v>
      </c>
      <c r="G24" s="380">
        <v>2.14</v>
      </c>
      <c r="H24" s="381">
        <f t="shared" si="2"/>
        <v>0.14000000000000012</v>
      </c>
      <c r="I24" s="382">
        <v>2</v>
      </c>
      <c r="J24" s="293"/>
      <c r="K24" s="294"/>
      <c r="L24" s="292"/>
    </row>
    <row r="25" spans="1:14" ht="15">
      <c r="A25" s="389" t="s">
        <v>312</v>
      </c>
      <c r="B25" s="376" t="s">
        <v>106</v>
      </c>
      <c r="C25" s="377">
        <v>50094</v>
      </c>
      <c r="D25" s="378">
        <v>7589</v>
      </c>
      <c r="E25" s="379">
        <v>989</v>
      </c>
      <c r="F25" s="374">
        <f t="shared" si="0"/>
        <v>0.13032020028989327</v>
      </c>
      <c r="G25" s="380">
        <v>10.142857142857142</v>
      </c>
      <c r="H25" s="381">
        <f t="shared" si="2"/>
        <v>5.1428571428571423</v>
      </c>
      <c r="I25" s="382">
        <v>5</v>
      </c>
      <c r="J25" s="293"/>
      <c r="K25" s="294"/>
      <c r="L25" s="292"/>
    </row>
    <row r="26" spans="1:14" ht="15">
      <c r="A26" s="389" t="s">
        <v>313</v>
      </c>
      <c r="B26" s="376" t="s">
        <v>106</v>
      </c>
      <c r="C26" s="377">
        <v>24078</v>
      </c>
      <c r="D26" s="378">
        <v>4192</v>
      </c>
      <c r="E26" s="379">
        <v>664</v>
      </c>
      <c r="F26" s="374">
        <f t="shared" si="0"/>
        <v>0.15839694656488548</v>
      </c>
      <c r="G26" s="380">
        <v>8.9352941176470591</v>
      </c>
      <c r="H26" s="381">
        <f t="shared" si="2"/>
        <v>5.3352941176470594</v>
      </c>
      <c r="I26" s="382">
        <v>3.6</v>
      </c>
      <c r="J26" s="293"/>
      <c r="K26" s="294"/>
      <c r="L26" s="292"/>
      <c r="M26" s="292"/>
      <c r="N26" s="292"/>
    </row>
    <row r="27" spans="1:14" ht="15">
      <c r="A27" s="390" t="s">
        <v>314</v>
      </c>
      <c r="B27" s="383" t="s">
        <v>123</v>
      </c>
      <c r="C27" s="383" t="s">
        <v>347</v>
      </c>
      <c r="D27" s="384">
        <v>592</v>
      </c>
      <c r="E27" s="377">
        <v>81</v>
      </c>
      <c r="F27" s="374">
        <f t="shared" si="0"/>
        <v>0.13682432432432431</v>
      </c>
      <c r="G27" s="385">
        <v>1.1000000000000001</v>
      </c>
      <c r="H27" s="386">
        <f>G27</f>
        <v>1.1000000000000001</v>
      </c>
      <c r="I27" s="375">
        <v>0</v>
      </c>
      <c r="L27" s="292"/>
    </row>
    <row r="28" spans="1:14" ht="15">
      <c r="A28" s="390" t="s">
        <v>315</v>
      </c>
      <c r="B28" s="383" t="s">
        <v>123</v>
      </c>
      <c r="C28" s="383">
        <v>6699</v>
      </c>
      <c r="D28" s="387">
        <v>3512</v>
      </c>
      <c r="E28" s="377">
        <v>358</v>
      </c>
      <c r="F28" s="374">
        <f t="shared" si="0"/>
        <v>0.10193621867881549</v>
      </c>
      <c r="G28" s="385">
        <v>2.6</v>
      </c>
      <c r="H28" s="386">
        <f t="shared" ref="H28:H55" si="3">G28</f>
        <v>2.6</v>
      </c>
      <c r="I28" s="375">
        <v>0</v>
      </c>
      <c r="L28" s="292"/>
    </row>
    <row r="29" spans="1:14" ht="15">
      <c r="A29" s="390" t="s">
        <v>316</v>
      </c>
      <c r="B29" s="383" t="s">
        <v>123</v>
      </c>
      <c r="C29" s="383">
        <v>4782</v>
      </c>
      <c r="D29" s="387">
        <v>1968</v>
      </c>
      <c r="E29" s="377">
        <v>43</v>
      </c>
      <c r="F29" s="374">
        <f t="shared" si="0"/>
        <v>2.184959349593496E-2</v>
      </c>
      <c r="G29" s="385">
        <v>1.24</v>
      </c>
      <c r="H29" s="386">
        <f t="shared" si="3"/>
        <v>1.24</v>
      </c>
      <c r="I29" s="375">
        <v>0</v>
      </c>
      <c r="L29" s="292"/>
    </row>
    <row r="30" spans="1:14" ht="15">
      <c r="A30" s="390" t="s">
        <v>317</v>
      </c>
      <c r="B30" s="383" t="s">
        <v>123</v>
      </c>
      <c r="C30" s="383">
        <v>4300</v>
      </c>
      <c r="D30" s="387">
        <v>2248</v>
      </c>
      <c r="E30" s="377">
        <v>33</v>
      </c>
      <c r="F30" s="374">
        <f t="shared" si="0"/>
        <v>1.4679715302491103E-2</v>
      </c>
      <c r="G30" s="385">
        <v>2.0099999999999998</v>
      </c>
      <c r="H30" s="386">
        <f t="shared" si="3"/>
        <v>2.0099999999999998</v>
      </c>
      <c r="I30" s="375">
        <v>0</v>
      </c>
      <c r="L30" s="292"/>
    </row>
    <row r="31" spans="1:14" ht="15">
      <c r="A31" s="390" t="s">
        <v>318</v>
      </c>
      <c r="B31" s="383" t="s">
        <v>123</v>
      </c>
      <c r="C31" s="383">
        <v>2909</v>
      </c>
      <c r="D31" s="384">
        <v>884</v>
      </c>
      <c r="E31" s="377">
        <v>17</v>
      </c>
      <c r="F31" s="374">
        <f t="shared" si="0"/>
        <v>1.9230769230769232E-2</v>
      </c>
      <c r="G31" s="385">
        <v>1.25</v>
      </c>
      <c r="H31" s="386">
        <f t="shared" si="3"/>
        <v>1.25</v>
      </c>
      <c r="I31" s="375">
        <v>0</v>
      </c>
      <c r="L31" s="292"/>
    </row>
    <row r="32" spans="1:14" ht="15">
      <c r="A32" s="390" t="s">
        <v>319</v>
      </c>
      <c r="B32" s="383" t="s">
        <v>123</v>
      </c>
      <c r="C32" s="383">
        <v>3464</v>
      </c>
      <c r="D32" s="387">
        <v>1191</v>
      </c>
      <c r="E32" s="377">
        <v>106</v>
      </c>
      <c r="F32" s="374">
        <f t="shared" si="0"/>
        <v>8.9000839630562559E-2</v>
      </c>
      <c r="G32" s="385">
        <v>2.2599999999999998</v>
      </c>
      <c r="H32" s="386">
        <f t="shared" si="3"/>
        <v>2.2599999999999998</v>
      </c>
      <c r="I32" s="375">
        <v>0</v>
      </c>
      <c r="L32" s="292"/>
    </row>
    <row r="33" spans="1:12" ht="15">
      <c r="A33" s="390" t="s">
        <v>320</v>
      </c>
      <c r="B33" s="383" t="s">
        <v>123</v>
      </c>
      <c r="C33" s="383">
        <v>6473</v>
      </c>
      <c r="D33" s="384">
        <v>874</v>
      </c>
      <c r="E33" s="377">
        <v>60</v>
      </c>
      <c r="F33" s="374">
        <f t="shared" si="0"/>
        <v>6.8649885583524028E-2</v>
      </c>
      <c r="G33" s="385">
        <v>1.75</v>
      </c>
      <c r="H33" s="386">
        <f t="shared" si="3"/>
        <v>1.75</v>
      </c>
      <c r="I33" s="375">
        <v>0</v>
      </c>
      <c r="L33" s="292"/>
    </row>
    <row r="34" spans="1:12" ht="15">
      <c r="A34" s="390" t="s">
        <v>321</v>
      </c>
      <c r="B34" s="383" t="s">
        <v>123</v>
      </c>
      <c r="C34" s="383">
        <v>3090</v>
      </c>
      <c r="D34" s="387">
        <v>1007</v>
      </c>
      <c r="E34" s="377">
        <v>38</v>
      </c>
      <c r="F34" s="374">
        <f t="shared" si="0"/>
        <v>3.7735849056603772E-2</v>
      </c>
      <c r="G34" s="385">
        <v>1.3</v>
      </c>
      <c r="H34" s="386">
        <f t="shared" si="3"/>
        <v>1.3</v>
      </c>
      <c r="I34" s="375">
        <v>0</v>
      </c>
      <c r="L34" s="292"/>
    </row>
    <row r="35" spans="1:12" ht="15">
      <c r="A35" s="390" t="s">
        <v>322</v>
      </c>
      <c r="B35" s="383" t="s">
        <v>123</v>
      </c>
      <c r="C35" s="383">
        <v>2936</v>
      </c>
      <c r="D35" s="387">
        <v>1856</v>
      </c>
      <c r="E35" s="377">
        <v>64</v>
      </c>
      <c r="F35" s="374">
        <f t="shared" si="0"/>
        <v>3.4482758620689655E-2</v>
      </c>
      <c r="G35" s="385">
        <v>1.3</v>
      </c>
      <c r="H35" s="386">
        <f t="shared" si="3"/>
        <v>1.3</v>
      </c>
      <c r="I35" s="375">
        <v>0</v>
      </c>
      <c r="L35" s="292"/>
    </row>
    <row r="36" spans="1:12" ht="15">
      <c r="A36" s="390" t="s">
        <v>323</v>
      </c>
      <c r="B36" s="383" t="s">
        <v>123</v>
      </c>
      <c r="C36" s="383">
        <v>3608</v>
      </c>
      <c r="D36" s="387">
        <v>2697</v>
      </c>
      <c r="E36" s="377">
        <v>37</v>
      </c>
      <c r="F36" s="374">
        <f t="shared" si="0"/>
        <v>1.3718946978123842E-2</v>
      </c>
      <c r="G36" s="385">
        <v>1.9200000000000002</v>
      </c>
      <c r="H36" s="386">
        <f t="shared" si="3"/>
        <v>1.9200000000000002</v>
      </c>
      <c r="I36" s="375">
        <v>0</v>
      </c>
      <c r="L36" s="292"/>
    </row>
    <row r="37" spans="1:12" ht="15">
      <c r="A37" s="390" t="s">
        <v>324</v>
      </c>
      <c r="B37" s="383" t="s">
        <v>123</v>
      </c>
      <c r="C37" s="383">
        <v>3094</v>
      </c>
      <c r="D37" s="384">
        <v>841</v>
      </c>
      <c r="E37" s="377">
        <v>46</v>
      </c>
      <c r="F37" s="374">
        <f t="shared" si="0"/>
        <v>5.4696789536266346E-2</v>
      </c>
      <c r="G37" s="385">
        <v>1.06</v>
      </c>
      <c r="H37" s="386">
        <f t="shared" si="3"/>
        <v>1.06</v>
      </c>
      <c r="I37" s="375">
        <v>0</v>
      </c>
      <c r="L37" s="292"/>
    </row>
    <row r="38" spans="1:12" ht="15">
      <c r="A38" s="390" t="s">
        <v>325</v>
      </c>
      <c r="B38" s="383" t="s">
        <v>123</v>
      </c>
      <c r="C38" s="383">
        <v>4380</v>
      </c>
      <c r="D38" s="387">
        <v>2222</v>
      </c>
      <c r="E38" s="377">
        <v>138</v>
      </c>
      <c r="F38" s="374">
        <f t="shared" si="0"/>
        <v>6.2106210621062106E-2</v>
      </c>
      <c r="G38" s="385">
        <v>6.870000000000001</v>
      </c>
      <c r="H38" s="386">
        <f t="shared" si="3"/>
        <v>6.870000000000001</v>
      </c>
      <c r="I38" s="375">
        <v>0</v>
      </c>
      <c r="L38" s="292"/>
    </row>
    <row r="39" spans="1:12" ht="15">
      <c r="A39" s="390" t="s">
        <v>326</v>
      </c>
      <c r="B39" s="383" t="s">
        <v>123</v>
      </c>
      <c r="C39" s="383">
        <v>3013</v>
      </c>
      <c r="D39" s="384">
        <v>368</v>
      </c>
      <c r="E39" s="377">
        <v>21</v>
      </c>
      <c r="F39" s="374">
        <f t="shared" si="0"/>
        <v>5.7065217391304345E-2</v>
      </c>
      <c r="G39" s="385">
        <v>1.4600000000000002</v>
      </c>
      <c r="H39" s="386">
        <f t="shared" si="3"/>
        <v>1.4600000000000002</v>
      </c>
      <c r="I39" s="375">
        <v>0</v>
      </c>
      <c r="L39" s="292"/>
    </row>
    <row r="40" spans="1:12" ht="15">
      <c r="A40" s="390" t="s">
        <v>327</v>
      </c>
      <c r="B40" s="383" t="s">
        <v>123</v>
      </c>
      <c r="C40" s="383">
        <v>3255</v>
      </c>
      <c r="D40" s="387">
        <v>1274</v>
      </c>
      <c r="E40" s="377">
        <v>18</v>
      </c>
      <c r="F40" s="374">
        <f t="shared" si="0"/>
        <v>1.4128728414442701E-2</v>
      </c>
      <c r="G40" s="385">
        <v>1.51</v>
      </c>
      <c r="H40" s="386">
        <f t="shared" si="3"/>
        <v>1.51</v>
      </c>
      <c r="I40" s="375">
        <v>0</v>
      </c>
      <c r="L40" s="292"/>
    </row>
    <row r="41" spans="1:12" ht="15">
      <c r="A41" s="390" t="s">
        <v>328</v>
      </c>
      <c r="B41" s="383" t="s">
        <v>123</v>
      </c>
      <c r="C41" s="383">
        <v>2167</v>
      </c>
      <c r="D41" s="387">
        <v>5735</v>
      </c>
      <c r="E41" s="377">
        <v>409</v>
      </c>
      <c r="F41" s="374">
        <f t="shared" si="0"/>
        <v>7.1316477768090678E-2</v>
      </c>
      <c r="G41" s="385">
        <v>2.5099999999999998</v>
      </c>
      <c r="H41" s="386">
        <f t="shared" si="3"/>
        <v>2.5099999999999998</v>
      </c>
      <c r="I41" s="375">
        <v>0</v>
      </c>
      <c r="L41" s="292"/>
    </row>
    <row r="42" spans="1:12" ht="15">
      <c r="A42" s="390" t="s">
        <v>329</v>
      </c>
      <c r="B42" s="383" t="s">
        <v>123</v>
      </c>
      <c r="C42" s="383">
        <v>3265</v>
      </c>
      <c r="D42" s="387">
        <v>2347</v>
      </c>
      <c r="E42" s="377">
        <v>84</v>
      </c>
      <c r="F42" s="374">
        <f t="shared" si="0"/>
        <v>3.5790370685982106E-2</v>
      </c>
      <c r="G42" s="385">
        <v>1.86</v>
      </c>
      <c r="H42" s="386">
        <f t="shared" si="3"/>
        <v>1.86</v>
      </c>
      <c r="I42" s="375">
        <v>0</v>
      </c>
      <c r="L42" s="292"/>
    </row>
    <row r="43" spans="1:12" ht="15">
      <c r="A43" s="390" t="s">
        <v>330</v>
      </c>
      <c r="B43" s="383" t="s">
        <v>123</v>
      </c>
      <c r="C43" s="383">
        <v>2691</v>
      </c>
      <c r="D43" s="387">
        <v>2905</v>
      </c>
      <c r="E43" s="384">
        <v>178</v>
      </c>
      <c r="F43" s="374">
        <f t="shared" si="0"/>
        <v>6.1273666092943199E-2</v>
      </c>
      <c r="G43" s="385">
        <v>1.3599999999999999</v>
      </c>
      <c r="H43" s="386">
        <f t="shared" si="3"/>
        <v>1.3599999999999999</v>
      </c>
      <c r="I43" s="375">
        <v>0</v>
      </c>
      <c r="L43" s="292"/>
    </row>
    <row r="44" spans="1:12" ht="15">
      <c r="A44" s="390" t="s">
        <v>331</v>
      </c>
      <c r="B44" s="383" t="s">
        <v>123</v>
      </c>
      <c r="C44" s="383">
        <v>1728</v>
      </c>
      <c r="D44" s="387">
        <v>2639</v>
      </c>
      <c r="E44" s="384">
        <v>169</v>
      </c>
      <c r="F44" s="374">
        <f t="shared" si="0"/>
        <v>6.4039408866995079E-2</v>
      </c>
      <c r="G44" s="385">
        <v>1.3599999999999999</v>
      </c>
      <c r="H44" s="386">
        <f t="shared" si="3"/>
        <v>1.3599999999999999</v>
      </c>
      <c r="I44" s="375">
        <v>0</v>
      </c>
      <c r="L44" s="292"/>
    </row>
    <row r="45" spans="1:12" ht="15">
      <c r="A45" s="390" t="s">
        <v>332</v>
      </c>
      <c r="B45" s="383" t="s">
        <v>123</v>
      </c>
      <c r="C45" s="383">
        <v>3312</v>
      </c>
      <c r="D45" s="384">
        <v>561</v>
      </c>
      <c r="E45" s="384">
        <v>12</v>
      </c>
      <c r="F45" s="374">
        <f t="shared" si="0"/>
        <v>2.1390374331550801E-2</v>
      </c>
      <c r="G45" s="385">
        <v>1.01</v>
      </c>
      <c r="H45" s="386">
        <f t="shared" si="3"/>
        <v>1.01</v>
      </c>
      <c r="I45" s="375">
        <v>0</v>
      </c>
      <c r="L45" s="292"/>
    </row>
    <row r="46" spans="1:12" ht="15">
      <c r="A46" s="390" t="s">
        <v>333</v>
      </c>
      <c r="B46" s="383" t="s">
        <v>123</v>
      </c>
      <c r="C46" s="383">
        <v>1863</v>
      </c>
      <c r="D46" s="387">
        <v>1090</v>
      </c>
      <c r="E46" s="384">
        <v>51</v>
      </c>
      <c r="F46" s="374">
        <f t="shared" si="0"/>
        <v>4.6788990825688076E-2</v>
      </c>
      <c r="G46" s="385">
        <v>1.26</v>
      </c>
      <c r="H46" s="386">
        <f t="shared" si="3"/>
        <v>1.26</v>
      </c>
      <c r="I46" s="375">
        <v>0</v>
      </c>
      <c r="L46" s="292"/>
    </row>
    <row r="47" spans="1:12" ht="15">
      <c r="A47" s="390" t="s">
        <v>334</v>
      </c>
      <c r="B47" s="383" t="s">
        <v>123</v>
      </c>
      <c r="C47" s="383">
        <v>1945</v>
      </c>
      <c r="D47" s="387">
        <v>1405</v>
      </c>
      <c r="E47" s="384">
        <v>95</v>
      </c>
      <c r="F47" s="374">
        <f t="shared" si="0"/>
        <v>6.7615658362989328E-2</v>
      </c>
      <c r="G47" s="385">
        <v>1.56</v>
      </c>
      <c r="H47" s="386">
        <f t="shared" si="3"/>
        <v>1.56</v>
      </c>
      <c r="I47" s="375">
        <v>0</v>
      </c>
      <c r="L47" s="292"/>
    </row>
    <row r="48" spans="1:12" ht="15">
      <c r="A48" s="390" t="s">
        <v>335</v>
      </c>
      <c r="B48" s="383" t="s">
        <v>123</v>
      </c>
      <c r="C48" s="383">
        <v>2074</v>
      </c>
      <c r="D48" s="384">
        <v>867</v>
      </c>
      <c r="E48" s="384">
        <v>57</v>
      </c>
      <c r="F48" s="374">
        <f t="shared" si="0"/>
        <v>6.5743944636678195E-2</v>
      </c>
      <c r="G48" s="385">
        <v>1.9100000000000001</v>
      </c>
      <c r="H48" s="386">
        <f t="shared" si="3"/>
        <v>1.9100000000000001</v>
      </c>
      <c r="I48" s="375">
        <v>0</v>
      </c>
      <c r="L48" s="292"/>
    </row>
    <row r="49" spans="1:13" ht="15">
      <c r="A49" s="390" t="s">
        <v>336</v>
      </c>
      <c r="B49" s="383" t="s">
        <v>123</v>
      </c>
      <c r="C49" s="383">
        <v>4486</v>
      </c>
      <c r="D49" s="387">
        <v>1132</v>
      </c>
      <c r="E49" s="384">
        <v>128</v>
      </c>
      <c r="F49" s="374">
        <f t="shared" si="0"/>
        <v>0.11307420494699646</v>
      </c>
      <c r="G49" s="385">
        <v>1.06</v>
      </c>
      <c r="H49" s="386">
        <f t="shared" si="3"/>
        <v>1.06</v>
      </c>
      <c r="I49" s="375">
        <v>0</v>
      </c>
      <c r="L49" s="292"/>
    </row>
    <row r="50" spans="1:13" ht="15">
      <c r="A50" s="390" t="s">
        <v>337</v>
      </c>
      <c r="B50" s="383" t="s">
        <v>123</v>
      </c>
      <c r="C50" s="383">
        <v>549</v>
      </c>
      <c r="D50" s="384">
        <v>397</v>
      </c>
      <c r="E50" s="384">
        <v>30</v>
      </c>
      <c r="F50" s="374">
        <f t="shared" si="0"/>
        <v>7.5566750629722929E-2</v>
      </c>
      <c r="G50" s="385">
        <v>1.01</v>
      </c>
      <c r="H50" s="386">
        <f t="shared" si="3"/>
        <v>1.01</v>
      </c>
      <c r="I50" s="375">
        <v>0</v>
      </c>
      <c r="L50" s="292"/>
    </row>
    <row r="51" spans="1:13" ht="15">
      <c r="A51" s="390" t="s">
        <v>338</v>
      </c>
      <c r="B51" s="383" t="s">
        <v>123</v>
      </c>
      <c r="C51" s="383">
        <v>2920</v>
      </c>
      <c r="D51" s="384">
        <v>816</v>
      </c>
      <c r="E51" s="384">
        <v>95</v>
      </c>
      <c r="F51" s="374">
        <f t="shared" si="0"/>
        <v>0.11642156862745098</v>
      </c>
      <c r="G51" s="385">
        <v>1.86</v>
      </c>
      <c r="H51" s="386">
        <f t="shared" si="3"/>
        <v>1.86</v>
      </c>
      <c r="I51" s="375">
        <v>0</v>
      </c>
      <c r="L51" s="292"/>
    </row>
    <row r="52" spans="1:13" ht="15">
      <c r="A52" s="390" t="s">
        <v>339</v>
      </c>
      <c r="B52" s="383" t="s">
        <v>123</v>
      </c>
      <c r="C52" s="383">
        <v>3297</v>
      </c>
      <c r="D52" s="384">
        <v>479</v>
      </c>
      <c r="E52" s="384">
        <v>63</v>
      </c>
      <c r="F52" s="374">
        <f t="shared" si="0"/>
        <v>0.13152400835073069</v>
      </c>
      <c r="G52" s="385">
        <v>1.31</v>
      </c>
      <c r="H52" s="386">
        <f t="shared" si="3"/>
        <v>1.31</v>
      </c>
      <c r="I52" s="375">
        <v>0</v>
      </c>
      <c r="L52" s="292"/>
    </row>
    <row r="53" spans="1:13" ht="15">
      <c r="A53" s="390" t="s">
        <v>340</v>
      </c>
      <c r="B53" s="383" t="s">
        <v>123</v>
      </c>
      <c r="C53" s="383">
        <v>1191</v>
      </c>
      <c r="D53" s="384">
        <v>477</v>
      </c>
      <c r="E53" s="384">
        <v>31</v>
      </c>
      <c r="F53" s="374">
        <f t="shared" si="0"/>
        <v>6.4989517819706494E-2</v>
      </c>
      <c r="G53" s="385">
        <v>2.0100000000000002</v>
      </c>
      <c r="H53" s="386">
        <f t="shared" si="3"/>
        <v>2.0100000000000002</v>
      </c>
      <c r="I53" s="375">
        <v>0</v>
      </c>
      <c r="L53" s="292"/>
    </row>
    <row r="54" spans="1:13" ht="15">
      <c r="A54" s="390" t="s">
        <v>341</v>
      </c>
      <c r="B54" s="383" t="s">
        <v>123</v>
      </c>
      <c r="C54" s="383">
        <v>2904</v>
      </c>
      <c r="D54" s="387">
        <v>1573</v>
      </c>
      <c r="E54" s="384">
        <v>172</v>
      </c>
      <c r="F54" s="374">
        <f t="shared" si="0"/>
        <v>0.10934520025429116</v>
      </c>
      <c r="G54" s="385">
        <v>2.76</v>
      </c>
      <c r="H54" s="386">
        <f t="shared" si="3"/>
        <v>2.76</v>
      </c>
      <c r="I54" s="375">
        <v>0</v>
      </c>
      <c r="L54" s="292"/>
    </row>
    <row r="55" spans="1:13" ht="15">
      <c r="A55" s="390" t="s">
        <v>342</v>
      </c>
      <c r="B55" s="383" t="s">
        <v>123</v>
      </c>
      <c r="C55" s="383">
        <v>3085</v>
      </c>
      <c r="D55" s="384">
        <v>770</v>
      </c>
      <c r="E55" s="384">
        <v>65</v>
      </c>
      <c r="F55" s="374">
        <f t="shared" si="0"/>
        <v>8.4415584415584416E-2</v>
      </c>
      <c r="G55" s="385">
        <v>2.2599999999999998</v>
      </c>
      <c r="H55" s="386">
        <f t="shared" si="3"/>
        <v>2.2599999999999998</v>
      </c>
      <c r="I55" s="375">
        <v>0</v>
      </c>
      <c r="L55" s="292"/>
      <c r="M55" s="292"/>
    </row>
    <row r="56" spans="1:13">
      <c r="A56" s="391"/>
      <c r="C56" s="292"/>
      <c r="D56" s="292"/>
      <c r="E56" s="292"/>
      <c r="F56" s="295"/>
      <c r="G56" s="292"/>
      <c r="H56" s="292"/>
      <c r="I56" s="292"/>
    </row>
    <row r="57" spans="1:13">
      <c r="A57" s="391"/>
      <c r="C57" s="292"/>
      <c r="D57" s="292"/>
      <c r="E57" s="292"/>
      <c r="F57" s="295"/>
      <c r="G57" s="292"/>
      <c r="H57" s="292"/>
      <c r="I57" s="292"/>
    </row>
    <row r="58" spans="1:13">
      <c r="A58" s="391"/>
      <c r="B58" s="292"/>
      <c r="C58" s="292"/>
      <c r="D58" s="296"/>
      <c r="G58" s="292"/>
    </row>
    <row r="59" spans="1:13">
      <c r="A59" s="391"/>
      <c r="B59" s="292"/>
      <c r="C59" s="292"/>
      <c r="D59" s="296"/>
      <c r="G59" s="292"/>
    </row>
    <row r="60" spans="1:13">
      <c r="A60" s="391"/>
      <c r="B60" s="292"/>
      <c r="C60" s="292"/>
      <c r="G60" s="292"/>
    </row>
    <row r="61" spans="1:13">
      <c r="A61" s="391"/>
      <c r="B61" s="292"/>
      <c r="C61" s="292"/>
      <c r="G61" s="292"/>
    </row>
    <row r="62" spans="1:13">
      <c r="A62" s="391"/>
      <c r="B62" s="292"/>
      <c r="C62" s="292"/>
      <c r="G62" s="292"/>
    </row>
    <row r="63" spans="1:13">
      <c r="A63" s="391"/>
      <c r="B63" s="292"/>
      <c r="C63" s="292"/>
      <c r="G63" s="292"/>
    </row>
    <row r="64" spans="1:13">
      <c r="A64" s="391"/>
      <c r="B64" s="292"/>
      <c r="C64" s="292"/>
      <c r="G64" s="292"/>
    </row>
    <row r="65" spans="1:9">
      <c r="A65" s="391"/>
      <c r="B65" s="292"/>
      <c r="C65" s="292"/>
      <c r="G65" s="292"/>
    </row>
    <row r="66" spans="1:9">
      <c r="A66" s="391"/>
      <c r="B66" s="292"/>
      <c r="C66" s="292"/>
      <c r="G66" s="292"/>
    </row>
    <row r="67" spans="1:9">
      <c r="A67" s="391"/>
      <c r="B67" s="292"/>
      <c r="C67" s="292"/>
      <c r="G67" s="292"/>
    </row>
    <row r="68" spans="1:9">
      <c r="A68" s="391"/>
      <c r="B68" s="292"/>
      <c r="C68" s="292"/>
      <c r="D68" s="292"/>
      <c r="G68" s="292"/>
    </row>
    <row r="69" spans="1:9">
      <c r="A69" s="391"/>
      <c r="B69" s="292"/>
      <c r="C69" s="292"/>
      <c r="G69" s="292"/>
    </row>
    <row r="70" spans="1:9">
      <c r="A70" s="391"/>
      <c r="B70" s="292"/>
      <c r="C70" s="292"/>
      <c r="G70" s="292"/>
    </row>
    <row r="71" spans="1:9">
      <c r="A71" s="391"/>
      <c r="B71" s="292"/>
      <c r="C71" s="292"/>
      <c r="G71" s="292"/>
    </row>
    <row r="72" spans="1:9">
      <c r="A72" s="391"/>
      <c r="B72" s="292"/>
      <c r="C72" s="292"/>
      <c r="F72" s="292"/>
      <c r="G72" s="292"/>
    </row>
    <row r="73" spans="1:9">
      <c r="A73" s="391"/>
      <c r="B73" s="292"/>
      <c r="C73" s="292"/>
      <c r="D73" s="292"/>
      <c r="E73" s="292"/>
      <c r="F73" s="292"/>
      <c r="G73" s="292"/>
      <c r="H73" s="292"/>
      <c r="I73" s="292"/>
    </row>
    <row r="74" spans="1:9">
      <c r="A74" s="392"/>
      <c r="B74" s="292"/>
      <c r="C74" s="292"/>
      <c r="D74" s="298"/>
      <c r="E74" s="298"/>
      <c r="F74" s="292"/>
      <c r="G74" s="292"/>
      <c r="H74" s="297"/>
    </row>
    <row r="75" spans="1:9">
      <c r="A75" s="392"/>
      <c r="B75" s="292"/>
      <c r="C75" s="292"/>
      <c r="D75" s="298"/>
      <c r="E75" s="298"/>
      <c r="F75" s="292"/>
      <c r="G75" s="292"/>
      <c r="H75" s="297"/>
    </row>
    <row r="76" spans="1:9">
      <c r="A76" s="392"/>
      <c r="B76" s="292"/>
      <c r="C76" s="292"/>
      <c r="D76" s="298"/>
      <c r="E76" s="298"/>
      <c r="F76" s="292"/>
      <c r="G76" s="292"/>
      <c r="H76" s="297"/>
    </row>
    <row r="77" spans="1:9">
      <c r="A77" s="392"/>
      <c r="B77" s="292"/>
      <c r="C77" s="292"/>
      <c r="D77" s="298"/>
      <c r="E77" s="298"/>
      <c r="F77" s="292"/>
      <c r="G77" s="292"/>
      <c r="H77" s="297"/>
    </row>
    <row r="78" spans="1:9">
      <c r="A78" s="297"/>
      <c r="B78" s="292"/>
      <c r="C78" s="292"/>
      <c r="D78" s="298"/>
      <c r="E78" s="298"/>
      <c r="F78" s="292"/>
      <c r="G78" s="292"/>
      <c r="H78" s="297"/>
    </row>
    <row r="79" spans="1:9">
      <c r="A79" s="297"/>
      <c r="B79" s="292"/>
      <c r="C79" s="292"/>
      <c r="D79" s="298"/>
      <c r="E79" s="298"/>
      <c r="F79" s="292"/>
      <c r="G79" s="292"/>
      <c r="H79" s="297"/>
    </row>
    <row r="80" spans="1:9">
      <c r="A80" s="297"/>
      <c r="B80" s="292"/>
      <c r="C80" s="292"/>
      <c r="D80" s="298"/>
      <c r="E80" s="298"/>
      <c r="F80" s="292"/>
      <c r="G80" s="292"/>
      <c r="H80" s="297"/>
    </row>
    <row r="81" spans="1:9">
      <c r="A81" s="297"/>
      <c r="B81" s="292"/>
      <c r="C81" s="292"/>
      <c r="D81" s="298"/>
      <c r="E81" s="298"/>
      <c r="F81" s="292"/>
      <c r="G81" s="292"/>
      <c r="H81" s="297"/>
    </row>
    <row r="82" spans="1:9">
      <c r="A82" s="297"/>
      <c r="B82" s="292"/>
      <c r="C82" s="292"/>
      <c r="D82" s="298"/>
      <c r="E82" s="298"/>
      <c r="F82" s="292"/>
      <c r="G82" s="292"/>
      <c r="H82" s="297"/>
    </row>
    <row r="83" spans="1:9">
      <c r="A83" s="297"/>
      <c r="B83" s="292"/>
      <c r="C83" s="292"/>
      <c r="D83" s="298"/>
      <c r="E83" s="298"/>
      <c r="F83" s="292"/>
      <c r="G83" s="292"/>
      <c r="H83" s="297"/>
    </row>
    <row r="84" spans="1:9">
      <c r="A84" s="297"/>
      <c r="B84" s="292"/>
      <c r="C84" s="292"/>
      <c r="D84" s="298"/>
      <c r="E84" s="298"/>
      <c r="F84" s="292"/>
      <c r="G84" s="292"/>
      <c r="H84" s="292"/>
      <c r="I84" s="292"/>
    </row>
    <row r="85" spans="1:9">
      <c r="A85" s="297"/>
      <c r="B85" s="292"/>
      <c r="C85" s="292"/>
      <c r="E85" s="292"/>
      <c r="G85" s="292"/>
      <c r="H85" s="297"/>
    </row>
    <row r="86" spans="1:9">
      <c r="A86" s="297"/>
      <c r="B86" s="292"/>
      <c r="C86" s="292"/>
      <c r="D86" s="298"/>
      <c r="E86" s="292"/>
      <c r="G86" s="292"/>
      <c r="H86" s="297"/>
    </row>
    <row r="87" spans="1:9">
      <c r="A87" s="297"/>
      <c r="B87" s="292"/>
      <c r="C87" s="292"/>
      <c r="D87" s="298"/>
      <c r="E87" s="292"/>
      <c r="G87" s="292"/>
      <c r="H87" s="297"/>
    </row>
    <row r="88" spans="1:9">
      <c r="A88" s="297"/>
      <c r="B88" s="292"/>
      <c r="C88" s="292"/>
      <c r="D88" s="298"/>
      <c r="E88" s="292"/>
      <c r="G88" s="292"/>
      <c r="H88" s="297"/>
    </row>
    <row r="89" spans="1:9">
      <c r="A89" s="297"/>
      <c r="B89" s="292"/>
      <c r="C89" s="292"/>
      <c r="E89" s="292"/>
      <c r="G89" s="292"/>
      <c r="H89" s="297"/>
    </row>
    <row r="90" spans="1:9">
      <c r="A90" s="297"/>
      <c r="B90" s="292"/>
      <c r="C90" s="292"/>
      <c r="D90" s="298"/>
      <c r="E90" s="292"/>
      <c r="G90" s="292"/>
      <c r="H90" s="297"/>
    </row>
    <row r="91" spans="1:9">
      <c r="A91" s="297"/>
      <c r="B91" s="292"/>
      <c r="C91" s="292"/>
      <c r="E91" s="292"/>
      <c r="G91" s="292"/>
      <c r="H91" s="297"/>
    </row>
    <row r="92" spans="1:9">
      <c r="A92" s="297"/>
      <c r="B92" s="292"/>
      <c r="C92" s="292"/>
      <c r="D92" s="298"/>
      <c r="E92" s="292"/>
      <c r="G92" s="292"/>
      <c r="H92" s="297"/>
    </row>
    <row r="93" spans="1:9">
      <c r="A93" s="297"/>
      <c r="B93" s="292"/>
      <c r="C93" s="292"/>
      <c r="D93" s="298"/>
      <c r="E93" s="292"/>
      <c r="G93" s="292"/>
      <c r="H93" s="297"/>
    </row>
    <row r="94" spans="1:9">
      <c r="A94" s="297"/>
      <c r="B94" s="292"/>
      <c r="C94" s="292"/>
      <c r="D94" s="298"/>
      <c r="E94" s="292"/>
      <c r="G94" s="292"/>
      <c r="H94" s="297"/>
    </row>
    <row r="95" spans="1:9">
      <c r="A95" s="297"/>
      <c r="B95" s="292"/>
      <c r="C95" s="292"/>
      <c r="E95" s="292"/>
      <c r="G95" s="292"/>
      <c r="H95" s="297"/>
    </row>
    <row r="96" spans="1:9">
      <c r="A96" s="297"/>
      <c r="B96" s="292"/>
      <c r="C96" s="292"/>
      <c r="D96" s="298"/>
      <c r="E96" s="292"/>
      <c r="G96" s="292"/>
      <c r="H96" s="297"/>
    </row>
    <row r="97" spans="1:8">
      <c r="A97" s="297"/>
      <c r="B97" s="292"/>
      <c r="C97" s="292"/>
      <c r="E97" s="292"/>
      <c r="G97" s="292"/>
      <c r="H97" s="297"/>
    </row>
    <row r="98" spans="1:8">
      <c r="A98" s="297"/>
      <c r="B98" s="292"/>
      <c r="C98" s="292"/>
      <c r="D98" s="298"/>
      <c r="E98" s="292"/>
      <c r="G98" s="292"/>
      <c r="H98" s="297"/>
    </row>
    <row r="99" spans="1:8">
      <c r="A99" s="297"/>
      <c r="B99" s="292"/>
      <c r="C99" s="292"/>
      <c r="D99" s="298"/>
      <c r="E99" s="292"/>
      <c r="G99" s="292"/>
      <c r="H99" s="297"/>
    </row>
    <row r="100" spans="1:8">
      <c r="A100" s="297"/>
      <c r="B100" s="292"/>
      <c r="C100" s="292"/>
      <c r="D100" s="298"/>
      <c r="E100" s="292"/>
      <c r="G100" s="292"/>
      <c r="H100" s="297"/>
    </row>
    <row r="101" spans="1:8">
      <c r="A101" s="297"/>
      <c r="B101" s="292"/>
      <c r="C101" s="292"/>
      <c r="D101" s="298"/>
      <c r="G101" s="292"/>
      <c r="H101" s="297"/>
    </row>
    <row r="102" spans="1:8">
      <c r="A102" s="297"/>
      <c r="B102" s="292"/>
      <c r="C102" s="292"/>
      <c r="D102" s="298"/>
      <c r="G102" s="292"/>
      <c r="H102" s="297"/>
    </row>
    <row r="103" spans="1:8">
      <c r="A103" s="297"/>
      <c r="B103" s="292"/>
      <c r="C103" s="292"/>
      <c r="G103" s="292"/>
      <c r="H103" s="297"/>
    </row>
    <row r="104" spans="1:8">
      <c r="A104" s="297"/>
      <c r="B104" s="292"/>
      <c r="C104" s="292"/>
      <c r="D104" s="298"/>
      <c r="G104" s="292"/>
      <c r="H104" s="297"/>
    </row>
    <row r="105" spans="1:8">
      <c r="A105" s="297"/>
      <c r="B105" s="292"/>
      <c r="C105" s="292"/>
      <c r="D105" s="298"/>
      <c r="G105" s="292"/>
      <c r="H105" s="297"/>
    </row>
    <row r="106" spans="1:8">
      <c r="A106" s="297"/>
      <c r="B106" s="292"/>
      <c r="C106" s="292"/>
      <c r="G106" s="292"/>
      <c r="H106" s="297"/>
    </row>
    <row r="107" spans="1:8">
      <c r="A107" s="297"/>
      <c r="B107" s="292"/>
      <c r="C107" s="292"/>
      <c r="D107" s="298"/>
      <c r="G107" s="292"/>
      <c r="H107" s="297"/>
    </row>
    <row r="108" spans="1:8">
      <c r="A108" s="297"/>
      <c r="B108" s="292"/>
      <c r="C108" s="292"/>
      <c r="G108" s="292"/>
      <c r="H108" s="297"/>
    </row>
    <row r="109" spans="1:8">
      <c r="A109" s="297"/>
      <c r="B109" s="292"/>
      <c r="C109" s="292"/>
      <c r="G109" s="292"/>
      <c r="H109" s="297"/>
    </row>
    <row r="110" spans="1:8">
      <c r="A110" s="297"/>
      <c r="B110" s="292"/>
      <c r="C110" s="292"/>
      <c r="G110" s="292"/>
      <c r="H110" s="297"/>
    </row>
    <row r="111" spans="1:8">
      <c r="A111" s="297"/>
      <c r="B111" s="292"/>
      <c r="C111" s="292"/>
      <c r="G111" s="292"/>
      <c r="H111" s="297"/>
    </row>
    <row r="112" spans="1:8">
      <c r="A112" s="297"/>
      <c r="B112" s="292"/>
      <c r="C112" s="292"/>
      <c r="D112" s="298"/>
      <c r="G112" s="292"/>
      <c r="H112" s="297"/>
    </row>
    <row r="113" spans="1:9">
      <c r="A113" s="297"/>
      <c r="B113" s="292"/>
      <c r="C113" s="292"/>
      <c r="G113" s="292"/>
      <c r="H113" s="297"/>
    </row>
    <row r="114" spans="1:9">
      <c r="G114" s="292"/>
      <c r="H114" s="292"/>
      <c r="I114" s="29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Stata Codes</vt:lpstr>
      <vt:lpstr>Introduction</vt:lpstr>
      <vt:lpstr>1.0 Costs_Malawi</vt:lpstr>
      <vt:lpstr>2.0 Costs_Zambia</vt:lpstr>
      <vt:lpstr>Summary_Zam _kit</vt:lpstr>
      <vt:lpstr>Stata_input</vt:lpstr>
      <vt:lpstr>Stata_activity</vt:lpstr>
      <vt:lpstr>3.0 Costs_Zimbabwe</vt:lpstr>
      <vt:lpstr>4.0 Facility HTS output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Lawrence Mwenge</dc:creator>
  <cp:lastModifiedBy>Marc DElbee</cp:lastModifiedBy>
  <cp:lastPrinted>2017-11-02T11:04:24Z</cp:lastPrinted>
  <dcterms:created xsi:type="dcterms:W3CDTF">2017-04-25T06:16:55Z</dcterms:created>
  <dcterms:modified xsi:type="dcterms:W3CDTF">2017-11-07T11:53:46Z</dcterms:modified>
</cp:coreProperties>
</file>