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Collections\Data Collections\eprints-274\"/>
    </mc:Choice>
  </mc:AlternateContent>
  <bookViews>
    <workbookView xWindow="240" yWindow="75" windowWidth="20055" windowHeight="7935"/>
  </bookViews>
  <sheets>
    <sheet name="district_information" sheetId="1" r:id="rId1"/>
  </sheets>
  <calcPr calcId="162913"/>
</workbook>
</file>

<file path=xl/calcChain.xml><?xml version="1.0" encoding="utf-8"?>
<calcChain xmlns="http://schemas.openxmlformats.org/spreadsheetml/2006/main">
  <c r="J18" i="1" l="1"/>
  <c r="H18" i="1"/>
  <c r="C18" i="1"/>
  <c r="J17" i="1"/>
  <c r="H17" i="1"/>
  <c r="C17" i="1"/>
  <c r="J16" i="1"/>
  <c r="H16" i="1"/>
  <c r="C16" i="1"/>
  <c r="J15" i="1"/>
  <c r="H15" i="1"/>
  <c r="E15" i="1"/>
  <c r="D15" i="1"/>
  <c r="C15" i="1"/>
  <c r="J13" i="1"/>
  <c r="H13" i="1"/>
  <c r="G13" i="1"/>
  <c r="E13" i="1"/>
  <c r="D13" i="1"/>
  <c r="C13" i="1"/>
  <c r="J26" i="1"/>
  <c r="H26" i="1"/>
  <c r="D26" i="1"/>
  <c r="C26" i="1"/>
  <c r="J25" i="1"/>
  <c r="H25" i="1"/>
  <c r="D25" i="1"/>
  <c r="C25" i="1"/>
</calcChain>
</file>

<file path=xl/sharedStrings.xml><?xml version="1.0" encoding="utf-8"?>
<sst xmlns="http://schemas.openxmlformats.org/spreadsheetml/2006/main" count="177" uniqueCount="95">
  <si>
    <t>Hardoi</t>
  </si>
  <si>
    <t>Barabanki</t>
  </si>
  <si>
    <t>Sitapur</t>
  </si>
  <si>
    <t xml:space="preserve">Data source(s) </t>
  </si>
  <si>
    <t>Sultanpur</t>
  </si>
  <si>
    <t>Mahrajganj</t>
  </si>
  <si>
    <t>CSM Nagar</t>
  </si>
  <si>
    <t xml:space="preserve">Rae Bareli </t>
  </si>
  <si>
    <t>STATE LEVEL: UP</t>
  </si>
  <si>
    <t>Census 2011</t>
  </si>
  <si>
    <t>census 2011 (not available on website :currently under process)</t>
  </si>
  <si>
    <t>UP Statistical Diary 2011</t>
  </si>
  <si>
    <t>Tehsils=5; Blocks=19</t>
  </si>
  <si>
    <t>Tehsils=6; Blocks= 19</t>
  </si>
  <si>
    <t>Tehsils= 312; Blocks= 821</t>
  </si>
  <si>
    <t xml:space="preserve">Sex ratio (birth) </t>
  </si>
  <si>
    <t>Annual Health Survey 2010-11</t>
  </si>
  <si>
    <t>% of female population</t>
  </si>
  <si>
    <t>% of child population (0-6 years)</t>
  </si>
  <si>
    <t>% of population in rural defined areas</t>
  </si>
  <si>
    <t>Lowest 20%= 47.4; Highest 20%= 8.3</t>
  </si>
  <si>
    <t>Annual Health Survey 2010</t>
  </si>
  <si>
    <t>Lowest 20%=50.8; Highest 20%= 6.1</t>
  </si>
  <si>
    <t>Lowest 20%=20; Highest 20%= 19.9</t>
  </si>
  <si>
    <t>% of agriculture workers to total workforce</t>
  </si>
  <si>
    <t>% of female workers to total workforce</t>
  </si>
  <si>
    <t>Adult literacy</t>
  </si>
  <si>
    <t>Female literacy</t>
  </si>
  <si>
    <t>DLHS-III</t>
  </si>
  <si>
    <t>Population density (physical size/pop size)</t>
  </si>
  <si>
    <t>684 per sq km</t>
  </si>
  <si>
    <t>781 per sq km</t>
  </si>
  <si>
    <t>828 per sq km</t>
  </si>
  <si>
    <t>Average Household size</t>
  </si>
  <si>
    <t>NA</t>
  </si>
  <si>
    <t>Under-5-Mortality  Rate</t>
  </si>
  <si>
    <t>Infant Mortality Rate</t>
  </si>
  <si>
    <t>Newborn Mortality (Neo Natal Mortality Rate)</t>
  </si>
  <si>
    <t>Pregnant women received 3 or more ANC (in %)</t>
  </si>
  <si>
    <t>Number of  Sub-centers</t>
  </si>
  <si>
    <t>DLHS-FACILITY SURVEY</t>
  </si>
  <si>
    <t>Number of  PHCs</t>
  </si>
  <si>
    <t>Number of CHCs</t>
  </si>
  <si>
    <t>Number of Sub-Divisional Hospitals</t>
  </si>
  <si>
    <t>Number of  District Hospitals</t>
  </si>
  <si>
    <t>Number of tehsils and blocks</t>
  </si>
  <si>
    <t>Number of populated villages</t>
  </si>
  <si>
    <t xml:space="preserve">Total population </t>
  </si>
  <si>
    <t>Whether TSU district</t>
  </si>
  <si>
    <t>Whether Better Birth project district (for implementation pathway work)</t>
  </si>
  <si>
    <t>Distance from Lucknow (by road)</t>
  </si>
  <si>
    <t xml:space="preserve">2 - 2.5 hours </t>
  </si>
  <si>
    <t xml:space="preserve">2-2.5 hours </t>
  </si>
  <si>
    <t>1-1.5 hours</t>
  </si>
  <si>
    <t>no</t>
  </si>
  <si>
    <t>Whether Previous IDEAS study site</t>
  </si>
  <si>
    <t xml:space="preserve">Total number of registered households </t>
  </si>
  <si>
    <t>Ethnic groups -% Scheduled Castes (SCs)</t>
  </si>
  <si>
    <t>% Scheduled Tribes (STs)</t>
  </si>
  <si>
    <r>
      <t>Sex ratio (0-4</t>
    </r>
    <r>
      <rPr>
        <sz val="11"/>
        <color rgb="FFFF0000"/>
        <rFont val="Cambria"/>
        <family val="1"/>
        <scheme val="major"/>
      </rPr>
      <t xml:space="preserve"> </t>
    </r>
    <r>
      <rPr>
        <sz val="11"/>
        <rFont val="Cambria"/>
        <family val="1"/>
        <scheme val="major"/>
      </rPr>
      <t>yrs</t>
    </r>
    <r>
      <rPr>
        <sz val="11"/>
        <color theme="1"/>
        <rFont val="Cambria"/>
        <family val="1"/>
        <scheme val="major"/>
      </rPr>
      <t xml:space="preserve">) </t>
    </r>
  </si>
  <si>
    <t>Sex ratio (adults)</t>
  </si>
  <si>
    <t>google maps+experience</t>
  </si>
  <si>
    <t>TSU data</t>
  </si>
  <si>
    <t>BB documents</t>
  </si>
  <si>
    <t>IDEAS study report</t>
  </si>
  <si>
    <t>26.89 (2001 census)</t>
  </si>
  <si>
    <t>0.02 (2001 census)</t>
  </si>
  <si>
    <t>Tehsils=6, Blocks=15</t>
  </si>
  <si>
    <t>AHS 2011-12</t>
  </si>
  <si>
    <r>
      <t>Wealth Index</t>
    </r>
    <r>
      <rPr>
        <sz val="11"/>
        <color rgb="FFFF0000"/>
        <rFont val="Cambria"/>
        <family val="1"/>
        <scheme val="major"/>
      </rPr>
      <t xml:space="preserve"> </t>
    </r>
  </si>
  <si>
    <t>Total Fertility rates</t>
  </si>
  <si>
    <t>Maternal mortality Ratio  (mandal or zonewise)</t>
  </si>
  <si>
    <t>437 (Faizabad mandal)</t>
  </si>
  <si>
    <t>346 (Lucknow mandal)</t>
  </si>
  <si>
    <r>
      <t xml:space="preserve">Percentage of institutional deliveries </t>
    </r>
    <r>
      <rPr>
        <sz val="11"/>
        <color rgb="FFFF0000"/>
        <rFont val="Cambria"/>
        <family val="1"/>
        <scheme val="major"/>
      </rPr>
      <t/>
    </r>
  </si>
  <si>
    <t>Delivery at private institutions (%)</t>
  </si>
  <si>
    <t>% caesarean out of total deliveries in govt institutions</t>
  </si>
  <si>
    <t>% casearean out of total deliveries in private institutions</t>
  </si>
  <si>
    <t>percentage of children 12-23 months fully immunized</t>
  </si>
  <si>
    <t>Rural Health Statistics 2012</t>
  </si>
  <si>
    <t>Number of private facilities (Level 1)</t>
  </si>
  <si>
    <t>Number of private facilities (Level 2)</t>
  </si>
  <si>
    <t>Number of private facilities (Level 3)</t>
  </si>
  <si>
    <t>to be obtained from TSU</t>
  </si>
  <si>
    <t>check..</t>
  </si>
  <si>
    <t>Lowest=33.8%; Highest=7.1%</t>
  </si>
  <si>
    <t xml:space="preserve">check </t>
  </si>
  <si>
    <t>LITERACY</t>
  </si>
  <si>
    <t xml:space="preserve">HEALTH/MCH INFORMATION </t>
  </si>
  <si>
    <t>Key Information/indicators</t>
  </si>
  <si>
    <t>DEMOGRAPHICS</t>
  </si>
  <si>
    <t>GENERAL</t>
  </si>
  <si>
    <t>GEOGRAPHICAL</t>
  </si>
  <si>
    <t>HEALTH FACILITIES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</si>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</sst>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rgb="FF000000"/>
      <name val="Cambria"/>
      <family val="1"/>
    </font>
    <font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/>
    </xf>
    <xf numFmtId="3" fontId="0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2" fontId="2" fillId="0" borderId="6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2" fontId="2" fillId="0" borderId="5" xfId="0" applyNumberFormat="1" applyFont="1" applyFill="1" applyBorder="1" applyAlignment="1">
      <alignment horizontal="right" vertical="top" wrapText="1"/>
    </xf>
    <xf numFmtId="0" fontId="0" fillId="0" borderId="0" xfId="0" applyFont="1" applyFill="1" applyAlignment="1">
      <alignment horizontal="right" vertical="top"/>
    </xf>
    <xf numFmtId="0" fontId="2" fillId="0" borderId="5" xfId="0" applyFont="1" applyFill="1" applyBorder="1" applyAlignment="1">
      <alignment horizontal="right" vertical="top" wrapText="1"/>
    </xf>
    <xf numFmtId="2" fontId="2" fillId="0" borderId="5" xfId="0" applyNumberFormat="1" applyFont="1" applyFill="1" applyBorder="1" applyAlignment="1">
      <alignment horizontal="right" vertical="top"/>
    </xf>
    <xf numFmtId="2" fontId="0" fillId="0" borderId="5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right" vertical="top"/>
    </xf>
    <xf numFmtId="2" fontId="1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2" fontId="10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10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0" fontId="0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RowHeight="15.75" x14ac:dyDescent="0.25"/>
  <cols>
    <col min="1" max="1" width="47.7109375" style="3" customWidth="1"/>
    <col min="2" max="2" width="29.140625" style="3" customWidth="1"/>
    <col min="3" max="3" width="25.85546875" style="3" bestFit="1" customWidth="1"/>
    <col min="4" max="4" width="59.85546875" style="3" customWidth="1"/>
    <col min="5" max="7" width="59.85546875" style="3" bestFit="1" customWidth="1"/>
    <col min="8" max="8" width="30.5703125" style="3" customWidth="1"/>
    <col min="9" max="9" width="25" style="3" customWidth="1"/>
    <col min="10" max="10" width="25.7109375" style="42" customWidth="1"/>
    <col min="11" max="16384" width="9.140625" style="21"/>
  </cols>
  <sheetData>
    <row r="1" spans="1:33" x14ac:dyDescent="0.25">
      <c r="A1" s="2" t="s">
        <v>89</v>
      </c>
      <c r="B1" s="19" t="s">
        <v>3</v>
      </c>
      <c r="C1" s="2" t="s">
        <v>0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2</v>
      </c>
      <c r="I1" s="2" t="s">
        <v>1</v>
      </c>
      <c r="J1" s="20" t="s">
        <v>8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s="57" customFormat="1" ht="27" customHeight="1" x14ac:dyDescent="0.25">
      <c r="A2" s="53" t="s">
        <v>91</v>
      </c>
      <c r="B2" s="58"/>
      <c r="C2" s="53"/>
      <c r="D2" s="53"/>
      <c r="E2" s="53"/>
      <c r="F2" s="53"/>
      <c r="G2" s="53"/>
      <c r="H2" s="53"/>
      <c r="I2" s="53"/>
      <c r="J2" s="59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24.75" customHeight="1" x14ac:dyDescent="0.25">
      <c r="A3" s="1" t="s">
        <v>48</v>
      </c>
      <c r="B3" s="23" t="s">
        <v>62</v>
      </c>
      <c r="C3" s="1" t="s">
        <v>94</v>
      </c>
      <c r="D3" s="1"/>
      <c r="E3" s="1"/>
      <c r="F3" s="1"/>
      <c r="G3" s="1"/>
      <c r="H3" s="1" t="s">
        <v>94</v>
      </c>
      <c r="I3" s="1" t="s">
        <v>94</v>
      </c>
      <c r="J3" s="24" t="s">
        <v>34</v>
      </c>
    </row>
    <row r="4" spans="1:33" ht="29.25" customHeight="1" x14ac:dyDescent="0.25">
      <c r="A4" s="1" t="s">
        <v>49</v>
      </c>
      <c r="B4" s="23" t="s">
        <v>63</v>
      </c>
      <c r="C4" s="1" t="s">
        <v>94</v>
      </c>
      <c r="D4" s="1"/>
      <c r="E4" s="1"/>
      <c r="F4" s="1"/>
      <c r="G4" s="1"/>
      <c r="H4" s="1" t="s">
        <v>94</v>
      </c>
      <c r="I4" s="1" t="s">
        <v>94</v>
      </c>
      <c r="J4" s="24" t="s">
        <v>34</v>
      </c>
    </row>
    <row r="5" spans="1:33" ht="29.25" customHeight="1" x14ac:dyDescent="0.25">
      <c r="A5" s="1" t="s">
        <v>55</v>
      </c>
      <c r="B5" s="23" t="s">
        <v>64</v>
      </c>
      <c r="C5" s="1" t="s">
        <v>54</v>
      </c>
      <c r="D5" s="1"/>
      <c r="E5" s="1"/>
      <c r="F5" s="1"/>
      <c r="G5" s="1"/>
      <c r="H5" s="1" t="s">
        <v>94</v>
      </c>
      <c r="I5" s="1" t="s">
        <v>54</v>
      </c>
      <c r="J5" s="24" t="s">
        <v>34</v>
      </c>
    </row>
    <row r="6" spans="1:33" ht="28.5" customHeight="1" x14ac:dyDescent="0.25">
      <c r="A6" s="1" t="s">
        <v>50</v>
      </c>
      <c r="B6" s="23" t="s">
        <v>61</v>
      </c>
      <c r="C6" s="1" t="s">
        <v>51</v>
      </c>
      <c r="D6" s="1"/>
      <c r="E6" s="1"/>
      <c r="F6" s="1"/>
      <c r="G6" s="1"/>
      <c r="H6" s="1" t="s">
        <v>52</v>
      </c>
      <c r="I6" s="1" t="s">
        <v>53</v>
      </c>
      <c r="J6" s="24" t="s">
        <v>34</v>
      </c>
    </row>
    <row r="7" spans="1:33" s="57" customFormat="1" ht="28.5" customHeight="1" x14ac:dyDescent="0.25">
      <c r="A7" s="53" t="s">
        <v>92</v>
      </c>
      <c r="B7" s="54"/>
      <c r="C7" s="55"/>
      <c r="D7" s="55"/>
      <c r="E7" s="55"/>
      <c r="F7" s="55"/>
      <c r="G7" s="55"/>
      <c r="H7" s="55"/>
      <c r="I7" s="55"/>
      <c r="J7" s="56"/>
    </row>
    <row r="8" spans="1:33" s="25" customFormat="1" ht="24.75" customHeight="1" x14ac:dyDescent="0.25">
      <c r="A8" s="4" t="s">
        <v>45</v>
      </c>
      <c r="B8" s="4" t="s">
        <v>11</v>
      </c>
      <c r="C8" s="8" t="s">
        <v>12</v>
      </c>
      <c r="D8" s="8" t="s">
        <v>10</v>
      </c>
      <c r="E8" s="8" t="s">
        <v>10</v>
      </c>
      <c r="F8" s="8" t="s">
        <v>10</v>
      </c>
      <c r="G8" s="8" t="s">
        <v>10</v>
      </c>
      <c r="H8" s="5" t="s">
        <v>13</v>
      </c>
      <c r="I8" s="5" t="s">
        <v>67</v>
      </c>
      <c r="J8" s="8" t="s">
        <v>14</v>
      </c>
    </row>
    <row r="9" spans="1:33" s="25" customFormat="1" ht="28.5" customHeight="1" x14ac:dyDescent="0.25">
      <c r="A9" s="4" t="s">
        <v>46</v>
      </c>
      <c r="B9" s="4" t="s">
        <v>11</v>
      </c>
      <c r="C9" s="8">
        <v>1901</v>
      </c>
      <c r="D9" s="8" t="s">
        <v>10</v>
      </c>
      <c r="E9" s="8" t="s">
        <v>10</v>
      </c>
      <c r="F9" s="8" t="s">
        <v>10</v>
      </c>
      <c r="G9" s="8" t="s">
        <v>10</v>
      </c>
      <c r="H9" s="5">
        <v>2321</v>
      </c>
      <c r="I9" s="5">
        <v>1820</v>
      </c>
      <c r="J9" s="8">
        <v>97941</v>
      </c>
    </row>
    <row r="10" spans="1:33" s="25" customFormat="1" ht="28.5" customHeight="1" x14ac:dyDescent="0.25">
      <c r="A10" s="4" t="s">
        <v>56</v>
      </c>
      <c r="B10" s="4" t="s">
        <v>9</v>
      </c>
      <c r="C10" s="8">
        <v>730442</v>
      </c>
      <c r="D10" s="8">
        <v>623523</v>
      </c>
      <c r="E10" s="8">
        <v>426565</v>
      </c>
      <c r="F10" s="8"/>
      <c r="G10" s="8">
        <v>619707</v>
      </c>
      <c r="H10" s="5">
        <v>801764</v>
      </c>
      <c r="I10" s="6" t="s">
        <v>84</v>
      </c>
      <c r="J10" s="9">
        <v>33448035</v>
      </c>
    </row>
    <row r="11" spans="1:33" s="57" customFormat="1" ht="28.5" customHeight="1" x14ac:dyDescent="0.25">
      <c r="A11" s="53" t="s">
        <v>90</v>
      </c>
      <c r="B11" s="54"/>
      <c r="C11" s="55"/>
      <c r="D11" s="55"/>
      <c r="E11" s="55"/>
      <c r="F11" s="55"/>
      <c r="G11" s="55"/>
      <c r="H11" s="55"/>
      <c r="I11" s="55"/>
      <c r="J11" s="56"/>
    </row>
    <row r="12" spans="1:33" s="25" customFormat="1" ht="30.75" customHeight="1" x14ac:dyDescent="0.25">
      <c r="A12" s="4" t="s">
        <v>47</v>
      </c>
      <c r="B12" s="4" t="s">
        <v>9</v>
      </c>
      <c r="C12" s="7">
        <v>4092845</v>
      </c>
      <c r="D12" s="8">
        <v>3797117</v>
      </c>
      <c r="E12" s="8">
        <v>2684703</v>
      </c>
      <c r="F12" s="8" t="s">
        <v>10</v>
      </c>
      <c r="G12" s="8">
        <v>3405559</v>
      </c>
      <c r="H12" s="9">
        <v>4483992</v>
      </c>
      <c r="I12" s="9">
        <v>3260699</v>
      </c>
      <c r="J12" s="10">
        <v>199812341</v>
      </c>
    </row>
    <row r="13" spans="1:33" s="25" customFormat="1" ht="27" customHeight="1" x14ac:dyDescent="0.25">
      <c r="A13" s="11" t="s">
        <v>19</v>
      </c>
      <c r="B13" s="12" t="s">
        <v>9</v>
      </c>
      <c r="C13" s="13">
        <f>3551039/4092845*100</f>
        <v>86.762117793368674</v>
      </c>
      <c r="D13" s="14">
        <f>3597201/3797117*100</f>
        <v>94.73505820336851</v>
      </c>
      <c r="E13" s="14">
        <f>2549973/2684703*100</f>
        <v>94.981567793532477</v>
      </c>
      <c r="F13" s="14" t="s">
        <v>10</v>
      </c>
      <c r="G13" s="14">
        <f>3097564/3405559*100</f>
        <v>90.956110289089111</v>
      </c>
      <c r="H13" s="15">
        <f>3953208/4483992*100</f>
        <v>88.162690745210952</v>
      </c>
      <c r="I13" s="15">
        <v>89.85</v>
      </c>
      <c r="J13" s="15">
        <f>155317278/199812341*100</f>
        <v>77.731574147364597</v>
      </c>
    </row>
    <row r="14" spans="1:33" s="28" customFormat="1" ht="27" customHeight="1" x14ac:dyDescent="0.25">
      <c r="A14" s="4" t="s">
        <v>29</v>
      </c>
      <c r="B14" s="4" t="s">
        <v>9</v>
      </c>
      <c r="C14" s="8" t="s">
        <v>30</v>
      </c>
      <c r="D14" s="8" t="s">
        <v>9</v>
      </c>
      <c r="E14" s="8" t="s">
        <v>9</v>
      </c>
      <c r="F14" s="8" t="s">
        <v>9</v>
      </c>
      <c r="G14" s="8" t="s">
        <v>9</v>
      </c>
      <c r="H14" s="5" t="s">
        <v>31</v>
      </c>
      <c r="I14" s="5">
        <v>741</v>
      </c>
      <c r="J14" s="26" t="s">
        <v>32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33" s="25" customFormat="1" ht="28.5" customHeight="1" x14ac:dyDescent="0.25">
      <c r="A15" s="18" t="s">
        <v>17</v>
      </c>
      <c r="B15" s="18" t="s">
        <v>9</v>
      </c>
      <c r="C15" s="29">
        <f>1901403/4092845*100</f>
        <v>46.456755630863128</v>
      </c>
      <c r="D15" s="30">
        <f>1882531/3797117*100</f>
        <v>49.577903446219857</v>
      </c>
      <c r="E15" s="31">
        <f>1302949/2684703*100</f>
        <v>48.532332999218163</v>
      </c>
      <c r="F15" s="31"/>
      <c r="G15" s="31">
        <v>1653017</v>
      </c>
      <c r="H15" s="32">
        <f>2108728/4483992*100</f>
        <v>47.027916196103831</v>
      </c>
      <c r="I15" s="32">
        <v>47.64</v>
      </c>
      <c r="J15" s="33">
        <f>95331831/199812341*100</f>
        <v>47.710682194549733</v>
      </c>
    </row>
    <row r="16" spans="1:33" s="25" customFormat="1" ht="28.5" customHeight="1" x14ac:dyDescent="0.25">
      <c r="A16" s="4" t="s">
        <v>18</v>
      </c>
      <c r="B16" s="4" t="s">
        <v>9</v>
      </c>
      <c r="C16" s="34">
        <f>652496/4092845*100</f>
        <v>15.942357944168419</v>
      </c>
      <c r="D16" s="8"/>
      <c r="E16" s="8"/>
      <c r="F16" s="8"/>
      <c r="G16" s="8"/>
      <c r="H16" s="35">
        <f>747558/4483992*100</f>
        <v>16.671706818388614</v>
      </c>
      <c r="I16" s="35">
        <v>15.94</v>
      </c>
      <c r="J16" s="34">
        <f>29728235/199812341*100</f>
        <v>14.878077525752026</v>
      </c>
    </row>
    <row r="17" spans="1:10" s="25" customFormat="1" ht="24.75" customHeight="1" x14ac:dyDescent="0.25">
      <c r="A17" s="4" t="s">
        <v>57</v>
      </c>
      <c r="B17" s="4" t="s">
        <v>9</v>
      </c>
      <c r="C17" s="34">
        <f>1274505/4092845*100</f>
        <v>31.139830606827278</v>
      </c>
      <c r="D17" s="8"/>
      <c r="E17" s="8"/>
      <c r="F17" s="8"/>
      <c r="G17" s="8"/>
      <c r="H17" s="35">
        <f>1446427/4483992*100</f>
        <v>32.257573162485571</v>
      </c>
      <c r="I17" s="35" t="s">
        <v>65</v>
      </c>
      <c r="J17" s="34">
        <f>41357608/199812341*100</f>
        <v>20.698225041064905</v>
      </c>
    </row>
    <row r="18" spans="1:10" s="25" customFormat="1" ht="27.75" customHeight="1" x14ac:dyDescent="0.25">
      <c r="A18" s="4" t="s">
        <v>58</v>
      </c>
      <c r="B18" s="4" t="s">
        <v>9</v>
      </c>
      <c r="C18" s="34">
        <f>349/4092845*100</f>
        <v>8.5270759093002534E-3</v>
      </c>
      <c r="D18" s="8"/>
      <c r="E18" s="8"/>
      <c r="F18" s="8"/>
      <c r="G18" s="8"/>
      <c r="H18" s="35">
        <f>1602/4483992*100</f>
        <v>3.5727093179470433E-2</v>
      </c>
      <c r="I18" s="35" t="s">
        <v>66</v>
      </c>
      <c r="J18" s="34">
        <f>1134273/199812341*100</f>
        <v>0.56766914111676414</v>
      </c>
    </row>
    <row r="19" spans="1:10" s="25" customFormat="1" ht="15" x14ac:dyDescent="0.25">
      <c r="A19" s="4" t="s">
        <v>33</v>
      </c>
      <c r="B19" s="4" t="s">
        <v>68</v>
      </c>
      <c r="C19" s="8">
        <v>5.3</v>
      </c>
      <c r="D19" s="8" t="s">
        <v>21</v>
      </c>
      <c r="E19" s="8" t="s">
        <v>21</v>
      </c>
      <c r="F19" s="8" t="s">
        <v>21</v>
      </c>
      <c r="G19" s="8" t="s">
        <v>21</v>
      </c>
      <c r="H19" s="5">
        <v>5.4</v>
      </c>
      <c r="I19" s="5">
        <v>5.3</v>
      </c>
      <c r="J19" s="8">
        <v>5.5</v>
      </c>
    </row>
    <row r="20" spans="1:10" s="25" customFormat="1" ht="15" x14ac:dyDescent="0.25">
      <c r="A20" s="18" t="s">
        <v>70</v>
      </c>
      <c r="B20" s="4" t="s">
        <v>68</v>
      </c>
      <c r="C20" s="8">
        <v>4.3</v>
      </c>
      <c r="D20" s="8" t="s">
        <v>21</v>
      </c>
      <c r="E20" s="8" t="s">
        <v>21</v>
      </c>
      <c r="F20" s="8" t="s">
        <v>21</v>
      </c>
      <c r="G20" s="8" t="s">
        <v>21</v>
      </c>
      <c r="H20" s="5">
        <v>4.4000000000000004</v>
      </c>
      <c r="I20" s="5">
        <v>4</v>
      </c>
      <c r="J20" s="8">
        <v>3.4</v>
      </c>
    </row>
    <row r="21" spans="1:10" s="25" customFormat="1" ht="27.75" customHeight="1" x14ac:dyDescent="0.25">
      <c r="A21" s="4" t="s">
        <v>15</v>
      </c>
      <c r="B21" s="4" t="s">
        <v>68</v>
      </c>
      <c r="C21" s="16">
        <v>981</v>
      </c>
      <c r="D21" s="36"/>
      <c r="E21" s="8"/>
      <c r="F21" s="8"/>
      <c r="G21" s="8"/>
      <c r="H21" s="17">
        <v>994</v>
      </c>
      <c r="I21" s="17">
        <v>926</v>
      </c>
      <c r="J21" s="8">
        <v>908</v>
      </c>
    </row>
    <row r="22" spans="1:10" s="25" customFormat="1" ht="26.25" customHeight="1" x14ac:dyDescent="0.25">
      <c r="A22" s="4" t="s">
        <v>59</v>
      </c>
      <c r="B22" s="4" t="s">
        <v>68</v>
      </c>
      <c r="C22" s="16">
        <v>931</v>
      </c>
      <c r="D22" s="36"/>
      <c r="E22" s="8"/>
      <c r="F22" s="8"/>
      <c r="G22" s="8"/>
      <c r="H22" s="17">
        <v>982</v>
      </c>
      <c r="I22" s="17">
        <v>923</v>
      </c>
      <c r="J22" s="8">
        <v>914</v>
      </c>
    </row>
    <row r="23" spans="1:10" s="25" customFormat="1" ht="27" customHeight="1" x14ac:dyDescent="0.25">
      <c r="A23" s="4" t="s">
        <v>60</v>
      </c>
      <c r="B23" s="4" t="s">
        <v>68</v>
      </c>
      <c r="C23" s="16">
        <v>877</v>
      </c>
      <c r="D23" s="36"/>
      <c r="E23" s="8"/>
      <c r="F23" s="8"/>
      <c r="G23" s="8"/>
      <c r="H23" s="17">
        <v>881</v>
      </c>
      <c r="I23" s="17">
        <v>895</v>
      </c>
      <c r="J23" s="8">
        <v>944</v>
      </c>
    </row>
    <row r="24" spans="1:10" s="25" customFormat="1" ht="28.5" x14ac:dyDescent="0.25">
      <c r="A24" s="4" t="s">
        <v>69</v>
      </c>
      <c r="B24" s="4" t="s">
        <v>16</v>
      </c>
      <c r="C24" s="8" t="s">
        <v>20</v>
      </c>
      <c r="D24" s="8" t="s">
        <v>21</v>
      </c>
      <c r="E24" s="8" t="s">
        <v>21</v>
      </c>
      <c r="F24" s="8" t="s">
        <v>21</v>
      </c>
      <c r="G24" s="8" t="s">
        <v>21</v>
      </c>
      <c r="H24" s="8" t="s">
        <v>22</v>
      </c>
      <c r="I24" s="8" t="s">
        <v>85</v>
      </c>
      <c r="J24" s="8" t="s">
        <v>23</v>
      </c>
    </row>
    <row r="25" spans="1:10" s="25" customFormat="1" ht="24.75" customHeight="1" x14ac:dyDescent="0.25">
      <c r="A25" s="4" t="s">
        <v>24</v>
      </c>
      <c r="B25" s="4" t="s">
        <v>9</v>
      </c>
      <c r="C25" s="34">
        <f>228938/1318946*100</f>
        <v>17.357647697479653</v>
      </c>
      <c r="D25" s="8">
        <f>189727/1242632*100</f>
        <v>15.268156622395047</v>
      </c>
      <c r="E25" s="8"/>
      <c r="F25" s="8"/>
      <c r="G25" s="8"/>
      <c r="H25" s="37">
        <f>262453/1422602*100</f>
        <v>18.448800156333252</v>
      </c>
      <c r="I25" s="38" t="s">
        <v>86</v>
      </c>
      <c r="J25" s="34">
        <f>9749915/65814715*100</f>
        <v>14.814187070475047</v>
      </c>
    </row>
    <row r="26" spans="1:10" s="25" customFormat="1" ht="26.25" customHeight="1" x14ac:dyDescent="0.25">
      <c r="A26" s="4" t="s">
        <v>25</v>
      </c>
      <c r="B26" s="39" t="s">
        <v>9</v>
      </c>
      <c r="C26" s="34">
        <f>103730/1318946*100</f>
        <v>7.8646131077390589</v>
      </c>
      <c r="D26" s="8">
        <f>372794/1242632*100</f>
        <v>30.000354087131186</v>
      </c>
      <c r="E26" s="8"/>
      <c r="F26" s="8"/>
      <c r="G26" s="8"/>
      <c r="H26" s="35">
        <f>251350/1422602*100</f>
        <v>17.668328879054016</v>
      </c>
      <c r="I26" s="40" t="s">
        <v>86</v>
      </c>
      <c r="J26" s="34">
        <f>15967953/65814715*100</f>
        <v>24.261980014651737</v>
      </c>
    </row>
    <row r="27" spans="1:10" s="48" customFormat="1" ht="25.5" customHeight="1" x14ac:dyDescent="0.25">
      <c r="A27" s="49" t="s">
        <v>87</v>
      </c>
      <c r="B27" s="50"/>
      <c r="C27" s="51"/>
      <c r="D27" s="52"/>
      <c r="E27" s="47"/>
      <c r="F27" s="47"/>
      <c r="G27" s="47"/>
      <c r="H27" s="47"/>
      <c r="J27" s="47"/>
    </row>
    <row r="28" spans="1:10" s="25" customFormat="1" ht="24.75" customHeight="1" x14ac:dyDescent="0.25">
      <c r="A28" s="4" t="s">
        <v>26</v>
      </c>
      <c r="B28" s="4" t="s">
        <v>68</v>
      </c>
      <c r="C28" s="35">
        <v>69.8</v>
      </c>
      <c r="D28" s="8"/>
      <c r="E28" s="5"/>
      <c r="F28" s="5"/>
      <c r="G28" s="5"/>
      <c r="H28" s="35">
        <v>66.2</v>
      </c>
      <c r="I28" s="35">
        <v>67.900000000000006</v>
      </c>
      <c r="J28" s="8">
        <v>72.8</v>
      </c>
    </row>
    <row r="29" spans="1:10" s="25" customFormat="1" ht="23.25" customHeight="1" x14ac:dyDescent="0.25">
      <c r="A29" s="4" t="s">
        <v>27</v>
      </c>
      <c r="B29" s="4" t="s">
        <v>68</v>
      </c>
      <c r="C29" s="35">
        <v>58.1</v>
      </c>
      <c r="D29" s="8"/>
      <c r="E29" s="5"/>
      <c r="F29" s="5"/>
      <c r="G29" s="5"/>
      <c r="H29" s="35">
        <v>55.5</v>
      </c>
      <c r="I29" s="5">
        <v>58.1</v>
      </c>
      <c r="J29" s="8">
        <v>62.6</v>
      </c>
    </row>
    <row r="30" spans="1:10" s="48" customFormat="1" ht="23.25" customHeight="1" x14ac:dyDescent="0.25">
      <c r="A30" s="43" t="s">
        <v>88</v>
      </c>
      <c r="B30" s="44"/>
      <c r="C30" s="45"/>
      <c r="D30" s="46"/>
      <c r="E30" s="47"/>
      <c r="F30" s="47"/>
      <c r="G30" s="47"/>
      <c r="H30" s="45"/>
      <c r="I30" s="47"/>
      <c r="J30" s="46"/>
    </row>
    <row r="31" spans="1:10" s="25" customFormat="1" ht="15" x14ac:dyDescent="0.25">
      <c r="A31" s="18" t="s">
        <v>35</v>
      </c>
      <c r="B31" s="4" t="s">
        <v>68</v>
      </c>
      <c r="C31" s="8">
        <v>115</v>
      </c>
      <c r="D31" s="8" t="s">
        <v>21</v>
      </c>
      <c r="E31" s="8" t="s">
        <v>21</v>
      </c>
      <c r="F31" s="8" t="s">
        <v>21</v>
      </c>
      <c r="G31" s="8" t="s">
        <v>21</v>
      </c>
      <c r="H31" s="5">
        <v>116</v>
      </c>
      <c r="I31" s="5">
        <v>96</v>
      </c>
      <c r="J31" s="8">
        <v>92</v>
      </c>
    </row>
    <row r="32" spans="1:10" s="25" customFormat="1" ht="21.75" customHeight="1" x14ac:dyDescent="0.25">
      <c r="A32" s="18" t="s">
        <v>36</v>
      </c>
      <c r="B32" s="4" t="s">
        <v>68</v>
      </c>
      <c r="C32" s="8">
        <v>81</v>
      </c>
      <c r="D32" s="8"/>
      <c r="E32" s="8"/>
      <c r="F32" s="8"/>
      <c r="G32" s="8"/>
      <c r="H32" s="5">
        <v>80</v>
      </c>
      <c r="I32" s="5">
        <v>71</v>
      </c>
      <c r="J32" s="8">
        <v>70</v>
      </c>
    </row>
    <row r="33" spans="1:10" s="25" customFormat="1" ht="23.25" customHeight="1" x14ac:dyDescent="0.25">
      <c r="A33" s="4" t="s">
        <v>37</v>
      </c>
      <c r="B33" s="4" t="s">
        <v>68</v>
      </c>
      <c r="C33" s="8">
        <v>53</v>
      </c>
      <c r="D33" s="8"/>
      <c r="E33" s="8"/>
      <c r="F33" s="8"/>
      <c r="G33" s="8"/>
      <c r="H33" s="5">
        <v>54</v>
      </c>
      <c r="I33" s="5">
        <v>55</v>
      </c>
      <c r="J33" s="8">
        <v>50</v>
      </c>
    </row>
    <row r="34" spans="1:10" s="25" customFormat="1" ht="28.5" x14ac:dyDescent="0.25">
      <c r="A34" s="4" t="s">
        <v>78</v>
      </c>
      <c r="B34" s="4" t="s">
        <v>68</v>
      </c>
      <c r="C34" s="8">
        <v>50.1</v>
      </c>
      <c r="D34" s="8"/>
      <c r="E34" s="8"/>
      <c r="F34" s="8"/>
      <c r="G34" s="8"/>
      <c r="H34" s="5">
        <v>28.1</v>
      </c>
      <c r="I34" s="5">
        <v>37.700000000000003</v>
      </c>
      <c r="J34" s="8">
        <v>48.1</v>
      </c>
    </row>
    <row r="35" spans="1:10" s="25" customFormat="1" ht="15" x14ac:dyDescent="0.25">
      <c r="A35" s="4" t="s">
        <v>71</v>
      </c>
      <c r="B35" s="4" t="s">
        <v>68</v>
      </c>
      <c r="C35" s="8" t="s">
        <v>73</v>
      </c>
      <c r="D35" s="8" t="s">
        <v>21</v>
      </c>
      <c r="E35" s="8" t="s">
        <v>21</v>
      </c>
      <c r="F35" s="8" t="s">
        <v>21</v>
      </c>
      <c r="G35" s="8" t="s">
        <v>21</v>
      </c>
      <c r="H35" s="5" t="s">
        <v>73</v>
      </c>
      <c r="I35" s="5" t="s">
        <v>72</v>
      </c>
      <c r="J35" s="8">
        <v>300</v>
      </c>
    </row>
    <row r="36" spans="1:10" s="25" customFormat="1" ht="23.25" customHeight="1" x14ac:dyDescent="0.25">
      <c r="A36" s="4" t="s">
        <v>38</v>
      </c>
      <c r="B36" s="4" t="s">
        <v>68</v>
      </c>
      <c r="C36" s="8">
        <v>26.4</v>
      </c>
      <c r="D36" s="8"/>
      <c r="E36" s="8"/>
      <c r="F36" s="8"/>
      <c r="G36" s="8"/>
      <c r="H36" s="5">
        <v>27</v>
      </c>
      <c r="I36" s="5">
        <v>24.3</v>
      </c>
      <c r="J36" s="8">
        <v>32.5</v>
      </c>
    </row>
    <row r="37" spans="1:10" s="25" customFormat="1" ht="24.75" customHeight="1" x14ac:dyDescent="0.25">
      <c r="A37" s="4" t="s">
        <v>74</v>
      </c>
      <c r="B37" s="4" t="s">
        <v>68</v>
      </c>
      <c r="C37" s="8">
        <v>44.3</v>
      </c>
      <c r="D37" s="8"/>
      <c r="E37" s="8"/>
      <c r="F37" s="8"/>
      <c r="G37" s="8"/>
      <c r="H37" s="5">
        <v>46.9</v>
      </c>
      <c r="I37" s="5">
        <v>59.7</v>
      </c>
      <c r="J37" s="8">
        <v>51.7</v>
      </c>
    </row>
    <row r="38" spans="1:10" s="25" customFormat="1" ht="24.75" customHeight="1" x14ac:dyDescent="0.25">
      <c r="A38" s="4" t="s">
        <v>75</v>
      </c>
      <c r="B38" s="4" t="s">
        <v>68</v>
      </c>
      <c r="C38" s="8">
        <v>8.3000000000000007</v>
      </c>
      <c r="D38" s="8"/>
      <c r="E38" s="8"/>
      <c r="F38" s="8"/>
      <c r="G38" s="8"/>
      <c r="H38" s="5">
        <v>8.3000000000000007</v>
      </c>
      <c r="I38" s="5">
        <v>10.9</v>
      </c>
      <c r="J38" s="8">
        <v>17.7</v>
      </c>
    </row>
    <row r="39" spans="1:10" s="25" customFormat="1" ht="28.5" x14ac:dyDescent="0.25">
      <c r="A39" s="4" t="s">
        <v>76</v>
      </c>
      <c r="B39" s="4" t="s">
        <v>68</v>
      </c>
      <c r="C39" s="8">
        <v>6.3</v>
      </c>
      <c r="D39" s="8"/>
      <c r="E39" s="8"/>
      <c r="F39" s="8"/>
      <c r="G39" s="8"/>
      <c r="H39" s="5">
        <v>13.2</v>
      </c>
      <c r="I39" s="5">
        <v>5.7</v>
      </c>
      <c r="J39" s="8">
        <v>8</v>
      </c>
    </row>
    <row r="40" spans="1:10" s="25" customFormat="1" ht="28.5" x14ac:dyDescent="0.25">
      <c r="A40" s="4" t="s">
        <v>77</v>
      </c>
      <c r="B40" s="4" t="s">
        <v>68</v>
      </c>
      <c r="C40" s="8">
        <v>28.8</v>
      </c>
      <c r="D40" s="8"/>
      <c r="E40" s="8"/>
      <c r="F40" s="8"/>
      <c r="G40" s="8"/>
      <c r="H40" s="5">
        <v>31.3</v>
      </c>
      <c r="I40" s="5">
        <v>17.399999999999999</v>
      </c>
      <c r="J40" s="8">
        <v>25.8</v>
      </c>
    </row>
    <row r="41" spans="1:10" s="48" customFormat="1" ht="28.5" customHeight="1" x14ac:dyDescent="0.25">
      <c r="A41" s="61" t="s">
        <v>93</v>
      </c>
      <c r="B41" s="62"/>
      <c r="C41" s="51"/>
      <c r="D41" s="52"/>
      <c r="E41" s="47"/>
      <c r="F41" s="47"/>
      <c r="G41" s="47"/>
      <c r="H41" s="47"/>
      <c r="I41" s="47"/>
      <c r="J41" s="47"/>
    </row>
    <row r="42" spans="1:10" s="25" customFormat="1" ht="15" x14ac:dyDescent="0.25">
      <c r="A42" s="18" t="s">
        <v>39</v>
      </c>
      <c r="B42" s="41" t="s">
        <v>79</v>
      </c>
      <c r="C42" s="8">
        <v>432</v>
      </c>
      <c r="D42" s="8" t="s">
        <v>40</v>
      </c>
      <c r="E42" s="8" t="s">
        <v>40</v>
      </c>
      <c r="F42" s="8" t="s">
        <v>40</v>
      </c>
      <c r="G42" s="8" t="s">
        <v>40</v>
      </c>
      <c r="H42" s="5">
        <v>448</v>
      </c>
      <c r="I42" s="5">
        <v>353</v>
      </c>
      <c r="J42" s="8">
        <v>20521</v>
      </c>
    </row>
    <row r="43" spans="1:10" s="25" customFormat="1" ht="15" x14ac:dyDescent="0.25">
      <c r="A43" s="18" t="s">
        <v>41</v>
      </c>
      <c r="B43" s="41" t="s">
        <v>79</v>
      </c>
      <c r="C43" s="8">
        <v>76</v>
      </c>
      <c r="D43" s="8"/>
      <c r="E43" s="8"/>
      <c r="F43" s="8"/>
      <c r="G43" s="8"/>
      <c r="H43" s="5">
        <v>85</v>
      </c>
      <c r="I43" s="5">
        <v>55</v>
      </c>
      <c r="J43" s="8">
        <v>3692</v>
      </c>
    </row>
    <row r="44" spans="1:10" s="25" customFormat="1" ht="15" x14ac:dyDescent="0.25">
      <c r="A44" s="18" t="s">
        <v>42</v>
      </c>
      <c r="B44" s="41" t="s">
        <v>79</v>
      </c>
      <c r="C44" s="8">
        <v>9</v>
      </c>
      <c r="D44" s="8"/>
      <c r="E44" s="8"/>
      <c r="F44" s="8"/>
      <c r="G44" s="8"/>
      <c r="H44" s="5">
        <v>9</v>
      </c>
      <c r="I44" s="5">
        <v>12</v>
      </c>
      <c r="J44" s="8">
        <v>515</v>
      </c>
    </row>
    <row r="45" spans="1:10" s="25" customFormat="1" ht="15" x14ac:dyDescent="0.25">
      <c r="A45" s="18" t="s">
        <v>43</v>
      </c>
      <c r="B45" s="41" t="s">
        <v>79</v>
      </c>
      <c r="C45" s="8">
        <v>0</v>
      </c>
      <c r="D45" s="8"/>
      <c r="E45" s="8"/>
      <c r="F45" s="8"/>
      <c r="G45" s="8"/>
      <c r="H45" s="5">
        <v>0</v>
      </c>
      <c r="I45" s="5">
        <v>0</v>
      </c>
      <c r="J45" s="8">
        <v>0</v>
      </c>
    </row>
    <row r="46" spans="1:10" s="25" customFormat="1" ht="15" x14ac:dyDescent="0.25">
      <c r="A46" s="4" t="s">
        <v>44</v>
      </c>
      <c r="B46" s="41" t="s">
        <v>79</v>
      </c>
      <c r="C46" s="8">
        <v>2</v>
      </c>
      <c r="D46" s="8" t="s">
        <v>28</v>
      </c>
      <c r="E46" s="8" t="s">
        <v>28</v>
      </c>
      <c r="F46" s="8" t="s">
        <v>28</v>
      </c>
      <c r="G46" s="8" t="s">
        <v>28</v>
      </c>
      <c r="H46" s="5">
        <v>2</v>
      </c>
      <c r="I46" s="5">
        <v>2</v>
      </c>
      <c r="J46" s="8">
        <v>152</v>
      </c>
    </row>
    <row r="47" spans="1:10" s="25" customFormat="1" ht="15" x14ac:dyDescent="0.25">
      <c r="A47" s="4" t="s">
        <v>80</v>
      </c>
      <c r="B47" s="41" t="s">
        <v>83</v>
      </c>
      <c r="C47" s="8"/>
      <c r="D47" s="8"/>
      <c r="E47" s="8"/>
      <c r="F47" s="8"/>
      <c r="G47" s="8"/>
      <c r="H47" s="5"/>
      <c r="I47" s="5"/>
      <c r="J47" s="8"/>
    </row>
    <row r="48" spans="1:10" s="25" customFormat="1" ht="15" x14ac:dyDescent="0.25">
      <c r="A48" s="4" t="s">
        <v>81</v>
      </c>
      <c r="B48" s="41" t="s">
        <v>83</v>
      </c>
      <c r="C48" s="8"/>
      <c r="D48" s="8"/>
      <c r="E48" s="8"/>
      <c r="F48" s="8"/>
      <c r="G48" s="8"/>
      <c r="H48" s="5"/>
      <c r="I48" s="5"/>
      <c r="J48" s="8"/>
    </row>
    <row r="49" spans="1:10" s="25" customFormat="1" ht="15" x14ac:dyDescent="0.25">
      <c r="A49" s="4" t="s">
        <v>82</v>
      </c>
      <c r="B49" s="41" t="s">
        <v>83</v>
      </c>
      <c r="C49" s="8"/>
      <c r="D49" s="8"/>
      <c r="E49" s="8"/>
      <c r="F49" s="8"/>
      <c r="G49" s="8"/>
      <c r="H49" s="5"/>
      <c r="I49" s="5"/>
      <c r="J49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district_information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Meenakshi</dc:creator>
  <cp:lastModifiedBy>Gareth Knight</cp:lastModifiedBy>
  <dcterms:created xsi:type="dcterms:W3CDTF">2014-02-12T07:14:53Z</dcterms:created>
  <dcterms:modified xsi:type="dcterms:W3CDTF">2016-09-20T17:01:21Z</dcterms:modified>
</cp:coreProperties>
</file>