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00" windowHeight="7395" tabRatio="613" firstSheet="9" activeTab="16"/>
  </bookViews>
  <sheets>
    <sheet name="Key" sheetId="31" r:id="rId1"/>
    <sheet name="a=1922-23" sheetId="1" r:id="rId2"/>
    <sheet name="b=1923-24" sheetId="2" r:id="rId3"/>
    <sheet name="c=1924-25" sheetId="3" r:id="rId4"/>
    <sheet name="d=1925-26" sheetId="4" r:id="rId5"/>
    <sheet name="e=1926-27" sheetId="5" r:id="rId6"/>
    <sheet name="f=1927-28" sheetId="6" r:id="rId7"/>
    <sheet name="g=1928-29" sheetId="7" r:id="rId8"/>
    <sheet name="h=1929-30" sheetId="8" r:id="rId9"/>
    <sheet name="i=1930-31" sheetId="9" r:id="rId10"/>
    <sheet name="j=1931-32" sheetId="10" r:id="rId11"/>
    <sheet name="k=1932-33" sheetId="11" r:id="rId12"/>
    <sheet name="l=1933-34" sheetId="12" r:id="rId13"/>
    <sheet name="m=1934-35" sheetId="13" r:id="rId14"/>
    <sheet name="n=1935-36" sheetId="14" r:id="rId15"/>
    <sheet name="o=1936-37" sheetId="15" r:id="rId16"/>
    <sheet name="average 1934-37" sheetId="17" r:id="rId17"/>
    <sheet name="average 1922-26" sheetId="16" r:id="rId18"/>
    <sheet name="CORR 1934-7" sheetId="29" r:id="rId19"/>
    <sheet name="CORR 1922-6" sheetId="30" r:id="rId20"/>
  </sheets>
  <definedNames>
    <definedName name="acrude_death_rate">'a=1922-23'!$AR$3:$AR$31</definedName>
    <definedName name="ahousing_as_percent_total">'a=1922-23'!$AJ$3:$AJ$31</definedName>
    <definedName name="ainfant_mortality_rate">'a=1922-23'!$AS$3:$AS$31</definedName>
    <definedName name="aMCW_per_thou">'a=1922-23'!$M$3:$M$31</definedName>
    <definedName name="aPercent_conservative">'a=1922-23'!$AO$4:$AO$31</definedName>
    <definedName name="apercent_Labour">'a=1922-23'!$AP$4:$AP$31</definedName>
    <definedName name="apercent_Lib">'a=1922-23'!$AQ$4:$AQ$31</definedName>
    <definedName name="aPH_as_percent_total">'a=1922-23'!$AI$3:$AI$31</definedName>
    <definedName name="aPopulation">'a=1922-23'!$B$3:$B$31</definedName>
    <definedName name="aRateable_value">'a=1922-23'!$C$3:$C$31</definedName>
    <definedName name="aRV_per_head">'a=1922-23'!$D$3:$D$31</definedName>
    <definedName name="aTB_per_thou">'a=1922-23'!$L$3:$L$31</definedName>
    <definedName name="atotal_amenities_per_thou">'a=1922-23'!$W$3:$W$31</definedName>
    <definedName name="aTotal_env_per_thousand">'a=1922-23'!$H$3:$H$31</definedName>
    <definedName name="atotal_housing_per_thou">'a=1922-23'!$AF$3:$AF$31</definedName>
    <definedName name="atotal_personal_per_thou">'a=1922-23'!$N$3:$N$31</definedName>
    <definedName name="atotal_PH_per_thou">'a=1922-23'!$AA$3:$AA$31</definedName>
    <definedName name="atotal_prev_per_thou">'a=1922-23'!$R$3:$R$31</definedName>
    <definedName name="atotal_RF_exp_per_thou">'a=1922-23'!$AH$3:$AH$31</definedName>
    <definedName name="boroughs">#REF!</definedName>
    <definedName name="bpercent_Lib">'a=1922-23'!$AQ$4:$AQ$31</definedName>
    <definedName name="crude_death_rate">'a=1922-23'!$AR$3:$AR$31</definedName>
    <definedName name="first_data_point_PH_percent">#REF!</definedName>
    <definedName name="housing_as_percent_total">'a=1922-23'!$AJ$3:$AJ$31</definedName>
    <definedName name="infant_mortality_rate">'a=1922-23'!$AS$3:$AS$31</definedName>
    <definedName name="last_datapoint_PH_percent">#REF!</definedName>
    <definedName name="MCW_per_thou">'a=1922-23'!$M$3:$M$31</definedName>
    <definedName name="Percent_conservative">'a=1922-23'!$AO$4:$AO$31</definedName>
    <definedName name="percent_Labour">'a=1922-23'!$AP$4:$AP$31</definedName>
    <definedName name="percent_Lib">'a=1922-23'!$AQ$4:$AQ$31</definedName>
    <definedName name="PH_as_percent_total">'a=1922-23'!$AI$3:$AI$31</definedName>
    <definedName name="Population">'a=1922-23'!$B$3:$B$31</definedName>
    <definedName name="Population1">'a=1922-23'!$B$3:$B$31</definedName>
    <definedName name="Rateable_value">'a=1922-23'!$C$3:$C$31</definedName>
    <definedName name="RV_per_head">'a=1922-23'!$D$3:$D$31</definedName>
    <definedName name="shift_first_to_last_PH_percent">#REF!</definedName>
    <definedName name="TB_per_thou">'a=1922-23'!$L$3:$L$31</definedName>
    <definedName name="total_amenities_per_thou">'a=1922-23'!$W$3:$W$31</definedName>
    <definedName name="Total_env_per_thousand">'a=1922-23'!$H$3:$H$31</definedName>
    <definedName name="total_housing_per_thou">'a=1922-23'!$AF$3:$AF$31</definedName>
    <definedName name="total_personal_per_thou">'a=1922-23'!$N$3:$N$31</definedName>
    <definedName name="total_PH_per_thou">'a=1922-23'!$AA$3:$AA$31</definedName>
    <definedName name="total_prev_per_thou">'a=1922-23'!$R$3:$R$31</definedName>
    <definedName name="total_RF_exp_per_thou">'a=1922-23'!$AH$3:$AH$31</definedName>
  </definedNames>
  <calcPr calcId="145621" concurrentCalc="0"/>
</workbook>
</file>

<file path=xl/calcChain.xml><?xml version="1.0" encoding="utf-8"?>
<calcChain xmlns="http://schemas.openxmlformats.org/spreadsheetml/2006/main">
  <c r="D4" i="13" l="1"/>
  <c r="H4" i="13"/>
  <c r="L4" i="13"/>
  <c r="M4" i="13"/>
  <c r="N4" i="13"/>
  <c r="R4" i="13"/>
  <c r="W4" i="13"/>
  <c r="AA4" i="13"/>
  <c r="AF4" i="13"/>
  <c r="AH4" i="13"/>
  <c r="AI4" i="13"/>
  <c r="AJ4" i="13"/>
  <c r="L4" i="16"/>
  <c r="L5" i="16"/>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AF4" i="1"/>
  <c r="AF4" i="2"/>
  <c r="AF4" i="3"/>
  <c r="AF4" i="4"/>
  <c r="AF4" i="16"/>
  <c r="AF5" i="1"/>
  <c r="AF5" i="2"/>
  <c r="AF5" i="3"/>
  <c r="AF5" i="4"/>
  <c r="AF5" i="16"/>
  <c r="AF6" i="1"/>
  <c r="AF6" i="2"/>
  <c r="AF6" i="3"/>
  <c r="AF6" i="4"/>
  <c r="AF6" i="16"/>
  <c r="AF7" i="1"/>
  <c r="AF7" i="2"/>
  <c r="AF7" i="3"/>
  <c r="AF7" i="4"/>
  <c r="AF7" i="16"/>
  <c r="AF8" i="1"/>
  <c r="AF8" i="2"/>
  <c r="AF8" i="3"/>
  <c r="AF8" i="4"/>
  <c r="AF8" i="16"/>
  <c r="AF9" i="1"/>
  <c r="AF9" i="2"/>
  <c r="AF9" i="3"/>
  <c r="AF9" i="4"/>
  <c r="AF9" i="16"/>
  <c r="AF10" i="1"/>
  <c r="AF10" i="2"/>
  <c r="AF10" i="3"/>
  <c r="AF10" i="4"/>
  <c r="AF10" i="16"/>
  <c r="AF11" i="1"/>
  <c r="AF11" i="2"/>
  <c r="AF11" i="3"/>
  <c r="AF11" i="4"/>
  <c r="AF11" i="16"/>
  <c r="AF12" i="1"/>
  <c r="AF12" i="2"/>
  <c r="AF12" i="3"/>
  <c r="AF12" i="4"/>
  <c r="AF12" i="16"/>
  <c r="AF13" i="1"/>
  <c r="AF13" i="2"/>
  <c r="AF13" i="3"/>
  <c r="AF13" i="4"/>
  <c r="AF13" i="16"/>
  <c r="AF14" i="1"/>
  <c r="AF14" i="2"/>
  <c r="AF14" i="3"/>
  <c r="AF14" i="4"/>
  <c r="AF14" i="16"/>
  <c r="AF15" i="1"/>
  <c r="AF15" i="2"/>
  <c r="AF15" i="3"/>
  <c r="AF15" i="4"/>
  <c r="AF15" i="16"/>
  <c r="AF16" i="1"/>
  <c r="AF16" i="2"/>
  <c r="AF16" i="3"/>
  <c r="AF16" i="4"/>
  <c r="AF16" i="16"/>
  <c r="AF17" i="1"/>
  <c r="AF17" i="2"/>
  <c r="AF17" i="3"/>
  <c r="AF17" i="4"/>
  <c r="AF17" i="16"/>
  <c r="AF18" i="1"/>
  <c r="AF18" i="2"/>
  <c r="AF18" i="3"/>
  <c r="AF18" i="4"/>
  <c r="AF18" i="16"/>
  <c r="AF19" i="1"/>
  <c r="AF19" i="2"/>
  <c r="AF19" i="3"/>
  <c r="AF19" i="4"/>
  <c r="AF19" i="16"/>
  <c r="AF20" i="1"/>
  <c r="AF20" i="2"/>
  <c r="AF20" i="3"/>
  <c r="AF20" i="4"/>
  <c r="AF20" i="16"/>
  <c r="AF21" i="1"/>
  <c r="AF21" i="2"/>
  <c r="AF21" i="3"/>
  <c r="AF21" i="4"/>
  <c r="AF21" i="16"/>
  <c r="AF22" i="1"/>
  <c r="AF22" i="2"/>
  <c r="AF22" i="3"/>
  <c r="AF22" i="4"/>
  <c r="AF22" i="16"/>
  <c r="AF23" i="1"/>
  <c r="AF23" i="2"/>
  <c r="AF23" i="3"/>
  <c r="AF23" i="4"/>
  <c r="AF23" i="16"/>
  <c r="AF24" i="1"/>
  <c r="AF24" i="2"/>
  <c r="AF24" i="3"/>
  <c r="AF24" i="4"/>
  <c r="AF24" i="16"/>
  <c r="AF25" i="1"/>
  <c r="AF25" i="2"/>
  <c r="AF25" i="3"/>
  <c r="AF25" i="4"/>
  <c r="AF25" i="16"/>
  <c r="AF26" i="1"/>
  <c r="AF26" i="2"/>
  <c r="AF26" i="3"/>
  <c r="AF26" i="4"/>
  <c r="AF26" i="16"/>
  <c r="AF27" i="1"/>
  <c r="AF27" i="2"/>
  <c r="AF27" i="3"/>
  <c r="AF27" i="4"/>
  <c r="AF27" i="16"/>
  <c r="AF28" i="1"/>
  <c r="AF28" i="2"/>
  <c r="AF28" i="3"/>
  <c r="AF28" i="4"/>
  <c r="AF28" i="16"/>
  <c r="AF29" i="1"/>
  <c r="AF29" i="2"/>
  <c r="AF29" i="3"/>
  <c r="AF29" i="4"/>
  <c r="AF29" i="16"/>
  <c r="AF30" i="1"/>
  <c r="AF30" i="2"/>
  <c r="AF30" i="3"/>
  <c r="AF30" i="4"/>
  <c r="AF30" i="16"/>
  <c r="AF31" i="1"/>
  <c r="AF31" i="2"/>
  <c r="AF31" i="3"/>
  <c r="AF31" i="4"/>
  <c r="AF31" i="16"/>
  <c r="C4" i="17"/>
  <c r="B4" i="17"/>
  <c r="D4" i="17"/>
  <c r="C5" i="17"/>
  <c r="B5" i="17"/>
  <c r="D5" i="17"/>
  <c r="C6" i="17"/>
  <c r="B6" i="17"/>
  <c r="D6" i="17"/>
  <c r="C7" i="17"/>
  <c r="B7" i="17"/>
  <c r="D7" i="17"/>
  <c r="C8" i="17"/>
  <c r="B8" i="17"/>
  <c r="D8" i="17"/>
  <c r="C9" i="17"/>
  <c r="B9" i="17"/>
  <c r="D9" i="17"/>
  <c r="C10" i="17"/>
  <c r="B10" i="17"/>
  <c r="D10" i="17"/>
  <c r="C11" i="17"/>
  <c r="B11" i="17"/>
  <c r="D11" i="17"/>
  <c r="C12" i="17"/>
  <c r="B12" i="17"/>
  <c r="D12" i="17"/>
  <c r="C13" i="17"/>
  <c r="B13" i="17"/>
  <c r="D13" i="17"/>
  <c r="C14" i="17"/>
  <c r="B14" i="17"/>
  <c r="D14" i="17"/>
  <c r="C15" i="17"/>
  <c r="B15" i="17"/>
  <c r="D15" i="17"/>
  <c r="C16" i="17"/>
  <c r="B16" i="17"/>
  <c r="D16" i="17"/>
  <c r="C17" i="17"/>
  <c r="B17" i="17"/>
  <c r="D17" i="17"/>
  <c r="C18" i="17"/>
  <c r="B18" i="17"/>
  <c r="D18" i="17"/>
  <c r="C19" i="17"/>
  <c r="B19" i="17"/>
  <c r="D19" i="17"/>
  <c r="C20" i="17"/>
  <c r="B20" i="17"/>
  <c r="D20" i="17"/>
  <c r="C21" i="17"/>
  <c r="B21" i="17"/>
  <c r="D21" i="17"/>
  <c r="C22" i="17"/>
  <c r="B22" i="17"/>
  <c r="D22" i="17"/>
  <c r="C23" i="17"/>
  <c r="B23" i="17"/>
  <c r="D23" i="17"/>
  <c r="C24" i="17"/>
  <c r="B24" i="17"/>
  <c r="D24" i="17"/>
  <c r="C25" i="17"/>
  <c r="B25" i="17"/>
  <c r="D25" i="17"/>
  <c r="C26" i="17"/>
  <c r="B26" i="17"/>
  <c r="D26" i="17"/>
  <c r="C27" i="17"/>
  <c r="B27" i="17"/>
  <c r="D27" i="17"/>
  <c r="C28" i="17"/>
  <c r="B28" i="17"/>
  <c r="D28" i="17"/>
  <c r="C29" i="17"/>
  <c r="B29" i="17"/>
  <c r="D29" i="17"/>
  <c r="C30" i="17"/>
  <c r="B30" i="17"/>
  <c r="D30" i="17"/>
  <c r="C31" i="17"/>
  <c r="B31" i="17"/>
  <c r="D31" i="17"/>
  <c r="AM6" i="17"/>
  <c r="AM7" i="17"/>
  <c r="AM8" i="17"/>
  <c r="AM9" i="17"/>
  <c r="AM10" i="17"/>
  <c r="AM11" i="17"/>
  <c r="AM12" i="17"/>
  <c r="AM13" i="17"/>
  <c r="AM14" i="17"/>
  <c r="AM15" i="17"/>
  <c r="AM16" i="17"/>
  <c r="AM17" i="17"/>
  <c r="AM18" i="17"/>
  <c r="AM19" i="17"/>
  <c r="AM20" i="17"/>
  <c r="AM21" i="17"/>
  <c r="AM22" i="17"/>
  <c r="AM23" i="17"/>
  <c r="AM24" i="17"/>
  <c r="AM25" i="17"/>
  <c r="AM26" i="17"/>
  <c r="AM27" i="17"/>
  <c r="AM28" i="17"/>
  <c r="AM29" i="17"/>
  <c r="AM30" i="17"/>
  <c r="AM31" i="17"/>
  <c r="AM4" i="17"/>
  <c r="AM5" i="17"/>
  <c r="AL5" i="17"/>
  <c r="AL6" i="17"/>
  <c r="AL7" i="17"/>
  <c r="AL8" i="17"/>
  <c r="AL9" i="17"/>
  <c r="AL10" i="17"/>
  <c r="AL11" i="17"/>
  <c r="AL12" i="17"/>
  <c r="AL13" i="17"/>
  <c r="AL14" i="17"/>
  <c r="AL15" i="17"/>
  <c r="AL16" i="17"/>
  <c r="AL17" i="17"/>
  <c r="AL18" i="17"/>
  <c r="AL19" i="17"/>
  <c r="AL20" i="17"/>
  <c r="AL21" i="17"/>
  <c r="AL22" i="17"/>
  <c r="AL23" i="17"/>
  <c r="AL24" i="17"/>
  <c r="AL25" i="17"/>
  <c r="AL26" i="17"/>
  <c r="AL27" i="17"/>
  <c r="AL28" i="17"/>
  <c r="AL29" i="17"/>
  <c r="AL30" i="17"/>
  <c r="AL31" i="17"/>
  <c r="AL4" i="17"/>
  <c r="AQ31" i="17"/>
  <c r="AN31" i="17"/>
  <c r="AQ30" i="17"/>
  <c r="AN30" i="17"/>
  <c r="AQ29" i="17"/>
  <c r="AN29" i="17"/>
  <c r="AQ28" i="17"/>
  <c r="AN28" i="17"/>
  <c r="AQ27" i="17"/>
  <c r="AN27" i="17"/>
  <c r="AQ26" i="17"/>
  <c r="AN26" i="17"/>
  <c r="AQ25" i="17"/>
  <c r="AN25" i="17"/>
  <c r="AQ24" i="17"/>
  <c r="AN24" i="17"/>
  <c r="AQ23" i="17"/>
  <c r="AN23" i="17"/>
  <c r="AQ22" i="17"/>
  <c r="AN22" i="17"/>
  <c r="AQ21" i="17"/>
  <c r="AN21" i="17"/>
  <c r="AQ20" i="17"/>
  <c r="AN20" i="17"/>
  <c r="AQ19" i="17"/>
  <c r="AN19" i="17"/>
  <c r="AQ18" i="17"/>
  <c r="AN18" i="17"/>
  <c r="AQ17" i="17"/>
  <c r="AN17" i="17"/>
  <c r="AQ16" i="17"/>
  <c r="AN16" i="17"/>
  <c r="AQ15" i="17"/>
  <c r="AN15" i="17"/>
  <c r="AQ14" i="17"/>
  <c r="AN14" i="17"/>
  <c r="AQ13" i="17"/>
  <c r="AN13" i="17"/>
  <c r="AQ12" i="17"/>
  <c r="AN12" i="17"/>
  <c r="AQ11" i="17"/>
  <c r="AN11" i="17"/>
  <c r="AQ10" i="17"/>
  <c r="AN10" i="17"/>
  <c r="AQ9" i="17"/>
  <c r="AN9" i="17"/>
  <c r="AQ8" i="17"/>
  <c r="AN8" i="17"/>
  <c r="AQ7" i="17"/>
  <c r="AN7" i="17"/>
  <c r="AQ6" i="17"/>
  <c r="AN6" i="17"/>
  <c r="AQ5" i="17"/>
  <c r="AN5" i="17"/>
  <c r="AQ4" i="17"/>
  <c r="AN4" i="17"/>
  <c r="AR5" i="17"/>
  <c r="AS5" i="17"/>
  <c r="AR6" i="17"/>
  <c r="AS6" i="17"/>
  <c r="AR7" i="17"/>
  <c r="AS7" i="17"/>
  <c r="AR8" i="17"/>
  <c r="AS8" i="17"/>
  <c r="AR9" i="17"/>
  <c r="AS9" i="17"/>
  <c r="AR10" i="17"/>
  <c r="AS10" i="17"/>
  <c r="AR11" i="17"/>
  <c r="AS11" i="17"/>
  <c r="AR12" i="17"/>
  <c r="AS12" i="17"/>
  <c r="AR13" i="17"/>
  <c r="AS13" i="17"/>
  <c r="AR14" i="17"/>
  <c r="AS14" i="17"/>
  <c r="AR15" i="17"/>
  <c r="AS15" i="17"/>
  <c r="AR16" i="17"/>
  <c r="AS16" i="17"/>
  <c r="AR17" i="17"/>
  <c r="AS17" i="17"/>
  <c r="AR18" i="17"/>
  <c r="AS18" i="17"/>
  <c r="AR19" i="17"/>
  <c r="AS19" i="17"/>
  <c r="AR20" i="17"/>
  <c r="AS20" i="17"/>
  <c r="AR21" i="17"/>
  <c r="AS21" i="17"/>
  <c r="AR22" i="17"/>
  <c r="AS22" i="17"/>
  <c r="AR23" i="17"/>
  <c r="AS23" i="17"/>
  <c r="AR24" i="17"/>
  <c r="AS24" i="17"/>
  <c r="AR25" i="17"/>
  <c r="AS25" i="17"/>
  <c r="AR26" i="17"/>
  <c r="AS26" i="17"/>
  <c r="AR27" i="17"/>
  <c r="AS27" i="17"/>
  <c r="AR28" i="17"/>
  <c r="AS28" i="17"/>
  <c r="AR29" i="17"/>
  <c r="AS29" i="17"/>
  <c r="AR30" i="17"/>
  <c r="AS30" i="17"/>
  <c r="AR31" i="17"/>
  <c r="AS31" i="17"/>
  <c r="AS4" i="17"/>
  <c r="AR4" i="17"/>
  <c r="AA4" i="14"/>
  <c r="AH4" i="14"/>
  <c r="AI4" i="14"/>
  <c r="AA4" i="15"/>
  <c r="AH4" i="15"/>
  <c r="AI4" i="15"/>
  <c r="AI4" i="17"/>
  <c r="AF4" i="14"/>
  <c r="AJ4" i="14"/>
  <c r="AF4" i="15"/>
  <c r="AJ4" i="15"/>
  <c r="AJ4" i="17"/>
  <c r="AA5" i="13"/>
  <c r="AH5" i="13"/>
  <c r="AI5" i="13"/>
  <c r="AA5" i="14"/>
  <c r="AH5" i="14"/>
  <c r="AI5" i="14"/>
  <c r="AA5" i="15"/>
  <c r="AH5" i="15"/>
  <c r="AI5" i="15"/>
  <c r="AI5" i="17"/>
  <c r="AF5" i="13"/>
  <c r="AJ5" i="13"/>
  <c r="AF5" i="14"/>
  <c r="AJ5" i="14"/>
  <c r="AF5" i="15"/>
  <c r="AJ5" i="15"/>
  <c r="AJ5" i="17"/>
  <c r="AA6" i="13"/>
  <c r="AH6" i="13"/>
  <c r="AI6" i="13"/>
  <c r="AA6" i="14"/>
  <c r="AH6" i="14"/>
  <c r="AI6" i="14"/>
  <c r="AA6" i="15"/>
  <c r="AH6" i="15"/>
  <c r="AI6" i="15"/>
  <c r="AI6" i="17"/>
  <c r="AF6" i="13"/>
  <c r="AJ6" i="13"/>
  <c r="AF6" i="14"/>
  <c r="AJ6" i="14"/>
  <c r="AF6" i="15"/>
  <c r="AJ6" i="15"/>
  <c r="AJ6" i="17"/>
  <c r="AH7" i="13"/>
  <c r="AA7" i="13"/>
  <c r="AI7" i="13"/>
  <c r="AA7" i="14"/>
  <c r="AH7" i="14"/>
  <c r="AI7" i="14"/>
  <c r="AA7" i="15"/>
  <c r="AH7" i="15"/>
  <c r="AI7" i="15"/>
  <c r="AI7" i="17"/>
  <c r="AF7" i="13"/>
  <c r="AJ7" i="13"/>
  <c r="AF7" i="14"/>
  <c r="AJ7" i="14"/>
  <c r="AF7" i="15"/>
  <c r="AJ7" i="15"/>
  <c r="AJ7" i="17"/>
  <c r="AA8" i="13"/>
  <c r="AH8" i="13"/>
  <c r="AI8" i="13"/>
  <c r="AA8" i="14"/>
  <c r="AH8" i="14"/>
  <c r="AI8" i="14"/>
  <c r="AA8" i="15"/>
  <c r="AH8" i="15"/>
  <c r="AI8" i="15"/>
  <c r="AI8" i="17"/>
  <c r="AF8" i="13"/>
  <c r="AJ8" i="13"/>
  <c r="AF8" i="14"/>
  <c r="AJ8" i="14"/>
  <c r="AF8" i="15"/>
  <c r="AJ8" i="15"/>
  <c r="AJ8" i="17"/>
  <c r="AA9" i="13"/>
  <c r="AH9" i="13"/>
  <c r="AI9" i="13"/>
  <c r="AA9" i="14"/>
  <c r="AH9" i="14"/>
  <c r="AI9" i="14"/>
  <c r="AA9" i="15"/>
  <c r="AH9" i="15"/>
  <c r="AI9" i="15"/>
  <c r="AI9" i="17"/>
  <c r="AF9" i="13"/>
  <c r="AJ9" i="13"/>
  <c r="AF9" i="14"/>
  <c r="AJ9" i="14"/>
  <c r="AF9" i="15"/>
  <c r="AJ9" i="15"/>
  <c r="AJ9" i="17"/>
  <c r="AA10" i="13"/>
  <c r="AH10" i="13"/>
  <c r="AI10" i="13"/>
  <c r="AA10" i="14"/>
  <c r="AH10" i="14"/>
  <c r="AI10" i="14"/>
  <c r="AA10" i="15"/>
  <c r="AH10" i="15"/>
  <c r="AI10" i="15"/>
  <c r="AI10" i="17"/>
  <c r="AF10" i="13"/>
  <c r="AJ10" i="13"/>
  <c r="AF10" i="14"/>
  <c r="AJ10" i="14"/>
  <c r="AF10" i="15"/>
  <c r="AJ10" i="15"/>
  <c r="AJ10" i="17"/>
  <c r="AA11" i="13"/>
  <c r="AH11" i="13"/>
  <c r="AI11" i="13"/>
  <c r="AA11" i="14"/>
  <c r="AH11" i="14"/>
  <c r="AI11" i="14"/>
  <c r="AA11" i="15"/>
  <c r="AH11" i="15"/>
  <c r="AI11" i="15"/>
  <c r="AI11" i="17"/>
  <c r="AF11" i="13"/>
  <c r="AJ11" i="13"/>
  <c r="AF11" i="14"/>
  <c r="AJ11" i="14"/>
  <c r="AF11" i="15"/>
  <c r="AJ11" i="15"/>
  <c r="AJ11" i="17"/>
  <c r="AA12" i="13"/>
  <c r="AH12" i="13"/>
  <c r="AI12" i="13"/>
  <c r="AA12" i="14"/>
  <c r="AH12" i="14"/>
  <c r="AI12" i="14"/>
  <c r="AA12" i="15"/>
  <c r="AH12" i="15"/>
  <c r="AI12" i="15"/>
  <c r="AI12" i="17"/>
  <c r="AF12" i="13"/>
  <c r="AJ12" i="13"/>
  <c r="AF12" i="14"/>
  <c r="AJ12" i="14"/>
  <c r="AF12" i="15"/>
  <c r="AJ12" i="15"/>
  <c r="AJ12" i="17"/>
  <c r="AA13" i="13"/>
  <c r="AH13" i="13"/>
  <c r="AI13" i="13"/>
  <c r="AA13" i="14"/>
  <c r="AH13" i="14"/>
  <c r="AI13" i="14"/>
  <c r="AA13" i="15"/>
  <c r="AH13" i="15"/>
  <c r="AI13" i="15"/>
  <c r="AI13" i="17"/>
  <c r="AF13" i="13"/>
  <c r="AJ13" i="13"/>
  <c r="AF13" i="14"/>
  <c r="AJ13" i="14"/>
  <c r="AF13" i="15"/>
  <c r="AJ13" i="15"/>
  <c r="AJ13" i="17"/>
  <c r="AA14" i="13"/>
  <c r="AH14" i="13"/>
  <c r="AI14" i="13"/>
  <c r="AA14" i="14"/>
  <c r="AH14" i="14"/>
  <c r="AI14" i="14"/>
  <c r="AA14" i="15"/>
  <c r="AH14" i="15"/>
  <c r="AI14" i="15"/>
  <c r="AI14" i="17"/>
  <c r="AF14" i="13"/>
  <c r="AJ14" i="13"/>
  <c r="AF14" i="14"/>
  <c r="AJ14" i="14"/>
  <c r="AF14" i="15"/>
  <c r="AJ14" i="15"/>
  <c r="AJ14" i="17"/>
  <c r="AA15" i="13"/>
  <c r="AH15" i="13"/>
  <c r="AI15" i="13"/>
  <c r="AA15" i="14"/>
  <c r="AH15" i="14"/>
  <c r="AI15" i="14"/>
  <c r="AA15" i="15"/>
  <c r="AH15" i="15"/>
  <c r="AI15" i="15"/>
  <c r="AI15" i="17"/>
  <c r="AF15" i="13"/>
  <c r="AJ15" i="13"/>
  <c r="AF15" i="14"/>
  <c r="AJ15" i="14"/>
  <c r="AF15" i="15"/>
  <c r="AJ15" i="15"/>
  <c r="AJ15" i="17"/>
  <c r="AA16" i="13"/>
  <c r="AH16" i="13"/>
  <c r="AI16" i="13"/>
  <c r="AA16" i="14"/>
  <c r="AH16" i="14"/>
  <c r="AI16" i="14"/>
  <c r="AA16" i="15"/>
  <c r="AH16" i="15"/>
  <c r="AI16" i="15"/>
  <c r="AI16" i="17"/>
  <c r="AF16" i="13"/>
  <c r="AJ16" i="13"/>
  <c r="AF16" i="14"/>
  <c r="AJ16" i="14"/>
  <c r="AF16" i="15"/>
  <c r="AJ16" i="15"/>
  <c r="AJ16" i="17"/>
  <c r="AA17" i="13"/>
  <c r="AH17" i="13"/>
  <c r="AI17" i="13"/>
  <c r="AA17" i="14"/>
  <c r="AH17" i="14"/>
  <c r="AI17" i="14"/>
  <c r="AA17" i="15"/>
  <c r="AH17" i="15"/>
  <c r="AI17" i="15"/>
  <c r="AI17" i="17"/>
  <c r="AF17" i="13"/>
  <c r="AJ17" i="13"/>
  <c r="AF17" i="14"/>
  <c r="AJ17" i="14"/>
  <c r="AF17" i="15"/>
  <c r="AJ17" i="15"/>
  <c r="AJ17" i="17"/>
  <c r="AA18" i="13"/>
  <c r="AH18" i="13"/>
  <c r="AI18" i="13"/>
  <c r="AA18" i="14"/>
  <c r="AH18" i="14"/>
  <c r="AI18" i="14"/>
  <c r="AA18" i="15"/>
  <c r="AH18" i="15"/>
  <c r="AI18" i="15"/>
  <c r="AI18" i="17"/>
  <c r="AF18" i="13"/>
  <c r="AJ18" i="13"/>
  <c r="AF18" i="14"/>
  <c r="AJ18" i="14"/>
  <c r="AF18" i="15"/>
  <c r="AJ18" i="15"/>
  <c r="AJ18" i="17"/>
  <c r="AA19" i="13"/>
  <c r="AH19" i="13"/>
  <c r="AI19" i="13"/>
  <c r="AA19" i="14"/>
  <c r="AH19" i="14"/>
  <c r="AI19" i="14"/>
  <c r="AA19" i="15"/>
  <c r="AH19" i="15"/>
  <c r="AI19" i="15"/>
  <c r="AI19" i="17"/>
  <c r="AF19" i="13"/>
  <c r="AJ19" i="13"/>
  <c r="AF19" i="14"/>
  <c r="AJ19" i="14"/>
  <c r="AF19" i="15"/>
  <c r="AJ19" i="15"/>
  <c r="AJ19" i="17"/>
  <c r="AA20" i="13"/>
  <c r="AH20" i="13"/>
  <c r="AI20" i="13"/>
  <c r="AA20" i="14"/>
  <c r="AH20" i="14"/>
  <c r="AI20" i="14"/>
  <c r="AA20" i="15"/>
  <c r="AH20" i="15"/>
  <c r="AI20" i="15"/>
  <c r="AI20" i="17"/>
  <c r="AF20" i="13"/>
  <c r="AJ20" i="13"/>
  <c r="AF20" i="14"/>
  <c r="AJ20" i="14"/>
  <c r="AF20" i="15"/>
  <c r="AJ20" i="15"/>
  <c r="AJ20" i="17"/>
  <c r="AA21" i="13"/>
  <c r="AH21" i="13"/>
  <c r="AI21" i="13"/>
  <c r="AA21" i="14"/>
  <c r="AH21" i="14"/>
  <c r="AI21" i="14"/>
  <c r="AA21" i="15"/>
  <c r="AH21" i="15"/>
  <c r="AI21" i="15"/>
  <c r="AI21" i="17"/>
  <c r="AF21" i="13"/>
  <c r="AJ21" i="13"/>
  <c r="AF21" i="14"/>
  <c r="AJ21" i="14"/>
  <c r="AF21" i="15"/>
  <c r="AJ21" i="15"/>
  <c r="AJ21" i="17"/>
  <c r="AA22" i="13"/>
  <c r="AH22" i="13"/>
  <c r="AI22" i="13"/>
  <c r="AA22" i="14"/>
  <c r="AH22" i="14"/>
  <c r="AI22" i="14"/>
  <c r="AA22" i="15"/>
  <c r="AH22" i="15"/>
  <c r="AI22" i="15"/>
  <c r="AI22" i="17"/>
  <c r="AF22" i="13"/>
  <c r="AJ22" i="13"/>
  <c r="AF22" i="14"/>
  <c r="AJ22" i="14"/>
  <c r="AF22" i="15"/>
  <c r="AJ22" i="15"/>
  <c r="AJ22" i="17"/>
  <c r="AA23" i="13"/>
  <c r="AH23" i="13"/>
  <c r="AI23" i="13"/>
  <c r="AA23" i="14"/>
  <c r="AH23" i="14"/>
  <c r="AI23" i="14"/>
  <c r="AA23" i="15"/>
  <c r="AH23" i="15"/>
  <c r="AI23" i="15"/>
  <c r="AI23" i="17"/>
  <c r="AF23" i="13"/>
  <c r="AJ23" i="13"/>
  <c r="AF23" i="14"/>
  <c r="AJ23" i="14"/>
  <c r="AF23" i="15"/>
  <c r="AJ23" i="15"/>
  <c r="AJ23" i="17"/>
  <c r="AA24" i="13"/>
  <c r="AH24" i="13"/>
  <c r="AI24" i="13"/>
  <c r="AA24" i="14"/>
  <c r="AH24" i="14"/>
  <c r="AI24" i="14"/>
  <c r="AA24" i="15"/>
  <c r="AH24" i="15"/>
  <c r="AI24" i="15"/>
  <c r="AI24" i="17"/>
  <c r="AF24" i="13"/>
  <c r="AJ24" i="13"/>
  <c r="AF24" i="14"/>
  <c r="AJ24" i="14"/>
  <c r="AF24" i="15"/>
  <c r="AJ24" i="15"/>
  <c r="AJ24" i="17"/>
  <c r="AA25" i="13"/>
  <c r="AH25" i="13"/>
  <c r="AI25" i="13"/>
  <c r="AA25" i="14"/>
  <c r="AH25" i="14"/>
  <c r="AI25" i="14"/>
  <c r="AA25" i="15"/>
  <c r="AH25" i="15"/>
  <c r="AI25" i="15"/>
  <c r="AI25" i="17"/>
  <c r="AF25" i="13"/>
  <c r="AJ25" i="13"/>
  <c r="AF25" i="14"/>
  <c r="AJ25" i="14"/>
  <c r="AF25" i="15"/>
  <c r="AJ25" i="15"/>
  <c r="AJ25" i="17"/>
  <c r="AA26" i="13"/>
  <c r="AH26" i="13"/>
  <c r="AI26" i="13"/>
  <c r="AA26" i="14"/>
  <c r="AH26" i="14"/>
  <c r="AI26" i="14"/>
  <c r="AA26" i="15"/>
  <c r="AH26" i="15"/>
  <c r="AI26" i="15"/>
  <c r="AI26" i="17"/>
  <c r="AF26" i="13"/>
  <c r="AJ26" i="13"/>
  <c r="AF26" i="14"/>
  <c r="AJ26" i="14"/>
  <c r="AF26" i="15"/>
  <c r="AJ26" i="15"/>
  <c r="AJ26" i="17"/>
  <c r="AA27" i="13"/>
  <c r="AH27" i="13"/>
  <c r="AI27" i="13"/>
  <c r="AA27" i="14"/>
  <c r="AH27" i="14"/>
  <c r="AI27" i="14"/>
  <c r="AA27" i="15"/>
  <c r="AH27" i="15"/>
  <c r="AI27" i="15"/>
  <c r="AI27" i="17"/>
  <c r="AF27" i="13"/>
  <c r="AJ27" i="13"/>
  <c r="AF27" i="14"/>
  <c r="AJ27" i="14"/>
  <c r="AF27" i="15"/>
  <c r="AJ27" i="15"/>
  <c r="AJ27" i="17"/>
  <c r="AA28" i="13"/>
  <c r="AH28" i="13"/>
  <c r="AI28" i="13"/>
  <c r="AA28" i="14"/>
  <c r="AH28" i="14"/>
  <c r="AI28" i="14"/>
  <c r="AA28" i="15"/>
  <c r="AH28" i="15"/>
  <c r="AI28" i="15"/>
  <c r="AI28" i="17"/>
  <c r="AF28" i="13"/>
  <c r="AJ28" i="13"/>
  <c r="AF28" i="14"/>
  <c r="AJ28" i="14"/>
  <c r="AF28" i="15"/>
  <c r="AJ28" i="15"/>
  <c r="AJ28" i="17"/>
  <c r="AA29" i="13"/>
  <c r="AH29" i="13"/>
  <c r="AI29" i="13"/>
  <c r="AA29" i="14"/>
  <c r="AH29" i="14"/>
  <c r="AI29" i="14"/>
  <c r="AA29" i="15"/>
  <c r="AH29" i="15"/>
  <c r="AI29" i="15"/>
  <c r="AI29" i="17"/>
  <c r="AF29" i="13"/>
  <c r="AJ29" i="13"/>
  <c r="AF29" i="14"/>
  <c r="AJ29" i="14"/>
  <c r="AF29" i="15"/>
  <c r="AJ29" i="15"/>
  <c r="AJ29" i="17"/>
  <c r="AA30" i="13"/>
  <c r="AH30" i="13"/>
  <c r="AI30" i="13"/>
  <c r="AA30" i="14"/>
  <c r="AH30" i="14"/>
  <c r="AI30" i="14"/>
  <c r="AA30" i="15"/>
  <c r="AH30" i="15"/>
  <c r="AI30" i="15"/>
  <c r="AI30" i="17"/>
  <c r="AF30" i="13"/>
  <c r="AJ30" i="13"/>
  <c r="AF30" i="14"/>
  <c r="AJ30" i="14"/>
  <c r="AF30" i="15"/>
  <c r="AJ30" i="15"/>
  <c r="AJ30" i="17"/>
  <c r="AA31" i="13"/>
  <c r="AH31" i="13"/>
  <c r="AI31" i="13"/>
  <c r="AA31" i="14"/>
  <c r="AH31" i="14"/>
  <c r="AI31" i="14"/>
  <c r="AA31" i="15"/>
  <c r="AH31" i="15"/>
  <c r="AI31" i="15"/>
  <c r="AI31" i="17"/>
  <c r="AF31" i="13"/>
  <c r="AJ31" i="13"/>
  <c r="AF31" i="14"/>
  <c r="AJ31" i="14"/>
  <c r="AF31" i="15"/>
  <c r="AJ31" i="15"/>
  <c r="AJ31" i="17"/>
  <c r="AH5" i="17"/>
  <c r="AH6" i="17"/>
  <c r="AH7" i="17"/>
  <c r="AH8" i="17"/>
  <c r="AH9" i="17"/>
  <c r="AH10" i="17"/>
  <c r="AH11" i="17"/>
  <c r="AH12" i="17"/>
  <c r="AH13" i="17"/>
  <c r="AH14" i="17"/>
  <c r="AH15" i="17"/>
  <c r="AH16" i="17"/>
  <c r="AH17" i="17"/>
  <c r="AH18" i="17"/>
  <c r="AH19" i="17"/>
  <c r="AH20" i="17"/>
  <c r="AH21" i="17"/>
  <c r="AH22" i="17"/>
  <c r="AH23" i="17"/>
  <c r="AH24" i="17"/>
  <c r="AH25" i="17"/>
  <c r="AH26" i="17"/>
  <c r="AH27" i="17"/>
  <c r="AH28" i="17"/>
  <c r="AH29" i="17"/>
  <c r="AH30" i="17"/>
  <c r="AH31" i="17"/>
  <c r="AH4" i="17"/>
  <c r="AG5" i="17"/>
  <c r="AG6" i="17"/>
  <c r="AG7" i="17"/>
  <c r="AG8" i="17"/>
  <c r="AG9" i="17"/>
  <c r="AG10" i="17"/>
  <c r="AG11" i="17"/>
  <c r="AG12" i="17"/>
  <c r="AG13" i="17"/>
  <c r="AG14" i="17"/>
  <c r="AG15" i="17"/>
  <c r="AG16" i="17"/>
  <c r="AG17" i="17"/>
  <c r="AG18" i="17"/>
  <c r="AG19" i="17"/>
  <c r="AG20" i="17"/>
  <c r="AG21" i="17"/>
  <c r="AG22" i="17"/>
  <c r="AG23" i="17"/>
  <c r="AG24" i="17"/>
  <c r="AG25" i="17"/>
  <c r="AG26" i="17"/>
  <c r="AG27" i="17"/>
  <c r="AG28" i="17"/>
  <c r="AG29" i="17"/>
  <c r="AG30" i="17"/>
  <c r="AG31" i="17"/>
  <c r="AG4" i="17"/>
  <c r="AF4" i="17"/>
  <c r="AF5" i="17"/>
  <c r="AF6" i="17"/>
  <c r="AF7" i="17"/>
  <c r="AF8" i="17"/>
  <c r="AF9" i="17"/>
  <c r="AF10" i="17"/>
  <c r="AF11" i="17"/>
  <c r="AF12" i="17"/>
  <c r="AF13" i="17"/>
  <c r="AF14" i="17"/>
  <c r="AF15" i="17"/>
  <c r="AF16" i="17"/>
  <c r="AF17" i="17"/>
  <c r="AF18" i="17"/>
  <c r="AF19" i="17"/>
  <c r="AF20" i="17"/>
  <c r="AF21" i="17"/>
  <c r="AF22" i="17"/>
  <c r="AF23" i="17"/>
  <c r="AF24" i="17"/>
  <c r="AF25" i="17"/>
  <c r="AF26" i="17"/>
  <c r="AF27" i="17"/>
  <c r="AF28" i="17"/>
  <c r="AF29" i="17"/>
  <c r="AF30" i="17"/>
  <c r="AF31" i="17"/>
  <c r="AE5" i="17"/>
  <c r="AE6" i="17"/>
  <c r="AE7" i="17"/>
  <c r="AE8" i="17"/>
  <c r="AE9" i="17"/>
  <c r="AE10" i="17"/>
  <c r="AE11" i="17"/>
  <c r="AE12" i="17"/>
  <c r="AE13" i="17"/>
  <c r="AE14" i="17"/>
  <c r="AE15" i="17"/>
  <c r="AE16" i="17"/>
  <c r="AE17" i="17"/>
  <c r="AE18" i="17"/>
  <c r="AE19" i="17"/>
  <c r="AE20" i="17"/>
  <c r="AE21" i="17"/>
  <c r="AE22" i="17"/>
  <c r="AE23" i="17"/>
  <c r="AE24" i="17"/>
  <c r="AE25" i="17"/>
  <c r="AE26" i="17"/>
  <c r="AE27" i="17"/>
  <c r="AE28" i="17"/>
  <c r="AE29" i="17"/>
  <c r="AE30" i="17"/>
  <c r="AE31" i="17"/>
  <c r="AD4" i="17"/>
  <c r="AD5" i="17"/>
  <c r="AD6" i="17"/>
  <c r="AD7" i="17"/>
  <c r="AD8" i="17"/>
  <c r="AD9" i="17"/>
  <c r="AD10" i="17"/>
  <c r="AD11" i="17"/>
  <c r="AD12" i="17"/>
  <c r="AD13" i="17"/>
  <c r="AD14" i="17"/>
  <c r="AD15" i="17"/>
  <c r="AD16" i="17"/>
  <c r="AD17" i="17"/>
  <c r="AD18" i="17"/>
  <c r="AD19" i="17"/>
  <c r="AD20" i="17"/>
  <c r="AD21" i="17"/>
  <c r="AD22" i="17"/>
  <c r="AD23" i="17"/>
  <c r="AD24" i="17"/>
  <c r="AD25" i="17"/>
  <c r="AD26" i="17"/>
  <c r="AD27" i="17"/>
  <c r="AD28" i="17"/>
  <c r="AD29" i="17"/>
  <c r="AD30" i="17"/>
  <c r="AD31" i="17"/>
  <c r="AC5" i="17"/>
  <c r="AC6" i="17"/>
  <c r="AC7" i="17"/>
  <c r="AC8" i="17"/>
  <c r="AC9" i="17"/>
  <c r="AC10" i="17"/>
  <c r="AC11" i="17"/>
  <c r="AC12" i="17"/>
  <c r="AC13" i="17"/>
  <c r="AC14" i="17"/>
  <c r="AC15" i="17"/>
  <c r="AC16" i="17"/>
  <c r="AC17" i="17"/>
  <c r="AC18" i="17"/>
  <c r="AC19" i="17"/>
  <c r="AC20" i="17"/>
  <c r="AC21" i="17"/>
  <c r="AC22" i="17"/>
  <c r="AC23" i="17"/>
  <c r="AC24" i="17"/>
  <c r="AC25" i="17"/>
  <c r="AC26" i="17"/>
  <c r="AC27" i="17"/>
  <c r="AC28" i="17"/>
  <c r="AC29" i="17"/>
  <c r="AC30" i="17"/>
  <c r="AC31" i="17"/>
  <c r="AB5" i="17"/>
  <c r="AB6" i="17"/>
  <c r="AB7" i="17"/>
  <c r="AB8" i="17"/>
  <c r="AB9" i="17"/>
  <c r="AB10" i="17"/>
  <c r="AB11" i="17"/>
  <c r="AB12" i="17"/>
  <c r="AB13" i="17"/>
  <c r="AB14" i="17"/>
  <c r="AB15" i="17"/>
  <c r="AB16" i="17"/>
  <c r="AB17" i="17"/>
  <c r="AB18" i="17"/>
  <c r="AB19" i="17"/>
  <c r="AB20" i="17"/>
  <c r="AB21" i="17"/>
  <c r="AB22" i="17"/>
  <c r="AB23" i="17"/>
  <c r="AB24" i="17"/>
  <c r="AB25" i="17"/>
  <c r="AB26" i="17"/>
  <c r="AB27" i="17"/>
  <c r="AB28" i="17"/>
  <c r="AB29" i="17"/>
  <c r="AB30" i="17"/>
  <c r="AB31" i="17"/>
  <c r="AB4" i="17"/>
  <c r="AC4" i="17"/>
  <c r="AE4" i="17"/>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4" i="17"/>
  <c r="Y5" i="17"/>
  <c r="Y6" i="17"/>
  <c r="Y7" i="17"/>
  <c r="Y8" i="17"/>
  <c r="Y9" i="17"/>
  <c r="Y10" i="17"/>
  <c r="Y11" i="17"/>
  <c r="Y12" i="17"/>
  <c r="Y13" i="17"/>
  <c r="Y14" i="17"/>
  <c r="Y15" i="17"/>
  <c r="Y16" i="17"/>
  <c r="Y17" i="17"/>
  <c r="Y18" i="17"/>
  <c r="Y19" i="17"/>
  <c r="Y20" i="17"/>
  <c r="Y21" i="17"/>
  <c r="Y22" i="17"/>
  <c r="Y23" i="17"/>
  <c r="Y24" i="17"/>
  <c r="Y25" i="17"/>
  <c r="Y26" i="17"/>
  <c r="Y27" i="17"/>
  <c r="Y28" i="17"/>
  <c r="Y29" i="17"/>
  <c r="Y30" i="17"/>
  <c r="Y31" i="17"/>
  <c r="Y4" i="17"/>
  <c r="X5" i="17"/>
  <c r="X6" i="17"/>
  <c r="X7" i="17"/>
  <c r="X8" i="17"/>
  <c r="X9" i="17"/>
  <c r="X10" i="17"/>
  <c r="X11" i="17"/>
  <c r="X12" i="17"/>
  <c r="X13" i="17"/>
  <c r="X14" i="17"/>
  <c r="X15" i="17"/>
  <c r="X16" i="17"/>
  <c r="X17" i="17"/>
  <c r="X18" i="17"/>
  <c r="X19" i="17"/>
  <c r="X20" i="17"/>
  <c r="X21" i="17"/>
  <c r="X22" i="17"/>
  <c r="X23" i="17"/>
  <c r="X24" i="17"/>
  <c r="X25" i="17"/>
  <c r="X26" i="17"/>
  <c r="X27" i="17"/>
  <c r="X28" i="17"/>
  <c r="X29" i="17"/>
  <c r="X30" i="17"/>
  <c r="X31" i="17"/>
  <c r="X4" i="17"/>
  <c r="W5" i="13"/>
  <c r="W5" i="14"/>
  <c r="W5" i="15"/>
  <c r="W5" i="17"/>
  <c r="W6" i="13"/>
  <c r="W6" i="14"/>
  <c r="W6" i="15"/>
  <c r="W6" i="17"/>
  <c r="W7" i="13"/>
  <c r="W7" i="14"/>
  <c r="W7" i="15"/>
  <c r="W7" i="17"/>
  <c r="W8" i="13"/>
  <c r="W8" i="14"/>
  <c r="W8" i="15"/>
  <c r="W8" i="17"/>
  <c r="W9" i="13"/>
  <c r="W9" i="14"/>
  <c r="W9" i="15"/>
  <c r="W9" i="17"/>
  <c r="W10" i="13"/>
  <c r="W10" i="14"/>
  <c r="W10" i="15"/>
  <c r="W10" i="17"/>
  <c r="W11" i="13"/>
  <c r="W11" i="14"/>
  <c r="W11" i="15"/>
  <c r="W11" i="17"/>
  <c r="W12" i="13"/>
  <c r="W12" i="14"/>
  <c r="W12" i="15"/>
  <c r="W12" i="17"/>
  <c r="W13" i="13"/>
  <c r="W13" i="14"/>
  <c r="W13" i="15"/>
  <c r="W13" i="17"/>
  <c r="W14" i="13"/>
  <c r="W14" i="14"/>
  <c r="W14" i="15"/>
  <c r="W14" i="17"/>
  <c r="W15" i="13"/>
  <c r="W15" i="14"/>
  <c r="W15" i="15"/>
  <c r="W15" i="17"/>
  <c r="W16" i="13"/>
  <c r="W16" i="14"/>
  <c r="W16" i="15"/>
  <c r="W16" i="17"/>
  <c r="W17" i="13"/>
  <c r="W17" i="14"/>
  <c r="W17" i="15"/>
  <c r="W17" i="17"/>
  <c r="W18" i="13"/>
  <c r="W18" i="14"/>
  <c r="W18" i="15"/>
  <c r="W18" i="17"/>
  <c r="W19" i="13"/>
  <c r="W19" i="14"/>
  <c r="W19" i="15"/>
  <c r="W19" i="17"/>
  <c r="W20" i="13"/>
  <c r="W20" i="14"/>
  <c r="W20" i="15"/>
  <c r="W20" i="17"/>
  <c r="W21" i="13"/>
  <c r="W21" i="14"/>
  <c r="W21" i="15"/>
  <c r="W21" i="17"/>
  <c r="W22" i="13"/>
  <c r="W22" i="14"/>
  <c r="W22" i="15"/>
  <c r="W22" i="17"/>
  <c r="W23" i="13"/>
  <c r="W23" i="14"/>
  <c r="W23" i="15"/>
  <c r="W23" i="17"/>
  <c r="W24" i="13"/>
  <c r="W24" i="14"/>
  <c r="W24" i="15"/>
  <c r="W24" i="17"/>
  <c r="W25" i="13"/>
  <c r="W25" i="14"/>
  <c r="W25" i="15"/>
  <c r="W25" i="17"/>
  <c r="W26" i="13"/>
  <c r="W26" i="14"/>
  <c r="W26" i="15"/>
  <c r="W26" i="17"/>
  <c r="W27" i="13"/>
  <c r="W27" i="14"/>
  <c r="W27" i="15"/>
  <c r="W27" i="17"/>
  <c r="W28" i="13"/>
  <c r="W28" i="14"/>
  <c r="W28" i="15"/>
  <c r="W28" i="17"/>
  <c r="W29" i="13"/>
  <c r="W29" i="14"/>
  <c r="W29" i="15"/>
  <c r="W29" i="17"/>
  <c r="W30" i="13"/>
  <c r="W30" i="14"/>
  <c r="W30" i="15"/>
  <c r="W30" i="17"/>
  <c r="W31" i="13"/>
  <c r="W31" i="14"/>
  <c r="W31" i="15"/>
  <c r="W31" i="17"/>
  <c r="W4" i="14"/>
  <c r="W4" i="15"/>
  <c r="W4" i="17"/>
  <c r="U5" i="17"/>
  <c r="U6" i="17"/>
  <c r="U7" i="17"/>
  <c r="U8" i="17"/>
  <c r="U9" i="17"/>
  <c r="U10" i="17"/>
  <c r="U11" i="17"/>
  <c r="U12" i="17"/>
  <c r="U13" i="17"/>
  <c r="U14" i="17"/>
  <c r="U15" i="17"/>
  <c r="U16" i="17"/>
  <c r="U17" i="17"/>
  <c r="U18" i="17"/>
  <c r="U19" i="17"/>
  <c r="U20" i="17"/>
  <c r="U21" i="17"/>
  <c r="U22" i="17"/>
  <c r="U23" i="17"/>
  <c r="U24" i="17"/>
  <c r="U25" i="17"/>
  <c r="U26" i="17"/>
  <c r="U27" i="17"/>
  <c r="U28" i="17"/>
  <c r="U29" i="17"/>
  <c r="U30" i="17"/>
  <c r="U31" i="17"/>
  <c r="U4" i="17"/>
  <c r="T5" i="17"/>
  <c r="T6" i="17"/>
  <c r="T7" i="17"/>
  <c r="T8" i="17"/>
  <c r="T9" i="17"/>
  <c r="T10" i="17"/>
  <c r="T11" i="17"/>
  <c r="T12" i="17"/>
  <c r="T13" i="17"/>
  <c r="T14" i="17"/>
  <c r="T15" i="17"/>
  <c r="T16" i="17"/>
  <c r="T17" i="17"/>
  <c r="T18" i="17"/>
  <c r="T19" i="17"/>
  <c r="T20" i="17"/>
  <c r="T21" i="17"/>
  <c r="T22" i="17"/>
  <c r="T23" i="17"/>
  <c r="T24" i="17"/>
  <c r="T25" i="17"/>
  <c r="T26" i="17"/>
  <c r="T27" i="17"/>
  <c r="T28" i="17"/>
  <c r="T29" i="17"/>
  <c r="T30" i="17"/>
  <c r="T31" i="17"/>
  <c r="T4" i="17"/>
  <c r="S5"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4" i="17"/>
  <c r="R5" i="13"/>
  <c r="R5" i="14"/>
  <c r="R5" i="15"/>
  <c r="R5" i="17"/>
  <c r="R6" i="13"/>
  <c r="R6" i="14"/>
  <c r="R6" i="15"/>
  <c r="R6" i="17"/>
  <c r="R7" i="13"/>
  <c r="R7" i="14"/>
  <c r="R7" i="15"/>
  <c r="R7" i="17"/>
  <c r="R8" i="13"/>
  <c r="R8" i="14"/>
  <c r="R8" i="15"/>
  <c r="R8" i="17"/>
  <c r="R9" i="13"/>
  <c r="R9" i="14"/>
  <c r="R9" i="15"/>
  <c r="R9" i="17"/>
  <c r="R10" i="13"/>
  <c r="R10" i="14"/>
  <c r="R10" i="15"/>
  <c r="R10" i="17"/>
  <c r="R11" i="13"/>
  <c r="R11" i="14"/>
  <c r="R11" i="15"/>
  <c r="R11" i="17"/>
  <c r="R12" i="13"/>
  <c r="R12" i="14"/>
  <c r="R12" i="15"/>
  <c r="R12" i="17"/>
  <c r="R13" i="13"/>
  <c r="R13" i="14"/>
  <c r="R13" i="15"/>
  <c r="R13" i="17"/>
  <c r="R14" i="13"/>
  <c r="R14" i="14"/>
  <c r="R14" i="15"/>
  <c r="R14" i="17"/>
  <c r="R15" i="13"/>
  <c r="R15" i="14"/>
  <c r="R15" i="15"/>
  <c r="R15" i="17"/>
  <c r="R16" i="13"/>
  <c r="R16" i="14"/>
  <c r="R16" i="15"/>
  <c r="R16" i="17"/>
  <c r="R17" i="13"/>
  <c r="R17" i="14"/>
  <c r="R17" i="15"/>
  <c r="R17" i="17"/>
  <c r="R18" i="13"/>
  <c r="R18" i="14"/>
  <c r="R18" i="15"/>
  <c r="R18" i="17"/>
  <c r="R19" i="13"/>
  <c r="R19" i="14"/>
  <c r="R19" i="15"/>
  <c r="R19" i="17"/>
  <c r="R20" i="13"/>
  <c r="R20" i="14"/>
  <c r="R20" i="15"/>
  <c r="R20" i="17"/>
  <c r="R21" i="13"/>
  <c r="R21" i="14"/>
  <c r="R21" i="15"/>
  <c r="R21" i="17"/>
  <c r="R22" i="13"/>
  <c r="R22" i="14"/>
  <c r="R22" i="15"/>
  <c r="R22" i="17"/>
  <c r="R23" i="13"/>
  <c r="R23" i="14"/>
  <c r="R23" i="15"/>
  <c r="R23" i="17"/>
  <c r="R24" i="13"/>
  <c r="R24" i="14"/>
  <c r="R24" i="15"/>
  <c r="R24" i="17"/>
  <c r="R25" i="13"/>
  <c r="R25" i="14"/>
  <c r="R25" i="15"/>
  <c r="R25" i="17"/>
  <c r="R26" i="13"/>
  <c r="R26" i="14"/>
  <c r="R26" i="15"/>
  <c r="R26" i="17"/>
  <c r="R27" i="13"/>
  <c r="R27" i="14"/>
  <c r="R27" i="15"/>
  <c r="R27" i="17"/>
  <c r="R28" i="13"/>
  <c r="R28" i="14"/>
  <c r="R28" i="15"/>
  <c r="R28" i="17"/>
  <c r="R29" i="13"/>
  <c r="R29" i="14"/>
  <c r="R29" i="15"/>
  <c r="R29" i="17"/>
  <c r="R30" i="13"/>
  <c r="R30" i="14"/>
  <c r="R30" i="15"/>
  <c r="R30" i="17"/>
  <c r="R31" i="13"/>
  <c r="R31" i="14"/>
  <c r="R31" i="15"/>
  <c r="R31" i="17"/>
  <c r="R4" i="14"/>
  <c r="R4" i="15"/>
  <c r="R4" i="17"/>
  <c r="Q5" i="17"/>
  <c r="Q6" i="17"/>
  <c r="Q7" i="17"/>
  <c r="Q8" i="17"/>
  <c r="Q9" i="17"/>
  <c r="Q10" i="17"/>
  <c r="Q11" i="17"/>
  <c r="Q12" i="17"/>
  <c r="Q13" i="17"/>
  <c r="Q14" i="17"/>
  <c r="Q15" i="17"/>
  <c r="Q16" i="17"/>
  <c r="Q17" i="17"/>
  <c r="Q18" i="17"/>
  <c r="Q19" i="17"/>
  <c r="Q20" i="17"/>
  <c r="Q21" i="17"/>
  <c r="Q22" i="17"/>
  <c r="Q23" i="17"/>
  <c r="Q24" i="17"/>
  <c r="Q25" i="17"/>
  <c r="Q26" i="17"/>
  <c r="Q27" i="17"/>
  <c r="Q28" i="17"/>
  <c r="Q29" i="17"/>
  <c r="Q30" i="17"/>
  <c r="Q31" i="17"/>
  <c r="Q4"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4" i="17"/>
  <c r="O31"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4" i="17"/>
  <c r="N5" i="13"/>
  <c r="N5" i="14"/>
  <c r="N5" i="15"/>
  <c r="N5" i="17"/>
  <c r="N6" i="13"/>
  <c r="N6" i="14"/>
  <c r="N6" i="15"/>
  <c r="N6" i="17"/>
  <c r="N7" i="13"/>
  <c r="N7" i="14"/>
  <c r="N7" i="15"/>
  <c r="N7" i="17"/>
  <c r="N8" i="13"/>
  <c r="N8" i="14"/>
  <c r="N8" i="15"/>
  <c r="N8" i="17"/>
  <c r="N9" i="13"/>
  <c r="N9" i="14"/>
  <c r="N9" i="15"/>
  <c r="N9" i="17"/>
  <c r="N10" i="13"/>
  <c r="N10" i="14"/>
  <c r="N10" i="15"/>
  <c r="N10" i="17"/>
  <c r="N11" i="13"/>
  <c r="N11" i="14"/>
  <c r="N11" i="15"/>
  <c r="N11" i="17"/>
  <c r="N12" i="13"/>
  <c r="N12" i="14"/>
  <c r="N12" i="15"/>
  <c r="N12" i="17"/>
  <c r="N13" i="13"/>
  <c r="N13" i="14"/>
  <c r="N13" i="15"/>
  <c r="N13" i="17"/>
  <c r="N14" i="13"/>
  <c r="N14" i="14"/>
  <c r="N14" i="15"/>
  <c r="N14" i="17"/>
  <c r="N15" i="13"/>
  <c r="N15" i="14"/>
  <c r="N15" i="15"/>
  <c r="N15" i="17"/>
  <c r="N16" i="13"/>
  <c r="N16" i="14"/>
  <c r="N16" i="15"/>
  <c r="N16" i="17"/>
  <c r="N17" i="13"/>
  <c r="N17" i="14"/>
  <c r="N17" i="15"/>
  <c r="N17" i="17"/>
  <c r="N18" i="13"/>
  <c r="N18" i="14"/>
  <c r="N18" i="15"/>
  <c r="N18" i="17"/>
  <c r="N19" i="13"/>
  <c r="N19" i="14"/>
  <c r="N19" i="15"/>
  <c r="N19" i="17"/>
  <c r="N20" i="13"/>
  <c r="N20" i="14"/>
  <c r="N20" i="15"/>
  <c r="N20" i="17"/>
  <c r="N21" i="13"/>
  <c r="N21" i="14"/>
  <c r="N21" i="15"/>
  <c r="N21" i="17"/>
  <c r="N22" i="13"/>
  <c r="N22" i="14"/>
  <c r="N22" i="15"/>
  <c r="N22" i="17"/>
  <c r="N23" i="13"/>
  <c r="N23" i="14"/>
  <c r="N23" i="15"/>
  <c r="N23" i="17"/>
  <c r="N24" i="13"/>
  <c r="N24" i="14"/>
  <c r="N24" i="15"/>
  <c r="N24" i="17"/>
  <c r="N25" i="13"/>
  <c r="N25" i="14"/>
  <c r="N25" i="15"/>
  <c r="N25" i="17"/>
  <c r="N26" i="13"/>
  <c r="N26" i="14"/>
  <c r="N26" i="15"/>
  <c r="N26" i="17"/>
  <c r="N27" i="13"/>
  <c r="N27" i="14"/>
  <c r="N27" i="15"/>
  <c r="N27" i="17"/>
  <c r="N28" i="13"/>
  <c r="N28" i="14"/>
  <c r="N28" i="15"/>
  <c r="N28" i="17"/>
  <c r="N29" i="13"/>
  <c r="N29" i="14"/>
  <c r="N29" i="15"/>
  <c r="N29" i="17"/>
  <c r="N30" i="13"/>
  <c r="N30" i="14"/>
  <c r="N30" i="15"/>
  <c r="N30" i="17"/>
  <c r="N31" i="13"/>
  <c r="N31" i="14"/>
  <c r="N31" i="15"/>
  <c r="N31" i="17"/>
  <c r="N4" i="14"/>
  <c r="N4" i="15"/>
  <c r="N4" i="17"/>
  <c r="M5" i="13"/>
  <c r="M5" i="14"/>
  <c r="M5" i="15"/>
  <c r="M5" i="17"/>
  <c r="M6" i="13"/>
  <c r="M6" i="14"/>
  <c r="M6" i="15"/>
  <c r="M6" i="17"/>
  <c r="M7" i="13"/>
  <c r="M7" i="14"/>
  <c r="M7" i="15"/>
  <c r="M7" i="17"/>
  <c r="M8" i="13"/>
  <c r="M8" i="14"/>
  <c r="M8" i="15"/>
  <c r="M8" i="17"/>
  <c r="M9" i="13"/>
  <c r="M9" i="14"/>
  <c r="M9" i="15"/>
  <c r="M9" i="17"/>
  <c r="M10" i="13"/>
  <c r="M10" i="14"/>
  <c r="M10" i="15"/>
  <c r="M10" i="17"/>
  <c r="M11" i="13"/>
  <c r="M11" i="14"/>
  <c r="M11" i="15"/>
  <c r="M11" i="17"/>
  <c r="M12" i="13"/>
  <c r="M12" i="14"/>
  <c r="M12" i="15"/>
  <c r="M12" i="17"/>
  <c r="M13" i="13"/>
  <c r="M13" i="14"/>
  <c r="M13" i="15"/>
  <c r="M13" i="17"/>
  <c r="M14" i="13"/>
  <c r="M14" i="14"/>
  <c r="M14" i="15"/>
  <c r="M14" i="17"/>
  <c r="M15" i="13"/>
  <c r="M15" i="14"/>
  <c r="M15" i="15"/>
  <c r="M15" i="17"/>
  <c r="M16" i="13"/>
  <c r="M16" i="14"/>
  <c r="M16" i="15"/>
  <c r="M16" i="17"/>
  <c r="M17" i="13"/>
  <c r="M17" i="14"/>
  <c r="M17" i="15"/>
  <c r="M17" i="17"/>
  <c r="M18" i="13"/>
  <c r="M18" i="14"/>
  <c r="M18" i="15"/>
  <c r="M18" i="17"/>
  <c r="M19" i="13"/>
  <c r="M19" i="14"/>
  <c r="M19" i="15"/>
  <c r="M19" i="17"/>
  <c r="M20" i="13"/>
  <c r="M20" i="14"/>
  <c r="M20" i="15"/>
  <c r="M20" i="17"/>
  <c r="M21" i="13"/>
  <c r="M21" i="14"/>
  <c r="M21" i="15"/>
  <c r="M21" i="17"/>
  <c r="M22" i="13"/>
  <c r="M22" i="14"/>
  <c r="M22" i="15"/>
  <c r="M22" i="17"/>
  <c r="M23" i="13"/>
  <c r="M23" i="14"/>
  <c r="M23" i="15"/>
  <c r="M23" i="17"/>
  <c r="M24" i="13"/>
  <c r="M24" i="14"/>
  <c r="M24" i="15"/>
  <c r="M24" i="17"/>
  <c r="M25" i="13"/>
  <c r="M25" i="14"/>
  <c r="M25" i="15"/>
  <c r="M25" i="17"/>
  <c r="M26" i="13"/>
  <c r="M26" i="14"/>
  <c r="M26" i="15"/>
  <c r="M26" i="17"/>
  <c r="M27" i="13"/>
  <c r="M27" i="14"/>
  <c r="M27" i="15"/>
  <c r="M27" i="17"/>
  <c r="M28" i="13"/>
  <c r="M28" i="14"/>
  <c r="M28" i="15"/>
  <c r="M28" i="17"/>
  <c r="M29" i="13"/>
  <c r="M29" i="14"/>
  <c r="M29" i="15"/>
  <c r="M29" i="17"/>
  <c r="M30" i="13"/>
  <c r="M30" i="14"/>
  <c r="M30" i="15"/>
  <c r="M30" i="17"/>
  <c r="M31" i="13"/>
  <c r="M31" i="14"/>
  <c r="M31" i="15"/>
  <c r="M31" i="17"/>
  <c r="M4" i="14"/>
  <c r="M4" i="15"/>
  <c r="M4" i="17"/>
  <c r="L5" i="13"/>
  <c r="L5" i="14"/>
  <c r="L5" i="15"/>
  <c r="L5" i="17"/>
  <c r="L6" i="13"/>
  <c r="L6" i="14"/>
  <c r="L6" i="15"/>
  <c r="L6" i="17"/>
  <c r="L7" i="13"/>
  <c r="L7" i="14"/>
  <c r="L7" i="15"/>
  <c r="L7" i="17"/>
  <c r="L8" i="13"/>
  <c r="L8" i="14"/>
  <c r="L8" i="15"/>
  <c r="L8" i="17"/>
  <c r="L9" i="13"/>
  <c r="L9" i="14"/>
  <c r="L9" i="15"/>
  <c r="L9" i="17"/>
  <c r="L10" i="13"/>
  <c r="L10" i="14"/>
  <c r="L10" i="15"/>
  <c r="L10" i="17"/>
  <c r="L11" i="13"/>
  <c r="L11" i="14"/>
  <c r="L11" i="15"/>
  <c r="L11" i="17"/>
  <c r="L12" i="13"/>
  <c r="L12" i="14"/>
  <c r="L12" i="15"/>
  <c r="L12" i="17"/>
  <c r="L13" i="13"/>
  <c r="L13" i="14"/>
  <c r="L13" i="15"/>
  <c r="L13" i="17"/>
  <c r="L14" i="13"/>
  <c r="L14" i="14"/>
  <c r="L14" i="15"/>
  <c r="L14" i="17"/>
  <c r="L15" i="13"/>
  <c r="L15" i="14"/>
  <c r="L15" i="15"/>
  <c r="L15" i="17"/>
  <c r="L16" i="13"/>
  <c r="L16" i="14"/>
  <c r="L16" i="15"/>
  <c r="L16" i="17"/>
  <c r="L17" i="13"/>
  <c r="L17" i="14"/>
  <c r="L17" i="15"/>
  <c r="L17" i="17"/>
  <c r="L18" i="13"/>
  <c r="L18" i="14"/>
  <c r="L18" i="15"/>
  <c r="L18" i="17"/>
  <c r="L19" i="13"/>
  <c r="L19" i="14"/>
  <c r="L19" i="15"/>
  <c r="L19" i="17"/>
  <c r="L20" i="13"/>
  <c r="L20" i="14"/>
  <c r="L20" i="15"/>
  <c r="L20" i="17"/>
  <c r="L21" i="13"/>
  <c r="L21" i="14"/>
  <c r="L21" i="15"/>
  <c r="L21" i="17"/>
  <c r="L22" i="13"/>
  <c r="L22" i="14"/>
  <c r="L22" i="15"/>
  <c r="L22" i="17"/>
  <c r="L23" i="13"/>
  <c r="L23" i="14"/>
  <c r="L23" i="15"/>
  <c r="L23" i="17"/>
  <c r="L24" i="13"/>
  <c r="L24" i="14"/>
  <c r="L24" i="15"/>
  <c r="L24" i="17"/>
  <c r="L25" i="13"/>
  <c r="L25" i="14"/>
  <c r="L25" i="15"/>
  <c r="L25" i="17"/>
  <c r="L26" i="13"/>
  <c r="L26" i="14"/>
  <c r="L26" i="15"/>
  <c r="L26" i="17"/>
  <c r="L27" i="13"/>
  <c r="L27" i="14"/>
  <c r="L27" i="15"/>
  <c r="L27" i="17"/>
  <c r="L28" i="13"/>
  <c r="L28" i="14"/>
  <c r="L28" i="15"/>
  <c r="L28" i="17"/>
  <c r="L29" i="13"/>
  <c r="L29" i="14"/>
  <c r="L29" i="15"/>
  <c r="L29" i="17"/>
  <c r="L30" i="13"/>
  <c r="L30" i="14"/>
  <c r="L30" i="15"/>
  <c r="L30" i="17"/>
  <c r="L31" i="13"/>
  <c r="L31" i="14"/>
  <c r="L31" i="15"/>
  <c r="L31" i="17"/>
  <c r="L4" i="14"/>
  <c r="L4" i="15"/>
  <c r="L4" i="17"/>
  <c r="J5" i="17"/>
  <c r="J6" i="17"/>
  <c r="J7" i="17"/>
  <c r="J8" i="17"/>
  <c r="J9" i="17"/>
  <c r="J10" i="17"/>
  <c r="J11" i="17"/>
  <c r="J12" i="17"/>
  <c r="J13" i="17"/>
  <c r="J14" i="17"/>
  <c r="J15" i="17"/>
  <c r="J16" i="17"/>
  <c r="J17" i="17"/>
  <c r="J18" i="17"/>
  <c r="J19" i="17"/>
  <c r="J20" i="17"/>
  <c r="J21" i="17"/>
  <c r="J22" i="17"/>
  <c r="J23" i="17"/>
  <c r="J24" i="17"/>
  <c r="J25" i="17"/>
  <c r="J26" i="17"/>
  <c r="J27" i="17"/>
  <c r="J28" i="17"/>
  <c r="J29" i="17"/>
  <c r="J30" i="17"/>
  <c r="J31" i="17"/>
  <c r="J4" i="17"/>
  <c r="I5" i="17"/>
  <c r="I6" i="17"/>
  <c r="I7" i="17"/>
  <c r="I8" i="17"/>
  <c r="I9" i="17"/>
  <c r="I10" i="17"/>
  <c r="I11" i="17"/>
  <c r="I12" i="17"/>
  <c r="I13" i="17"/>
  <c r="I14" i="17"/>
  <c r="I15" i="17"/>
  <c r="I16" i="17"/>
  <c r="I17" i="17"/>
  <c r="I18" i="17"/>
  <c r="I19" i="17"/>
  <c r="I20" i="17"/>
  <c r="I21" i="17"/>
  <c r="I22" i="17"/>
  <c r="I23" i="17"/>
  <c r="I24" i="17"/>
  <c r="I25" i="17"/>
  <c r="I26" i="17"/>
  <c r="I27" i="17"/>
  <c r="I28" i="17"/>
  <c r="I29" i="17"/>
  <c r="I30" i="17"/>
  <c r="I31" i="17"/>
  <c r="I4" i="17"/>
  <c r="H5" i="13"/>
  <c r="H5" i="14"/>
  <c r="H5" i="15"/>
  <c r="H5" i="17"/>
  <c r="H6" i="13"/>
  <c r="H6" i="14"/>
  <c r="H6" i="15"/>
  <c r="H6" i="17"/>
  <c r="H7" i="13"/>
  <c r="H7" i="14"/>
  <c r="H7" i="15"/>
  <c r="H7" i="17"/>
  <c r="H8" i="13"/>
  <c r="H8" i="14"/>
  <c r="H8" i="15"/>
  <c r="H8" i="17"/>
  <c r="H9" i="13"/>
  <c r="H9" i="14"/>
  <c r="H9" i="15"/>
  <c r="H9" i="17"/>
  <c r="H10" i="13"/>
  <c r="H10" i="14"/>
  <c r="H10" i="15"/>
  <c r="H10" i="17"/>
  <c r="H11" i="13"/>
  <c r="H11" i="14"/>
  <c r="H11" i="15"/>
  <c r="H11" i="17"/>
  <c r="H12" i="13"/>
  <c r="H12" i="14"/>
  <c r="H12" i="15"/>
  <c r="H12" i="17"/>
  <c r="H13" i="13"/>
  <c r="H13" i="14"/>
  <c r="H13" i="15"/>
  <c r="H13" i="17"/>
  <c r="H14" i="13"/>
  <c r="H14" i="14"/>
  <c r="H14" i="15"/>
  <c r="H14" i="17"/>
  <c r="H15" i="13"/>
  <c r="H15" i="14"/>
  <c r="H15" i="15"/>
  <c r="H15" i="17"/>
  <c r="H16" i="13"/>
  <c r="H16" i="14"/>
  <c r="H16" i="15"/>
  <c r="H16" i="17"/>
  <c r="H17" i="13"/>
  <c r="H17" i="14"/>
  <c r="H17" i="15"/>
  <c r="H17" i="17"/>
  <c r="H18" i="13"/>
  <c r="H18" i="14"/>
  <c r="H18" i="15"/>
  <c r="H18" i="17"/>
  <c r="H19" i="13"/>
  <c r="H19" i="14"/>
  <c r="H19" i="15"/>
  <c r="H19" i="17"/>
  <c r="H20" i="13"/>
  <c r="H20" i="14"/>
  <c r="H20" i="15"/>
  <c r="H20" i="17"/>
  <c r="H21" i="13"/>
  <c r="H21" i="14"/>
  <c r="H21" i="15"/>
  <c r="H21" i="17"/>
  <c r="H22" i="13"/>
  <c r="H22" i="14"/>
  <c r="H22" i="15"/>
  <c r="H22" i="17"/>
  <c r="H23" i="13"/>
  <c r="H23" i="14"/>
  <c r="H23" i="15"/>
  <c r="H23" i="17"/>
  <c r="H24" i="13"/>
  <c r="H24" i="14"/>
  <c r="H24" i="15"/>
  <c r="H24" i="17"/>
  <c r="H25" i="13"/>
  <c r="H25" i="14"/>
  <c r="H25" i="15"/>
  <c r="H25" i="17"/>
  <c r="H26" i="13"/>
  <c r="H26" i="14"/>
  <c r="H26" i="15"/>
  <c r="H26" i="17"/>
  <c r="H27" i="13"/>
  <c r="H27" i="14"/>
  <c r="H27" i="15"/>
  <c r="H27" i="17"/>
  <c r="H28" i="13"/>
  <c r="H28" i="14"/>
  <c r="H28" i="15"/>
  <c r="H28" i="17"/>
  <c r="H29" i="13"/>
  <c r="H29" i="14"/>
  <c r="H29" i="15"/>
  <c r="H29" i="17"/>
  <c r="H30" i="13"/>
  <c r="H30" i="14"/>
  <c r="H30" i="15"/>
  <c r="H30" i="17"/>
  <c r="H31" i="13"/>
  <c r="H31" i="14"/>
  <c r="H31" i="15"/>
  <c r="H31" i="17"/>
  <c r="H4" i="14"/>
  <c r="H4" i="15"/>
  <c r="H4" i="17"/>
  <c r="F5" i="17"/>
  <c r="F6" i="17"/>
  <c r="F7" i="17"/>
  <c r="F8" i="17"/>
  <c r="F9" i="17"/>
  <c r="F10" i="17"/>
  <c r="F11" i="17"/>
  <c r="F12" i="17"/>
  <c r="F13" i="17"/>
  <c r="F14" i="17"/>
  <c r="F15" i="17"/>
  <c r="F16" i="17"/>
  <c r="F17" i="17"/>
  <c r="F18" i="17"/>
  <c r="F19" i="17"/>
  <c r="F20" i="17"/>
  <c r="F22" i="17"/>
  <c r="F23" i="17"/>
  <c r="F24" i="17"/>
  <c r="F25" i="17"/>
  <c r="F26" i="17"/>
  <c r="F27" i="17"/>
  <c r="F28" i="17"/>
  <c r="F29" i="17"/>
  <c r="F30" i="17"/>
  <c r="F31" i="17"/>
  <c r="F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4" i="17"/>
  <c r="K31" i="17"/>
  <c r="K29" i="17"/>
  <c r="K18" i="17"/>
  <c r="K15" i="17"/>
  <c r="AQ5" i="16"/>
  <c r="AQ6" i="16"/>
  <c r="AQ7" i="16"/>
  <c r="AQ8" i="16"/>
  <c r="AQ9" i="16"/>
  <c r="AQ10" i="16"/>
  <c r="AQ11" i="16"/>
  <c r="AQ12" i="16"/>
  <c r="AQ13" i="16"/>
  <c r="AQ14" i="16"/>
  <c r="AQ15" i="16"/>
  <c r="AQ16" i="16"/>
  <c r="AQ17" i="16"/>
  <c r="AQ18" i="16"/>
  <c r="AQ19" i="16"/>
  <c r="AQ20" i="16"/>
  <c r="AQ21" i="16"/>
  <c r="AQ22" i="16"/>
  <c r="AQ23" i="16"/>
  <c r="AQ24" i="16"/>
  <c r="AQ25" i="16"/>
  <c r="AQ26" i="16"/>
  <c r="AQ27" i="16"/>
  <c r="AQ28" i="16"/>
  <c r="AQ29" i="16"/>
  <c r="AQ30" i="16"/>
  <c r="AQ31" i="16"/>
  <c r="AQ4" i="16"/>
  <c r="AM5" i="16"/>
  <c r="AL5" i="16"/>
  <c r="AN5" i="16"/>
  <c r="AM6" i="16"/>
  <c r="AL6" i="16"/>
  <c r="AN6" i="16"/>
  <c r="AM7" i="16"/>
  <c r="AL7" i="16"/>
  <c r="AN7" i="16"/>
  <c r="AM8" i="16"/>
  <c r="AL8" i="16"/>
  <c r="AN8" i="16"/>
  <c r="AM9" i="16"/>
  <c r="AL9" i="16"/>
  <c r="AN9" i="16"/>
  <c r="AM10" i="16"/>
  <c r="AL10" i="16"/>
  <c r="AN10" i="16"/>
  <c r="AM11" i="16"/>
  <c r="AL11" i="16"/>
  <c r="AN11" i="16"/>
  <c r="AM12" i="16"/>
  <c r="AL12" i="16"/>
  <c r="AN12" i="16"/>
  <c r="AM13" i="16"/>
  <c r="AL13" i="16"/>
  <c r="AN13" i="16"/>
  <c r="AM14" i="16"/>
  <c r="AL14" i="16"/>
  <c r="AN14" i="16"/>
  <c r="AM15" i="16"/>
  <c r="AL15" i="16"/>
  <c r="AN15" i="16"/>
  <c r="AM16" i="16"/>
  <c r="AL16" i="16"/>
  <c r="AN16" i="16"/>
  <c r="AM17" i="16"/>
  <c r="AL17" i="16"/>
  <c r="AN17" i="16"/>
  <c r="AM18" i="16"/>
  <c r="AL18" i="16"/>
  <c r="AN18" i="16"/>
  <c r="AM19" i="16"/>
  <c r="AL19" i="16"/>
  <c r="AN19" i="16"/>
  <c r="AM20" i="16"/>
  <c r="AL20" i="16"/>
  <c r="AN20" i="16"/>
  <c r="AM21" i="16"/>
  <c r="AL21" i="16"/>
  <c r="AN21" i="16"/>
  <c r="AM22" i="16"/>
  <c r="AL22" i="16"/>
  <c r="AN22" i="16"/>
  <c r="AM23" i="16"/>
  <c r="AL23" i="16"/>
  <c r="AN23" i="16"/>
  <c r="AM24" i="16"/>
  <c r="AL24" i="16"/>
  <c r="AN24" i="16"/>
  <c r="AM25" i="16"/>
  <c r="AL25" i="16"/>
  <c r="AN25" i="16"/>
  <c r="AM26" i="16"/>
  <c r="AL26" i="16"/>
  <c r="AN26" i="16"/>
  <c r="AM27" i="16"/>
  <c r="AL27" i="16"/>
  <c r="AN27" i="16"/>
  <c r="AM28" i="16"/>
  <c r="AL28" i="16"/>
  <c r="AN28" i="16"/>
  <c r="AM29" i="16"/>
  <c r="AL29" i="16"/>
  <c r="AN29" i="16"/>
  <c r="AM30" i="16"/>
  <c r="AL30" i="16"/>
  <c r="AN30" i="16"/>
  <c r="AM31" i="16"/>
  <c r="AL31" i="16"/>
  <c r="AN31" i="16"/>
  <c r="AM4" i="16"/>
  <c r="AL4" i="16"/>
  <c r="AN4" i="16"/>
  <c r="AS5" i="16"/>
  <c r="AS6" i="16"/>
  <c r="AS7" i="16"/>
  <c r="AS8" i="16"/>
  <c r="AS9" i="16"/>
  <c r="AS10" i="16"/>
  <c r="AS11" i="16"/>
  <c r="AS12" i="16"/>
  <c r="AS13" i="16"/>
  <c r="AS14" i="16"/>
  <c r="AS15" i="16"/>
  <c r="AS16" i="16"/>
  <c r="AS17" i="16"/>
  <c r="AS18" i="16"/>
  <c r="AS19" i="16"/>
  <c r="AS20" i="16"/>
  <c r="AS21" i="16"/>
  <c r="AS22" i="16"/>
  <c r="AS23" i="16"/>
  <c r="AS24" i="16"/>
  <c r="AS25" i="16"/>
  <c r="AS26" i="16"/>
  <c r="AS27" i="16"/>
  <c r="AS28" i="16"/>
  <c r="AS29" i="16"/>
  <c r="AS30" i="16"/>
  <c r="AS31" i="16"/>
  <c r="AS4" i="16"/>
  <c r="AR5" i="16"/>
  <c r="AR6" i="16"/>
  <c r="AR7" i="16"/>
  <c r="AR8" i="16"/>
  <c r="AR9" i="16"/>
  <c r="AR10" i="16"/>
  <c r="AR11" i="16"/>
  <c r="AR12" i="16"/>
  <c r="AR13" i="16"/>
  <c r="AR14" i="16"/>
  <c r="AR15" i="16"/>
  <c r="AR16" i="16"/>
  <c r="AR17" i="16"/>
  <c r="AR18" i="16"/>
  <c r="AR19" i="16"/>
  <c r="AR20" i="16"/>
  <c r="AR21" i="16"/>
  <c r="AR22" i="16"/>
  <c r="AR23" i="16"/>
  <c r="AR24" i="16"/>
  <c r="AR25" i="16"/>
  <c r="AR26" i="16"/>
  <c r="AR27" i="16"/>
  <c r="AR28" i="16"/>
  <c r="AR29" i="16"/>
  <c r="AR30" i="16"/>
  <c r="AR31" i="16"/>
  <c r="AR4" i="16"/>
  <c r="AH5" i="1"/>
  <c r="AJ5" i="1"/>
  <c r="AH5" i="2"/>
  <c r="AJ5" i="2"/>
  <c r="AH5" i="3"/>
  <c r="AJ5" i="3"/>
  <c r="AH5" i="4"/>
  <c r="AJ5" i="4"/>
  <c r="AJ5" i="16"/>
  <c r="AH6" i="1"/>
  <c r="AJ6" i="1"/>
  <c r="AH6" i="2"/>
  <c r="AJ6" i="2"/>
  <c r="AH6" i="3"/>
  <c r="AJ6" i="3"/>
  <c r="AH6" i="4"/>
  <c r="AJ6" i="4"/>
  <c r="AJ6" i="16"/>
  <c r="AH7" i="1"/>
  <c r="AJ7" i="1"/>
  <c r="AH7" i="2"/>
  <c r="AJ7" i="2"/>
  <c r="AH7" i="3"/>
  <c r="AJ7" i="3"/>
  <c r="AH7" i="4"/>
  <c r="AJ7" i="4"/>
  <c r="AJ7" i="16"/>
  <c r="AH8" i="1"/>
  <c r="AJ8" i="1"/>
  <c r="AH8" i="2"/>
  <c r="AJ8" i="2"/>
  <c r="AH8" i="3"/>
  <c r="AJ8" i="3"/>
  <c r="AH8" i="4"/>
  <c r="AJ8" i="4"/>
  <c r="AJ8" i="16"/>
  <c r="AH9" i="1"/>
  <c r="AJ9" i="1"/>
  <c r="AH9" i="2"/>
  <c r="AJ9" i="2"/>
  <c r="AH9" i="3"/>
  <c r="AJ9" i="3"/>
  <c r="AH9" i="4"/>
  <c r="AJ9" i="4"/>
  <c r="AJ9" i="16"/>
  <c r="AH10" i="1"/>
  <c r="AJ10" i="1"/>
  <c r="AH10" i="2"/>
  <c r="AJ10" i="2"/>
  <c r="AH10" i="3"/>
  <c r="AJ10" i="3"/>
  <c r="AH10" i="4"/>
  <c r="AJ10" i="4"/>
  <c r="AJ10" i="16"/>
  <c r="AH11" i="1"/>
  <c r="AJ11" i="1"/>
  <c r="AH11" i="2"/>
  <c r="AJ11" i="2"/>
  <c r="AH11" i="3"/>
  <c r="AJ11" i="3"/>
  <c r="AH11" i="4"/>
  <c r="AJ11" i="4"/>
  <c r="AJ11" i="16"/>
  <c r="AH12" i="1"/>
  <c r="AJ12" i="1"/>
  <c r="AH12" i="2"/>
  <c r="AJ12" i="2"/>
  <c r="AH12" i="3"/>
  <c r="AJ12" i="3"/>
  <c r="AH12" i="4"/>
  <c r="AJ12" i="4"/>
  <c r="AJ12" i="16"/>
  <c r="AH13" i="1"/>
  <c r="AJ13" i="1"/>
  <c r="AH13" i="2"/>
  <c r="AJ13" i="2"/>
  <c r="AH13" i="3"/>
  <c r="AJ13" i="3"/>
  <c r="AH13" i="4"/>
  <c r="AJ13" i="4"/>
  <c r="AJ13" i="16"/>
  <c r="AH14" i="1"/>
  <c r="AJ14" i="1"/>
  <c r="AH14" i="2"/>
  <c r="AJ14" i="2"/>
  <c r="AH14" i="3"/>
  <c r="AJ14" i="3"/>
  <c r="AH14" i="4"/>
  <c r="AJ14" i="4"/>
  <c r="AJ14" i="16"/>
  <c r="AH15" i="1"/>
  <c r="AJ15" i="1"/>
  <c r="AH15" i="2"/>
  <c r="AJ15" i="2"/>
  <c r="AH15" i="3"/>
  <c r="AJ15" i="3"/>
  <c r="AH15" i="4"/>
  <c r="AJ15" i="4"/>
  <c r="AJ15" i="16"/>
  <c r="AH16" i="1"/>
  <c r="AJ16" i="1"/>
  <c r="AH16" i="2"/>
  <c r="AJ16" i="2"/>
  <c r="AH16" i="3"/>
  <c r="AJ16" i="3"/>
  <c r="AH16" i="4"/>
  <c r="AJ16" i="4"/>
  <c r="AJ16" i="16"/>
  <c r="AH17" i="1"/>
  <c r="AJ17" i="1"/>
  <c r="AH17" i="2"/>
  <c r="AJ17" i="2"/>
  <c r="AH17" i="3"/>
  <c r="AJ17" i="3"/>
  <c r="AH17" i="4"/>
  <c r="AJ17" i="4"/>
  <c r="AJ17" i="16"/>
  <c r="AH18" i="1"/>
  <c r="AJ18" i="1"/>
  <c r="AH18" i="2"/>
  <c r="AJ18" i="2"/>
  <c r="AH18" i="3"/>
  <c r="AJ18" i="3"/>
  <c r="AH18" i="4"/>
  <c r="AJ18" i="4"/>
  <c r="AJ18" i="16"/>
  <c r="AH19" i="1"/>
  <c r="AJ19" i="1"/>
  <c r="AH19" i="2"/>
  <c r="AJ19" i="2"/>
  <c r="AH19" i="3"/>
  <c r="AJ19" i="3"/>
  <c r="AH19" i="4"/>
  <c r="AJ19" i="4"/>
  <c r="AJ19" i="16"/>
  <c r="AH20" i="1"/>
  <c r="AJ20" i="1"/>
  <c r="AH20" i="2"/>
  <c r="AJ20" i="2"/>
  <c r="AH20" i="3"/>
  <c r="AJ20" i="3"/>
  <c r="AH20" i="4"/>
  <c r="AJ20" i="4"/>
  <c r="AJ20" i="16"/>
  <c r="AH21" i="1"/>
  <c r="AJ21" i="1"/>
  <c r="AH21" i="2"/>
  <c r="AJ21" i="2"/>
  <c r="AH21" i="3"/>
  <c r="AJ21" i="3"/>
  <c r="AH21" i="4"/>
  <c r="AJ21" i="4"/>
  <c r="AJ21" i="16"/>
  <c r="AH22" i="1"/>
  <c r="AJ22" i="1"/>
  <c r="AH22" i="2"/>
  <c r="AJ22" i="2"/>
  <c r="AH22" i="3"/>
  <c r="AJ22" i="3"/>
  <c r="AH22" i="4"/>
  <c r="AJ22" i="4"/>
  <c r="AJ22" i="16"/>
  <c r="AH23" i="1"/>
  <c r="AJ23" i="1"/>
  <c r="AH23" i="2"/>
  <c r="AJ23" i="2"/>
  <c r="AH23" i="3"/>
  <c r="AJ23" i="3"/>
  <c r="AH23" i="4"/>
  <c r="AJ23" i="4"/>
  <c r="AJ23" i="16"/>
  <c r="AH24" i="1"/>
  <c r="AJ24" i="1"/>
  <c r="AH24" i="2"/>
  <c r="AJ24" i="2"/>
  <c r="AH24" i="3"/>
  <c r="AJ24" i="3"/>
  <c r="AH24" i="4"/>
  <c r="AJ24" i="4"/>
  <c r="AJ24" i="16"/>
  <c r="AH25" i="1"/>
  <c r="AJ25" i="1"/>
  <c r="AH25" i="2"/>
  <c r="AJ25" i="2"/>
  <c r="AH25" i="3"/>
  <c r="AJ25" i="3"/>
  <c r="AH25" i="4"/>
  <c r="AJ25" i="4"/>
  <c r="AJ25" i="16"/>
  <c r="AH26" i="1"/>
  <c r="AJ26" i="1"/>
  <c r="AH26" i="2"/>
  <c r="AJ26" i="2"/>
  <c r="AH26" i="3"/>
  <c r="AJ26" i="3"/>
  <c r="AH26" i="4"/>
  <c r="AJ26" i="4"/>
  <c r="AJ26" i="16"/>
  <c r="AH27" i="1"/>
  <c r="AJ27" i="1"/>
  <c r="AH27" i="2"/>
  <c r="AJ27" i="2"/>
  <c r="AH27" i="3"/>
  <c r="AJ27" i="3"/>
  <c r="AH27" i="4"/>
  <c r="AJ27" i="4"/>
  <c r="AJ27" i="16"/>
  <c r="AH28" i="1"/>
  <c r="AJ28" i="1"/>
  <c r="AH28" i="2"/>
  <c r="AJ28" i="2"/>
  <c r="AH28" i="3"/>
  <c r="AJ28" i="3"/>
  <c r="AH28" i="4"/>
  <c r="AJ28" i="4"/>
  <c r="AJ28" i="16"/>
  <c r="AH29" i="1"/>
  <c r="AJ29" i="1"/>
  <c r="AH29" i="2"/>
  <c r="AJ29" i="2"/>
  <c r="AH29" i="3"/>
  <c r="AJ29" i="3"/>
  <c r="AH29" i="4"/>
  <c r="AJ29" i="4"/>
  <c r="AJ29" i="16"/>
  <c r="AH30" i="1"/>
  <c r="AJ30" i="1"/>
  <c r="AH30" i="2"/>
  <c r="AJ30" i="2"/>
  <c r="AH30" i="3"/>
  <c r="AJ30" i="3"/>
  <c r="AH30" i="4"/>
  <c r="AJ30" i="4"/>
  <c r="AJ30" i="16"/>
  <c r="AH31" i="1"/>
  <c r="AJ31" i="1"/>
  <c r="AH31" i="2"/>
  <c r="AJ31" i="2"/>
  <c r="AH31" i="3"/>
  <c r="AJ31" i="3"/>
  <c r="AH31" i="4"/>
  <c r="AJ31" i="4"/>
  <c r="AJ31" i="16"/>
  <c r="AH4" i="1"/>
  <c r="AJ4" i="1"/>
  <c r="AH4" i="2"/>
  <c r="AJ4" i="2"/>
  <c r="AH4" i="3"/>
  <c r="AJ4" i="3"/>
  <c r="AH4" i="4"/>
  <c r="AJ4" i="4"/>
  <c r="AJ4" i="16"/>
  <c r="AA5" i="1"/>
  <c r="AI5" i="1"/>
  <c r="AA5" i="2"/>
  <c r="AI5" i="2"/>
  <c r="AA5" i="3"/>
  <c r="AI5" i="3"/>
  <c r="AA5" i="4"/>
  <c r="AI5" i="4"/>
  <c r="AI5" i="16"/>
  <c r="AA6" i="1"/>
  <c r="AI6" i="1"/>
  <c r="AA6" i="2"/>
  <c r="AI6" i="2"/>
  <c r="AA6" i="3"/>
  <c r="AI6" i="3"/>
  <c r="AA6" i="4"/>
  <c r="AI6" i="4"/>
  <c r="AI6" i="16"/>
  <c r="AA7" i="1"/>
  <c r="AI7" i="1"/>
  <c r="AA7" i="2"/>
  <c r="AI7" i="2"/>
  <c r="AA7" i="3"/>
  <c r="AI7" i="3"/>
  <c r="AA7" i="4"/>
  <c r="AI7" i="4"/>
  <c r="AI7" i="16"/>
  <c r="AA8" i="1"/>
  <c r="AI8" i="1"/>
  <c r="AA8" i="2"/>
  <c r="AI8" i="2"/>
  <c r="AA8" i="3"/>
  <c r="AI8" i="3"/>
  <c r="AA8" i="4"/>
  <c r="AI8" i="4"/>
  <c r="AI8" i="16"/>
  <c r="AA9" i="1"/>
  <c r="AI9" i="1"/>
  <c r="AA9" i="2"/>
  <c r="AI9" i="2"/>
  <c r="AA9" i="3"/>
  <c r="AI9" i="3"/>
  <c r="AA9" i="4"/>
  <c r="AI9" i="4"/>
  <c r="AI9" i="16"/>
  <c r="AA10" i="1"/>
  <c r="AI10" i="1"/>
  <c r="AA10" i="2"/>
  <c r="AI10" i="2"/>
  <c r="AA10" i="3"/>
  <c r="AI10" i="3"/>
  <c r="AA10" i="4"/>
  <c r="AI10" i="4"/>
  <c r="AI10" i="16"/>
  <c r="AA11" i="1"/>
  <c r="AI11" i="1"/>
  <c r="AA11" i="2"/>
  <c r="AI11" i="2"/>
  <c r="AA11" i="3"/>
  <c r="AI11" i="3"/>
  <c r="AA11" i="4"/>
  <c r="AI11" i="4"/>
  <c r="AI11" i="16"/>
  <c r="AA12" i="1"/>
  <c r="AI12" i="1"/>
  <c r="AA12" i="2"/>
  <c r="AI12" i="2"/>
  <c r="AA12" i="3"/>
  <c r="AI12" i="3"/>
  <c r="AA12" i="4"/>
  <c r="AI12" i="4"/>
  <c r="AI12" i="16"/>
  <c r="AA13" i="1"/>
  <c r="AI13" i="1"/>
  <c r="AA13" i="2"/>
  <c r="AI13" i="2"/>
  <c r="AA13" i="3"/>
  <c r="AI13" i="3"/>
  <c r="AA13" i="4"/>
  <c r="AI13" i="4"/>
  <c r="AI13" i="16"/>
  <c r="AA14" i="1"/>
  <c r="AI14" i="1"/>
  <c r="AA14" i="2"/>
  <c r="AI14" i="2"/>
  <c r="AA14" i="3"/>
  <c r="AI14" i="3"/>
  <c r="AA14" i="4"/>
  <c r="AI14" i="4"/>
  <c r="AI14" i="16"/>
  <c r="AA15" i="1"/>
  <c r="AI15" i="1"/>
  <c r="AA15" i="2"/>
  <c r="AI15" i="2"/>
  <c r="AA15" i="3"/>
  <c r="AI15" i="3"/>
  <c r="AA15" i="4"/>
  <c r="AI15" i="4"/>
  <c r="AI15" i="16"/>
  <c r="AA16" i="1"/>
  <c r="AI16" i="1"/>
  <c r="AA16" i="2"/>
  <c r="AI16" i="2"/>
  <c r="AA16" i="3"/>
  <c r="AI16" i="3"/>
  <c r="AA16" i="4"/>
  <c r="AI16" i="4"/>
  <c r="AI16" i="16"/>
  <c r="AA17" i="1"/>
  <c r="AI17" i="1"/>
  <c r="AA17" i="2"/>
  <c r="AI17" i="2"/>
  <c r="AA17" i="3"/>
  <c r="AI17" i="3"/>
  <c r="AA17" i="4"/>
  <c r="AI17" i="4"/>
  <c r="AI17" i="16"/>
  <c r="AA18" i="1"/>
  <c r="AI18" i="1"/>
  <c r="AA18" i="2"/>
  <c r="AI18" i="2"/>
  <c r="AA18" i="3"/>
  <c r="AI18" i="3"/>
  <c r="AA18" i="4"/>
  <c r="AI18" i="4"/>
  <c r="AI18" i="16"/>
  <c r="AA19" i="1"/>
  <c r="AI19" i="1"/>
  <c r="AA19" i="2"/>
  <c r="AI19" i="2"/>
  <c r="AA19" i="3"/>
  <c r="AI19" i="3"/>
  <c r="AA19" i="4"/>
  <c r="AI19" i="4"/>
  <c r="AI19" i="16"/>
  <c r="AA20" i="1"/>
  <c r="AI20" i="1"/>
  <c r="AA20" i="2"/>
  <c r="AI20" i="2"/>
  <c r="AA20" i="3"/>
  <c r="AI20" i="3"/>
  <c r="AA20" i="4"/>
  <c r="AI20" i="4"/>
  <c r="AI20" i="16"/>
  <c r="AA21" i="1"/>
  <c r="AI21" i="1"/>
  <c r="AA21" i="2"/>
  <c r="AI21" i="2"/>
  <c r="AA21" i="3"/>
  <c r="AI21" i="3"/>
  <c r="AA21" i="4"/>
  <c r="AI21" i="4"/>
  <c r="AI21" i="16"/>
  <c r="AA22" i="1"/>
  <c r="AI22" i="1"/>
  <c r="AA22" i="2"/>
  <c r="AI22" i="2"/>
  <c r="AA22" i="3"/>
  <c r="AI22" i="3"/>
  <c r="AA22" i="4"/>
  <c r="AI22" i="4"/>
  <c r="AI22" i="16"/>
  <c r="AA23" i="1"/>
  <c r="AI23" i="1"/>
  <c r="AA23" i="2"/>
  <c r="AI23" i="2"/>
  <c r="AA23" i="3"/>
  <c r="AI23" i="3"/>
  <c r="AA23" i="4"/>
  <c r="AI23" i="4"/>
  <c r="AI23" i="16"/>
  <c r="AA24" i="1"/>
  <c r="AI24" i="1"/>
  <c r="AA24" i="2"/>
  <c r="AI24" i="2"/>
  <c r="AA24" i="3"/>
  <c r="AI24" i="3"/>
  <c r="AA24" i="4"/>
  <c r="AI24" i="4"/>
  <c r="AI24" i="16"/>
  <c r="AA25" i="1"/>
  <c r="AI25" i="1"/>
  <c r="AA25" i="2"/>
  <c r="AI25" i="2"/>
  <c r="AA25" i="3"/>
  <c r="AI25" i="3"/>
  <c r="AA25" i="4"/>
  <c r="AI25" i="4"/>
  <c r="AI25" i="16"/>
  <c r="AA26" i="1"/>
  <c r="AI26" i="1"/>
  <c r="AA26" i="2"/>
  <c r="AI26" i="2"/>
  <c r="AA26" i="3"/>
  <c r="AI26" i="3"/>
  <c r="AA26" i="4"/>
  <c r="AI26" i="4"/>
  <c r="AI26" i="16"/>
  <c r="AA27" i="1"/>
  <c r="AI27" i="1"/>
  <c r="AA27" i="2"/>
  <c r="AI27" i="2"/>
  <c r="AA27" i="3"/>
  <c r="AI27" i="3"/>
  <c r="AA27" i="4"/>
  <c r="AI27" i="4"/>
  <c r="AI27" i="16"/>
  <c r="AA28" i="1"/>
  <c r="AI28" i="1"/>
  <c r="AA28" i="2"/>
  <c r="AI28" i="2"/>
  <c r="AA28" i="3"/>
  <c r="AI28" i="3"/>
  <c r="AA28" i="4"/>
  <c r="AI28" i="4"/>
  <c r="AI28" i="16"/>
  <c r="AA29" i="1"/>
  <c r="AI29" i="1"/>
  <c r="AA29" i="2"/>
  <c r="AI29" i="2"/>
  <c r="AA29" i="3"/>
  <c r="AI29" i="3"/>
  <c r="AA29" i="4"/>
  <c r="AI29" i="4"/>
  <c r="AI29" i="16"/>
  <c r="AA30" i="1"/>
  <c r="AI30" i="1"/>
  <c r="AA30" i="2"/>
  <c r="AI30" i="2"/>
  <c r="AA30" i="3"/>
  <c r="AI30" i="3"/>
  <c r="AA30" i="4"/>
  <c r="AI30" i="4"/>
  <c r="AI30" i="16"/>
  <c r="AA31" i="1"/>
  <c r="AI31" i="1"/>
  <c r="AA31" i="2"/>
  <c r="AI31" i="2"/>
  <c r="AA31" i="3"/>
  <c r="AI31" i="3"/>
  <c r="AA31" i="4"/>
  <c r="AI31" i="4"/>
  <c r="AI31" i="16"/>
  <c r="AA4" i="1"/>
  <c r="AI4" i="1"/>
  <c r="AA4" i="2"/>
  <c r="AI4" i="2"/>
  <c r="AA4" i="3"/>
  <c r="AI4" i="3"/>
  <c r="AA4" i="4"/>
  <c r="AI4" i="4"/>
  <c r="AI4" i="16"/>
  <c r="AH5" i="16"/>
  <c r="AH6" i="16"/>
  <c r="AH7" i="16"/>
  <c r="AH8" i="16"/>
  <c r="AH9" i="16"/>
  <c r="AH10" i="16"/>
  <c r="AH11" i="16"/>
  <c r="AH12" i="16"/>
  <c r="AH13" i="16"/>
  <c r="AH14" i="16"/>
  <c r="AH15" i="16"/>
  <c r="AH16" i="16"/>
  <c r="AH17" i="16"/>
  <c r="AH18" i="16"/>
  <c r="AH19" i="16"/>
  <c r="AH20" i="16"/>
  <c r="AH21" i="16"/>
  <c r="AH22" i="16"/>
  <c r="AH23" i="16"/>
  <c r="AH24" i="16"/>
  <c r="AH25" i="16"/>
  <c r="AH26" i="16"/>
  <c r="AH27" i="16"/>
  <c r="AH28" i="16"/>
  <c r="AH29" i="16"/>
  <c r="AH30" i="16"/>
  <c r="AH31" i="16"/>
  <c r="AH4" i="16"/>
  <c r="W5" i="1"/>
  <c r="W5" i="2"/>
  <c r="W5" i="3"/>
  <c r="W5" i="4"/>
  <c r="W5" i="16"/>
  <c r="W6" i="1"/>
  <c r="W6" i="2"/>
  <c r="W6" i="3"/>
  <c r="W6" i="4"/>
  <c r="W6" i="16"/>
  <c r="W7" i="1"/>
  <c r="W7" i="2"/>
  <c r="W7" i="3"/>
  <c r="W7" i="4"/>
  <c r="W7" i="16"/>
  <c r="W8" i="1"/>
  <c r="W8" i="2"/>
  <c r="W8" i="3"/>
  <c r="W8" i="4"/>
  <c r="W8" i="16"/>
  <c r="W9" i="1"/>
  <c r="W9" i="2"/>
  <c r="W9" i="3"/>
  <c r="W9" i="4"/>
  <c r="W9" i="16"/>
  <c r="W10" i="1"/>
  <c r="W10" i="2"/>
  <c r="W10" i="3"/>
  <c r="W10" i="4"/>
  <c r="W10" i="16"/>
  <c r="W11" i="1"/>
  <c r="W11" i="2"/>
  <c r="W11" i="3"/>
  <c r="W11" i="4"/>
  <c r="W11" i="16"/>
  <c r="W12" i="1"/>
  <c r="W12" i="2"/>
  <c r="W12" i="3"/>
  <c r="W12" i="4"/>
  <c r="W12" i="16"/>
  <c r="W13" i="1"/>
  <c r="W13" i="2"/>
  <c r="W13" i="3"/>
  <c r="W13" i="4"/>
  <c r="W13" i="16"/>
  <c r="W14" i="1"/>
  <c r="W14" i="2"/>
  <c r="W14" i="3"/>
  <c r="W14" i="4"/>
  <c r="W14" i="16"/>
  <c r="W15" i="1"/>
  <c r="W15" i="2"/>
  <c r="W15" i="3"/>
  <c r="W15" i="4"/>
  <c r="W15" i="16"/>
  <c r="W16" i="1"/>
  <c r="W16" i="2"/>
  <c r="W16" i="3"/>
  <c r="W16" i="4"/>
  <c r="W16" i="16"/>
  <c r="W17" i="1"/>
  <c r="W17" i="2"/>
  <c r="W17" i="3"/>
  <c r="W17" i="4"/>
  <c r="W17" i="16"/>
  <c r="W18" i="1"/>
  <c r="W18" i="2"/>
  <c r="W18" i="3"/>
  <c r="W18" i="4"/>
  <c r="W18" i="16"/>
  <c r="W19" i="1"/>
  <c r="W19" i="2"/>
  <c r="W19" i="3"/>
  <c r="W19" i="4"/>
  <c r="W19" i="16"/>
  <c r="W20" i="1"/>
  <c r="W20" i="2"/>
  <c r="W20" i="3"/>
  <c r="W20" i="4"/>
  <c r="W20" i="16"/>
  <c r="W21" i="1"/>
  <c r="W21" i="2"/>
  <c r="W21" i="3"/>
  <c r="W21" i="4"/>
  <c r="W21" i="16"/>
  <c r="W22" i="1"/>
  <c r="W22" i="2"/>
  <c r="W22" i="3"/>
  <c r="W22" i="4"/>
  <c r="W22" i="16"/>
  <c r="W23" i="1"/>
  <c r="W23" i="2"/>
  <c r="W23" i="3"/>
  <c r="W23" i="4"/>
  <c r="W23" i="16"/>
  <c r="W24" i="1"/>
  <c r="W24" i="2"/>
  <c r="W24" i="3"/>
  <c r="W24" i="4"/>
  <c r="W24" i="16"/>
  <c r="W25" i="1"/>
  <c r="W25" i="2"/>
  <c r="W25" i="3"/>
  <c r="W25" i="4"/>
  <c r="W25" i="16"/>
  <c r="W26" i="1"/>
  <c r="W26" i="2"/>
  <c r="W26" i="3"/>
  <c r="W26" i="4"/>
  <c r="W26" i="16"/>
  <c r="W27" i="1"/>
  <c r="W27" i="2"/>
  <c r="W27" i="3"/>
  <c r="W27" i="4"/>
  <c r="W27" i="16"/>
  <c r="W28" i="1"/>
  <c r="W28" i="2"/>
  <c r="W28" i="3"/>
  <c r="W28" i="4"/>
  <c r="W28" i="16"/>
  <c r="W29" i="1"/>
  <c r="W29" i="2"/>
  <c r="W29" i="3"/>
  <c r="W29" i="4"/>
  <c r="W29" i="16"/>
  <c r="W30" i="1"/>
  <c r="W30" i="2"/>
  <c r="W30" i="3"/>
  <c r="W30" i="4"/>
  <c r="W30" i="16"/>
  <c r="W31" i="1"/>
  <c r="W31" i="2"/>
  <c r="W31" i="3"/>
  <c r="W31" i="4"/>
  <c r="W31" i="16"/>
  <c r="W4" i="1"/>
  <c r="W4" i="2"/>
  <c r="W4" i="3"/>
  <c r="W4" i="4"/>
  <c r="W4" i="16"/>
  <c r="R5" i="1"/>
  <c r="R5" i="2"/>
  <c r="R5" i="3"/>
  <c r="R5" i="4"/>
  <c r="R5" i="16"/>
  <c r="R6" i="1"/>
  <c r="R6" i="2"/>
  <c r="R6" i="3"/>
  <c r="R6" i="4"/>
  <c r="R6" i="16"/>
  <c r="R7" i="1"/>
  <c r="R7" i="2"/>
  <c r="R7" i="3"/>
  <c r="R7" i="4"/>
  <c r="R7" i="16"/>
  <c r="R8" i="1"/>
  <c r="R8" i="2"/>
  <c r="R8" i="3"/>
  <c r="R8" i="4"/>
  <c r="R8" i="16"/>
  <c r="R9" i="1"/>
  <c r="R9" i="2"/>
  <c r="R9" i="3"/>
  <c r="R9" i="4"/>
  <c r="R9" i="16"/>
  <c r="R10" i="1"/>
  <c r="R10" i="2"/>
  <c r="R10" i="3"/>
  <c r="R10" i="4"/>
  <c r="R10" i="16"/>
  <c r="R11" i="1"/>
  <c r="R11" i="2"/>
  <c r="R11" i="3"/>
  <c r="R11" i="4"/>
  <c r="R11" i="16"/>
  <c r="R12" i="1"/>
  <c r="R12" i="2"/>
  <c r="R12" i="3"/>
  <c r="R12" i="4"/>
  <c r="R12" i="16"/>
  <c r="R13" i="1"/>
  <c r="R13" i="2"/>
  <c r="R13" i="3"/>
  <c r="R13" i="4"/>
  <c r="R13" i="16"/>
  <c r="R14" i="1"/>
  <c r="R14" i="2"/>
  <c r="R14" i="3"/>
  <c r="R14" i="4"/>
  <c r="R14" i="16"/>
  <c r="R15" i="1"/>
  <c r="R15" i="2"/>
  <c r="R15" i="3"/>
  <c r="R15" i="4"/>
  <c r="R15" i="16"/>
  <c r="R16" i="1"/>
  <c r="R16" i="2"/>
  <c r="R16" i="3"/>
  <c r="R16" i="4"/>
  <c r="R16" i="16"/>
  <c r="R17" i="1"/>
  <c r="R17" i="2"/>
  <c r="R17" i="3"/>
  <c r="R17" i="4"/>
  <c r="R17" i="16"/>
  <c r="R18" i="1"/>
  <c r="R18" i="2"/>
  <c r="R18" i="3"/>
  <c r="R18" i="4"/>
  <c r="R18" i="16"/>
  <c r="R19" i="1"/>
  <c r="R19" i="2"/>
  <c r="R19" i="3"/>
  <c r="R19" i="4"/>
  <c r="R19" i="16"/>
  <c r="R20" i="1"/>
  <c r="R20" i="2"/>
  <c r="R20" i="3"/>
  <c r="R20" i="4"/>
  <c r="R20" i="16"/>
  <c r="R21" i="1"/>
  <c r="R21" i="2"/>
  <c r="R21" i="3"/>
  <c r="R21" i="4"/>
  <c r="R21" i="16"/>
  <c r="R22" i="1"/>
  <c r="R22" i="2"/>
  <c r="R22" i="3"/>
  <c r="R22" i="4"/>
  <c r="R22" i="16"/>
  <c r="R23" i="1"/>
  <c r="R23" i="2"/>
  <c r="R23" i="3"/>
  <c r="R23" i="4"/>
  <c r="R23" i="16"/>
  <c r="R24" i="1"/>
  <c r="R24" i="2"/>
  <c r="R24" i="3"/>
  <c r="R24" i="4"/>
  <c r="R24" i="16"/>
  <c r="R25" i="1"/>
  <c r="R25" i="2"/>
  <c r="R25" i="3"/>
  <c r="R25" i="4"/>
  <c r="R25" i="16"/>
  <c r="R26" i="1"/>
  <c r="R26" i="2"/>
  <c r="R26" i="3"/>
  <c r="R26" i="4"/>
  <c r="R26" i="16"/>
  <c r="R27" i="1"/>
  <c r="R27" i="2"/>
  <c r="R27" i="3"/>
  <c r="R27" i="4"/>
  <c r="R27" i="16"/>
  <c r="R28" i="1"/>
  <c r="R28" i="2"/>
  <c r="R28" i="3"/>
  <c r="R28" i="4"/>
  <c r="R28" i="16"/>
  <c r="R29" i="1"/>
  <c r="R29" i="2"/>
  <c r="R29" i="3"/>
  <c r="R29" i="4"/>
  <c r="R29" i="16"/>
  <c r="R30" i="1"/>
  <c r="R30" i="2"/>
  <c r="R30" i="3"/>
  <c r="R30" i="4"/>
  <c r="R30" i="16"/>
  <c r="R31" i="1"/>
  <c r="R31" i="2"/>
  <c r="R31" i="3"/>
  <c r="R31" i="4"/>
  <c r="R31" i="16"/>
  <c r="R4" i="1"/>
  <c r="R4" i="2"/>
  <c r="R4" i="3"/>
  <c r="R4" i="4"/>
  <c r="R4" i="16"/>
  <c r="N5" i="1"/>
  <c r="N5" i="2"/>
  <c r="N5" i="3"/>
  <c r="N5" i="4"/>
  <c r="N5" i="16"/>
  <c r="N6" i="1"/>
  <c r="N6" i="2"/>
  <c r="N6" i="3"/>
  <c r="N6" i="4"/>
  <c r="N6" i="16"/>
  <c r="N7" i="1"/>
  <c r="N7" i="2"/>
  <c r="N7" i="3"/>
  <c r="N7" i="4"/>
  <c r="N7" i="16"/>
  <c r="N8" i="1"/>
  <c r="N8" i="2"/>
  <c r="N8" i="3"/>
  <c r="N8" i="4"/>
  <c r="N8" i="16"/>
  <c r="N9" i="1"/>
  <c r="N9" i="2"/>
  <c r="N9" i="3"/>
  <c r="N9" i="4"/>
  <c r="N9" i="16"/>
  <c r="N10" i="1"/>
  <c r="N10" i="2"/>
  <c r="N10" i="3"/>
  <c r="N10" i="4"/>
  <c r="N10" i="16"/>
  <c r="N11" i="1"/>
  <c r="N11" i="2"/>
  <c r="N11" i="3"/>
  <c r="N11" i="4"/>
  <c r="N11" i="16"/>
  <c r="N12" i="1"/>
  <c r="N12" i="2"/>
  <c r="N12" i="3"/>
  <c r="N12" i="4"/>
  <c r="N12" i="16"/>
  <c r="N13" i="1"/>
  <c r="N13" i="2"/>
  <c r="N13" i="3"/>
  <c r="N13" i="4"/>
  <c r="N13" i="16"/>
  <c r="N14" i="1"/>
  <c r="N14" i="2"/>
  <c r="N14" i="3"/>
  <c r="N14" i="4"/>
  <c r="N14" i="16"/>
  <c r="N15" i="1"/>
  <c r="N15" i="2"/>
  <c r="N15" i="3"/>
  <c r="N15" i="4"/>
  <c r="N15" i="16"/>
  <c r="N16" i="1"/>
  <c r="N16" i="2"/>
  <c r="N16" i="3"/>
  <c r="N16" i="4"/>
  <c r="N16" i="16"/>
  <c r="N17" i="1"/>
  <c r="N17" i="2"/>
  <c r="N17" i="3"/>
  <c r="N17" i="4"/>
  <c r="N17" i="16"/>
  <c r="N18" i="1"/>
  <c r="N18" i="2"/>
  <c r="N18" i="3"/>
  <c r="N18" i="4"/>
  <c r="N18" i="16"/>
  <c r="N19" i="1"/>
  <c r="N19" i="2"/>
  <c r="N19" i="3"/>
  <c r="N19" i="4"/>
  <c r="N19" i="16"/>
  <c r="N20" i="1"/>
  <c r="N20" i="2"/>
  <c r="N20" i="3"/>
  <c r="N20" i="4"/>
  <c r="N20" i="16"/>
  <c r="N21" i="1"/>
  <c r="N21" i="2"/>
  <c r="N21" i="3"/>
  <c r="N21" i="4"/>
  <c r="N21" i="16"/>
  <c r="N22" i="1"/>
  <c r="N22" i="2"/>
  <c r="N22" i="3"/>
  <c r="N22" i="4"/>
  <c r="N22" i="16"/>
  <c r="N23" i="1"/>
  <c r="N23" i="2"/>
  <c r="N23" i="3"/>
  <c r="N23" i="4"/>
  <c r="N23" i="16"/>
  <c r="N24" i="1"/>
  <c r="N24" i="2"/>
  <c r="N24" i="3"/>
  <c r="N24" i="4"/>
  <c r="N24" i="16"/>
  <c r="N25" i="1"/>
  <c r="N25" i="2"/>
  <c r="N25" i="3"/>
  <c r="N25" i="4"/>
  <c r="N25" i="16"/>
  <c r="N26" i="1"/>
  <c r="N26" i="2"/>
  <c r="N26" i="3"/>
  <c r="N26" i="4"/>
  <c r="N26" i="16"/>
  <c r="N27" i="1"/>
  <c r="N27" i="2"/>
  <c r="N27" i="3"/>
  <c r="N27" i="4"/>
  <c r="N27" i="16"/>
  <c r="N28" i="1"/>
  <c r="N28" i="2"/>
  <c r="N28" i="3"/>
  <c r="N28" i="4"/>
  <c r="N28" i="16"/>
  <c r="N29" i="1"/>
  <c r="N29" i="2"/>
  <c r="N29" i="3"/>
  <c r="N29" i="4"/>
  <c r="N29" i="16"/>
  <c r="N30" i="1"/>
  <c r="N30" i="2"/>
  <c r="N30" i="3"/>
  <c r="N30" i="4"/>
  <c r="N30" i="16"/>
  <c r="N31" i="1"/>
  <c r="N31" i="2"/>
  <c r="N31" i="3"/>
  <c r="N31" i="4"/>
  <c r="N31" i="16"/>
  <c r="N4" i="1"/>
  <c r="N4" i="2"/>
  <c r="N4" i="3"/>
  <c r="N4" i="4"/>
  <c r="N4" i="16"/>
  <c r="M5" i="1"/>
  <c r="M5" i="2"/>
  <c r="M5" i="3"/>
  <c r="M5" i="4"/>
  <c r="M5" i="16"/>
  <c r="M6" i="1"/>
  <c r="M6" i="2"/>
  <c r="M6" i="3"/>
  <c r="M6" i="4"/>
  <c r="M6" i="16"/>
  <c r="M7" i="1"/>
  <c r="M7" i="2"/>
  <c r="M7" i="3"/>
  <c r="M7" i="4"/>
  <c r="M7" i="16"/>
  <c r="M8" i="1"/>
  <c r="M8" i="2"/>
  <c r="M8" i="3"/>
  <c r="M8" i="4"/>
  <c r="M8" i="16"/>
  <c r="M9" i="1"/>
  <c r="M9" i="2"/>
  <c r="M9" i="3"/>
  <c r="M9" i="4"/>
  <c r="M9" i="16"/>
  <c r="M10" i="1"/>
  <c r="M10" i="2"/>
  <c r="M10" i="3"/>
  <c r="M10" i="4"/>
  <c r="M10" i="16"/>
  <c r="M11" i="1"/>
  <c r="M11" i="2"/>
  <c r="M11" i="3"/>
  <c r="M11" i="4"/>
  <c r="M11" i="16"/>
  <c r="M12" i="1"/>
  <c r="M12" i="2"/>
  <c r="M12" i="3"/>
  <c r="M12" i="4"/>
  <c r="M12" i="16"/>
  <c r="M13" i="1"/>
  <c r="M13" i="2"/>
  <c r="M13" i="3"/>
  <c r="M13" i="4"/>
  <c r="M13" i="16"/>
  <c r="M14" i="1"/>
  <c r="M14" i="2"/>
  <c r="M14" i="3"/>
  <c r="M14" i="4"/>
  <c r="M14" i="16"/>
  <c r="M15" i="1"/>
  <c r="M15" i="2"/>
  <c r="M15" i="3"/>
  <c r="M15" i="4"/>
  <c r="M15" i="16"/>
  <c r="M16" i="1"/>
  <c r="M16" i="2"/>
  <c r="M16" i="3"/>
  <c r="M16" i="4"/>
  <c r="M16" i="16"/>
  <c r="M17" i="1"/>
  <c r="M17" i="2"/>
  <c r="M17" i="3"/>
  <c r="M17" i="4"/>
  <c r="M17" i="16"/>
  <c r="M18" i="1"/>
  <c r="M18" i="2"/>
  <c r="M18" i="3"/>
  <c r="M18" i="4"/>
  <c r="M18" i="16"/>
  <c r="M19" i="1"/>
  <c r="M19" i="2"/>
  <c r="M19" i="3"/>
  <c r="M19" i="4"/>
  <c r="M19" i="16"/>
  <c r="M20" i="1"/>
  <c r="M20" i="2"/>
  <c r="M20" i="3"/>
  <c r="M20" i="4"/>
  <c r="M20" i="16"/>
  <c r="M21" i="1"/>
  <c r="M21" i="2"/>
  <c r="M21" i="3"/>
  <c r="M21" i="4"/>
  <c r="M21" i="16"/>
  <c r="M22" i="1"/>
  <c r="M22" i="2"/>
  <c r="M22" i="3"/>
  <c r="M22" i="4"/>
  <c r="M22" i="16"/>
  <c r="M23" i="1"/>
  <c r="M23" i="2"/>
  <c r="M23" i="3"/>
  <c r="M23" i="4"/>
  <c r="M23" i="16"/>
  <c r="M24" i="1"/>
  <c r="M24" i="2"/>
  <c r="M24" i="3"/>
  <c r="M24" i="4"/>
  <c r="M24" i="16"/>
  <c r="M25" i="1"/>
  <c r="M25" i="2"/>
  <c r="M25" i="3"/>
  <c r="M25" i="4"/>
  <c r="M25" i="16"/>
  <c r="M26" i="1"/>
  <c r="M26" i="2"/>
  <c r="M26" i="3"/>
  <c r="M26" i="4"/>
  <c r="M26" i="16"/>
  <c r="M27" i="1"/>
  <c r="M27" i="2"/>
  <c r="M27" i="3"/>
  <c r="M27" i="4"/>
  <c r="M27" i="16"/>
  <c r="M28" i="1"/>
  <c r="M28" i="2"/>
  <c r="M28" i="3"/>
  <c r="M28" i="4"/>
  <c r="M28" i="16"/>
  <c r="M29" i="1"/>
  <c r="M29" i="2"/>
  <c r="M29" i="3"/>
  <c r="M29" i="4"/>
  <c r="M29" i="16"/>
  <c r="M30" i="1"/>
  <c r="M30" i="2"/>
  <c r="M30" i="3"/>
  <c r="M30" i="4"/>
  <c r="M30" i="16"/>
  <c r="M31" i="1"/>
  <c r="M31" i="2"/>
  <c r="M31" i="3"/>
  <c r="M31" i="4"/>
  <c r="M31" i="16"/>
  <c r="M4" i="1"/>
  <c r="M4" i="2"/>
  <c r="M4" i="3"/>
  <c r="M4" i="4"/>
  <c r="M4" i="16"/>
  <c r="L5" i="1"/>
  <c r="L5" i="2"/>
  <c r="L5" i="3"/>
  <c r="L5" i="4"/>
  <c r="L6" i="1"/>
  <c r="L6" i="2"/>
  <c r="L6" i="3"/>
  <c r="L6" i="4"/>
  <c r="L7" i="1"/>
  <c r="L7" i="2"/>
  <c r="L7" i="3"/>
  <c r="L7" i="4"/>
  <c r="L8" i="1"/>
  <c r="L8" i="2"/>
  <c r="L8" i="3"/>
  <c r="L8" i="4"/>
  <c r="L9" i="1"/>
  <c r="L9" i="2"/>
  <c r="L9" i="3"/>
  <c r="L9" i="4"/>
  <c r="L10" i="1"/>
  <c r="L10" i="2"/>
  <c r="L10" i="3"/>
  <c r="L10" i="4"/>
  <c r="L11" i="1"/>
  <c r="L11" i="2"/>
  <c r="L11" i="3"/>
  <c r="L11" i="4"/>
  <c r="L12" i="1"/>
  <c r="L12" i="2"/>
  <c r="L12" i="3"/>
  <c r="L12" i="4"/>
  <c r="L13" i="1"/>
  <c r="L13" i="2"/>
  <c r="L13" i="3"/>
  <c r="L13" i="4"/>
  <c r="L14" i="1"/>
  <c r="L14" i="2"/>
  <c r="L14" i="3"/>
  <c r="L14" i="4"/>
  <c r="L15" i="1"/>
  <c r="L15" i="2"/>
  <c r="L15" i="3"/>
  <c r="L15" i="4"/>
  <c r="L16" i="1"/>
  <c r="L16" i="2"/>
  <c r="L16" i="3"/>
  <c r="L16" i="4"/>
  <c r="L17" i="1"/>
  <c r="L17" i="2"/>
  <c r="L17" i="3"/>
  <c r="L17" i="4"/>
  <c r="L18" i="1"/>
  <c r="L18" i="2"/>
  <c r="L18" i="3"/>
  <c r="L18" i="4"/>
  <c r="L19" i="1"/>
  <c r="L19" i="2"/>
  <c r="L19" i="3"/>
  <c r="L19" i="4"/>
  <c r="L20" i="1"/>
  <c r="L20" i="2"/>
  <c r="L20" i="3"/>
  <c r="L20" i="4"/>
  <c r="L21" i="1"/>
  <c r="L21" i="2"/>
  <c r="L21" i="3"/>
  <c r="L21" i="4"/>
  <c r="L22" i="1"/>
  <c r="L22" i="2"/>
  <c r="L22" i="3"/>
  <c r="L22" i="4"/>
  <c r="L23" i="1"/>
  <c r="L23" i="2"/>
  <c r="L23" i="3"/>
  <c r="L23" i="4"/>
  <c r="L24" i="1"/>
  <c r="L24" i="2"/>
  <c r="L24" i="3"/>
  <c r="L24" i="4"/>
  <c r="L25" i="1"/>
  <c r="L25" i="2"/>
  <c r="L25" i="3"/>
  <c r="L25" i="4"/>
  <c r="L26" i="1"/>
  <c r="L26" i="2"/>
  <c r="L26" i="3"/>
  <c r="L26" i="4"/>
  <c r="L27" i="1"/>
  <c r="L27" i="2"/>
  <c r="L27" i="3"/>
  <c r="L27" i="4"/>
  <c r="L28" i="1"/>
  <c r="L28" i="2"/>
  <c r="L28" i="3"/>
  <c r="L28" i="4"/>
  <c r="L29" i="1"/>
  <c r="L29" i="2"/>
  <c r="L29" i="3"/>
  <c r="L29" i="4"/>
  <c r="L30" i="1"/>
  <c r="L30" i="2"/>
  <c r="L30" i="3"/>
  <c r="L30" i="4"/>
  <c r="L31" i="1"/>
  <c r="L31" i="2"/>
  <c r="L31" i="3"/>
  <c r="L31" i="4"/>
  <c r="L4" i="1"/>
  <c r="L4" i="2"/>
  <c r="L4" i="3"/>
  <c r="L4" i="4"/>
  <c r="H5" i="1"/>
  <c r="H5" i="2"/>
  <c r="H5" i="3"/>
  <c r="H5" i="4"/>
  <c r="H5" i="16"/>
  <c r="H6" i="1"/>
  <c r="H6" i="2"/>
  <c r="H6" i="3"/>
  <c r="H6" i="4"/>
  <c r="H6" i="16"/>
  <c r="H7" i="1"/>
  <c r="H7" i="2"/>
  <c r="H7" i="3"/>
  <c r="H7" i="4"/>
  <c r="H7" i="16"/>
  <c r="H8" i="1"/>
  <c r="H8" i="2"/>
  <c r="H8" i="3"/>
  <c r="H8" i="4"/>
  <c r="H8" i="16"/>
  <c r="H9" i="1"/>
  <c r="H9" i="2"/>
  <c r="H9" i="3"/>
  <c r="H9" i="4"/>
  <c r="H9" i="16"/>
  <c r="H10" i="1"/>
  <c r="H10" i="2"/>
  <c r="H10" i="3"/>
  <c r="H10" i="4"/>
  <c r="H10" i="16"/>
  <c r="H11" i="1"/>
  <c r="H11" i="2"/>
  <c r="H11" i="3"/>
  <c r="H11" i="4"/>
  <c r="H11" i="16"/>
  <c r="H12" i="1"/>
  <c r="H12" i="2"/>
  <c r="H12" i="3"/>
  <c r="H12" i="4"/>
  <c r="H12" i="16"/>
  <c r="H13" i="1"/>
  <c r="H13" i="2"/>
  <c r="H13" i="3"/>
  <c r="H13" i="4"/>
  <c r="H13" i="16"/>
  <c r="H14" i="1"/>
  <c r="H14" i="2"/>
  <c r="H14" i="3"/>
  <c r="H14" i="4"/>
  <c r="H14" i="16"/>
  <c r="H15" i="1"/>
  <c r="H15" i="2"/>
  <c r="H15" i="3"/>
  <c r="H15" i="4"/>
  <c r="H15" i="16"/>
  <c r="H16" i="1"/>
  <c r="H16" i="2"/>
  <c r="H16" i="3"/>
  <c r="H16" i="4"/>
  <c r="H16" i="16"/>
  <c r="H17" i="1"/>
  <c r="H17" i="2"/>
  <c r="H17" i="3"/>
  <c r="H17" i="4"/>
  <c r="H17" i="16"/>
  <c r="H18" i="1"/>
  <c r="H18" i="2"/>
  <c r="H18" i="3"/>
  <c r="H18" i="4"/>
  <c r="H18" i="16"/>
  <c r="H19" i="1"/>
  <c r="H19" i="2"/>
  <c r="H19" i="3"/>
  <c r="H19" i="4"/>
  <c r="H19" i="16"/>
  <c r="H20" i="1"/>
  <c r="H20" i="2"/>
  <c r="H20" i="3"/>
  <c r="H20" i="4"/>
  <c r="H20" i="16"/>
  <c r="H21" i="1"/>
  <c r="H21" i="2"/>
  <c r="H21" i="3"/>
  <c r="H21" i="4"/>
  <c r="H21" i="16"/>
  <c r="H22" i="1"/>
  <c r="H22" i="2"/>
  <c r="H22" i="3"/>
  <c r="H22" i="4"/>
  <c r="H22" i="16"/>
  <c r="H23" i="1"/>
  <c r="H23" i="2"/>
  <c r="H23" i="3"/>
  <c r="H23" i="4"/>
  <c r="H23" i="16"/>
  <c r="H24" i="1"/>
  <c r="H24" i="2"/>
  <c r="H24" i="3"/>
  <c r="H24" i="4"/>
  <c r="H24" i="16"/>
  <c r="H25" i="1"/>
  <c r="H25" i="2"/>
  <c r="H25" i="3"/>
  <c r="H25" i="4"/>
  <c r="H25" i="16"/>
  <c r="H26" i="1"/>
  <c r="H26" i="2"/>
  <c r="H26" i="3"/>
  <c r="H26" i="4"/>
  <c r="H26" i="16"/>
  <c r="H27" i="1"/>
  <c r="H27" i="2"/>
  <c r="H27" i="3"/>
  <c r="H27" i="4"/>
  <c r="H27" i="16"/>
  <c r="H28" i="1"/>
  <c r="H28" i="2"/>
  <c r="H28" i="3"/>
  <c r="H28" i="4"/>
  <c r="H28" i="16"/>
  <c r="H29" i="1"/>
  <c r="H29" i="2"/>
  <c r="H29" i="3"/>
  <c r="H29" i="4"/>
  <c r="H29" i="16"/>
  <c r="H30" i="1"/>
  <c r="H30" i="2"/>
  <c r="H30" i="3"/>
  <c r="H30" i="4"/>
  <c r="H30" i="16"/>
  <c r="H31" i="1"/>
  <c r="H31" i="2"/>
  <c r="H31" i="3"/>
  <c r="H31" i="4"/>
  <c r="H31" i="16"/>
  <c r="H4" i="1"/>
  <c r="H4" i="2"/>
  <c r="H4" i="3"/>
  <c r="H4" i="4"/>
  <c r="H4" i="16"/>
  <c r="B4" i="16"/>
  <c r="C4" i="16"/>
  <c r="B5" i="16"/>
  <c r="C5" i="16"/>
  <c r="B6" i="16"/>
  <c r="C6" i="16"/>
  <c r="B7" i="16"/>
  <c r="C7" i="16"/>
  <c r="B8" i="16"/>
  <c r="C8" i="16"/>
  <c r="B9" i="16"/>
  <c r="C9" i="16"/>
  <c r="B10" i="16"/>
  <c r="C10" i="16"/>
  <c r="B11" i="16"/>
  <c r="C11" i="16"/>
  <c r="B12" i="16"/>
  <c r="C12" i="16"/>
  <c r="B13" i="16"/>
  <c r="C13" i="16"/>
  <c r="B14" i="16"/>
  <c r="C14" i="16"/>
  <c r="B15" i="16"/>
  <c r="C15" i="16"/>
  <c r="B16" i="16"/>
  <c r="C16" i="16"/>
  <c r="B17" i="16"/>
  <c r="C17" i="16"/>
  <c r="B18" i="16"/>
  <c r="C18" i="16"/>
  <c r="B19" i="16"/>
  <c r="C19" i="16"/>
  <c r="B20" i="16"/>
  <c r="C20" i="16"/>
  <c r="B21" i="16"/>
  <c r="C21" i="16"/>
  <c r="B22" i="16"/>
  <c r="C22" i="16"/>
  <c r="B23" i="16"/>
  <c r="C23" i="16"/>
  <c r="B24" i="16"/>
  <c r="C24" i="16"/>
  <c r="B25" i="16"/>
  <c r="C25" i="16"/>
  <c r="B26" i="16"/>
  <c r="C26" i="16"/>
  <c r="B27" i="16"/>
  <c r="C27" i="16"/>
  <c r="B28" i="16"/>
  <c r="C28" i="16"/>
  <c r="B29" i="16"/>
  <c r="C29" i="16"/>
  <c r="B30" i="16"/>
  <c r="C30" i="16"/>
  <c r="B31" i="16"/>
  <c r="C31" i="16"/>
  <c r="E4" i="16"/>
  <c r="F4" i="16"/>
  <c r="E5" i="16"/>
  <c r="F5" i="16"/>
  <c r="E6" i="16"/>
  <c r="F6" i="16"/>
  <c r="E7" i="16"/>
  <c r="F7" i="16"/>
  <c r="E8" i="16"/>
  <c r="F8" i="16"/>
  <c r="E9" i="16"/>
  <c r="F9" i="16"/>
  <c r="E10" i="16"/>
  <c r="F10" i="16"/>
  <c r="E11" i="16"/>
  <c r="F11" i="16"/>
  <c r="E12" i="16"/>
  <c r="F12" i="16"/>
  <c r="E13" i="16"/>
  <c r="F13" i="16"/>
  <c r="E14" i="16"/>
  <c r="F14" i="16"/>
  <c r="E15" i="16"/>
  <c r="F15" i="16"/>
  <c r="E16" i="16"/>
  <c r="F16" i="16"/>
  <c r="E17" i="16"/>
  <c r="F17" i="16"/>
  <c r="E18" i="16"/>
  <c r="F18" i="16"/>
  <c r="E19" i="16"/>
  <c r="F19" i="16"/>
  <c r="E20" i="16"/>
  <c r="F20" i="16"/>
  <c r="E21" i="16"/>
  <c r="F21" i="16"/>
  <c r="E22" i="16"/>
  <c r="F22" i="16"/>
  <c r="E23" i="16"/>
  <c r="F23" i="16"/>
  <c r="E24" i="16"/>
  <c r="F24" i="16"/>
  <c r="E25" i="16"/>
  <c r="F25" i="16"/>
  <c r="E26" i="16"/>
  <c r="F26" i="16"/>
  <c r="E27" i="16"/>
  <c r="F27" i="16"/>
  <c r="E28" i="16"/>
  <c r="F28" i="16"/>
  <c r="E29" i="16"/>
  <c r="F29" i="16"/>
  <c r="E30" i="16"/>
  <c r="F30" i="16"/>
  <c r="E31" i="16"/>
  <c r="F31" i="16"/>
  <c r="I4" i="16"/>
  <c r="J4" i="16"/>
  <c r="I5" i="16"/>
  <c r="J5" i="16"/>
  <c r="I6" i="16"/>
  <c r="J6" i="16"/>
  <c r="I7" i="16"/>
  <c r="J7" i="16"/>
  <c r="I8" i="16"/>
  <c r="J8" i="16"/>
  <c r="I9" i="16"/>
  <c r="J9" i="16"/>
  <c r="I10" i="16"/>
  <c r="J10" i="16"/>
  <c r="I11" i="16"/>
  <c r="J11" i="16"/>
  <c r="I12" i="16"/>
  <c r="J12" i="16"/>
  <c r="I13" i="16"/>
  <c r="J13" i="16"/>
  <c r="I14" i="16"/>
  <c r="J14" i="16"/>
  <c r="I15" i="16"/>
  <c r="J15" i="16"/>
  <c r="K15" i="16"/>
  <c r="I16" i="16"/>
  <c r="J16" i="16"/>
  <c r="I17" i="16"/>
  <c r="J17" i="16"/>
  <c r="I18" i="16"/>
  <c r="J18" i="16"/>
  <c r="K18" i="16"/>
  <c r="I19" i="16"/>
  <c r="J19" i="16"/>
  <c r="I20" i="16"/>
  <c r="J20" i="16"/>
  <c r="I21" i="16"/>
  <c r="J21" i="16"/>
  <c r="I22" i="16"/>
  <c r="J22" i="16"/>
  <c r="I23" i="16"/>
  <c r="J23" i="16"/>
  <c r="I24" i="16"/>
  <c r="J24" i="16"/>
  <c r="I25" i="16"/>
  <c r="J25" i="16"/>
  <c r="I26" i="16"/>
  <c r="J26" i="16"/>
  <c r="I27" i="16"/>
  <c r="J27" i="16"/>
  <c r="I28" i="16"/>
  <c r="J28" i="16"/>
  <c r="I29" i="16"/>
  <c r="J29" i="16"/>
  <c r="K29" i="16"/>
  <c r="I30" i="16"/>
  <c r="J30" i="16"/>
  <c r="I31" i="16"/>
  <c r="J31" i="16"/>
  <c r="K31" i="16"/>
  <c r="D4" i="16"/>
  <c r="D5" i="16"/>
  <c r="D6" i="16"/>
  <c r="D7" i="16"/>
  <c r="D8" i="16"/>
  <c r="D9" i="16"/>
  <c r="D10" i="16"/>
  <c r="D11" i="16"/>
  <c r="D12" i="16"/>
  <c r="D13" i="16"/>
  <c r="D14" i="16"/>
  <c r="D15" i="16"/>
  <c r="D16" i="16"/>
  <c r="D17" i="16"/>
  <c r="D18" i="16"/>
  <c r="D19" i="16"/>
  <c r="D20" i="16"/>
  <c r="D21" i="16"/>
  <c r="D22" i="16"/>
  <c r="D23" i="16"/>
  <c r="D24" i="16"/>
  <c r="D25" i="16"/>
  <c r="D26" i="16"/>
  <c r="D27" i="16"/>
  <c r="D28" i="16"/>
  <c r="D29" i="16"/>
  <c r="D30" i="16"/>
  <c r="D31" i="16"/>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4" i="16"/>
  <c r="AG5" i="16"/>
  <c r="AG6" i="16"/>
  <c r="AG7" i="16"/>
  <c r="AG8" i="16"/>
  <c r="AG9" i="16"/>
  <c r="AG10" i="16"/>
  <c r="AG11" i="16"/>
  <c r="AG12" i="16"/>
  <c r="AG13" i="16"/>
  <c r="AG14" i="16"/>
  <c r="AG15" i="16"/>
  <c r="AG16" i="16"/>
  <c r="AG17" i="16"/>
  <c r="AG18" i="16"/>
  <c r="AG19" i="16"/>
  <c r="AG20" i="16"/>
  <c r="AG21" i="16"/>
  <c r="AG22" i="16"/>
  <c r="AG23" i="16"/>
  <c r="AG24" i="16"/>
  <c r="AG25" i="16"/>
  <c r="AG26" i="16"/>
  <c r="AG27" i="16"/>
  <c r="AG28" i="16"/>
  <c r="AG29" i="16"/>
  <c r="AG30" i="16"/>
  <c r="AG31" i="16"/>
  <c r="AG4" i="16"/>
  <c r="AB5" i="16"/>
  <c r="AC5" i="16"/>
  <c r="AD5" i="16"/>
  <c r="AB6" i="16"/>
  <c r="AC6" i="16"/>
  <c r="AD6" i="16"/>
  <c r="AB7" i="16"/>
  <c r="AC7" i="16"/>
  <c r="AD7" i="16"/>
  <c r="AB8" i="16"/>
  <c r="AC8" i="16"/>
  <c r="AD8" i="16"/>
  <c r="AB9" i="16"/>
  <c r="AC9" i="16"/>
  <c r="AD9" i="16"/>
  <c r="AB10" i="16"/>
  <c r="AC10" i="16"/>
  <c r="AD10" i="16"/>
  <c r="AB11" i="16"/>
  <c r="AC11" i="16"/>
  <c r="AD11" i="16"/>
  <c r="AB12" i="16"/>
  <c r="AC12" i="16"/>
  <c r="AD12" i="16"/>
  <c r="AB13" i="16"/>
  <c r="AC13" i="16"/>
  <c r="AD13" i="16"/>
  <c r="AB14" i="16"/>
  <c r="AC14" i="16"/>
  <c r="AD14" i="16"/>
  <c r="AE14" i="16"/>
  <c r="AB15" i="16"/>
  <c r="AC15" i="16"/>
  <c r="AD15" i="16"/>
  <c r="AB16" i="16"/>
  <c r="AC16" i="16"/>
  <c r="AD16" i="16"/>
  <c r="AB17" i="16"/>
  <c r="AC17" i="16"/>
  <c r="AD17" i="16"/>
  <c r="AE17" i="16"/>
  <c r="AB18" i="16"/>
  <c r="AC18" i="16"/>
  <c r="AD18" i="16"/>
  <c r="AB19" i="16"/>
  <c r="AC19" i="16"/>
  <c r="AD19" i="16"/>
  <c r="AB20" i="16"/>
  <c r="AC20" i="16"/>
  <c r="AD20" i="16"/>
  <c r="AB21" i="16"/>
  <c r="AC21" i="16"/>
  <c r="AD21" i="16"/>
  <c r="AB22" i="16"/>
  <c r="AC22" i="16"/>
  <c r="AD22" i="16"/>
  <c r="AB23" i="16"/>
  <c r="AC23" i="16"/>
  <c r="AD23" i="16"/>
  <c r="AB24" i="16"/>
  <c r="AC24" i="16"/>
  <c r="AD24" i="16"/>
  <c r="AB25" i="16"/>
  <c r="AC25" i="16"/>
  <c r="AD25" i="16"/>
  <c r="AB26" i="16"/>
  <c r="AC26" i="16"/>
  <c r="AD26" i="16"/>
  <c r="AB27" i="16"/>
  <c r="AC27" i="16"/>
  <c r="AD27" i="16"/>
  <c r="AB28" i="16"/>
  <c r="AC28" i="16"/>
  <c r="AD28" i="16"/>
  <c r="AB29" i="16"/>
  <c r="AC29" i="16"/>
  <c r="AD29" i="16"/>
  <c r="AB30" i="16"/>
  <c r="AC30" i="16"/>
  <c r="AD30" i="16"/>
  <c r="AB31" i="16"/>
  <c r="AC31" i="16"/>
  <c r="AD31" i="16"/>
  <c r="AE31" i="16"/>
  <c r="AB4" i="16"/>
  <c r="AC4" i="16"/>
  <c r="AD4" i="16"/>
  <c r="Y5" i="16"/>
  <c r="Y6" i="16"/>
  <c r="Y7" i="16"/>
  <c r="Y8" i="16"/>
  <c r="Y9" i="16"/>
  <c r="Y10" i="16"/>
  <c r="Y11" i="16"/>
  <c r="Y12" i="16"/>
  <c r="Y13" i="16"/>
  <c r="Y14" i="16"/>
  <c r="Y15" i="16"/>
  <c r="Y16" i="16"/>
  <c r="Y17" i="16"/>
  <c r="Y18" i="16"/>
  <c r="Y19" i="16"/>
  <c r="Y20" i="16"/>
  <c r="Y21" i="16"/>
  <c r="Y22" i="16"/>
  <c r="Y23" i="16"/>
  <c r="Y24" i="16"/>
  <c r="Y25" i="16"/>
  <c r="Y26" i="16"/>
  <c r="Y27" i="16"/>
  <c r="Y28" i="16"/>
  <c r="Y29" i="16"/>
  <c r="Y30" i="16"/>
  <c r="Y31" i="16"/>
  <c r="Y4" i="16"/>
  <c r="X5" i="16"/>
  <c r="X6" i="16"/>
  <c r="X7" i="16"/>
  <c r="X8" i="16"/>
  <c r="X9" i="16"/>
  <c r="X10" i="16"/>
  <c r="X11" i="16"/>
  <c r="X12" i="16"/>
  <c r="X13" i="16"/>
  <c r="X14" i="16"/>
  <c r="X15" i="16"/>
  <c r="X16" i="16"/>
  <c r="X17" i="16"/>
  <c r="X18" i="16"/>
  <c r="X19" i="16"/>
  <c r="X20" i="16"/>
  <c r="X21" i="16"/>
  <c r="X22" i="16"/>
  <c r="X23" i="16"/>
  <c r="X24" i="16"/>
  <c r="X25" i="16"/>
  <c r="X26" i="16"/>
  <c r="X27" i="16"/>
  <c r="X28" i="16"/>
  <c r="X29" i="16"/>
  <c r="X30" i="16"/>
  <c r="X31" i="16"/>
  <c r="X4" i="16"/>
  <c r="U5" i="16"/>
  <c r="U6" i="16"/>
  <c r="U7" i="16"/>
  <c r="U8" i="16"/>
  <c r="U9" i="16"/>
  <c r="U10" i="16"/>
  <c r="U11" i="16"/>
  <c r="U12" i="16"/>
  <c r="U13" i="16"/>
  <c r="U14" i="16"/>
  <c r="U15" i="16"/>
  <c r="U16" i="16"/>
  <c r="U17" i="16"/>
  <c r="U18" i="16"/>
  <c r="U19" i="16"/>
  <c r="U20" i="16"/>
  <c r="U21" i="16"/>
  <c r="U22" i="16"/>
  <c r="U23" i="16"/>
  <c r="U24" i="16"/>
  <c r="U25" i="16"/>
  <c r="U26" i="16"/>
  <c r="U27" i="16"/>
  <c r="U28" i="16"/>
  <c r="U29" i="16"/>
  <c r="U30" i="16"/>
  <c r="U31" i="16"/>
  <c r="U4" i="16"/>
  <c r="T5" i="16"/>
  <c r="T6" i="16"/>
  <c r="T7" i="16"/>
  <c r="T8" i="16"/>
  <c r="T9" i="16"/>
  <c r="T10" i="16"/>
  <c r="T11" i="16"/>
  <c r="T12" i="16"/>
  <c r="T13" i="16"/>
  <c r="T14" i="16"/>
  <c r="T15" i="16"/>
  <c r="T16" i="16"/>
  <c r="T17" i="16"/>
  <c r="T18" i="16"/>
  <c r="T19" i="16"/>
  <c r="T20" i="16"/>
  <c r="T21" i="16"/>
  <c r="T22" i="16"/>
  <c r="T23" i="16"/>
  <c r="T24" i="16"/>
  <c r="T25" i="16"/>
  <c r="T26" i="16"/>
  <c r="T27" i="16"/>
  <c r="T28" i="16"/>
  <c r="T29" i="16"/>
  <c r="T30" i="16"/>
  <c r="T31" i="16"/>
  <c r="T4" i="16"/>
  <c r="S5" i="16"/>
  <c r="S6" i="16"/>
  <c r="S7" i="16"/>
  <c r="S8" i="16"/>
  <c r="S9" i="16"/>
  <c r="S10" i="16"/>
  <c r="S11" i="16"/>
  <c r="S12" i="16"/>
  <c r="S13" i="16"/>
  <c r="S14" i="16"/>
  <c r="S15" i="16"/>
  <c r="S16" i="16"/>
  <c r="S17" i="16"/>
  <c r="S18" i="16"/>
  <c r="S19" i="16"/>
  <c r="S20" i="16"/>
  <c r="S21" i="16"/>
  <c r="S22" i="16"/>
  <c r="S23" i="16"/>
  <c r="S24" i="16"/>
  <c r="S25" i="16"/>
  <c r="S26" i="16"/>
  <c r="S27" i="16"/>
  <c r="S28" i="16"/>
  <c r="S29" i="16"/>
  <c r="S30" i="16"/>
  <c r="S31" i="16"/>
  <c r="S4" i="16"/>
  <c r="Q5" i="16"/>
  <c r="Q6" i="16"/>
  <c r="Q7" i="16"/>
  <c r="Q8" i="16"/>
  <c r="Q9" i="16"/>
  <c r="Q10" i="16"/>
  <c r="Q11" i="16"/>
  <c r="Q12" i="16"/>
  <c r="Q13" i="16"/>
  <c r="Q14" i="16"/>
  <c r="Q15" i="16"/>
  <c r="Q16" i="16"/>
  <c r="Q17" i="16"/>
  <c r="Q18" i="16"/>
  <c r="Q19" i="16"/>
  <c r="Q20" i="16"/>
  <c r="Q21" i="16"/>
  <c r="Q22" i="16"/>
  <c r="Q23" i="16"/>
  <c r="Q24" i="16"/>
  <c r="Q25" i="16"/>
  <c r="Q26" i="16"/>
  <c r="Q27" i="16"/>
  <c r="Q28" i="16"/>
  <c r="Q29" i="16"/>
  <c r="Q30" i="16"/>
  <c r="Q31" i="16"/>
  <c r="O5" i="16"/>
  <c r="O6" i="16"/>
  <c r="O7" i="16"/>
  <c r="O8" i="16"/>
  <c r="O9" i="16"/>
  <c r="O10" i="16"/>
  <c r="O11" i="16"/>
  <c r="O12" i="16"/>
  <c r="O13" i="16"/>
  <c r="O14" i="16"/>
  <c r="O15" i="16"/>
  <c r="O16" i="16"/>
  <c r="O17" i="16"/>
  <c r="O18" i="16"/>
  <c r="O19" i="16"/>
  <c r="O20" i="16"/>
  <c r="O21" i="16"/>
  <c r="O22" i="16"/>
  <c r="O23" i="16"/>
  <c r="O24" i="16"/>
  <c r="O25" i="16"/>
  <c r="O26" i="16"/>
  <c r="O27" i="16"/>
  <c r="O28" i="16"/>
  <c r="O29" i="16"/>
  <c r="O30" i="16"/>
  <c r="O31" i="16"/>
  <c r="Q4" i="16"/>
  <c r="O4" i="16"/>
  <c r="AF4" i="10"/>
  <c r="AH31" i="12"/>
  <c r="AH30" i="12"/>
  <c r="AH29" i="12"/>
  <c r="AH28" i="12"/>
  <c r="AH27" i="12"/>
  <c r="AH26" i="12"/>
  <c r="AH25" i="12"/>
  <c r="AH24" i="12"/>
  <c r="AH23" i="12"/>
  <c r="AH22" i="12"/>
  <c r="AH21" i="12"/>
  <c r="AH20" i="12"/>
  <c r="AH19" i="12"/>
  <c r="AH18" i="12"/>
  <c r="AH17" i="12"/>
  <c r="AH16" i="12"/>
  <c r="AH15" i="12"/>
  <c r="AH14" i="12"/>
  <c r="AH13" i="12"/>
  <c r="AH12" i="12"/>
  <c r="AH11" i="12"/>
  <c r="AH10" i="12"/>
  <c r="AH9" i="12"/>
  <c r="AH8" i="12"/>
  <c r="AH7" i="12"/>
  <c r="AH6" i="12"/>
  <c r="AH5" i="12"/>
  <c r="AH4" i="12"/>
  <c r="AH33" i="11"/>
  <c r="AH31" i="11"/>
  <c r="AH30" i="11"/>
  <c r="AH29" i="11"/>
  <c r="AH28" i="11"/>
  <c r="AH27" i="11"/>
  <c r="AH26" i="11"/>
  <c r="AH25" i="11"/>
  <c r="AH24" i="11"/>
  <c r="AH23" i="11"/>
  <c r="AH22" i="11"/>
  <c r="AH21" i="11"/>
  <c r="AH20" i="11"/>
  <c r="AH19" i="11"/>
  <c r="AH18" i="11"/>
  <c r="AH17" i="11"/>
  <c r="AH16" i="11"/>
  <c r="AH15" i="11"/>
  <c r="AH14" i="11"/>
  <c r="AH13" i="11"/>
  <c r="AH12" i="11"/>
  <c r="AH11" i="11"/>
  <c r="AH10" i="11"/>
  <c r="AH9" i="11"/>
  <c r="AH8" i="11"/>
  <c r="AH7" i="11"/>
  <c r="AH6" i="11"/>
  <c r="AH5" i="11"/>
  <c r="AH4" i="11"/>
  <c r="AH31" i="10"/>
  <c r="AH30" i="10"/>
  <c r="AH29" i="10"/>
  <c r="AH28" i="10"/>
  <c r="AH27" i="10"/>
  <c r="AH26" i="10"/>
  <c r="AH25" i="10"/>
  <c r="AH24" i="10"/>
  <c r="AH23" i="10"/>
  <c r="AH22" i="10"/>
  <c r="AH21" i="10"/>
  <c r="AH20" i="10"/>
  <c r="AH19" i="10"/>
  <c r="AH18" i="10"/>
  <c r="AH17" i="10"/>
  <c r="AH16" i="10"/>
  <c r="AH15" i="10"/>
  <c r="AH14" i="10"/>
  <c r="AH13" i="10"/>
  <c r="AH12" i="10"/>
  <c r="AH11" i="10"/>
  <c r="AH10" i="10"/>
  <c r="AH9" i="10"/>
  <c r="AH8" i="10"/>
  <c r="AH7" i="10"/>
  <c r="AH6" i="10"/>
  <c r="AH5" i="10"/>
  <c r="AH4" i="10"/>
  <c r="AH4" i="9"/>
  <c r="AH5" i="9"/>
  <c r="AH6" i="9"/>
  <c r="AH7" i="9"/>
  <c r="AH8" i="9"/>
  <c r="AH9" i="9"/>
  <c r="AH10" i="9"/>
  <c r="AH11" i="9"/>
  <c r="AH12" i="9"/>
  <c r="AH13" i="9"/>
  <c r="AH14" i="9"/>
  <c r="AH15" i="9"/>
  <c r="AH16" i="9"/>
  <c r="AH17" i="9"/>
  <c r="AH18" i="9"/>
  <c r="AH19" i="9"/>
  <c r="AH20" i="9"/>
  <c r="AH21" i="9"/>
  <c r="AH22" i="9"/>
  <c r="AH23" i="9"/>
  <c r="AH24" i="9"/>
  <c r="AH25" i="9"/>
  <c r="AH26" i="9"/>
  <c r="AH27" i="9"/>
  <c r="AH28" i="9"/>
  <c r="AH29" i="9"/>
  <c r="AH30" i="9"/>
  <c r="AH31" i="9"/>
  <c r="AH4" i="8"/>
  <c r="AH5" i="8"/>
  <c r="AH6" i="8"/>
  <c r="AH7" i="8"/>
  <c r="AH8" i="8"/>
  <c r="AH9" i="8"/>
  <c r="AH10" i="8"/>
  <c r="AH11" i="8"/>
  <c r="AH12" i="8"/>
  <c r="AH13" i="8"/>
  <c r="AH14" i="8"/>
  <c r="AH15" i="8"/>
  <c r="AH16" i="8"/>
  <c r="AH17" i="8"/>
  <c r="AH18" i="8"/>
  <c r="AH19" i="8"/>
  <c r="AH20" i="8"/>
  <c r="AH21" i="8"/>
  <c r="AH22" i="8"/>
  <c r="AH23" i="8"/>
  <c r="AH24" i="8"/>
  <c r="AH25" i="8"/>
  <c r="AH26" i="8"/>
  <c r="AH27" i="8"/>
  <c r="AH28" i="8"/>
  <c r="AH29" i="8"/>
  <c r="AH30" i="8"/>
  <c r="AH31" i="8"/>
  <c r="AH4" i="7"/>
  <c r="AH5" i="7"/>
  <c r="AH6" i="7"/>
  <c r="AH7" i="7"/>
  <c r="AH8" i="7"/>
  <c r="AH9" i="7"/>
  <c r="AH10" i="7"/>
  <c r="AH11" i="7"/>
  <c r="AH12" i="7"/>
  <c r="AH13" i="7"/>
  <c r="AH14" i="7"/>
  <c r="AH15" i="7"/>
  <c r="AH16" i="7"/>
  <c r="AH17" i="7"/>
  <c r="AH18" i="7"/>
  <c r="AH19" i="7"/>
  <c r="AH20" i="7"/>
  <c r="AH21" i="7"/>
  <c r="AH22" i="7"/>
  <c r="AH23" i="7"/>
  <c r="AH24" i="7"/>
  <c r="AH25" i="7"/>
  <c r="AH26" i="7"/>
  <c r="AH27" i="7"/>
  <c r="AH28" i="7"/>
  <c r="AH29" i="7"/>
  <c r="AH30" i="7"/>
  <c r="AH31" i="7"/>
  <c r="AH4" i="6"/>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4" i="5"/>
  <c r="AH5" i="5"/>
  <c r="AH6" i="5"/>
  <c r="AH7" i="5"/>
  <c r="AH8" i="5"/>
  <c r="AH9" i="5"/>
  <c r="AH10" i="5"/>
  <c r="AH11" i="5"/>
  <c r="AH12" i="5"/>
  <c r="AH13" i="5"/>
  <c r="AH14" i="5"/>
  <c r="AH15" i="5"/>
  <c r="AH16" i="5"/>
  <c r="AH17" i="5"/>
  <c r="AH18" i="5"/>
  <c r="AH19" i="5"/>
  <c r="AH20" i="5"/>
  <c r="AH21" i="5"/>
  <c r="AH22" i="5"/>
  <c r="AH23" i="5"/>
  <c r="AH24" i="5"/>
  <c r="AH25" i="5"/>
  <c r="AH26" i="5"/>
  <c r="AH27" i="5"/>
  <c r="AH28" i="5"/>
  <c r="AH29" i="5"/>
  <c r="AH30" i="5"/>
  <c r="AH31" i="5"/>
  <c r="AH33" i="5"/>
  <c r="D4" i="4"/>
  <c r="D5" i="4"/>
  <c r="D6" i="4"/>
  <c r="D7" i="4"/>
  <c r="D8" i="4"/>
  <c r="D9" i="4"/>
  <c r="D10" i="4"/>
  <c r="D11" i="4"/>
  <c r="D12" i="4"/>
  <c r="D13" i="4"/>
  <c r="D14" i="4"/>
  <c r="D15" i="4"/>
  <c r="D16" i="4"/>
  <c r="D17" i="4"/>
  <c r="D18" i="4"/>
  <c r="D19" i="4"/>
  <c r="D20" i="4"/>
  <c r="D21" i="4"/>
  <c r="D22" i="4"/>
  <c r="D23" i="4"/>
  <c r="D24" i="4"/>
  <c r="D25" i="4"/>
  <c r="D26" i="4"/>
  <c r="D27" i="4"/>
  <c r="D28" i="4"/>
  <c r="D29" i="4"/>
  <c r="D30" i="4"/>
  <c r="D31" i="4"/>
  <c r="AQ31" i="15"/>
  <c r="AP31" i="15"/>
  <c r="AO31" i="15"/>
  <c r="D31" i="15"/>
  <c r="AQ30" i="15"/>
  <c r="AP30" i="15"/>
  <c r="AO30" i="15"/>
  <c r="D30" i="15"/>
  <c r="AQ29" i="15"/>
  <c r="AP29" i="15"/>
  <c r="AO29" i="15"/>
  <c r="D29" i="15"/>
  <c r="AQ28" i="15"/>
  <c r="AP28" i="15"/>
  <c r="AO28" i="15"/>
  <c r="D28" i="15"/>
  <c r="AQ27" i="15"/>
  <c r="AP27" i="15"/>
  <c r="AO27" i="15"/>
  <c r="D27" i="15"/>
  <c r="AQ26" i="15"/>
  <c r="AP26" i="15"/>
  <c r="AO26" i="15"/>
  <c r="D26" i="15"/>
  <c r="AQ25" i="15"/>
  <c r="AP25" i="15"/>
  <c r="AO25" i="15"/>
  <c r="D25" i="15"/>
  <c r="AQ24" i="15"/>
  <c r="AP24" i="15"/>
  <c r="AO24" i="15"/>
  <c r="D24" i="15"/>
  <c r="AQ23" i="15"/>
  <c r="AP23" i="15"/>
  <c r="AO23" i="15"/>
  <c r="D23" i="15"/>
  <c r="AQ22" i="15"/>
  <c r="AP22" i="15"/>
  <c r="AO22" i="15"/>
  <c r="D22" i="15"/>
  <c r="AQ21" i="15"/>
  <c r="AP21" i="15"/>
  <c r="AO21" i="15"/>
  <c r="D21" i="15"/>
  <c r="AQ20" i="15"/>
  <c r="AP20" i="15"/>
  <c r="AO20" i="15"/>
  <c r="D20" i="15"/>
  <c r="AQ19" i="15"/>
  <c r="AP19" i="15"/>
  <c r="AO19" i="15"/>
  <c r="D19" i="15"/>
  <c r="AQ18" i="15"/>
  <c r="AP18" i="15"/>
  <c r="AO18" i="15"/>
  <c r="D18" i="15"/>
  <c r="AQ17" i="15"/>
  <c r="AP17" i="15"/>
  <c r="AO17" i="15"/>
  <c r="D17" i="15"/>
  <c r="AQ16" i="15"/>
  <c r="AP16" i="15"/>
  <c r="AO16" i="15"/>
  <c r="D16" i="15"/>
  <c r="AQ15" i="15"/>
  <c r="AP15" i="15"/>
  <c r="AO15" i="15"/>
  <c r="D15" i="15"/>
  <c r="AQ14" i="15"/>
  <c r="AP14" i="15"/>
  <c r="AO14" i="15"/>
  <c r="D14" i="15"/>
  <c r="AQ13" i="15"/>
  <c r="AP13" i="15"/>
  <c r="AO13" i="15"/>
  <c r="D13" i="15"/>
  <c r="AQ12" i="15"/>
  <c r="AP12" i="15"/>
  <c r="AO12" i="15"/>
  <c r="D12" i="15"/>
  <c r="AQ11" i="15"/>
  <c r="AP11" i="15"/>
  <c r="AO11" i="15"/>
  <c r="D11" i="15"/>
  <c r="AQ10" i="15"/>
  <c r="AP10" i="15"/>
  <c r="AO10" i="15"/>
  <c r="D10" i="15"/>
  <c r="AQ9" i="15"/>
  <c r="AP9" i="15"/>
  <c r="AO9" i="15"/>
  <c r="D9" i="15"/>
  <c r="AQ8" i="15"/>
  <c r="AP8" i="15"/>
  <c r="AO8" i="15"/>
  <c r="D8" i="15"/>
  <c r="AQ7" i="15"/>
  <c r="AP7" i="15"/>
  <c r="AO7" i="15"/>
  <c r="D7" i="15"/>
  <c r="AQ6" i="15"/>
  <c r="AP6" i="15"/>
  <c r="AO6" i="15"/>
  <c r="D6" i="15"/>
  <c r="AQ5" i="15"/>
  <c r="AP5" i="15"/>
  <c r="AO5" i="15"/>
  <c r="D5" i="15"/>
  <c r="AQ4" i="15"/>
  <c r="AP4" i="15"/>
  <c r="AO4" i="15"/>
  <c r="D4" i="15"/>
  <c r="D31" i="14"/>
  <c r="D30" i="14"/>
  <c r="D29" i="14"/>
  <c r="D28" i="14"/>
  <c r="D27" i="14"/>
  <c r="D26" i="14"/>
  <c r="D25" i="14"/>
  <c r="D24" i="14"/>
  <c r="D23" i="14"/>
  <c r="D22" i="14"/>
  <c r="D21" i="14"/>
  <c r="D20" i="14"/>
  <c r="D19" i="14"/>
  <c r="D18" i="14"/>
  <c r="D17" i="14"/>
  <c r="D16" i="14"/>
  <c r="D15" i="14"/>
  <c r="D14" i="14"/>
  <c r="D13" i="14"/>
  <c r="D12" i="14"/>
  <c r="D11" i="14"/>
  <c r="D10" i="14"/>
  <c r="D9" i="14"/>
  <c r="D8" i="14"/>
  <c r="D7" i="14"/>
  <c r="D6" i="14"/>
  <c r="D5" i="14"/>
  <c r="D4" i="14"/>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AQ31" i="12"/>
  <c r="AP31" i="12"/>
  <c r="AO31" i="12"/>
  <c r="AF31" i="12"/>
  <c r="AJ31" i="12"/>
  <c r="AA31" i="12"/>
  <c r="AI31" i="12"/>
  <c r="W31" i="12"/>
  <c r="R31" i="12"/>
  <c r="N31" i="12"/>
  <c r="M31" i="12"/>
  <c r="L31" i="12"/>
  <c r="H31" i="12"/>
  <c r="D31" i="12"/>
  <c r="AQ30" i="12"/>
  <c r="AP30" i="12"/>
  <c r="AO30" i="12"/>
  <c r="AF30" i="12"/>
  <c r="AJ30" i="12"/>
  <c r="AA30" i="12"/>
  <c r="AI30" i="12"/>
  <c r="W30" i="12"/>
  <c r="R30" i="12"/>
  <c r="N30" i="12"/>
  <c r="M30" i="12"/>
  <c r="L30" i="12"/>
  <c r="H30" i="12"/>
  <c r="D30" i="12"/>
  <c r="AQ29" i="12"/>
  <c r="AP29" i="12"/>
  <c r="AO29" i="12"/>
  <c r="AF29" i="12"/>
  <c r="AJ29" i="12"/>
  <c r="AA29" i="12"/>
  <c r="AI29" i="12"/>
  <c r="W29" i="12"/>
  <c r="R29" i="12"/>
  <c r="N29" i="12"/>
  <c r="M29" i="12"/>
  <c r="L29" i="12"/>
  <c r="H29" i="12"/>
  <c r="D29" i="12"/>
  <c r="AQ28" i="12"/>
  <c r="AP28" i="12"/>
  <c r="AO28" i="12"/>
  <c r="AF28" i="12"/>
  <c r="AJ28" i="12"/>
  <c r="AA28" i="12"/>
  <c r="AI28" i="12"/>
  <c r="W28" i="12"/>
  <c r="R28" i="12"/>
  <c r="N28" i="12"/>
  <c r="M28" i="12"/>
  <c r="L28" i="12"/>
  <c r="H28" i="12"/>
  <c r="D28" i="12"/>
  <c r="AQ27" i="12"/>
  <c r="AP27" i="12"/>
  <c r="AO27" i="12"/>
  <c r="AF27" i="12"/>
  <c r="AJ27" i="12"/>
  <c r="AA27" i="12"/>
  <c r="AI27" i="12"/>
  <c r="W27" i="12"/>
  <c r="R27" i="12"/>
  <c r="N27" i="12"/>
  <c r="M27" i="12"/>
  <c r="L27" i="12"/>
  <c r="H27" i="12"/>
  <c r="D27" i="12"/>
  <c r="AQ26" i="12"/>
  <c r="AP26" i="12"/>
  <c r="AO26" i="12"/>
  <c r="AF26" i="12"/>
  <c r="AJ26" i="12"/>
  <c r="AA26" i="12"/>
  <c r="AI26" i="12"/>
  <c r="W26" i="12"/>
  <c r="R26" i="12"/>
  <c r="N26" i="12"/>
  <c r="M26" i="12"/>
  <c r="L26" i="12"/>
  <c r="H26" i="12"/>
  <c r="D26" i="12"/>
  <c r="AQ25" i="12"/>
  <c r="AP25" i="12"/>
  <c r="AO25" i="12"/>
  <c r="AF25" i="12"/>
  <c r="AJ25" i="12"/>
  <c r="AA25" i="12"/>
  <c r="AI25" i="12"/>
  <c r="W25" i="12"/>
  <c r="R25" i="12"/>
  <c r="N25" i="12"/>
  <c r="M25" i="12"/>
  <c r="L25" i="12"/>
  <c r="H25" i="12"/>
  <c r="D25" i="12"/>
  <c r="AQ24" i="12"/>
  <c r="AP24" i="12"/>
  <c r="AO24" i="12"/>
  <c r="AF24" i="12"/>
  <c r="AJ24" i="12"/>
  <c r="AA24" i="12"/>
  <c r="AI24" i="12"/>
  <c r="W24" i="12"/>
  <c r="R24" i="12"/>
  <c r="N24" i="12"/>
  <c r="M24" i="12"/>
  <c r="L24" i="12"/>
  <c r="H24" i="12"/>
  <c r="D24" i="12"/>
  <c r="AQ23" i="12"/>
  <c r="AP23" i="12"/>
  <c r="AO23" i="12"/>
  <c r="AF23" i="12"/>
  <c r="AJ23" i="12"/>
  <c r="AA23" i="12"/>
  <c r="AI23" i="12"/>
  <c r="W23" i="12"/>
  <c r="R23" i="12"/>
  <c r="N23" i="12"/>
  <c r="M23" i="12"/>
  <c r="L23" i="12"/>
  <c r="H23" i="12"/>
  <c r="D23" i="12"/>
  <c r="AQ22" i="12"/>
  <c r="AP22" i="12"/>
  <c r="AO22" i="12"/>
  <c r="AF22" i="12"/>
  <c r="AJ22" i="12"/>
  <c r="AA22" i="12"/>
  <c r="AI22" i="12"/>
  <c r="W22" i="12"/>
  <c r="R22" i="12"/>
  <c r="N22" i="12"/>
  <c r="M22" i="12"/>
  <c r="L22" i="12"/>
  <c r="H22" i="12"/>
  <c r="D22" i="12"/>
  <c r="AQ21" i="12"/>
  <c r="AP21" i="12"/>
  <c r="AO21" i="12"/>
  <c r="AF21" i="12"/>
  <c r="AJ21" i="12"/>
  <c r="AA21" i="12"/>
  <c r="AI21" i="12"/>
  <c r="W21" i="12"/>
  <c r="R21" i="12"/>
  <c r="N21" i="12"/>
  <c r="M21" i="12"/>
  <c r="L21" i="12"/>
  <c r="H21" i="12"/>
  <c r="D21" i="12"/>
  <c r="AQ20" i="12"/>
  <c r="AP20" i="12"/>
  <c r="AO20" i="12"/>
  <c r="AF20" i="12"/>
  <c r="AJ20" i="12"/>
  <c r="AA20" i="12"/>
  <c r="AI20" i="12"/>
  <c r="W20" i="12"/>
  <c r="R20" i="12"/>
  <c r="N20" i="12"/>
  <c r="M20" i="12"/>
  <c r="L20" i="12"/>
  <c r="H20" i="12"/>
  <c r="D20" i="12"/>
  <c r="AQ19" i="12"/>
  <c r="AP19" i="12"/>
  <c r="AO19" i="12"/>
  <c r="AF19" i="12"/>
  <c r="AJ19" i="12"/>
  <c r="AA19" i="12"/>
  <c r="AI19" i="12"/>
  <c r="W19" i="12"/>
  <c r="R19" i="12"/>
  <c r="N19" i="12"/>
  <c r="M19" i="12"/>
  <c r="L19" i="12"/>
  <c r="H19" i="12"/>
  <c r="D19" i="12"/>
  <c r="AQ18" i="12"/>
  <c r="AP18" i="12"/>
  <c r="AO18" i="12"/>
  <c r="AF18" i="12"/>
  <c r="AJ18" i="12"/>
  <c r="AA18" i="12"/>
  <c r="AI18" i="12"/>
  <c r="W18" i="12"/>
  <c r="R18" i="12"/>
  <c r="N18" i="12"/>
  <c r="M18" i="12"/>
  <c r="L18" i="12"/>
  <c r="H18" i="12"/>
  <c r="D18" i="12"/>
  <c r="AQ17" i="12"/>
  <c r="AP17" i="12"/>
  <c r="AO17" i="12"/>
  <c r="AF17" i="12"/>
  <c r="AJ17" i="12"/>
  <c r="AA17" i="12"/>
  <c r="AI17" i="12"/>
  <c r="W17" i="12"/>
  <c r="R17" i="12"/>
  <c r="N17" i="12"/>
  <c r="M17" i="12"/>
  <c r="L17" i="12"/>
  <c r="H17" i="12"/>
  <c r="D17" i="12"/>
  <c r="AQ16" i="12"/>
  <c r="AP16" i="12"/>
  <c r="AO16" i="12"/>
  <c r="AF16" i="12"/>
  <c r="AJ16" i="12"/>
  <c r="AA16" i="12"/>
  <c r="AI16" i="12"/>
  <c r="W16" i="12"/>
  <c r="R16" i="12"/>
  <c r="N16" i="12"/>
  <c r="M16" i="12"/>
  <c r="L16" i="12"/>
  <c r="H16" i="12"/>
  <c r="D16" i="12"/>
  <c r="AQ15" i="12"/>
  <c r="AP15" i="12"/>
  <c r="AO15" i="12"/>
  <c r="AF15" i="12"/>
  <c r="AJ15" i="12"/>
  <c r="AA15" i="12"/>
  <c r="AI15" i="12"/>
  <c r="W15" i="12"/>
  <c r="R15" i="12"/>
  <c r="N15" i="12"/>
  <c r="M15" i="12"/>
  <c r="L15" i="12"/>
  <c r="H15" i="12"/>
  <c r="D15" i="12"/>
  <c r="AQ14" i="12"/>
  <c r="AP14" i="12"/>
  <c r="AO14" i="12"/>
  <c r="AF14" i="12"/>
  <c r="AJ14" i="12"/>
  <c r="AA14" i="12"/>
  <c r="AI14" i="12"/>
  <c r="W14" i="12"/>
  <c r="R14" i="12"/>
  <c r="N14" i="12"/>
  <c r="M14" i="12"/>
  <c r="L14" i="12"/>
  <c r="H14" i="12"/>
  <c r="D14" i="12"/>
  <c r="AQ13" i="12"/>
  <c r="AP13" i="12"/>
  <c r="AO13" i="12"/>
  <c r="AF13" i="12"/>
  <c r="AJ13" i="12"/>
  <c r="AA13" i="12"/>
  <c r="AI13" i="12"/>
  <c r="W13" i="12"/>
  <c r="R13" i="12"/>
  <c r="N13" i="12"/>
  <c r="M13" i="12"/>
  <c r="L13" i="12"/>
  <c r="H13" i="12"/>
  <c r="D13" i="12"/>
  <c r="AQ12" i="12"/>
  <c r="AP12" i="12"/>
  <c r="AO12" i="12"/>
  <c r="AF12" i="12"/>
  <c r="AJ12" i="12"/>
  <c r="AA12" i="12"/>
  <c r="AI12" i="12"/>
  <c r="W12" i="12"/>
  <c r="R12" i="12"/>
  <c r="N12" i="12"/>
  <c r="M12" i="12"/>
  <c r="L12" i="12"/>
  <c r="H12" i="12"/>
  <c r="D12" i="12"/>
  <c r="AQ11" i="12"/>
  <c r="AP11" i="12"/>
  <c r="AO11" i="12"/>
  <c r="AF11" i="12"/>
  <c r="AJ11" i="12"/>
  <c r="AA11" i="12"/>
  <c r="AI11" i="12"/>
  <c r="W11" i="12"/>
  <c r="R11" i="12"/>
  <c r="N11" i="12"/>
  <c r="M11" i="12"/>
  <c r="L11" i="12"/>
  <c r="H11" i="12"/>
  <c r="D11" i="12"/>
  <c r="AQ10" i="12"/>
  <c r="AP10" i="12"/>
  <c r="AO10" i="12"/>
  <c r="AF10" i="12"/>
  <c r="AJ10" i="12"/>
  <c r="AA10" i="12"/>
  <c r="AI10" i="12"/>
  <c r="W10" i="12"/>
  <c r="R10" i="12"/>
  <c r="N10" i="12"/>
  <c r="M10" i="12"/>
  <c r="L10" i="12"/>
  <c r="H10" i="12"/>
  <c r="D10" i="12"/>
  <c r="AQ9" i="12"/>
  <c r="AP9" i="12"/>
  <c r="AO9" i="12"/>
  <c r="AF9" i="12"/>
  <c r="AJ9" i="12"/>
  <c r="AA9" i="12"/>
  <c r="AI9" i="12"/>
  <c r="W9" i="12"/>
  <c r="R9" i="12"/>
  <c r="N9" i="12"/>
  <c r="M9" i="12"/>
  <c r="L9" i="12"/>
  <c r="H9" i="12"/>
  <c r="D9" i="12"/>
  <c r="AQ8" i="12"/>
  <c r="AP8" i="12"/>
  <c r="AO8" i="12"/>
  <c r="AF8" i="12"/>
  <c r="AJ8" i="12"/>
  <c r="AA8" i="12"/>
  <c r="AI8" i="12"/>
  <c r="W8" i="12"/>
  <c r="R8" i="12"/>
  <c r="N8" i="12"/>
  <c r="M8" i="12"/>
  <c r="L8" i="12"/>
  <c r="H8" i="12"/>
  <c r="D8" i="12"/>
  <c r="AQ7" i="12"/>
  <c r="AP7" i="12"/>
  <c r="AO7" i="12"/>
  <c r="AF7" i="12"/>
  <c r="AJ7" i="12"/>
  <c r="AA7" i="12"/>
  <c r="AI7" i="12"/>
  <c r="W7" i="12"/>
  <c r="R7" i="12"/>
  <c r="N7" i="12"/>
  <c r="M7" i="12"/>
  <c r="L7" i="12"/>
  <c r="H7" i="12"/>
  <c r="D7" i="12"/>
  <c r="AQ6" i="12"/>
  <c r="AP6" i="12"/>
  <c r="AO6" i="12"/>
  <c r="AF6" i="12"/>
  <c r="AJ6" i="12"/>
  <c r="AA6" i="12"/>
  <c r="AI6" i="12"/>
  <c r="W6" i="12"/>
  <c r="R6" i="12"/>
  <c r="N6" i="12"/>
  <c r="M6" i="12"/>
  <c r="L6" i="12"/>
  <c r="H6" i="12"/>
  <c r="D6" i="12"/>
  <c r="AQ5" i="12"/>
  <c r="AP5" i="12"/>
  <c r="AO5" i="12"/>
  <c r="AF5" i="12"/>
  <c r="AJ5" i="12"/>
  <c r="AA5" i="12"/>
  <c r="AI5" i="12"/>
  <c r="W5" i="12"/>
  <c r="R5" i="12"/>
  <c r="N5" i="12"/>
  <c r="M5" i="12"/>
  <c r="L5" i="12"/>
  <c r="H5" i="12"/>
  <c r="D5" i="12"/>
  <c r="AQ4" i="12"/>
  <c r="AP4" i="12"/>
  <c r="AO4" i="12"/>
  <c r="AF4" i="12"/>
  <c r="AJ4" i="12"/>
  <c r="AA4" i="12"/>
  <c r="AI4" i="12"/>
  <c r="W4" i="12"/>
  <c r="R4" i="12"/>
  <c r="N4" i="12"/>
  <c r="M4" i="12"/>
  <c r="L4" i="12"/>
  <c r="H4" i="12"/>
  <c r="D4" i="12"/>
  <c r="AF31" i="11"/>
  <c r="AJ31" i="11"/>
  <c r="AA31" i="11"/>
  <c r="AI31" i="11"/>
  <c r="W31" i="11"/>
  <c r="R31" i="11"/>
  <c r="N31" i="11"/>
  <c r="M31" i="11"/>
  <c r="L31" i="11"/>
  <c r="H31" i="11"/>
  <c r="D31" i="11"/>
  <c r="AF30" i="11"/>
  <c r="AJ30" i="11"/>
  <c r="AA30" i="11"/>
  <c r="AI30" i="11"/>
  <c r="W30" i="11"/>
  <c r="R30" i="11"/>
  <c r="N30" i="11"/>
  <c r="M30" i="11"/>
  <c r="L30" i="11"/>
  <c r="H30" i="11"/>
  <c r="D30" i="11"/>
  <c r="AF29" i="11"/>
  <c r="AJ29" i="11"/>
  <c r="AA29" i="11"/>
  <c r="AI29" i="11"/>
  <c r="W29" i="11"/>
  <c r="R29" i="11"/>
  <c r="N29" i="11"/>
  <c r="M29" i="11"/>
  <c r="L29" i="11"/>
  <c r="H29" i="11"/>
  <c r="D29" i="11"/>
  <c r="AF28" i="11"/>
  <c r="AJ28" i="11"/>
  <c r="AA28" i="11"/>
  <c r="AI28" i="11"/>
  <c r="W28" i="11"/>
  <c r="R28" i="11"/>
  <c r="N28" i="11"/>
  <c r="M28" i="11"/>
  <c r="L28" i="11"/>
  <c r="H28" i="11"/>
  <c r="D28" i="11"/>
  <c r="AF27" i="11"/>
  <c r="AJ27" i="11"/>
  <c r="AA27" i="11"/>
  <c r="AI27" i="11"/>
  <c r="W27" i="11"/>
  <c r="R27" i="11"/>
  <c r="N27" i="11"/>
  <c r="M27" i="11"/>
  <c r="L27" i="11"/>
  <c r="H27" i="11"/>
  <c r="D27" i="11"/>
  <c r="AF26" i="11"/>
  <c r="AJ26" i="11"/>
  <c r="AA26" i="11"/>
  <c r="AI26" i="11"/>
  <c r="W26" i="11"/>
  <c r="R26" i="11"/>
  <c r="N26" i="11"/>
  <c r="M26" i="11"/>
  <c r="L26" i="11"/>
  <c r="H26" i="11"/>
  <c r="D26" i="11"/>
  <c r="AF25" i="11"/>
  <c r="AJ25" i="11"/>
  <c r="AA25" i="11"/>
  <c r="AI25" i="11"/>
  <c r="W25" i="11"/>
  <c r="R25" i="11"/>
  <c r="N25" i="11"/>
  <c r="M25" i="11"/>
  <c r="L25" i="11"/>
  <c r="H25" i="11"/>
  <c r="D25" i="11"/>
  <c r="AF24" i="11"/>
  <c r="AJ24" i="11"/>
  <c r="AA24" i="11"/>
  <c r="AI24" i="11"/>
  <c r="W24" i="11"/>
  <c r="R24" i="11"/>
  <c r="N24" i="11"/>
  <c r="M24" i="11"/>
  <c r="L24" i="11"/>
  <c r="H24" i="11"/>
  <c r="D24" i="11"/>
  <c r="AF23" i="11"/>
  <c r="AJ23" i="11"/>
  <c r="AA23" i="11"/>
  <c r="AI23" i="11"/>
  <c r="W23" i="11"/>
  <c r="R23" i="11"/>
  <c r="N23" i="11"/>
  <c r="M23" i="11"/>
  <c r="L23" i="11"/>
  <c r="H23" i="11"/>
  <c r="D23" i="11"/>
  <c r="AF22" i="11"/>
  <c r="AJ22" i="11"/>
  <c r="AA22" i="11"/>
  <c r="AI22" i="11"/>
  <c r="W22" i="11"/>
  <c r="R22" i="11"/>
  <c r="N22" i="11"/>
  <c r="M22" i="11"/>
  <c r="L22" i="11"/>
  <c r="H22" i="11"/>
  <c r="D22" i="11"/>
  <c r="AF21" i="11"/>
  <c r="AJ21" i="11"/>
  <c r="AA21" i="11"/>
  <c r="AI21" i="11"/>
  <c r="W21" i="11"/>
  <c r="R21" i="11"/>
  <c r="N21" i="11"/>
  <c r="M21" i="11"/>
  <c r="L21" i="11"/>
  <c r="H21" i="11"/>
  <c r="D21" i="11"/>
  <c r="AF20" i="11"/>
  <c r="AJ20" i="11"/>
  <c r="AA20" i="11"/>
  <c r="AI20" i="11"/>
  <c r="W20" i="11"/>
  <c r="R20" i="11"/>
  <c r="N20" i="11"/>
  <c r="M20" i="11"/>
  <c r="L20" i="11"/>
  <c r="H20" i="11"/>
  <c r="D20" i="11"/>
  <c r="AF19" i="11"/>
  <c r="AJ19" i="11"/>
  <c r="AA19" i="11"/>
  <c r="AI19" i="11"/>
  <c r="W19" i="11"/>
  <c r="R19" i="11"/>
  <c r="N19" i="11"/>
  <c r="M19" i="11"/>
  <c r="L19" i="11"/>
  <c r="H19" i="11"/>
  <c r="D19" i="11"/>
  <c r="AF18" i="11"/>
  <c r="AJ18" i="11"/>
  <c r="AA18" i="11"/>
  <c r="AI18" i="11"/>
  <c r="W18" i="11"/>
  <c r="R18" i="11"/>
  <c r="N18" i="11"/>
  <c r="M18" i="11"/>
  <c r="L18" i="11"/>
  <c r="H18" i="11"/>
  <c r="D18" i="11"/>
  <c r="AF17" i="11"/>
  <c r="AJ17" i="11"/>
  <c r="AA17" i="11"/>
  <c r="AI17" i="11"/>
  <c r="W17" i="11"/>
  <c r="R17" i="11"/>
  <c r="N17" i="11"/>
  <c r="M17" i="11"/>
  <c r="L17" i="11"/>
  <c r="H17" i="11"/>
  <c r="D17" i="11"/>
  <c r="AF16" i="11"/>
  <c r="AJ16" i="11"/>
  <c r="AA16" i="11"/>
  <c r="AI16" i="11"/>
  <c r="W16" i="11"/>
  <c r="R16" i="11"/>
  <c r="N16" i="11"/>
  <c r="M16" i="11"/>
  <c r="L16" i="11"/>
  <c r="H16" i="11"/>
  <c r="D16" i="11"/>
  <c r="AF15" i="11"/>
  <c r="AJ15" i="11"/>
  <c r="AA15" i="11"/>
  <c r="AI15" i="11"/>
  <c r="W15" i="11"/>
  <c r="R15" i="11"/>
  <c r="N15" i="11"/>
  <c r="M15" i="11"/>
  <c r="L15" i="11"/>
  <c r="H15" i="11"/>
  <c r="D15" i="11"/>
  <c r="AF14" i="11"/>
  <c r="AJ14" i="11"/>
  <c r="AA14" i="11"/>
  <c r="AI14" i="11"/>
  <c r="W14" i="11"/>
  <c r="R14" i="11"/>
  <c r="N14" i="11"/>
  <c r="M14" i="11"/>
  <c r="L14" i="11"/>
  <c r="H14" i="11"/>
  <c r="D14" i="11"/>
  <c r="AF13" i="11"/>
  <c r="AJ13" i="11"/>
  <c r="AA13" i="11"/>
  <c r="AI13" i="11"/>
  <c r="W13" i="11"/>
  <c r="R13" i="11"/>
  <c r="N13" i="11"/>
  <c r="M13" i="11"/>
  <c r="L13" i="11"/>
  <c r="H13" i="11"/>
  <c r="D13" i="11"/>
  <c r="AF12" i="11"/>
  <c r="AJ12" i="11"/>
  <c r="AA12" i="11"/>
  <c r="AI12" i="11"/>
  <c r="W12" i="11"/>
  <c r="R12" i="11"/>
  <c r="N12" i="11"/>
  <c r="M12" i="11"/>
  <c r="L12" i="11"/>
  <c r="H12" i="11"/>
  <c r="D12" i="11"/>
  <c r="AF11" i="11"/>
  <c r="AJ11" i="11"/>
  <c r="AA11" i="11"/>
  <c r="AI11" i="11"/>
  <c r="W11" i="11"/>
  <c r="R11" i="11"/>
  <c r="N11" i="11"/>
  <c r="M11" i="11"/>
  <c r="L11" i="11"/>
  <c r="H11" i="11"/>
  <c r="D11" i="11"/>
  <c r="AF10" i="11"/>
  <c r="AJ10" i="11"/>
  <c r="AA10" i="11"/>
  <c r="AI10" i="11"/>
  <c r="W10" i="11"/>
  <c r="R10" i="11"/>
  <c r="N10" i="11"/>
  <c r="M10" i="11"/>
  <c r="L10" i="11"/>
  <c r="H10" i="11"/>
  <c r="D10" i="11"/>
  <c r="AF9" i="11"/>
  <c r="AJ9" i="11"/>
  <c r="AA9" i="11"/>
  <c r="AI9" i="11"/>
  <c r="W9" i="11"/>
  <c r="R9" i="11"/>
  <c r="N9" i="11"/>
  <c r="M9" i="11"/>
  <c r="L9" i="11"/>
  <c r="H9" i="11"/>
  <c r="D9" i="11"/>
  <c r="AF8" i="11"/>
  <c r="AJ8" i="11"/>
  <c r="AA8" i="11"/>
  <c r="AI8" i="11"/>
  <c r="W8" i="11"/>
  <c r="R8" i="11"/>
  <c r="N8" i="11"/>
  <c r="M8" i="11"/>
  <c r="L8" i="11"/>
  <c r="H8" i="11"/>
  <c r="D8" i="11"/>
  <c r="AF7" i="11"/>
  <c r="AJ7" i="11"/>
  <c r="AA7" i="11"/>
  <c r="AI7" i="11"/>
  <c r="W7" i="11"/>
  <c r="R7" i="11"/>
  <c r="N7" i="11"/>
  <c r="M7" i="11"/>
  <c r="L7" i="11"/>
  <c r="H7" i="11"/>
  <c r="D7" i="11"/>
  <c r="AF6" i="11"/>
  <c r="AJ6" i="11"/>
  <c r="AA6" i="11"/>
  <c r="AI6" i="11"/>
  <c r="W6" i="11"/>
  <c r="R6" i="11"/>
  <c r="N6" i="11"/>
  <c r="M6" i="11"/>
  <c r="L6" i="11"/>
  <c r="H6" i="11"/>
  <c r="D6" i="11"/>
  <c r="AF5" i="11"/>
  <c r="AJ5" i="11"/>
  <c r="AA5" i="11"/>
  <c r="AI5" i="11"/>
  <c r="W5" i="11"/>
  <c r="R5" i="11"/>
  <c r="N5" i="11"/>
  <c r="M5" i="11"/>
  <c r="L5" i="11"/>
  <c r="H5" i="11"/>
  <c r="D5" i="11"/>
  <c r="AF4" i="11"/>
  <c r="AJ4" i="11"/>
  <c r="AA4" i="11"/>
  <c r="AI4" i="11"/>
  <c r="W4" i="11"/>
  <c r="R4" i="11"/>
  <c r="N4" i="11"/>
  <c r="M4" i="11"/>
  <c r="L4" i="11"/>
  <c r="H4" i="11"/>
  <c r="D4" i="11"/>
  <c r="AF31" i="10"/>
  <c r="AJ31" i="10"/>
  <c r="AA31" i="10"/>
  <c r="AI31" i="10"/>
  <c r="W31" i="10"/>
  <c r="R31" i="10"/>
  <c r="N31" i="10"/>
  <c r="M31" i="10"/>
  <c r="L31" i="10"/>
  <c r="H31" i="10"/>
  <c r="D31" i="10"/>
  <c r="AF30" i="10"/>
  <c r="AJ30" i="10"/>
  <c r="AA30" i="10"/>
  <c r="AI30" i="10"/>
  <c r="W30" i="10"/>
  <c r="R30" i="10"/>
  <c r="N30" i="10"/>
  <c r="M30" i="10"/>
  <c r="L30" i="10"/>
  <c r="H30" i="10"/>
  <c r="D30" i="10"/>
  <c r="AF29" i="10"/>
  <c r="AJ29" i="10"/>
  <c r="AA29" i="10"/>
  <c r="AI29" i="10"/>
  <c r="W29" i="10"/>
  <c r="R29" i="10"/>
  <c r="N29" i="10"/>
  <c r="M29" i="10"/>
  <c r="L29" i="10"/>
  <c r="H29" i="10"/>
  <c r="D29" i="10"/>
  <c r="AF28" i="10"/>
  <c r="AJ28" i="10"/>
  <c r="AA28" i="10"/>
  <c r="AI28" i="10"/>
  <c r="W28" i="10"/>
  <c r="R28" i="10"/>
  <c r="N28" i="10"/>
  <c r="M28" i="10"/>
  <c r="L28" i="10"/>
  <c r="H28" i="10"/>
  <c r="D28" i="10"/>
  <c r="AF27" i="10"/>
  <c r="AJ27" i="10"/>
  <c r="AA27" i="10"/>
  <c r="AI27" i="10"/>
  <c r="W27" i="10"/>
  <c r="R27" i="10"/>
  <c r="N27" i="10"/>
  <c r="M27" i="10"/>
  <c r="L27" i="10"/>
  <c r="H27" i="10"/>
  <c r="D27" i="10"/>
  <c r="AF26" i="10"/>
  <c r="AJ26" i="10"/>
  <c r="AA26" i="10"/>
  <c r="AI26" i="10"/>
  <c r="W26" i="10"/>
  <c r="R26" i="10"/>
  <c r="N26" i="10"/>
  <c r="M26" i="10"/>
  <c r="L26" i="10"/>
  <c r="H26" i="10"/>
  <c r="D26" i="10"/>
  <c r="AF25" i="10"/>
  <c r="AJ25" i="10"/>
  <c r="AA25" i="10"/>
  <c r="AI25" i="10"/>
  <c r="W25" i="10"/>
  <c r="R25" i="10"/>
  <c r="N25" i="10"/>
  <c r="M25" i="10"/>
  <c r="L25" i="10"/>
  <c r="H25" i="10"/>
  <c r="D25" i="10"/>
  <c r="AF24" i="10"/>
  <c r="AJ24" i="10"/>
  <c r="AA24" i="10"/>
  <c r="AI24" i="10"/>
  <c r="W24" i="10"/>
  <c r="R24" i="10"/>
  <c r="N24" i="10"/>
  <c r="M24" i="10"/>
  <c r="L24" i="10"/>
  <c r="H24" i="10"/>
  <c r="D24" i="10"/>
  <c r="AF23" i="10"/>
  <c r="AJ23" i="10"/>
  <c r="AA23" i="10"/>
  <c r="AI23" i="10"/>
  <c r="W23" i="10"/>
  <c r="R23" i="10"/>
  <c r="N23" i="10"/>
  <c r="M23" i="10"/>
  <c r="L23" i="10"/>
  <c r="H23" i="10"/>
  <c r="D23" i="10"/>
  <c r="AF22" i="10"/>
  <c r="AJ22" i="10"/>
  <c r="AA22" i="10"/>
  <c r="AI22" i="10"/>
  <c r="W22" i="10"/>
  <c r="R22" i="10"/>
  <c r="N22" i="10"/>
  <c r="M22" i="10"/>
  <c r="L22" i="10"/>
  <c r="H22" i="10"/>
  <c r="D22" i="10"/>
  <c r="AF21" i="10"/>
  <c r="AJ21" i="10"/>
  <c r="AA21" i="10"/>
  <c r="AI21" i="10"/>
  <c r="W21" i="10"/>
  <c r="R21" i="10"/>
  <c r="N21" i="10"/>
  <c r="M21" i="10"/>
  <c r="L21" i="10"/>
  <c r="H21" i="10"/>
  <c r="D21" i="10"/>
  <c r="AF20" i="10"/>
  <c r="AJ20" i="10"/>
  <c r="AA20" i="10"/>
  <c r="AI20" i="10"/>
  <c r="W20" i="10"/>
  <c r="R20" i="10"/>
  <c r="N20" i="10"/>
  <c r="M20" i="10"/>
  <c r="L20" i="10"/>
  <c r="H20" i="10"/>
  <c r="D20" i="10"/>
  <c r="AF19" i="10"/>
  <c r="AJ19" i="10"/>
  <c r="AA19" i="10"/>
  <c r="AI19" i="10"/>
  <c r="W19" i="10"/>
  <c r="R19" i="10"/>
  <c r="N19" i="10"/>
  <c r="M19" i="10"/>
  <c r="L19" i="10"/>
  <c r="H19" i="10"/>
  <c r="D19" i="10"/>
  <c r="AF18" i="10"/>
  <c r="AJ18" i="10"/>
  <c r="AA18" i="10"/>
  <c r="AI18" i="10"/>
  <c r="W18" i="10"/>
  <c r="R18" i="10"/>
  <c r="N18" i="10"/>
  <c r="M18" i="10"/>
  <c r="L18" i="10"/>
  <c r="H18" i="10"/>
  <c r="D18" i="10"/>
  <c r="AF17" i="10"/>
  <c r="AJ17" i="10"/>
  <c r="AA17" i="10"/>
  <c r="AI17" i="10"/>
  <c r="W17" i="10"/>
  <c r="R17" i="10"/>
  <c r="N17" i="10"/>
  <c r="M17" i="10"/>
  <c r="L17" i="10"/>
  <c r="H17" i="10"/>
  <c r="D17" i="10"/>
  <c r="AF16" i="10"/>
  <c r="AJ16" i="10"/>
  <c r="AA16" i="10"/>
  <c r="AI16" i="10"/>
  <c r="W16" i="10"/>
  <c r="R16" i="10"/>
  <c r="N16" i="10"/>
  <c r="M16" i="10"/>
  <c r="L16" i="10"/>
  <c r="H16" i="10"/>
  <c r="D16" i="10"/>
  <c r="AF15" i="10"/>
  <c r="AJ15" i="10"/>
  <c r="AA15" i="10"/>
  <c r="AI15" i="10"/>
  <c r="W15" i="10"/>
  <c r="R15" i="10"/>
  <c r="N15" i="10"/>
  <c r="M15" i="10"/>
  <c r="L15" i="10"/>
  <c r="H15" i="10"/>
  <c r="D15" i="10"/>
  <c r="AF14" i="10"/>
  <c r="AJ14" i="10"/>
  <c r="AA14" i="10"/>
  <c r="AI14" i="10"/>
  <c r="W14" i="10"/>
  <c r="R14" i="10"/>
  <c r="N14" i="10"/>
  <c r="M14" i="10"/>
  <c r="L14" i="10"/>
  <c r="H14" i="10"/>
  <c r="D14" i="10"/>
  <c r="AF13" i="10"/>
  <c r="AJ13" i="10"/>
  <c r="AA13" i="10"/>
  <c r="AI13" i="10"/>
  <c r="W13" i="10"/>
  <c r="R13" i="10"/>
  <c r="N13" i="10"/>
  <c r="M13" i="10"/>
  <c r="L13" i="10"/>
  <c r="H13" i="10"/>
  <c r="D13" i="10"/>
  <c r="AF12" i="10"/>
  <c r="AJ12" i="10"/>
  <c r="AA12" i="10"/>
  <c r="AI12" i="10"/>
  <c r="W12" i="10"/>
  <c r="R12" i="10"/>
  <c r="N12" i="10"/>
  <c r="M12" i="10"/>
  <c r="L12" i="10"/>
  <c r="H12" i="10"/>
  <c r="D12" i="10"/>
  <c r="AF11" i="10"/>
  <c r="AJ11" i="10"/>
  <c r="AA11" i="10"/>
  <c r="AI11" i="10"/>
  <c r="W11" i="10"/>
  <c r="R11" i="10"/>
  <c r="N11" i="10"/>
  <c r="M11" i="10"/>
  <c r="L11" i="10"/>
  <c r="H11" i="10"/>
  <c r="D11" i="10"/>
  <c r="AF10" i="10"/>
  <c r="AJ10" i="10"/>
  <c r="AA10" i="10"/>
  <c r="AI10" i="10"/>
  <c r="W10" i="10"/>
  <c r="R10" i="10"/>
  <c r="N10" i="10"/>
  <c r="M10" i="10"/>
  <c r="L10" i="10"/>
  <c r="H10" i="10"/>
  <c r="D10" i="10"/>
  <c r="AF9" i="10"/>
  <c r="AJ9" i="10"/>
  <c r="AA9" i="10"/>
  <c r="AI9" i="10"/>
  <c r="W9" i="10"/>
  <c r="R9" i="10"/>
  <c r="N9" i="10"/>
  <c r="M9" i="10"/>
  <c r="L9" i="10"/>
  <c r="H9" i="10"/>
  <c r="D9" i="10"/>
  <c r="AF8" i="10"/>
  <c r="AJ8" i="10"/>
  <c r="AA8" i="10"/>
  <c r="AI8" i="10"/>
  <c r="W8" i="10"/>
  <c r="R8" i="10"/>
  <c r="N8" i="10"/>
  <c r="M8" i="10"/>
  <c r="L8" i="10"/>
  <c r="H8" i="10"/>
  <c r="D8" i="10"/>
  <c r="AF7" i="10"/>
  <c r="AJ7" i="10"/>
  <c r="AA7" i="10"/>
  <c r="AI7" i="10"/>
  <c r="W7" i="10"/>
  <c r="R7" i="10"/>
  <c r="N7" i="10"/>
  <c r="M7" i="10"/>
  <c r="L7" i="10"/>
  <c r="H7" i="10"/>
  <c r="D7" i="10"/>
  <c r="AF6" i="10"/>
  <c r="AJ6" i="10"/>
  <c r="AA6" i="10"/>
  <c r="AI6" i="10"/>
  <c r="W6" i="10"/>
  <c r="R6" i="10"/>
  <c r="N6" i="10"/>
  <c r="M6" i="10"/>
  <c r="L6" i="10"/>
  <c r="H6" i="10"/>
  <c r="D6" i="10"/>
  <c r="AF5" i="10"/>
  <c r="AJ5" i="10"/>
  <c r="AA5" i="10"/>
  <c r="AI5" i="10"/>
  <c r="W5" i="10"/>
  <c r="R5" i="10"/>
  <c r="N5" i="10"/>
  <c r="M5" i="10"/>
  <c r="L5" i="10"/>
  <c r="H5" i="10"/>
  <c r="D5" i="10"/>
  <c r="AJ4" i="10"/>
  <c r="AA4" i="10"/>
  <c r="AI4" i="10"/>
  <c r="W4" i="10"/>
  <c r="R4" i="10"/>
  <c r="N4" i="10"/>
  <c r="M4" i="10"/>
  <c r="L4" i="10"/>
  <c r="H4" i="10"/>
  <c r="D4" i="10"/>
  <c r="AQ31" i="9"/>
  <c r="AP31" i="9"/>
  <c r="AO31" i="9"/>
  <c r="AF31" i="9"/>
  <c r="AJ31" i="9"/>
  <c r="AA31" i="9"/>
  <c r="AI31" i="9"/>
  <c r="W31" i="9"/>
  <c r="R31" i="9"/>
  <c r="N31" i="9"/>
  <c r="M31" i="9"/>
  <c r="L31" i="9"/>
  <c r="H31" i="9"/>
  <c r="D31" i="9"/>
  <c r="AQ30" i="9"/>
  <c r="AP30" i="9"/>
  <c r="AO30" i="9"/>
  <c r="AF30" i="9"/>
  <c r="AJ30" i="9"/>
  <c r="AA30" i="9"/>
  <c r="AI30" i="9"/>
  <c r="W30" i="9"/>
  <c r="R30" i="9"/>
  <c r="N30" i="9"/>
  <c r="M30" i="9"/>
  <c r="L30" i="9"/>
  <c r="H30" i="9"/>
  <c r="D30" i="9"/>
  <c r="AQ29" i="9"/>
  <c r="AP29" i="9"/>
  <c r="AO29" i="9"/>
  <c r="AF29" i="9"/>
  <c r="AJ29" i="9"/>
  <c r="AA29" i="9"/>
  <c r="AI29" i="9"/>
  <c r="W29" i="9"/>
  <c r="R29" i="9"/>
  <c r="N29" i="9"/>
  <c r="M29" i="9"/>
  <c r="L29" i="9"/>
  <c r="H29" i="9"/>
  <c r="D29" i="9"/>
  <c r="AQ28" i="9"/>
  <c r="AP28" i="9"/>
  <c r="AO28" i="9"/>
  <c r="AF28" i="9"/>
  <c r="AJ28" i="9"/>
  <c r="AA28" i="9"/>
  <c r="AI28" i="9"/>
  <c r="W28" i="9"/>
  <c r="R28" i="9"/>
  <c r="N28" i="9"/>
  <c r="M28" i="9"/>
  <c r="L28" i="9"/>
  <c r="H28" i="9"/>
  <c r="D28" i="9"/>
  <c r="AQ27" i="9"/>
  <c r="AP27" i="9"/>
  <c r="AO27" i="9"/>
  <c r="AF27" i="9"/>
  <c r="AJ27" i="9"/>
  <c r="AA27" i="9"/>
  <c r="AI27" i="9"/>
  <c r="W27" i="9"/>
  <c r="R27" i="9"/>
  <c r="N27" i="9"/>
  <c r="M27" i="9"/>
  <c r="L27" i="9"/>
  <c r="H27" i="9"/>
  <c r="D27" i="9"/>
  <c r="AQ26" i="9"/>
  <c r="AP26" i="9"/>
  <c r="AO26" i="9"/>
  <c r="AF26" i="9"/>
  <c r="AJ26" i="9"/>
  <c r="AA26" i="9"/>
  <c r="AI26" i="9"/>
  <c r="W26" i="9"/>
  <c r="R26" i="9"/>
  <c r="N26" i="9"/>
  <c r="M26" i="9"/>
  <c r="L26" i="9"/>
  <c r="H26" i="9"/>
  <c r="D26" i="9"/>
  <c r="AQ25" i="9"/>
  <c r="AP25" i="9"/>
  <c r="AO25" i="9"/>
  <c r="AF25" i="9"/>
  <c r="AJ25" i="9"/>
  <c r="AA25" i="9"/>
  <c r="AI25" i="9"/>
  <c r="W25" i="9"/>
  <c r="R25" i="9"/>
  <c r="N25" i="9"/>
  <c r="M25" i="9"/>
  <c r="L25" i="9"/>
  <c r="H25" i="9"/>
  <c r="D25" i="9"/>
  <c r="AQ24" i="9"/>
  <c r="AP24" i="9"/>
  <c r="AO24" i="9"/>
  <c r="AF24" i="9"/>
  <c r="AJ24" i="9"/>
  <c r="AA24" i="9"/>
  <c r="AI24" i="9"/>
  <c r="W24" i="9"/>
  <c r="R24" i="9"/>
  <c r="N24" i="9"/>
  <c r="M24" i="9"/>
  <c r="L24" i="9"/>
  <c r="H24" i="9"/>
  <c r="D24" i="9"/>
  <c r="AQ23" i="9"/>
  <c r="AP23" i="9"/>
  <c r="AO23" i="9"/>
  <c r="AF23" i="9"/>
  <c r="AJ23" i="9"/>
  <c r="AA23" i="9"/>
  <c r="AI23" i="9"/>
  <c r="W23" i="9"/>
  <c r="R23" i="9"/>
  <c r="N23" i="9"/>
  <c r="M23" i="9"/>
  <c r="L23" i="9"/>
  <c r="H23" i="9"/>
  <c r="D23" i="9"/>
  <c r="AQ22" i="9"/>
  <c r="AP22" i="9"/>
  <c r="AO22" i="9"/>
  <c r="AF22" i="9"/>
  <c r="AJ22" i="9"/>
  <c r="AA22" i="9"/>
  <c r="AI22" i="9"/>
  <c r="W22" i="9"/>
  <c r="R22" i="9"/>
  <c r="N22" i="9"/>
  <c r="M22" i="9"/>
  <c r="L22" i="9"/>
  <c r="H22" i="9"/>
  <c r="D22" i="9"/>
  <c r="AQ21" i="9"/>
  <c r="AP21" i="9"/>
  <c r="AO21" i="9"/>
  <c r="AF21" i="9"/>
  <c r="AJ21" i="9"/>
  <c r="AA21" i="9"/>
  <c r="AI21" i="9"/>
  <c r="W21" i="9"/>
  <c r="R21" i="9"/>
  <c r="N21" i="9"/>
  <c r="M21" i="9"/>
  <c r="L21" i="9"/>
  <c r="H21" i="9"/>
  <c r="D21" i="9"/>
  <c r="AQ20" i="9"/>
  <c r="AP20" i="9"/>
  <c r="AO20" i="9"/>
  <c r="AF20" i="9"/>
  <c r="AJ20" i="9"/>
  <c r="AA20" i="9"/>
  <c r="AI20" i="9"/>
  <c r="W20" i="9"/>
  <c r="R20" i="9"/>
  <c r="N20" i="9"/>
  <c r="M20" i="9"/>
  <c r="L20" i="9"/>
  <c r="H20" i="9"/>
  <c r="D20" i="9"/>
  <c r="AQ19" i="9"/>
  <c r="AP19" i="9"/>
  <c r="AO19" i="9"/>
  <c r="AF19" i="9"/>
  <c r="AJ19" i="9"/>
  <c r="AA19" i="9"/>
  <c r="AI19" i="9"/>
  <c r="W19" i="9"/>
  <c r="R19" i="9"/>
  <c r="N19" i="9"/>
  <c r="M19" i="9"/>
  <c r="L19" i="9"/>
  <c r="H19" i="9"/>
  <c r="D19" i="9"/>
  <c r="AQ18" i="9"/>
  <c r="AP18" i="9"/>
  <c r="AO18" i="9"/>
  <c r="AF18" i="9"/>
  <c r="AJ18" i="9"/>
  <c r="AA18" i="9"/>
  <c r="AI18" i="9"/>
  <c r="W18" i="9"/>
  <c r="R18" i="9"/>
  <c r="N18" i="9"/>
  <c r="M18" i="9"/>
  <c r="L18" i="9"/>
  <c r="H18" i="9"/>
  <c r="D18" i="9"/>
  <c r="AQ17" i="9"/>
  <c r="AP17" i="9"/>
  <c r="AO17" i="9"/>
  <c r="AF17" i="9"/>
  <c r="AJ17" i="9"/>
  <c r="AA17" i="9"/>
  <c r="AI17" i="9"/>
  <c r="W17" i="9"/>
  <c r="R17" i="9"/>
  <c r="N17" i="9"/>
  <c r="M17" i="9"/>
  <c r="L17" i="9"/>
  <c r="H17" i="9"/>
  <c r="D17" i="9"/>
  <c r="AQ16" i="9"/>
  <c r="AP16" i="9"/>
  <c r="AO16" i="9"/>
  <c r="AF16" i="9"/>
  <c r="AJ16" i="9"/>
  <c r="AA16" i="9"/>
  <c r="AI16" i="9"/>
  <c r="W16" i="9"/>
  <c r="R16" i="9"/>
  <c r="N16" i="9"/>
  <c r="M16" i="9"/>
  <c r="L16" i="9"/>
  <c r="H16" i="9"/>
  <c r="D16" i="9"/>
  <c r="AQ15" i="9"/>
  <c r="AP15" i="9"/>
  <c r="AO15" i="9"/>
  <c r="AF15" i="9"/>
  <c r="AJ15" i="9"/>
  <c r="AA15" i="9"/>
  <c r="AI15" i="9"/>
  <c r="W15" i="9"/>
  <c r="R15" i="9"/>
  <c r="N15" i="9"/>
  <c r="M15" i="9"/>
  <c r="L15" i="9"/>
  <c r="H15" i="9"/>
  <c r="D15" i="9"/>
  <c r="AQ14" i="9"/>
  <c r="AP14" i="9"/>
  <c r="AO14" i="9"/>
  <c r="AF14" i="9"/>
  <c r="AJ14" i="9"/>
  <c r="AA14" i="9"/>
  <c r="AI14" i="9"/>
  <c r="W14" i="9"/>
  <c r="R14" i="9"/>
  <c r="N14" i="9"/>
  <c r="M14" i="9"/>
  <c r="L14" i="9"/>
  <c r="H14" i="9"/>
  <c r="D14" i="9"/>
  <c r="AQ13" i="9"/>
  <c r="AP13" i="9"/>
  <c r="AO13" i="9"/>
  <c r="AF13" i="9"/>
  <c r="AJ13" i="9"/>
  <c r="AA13" i="9"/>
  <c r="AI13" i="9"/>
  <c r="W13" i="9"/>
  <c r="R13" i="9"/>
  <c r="N13" i="9"/>
  <c r="M13" i="9"/>
  <c r="L13" i="9"/>
  <c r="H13" i="9"/>
  <c r="D13" i="9"/>
  <c r="AQ12" i="9"/>
  <c r="AP12" i="9"/>
  <c r="AO12" i="9"/>
  <c r="AF12" i="9"/>
  <c r="AJ12" i="9"/>
  <c r="AA12" i="9"/>
  <c r="AI12" i="9"/>
  <c r="W12" i="9"/>
  <c r="R12" i="9"/>
  <c r="N12" i="9"/>
  <c r="M12" i="9"/>
  <c r="L12" i="9"/>
  <c r="H12" i="9"/>
  <c r="D12" i="9"/>
  <c r="AQ11" i="9"/>
  <c r="AP11" i="9"/>
  <c r="AO11" i="9"/>
  <c r="AF11" i="9"/>
  <c r="AJ11" i="9"/>
  <c r="AA11" i="9"/>
  <c r="AI11" i="9"/>
  <c r="W11" i="9"/>
  <c r="R11" i="9"/>
  <c r="N11" i="9"/>
  <c r="M11" i="9"/>
  <c r="L11" i="9"/>
  <c r="H11" i="9"/>
  <c r="D11" i="9"/>
  <c r="AQ10" i="9"/>
  <c r="AP10" i="9"/>
  <c r="AO10" i="9"/>
  <c r="AF10" i="9"/>
  <c r="AJ10" i="9"/>
  <c r="AA10" i="9"/>
  <c r="AI10" i="9"/>
  <c r="W10" i="9"/>
  <c r="R10" i="9"/>
  <c r="N10" i="9"/>
  <c r="M10" i="9"/>
  <c r="L10" i="9"/>
  <c r="H10" i="9"/>
  <c r="D10" i="9"/>
  <c r="AQ9" i="9"/>
  <c r="AP9" i="9"/>
  <c r="AO9" i="9"/>
  <c r="AF9" i="9"/>
  <c r="AJ9" i="9"/>
  <c r="AA9" i="9"/>
  <c r="AI9" i="9"/>
  <c r="W9" i="9"/>
  <c r="R9" i="9"/>
  <c r="N9" i="9"/>
  <c r="M9" i="9"/>
  <c r="L9" i="9"/>
  <c r="H9" i="9"/>
  <c r="D9" i="9"/>
  <c r="AQ8" i="9"/>
  <c r="AP8" i="9"/>
  <c r="AO8" i="9"/>
  <c r="AF8" i="9"/>
  <c r="AJ8" i="9"/>
  <c r="AA8" i="9"/>
  <c r="AI8" i="9"/>
  <c r="W8" i="9"/>
  <c r="R8" i="9"/>
  <c r="N8" i="9"/>
  <c r="M8" i="9"/>
  <c r="L8" i="9"/>
  <c r="H8" i="9"/>
  <c r="D8" i="9"/>
  <c r="AQ7" i="9"/>
  <c r="AP7" i="9"/>
  <c r="AO7" i="9"/>
  <c r="AF7" i="9"/>
  <c r="AJ7" i="9"/>
  <c r="AA7" i="9"/>
  <c r="AI7" i="9"/>
  <c r="W7" i="9"/>
  <c r="R7" i="9"/>
  <c r="N7" i="9"/>
  <c r="M7" i="9"/>
  <c r="L7" i="9"/>
  <c r="H7" i="9"/>
  <c r="D7" i="9"/>
  <c r="AQ6" i="9"/>
  <c r="AP6" i="9"/>
  <c r="AO6" i="9"/>
  <c r="AF6" i="9"/>
  <c r="AJ6" i="9"/>
  <c r="AA6" i="9"/>
  <c r="AI6" i="9"/>
  <c r="W6" i="9"/>
  <c r="R6" i="9"/>
  <c r="N6" i="9"/>
  <c r="M6" i="9"/>
  <c r="L6" i="9"/>
  <c r="H6" i="9"/>
  <c r="D6" i="9"/>
  <c r="AQ5" i="9"/>
  <c r="AP5" i="9"/>
  <c r="AO5" i="9"/>
  <c r="AF5" i="9"/>
  <c r="AJ5" i="9"/>
  <c r="AA5" i="9"/>
  <c r="AI5" i="9"/>
  <c r="W5" i="9"/>
  <c r="R5" i="9"/>
  <c r="N5" i="9"/>
  <c r="M5" i="9"/>
  <c r="L5" i="9"/>
  <c r="H5" i="9"/>
  <c r="D5" i="9"/>
  <c r="AQ4" i="9"/>
  <c r="AP4" i="9"/>
  <c r="AO4" i="9"/>
  <c r="AF4" i="9"/>
  <c r="AJ4" i="9"/>
  <c r="AA4" i="9"/>
  <c r="AI4" i="9"/>
  <c r="W4" i="9"/>
  <c r="R4" i="9"/>
  <c r="N4" i="9"/>
  <c r="M4" i="9"/>
  <c r="L4" i="9"/>
  <c r="H4" i="9"/>
  <c r="D4" i="9"/>
  <c r="AF31" i="8"/>
  <c r="AJ31" i="8"/>
  <c r="AA31" i="8"/>
  <c r="AI31" i="8"/>
  <c r="W31" i="8"/>
  <c r="R31" i="8"/>
  <c r="N31" i="8"/>
  <c r="M31" i="8"/>
  <c r="L31" i="8"/>
  <c r="H31" i="8"/>
  <c r="D31" i="8"/>
  <c r="AF30" i="8"/>
  <c r="AJ30" i="8"/>
  <c r="AA30" i="8"/>
  <c r="AI30" i="8"/>
  <c r="W30" i="8"/>
  <c r="R30" i="8"/>
  <c r="N30" i="8"/>
  <c r="M30" i="8"/>
  <c r="L30" i="8"/>
  <c r="H30" i="8"/>
  <c r="D30" i="8"/>
  <c r="AF29" i="8"/>
  <c r="AJ29" i="8"/>
  <c r="AA29" i="8"/>
  <c r="AI29" i="8"/>
  <c r="W29" i="8"/>
  <c r="R29" i="8"/>
  <c r="N29" i="8"/>
  <c r="M29" i="8"/>
  <c r="L29" i="8"/>
  <c r="H29" i="8"/>
  <c r="D29" i="8"/>
  <c r="AF28" i="8"/>
  <c r="AJ28" i="8"/>
  <c r="AA28" i="8"/>
  <c r="AI28" i="8"/>
  <c r="W28" i="8"/>
  <c r="R28" i="8"/>
  <c r="N28" i="8"/>
  <c r="M28" i="8"/>
  <c r="L28" i="8"/>
  <c r="H28" i="8"/>
  <c r="D28" i="8"/>
  <c r="AF27" i="8"/>
  <c r="AJ27" i="8"/>
  <c r="AA27" i="8"/>
  <c r="AI27" i="8"/>
  <c r="W27" i="8"/>
  <c r="R27" i="8"/>
  <c r="N27" i="8"/>
  <c r="M27" i="8"/>
  <c r="L27" i="8"/>
  <c r="H27" i="8"/>
  <c r="D27" i="8"/>
  <c r="AF26" i="8"/>
  <c r="AJ26" i="8"/>
  <c r="AA26" i="8"/>
  <c r="AI26" i="8"/>
  <c r="W26" i="8"/>
  <c r="R26" i="8"/>
  <c r="N26" i="8"/>
  <c r="M26" i="8"/>
  <c r="L26" i="8"/>
  <c r="H26" i="8"/>
  <c r="D26" i="8"/>
  <c r="AF25" i="8"/>
  <c r="AJ25" i="8"/>
  <c r="AA25" i="8"/>
  <c r="AI25" i="8"/>
  <c r="W25" i="8"/>
  <c r="R25" i="8"/>
  <c r="N25" i="8"/>
  <c r="M25" i="8"/>
  <c r="L25" i="8"/>
  <c r="H25" i="8"/>
  <c r="D25" i="8"/>
  <c r="AF24" i="8"/>
  <c r="AJ24" i="8"/>
  <c r="AA24" i="8"/>
  <c r="AI24" i="8"/>
  <c r="W24" i="8"/>
  <c r="R24" i="8"/>
  <c r="N24" i="8"/>
  <c r="M24" i="8"/>
  <c r="L24" i="8"/>
  <c r="H24" i="8"/>
  <c r="D24" i="8"/>
  <c r="AF23" i="8"/>
  <c r="AJ23" i="8"/>
  <c r="AA23" i="8"/>
  <c r="AI23" i="8"/>
  <c r="W23" i="8"/>
  <c r="R23" i="8"/>
  <c r="N23" i="8"/>
  <c r="M23" i="8"/>
  <c r="L23" i="8"/>
  <c r="H23" i="8"/>
  <c r="D23" i="8"/>
  <c r="AF22" i="8"/>
  <c r="AJ22" i="8"/>
  <c r="AA22" i="8"/>
  <c r="AI22" i="8"/>
  <c r="W22" i="8"/>
  <c r="R22" i="8"/>
  <c r="N22" i="8"/>
  <c r="M22" i="8"/>
  <c r="L22" i="8"/>
  <c r="H22" i="8"/>
  <c r="D22" i="8"/>
  <c r="AF21" i="8"/>
  <c r="AJ21" i="8"/>
  <c r="AA21" i="8"/>
  <c r="AI21" i="8"/>
  <c r="W21" i="8"/>
  <c r="R21" i="8"/>
  <c r="N21" i="8"/>
  <c r="M21" i="8"/>
  <c r="L21" i="8"/>
  <c r="H21" i="8"/>
  <c r="D21" i="8"/>
  <c r="AF20" i="8"/>
  <c r="AJ20" i="8"/>
  <c r="AA20" i="8"/>
  <c r="AI20" i="8"/>
  <c r="W20" i="8"/>
  <c r="R20" i="8"/>
  <c r="N20" i="8"/>
  <c r="M20" i="8"/>
  <c r="L20" i="8"/>
  <c r="H20" i="8"/>
  <c r="D20" i="8"/>
  <c r="AF19" i="8"/>
  <c r="AJ19" i="8"/>
  <c r="AA19" i="8"/>
  <c r="AI19" i="8"/>
  <c r="W19" i="8"/>
  <c r="R19" i="8"/>
  <c r="N19" i="8"/>
  <c r="M19" i="8"/>
  <c r="L19" i="8"/>
  <c r="H19" i="8"/>
  <c r="D19" i="8"/>
  <c r="AF18" i="8"/>
  <c r="AJ18" i="8"/>
  <c r="AA18" i="8"/>
  <c r="AI18" i="8"/>
  <c r="W18" i="8"/>
  <c r="R18" i="8"/>
  <c r="N18" i="8"/>
  <c r="M18" i="8"/>
  <c r="L18" i="8"/>
  <c r="H18" i="8"/>
  <c r="D18" i="8"/>
  <c r="AF17" i="8"/>
  <c r="AJ17" i="8"/>
  <c r="AA17" i="8"/>
  <c r="AI17" i="8"/>
  <c r="W17" i="8"/>
  <c r="R17" i="8"/>
  <c r="N17" i="8"/>
  <c r="M17" i="8"/>
  <c r="L17" i="8"/>
  <c r="H17" i="8"/>
  <c r="D17" i="8"/>
  <c r="AF16" i="8"/>
  <c r="AJ16" i="8"/>
  <c r="AA16" i="8"/>
  <c r="AI16" i="8"/>
  <c r="W16" i="8"/>
  <c r="R16" i="8"/>
  <c r="N16" i="8"/>
  <c r="M16" i="8"/>
  <c r="L16" i="8"/>
  <c r="H16" i="8"/>
  <c r="D16" i="8"/>
  <c r="AF15" i="8"/>
  <c r="AJ15" i="8"/>
  <c r="AA15" i="8"/>
  <c r="AI15" i="8"/>
  <c r="W15" i="8"/>
  <c r="R15" i="8"/>
  <c r="N15" i="8"/>
  <c r="M15" i="8"/>
  <c r="L15" i="8"/>
  <c r="H15" i="8"/>
  <c r="D15" i="8"/>
  <c r="AF14" i="8"/>
  <c r="AJ14" i="8"/>
  <c r="AA14" i="8"/>
  <c r="AI14" i="8"/>
  <c r="W14" i="8"/>
  <c r="R14" i="8"/>
  <c r="N14" i="8"/>
  <c r="M14" i="8"/>
  <c r="L14" i="8"/>
  <c r="H14" i="8"/>
  <c r="D14" i="8"/>
  <c r="AF13" i="8"/>
  <c r="AJ13" i="8"/>
  <c r="AA13" i="8"/>
  <c r="AI13" i="8"/>
  <c r="W13" i="8"/>
  <c r="R13" i="8"/>
  <c r="N13" i="8"/>
  <c r="M13" i="8"/>
  <c r="L13" i="8"/>
  <c r="H13" i="8"/>
  <c r="D13" i="8"/>
  <c r="AF12" i="8"/>
  <c r="AJ12" i="8"/>
  <c r="AA12" i="8"/>
  <c r="AI12" i="8"/>
  <c r="W12" i="8"/>
  <c r="R12" i="8"/>
  <c r="N12" i="8"/>
  <c r="M12" i="8"/>
  <c r="L12" i="8"/>
  <c r="H12" i="8"/>
  <c r="D12" i="8"/>
  <c r="AF11" i="8"/>
  <c r="AJ11" i="8"/>
  <c r="AA11" i="8"/>
  <c r="AI11" i="8"/>
  <c r="W11" i="8"/>
  <c r="R11" i="8"/>
  <c r="N11" i="8"/>
  <c r="M11" i="8"/>
  <c r="L11" i="8"/>
  <c r="H11" i="8"/>
  <c r="D11" i="8"/>
  <c r="AF10" i="8"/>
  <c r="AJ10" i="8"/>
  <c r="AA10" i="8"/>
  <c r="AI10" i="8"/>
  <c r="W10" i="8"/>
  <c r="R10" i="8"/>
  <c r="N10" i="8"/>
  <c r="M10" i="8"/>
  <c r="L10" i="8"/>
  <c r="H10" i="8"/>
  <c r="D10" i="8"/>
  <c r="AF9" i="8"/>
  <c r="AJ9" i="8"/>
  <c r="AA9" i="8"/>
  <c r="AI9" i="8"/>
  <c r="W9" i="8"/>
  <c r="R9" i="8"/>
  <c r="N9" i="8"/>
  <c r="M9" i="8"/>
  <c r="L9" i="8"/>
  <c r="H9" i="8"/>
  <c r="D9" i="8"/>
  <c r="AF8" i="8"/>
  <c r="AJ8" i="8"/>
  <c r="AA8" i="8"/>
  <c r="AI8" i="8"/>
  <c r="W8" i="8"/>
  <c r="R8" i="8"/>
  <c r="N8" i="8"/>
  <c r="M8" i="8"/>
  <c r="L8" i="8"/>
  <c r="H8" i="8"/>
  <c r="D8" i="8"/>
  <c r="AF7" i="8"/>
  <c r="AJ7" i="8"/>
  <c r="AA7" i="8"/>
  <c r="AI7" i="8"/>
  <c r="W7" i="8"/>
  <c r="R7" i="8"/>
  <c r="N7" i="8"/>
  <c r="M7" i="8"/>
  <c r="L7" i="8"/>
  <c r="H7" i="8"/>
  <c r="D7" i="8"/>
  <c r="AF6" i="8"/>
  <c r="AJ6" i="8"/>
  <c r="AA6" i="8"/>
  <c r="AI6" i="8"/>
  <c r="W6" i="8"/>
  <c r="R6" i="8"/>
  <c r="N6" i="8"/>
  <c r="M6" i="8"/>
  <c r="L6" i="8"/>
  <c r="H6" i="8"/>
  <c r="D6" i="8"/>
  <c r="AF5" i="8"/>
  <c r="AJ5" i="8"/>
  <c r="AA5" i="8"/>
  <c r="AI5" i="8"/>
  <c r="W5" i="8"/>
  <c r="R5" i="8"/>
  <c r="N5" i="8"/>
  <c r="M5" i="8"/>
  <c r="L5" i="8"/>
  <c r="H5" i="8"/>
  <c r="D5" i="8"/>
  <c r="AF4" i="8"/>
  <c r="AJ4" i="8"/>
  <c r="AA4" i="8"/>
  <c r="AI4" i="8"/>
  <c r="W4" i="8"/>
  <c r="R4" i="8"/>
  <c r="N4" i="8"/>
  <c r="M4" i="8"/>
  <c r="L4" i="8"/>
  <c r="H4" i="8"/>
  <c r="D4" i="8"/>
  <c r="AF31" i="7"/>
  <c r="AJ31" i="7"/>
  <c r="AA31" i="7"/>
  <c r="AI31" i="7"/>
  <c r="W31" i="7"/>
  <c r="R31" i="7"/>
  <c r="N31" i="7"/>
  <c r="M31" i="7"/>
  <c r="L31" i="7"/>
  <c r="H31" i="7"/>
  <c r="D31" i="7"/>
  <c r="AF30" i="7"/>
  <c r="AJ30" i="7"/>
  <c r="AA30" i="7"/>
  <c r="AI30" i="7"/>
  <c r="W30" i="7"/>
  <c r="R30" i="7"/>
  <c r="N30" i="7"/>
  <c r="M30" i="7"/>
  <c r="L30" i="7"/>
  <c r="H30" i="7"/>
  <c r="D30" i="7"/>
  <c r="AF29" i="7"/>
  <c r="AJ29" i="7"/>
  <c r="AA29" i="7"/>
  <c r="AI29" i="7"/>
  <c r="W29" i="7"/>
  <c r="R29" i="7"/>
  <c r="N29" i="7"/>
  <c r="M29" i="7"/>
  <c r="L29" i="7"/>
  <c r="H29" i="7"/>
  <c r="D29" i="7"/>
  <c r="AF28" i="7"/>
  <c r="AJ28" i="7"/>
  <c r="AA28" i="7"/>
  <c r="AI28" i="7"/>
  <c r="W28" i="7"/>
  <c r="R28" i="7"/>
  <c r="N28" i="7"/>
  <c r="M28" i="7"/>
  <c r="L28" i="7"/>
  <c r="H28" i="7"/>
  <c r="D28" i="7"/>
  <c r="AF27" i="7"/>
  <c r="AJ27" i="7"/>
  <c r="AA27" i="7"/>
  <c r="AI27" i="7"/>
  <c r="W27" i="7"/>
  <c r="R27" i="7"/>
  <c r="N27" i="7"/>
  <c r="M27" i="7"/>
  <c r="L27" i="7"/>
  <c r="H27" i="7"/>
  <c r="D27" i="7"/>
  <c r="AF26" i="7"/>
  <c r="AJ26" i="7"/>
  <c r="AA26" i="7"/>
  <c r="AI26" i="7"/>
  <c r="W26" i="7"/>
  <c r="R26" i="7"/>
  <c r="N26" i="7"/>
  <c r="M26" i="7"/>
  <c r="L26" i="7"/>
  <c r="H26" i="7"/>
  <c r="D26" i="7"/>
  <c r="AF25" i="7"/>
  <c r="AJ25" i="7"/>
  <c r="AA25" i="7"/>
  <c r="AI25" i="7"/>
  <c r="W25" i="7"/>
  <c r="R25" i="7"/>
  <c r="N25" i="7"/>
  <c r="M25" i="7"/>
  <c r="L25" i="7"/>
  <c r="H25" i="7"/>
  <c r="D25" i="7"/>
  <c r="AF24" i="7"/>
  <c r="AJ24" i="7"/>
  <c r="AA24" i="7"/>
  <c r="AI24" i="7"/>
  <c r="W24" i="7"/>
  <c r="R24" i="7"/>
  <c r="N24" i="7"/>
  <c r="M24" i="7"/>
  <c r="L24" i="7"/>
  <c r="H24" i="7"/>
  <c r="D24" i="7"/>
  <c r="AF23" i="7"/>
  <c r="AJ23" i="7"/>
  <c r="AA23" i="7"/>
  <c r="AI23" i="7"/>
  <c r="W23" i="7"/>
  <c r="R23" i="7"/>
  <c r="N23" i="7"/>
  <c r="M23" i="7"/>
  <c r="L23" i="7"/>
  <c r="H23" i="7"/>
  <c r="D23" i="7"/>
  <c r="AF22" i="7"/>
  <c r="AJ22" i="7"/>
  <c r="AA22" i="7"/>
  <c r="AI22" i="7"/>
  <c r="W22" i="7"/>
  <c r="R22" i="7"/>
  <c r="N22" i="7"/>
  <c r="M22" i="7"/>
  <c r="L22" i="7"/>
  <c r="H22" i="7"/>
  <c r="D22" i="7"/>
  <c r="AF21" i="7"/>
  <c r="AJ21" i="7"/>
  <c r="AA21" i="7"/>
  <c r="AI21" i="7"/>
  <c r="W21" i="7"/>
  <c r="R21" i="7"/>
  <c r="N21" i="7"/>
  <c r="M21" i="7"/>
  <c r="L21" i="7"/>
  <c r="H21" i="7"/>
  <c r="D21" i="7"/>
  <c r="AF20" i="7"/>
  <c r="AJ20" i="7"/>
  <c r="AA20" i="7"/>
  <c r="AI20" i="7"/>
  <c r="W20" i="7"/>
  <c r="R20" i="7"/>
  <c r="N20" i="7"/>
  <c r="M20" i="7"/>
  <c r="L20" i="7"/>
  <c r="H20" i="7"/>
  <c r="D20" i="7"/>
  <c r="AF19" i="7"/>
  <c r="AJ19" i="7"/>
  <c r="AA19" i="7"/>
  <c r="AI19" i="7"/>
  <c r="W19" i="7"/>
  <c r="R19" i="7"/>
  <c r="N19" i="7"/>
  <c r="M19" i="7"/>
  <c r="L19" i="7"/>
  <c r="H19" i="7"/>
  <c r="D19" i="7"/>
  <c r="AF18" i="7"/>
  <c r="AJ18" i="7"/>
  <c r="AA18" i="7"/>
  <c r="AI18" i="7"/>
  <c r="W18" i="7"/>
  <c r="R18" i="7"/>
  <c r="N18" i="7"/>
  <c r="M18" i="7"/>
  <c r="L18" i="7"/>
  <c r="H18" i="7"/>
  <c r="D18" i="7"/>
  <c r="AF17" i="7"/>
  <c r="AJ17" i="7"/>
  <c r="AA17" i="7"/>
  <c r="AI17" i="7"/>
  <c r="W17" i="7"/>
  <c r="R17" i="7"/>
  <c r="N17" i="7"/>
  <c r="M17" i="7"/>
  <c r="L17" i="7"/>
  <c r="H17" i="7"/>
  <c r="D17" i="7"/>
  <c r="AF16" i="7"/>
  <c r="AJ16" i="7"/>
  <c r="AA16" i="7"/>
  <c r="AI16" i="7"/>
  <c r="W16" i="7"/>
  <c r="R16" i="7"/>
  <c r="N16" i="7"/>
  <c r="M16" i="7"/>
  <c r="L16" i="7"/>
  <c r="H16" i="7"/>
  <c r="D16" i="7"/>
  <c r="AF15" i="7"/>
  <c r="AJ15" i="7"/>
  <c r="AA15" i="7"/>
  <c r="AI15" i="7"/>
  <c r="W15" i="7"/>
  <c r="R15" i="7"/>
  <c r="N15" i="7"/>
  <c r="M15" i="7"/>
  <c r="L15" i="7"/>
  <c r="H15" i="7"/>
  <c r="D15" i="7"/>
  <c r="AF14" i="7"/>
  <c r="AJ14" i="7"/>
  <c r="AA14" i="7"/>
  <c r="AI14" i="7"/>
  <c r="W14" i="7"/>
  <c r="R14" i="7"/>
  <c r="N14" i="7"/>
  <c r="M14" i="7"/>
  <c r="L14" i="7"/>
  <c r="H14" i="7"/>
  <c r="D14" i="7"/>
  <c r="AF13" i="7"/>
  <c r="AJ13" i="7"/>
  <c r="AA13" i="7"/>
  <c r="AI13" i="7"/>
  <c r="W13" i="7"/>
  <c r="R13" i="7"/>
  <c r="N13" i="7"/>
  <c r="M13" i="7"/>
  <c r="L13" i="7"/>
  <c r="H13" i="7"/>
  <c r="D13" i="7"/>
  <c r="AF12" i="7"/>
  <c r="AJ12" i="7"/>
  <c r="AA12" i="7"/>
  <c r="AI12" i="7"/>
  <c r="W12" i="7"/>
  <c r="R12" i="7"/>
  <c r="N12" i="7"/>
  <c r="M12" i="7"/>
  <c r="L12" i="7"/>
  <c r="H12" i="7"/>
  <c r="D12" i="7"/>
  <c r="AF11" i="7"/>
  <c r="AJ11" i="7"/>
  <c r="AA11" i="7"/>
  <c r="AI11" i="7"/>
  <c r="W11" i="7"/>
  <c r="R11" i="7"/>
  <c r="N11" i="7"/>
  <c r="M11" i="7"/>
  <c r="L11" i="7"/>
  <c r="H11" i="7"/>
  <c r="D11" i="7"/>
  <c r="AF10" i="7"/>
  <c r="AJ10" i="7"/>
  <c r="AA10" i="7"/>
  <c r="AI10" i="7"/>
  <c r="W10" i="7"/>
  <c r="R10" i="7"/>
  <c r="N10" i="7"/>
  <c r="M10" i="7"/>
  <c r="L10" i="7"/>
  <c r="H10" i="7"/>
  <c r="D10" i="7"/>
  <c r="AF9" i="7"/>
  <c r="AJ9" i="7"/>
  <c r="AA9" i="7"/>
  <c r="AI9" i="7"/>
  <c r="W9" i="7"/>
  <c r="R9" i="7"/>
  <c r="N9" i="7"/>
  <c r="M9" i="7"/>
  <c r="L9" i="7"/>
  <c r="H9" i="7"/>
  <c r="D9" i="7"/>
  <c r="AF8" i="7"/>
  <c r="AJ8" i="7"/>
  <c r="AA8" i="7"/>
  <c r="AI8" i="7"/>
  <c r="W8" i="7"/>
  <c r="R8" i="7"/>
  <c r="N8" i="7"/>
  <c r="M8" i="7"/>
  <c r="L8" i="7"/>
  <c r="H8" i="7"/>
  <c r="D8" i="7"/>
  <c r="AF7" i="7"/>
  <c r="AJ7" i="7"/>
  <c r="AA7" i="7"/>
  <c r="AI7" i="7"/>
  <c r="W7" i="7"/>
  <c r="R7" i="7"/>
  <c r="N7" i="7"/>
  <c r="M7" i="7"/>
  <c r="L7" i="7"/>
  <c r="H7" i="7"/>
  <c r="D7" i="7"/>
  <c r="AF6" i="7"/>
  <c r="AJ6" i="7"/>
  <c r="AA6" i="7"/>
  <c r="AI6" i="7"/>
  <c r="W6" i="7"/>
  <c r="R6" i="7"/>
  <c r="N6" i="7"/>
  <c r="M6" i="7"/>
  <c r="L6" i="7"/>
  <c r="H6" i="7"/>
  <c r="D6" i="7"/>
  <c r="AF5" i="7"/>
  <c r="AJ5" i="7"/>
  <c r="AA5" i="7"/>
  <c r="AI5" i="7"/>
  <c r="W5" i="7"/>
  <c r="R5" i="7"/>
  <c r="N5" i="7"/>
  <c r="M5" i="7"/>
  <c r="L5" i="7"/>
  <c r="H5" i="7"/>
  <c r="D5" i="7"/>
  <c r="AF4" i="7"/>
  <c r="AJ4" i="7"/>
  <c r="AA4" i="7"/>
  <c r="AI4" i="7"/>
  <c r="W4" i="7"/>
  <c r="R4" i="7"/>
  <c r="N4" i="7"/>
  <c r="M4" i="7"/>
  <c r="L4" i="7"/>
  <c r="H4" i="7"/>
  <c r="D4" i="7"/>
  <c r="AQ31" i="6"/>
  <c r="AP31" i="6"/>
  <c r="AO31" i="6"/>
  <c r="AF31" i="6"/>
  <c r="AJ31" i="6"/>
  <c r="AA31" i="6"/>
  <c r="AI31" i="6"/>
  <c r="W31" i="6"/>
  <c r="R31" i="6"/>
  <c r="N31" i="6"/>
  <c r="M31" i="6"/>
  <c r="L31" i="6"/>
  <c r="H31" i="6"/>
  <c r="D31" i="6"/>
  <c r="AQ30" i="6"/>
  <c r="AP30" i="6"/>
  <c r="AO30" i="6"/>
  <c r="AF30" i="6"/>
  <c r="AJ30" i="6"/>
  <c r="AA30" i="6"/>
  <c r="AI30" i="6"/>
  <c r="W30" i="6"/>
  <c r="R30" i="6"/>
  <c r="N30" i="6"/>
  <c r="M30" i="6"/>
  <c r="L30" i="6"/>
  <c r="H30" i="6"/>
  <c r="D30" i="6"/>
  <c r="AQ29" i="6"/>
  <c r="AP29" i="6"/>
  <c r="AO29" i="6"/>
  <c r="AF29" i="6"/>
  <c r="AJ29" i="6"/>
  <c r="AA29" i="6"/>
  <c r="AI29" i="6"/>
  <c r="W29" i="6"/>
  <c r="R29" i="6"/>
  <c r="N29" i="6"/>
  <c r="M29" i="6"/>
  <c r="L29" i="6"/>
  <c r="H29" i="6"/>
  <c r="D29" i="6"/>
  <c r="AQ28" i="6"/>
  <c r="AP28" i="6"/>
  <c r="AO28" i="6"/>
  <c r="AF28" i="6"/>
  <c r="AJ28" i="6"/>
  <c r="AA28" i="6"/>
  <c r="AI28" i="6"/>
  <c r="W28" i="6"/>
  <c r="R28" i="6"/>
  <c r="N28" i="6"/>
  <c r="M28" i="6"/>
  <c r="L28" i="6"/>
  <c r="H28" i="6"/>
  <c r="D28" i="6"/>
  <c r="AQ27" i="6"/>
  <c r="AP27" i="6"/>
  <c r="AO27" i="6"/>
  <c r="AF27" i="6"/>
  <c r="AJ27" i="6"/>
  <c r="AA27" i="6"/>
  <c r="AI27" i="6"/>
  <c r="W27" i="6"/>
  <c r="R27" i="6"/>
  <c r="N27" i="6"/>
  <c r="M27" i="6"/>
  <c r="L27" i="6"/>
  <c r="H27" i="6"/>
  <c r="D27" i="6"/>
  <c r="AQ26" i="6"/>
  <c r="AP26" i="6"/>
  <c r="AO26" i="6"/>
  <c r="AF26" i="6"/>
  <c r="AJ26" i="6"/>
  <c r="AA26" i="6"/>
  <c r="AI26" i="6"/>
  <c r="W26" i="6"/>
  <c r="R26" i="6"/>
  <c r="N26" i="6"/>
  <c r="M26" i="6"/>
  <c r="L26" i="6"/>
  <c r="H26" i="6"/>
  <c r="D26" i="6"/>
  <c r="AQ25" i="6"/>
  <c r="AP25" i="6"/>
  <c r="AO25" i="6"/>
  <c r="AF25" i="6"/>
  <c r="AJ25" i="6"/>
  <c r="AA25" i="6"/>
  <c r="AI25" i="6"/>
  <c r="W25" i="6"/>
  <c r="R25" i="6"/>
  <c r="N25" i="6"/>
  <c r="M25" i="6"/>
  <c r="L25" i="6"/>
  <c r="H25" i="6"/>
  <c r="D25" i="6"/>
  <c r="AQ24" i="6"/>
  <c r="AP24" i="6"/>
  <c r="AO24" i="6"/>
  <c r="AF24" i="6"/>
  <c r="AJ24" i="6"/>
  <c r="AA24" i="6"/>
  <c r="AI24" i="6"/>
  <c r="W24" i="6"/>
  <c r="R24" i="6"/>
  <c r="N24" i="6"/>
  <c r="M24" i="6"/>
  <c r="L24" i="6"/>
  <c r="H24" i="6"/>
  <c r="D24" i="6"/>
  <c r="AQ23" i="6"/>
  <c r="AP23" i="6"/>
  <c r="AO23" i="6"/>
  <c r="AF23" i="6"/>
  <c r="AJ23" i="6"/>
  <c r="AA23" i="6"/>
  <c r="AI23" i="6"/>
  <c r="W23" i="6"/>
  <c r="R23" i="6"/>
  <c r="N23" i="6"/>
  <c r="M23" i="6"/>
  <c r="L23" i="6"/>
  <c r="H23" i="6"/>
  <c r="D23" i="6"/>
  <c r="AQ22" i="6"/>
  <c r="AP22" i="6"/>
  <c r="AO22" i="6"/>
  <c r="AF22" i="6"/>
  <c r="AJ22" i="6"/>
  <c r="AA22" i="6"/>
  <c r="AI22" i="6"/>
  <c r="W22" i="6"/>
  <c r="R22" i="6"/>
  <c r="N22" i="6"/>
  <c r="M22" i="6"/>
  <c r="L22" i="6"/>
  <c r="H22" i="6"/>
  <c r="D22" i="6"/>
  <c r="AQ21" i="6"/>
  <c r="AP21" i="6"/>
  <c r="AO21" i="6"/>
  <c r="AF21" i="6"/>
  <c r="AJ21" i="6"/>
  <c r="AA21" i="6"/>
  <c r="AI21" i="6"/>
  <c r="W21" i="6"/>
  <c r="R21" i="6"/>
  <c r="N21" i="6"/>
  <c r="M21" i="6"/>
  <c r="L21" i="6"/>
  <c r="H21" i="6"/>
  <c r="D21" i="6"/>
  <c r="AQ20" i="6"/>
  <c r="AP20" i="6"/>
  <c r="AO20" i="6"/>
  <c r="AF20" i="6"/>
  <c r="AJ20" i="6"/>
  <c r="AA20" i="6"/>
  <c r="AI20" i="6"/>
  <c r="W20" i="6"/>
  <c r="R20" i="6"/>
  <c r="N20" i="6"/>
  <c r="M20" i="6"/>
  <c r="L20" i="6"/>
  <c r="H20" i="6"/>
  <c r="D20" i="6"/>
  <c r="AQ19" i="6"/>
  <c r="AP19" i="6"/>
  <c r="AO19" i="6"/>
  <c r="AF19" i="6"/>
  <c r="AJ19" i="6"/>
  <c r="AA19" i="6"/>
  <c r="AI19" i="6"/>
  <c r="W19" i="6"/>
  <c r="R19" i="6"/>
  <c r="N19" i="6"/>
  <c r="M19" i="6"/>
  <c r="L19" i="6"/>
  <c r="H19" i="6"/>
  <c r="D19" i="6"/>
  <c r="AQ18" i="6"/>
  <c r="AP18" i="6"/>
  <c r="AO18" i="6"/>
  <c r="AF18" i="6"/>
  <c r="AJ18" i="6"/>
  <c r="AA18" i="6"/>
  <c r="AI18" i="6"/>
  <c r="W18" i="6"/>
  <c r="R18" i="6"/>
  <c r="N18" i="6"/>
  <c r="M18" i="6"/>
  <c r="L18" i="6"/>
  <c r="H18" i="6"/>
  <c r="D18" i="6"/>
  <c r="AQ17" i="6"/>
  <c r="AP17" i="6"/>
  <c r="AO17" i="6"/>
  <c r="AF17" i="6"/>
  <c r="AJ17" i="6"/>
  <c r="AA17" i="6"/>
  <c r="AI17" i="6"/>
  <c r="W17" i="6"/>
  <c r="R17" i="6"/>
  <c r="N17" i="6"/>
  <c r="M17" i="6"/>
  <c r="L17" i="6"/>
  <c r="H17" i="6"/>
  <c r="D17" i="6"/>
  <c r="AQ16" i="6"/>
  <c r="AP16" i="6"/>
  <c r="AO16" i="6"/>
  <c r="AF16" i="6"/>
  <c r="AJ16" i="6"/>
  <c r="AA16" i="6"/>
  <c r="AI16" i="6"/>
  <c r="W16" i="6"/>
  <c r="R16" i="6"/>
  <c r="N16" i="6"/>
  <c r="M16" i="6"/>
  <c r="L16" i="6"/>
  <c r="H16" i="6"/>
  <c r="D16" i="6"/>
  <c r="AQ15" i="6"/>
  <c r="AP15" i="6"/>
  <c r="AO15" i="6"/>
  <c r="AF15" i="6"/>
  <c r="AJ15" i="6"/>
  <c r="AA15" i="6"/>
  <c r="AI15" i="6"/>
  <c r="W15" i="6"/>
  <c r="R15" i="6"/>
  <c r="N15" i="6"/>
  <c r="M15" i="6"/>
  <c r="L15" i="6"/>
  <c r="H15" i="6"/>
  <c r="D15" i="6"/>
  <c r="AQ14" i="6"/>
  <c r="AP14" i="6"/>
  <c r="AO14" i="6"/>
  <c r="AF14" i="6"/>
  <c r="AJ14" i="6"/>
  <c r="AA14" i="6"/>
  <c r="AI14" i="6"/>
  <c r="W14" i="6"/>
  <c r="R14" i="6"/>
  <c r="N14" i="6"/>
  <c r="M14" i="6"/>
  <c r="L14" i="6"/>
  <c r="H14" i="6"/>
  <c r="D14" i="6"/>
  <c r="AQ13" i="6"/>
  <c r="AP13" i="6"/>
  <c r="AO13" i="6"/>
  <c r="AF13" i="6"/>
  <c r="AJ13" i="6"/>
  <c r="AA13" i="6"/>
  <c r="AI13" i="6"/>
  <c r="W13" i="6"/>
  <c r="R13" i="6"/>
  <c r="N13" i="6"/>
  <c r="M13" i="6"/>
  <c r="L13" i="6"/>
  <c r="H13" i="6"/>
  <c r="D13" i="6"/>
  <c r="AQ12" i="6"/>
  <c r="AP12" i="6"/>
  <c r="AO12" i="6"/>
  <c r="AF12" i="6"/>
  <c r="AJ12" i="6"/>
  <c r="AA12" i="6"/>
  <c r="AI12" i="6"/>
  <c r="W12" i="6"/>
  <c r="R12" i="6"/>
  <c r="N12" i="6"/>
  <c r="M12" i="6"/>
  <c r="L12" i="6"/>
  <c r="H12" i="6"/>
  <c r="D12" i="6"/>
  <c r="AQ11" i="6"/>
  <c r="AP11" i="6"/>
  <c r="AO11" i="6"/>
  <c r="AF11" i="6"/>
  <c r="AJ11" i="6"/>
  <c r="AA11" i="6"/>
  <c r="AI11" i="6"/>
  <c r="W11" i="6"/>
  <c r="R11" i="6"/>
  <c r="N11" i="6"/>
  <c r="M11" i="6"/>
  <c r="L11" i="6"/>
  <c r="H11" i="6"/>
  <c r="D11" i="6"/>
  <c r="AQ10" i="6"/>
  <c r="AP10" i="6"/>
  <c r="AO10" i="6"/>
  <c r="AF10" i="6"/>
  <c r="AJ10" i="6"/>
  <c r="AA10" i="6"/>
  <c r="AI10" i="6"/>
  <c r="W10" i="6"/>
  <c r="R10" i="6"/>
  <c r="N10" i="6"/>
  <c r="M10" i="6"/>
  <c r="L10" i="6"/>
  <c r="H10" i="6"/>
  <c r="D10" i="6"/>
  <c r="AQ9" i="6"/>
  <c r="AP9" i="6"/>
  <c r="AO9" i="6"/>
  <c r="AF9" i="6"/>
  <c r="AJ9" i="6"/>
  <c r="AA9" i="6"/>
  <c r="AI9" i="6"/>
  <c r="W9" i="6"/>
  <c r="R9" i="6"/>
  <c r="N9" i="6"/>
  <c r="M9" i="6"/>
  <c r="L9" i="6"/>
  <c r="H9" i="6"/>
  <c r="D9" i="6"/>
  <c r="AQ8" i="6"/>
  <c r="AP8" i="6"/>
  <c r="AO8" i="6"/>
  <c r="AF8" i="6"/>
  <c r="AJ8" i="6"/>
  <c r="AA8" i="6"/>
  <c r="AI8" i="6"/>
  <c r="W8" i="6"/>
  <c r="R8" i="6"/>
  <c r="N8" i="6"/>
  <c r="M8" i="6"/>
  <c r="L8" i="6"/>
  <c r="H8" i="6"/>
  <c r="D8" i="6"/>
  <c r="AQ7" i="6"/>
  <c r="AP7" i="6"/>
  <c r="AO7" i="6"/>
  <c r="AF7" i="6"/>
  <c r="AJ7" i="6"/>
  <c r="AA7" i="6"/>
  <c r="AI7" i="6"/>
  <c r="W7" i="6"/>
  <c r="R7" i="6"/>
  <c r="N7" i="6"/>
  <c r="M7" i="6"/>
  <c r="L7" i="6"/>
  <c r="H7" i="6"/>
  <c r="D7" i="6"/>
  <c r="AQ6" i="6"/>
  <c r="AP6" i="6"/>
  <c r="AO6" i="6"/>
  <c r="AF6" i="6"/>
  <c r="AJ6" i="6"/>
  <c r="AA6" i="6"/>
  <c r="AI6" i="6"/>
  <c r="W6" i="6"/>
  <c r="R6" i="6"/>
  <c r="N6" i="6"/>
  <c r="M6" i="6"/>
  <c r="L6" i="6"/>
  <c r="H6" i="6"/>
  <c r="D6" i="6"/>
  <c r="AQ5" i="6"/>
  <c r="AP5" i="6"/>
  <c r="AO5" i="6"/>
  <c r="AF5" i="6"/>
  <c r="AJ5" i="6"/>
  <c r="AA5" i="6"/>
  <c r="AI5" i="6"/>
  <c r="W5" i="6"/>
  <c r="R5" i="6"/>
  <c r="N5" i="6"/>
  <c r="M5" i="6"/>
  <c r="L5" i="6"/>
  <c r="H5" i="6"/>
  <c r="D5" i="6"/>
  <c r="AQ4" i="6"/>
  <c r="AP4" i="6"/>
  <c r="AO4" i="6"/>
  <c r="AF4" i="6"/>
  <c r="AJ4" i="6"/>
  <c r="AA4" i="6"/>
  <c r="AI4" i="6"/>
  <c r="W4" i="6"/>
  <c r="R4" i="6"/>
  <c r="N4" i="6"/>
  <c r="M4" i="6"/>
  <c r="L4" i="6"/>
  <c r="H4" i="6"/>
  <c r="D4" i="6"/>
  <c r="AF31" i="5"/>
  <c r="AJ31" i="5"/>
  <c r="AA31" i="5"/>
  <c r="AI31" i="5"/>
  <c r="W31" i="5"/>
  <c r="R31" i="5"/>
  <c r="N31" i="5"/>
  <c r="M31" i="5"/>
  <c r="L31" i="5"/>
  <c r="H31" i="5"/>
  <c r="D31" i="5"/>
  <c r="AF30" i="5"/>
  <c r="AJ30" i="5"/>
  <c r="AA30" i="5"/>
  <c r="AI30" i="5"/>
  <c r="W30" i="5"/>
  <c r="R30" i="5"/>
  <c r="N30" i="5"/>
  <c r="M30" i="5"/>
  <c r="L30" i="5"/>
  <c r="H30" i="5"/>
  <c r="D30" i="5"/>
  <c r="AF29" i="5"/>
  <c r="AJ29" i="5"/>
  <c r="AA29" i="5"/>
  <c r="AI29" i="5"/>
  <c r="W29" i="5"/>
  <c r="R29" i="5"/>
  <c r="N29" i="5"/>
  <c r="M29" i="5"/>
  <c r="L29" i="5"/>
  <c r="H29" i="5"/>
  <c r="D29" i="5"/>
  <c r="AF28" i="5"/>
  <c r="AJ28" i="5"/>
  <c r="AA28" i="5"/>
  <c r="AI28" i="5"/>
  <c r="W28" i="5"/>
  <c r="R28" i="5"/>
  <c r="N28" i="5"/>
  <c r="M28" i="5"/>
  <c r="L28" i="5"/>
  <c r="H28" i="5"/>
  <c r="D28" i="5"/>
  <c r="AF27" i="5"/>
  <c r="AJ27" i="5"/>
  <c r="AA27" i="5"/>
  <c r="AI27" i="5"/>
  <c r="W27" i="5"/>
  <c r="R27" i="5"/>
  <c r="N27" i="5"/>
  <c r="M27" i="5"/>
  <c r="L27" i="5"/>
  <c r="H27" i="5"/>
  <c r="D27" i="5"/>
  <c r="AF26" i="5"/>
  <c r="AJ26" i="5"/>
  <c r="AA26" i="5"/>
  <c r="AI26" i="5"/>
  <c r="W26" i="5"/>
  <c r="R26" i="5"/>
  <c r="N26" i="5"/>
  <c r="M26" i="5"/>
  <c r="L26" i="5"/>
  <c r="H26" i="5"/>
  <c r="D26" i="5"/>
  <c r="AF25" i="5"/>
  <c r="AJ25" i="5"/>
  <c r="AA25" i="5"/>
  <c r="AI25" i="5"/>
  <c r="W25" i="5"/>
  <c r="R25" i="5"/>
  <c r="N25" i="5"/>
  <c r="M25" i="5"/>
  <c r="L25" i="5"/>
  <c r="H25" i="5"/>
  <c r="D25" i="5"/>
  <c r="AF24" i="5"/>
  <c r="AJ24" i="5"/>
  <c r="AA24" i="5"/>
  <c r="AI24" i="5"/>
  <c r="W24" i="5"/>
  <c r="R24" i="5"/>
  <c r="N24" i="5"/>
  <c r="M24" i="5"/>
  <c r="L24" i="5"/>
  <c r="H24" i="5"/>
  <c r="D24" i="5"/>
  <c r="AF23" i="5"/>
  <c r="AJ23" i="5"/>
  <c r="AA23" i="5"/>
  <c r="AI23" i="5"/>
  <c r="W23" i="5"/>
  <c r="R23" i="5"/>
  <c r="N23" i="5"/>
  <c r="M23" i="5"/>
  <c r="L23" i="5"/>
  <c r="H23" i="5"/>
  <c r="D23" i="5"/>
  <c r="AF22" i="5"/>
  <c r="AJ22" i="5"/>
  <c r="AA22" i="5"/>
  <c r="AI22" i="5"/>
  <c r="W22" i="5"/>
  <c r="R22" i="5"/>
  <c r="N22" i="5"/>
  <c r="M22" i="5"/>
  <c r="L22" i="5"/>
  <c r="H22" i="5"/>
  <c r="D22" i="5"/>
  <c r="AF21" i="5"/>
  <c r="AJ21" i="5"/>
  <c r="AA21" i="5"/>
  <c r="AI21" i="5"/>
  <c r="W21" i="5"/>
  <c r="R21" i="5"/>
  <c r="N21" i="5"/>
  <c r="M21" i="5"/>
  <c r="L21" i="5"/>
  <c r="H21" i="5"/>
  <c r="D21" i="5"/>
  <c r="AF20" i="5"/>
  <c r="AJ20" i="5"/>
  <c r="AA20" i="5"/>
  <c r="AI20" i="5"/>
  <c r="W20" i="5"/>
  <c r="R20" i="5"/>
  <c r="N20" i="5"/>
  <c r="M20" i="5"/>
  <c r="L20" i="5"/>
  <c r="H20" i="5"/>
  <c r="D20" i="5"/>
  <c r="AF19" i="5"/>
  <c r="AJ19" i="5"/>
  <c r="AA19" i="5"/>
  <c r="AI19" i="5"/>
  <c r="W19" i="5"/>
  <c r="R19" i="5"/>
  <c r="N19" i="5"/>
  <c r="M19" i="5"/>
  <c r="L19" i="5"/>
  <c r="H19" i="5"/>
  <c r="D19" i="5"/>
  <c r="AF18" i="5"/>
  <c r="AJ18" i="5"/>
  <c r="AA18" i="5"/>
  <c r="AI18" i="5"/>
  <c r="W18" i="5"/>
  <c r="R18" i="5"/>
  <c r="N18" i="5"/>
  <c r="M18" i="5"/>
  <c r="L18" i="5"/>
  <c r="H18" i="5"/>
  <c r="D18" i="5"/>
  <c r="AF17" i="5"/>
  <c r="AJ17" i="5"/>
  <c r="AA17" i="5"/>
  <c r="AI17" i="5"/>
  <c r="W17" i="5"/>
  <c r="R17" i="5"/>
  <c r="N17" i="5"/>
  <c r="M17" i="5"/>
  <c r="L17" i="5"/>
  <c r="H17" i="5"/>
  <c r="D17" i="5"/>
  <c r="AF16" i="5"/>
  <c r="AJ16" i="5"/>
  <c r="AA16" i="5"/>
  <c r="AI16" i="5"/>
  <c r="W16" i="5"/>
  <c r="R16" i="5"/>
  <c r="N16" i="5"/>
  <c r="M16" i="5"/>
  <c r="L16" i="5"/>
  <c r="H16" i="5"/>
  <c r="D16" i="5"/>
  <c r="AF15" i="5"/>
  <c r="AJ15" i="5"/>
  <c r="AA15" i="5"/>
  <c r="AI15" i="5"/>
  <c r="W15" i="5"/>
  <c r="R15" i="5"/>
  <c r="N15" i="5"/>
  <c r="M15" i="5"/>
  <c r="L15" i="5"/>
  <c r="H15" i="5"/>
  <c r="D15" i="5"/>
  <c r="AF14" i="5"/>
  <c r="AJ14" i="5"/>
  <c r="AA14" i="5"/>
  <c r="AI14" i="5"/>
  <c r="W14" i="5"/>
  <c r="R14" i="5"/>
  <c r="N14" i="5"/>
  <c r="M14" i="5"/>
  <c r="L14" i="5"/>
  <c r="H14" i="5"/>
  <c r="D14" i="5"/>
  <c r="AF13" i="5"/>
  <c r="AJ13" i="5"/>
  <c r="AA13" i="5"/>
  <c r="AI13" i="5"/>
  <c r="W13" i="5"/>
  <c r="R13" i="5"/>
  <c r="N13" i="5"/>
  <c r="M13" i="5"/>
  <c r="L13" i="5"/>
  <c r="H13" i="5"/>
  <c r="D13" i="5"/>
  <c r="AF12" i="5"/>
  <c r="AJ12" i="5"/>
  <c r="AA12" i="5"/>
  <c r="AI12" i="5"/>
  <c r="W12" i="5"/>
  <c r="R12" i="5"/>
  <c r="N12" i="5"/>
  <c r="M12" i="5"/>
  <c r="L12" i="5"/>
  <c r="H12" i="5"/>
  <c r="D12" i="5"/>
  <c r="AF11" i="5"/>
  <c r="AJ11" i="5"/>
  <c r="AA11" i="5"/>
  <c r="AI11" i="5"/>
  <c r="W11" i="5"/>
  <c r="R11" i="5"/>
  <c r="N11" i="5"/>
  <c r="M11" i="5"/>
  <c r="L11" i="5"/>
  <c r="H11" i="5"/>
  <c r="D11" i="5"/>
  <c r="AF10" i="5"/>
  <c r="AJ10" i="5"/>
  <c r="AA10" i="5"/>
  <c r="AI10" i="5"/>
  <c r="W10" i="5"/>
  <c r="R10" i="5"/>
  <c r="N10" i="5"/>
  <c r="M10" i="5"/>
  <c r="L10" i="5"/>
  <c r="H10" i="5"/>
  <c r="D10" i="5"/>
  <c r="AF9" i="5"/>
  <c r="AJ9" i="5"/>
  <c r="AA9" i="5"/>
  <c r="AI9" i="5"/>
  <c r="W9" i="5"/>
  <c r="R9" i="5"/>
  <c r="N9" i="5"/>
  <c r="M9" i="5"/>
  <c r="L9" i="5"/>
  <c r="H9" i="5"/>
  <c r="D9" i="5"/>
  <c r="AF8" i="5"/>
  <c r="AJ8" i="5"/>
  <c r="AA8" i="5"/>
  <c r="AI8" i="5"/>
  <c r="W8" i="5"/>
  <c r="R8" i="5"/>
  <c r="N8" i="5"/>
  <c r="M8" i="5"/>
  <c r="L8" i="5"/>
  <c r="H8" i="5"/>
  <c r="D8" i="5"/>
  <c r="AF7" i="5"/>
  <c r="AJ7" i="5"/>
  <c r="AA7" i="5"/>
  <c r="AI7" i="5"/>
  <c r="W7" i="5"/>
  <c r="R7" i="5"/>
  <c r="N7" i="5"/>
  <c r="M7" i="5"/>
  <c r="L7" i="5"/>
  <c r="H7" i="5"/>
  <c r="D7" i="5"/>
  <c r="AF6" i="5"/>
  <c r="AJ6" i="5"/>
  <c r="AA6" i="5"/>
  <c r="AI6" i="5"/>
  <c r="W6" i="5"/>
  <c r="R6" i="5"/>
  <c r="N6" i="5"/>
  <c r="M6" i="5"/>
  <c r="L6" i="5"/>
  <c r="H6" i="5"/>
  <c r="D6" i="5"/>
  <c r="AF5" i="5"/>
  <c r="AJ5" i="5"/>
  <c r="AA5" i="5"/>
  <c r="AI5" i="5"/>
  <c r="W5" i="5"/>
  <c r="R5" i="5"/>
  <c r="N5" i="5"/>
  <c r="M5" i="5"/>
  <c r="L5" i="5"/>
  <c r="H5" i="5"/>
  <c r="D5" i="5"/>
  <c r="AF4" i="5"/>
  <c r="AJ4" i="5"/>
  <c r="AA4" i="5"/>
  <c r="AI4" i="5"/>
  <c r="W4" i="5"/>
  <c r="R4" i="5"/>
  <c r="N4" i="5"/>
  <c r="M4" i="5"/>
  <c r="L4" i="5"/>
  <c r="H4" i="5"/>
  <c r="D4" i="5"/>
  <c r="AQ31" i="3"/>
  <c r="AP31" i="3"/>
  <c r="AO31" i="3"/>
  <c r="D31" i="3"/>
  <c r="AQ30" i="3"/>
  <c r="AP30" i="3"/>
  <c r="AO30" i="3"/>
  <c r="D30" i="3"/>
  <c r="AQ29" i="3"/>
  <c r="AP29" i="3"/>
  <c r="AO29" i="3"/>
  <c r="D29" i="3"/>
  <c r="AQ28" i="3"/>
  <c r="AP28" i="3"/>
  <c r="AO28" i="3"/>
  <c r="D28" i="3"/>
  <c r="AQ27" i="3"/>
  <c r="AP27" i="3"/>
  <c r="AO27" i="3"/>
  <c r="D27" i="3"/>
  <c r="AQ26" i="3"/>
  <c r="AP26" i="3"/>
  <c r="AO26" i="3"/>
  <c r="D26" i="3"/>
  <c r="AQ25" i="3"/>
  <c r="AP25" i="3"/>
  <c r="AO25" i="3"/>
  <c r="D25" i="3"/>
  <c r="AQ24" i="3"/>
  <c r="AP24" i="3"/>
  <c r="AO24" i="3"/>
  <c r="D24" i="3"/>
  <c r="AQ23" i="3"/>
  <c r="AP23" i="3"/>
  <c r="AO23" i="3"/>
  <c r="D23" i="3"/>
  <c r="AQ22" i="3"/>
  <c r="AP22" i="3"/>
  <c r="AO22" i="3"/>
  <c r="D22" i="3"/>
  <c r="AQ21" i="3"/>
  <c r="AP21" i="3"/>
  <c r="AO21" i="3"/>
  <c r="D21" i="3"/>
  <c r="AQ20" i="3"/>
  <c r="AP20" i="3"/>
  <c r="AO20" i="3"/>
  <c r="D20" i="3"/>
  <c r="AQ19" i="3"/>
  <c r="AP19" i="3"/>
  <c r="AO19" i="3"/>
  <c r="D19" i="3"/>
  <c r="AQ18" i="3"/>
  <c r="AP18" i="3"/>
  <c r="AO18" i="3"/>
  <c r="D18" i="3"/>
  <c r="AQ17" i="3"/>
  <c r="AP17" i="3"/>
  <c r="AO17" i="3"/>
  <c r="D17" i="3"/>
  <c r="AQ16" i="3"/>
  <c r="AP16" i="3"/>
  <c r="AO16" i="3"/>
  <c r="D16" i="3"/>
  <c r="AQ15" i="3"/>
  <c r="AP15" i="3"/>
  <c r="AO15" i="3"/>
  <c r="D15" i="3"/>
  <c r="AQ14" i="3"/>
  <c r="AP14" i="3"/>
  <c r="AO14" i="3"/>
  <c r="D14" i="3"/>
  <c r="AQ13" i="3"/>
  <c r="AP13" i="3"/>
  <c r="AO13" i="3"/>
  <c r="D13" i="3"/>
  <c r="AQ12" i="3"/>
  <c r="AP12" i="3"/>
  <c r="AO12" i="3"/>
  <c r="D12" i="3"/>
  <c r="AQ11" i="3"/>
  <c r="AP11" i="3"/>
  <c r="AO11" i="3"/>
  <c r="D11" i="3"/>
  <c r="AQ10" i="3"/>
  <c r="AP10" i="3"/>
  <c r="AO10" i="3"/>
  <c r="D10" i="3"/>
  <c r="AQ9" i="3"/>
  <c r="AP9" i="3"/>
  <c r="AO9" i="3"/>
  <c r="D9" i="3"/>
  <c r="AQ8" i="3"/>
  <c r="AP8" i="3"/>
  <c r="AO8" i="3"/>
  <c r="D8" i="3"/>
  <c r="AQ7" i="3"/>
  <c r="AP7" i="3"/>
  <c r="AO7" i="3"/>
  <c r="D7" i="3"/>
  <c r="AQ6" i="3"/>
  <c r="AP6" i="3"/>
  <c r="AO6" i="3"/>
  <c r="D6" i="3"/>
  <c r="AQ5" i="3"/>
  <c r="AP5" i="3"/>
  <c r="AO5" i="3"/>
  <c r="D5" i="3"/>
  <c r="AQ4" i="3"/>
  <c r="AP4" i="3"/>
  <c r="AO4" i="3"/>
  <c r="D4" i="3"/>
  <c r="D31" i="2"/>
  <c r="D30" i="2"/>
  <c r="D29" i="2"/>
  <c r="D28" i="2"/>
  <c r="D27" i="2"/>
  <c r="D26" i="2"/>
  <c r="D25" i="2"/>
  <c r="D24" i="2"/>
  <c r="D23" i="2"/>
  <c r="D22" i="2"/>
  <c r="D21" i="2"/>
  <c r="D20" i="2"/>
  <c r="D19" i="2"/>
  <c r="D18" i="2"/>
  <c r="D17" i="2"/>
  <c r="D16" i="2"/>
  <c r="D15" i="2"/>
  <c r="D14" i="2"/>
  <c r="D13" i="2"/>
  <c r="D12" i="2"/>
  <c r="D11" i="2"/>
  <c r="D10" i="2"/>
  <c r="D9" i="2"/>
  <c r="D8" i="2"/>
  <c r="D7" i="2"/>
  <c r="D6" i="2"/>
  <c r="D5" i="2"/>
  <c r="D4" i="2"/>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4" i="1"/>
  <c r="AO4"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4"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D4" i="1"/>
  <c r="D5" i="1"/>
  <c r="D6" i="1"/>
  <c r="D7" i="1"/>
  <c r="D8" i="1"/>
  <c r="D9" i="1"/>
  <c r="D10" i="1"/>
  <c r="D11" i="1"/>
  <c r="D12" i="1"/>
  <c r="D13" i="1"/>
  <c r="D14" i="1"/>
  <c r="D15" i="1"/>
  <c r="D16" i="1"/>
  <c r="D17" i="1"/>
  <c r="D18" i="1"/>
  <c r="D19" i="1"/>
  <c r="D20" i="1"/>
  <c r="D21" i="1"/>
  <c r="D22" i="1"/>
  <c r="D23" i="1"/>
  <c r="D24" i="1"/>
  <c r="D25" i="1"/>
  <c r="D26" i="1"/>
  <c r="D27" i="1"/>
  <c r="D28" i="1"/>
  <c r="D29" i="1"/>
  <c r="D30" i="1"/>
  <c r="D31" i="1"/>
</calcChain>
</file>

<file path=xl/comments1.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10.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11.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12.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13.xml><?xml version="1.0" encoding="utf-8"?>
<comments xmlns="http://schemas.openxmlformats.org/spreadsheetml/2006/main">
  <authors>
    <author>Jane K Seymour</author>
    <author>Jane</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 ref="AG7" authorId="1">
      <text>
        <r>
          <rPr>
            <b/>
            <sz val="9"/>
            <color indexed="81"/>
            <rFont val="Tahoma"/>
            <family val="2"/>
          </rPr>
          <t>Jane:</t>
        </r>
        <r>
          <rPr>
            <sz val="9"/>
            <color indexed="81"/>
            <rFont val="Tahoma"/>
            <family val="2"/>
          </rPr>
          <t xml:space="preserve">
</t>
        </r>
      </text>
    </comment>
    <comment ref="Y26" authorId="0">
      <text>
        <r>
          <rPr>
            <b/>
            <sz val="9"/>
            <color indexed="81"/>
            <rFont val="Calibri"/>
            <family val="2"/>
          </rPr>
          <t>Jane K Seymour:</t>
        </r>
        <r>
          <rPr>
            <sz val="9"/>
            <color indexed="81"/>
            <rFont val="Calibri"/>
            <family val="2"/>
          </rPr>
          <t xml:space="preserve">
incl £1,136 on port sanitary work (gov grant £567)</t>
        </r>
      </text>
    </comment>
  </commentList>
</comments>
</file>

<file path=xl/comments14.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15.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16.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17.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2.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3.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List>
</comments>
</file>

<file path=xl/comments4.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5.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6.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 ref="AN16" authorId="0">
      <text>
        <r>
          <rPr>
            <b/>
            <sz val="9"/>
            <color indexed="81"/>
            <rFont val="Calibri"/>
            <family val="2"/>
          </rPr>
          <t>Jane K Seymour:</t>
        </r>
        <r>
          <rPr>
            <sz val="9"/>
            <color indexed="81"/>
            <rFont val="Calibri"/>
            <family val="2"/>
          </rPr>
          <t xml:space="preserve">
no independent seat: totals don't add up in Woollard and Willis</t>
        </r>
      </text>
    </comment>
  </commentList>
</comments>
</file>

<file path=xl/comments7.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8.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List>
</comments>
</file>

<file path=xl/comments9.xml><?xml version="1.0" encoding="utf-8"?>
<comments xmlns="http://schemas.openxmlformats.org/spreadsheetml/2006/main">
  <authors>
    <author>Jane K Seymour</author>
  </authors>
  <commentList>
    <comment ref="I2" authorId="0">
      <text>
        <r>
          <rPr>
            <b/>
            <sz val="9"/>
            <color indexed="81"/>
            <rFont val="Calibri"/>
            <family val="2"/>
          </rPr>
          <t>Jane K Seymour:</t>
        </r>
        <r>
          <rPr>
            <sz val="9"/>
            <color indexed="81"/>
            <rFont val="Calibri"/>
            <family val="2"/>
          </rPr>
          <t xml:space="preserve">
All sums listed relate to expenditure on TB, except where specified in comments</t>
        </r>
      </text>
    </comment>
    <comment ref="AG2" authorId="0">
      <text>
        <r>
          <rPr>
            <b/>
            <sz val="9"/>
            <color indexed="81"/>
            <rFont val="Calibri"/>
            <family val="2"/>
          </rPr>
          <t>Jane K Seymour:</t>
        </r>
        <r>
          <rPr>
            <sz val="9"/>
            <color indexed="81"/>
            <rFont val="Calibri"/>
            <family val="2"/>
          </rPr>
          <t xml:space="preserve">
</t>
        </r>
      </text>
    </comment>
    <comment ref="Y26" authorId="0">
      <text>
        <r>
          <rPr>
            <b/>
            <sz val="9"/>
            <color indexed="81"/>
            <rFont val="Calibri"/>
            <family val="2"/>
          </rPr>
          <t>Jane K Seymour:</t>
        </r>
        <r>
          <rPr>
            <sz val="9"/>
            <color indexed="81"/>
            <rFont val="Calibri"/>
            <family val="2"/>
          </rPr>
          <t xml:space="preserve">
incl £785 port sanitary expenses</t>
        </r>
      </text>
    </comment>
    <comment ref="AN27" authorId="0">
      <text>
        <r>
          <rPr>
            <b/>
            <sz val="9"/>
            <color indexed="81"/>
            <rFont val="Calibri"/>
            <family val="2"/>
          </rPr>
          <t>Jane K Seymour:</t>
        </r>
        <r>
          <rPr>
            <sz val="9"/>
            <color indexed="81"/>
            <rFont val="Calibri"/>
            <family val="2"/>
          </rPr>
          <t xml:space="preserve">
no independents: figures don't add up in W&amp;W</t>
        </r>
      </text>
    </comment>
  </commentList>
</comments>
</file>

<file path=xl/sharedStrings.xml><?xml version="1.0" encoding="utf-8"?>
<sst xmlns="http://schemas.openxmlformats.org/spreadsheetml/2006/main" count="2250" uniqueCount="141">
  <si>
    <t xml:space="preserve">Environmental </t>
  </si>
  <si>
    <t>Personal Health services</t>
  </si>
  <si>
    <t>Public Health services</t>
  </si>
  <si>
    <t>Amenities</t>
  </si>
  <si>
    <t>Housing</t>
  </si>
  <si>
    <t>Borough Council Elections 1922</t>
  </si>
  <si>
    <t>Registrar General Annual Report</t>
  </si>
  <si>
    <t>Population (estimated)</t>
  </si>
  <si>
    <t>Rateable value, including annual value of gov property</t>
  </si>
  <si>
    <t>Sewers - total annual expenditure</t>
  </si>
  <si>
    <t>Collection and Disposal (incl destruction) of house and trade refuse - total annual exp</t>
  </si>
  <si>
    <t>Hospitals, sanatori, dispensaries, etc., for treatment of TB and other diseases - annual exp</t>
  </si>
  <si>
    <t>M&amp;C W - total annual expenditure</t>
  </si>
  <si>
    <t>Notification of disease, general disinfection, etc. - total annual exp</t>
  </si>
  <si>
    <t>Prevention of adulteration of food and drugs - annual exp</t>
  </si>
  <si>
    <t>Baths, washhouses and open bathing places - total annaul exp</t>
  </si>
  <si>
    <t>Parks, pleasure grounds and open spaces - total annual exp</t>
  </si>
  <si>
    <t>Public conveniences - total annual exp</t>
  </si>
  <si>
    <t>Salaries of MOsH and Sanitary Inspectors (so far as not allocated to specific services) - annual exp</t>
  </si>
  <si>
    <t>Misc. public health services (not elsewhere included) - annual exp.</t>
  </si>
  <si>
    <t>Housing (other than under Assisted Schemes) and small dwellings acquisition - total annual expenditure</t>
  </si>
  <si>
    <t>Housing under Assisted Schemes - total annual expenditure</t>
  </si>
  <si>
    <t>Total HOUS</t>
  </si>
  <si>
    <t>Total annual expenditure (rate fund accounts)</t>
  </si>
  <si>
    <t>Municipal Reform seats</t>
  </si>
  <si>
    <t>Labour seats</t>
  </si>
  <si>
    <t>Progressive seats</t>
  </si>
  <si>
    <t>total seats (sea won by independents not noted)</t>
  </si>
  <si>
    <t>CDR</t>
  </si>
  <si>
    <t>IMR</t>
  </si>
  <si>
    <t>Battersea</t>
  </si>
  <si>
    <t>Bermondsey</t>
  </si>
  <si>
    <t>Bethnal Green</t>
  </si>
  <si>
    <t>Camberwell</t>
  </si>
  <si>
    <t>Chelsea</t>
  </si>
  <si>
    <t>Deptford</t>
  </si>
  <si>
    <t>Finsbury</t>
  </si>
  <si>
    <t>Fulham</t>
  </si>
  <si>
    <t>Greenwich</t>
  </si>
  <si>
    <t>Hackney</t>
  </si>
  <si>
    <t>Hammersmith</t>
  </si>
  <si>
    <t>Hampstead</t>
  </si>
  <si>
    <t>Holborn</t>
  </si>
  <si>
    <t>Islington</t>
  </si>
  <si>
    <t>Kensington</t>
  </si>
  <si>
    <t>Lambeth</t>
  </si>
  <si>
    <t>Lewisham</t>
  </si>
  <si>
    <t>Paddington</t>
  </si>
  <si>
    <t>Poplar</t>
  </si>
  <si>
    <t>St Marylebone</t>
  </si>
  <si>
    <t>St Pancras</t>
  </si>
  <si>
    <t>Shoreditch</t>
  </si>
  <si>
    <t>Southwark</t>
  </si>
  <si>
    <t>Stepney</t>
  </si>
  <si>
    <t>Stoke Newington</t>
  </si>
  <si>
    <t>Wandsworth</t>
  </si>
  <si>
    <t>Westminster, City of</t>
  </si>
  <si>
    <t>Woolwich</t>
  </si>
  <si>
    <t>Borough</t>
  </si>
  <si>
    <t>Population</t>
  </si>
  <si>
    <t>Rateable value per head of popn</t>
  </si>
  <si>
    <t>Rateable value</t>
  </si>
  <si>
    <t>extras</t>
  </si>
  <si>
    <t>Total personal</t>
  </si>
  <si>
    <t>Total preventive</t>
  </si>
  <si>
    <t>Total amenities</t>
  </si>
  <si>
    <t>Total environmental expenditure per 1,000 popn</t>
  </si>
  <si>
    <t>Total PH/1000</t>
  </si>
  <si>
    <t>Total housing per 1000</t>
  </si>
  <si>
    <t>Total rate fund expenditure per thousand</t>
  </si>
  <si>
    <t>PH as %age total expenditure</t>
  </si>
  <si>
    <t>housing as %age of total expenditure</t>
  </si>
  <si>
    <t>%Cons</t>
  </si>
  <si>
    <t>%Lab</t>
  </si>
  <si>
    <t>%Lib</t>
  </si>
  <si>
    <t>TB per thou</t>
  </si>
  <si>
    <t>M&amp;CW per thou</t>
  </si>
  <si>
    <t>housing 3</t>
  </si>
  <si>
    <t>housing 4</t>
  </si>
  <si>
    <t>vaccination</t>
  </si>
  <si>
    <t>housing 1</t>
  </si>
  <si>
    <t>housing 2</t>
  </si>
  <si>
    <t>Borough Council Elections 1931</t>
  </si>
  <si>
    <t>Borough Council Elections 1934</t>
  </si>
  <si>
    <t>housin 1</t>
  </si>
  <si>
    <t xml:space="preserve">housing 2 </t>
  </si>
  <si>
    <t>vaccinatio n</t>
  </si>
  <si>
    <t>Borough Council Elections 1925</t>
  </si>
  <si>
    <t>Borough Council Elections 1928</t>
  </si>
  <si>
    <t>Borough Council Elections 1937</t>
  </si>
  <si>
    <t>total seats</t>
  </si>
  <si>
    <t>labour seats</t>
  </si>
  <si>
    <t>%Lab 22</t>
  </si>
  <si>
    <t>%Lab 25</t>
  </si>
  <si>
    <t>%Lab averaged over 2 elections</t>
  </si>
  <si>
    <t>swing to Lab</t>
  </si>
  <si>
    <t>%Lab 34</t>
  </si>
  <si>
    <t>%Lab 37</t>
  </si>
  <si>
    <t>RV</t>
  </si>
  <si>
    <t>ENV</t>
  </si>
  <si>
    <t>TB</t>
  </si>
  <si>
    <t>MCW</t>
  </si>
  <si>
    <t>PER</t>
  </si>
  <si>
    <t>PREV</t>
  </si>
  <si>
    <t>AME</t>
  </si>
  <si>
    <t>PHTOT</t>
  </si>
  <si>
    <t>HOU</t>
  </si>
  <si>
    <t>EXPTOT</t>
  </si>
  <si>
    <t>LAB</t>
  </si>
  <si>
    <t>Probability level: .05=.32; .025=.37; 0.1=44; .005=.48; .0005=59</t>
  </si>
  <si>
    <t xml:space="preserve">RV: rateable value; ENV: environmental; TB: tuberculosis; MCW: Maternity and Child Welfare; PER: total personal health services; </t>
  </si>
  <si>
    <t xml:space="preserve">PREV: preventive; AME: amenities; PHTOT: total public health expenditure; HOU: housing; </t>
  </si>
  <si>
    <t>EXPTOT: total rateborne expenditure: LAB: % labour seats over 2 elections; CDR: crude death rate; IMR: infant mortality rate</t>
  </si>
  <si>
    <t>KEY:</t>
  </si>
  <si>
    <t>Table 1  Correlation coefficients between selected expenditure, political and population data, 28 London  Metropolitan Boroughs, 1922-6</t>
  </si>
  <si>
    <t>All financial data mean annual expenditure, 1922/3-1925/6, per thousand population.</t>
  </si>
  <si>
    <t>Table 2  Correlation coefficients between selected expenditure, political and population data, 28 London  Metropolitan Boroughs, 1934/5-1936/7</t>
  </si>
  <si>
    <t>Abbreviations</t>
  </si>
  <si>
    <t>MC&amp;W</t>
  </si>
  <si>
    <t>Maternity and child welfare</t>
  </si>
  <si>
    <t>Tuberculosis</t>
  </si>
  <si>
    <t>PH</t>
  </si>
  <si>
    <t>HOUS</t>
  </si>
  <si>
    <t>Public health (i.e. all expenditure other than housing)</t>
  </si>
  <si>
    <t>MOsH</t>
  </si>
  <si>
    <t>Medical Officers of Health</t>
  </si>
  <si>
    <t>per thou</t>
  </si>
  <si>
    <t>per thousand of population</t>
  </si>
  <si>
    <r>
      <t xml:space="preserve">N.B.  </t>
    </r>
    <r>
      <rPr>
        <sz val="11"/>
        <color theme="1"/>
        <rFont val="Calibri"/>
        <family val="2"/>
        <scheme val="minor"/>
      </rPr>
      <t>Again, candidates and councillors of Liberal leanings tended to be identified as Progressive candidates and not Liberal Party candidates in local elections at this period, but this is used as a convenient and readily understandable term.</t>
    </r>
  </si>
  <si>
    <r>
      <rPr>
        <b/>
        <sz val="11"/>
        <color theme="1"/>
        <rFont val="Calibri"/>
        <family val="2"/>
        <scheme val="minor"/>
      </rPr>
      <t>N.B.</t>
    </r>
    <r>
      <rPr>
        <sz val="11"/>
        <color theme="1"/>
        <rFont val="Calibri"/>
        <family val="2"/>
        <scheme val="minor"/>
      </rPr>
      <t xml:space="preserve">  This terms is used as a convenient shorthand only.  At this period, local councillors of a Conservative stripe tended to identify as Municipal Reform or Ratepayers Alliance, or something similar, and not be formally affiliated with the Conservative (or Unionist) Party at national level.</t>
    </r>
  </si>
  <si>
    <t>%Con</t>
  </si>
  <si>
    <t>Percentage of seats won by 'Conservative' candidates</t>
  </si>
  <si>
    <t>Percentage of seats won by Labour candidates</t>
  </si>
  <si>
    <t>Percentage of seats won by 'Liberal' candidates</t>
  </si>
  <si>
    <t>The Labour Party was the first national political party in Britain to enter local politics with formally affiliated and supported candidates. So this is not merely a shorthand but a truly appropriate contemporary term.</t>
  </si>
  <si>
    <r>
      <rPr>
        <b/>
        <sz val="11"/>
        <color theme="1"/>
        <rFont val="Calibri"/>
        <family val="2"/>
        <scheme val="minor"/>
      </rPr>
      <t>Explanatory note on local elections:</t>
    </r>
    <r>
      <rPr>
        <sz val="11"/>
        <color theme="1"/>
        <rFont val="Calibri"/>
        <family val="2"/>
        <scheme val="minor"/>
      </rPr>
      <t xml:space="preserve"> Local councillors were elected once every three years.  (This is why election data is only present in some of the worksheets.)  Not accounted for in these figures are local aldermen, who made up one sixth of the council and served for six years.  Half of the aldermen were elected in every election year, by the council rather than by the borough electorate.</t>
    </r>
  </si>
  <si>
    <t>All expenditures are in pounds sterling (pre-decimal)</t>
  </si>
  <si>
    <t xml:space="preserve">Borough Council Elections (not applicable for current year) </t>
  </si>
  <si>
    <t>n/a</t>
  </si>
  <si>
    <r>
      <rPr>
        <sz val="11"/>
        <rFont val="Calibri"/>
        <family val="2"/>
        <scheme val="minor"/>
      </rPr>
      <t>Borough Council Elections (not applicable for current year)</t>
    </r>
    <r>
      <rPr>
        <strike/>
        <sz val="11"/>
        <rFont val="Calibri"/>
        <family val="2"/>
        <scheme val="minor"/>
      </rPr>
      <t xml:space="preserve"> </t>
    </r>
  </si>
  <si>
    <t>Borough Council Elections (not applicable for current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</si>
</sst>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9"/>
      <color indexed="81"/>
      <name val="Calibri"/>
      <family val="2"/>
    </font>
    <font>
      <sz val="9"/>
      <color indexed="81"/>
      <name val="Calibri"/>
      <family val="2"/>
    </font>
    <font>
      <sz val="11"/>
      <name val="Calibri"/>
      <family val="2"/>
      <scheme val="minor"/>
    </font>
    <font>
      <sz val="11"/>
      <color rgb="FF000000"/>
      <name val="Calibri"/>
      <family val="2"/>
      <scheme val="minor"/>
    </font>
    <font>
      <sz val="11"/>
      <color rgb="FFFF0000"/>
      <name val="Calibri"/>
      <family val="2"/>
      <scheme val="minor"/>
    </font>
    <font>
      <sz val="9"/>
      <color indexed="81"/>
      <name val="Tahoma"/>
      <family val="2"/>
    </font>
    <font>
      <b/>
      <sz val="9"/>
      <color indexed="81"/>
      <name val="Tahoma"/>
      <family val="2"/>
    </font>
    <font>
      <i/>
      <sz val="11"/>
      <color theme="1"/>
      <name val="Calibri"/>
      <family val="2"/>
      <scheme val="minor"/>
    </font>
    <font>
      <strike/>
      <sz val="11"/>
      <name val="Calibri"/>
      <family val="2"/>
      <scheme val="minor"/>
    </font>
  </fonts>
  <fills count="3">
    <fill>
      <patternFill patternType="none"/>
    </fill>
    <fill>
      <patternFill patternType="gray125"/>
    </fill>
    <fill>
      <patternFill patternType="solid">
        <fgColor theme="6" tint="0.79998168889431442"/>
        <bgColor indexed="64"/>
      </patternFill>
    </fill>
  </fills>
  <borders count="3">
    <border>
      <left/>
      <right/>
      <top/>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65">
    <xf numFmtId="0" fontId="0" fillId="0" borderId="0" xfId="0"/>
    <xf numFmtId="3" fontId="2" fillId="0" borderId="0" xfId="0" applyNumberFormat="1" applyFont="1"/>
    <xf numFmtId="164" fontId="2" fillId="0" borderId="0" xfId="0" applyNumberFormat="1" applyFont="1"/>
    <xf numFmtId="3" fontId="2" fillId="0" borderId="0" xfId="0" applyNumberFormat="1" applyFont="1" applyAlignment="1">
      <alignment horizontal="center" wrapText="1"/>
    </xf>
    <xf numFmtId="3" fontId="3" fillId="0" borderId="0" xfId="0" applyNumberFormat="1" applyFont="1" applyAlignment="1">
      <alignment horizontal="center" wrapText="1"/>
    </xf>
    <xf numFmtId="3" fontId="2" fillId="0" borderId="0" xfId="0" applyNumberFormat="1" applyFont="1"/>
    <xf numFmtId="3" fontId="2" fillId="0" borderId="0" xfId="0" applyNumberFormat="1" applyFont="1" applyAlignment="1">
      <alignment wrapText="1"/>
    </xf>
    <xf numFmtId="3" fontId="2" fillId="0" borderId="0" xfId="0" applyNumberFormat="1" applyFont="1" applyAlignment="1">
      <alignment wrapText="1" shrinkToFit="1"/>
    </xf>
    <xf numFmtId="3" fontId="3" fillId="0" borderId="0" xfId="0" applyNumberFormat="1" applyFont="1" applyAlignment="1">
      <alignment wrapText="1"/>
    </xf>
    <xf numFmtId="1" fontId="2" fillId="0" borderId="0" xfId="0" applyNumberFormat="1" applyFont="1" applyAlignment="1">
      <alignment wrapText="1"/>
    </xf>
    <xf numFmtId="3" fontId="0" fillId="0" borderId="0" xfId="0" applyNumberFormat="1"/>
    <xf numFmtId="164" fontId="0" fillId="0" borderId="0" xfId="0" applyNumberFormat="1"/>
    <xf numFmtId="3" fontId="1" fillId="0" borderId="0" xfId="0" applyNumberFormat="1" applyFont="1"/>
    <xf numFmtId="1" fontId="0" fillId="0" borderId="0" xfId="0" applyNumberFormat="1"/>
    <xf numFmtId="3" fontId="6" fillId="0" borderId="0" xfId="0" applyNumberFormat="1" applyFont="1"/>
    <xf numFmtId="3" fontId="6" fillId="0" borderId="0" xfId="0" applyNumberFormat="1" applyFont="1" applyAlignment="1">
      <alignment wrapText="1"/>
    </xf>
    <xf numFmtId="3" fontId="6" fillId="0" borderId="0" xfId="0" applyNumberFormat="1" applyFont="1" applyAlignment="1">
      <alignment wrapText="1" shrinkToFit="1"/>
    </xf>
    <xf numFmtId="3" fontId="6" fillId="0" borderId="0" xfId="0" applyNumberFormat="1" applyFont="1" applyAlignment="1">
      <alignment horizontal="center" wrapText="1"/>
    </xf>
    <xf numFmtId="165" fontId="0" fillId="0" borderId="0" xfId="0" applyNumberFormat="1"/>
    <xf numFmtId="165" fontId="6" fillId="0" borderId="0" xfId="0" applyNumberFormat="1" applyFont="1" applyAlignment="1">
      <alignment wrapText="1"/>
    </xf>
    <xf numFmtId="165" fontId="2" fillId="0" borderId="0" xfId="0" applyNumberFormat="1" applyFont="1" applyAlignment="1">
      <alignment wrapText="1"/>
    </xf>
    <xf numFmtId="3" fontId="2" fillId="0" borderId="0" xfId="0" applyNumberFormat="1" applyFont="1" applyAlignment="1">
      <alignment horizontal="center" wrapText="1"/>
    </xf>
    <xf numFmtId="3" fontId="2" fillId="0" borderId="0" xfId="0" applyNumberFormat="1" applyFont="1"/>
    <xf numFmtId="165" fontId="3" fillId="0" borderId="0" xfId="0" applyNumberFormat="1" applyFont="1" applyAlignment="1">
      <alignment horizontal="center" wrapText="1"/>
    </xf>
    <xf numFmtId="165" fontId="3" fillId="0" borderId="0" xfId="0" applyNumberFormat="1" applyFont="1" applyAlignment="1">
      <alignment wrapText="1"/>
    </xf>
    <xf numFmtId="165" fontId="1" fillId="0" borderId="0" xfId="0" applyNumberFormat="1" applyFont="1"/>
    <xf numFmtId="165" fontId="3" fillId="0" borderId="0" xfId="0" applyNumberFormat="1" applyFont="1" applyAlignment="1">
      <alignment wrapText="1" shrinkToFit="1"/>
    </xf>
    <xf numFmtId="3" fontId="2" fillId="0" borderId="0" xfId="0" applyNumberFormat="1" applyFont="1" applyAlignment="1">
      <alignment horizontal="center" wrapText="1"/>
    </xf>
    <xf numFmtId="3" fontId="2" fillId="0" borderId="0" xfId="0" applyNumberFormat="1" applyFont="1"/>
    <xf numFmtId="1" fontId="6" fillId="0" borderId="0" xfId="0" applyNumberFormat="1" applyFont="1" applyAlignment="1">
      <alignment horizontal="center" wrapText="1"/>
    </xf>
    <xf numFmtId="3" fontId="7" fillId="0" borderId="0" xfId="0" applyNumberFormat="1" applyFont="1"/>
    <xf numFmtId="3" fontId="0" fillId="2" borderId="0" xfId="0" applyNumberFormat="1" applyFill="1"/>
    <xf numFmtId="3" fontId="6" fillId="0" borderId="0" xfId="0" applyNumberFormat="1" applyFont="1" applyAlignment="1">
      <alignment horizontal="center" wrapText="1"/>
    </xf>
    <xf numFmtId="3" fontId="3" fillId="0" borderId="0" xfId="0" applyNumberFormat="1" applyFont="1" applyAlignment="1">
      <alignment wrapText="1" shrinkToFit="1"/>
    </xf>
    <xf numFmtId="1" fontId="6" fillId="0" borderId="0" xfId="0" applyNumberFormat="1" applyFont="1" applyAlignment="1">
      <alignment wrapText="1"/>
    </xf>
    <xf numFmtId="1" fontId="0" fillId="0" borderId="0" xfId="0" applyNumberFormat="1" applyFont="1"/>
    <xf numFmtId="3" fontId="0" fillId="0" borderId="0" xfId="0" applyNumberFormat="1" applyFont="1"/>
    <xf numFmtId="0" fontId="0" fillId="0" borderId="0" xfId="0" applyFont="1"/>
    <xf numFmtId="3" fontId="8" fillId="0" borderId="0" xfId="0" applyNumberFormat="1" applyFont="1"/>
    <xf numFmtId="0" fontId="0" fillId="0" borderId="0" xfId="0" applyFill="1" applyBorder="1" applyAlignment="1"/>
    <xf numFmtId="0" fontId="0" fillId="0" borderId="1" xfId="0" applyFill="1" applyBorder="1" applyAlignment="1"/>
    <xf numFmtId="0" fontId="11" fillId="0" borderId="2" xfId="0" applyFont="1" applyFill="1" applyBorder="1" applyAlignment="1">
      <alignment horizontal="center"/>
    </xf>
    <xf numFmtId="2" fontId="11" fillId="0" borderId="2" xfId="0" applyNumberFormat="1" applyFont="1" applyFill="1" applyBorder="1" applyAlignment="1">
      <alignment horizontal="center"/>
    </xf>
    <xf numFmtId="2" fontId="0" fillId="0" borderId="0" xfId="0" applyNumberFormat="1" applyFill="1" applyBorder="1" applyAlignment="1"/>
    <xf numFmtId="2" fontId="0" fillId="0" borderId="1" xfId="0" applyNumberFormat="1" applyFill="1" applyBorder="1" applyAlignment="1"/>
    <xf numFmtId="2" fontId="1" fillId="0" borderId="0" xfId="0" applyNumberFormat="1" applyFont="1" applyFill="1" applyBorder="1" applyAlignment="1"/>
    <xf numFmtId="0" fontId="1" fillId="0" borderId="0" xfId="0" applyFont="1"/>
    <xf numFmtId="2" fontId="0" fillId="0" borderId="0" xfId="0" applyNumberFormat="1" applyFont="1" applyFill="1" applyBorder="1" applyAlignment="1"/>
    <xf numFmtId="3" fontId="2" fillId="0" borderId="0" xfId="0" applyNumberFormat="1" applyFont="1" applyProtection="1">
      <protection locked="0" hidden="1"/>
    </xf>
    <xf numFmtId="3" fontId="0" fillId="0" borderId="0" xfId="0" applyNumberFormat="1" applyProtection="1">
      <protection locked="0" hidden="1"/>
    </xf>
    <xf numFmtId="165" fontId="0" fillId="0" borderId="0" xfId="0" applyNumberFormat="1" applyProtection="1">
      <protection locked="0" hidden="1"/>
    </xf>
    <xf numFmtId="0" fontId="0" fillId="0" borderId="0" xfId="0" applyProtection="1">
      <protection locked="0" hidden="1"/>
    </xf>
    <xf numFmtId="165" fontId="1" fillId="0" borderId="0" xfId="0" applyNumberFormat="1" applyFont="1" applyProtection="1">
      <protection locked="0" hidden="1"/>
    </xf>
    <xf numFmtId="3" fontId="1" fillId="0" borderId="0" xfId="0" applyNumberFormat="1" applyFont="1" applyProtection="1">
      <protection locked="0" hidden="1"/>
    </xf>
    <xf numFmtId="0" fontId="0" fillId="0" borderId="0" xfId="0" applyAlignment="1">
      <alignment wrapText="1"/>
    </xf>
    <xf numFmtId="0" fontId="1" fillId="0" borderId="0" xfId="0" applyFont="1" applyAlignment="1">
      <alignment wrapText="1"/>
    </xf>
    <xf numFmtId="0" fontId="1" fillId="0" borderId="0" xfId="0" applyFont="1" applyAlignment="1">
      <alignment horizontal="center"/>
    </xf>
    <xf numFmtId="0" fontId="0" fillId="0" borderId="0" xfId="0" applyAlignment="1">
      <alignment wrapText="1"/>
    </xf>
    <xf numFmtId="0" fontId="1" fillId="0" borderId="0" xfId="0" applyFont="1" applyAlignment="1"/>
    <xf numFmtId="0" fontId="0" fillId="0" borderId="0" xfId="0" applyAlignment="1"/>
    <xf numFmtId="3" fontId="2" fillId="0" borderId="0" xfId="0" applyNumberFormat="1" applyFont="1" applyAlignment="1">
      <alignment horizontal="center" wrapText="1"/>
    </xf>
    <xf numFmtId="3" fontId="2" fillId="0" borderId="0" xfId="0" applyNumberFormat="1" applyFont="1" applyAlignment="1">
      <alignment horizontal="center"/>
    </xf>
    <xf numFmtId="3" fontId="2" fillId="0" borderId="0" xfId="0" applyNumberFormat="1" applyFont="1"/>
    <xf numFmtId="3" fontId="12" fillId="0" borderId="0" xfId="0" applyNumberFormat="1" applyFont="1" applyAlignment="1">
      <alignment horizontal="center" wrapText="1"/>
    </xf>
    <xf numFmtId="3" fontId="6" fillId="0" borderId="0" xfId="0" applyNumberFormat="1" applyFont="1" applyAlignment="1">
      <alignment horizontal="center" wrapText="1"/>
    </xf>
  </cellXfs>
  <cellStyles count="1">
    <cellStyle name="Normal" xfId="0" builtinId="0"/>
  </cellStyles>
  <dxfs count="4">
    <dxf>
      <font>
        <color rgb="FF9C0006"/>
      </font>
      <fill>
        <patternFill>
          <bgColor rgb="FFFFC7CE"/>
        </patternFill>
      </fill>
    </dxf>
    <dxf>
      <font>
        <strike val="0"/>
        <color theme="3"/>
      </font>
      <fill>
        <patternFill>
          <bgColor theme="8" tint="0.79998168889431442"/>
        </patternFill>
      </fill>
    </dxf>
    <dxf>
      <font>
        <color rgb="FF9C0006"/>
      </font>
      <fill>
        <patternFill>
          <bgColor rgb="FFFFC7CE"/>
        </patternFill>
      </fill>
    </dxf>
    <dxf>
      <font>
        <strike val="0"/>
        <color theme="3"/>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C18" sqref="C18"/>
    </sheetView>
  </sheetViews>
  <sheetFormatPr defaultRowHeight="15" x14ac:dyDescent="0.25"/>
  <cols>
    <col min="2" max="2" width="27.7109375" customWidth="1"/>
    <col min="3" max="3" width="140.85546875" customWidth="1"/>
  </cols>
  <sheetData>
    <row r="1" spans="1:3" x14ac:dyDescent="0.25">
      <c r="A1" s="56" t="s">
        <v>117</v>
      </c>
      <c r="B1" s="56"/>
    </row>
    <row r="3" spans="1:3" x14ac:dyDescent="0.25">
      <c r="A3" t="s">
        <v>118</v>
      </c>
      <c r="B3" t="s">
        <v>119</v>
      </c>
    </row>
    <row r="4" spans="1:3" x14ac:dyDescent="0.25">
      <c r="A4" t="s">
        <v>100</v>
      </c>
      <c r="B4" t="s">
        <v>120</v>
      </c>
    </row>
    <row r="5" spans="1:3" x14ac:dyDescent="0.25">
      <c r="A5" t="s">
        <v>121</v>
      </c>
      <c r="B5" t="s">
        <v>123</v>
      </c>
    </row>
    <row r="6" spans="1:3" x14ac:dyDescent="0.25">
      <c r="A6" t="s">
        <v>122</v>
      </c>
      <c r="B6" t="s">
        <v>4</v>
      </c>
    </row>
    <row r="7" spans="1:3" x14ac:dyDescent="0.25">
      <c r="A7" t="s">
        <v>124</v>
      </c>
      <c r="B7" t="s">
        <v>125</v>
      </c>
    </row>
    <row r="8" spans="1:3" x14ac:dyDescent="0.25">
      <c r="A8" t="s">
        <v>126</v>
      </c>
      <c r="B8" t="s">
        <v>127</v>
      </c>
    </row>
    <row r="10" spans="1:3" ht="41.25" customHeight="1" x14ac:dyDescent="0.25">
      <c r="A10" t="s">
        <v>130</v>
      </c>
      <c r="B10" s="54" t="s">
        <v>131</v>
      </c>
      <c r="C10" s="54" t="s">
        <v>129</v>
      </c>
    </row>
    <row r="11" spans="1:3" ht="30" x14ac:dyDescent="0.25">
      <c r="A11" t="s">
        <v>73</v>
      </c>
      <c r="B11" s="54" t="s">
        <v>132</v>
      </c>
      <c r="C11" s="54" t="s">
        <v>134</v>
      </c>
    </row>
    <row r="12" spans="1:3" ht="30" x14ac:dyDescent="0.25">
      <c r="A12" t="s">
        <v>74</v>
      </c>
      <c r="B12" s="54" t="s">
        <v>133</v>
      </c>
      <c r="C12" s="55" t="s">
        <v>128</v>
      </c>
    </row>
    <row r="14" spans="1:3" ht="39" customHeight="1" x14ac:dyDescent="0.25">
      <c r="A14" s="57" t="s">
        <v>135</v>
      </c>
      <c r="B14" s="57"/>
      <c r="C14" s="57"/>
    </row>
    <row r="16" spans="1:3" x14ac:dyDescent="0.25">
      <c r="A16" s="58" t="s">
        <v>136</v>
      </c>
      <c r="B16" s="59"/>
      <c r="C16" s="59"/>
    </row>
  </sheetData>
  <mergeCells count="3">
    <mergeCell ref="A1:B1"/>
    <mergeCell ref="A14:C14"/>
    <mergeCell ref="A16:C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AA1" zoomScale="80" zoomScaleNormal="80" workbookViewId="0">
      <selection activeCell="A3" sqref="A3:XFD3"/>
    </sheetView>
  </sheetViews>
  <sheetFormatPr defaultRowHeight="15" x14ac:dyDescent="0.25"/>
  <cols>
    <col min="1" max="1" width="19.7109375" style="5" customWidth="1"/>
    <col min="3" max="3" width="12"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1.710937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
      <c r="P1" s="6"/>
      <c r="Q1" s="6"/>
      <c r="R1" s="4" t="s">
        <v>64</v>
      </c>
      <c r="S1" s="60" t="s">
        <v>3</v>
      </c>
      <c r="T1" s="60"/>
      <c r="U1" s="60"/>
      <c r="V1" s="60"/>
      <c r="W1" s="4" t="s">
        <v>65</v>
      </c>
      <c r="X1" s="3"/>
      <c r="Y1" s="3"/>
      <c r="Z1" s="3"/>
      <c r="AA1" s="4" t="s">
        <v>67</v>
      </c>
      <c r="AB1" s="62" t="s">
        <v>4</v>
      </c>
      <c r="AC1" s="62"/>
      <c r="AF1" s="8" t="s">
        <v>68</v>
      </c>
      <c r="AG1" s="8"/>
      <c r="AH1" s="17" t="s">
        <v>69</v>
      </c>
      <c r="AI1" s="23" t="s">
        <v>70</v>
      </c>
      <c r="AJ1" s="23" t="s">
        <v>71</v>
      </c>
      <c r="AK1" s="64" t="s">
        <v>82</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15" t="s">
        <v>79</v>
      </c>
      <c r="Q2" s="6" t="s">
        <v>14</v>
      </c>
      <c r="R2" s="8"/>
      <c r="S2" s="6" t="s">
        <v>15</v>
      </c>
      <c r="T2" s="6" t="s">
        <v>16</v>
      </c>
      <c r="U2" s="6" t="s">
        <v>17</v>
      </c>
      <c r="V2" s="15" t="s">
        <v>62</v>
      </c>
      <c r="W2" s="8"/>
      <c r="X2" s="6" t="s">
        <v>18</v>
      </c>
      <c r="Y2" s="6" t="s">
        <v>19</v>
      </c>
      <c r="Z2" s="15" t="s">
        <v>62</v>
      </c>
      <c r="AA2" s="8"/>
      <c r="AB2" s="15" t="s">
        <v>80</v>
      </c>
      <c r="AC2" s="15" t="s">
        <v>81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B3" s="10"/>
      <c r="C3" s="31"/>
      <c r="R3" s="25"/>
    </row>
    <row r="4" spans="1:49" x14ac:dyDescent="0.25">
      <c r="A4" s="5" t="s">
        <v>30</v>
      </c>
      <c r="B4" s="10">
        <v>159552</v>
      </c>
      <c r="C4" s="31">
        <v>987370</v>
      </c>
      <c r="D4" s="18">
        <f t="shared" ref="D4:D31" si="0">C4/B4</f>
        <v>6.1883899919775374</v>
      </c>
      <c r="E4" s="10">
        <v>21345</v>
      </c>
      <c r="F4" s="10">
        <v>46993</v>
      </c>
      <c r="H4" s="25">
        <f t="shared" ref="H4:H31" si="1">(E4+F4)/(B4/1000)</f>
        <v>428.31177296430008</v>
      </c>
      <c r="I4" s="10">
        <v>4798</v>
      </c>
      <c r="J4" s="10">
        <v>20511</v>
      </c>
      <c r="L4" s="10">
        <f t="shared" ref="L4:L31" si="2">I4/(B4/1000)</f>
        <v>30.071700762133975</v>
      </c>
      <c r="M4" s="10">
        <f t="shared" ref="M4:M31" si="3">J4/(B4/1000)</f>
        <v>128.55370036101084</v>
      </c>
      <c r="N4" s="25">
        <f t="shared" ref="N4:N31" si="4">(I4+J4+K4)/(B4/1000)</f>
        <v>158.62540112314483</v>
      </c>
      <c r="O4" s="10">
        <v>6114</v>
      </c>
      <c r="P4" s="10">
        <v>900</v>
      </c>
      <c r="Q4" s="10">
        <v>1339</v>
      </c>
      <c r="R4" s="25">
        <f t="shared" ref="R4:R31" si="5">(O4+Q4+P4)/(B4/1000)</f>
        <v>52.352837946249501</v>
      </c>
      <c r="S4" s="10">
        <v>37798</v>
      </c>
      <c r="T4" s="10">
        <v>2100</v>
      </c>
      <c r="U4" s="10">
        <v>8438</v>
      </c>
      <c r="W4" s="12">
        <f t="shared" ref="W4:W31" si="6">(S4+T4+U4+V4)/(B4/1000)</f>
        <v>302.94825511432009</v>
      </c>
      <c r="X4" s="10">
        <v>5739</v>
      </c>
      <c r="Y4" s="10">
        <v>20</v>
      </c>
      <c r="AA4" s="12">
        <f t="shared" ref="AA4:AA31" si="7">(E4+F4+G4+I4+J4+K4+O4+Q4+P4+S4+T4+U4+V4+X4+Y4+Z4)/(B4/1000)</f>
        <v>978.33308263136792</v>
      </c>
      <c r="AB4" s="10">
        <v>15116</v>
      </c>
      <c r="AC4" s="10">
        <v>4145</v>
      </c>
      <c r="AD4" s="10">
        <v>10337</v>
      </c>
      <c r="AE4" s="10">
        <v>0</v>
      </c>
      <c r="AF4" s="12">
        <f>SUM(AB4:AC4:AD4:AE4)/(B4/1000)</f>
        <v>185.5069193742479</v>
      </c>
      <c r="AG4" s="10">
        <v>801111</v>
      </c>
      <c r="AH4">
        <f t="shared" ref="AH4:AH31" si="8">AG4/(B4/1000)</f>
        <v>5021.0025571600481</v>
      </c>
      <c r="AI4" s="25">
        <f t="shared" ref="AI4:AI31" si="9">AA4/AH4*100</f>
        <v>19.484815462526416</v>
      </c>
      <c r="AJ4" s="25">
        <f t="shared" ref="AJ4:AJ31" si="10">AF4/AH4*100</f>
        <v>3.6946190977280304</v>
      </c>
      <c r="AK4" s="10">
        <v>31</v>
      </c>
      <c r="AL4" s="10">
        <v>23</v>
      </c>
      <c r="AM4" s="10">
        <v>0</v>
      </c>
      <c r="AN4" s="10">
        <v>54</v>
      </c>
      <c r="AO4" s="12">
        <f t="shared" ref="AO4:AO31" si="11">AK4/AN4*100</f>
        <v>57.407407407407405</v>
      </c>
      <c r="AP4" s="12">
        <f t="shared" ref="AP4:AP31" si="12">AL4/AN4*100</f>
        <v>42.592592592592595</v>
      </c>
      <c r="AQ4" s="12">
        <f t="shared" ref="AQ4:AQ31" si="13">AM4/AN4*100</f>
        <v>0</v>
      </c>
      <c r="AR4" s="11">
        <v>12.1</v>
      </c>
      <c r="AS4" s="10">
        <v>57</v>
      </c>
    </row>
    <row r="5" spans="1:49" x14ac:dyDescent="0.25">
      <c r="A5" s="5" t="s">
        <v>31</v>
      </c>
      <c r="B5" s="10">
        <v>111542</v>
      </c>
      <c r="C5" s="31">
        <v>764665</v>
      </c>
      <c r="D5" s="18">
        <f t="shared" si="0"/>
        <v>6.8553997597317604</v>
      </c>
      <c r="E5" s="10">
        <v>20616</v>
      </c>
      <c r="F5" s="10">
        <v>45933</v>
      </c>
      <c r="H5" s="25">
        <f t="shared" si="1"/>
        <v>596.62727941044625</v>
      </c>
      <c r="I5" s="10">
        <v>6135</v>
      </c>
      <c r="J5" s="10">
        <v>22778</v>
      </c>
      <c r="L5" s="10">
        <f t="shared" si="2"/>
        <v>55.001703394237147</v>
      </c>
      <c r="M5" s="10">
        <f t="shared" si="3"/>
        <v>204.21007333560453</v>
      </c>
      <c r="N5" s="25">
        <f t="shared" si="4"/>
        <v>259.21177672984169</v>
      </c>
      <c r="O5" s="10">
        <v>8715</v>
      </c>
      <c r="P5" s="10">
        <v>704</v>
      </c>
      <c r="Q5" s="10">
        <v>1094</v>
      </c>
      <c r="R5" s="25">
        <f t="shared" si="5"/>
        <v>94.251492711265712</v>
      </c>
      <c r="S5" s="10">
        <v>44972</v>
      </c>
      <c r="T5" s="10">
        <v>13645</v>
      </c>
      <c r="U5" s="10">
        <v>11243</v>
      </c>
      <c r="W5" s="12">
        <f t="shared" si="6"/>
        <v>626.3111653009629</v>
      </c>
      <c r="X5" s="10">
        <v>5909</v>
      </c>
      <c r="Y5" s="10">
        <v>58</v>
      </c>
      <c r="AA5" s="12">
        <f t="shared" si="7"/>
        <v>1629.8972584318014</v>
      </c>
      <c r="AB5" s="10">
        <v>23003</v>
      </c>
      <c r="AC5" s="10">
        <v>3792</v>
      </c>
      <c r="AD5" s="10">
        <v>10868</v>
      </c>
      <c r="AE5" s="10">
        <v>0</v>
      </c>
      <c r="AF5" s="12">
        <f>SUM(AB5:AC5:AD5:AE5)/(B5/1000)</f>
        <v>337.65756396693621</v>
      </c>
      <c r="AG5" s="10">
        <v>833980</v>
      </c>
      <c r="AH5">
        <f t="shared" si="8"/>
        <v>7476.8248731419553</v>
      </c>
      <c r="AI5" s="25">
        <f t="shared" si="9"/>
        <v>21.799323724789563</v>
      </c>
      <c r="AJ5" s="25">
        <f t="shared" si="10"/>
        <v>4.5160555409002612</v>
      </c>
      <c r="AK5" s="10">
        <v>9</v>
      </c>
      <c r="AL5" s="10">
        <v>45</v>
      </c>
      <c r="AM5" s="10">
        <v>0</v>
      </c>
      <c r="AN5" s="10">
        <v>54</v>
      </c>
      <c r="AO5" s="12">
        <f t="shared" si="11"/>
        <v>16.666666666666664</v>
      </c>
      <c r="AP5" s="12">
        <f t="shared" si="12"/>
        <v>83.333333333333343</v>
      </c>
      <c r="AQ5" s="12">
        <f t="shared" si="13"/>
        <v>0</v>
      </c>
      <c r="AR5" s="11">
        <v>12.6</v>
      </c>
      <c r="AS5" s="10">
        <v>57</v>
      </c>
    </row>
    <row r="6" spans="1:49" x14ac:dyDescent="0.25">
      <c r="A6" s="5" t="s">
        <v>32</v>
      </c>
      <c r="B6" s="10">
        <v>108194</v>
      </c>
      <c r="C6" s="31">
        <v>508132</v>
      </c>
      <c r="D6" s="18">
        <f t="shared" si="0"/>
        <v>4.6964896389818289</v>
      </c>
      <c r="E6" s="10">
        <v>16379</v>
      </c>
      <c r="F6" s="10">
        <v>25114</v>
      </c>
      <c r="H6" s="25">
        <f t="shared" si="1"/>
        <v>383.50555483668222</v>
      </c>
      <c r="I6" s="10">
        <v>2278</v>
      </c>
      <c r="J6" s="10">
        <v>14652</v>
      </c>
      <c r="L6" s="10">
        <f t="shared" si="2"/>
        <v>21.054771983658984</v>
      </c>
      <c r="M6" s="10">
        <f t="shared" si="3"/>
        <v>135.42340610385048</v>
      </c>
      <c r="N6" s="25">
        <f t="shared" si="4"/>
        <v>156.47817808750946</v>
      </c>
      <c r="O6" s="10">
        <v>2521</v>
      </c>
      <c r="P6" s="10">
        <v>457</v>
      </c>
      <c r="Q6" s="10">
        <v>608</v>
      </c>
      <c r="R6" s="25">
        <f t="shared" si="5"/>
        <v>33.144166959350798</v>
      </c>
      <c r="S6" s="10">
        <v>38482</v>
      </c>
      <c r="T6" s="10">
        <v>577</v>
      </c>
      <c r="U6" s="10">
        <v>3437</v>
      </c>
      <c r="W6" s="12">
        <f t="shared" si="6"/>
        <v>392.77593951605451</v>
      </c>
      <c r="X6" s="10">
        <v>5664</v>
      </c>
      <c r="Y6" s="10">
        <v>175</v>
      </c>
      <c r="AA6" s="12">
        <f t="shared" si="7"/>
        <v>1019.8717119248756</v>
      </c>
      <c r="AB6" s="10">
        <v>26</v>
      </c>
      <c r="AC6" s="10">
        <v>15686</v>
      </c>
      <c r="AD6" s="10">
        <v>5157</v>
      </c>
      <c r="AE6" s="10">
        <v>0</v>
      </c>
      <c r="AF6" s="12">
        <f>SUM(AB6:AC6:AD6:AE6)/(B6/1000)</f>
        <v>192.88500286522358</v>
      </c>
      <c r="AG6" s="10">
        <v>495403</v>
      </c>
      <c r="AH6">
        <f t="shared" si="8"/>
        <v>4578.8398617298553</v>
      </c>
      <c r="AI6" s="25">
        <f t="shared" si="9"/>
        <v>22.273583325090886</v>
      </c>
      <c r="AJ6" s="25">
        <f t="shared" si="10"/>
        <v>4.2125300008276092</v>
      </c>
      <c r="AK6" s="10">
        <v>0</v>
      </c>
      <c r="AL6" s="10">
        <v>0</v>
      </c>
      <c r="AM6" s="10">
        <v>30</v>
      </c>
      <c r="AN6" s="10">
        <v>30</v>
      </c>
      <c r="AO6" s="12">
        <f t="shared" si="11"/>
        <v>0</v>
      </c>
      <c r="AP6" s="12">
        <f t="shared" si="12"/>
        <v>0</v>
      </c>
      <c r="AQ6" s="12">
        <f t="shared" si="13"/>
        <v>100</v>
      </c>
      <c r="AR6" s="11">
        <v>12.5</v>
      </c>
      <c r="AS6" s="10">
        <v>88</v>
      </c>
    </row>
    <row r="7" spans="1:49" x14ac:dyDescent="0.25">
      <c r="A7" s="5" t="s">
        <v>33</v>
      </c>
      <c r="B7" s="10">
        <v>251294</v>
      </c>
      <c r="C7" s="31">
        <v>1498926</v>
      </c>
      <c r="D7" s="18">
        <f t="shared" si="0"/>
        <v>5.964830039714438</v>
      </c>
      <c r="E7" s="10">
        <v>9334</v>
      </c>
      <c r="F7" s="10">
        <v>49752</v>
      </c>
      <c r="H7" s="25">
        <f t="shared" si="1"/>
        <v>235.12698273735145</v>
      </c>
      <c r="I7" s="10">
        <v>4079</v>
      </c>
      <c r="J7" s="10">
        <v>11741</v>
      </c>
      <c r="L7" s="10">
        <f t="shared" si="2"/>
        <v>16.231983254673807</v>
      </c>
      <c r="M7" s="10">
        <f t="shared" si="3"/>
        <v>46.722166068429807</v>
      </c>
      <c r="N7" s="25">
        <f t="shared" si="4"/>
        <v>62.954149323103614</v>
      </c>
      <c r="O7" s="10">
        <v>4438</v>
      </c>
      <c r="P7" s="10">
        <v>910</v>
      </c>
      <c r="Q7" s="10">
        <v>1107</v>
      </c>
      <c r="R7" s="25">
        <f t="shared" si="5"/>
        <v>25.687043860975589</v>
      </c>
      <c r="S7" s="10">
        <v>36074</v>
      </c>
      <c r="T7" s="10">
        <v>11210</v>
      </c>
      <c r="U7" s="10">
        <v>6517</v>
      </c>
      <c r="W7" s="12">
        <f t="shared" si="6"/>
        <v>214.09583993250934</v>
      </c>
      <c r="X7" s="10">
        <v>6876</v>
      </c>
      <c r="Y7" s="10">
        <v>175</v>
      </c>
      <c r="AA7" s="12">
        <f t="shared" si="7"/>
        <v>565.92278367171514</v>
      </c>
      <c r="AB7" s="10">
        <v>17223</v>
      </c>
      <c r="AC7" s="10">
        <v>43653</v>
      </c>
      <c r="AD7" s="10">
        <v>0</v>
      </c>
      <c r="AE7" s="10">
        <v>0</v>
      </c>
      <c r="AF7" s="12">
        <f>SUM(AB7:AC7:AD7:AE7)/(B7/1000)</f>
        <v>242.25011341297443</v>
      </c>
      <c r="AG7" s="10">
        <v>1057354</v>
      </c>
      <c r="AH7">
        <f t="shared" si="8"/>
        <v>4207.6372694931033</v>
      </c>
      <c r="AI7" s="25">
        <f t="shared" si="9"/>
        <v>13.449894737240317</v>
      </c>
      <c r="AJ7" s="25">
        <f t="shared" si="10"/>
        <v>5.7573906184683654</v>
      </c>
      <c r="AK7" s="10">
        <v>46</v>
      </c>
      <c r="AL7" s="10">
        <v>14</v>
      </c>
      <c r="AM7" s="10">
        <v>0</v>
      </c>
      <c r="AN7" s="10">
        <v>60</v>
      </c>
      <c r="AO7" s="12">
        <f t="shared" si="11"/>
        <v>76.666666666666671</v>
      </c>
      <c r="AP7" s="12">
        <f t="shared" si="12"/>
        <v>23.333333333333332</v>
      </c>
      <c r="AQ7" s="12">
        <f t="shared" si="13"/>
        <v>0</v>
      </c>
      <c r="AR7" s="11">
        <v>11.9</v>
      </c>
      <c r="AS7" s="10">
        <v>56</v>
      </c>
    </row>
    <row r="8" spans="1:49" x14ac:dyDescent="0.25">
      <c r="A8" s="5" t="s">
        <v>34</v>
      </c>
      <c r="B8" s="10">
        <v>59031</v>
      </c>
      <c r="C8" s="31">
        <v>1104331</v>
      </c>
      <c r="D8" s="18">
        <f t="shared" si="0"/>
        <v>18.707645135606715</v>
      </c>
      <c r="E8" s="10">
        <v>2827</v>
      </c>
      <c r="F8" s="10">
        <v>22054</v>
      </c>
      <c r="H8" s="25">
        <f t="shared" si="1"/>
        <v>421.49040334739374</v>
      </c>
      <c r="I8" s="10">
        <v>1313</v>
      </c>
      <c r="J8" s="10">
        <v>3470</v>
      </c>
      <c r="L8" s="10">
        <f t="shared" si="2"/>
        <v>22.242550524300793</v>
      </c>
      <c r="M8" s="10">
        <f t="shared" si="3"/>
        <v>58.782673510528369</v>
      </c>
      <c r="N8" s="25">
        <f t="shared" si="4"/>
        <v>81.025224034829165</v>
      </c>
      <c r="O8" s="10">
        <v>1068</v>
      </c>
      <c r="P8" s="10">
        <v>236</v>
      </c>
      <c r="Q8" s="10">
        <v>248</v>
      </c>
      <c r="R8" s="25">
        <f t="shared" si="5"/>
        <v>26.291270688282427</v>
      </c>
      <c r="S8" s="10">
        <v>8114</v>
      </c>
      <c r="T8" s="10">
        <v>812</v>
      </c>
      <c r="U8" s="10">
        <v>2549</v>
      </c>
      <c r="W8" s="12">
        <f t="shared" si="6"/>
        <v>194.389388626315</v>
      </c>
      <c r="X8" s="10">
        <v>2520</v>
      </c>
      <c r="Y8" s="10">
        <v>50</v>
      </c>
      <c r="AA8" s="12">
        <f t="shared" si="7"/>
        <v>766.73273364842203</v>
      </c>
      <c r="AB8" s="10">
        <v>14653</v>
      </c>
      <c r="AC8" s="10">
        <v>4982</v>
      </c>
      <c r="AD8" s="10">
        <v>0</v>
      </c>
      <c r="AE8" s="10">
        <v>0</v>
      </c>
      <c r="AF8" s="12">
        <f>SUM(AB8:AC8:AD8:AE8)/(B8/1000)</f>
        <v>332.62184276058343</v>
      </c>
      <c r="AG8" s="10">
        <v>619642</v>
      </c>
      <c r="AH8">
        <f t="shared" si="8"/>
        <v>10496.891463807153</v>
      </c>
      <c r="AI8" s="25">
        <f t="shared" si="9"/>
        <v>7.304378980120779</v>
      </c>
      <c r="AJ8" s="25">
        <f t="shared" si="10"/>
        <v>3.1687651902227416</v>
      </c>
      <c r="AK8" s="10">
        <v>36</v>
      </c>
      <c r="AL8" s="10">
        <v>0</v>
      </c>
      <c r="AM8" s="10">
        <v>0</v>
      </c>
      <c r="AN8" s="10">
        <v>36</v>
      </c>
      <c r="AO8" s="12">
        <f t="shared" si="11"/>
        <v>100</v>
      </c>
      <c r="AP8" s="12">
        <f t="shared" si="12"/>
        <v>0</v>
      </c>
      <c r="AQ8" s="12">
        <f t="shared" si="13"/>
        <v>0</v>
      </c>
      <c r="AR8" s="11">
        <v>14.1</v>
      </c>
      <c r="AS8" s="10">
        <v>42</v>
      </c>
    </row>
    <row r="9" spans="1:49" x14ac:dyDescent="0.25">
      <c r="A9" s="5" t="s">
        <v>35</v>
      </c>
      <c r="B9" s="10">
        <v>106891</v>
      </c>
      <c r="C9" s="31">
        <v>600067</v>
      </c>
      <c r="D9" s="18">
        <f t="shared" si="0"/>
        <v>5.6138215565389045</v>
      </c>
      <c r="E9" s="10">
        <v>6842</v>
      </c>
      <c r="F9" s="10">
        <v>22344</v>
      </c>
      <c r="H9" s="25">
        <f t="shared" si="1"/>
        <v>273.04450327904124</v>
      </c>
      <c r="I9" s="10">
        <v>3614</v>
      </c>
      <c r="J9" s="10">
        <v>12440</v>
      </c>
      <c r="L9" s="10">
        <f t="shared" si="2"/>
        <v>33.81014304291287</v>
      </c>
      <c r="M9" s="10">
        <f t="shared" si="3"/>
        <v>116.3802378123509</v>
      </c>
      <c r="N9" s="25">
        <f t="shared" si="4"/>
        <v>150.19038085526375</v>
      </c>
      <c r="O9" s="10">
        <v>4325</v>
      </c>
      <c r="P9" s="10">
        <v>516</v>
      </c>
      <c r="Q9" s="10">
        <v>481</v>
      </c>
      <c r="R9" s="25">
        <f t="shared" si="5"/>
        <v>49.789037430653657</v>
      </c>
      <c r="S9" s="10">
        <v>30439</v>
      </c>
      <c r="T9" s="10">
        <v>5683</v>
      </c>
      <c r="U9" s="10">
        <v>4475</v>
      </c>
      <c r="W9" s="12">
        <f t="shared" si="6"/>
        <v>379.79811209549911</v>
      </c>
      <c r="X9" s="10">
        <v>4383</v>
      </c>
      <c r="Y9" s="10">
        <v>26</v>
      </c>
      <c r="AA9" s="12">
        <f t="shared" si="7"/>
        <v>894.06965974684488</v>
      </c>
      <c r="AB9" s="10">
        <v>1482</v>
      </c>
      <c r="AC9" s="10">
        <v>23830</v>
      </c>
      <c r="AD9" s="10">
        <v>0</v>
      </c>
      <c r="AE9" s="10">
        <v>0</v>
      </c>
      <c r="AF9" s="12">
        <f>SUM(AB9:AC9:AD9:AE9)/(B9/1000)</f>
        <v>236.80197584455192</v>
      </c>
      <c r="AG9" s="10">
        <v>489113</v>
      </c>
      <c r="AH9">
        <f t="shared" si="8"/>
        <v>4575.8108727582303</v>
      </c>
      <c r="AI9" s="25">
        <f t="shared" si="9"/>
        <v>19.539043125003833</v>
      </c>
      <c r="AJ9" s="25">
        <f t="shared" si="10"/>
        <v>5.1750822407092025</v>
      </c>
      <c r="AK9" s="10">
        <v>15</v>
      </c>
      <c r="AL9" s="10">
        <v>21</v>
      </c>
      <c r="AM9" s="10">
        <v>0</v>
      </c>
      <c r="AN9" s="10">
        <v>36</v>
      </c>
      <c r="AO9" s="12">
        <f t="shared" si="11"/>
        <v>41.666666666666671</v>
      </c>
      <c r="AP9" s="12">
        <f t="shared" si="12"/>
        <v>58.333333333333336</v>
      </c>
      <c r="AQ9" s="12">
        <f t="shared" si="13"/>
        <v>0</v>
      </c>
      <c r="AR9" s="11">
        <v>12</v>
      </c>
      <c r="AS9" s="10">
        <v>53</v>
      </c>
    </row>
    <row r="10" spans="1:49" x14ac:dyDescent="0.25">
      <c r="A10" s="5" t="s">
        <v>36</v>
      </c>
      <c r="B10" s="10">
        <v>69888</v>
      </c>
      <c r="C10" s="31">
        <v>1023456</v>
      </c>
      <c r="D10" s="18">
        <f t="shared" si="0"/>
        <v>14.64423076923077</v>
      </c>
      <c r="E10" s="10">
        <v>6358</v>
      </c>
      <c r="F10" s="10">
        <v>19992</v>
      </c>
      <c r="H10" s="25">
        <f t="shared" si="1"/>
        <v>377.03182234432234</v>
      </c>
      <c r="I10" s="10">
        <v>1979</v>
      </c>
      <c r="J10" s="10">
        <v>12412</v>
      </c>
      <c r="L10" s="10">
        <f t="shared" si="2"/>
        <v>28.316735347985347</v>
      </c>
      <c r="M10" s="10">
        <f t="shared" si="3"/>
        <v>177.59844322344321</v>
      </c>
      <c r="N10" s="25">
        <f t="shared" si="4"/>
        <v>205.91517857142856</v>
      </c>
      <c r="O10" s="10">
        <v>2649</v>
      </c>
      <c r="P10" s="10">
        <v>475</v>
      </c>
      <c r="Q10" s="10">
        <v>631</v>
      </c>
      <c r="R10" s="25">
        <f t="shared" si="5"/>
        <v>53.728823260073256</v>
      </c>
      <c r="S10" s="10">
        <v>4353</v>
      </c>
      <c r="T10" s="10">
        <v>6199</v>
      </c>
      <c r="U10" s="10">
        <v>7020</v>
      </c>
      <c r="W10" s="12">
        <f t="shared" si="6"/>
        <v>251.43086080586079</v>
      </c>
      <c r="X10" s="10">
        <v>6233</v>
      </c>
      <c r="Y10" s="10">
        <v>36</v>
      </c>
      <c r="AA10" s="12">
        <f t="shared" si="7"/>
        <v>977.80734890109886</v>
      </c>
      <c r="AB10" s="10">
        <v>2135</v>
      </c>
      <c r="AC10" s="10">
        <v>0</v>
      </c>
      <c r="AD10" s="10">
        <v>19938</v>
      </c>
      <c r="AE10" s="10">
        <v>0</v>
      </c>
      <c r="AF10" s="12">
        <f>SUM(AB10:AC10:AD10:AE10)/(B10/1000)</f>
        <v>315.83390567765565</v>
      </c>
      <c r="AG10" s="10">
        <v>652847</v>
      </c>
      <c r="AH10">
        <f t="shared" si="8"/>
        <v>9341.3318452380954</v>
      </c>
      <c r="AI10" s="25">
        <f t="shared" si="9"/>
        <v>10.467536804182297</v>
      </c>
      <c r="AJ10" s="25">
        <f t="shared" si="10"/>
        <v>3.3810372108625755</v>
      </c>
      <c r="AK10" s="10">
        <v>47</v>
      </c>
      <c r="AL10" s="10">
        <v>9</v>
      </c>
      <c r="AM10" s="10">
        <v>0</v>
      </c>
      <c r="AN10" s="10">
        <v>56</v>
      </c>
      <c r="AO10" s="12">
        <f t="shared" si="11"/>
        <v>83.928571428571431</v>
      </c>
      <c r="AP10" s="12">
        <f t="shared" si="12"/>
        <v>16.071428571428573</v>
      </c>
      <c r="AQ10" s="12">
        <f t="shared" si="13"/>
        <v>0</v>
      </c>
      <c r="AR10" s="11">
        <v>14</v>
      </c>
      <c r="AS10" s="10">
        <v>66</v>
      </c>
    </row>
    <row r="11" spans="1:49" x14ac:dyDescent="0.25">
      <c r="A11" s="5" t="s">
        <v>37</v>
      </c>
      <c r="B11" s="10">
        <v>150928</v>
      </c>
      <c r="C11" s="31">
        <v>1031582</v>
      </c>
      <c r="D11" s="18">
        <f t="shared" si="0"/>
        <v>6.8349279126470899</v>
      </c>
      <c r="E11" s="10">
        <v>3372</v>
      </c>
      <c r="F11" s="10">
        <v>38249</v>
      </c>
      <c r="H11" s="25">
        <f t="shared" si="1"/>
        <v>275.7672532598325</v>
      </c>
      <c r="I11" s="10">
        <v>3937</v>
      </c>
      <c r="J11" s="10">
        <v>10276</v>
      </c>
      <c r="L11" s="10">
        <f t="shared" si="2"/>
        <v>26.085285699141313</v>
      </c>
      <c r="M11" s="10">
        <f t="shared" si="3"/>
        <v>68.085444715360964</v>
      </c>
      <c r="N11" s="25">
        <f t="shared" si="4"/>
        <v>94.170730414502287</v>
      </c>
      <c r="O11" s="10">
        <v>2897</v>
      </c>
      <c r="P11" s="10">
        <v>731</v>
      </c>
      <c r="Q11" s="10">
        <v>642</v>
      </c>
      <c r="R11" s="25">
        <f t="shared" si="5"/>
        <v>28.291635746846179</v>
      </c>
      <c r="S11" s="10">
        <v>11791</v>
      </c>
      <c r="T11" s="10">
        <v>13620</v>
      </c>
      <c r="U11" s="10">
        <v>3331</v>
      </c>
      <c r="W11" s="12">
        <f t="shared" si="6"/>
        <v>190.43517438778755</v>
      </c>
      <c r="X11" s="10">
        <v>5389</v>
      </c>
      <c r="Y11" s="10">
        <v>31</v>
      </c>
      <c r="AA11" s="12">
        <f t="shared" si="7"/>
        <v>624.57595674758829</v>
      </c>
      <c r="AB11" s="10">
        <v>259</v>
      </c>
      <c r="AC11" s="10">
        <v>0</v>
      </c>
      <c r="AD11" s="10">
        <v>4038</v>
      </c>
      <c r="AE11" s="10">
        <v>0</v>
      </c>
      <c r="AF11" s="12">
        <f>SUM(AB11:AC11:AD11:AE11)/(B11/1000)</f>
        <v>28.470528993957384</v>
      </c>
      <c r="AG11" s="10">
        <v>650703</v>
      </c>
      <c r="AH11">
        <f t="shared" si="8"/>
        <v>4311.3471324075053</v>
      </c>
      <c r="AI11" s="25">
        <f t="shared" si="9"/>
        <v>14.486793514091683</v>
      </c>
      <c r="AJ11" s="25">
        <f t="shared" si="10"/>
        <v>0.66036271540165026</v>
      </c>
      <c r="AK11" s="10">
        <v>40</v>
      </c>
      <c r="AL11" s="10">
        <v>0</v>
      </c>
      <c r="AM11" s="10">
        <v>0</v>
      </c>
      <c r="AN11" s="10">
        <v>40</v>
      </c>
      <c r="AO11" s="12">
        <f t="shared" si="11"/>
        <v>100</v>
      </c>
      <c r="AP11" s="12">
        <f t="shared" si="12"/>
        <v>0</v>
      </c>
      <c r="AQ11" s="12">
        <f t="shared" si="13"/>
        <v>0</v>
      </c>
      <c r="AR11" s="11">
        <v>12.3</v>
      </c>
      <c r="AS11" s="10">
        <v>68</v>
      </c>
    </row>
    <row r="12" spans="1:49" x14ac:dyDescent="0.25">
      <c r="A12" s="5" t="s">
        <v>38</v>
      </c>
      <c r="B12" s="10">
        <v>100924</v>
      </c>
      <c r="C12" s="31">
        <v>839890</v>
      </c>
      <c r="D12" s="18">
        <f t="shared" si="0"/>
        <v>8.3220046767864932</v>
      </c>
      <c r="E12" s="10">
        <v>6318</v>
      </c>
      <c r="F12" s="10">
        <v>27484</v>
      </c>
      <c r="H12" s="25">
        <f t="shared" si="1"/>
        <v>334.92529031746659</v>
      </c>
      <c r="I12" s="10">
        <v>3028</v>
      </c>
      <c r="J12" s="10">
        <v>17650</v>
      </c>
      <c r="L12" s="10">
        <f t="shared" si="2"/>
        <v>30.00277436486861</v>
      </c>
      <c r="M12" s="10">
        <f t="shared" si="3"/>
        <v>174.88407118227576</v>
      </c>
      <c r="N12" s="25">
        <f t="shared" si="4"/>
        <v>204.88684554714436</v>
      </c>
      <c r="O12" s="10">
        <v>2302</v>
      </c>
      <c r="P12" s="10">
        <v>556</v>
      </c>
      <c r="Q12" s="10">
        <v>389</v>
      </c>
      <c r="R12" s="25">
        <f t="shared" si="5"/>
        <v>32.172724029963142</v>
      </c>
      <c r="S12" s="10">
        <v>22300</v>
      </c>
      <c r="T12" s="10">
        <v>2658</v>
      </c>
      <c r="U12" s="10">
        <v>6433</v>
      </c>
      <c r="W12" s="12">
        <f t="shared" si="6"/>
        <v>311.0360271095081</v>
      </c>
      <c r="X12" s="10">
        <v>4133</v>
      </c>
      <c r="Y12" s="10">
        <v>238</v>
      </c>
      <c r="AA12" s="12">
        <f t="shared" si="7"/>
        <v>926.33070429233874</v>
      </c>
      <c r="AB12" s="10">
        <v>0</v>
      </c>
      <c r="AC12" s="10">
        <v>29985</v>
      </c>
      <c r="AD12" s="10">
        <v>32604</v>
      </c>
      <c r="AE12" s="10">
        <v>0</v>
      </c>
      <c r="AF12" s="12">
        <f>SUM(AB12:AC12:AD12:AE12)/(B12/1000)</f>
        <v>620.15972414886448</v>
      </c>
      <c r="AG12" s="10">
        <v>675943</v>
      </c>
      <c r="AH12">
        <f t="shared" si="8"/>
        <v>6697.5446870912765</v>
      </c>
      <c r="AI12" s="25">
        <f t="shared" si="9"/>
        <v>13.830899942746653</v>
      </c>
      <c r="AJ12" s="25">
        <f t="shared" si="10"/>
        <v>9.2595085680301441</v>
      </c>
      <c r="AK12" s="10">
        <v>15</v>
      </c>
      <c r="AL12" s="10">
        <v>15</v>
      </c>
      <c r="AM12" s="10">
        <v>0</v>
      </c>
      <c r="AN12" s="10">
        <v>30</v>
      </c>
      <c r="AO12" s="12">
        <f t="shared" si="11"/>
        <v>50</v>
      </c>
      <c r="AP12" s="12">
        <f t="shared" si="12"/>
        <v>50</v>
      </c>
      <c r="AQ12" s="12">
        <f t="shared" si="13"/>
        <v>0</v>
      </c>
      <c r="AR12" s="11">
        <v>11.4</v>
      </c>
      <c r="AS12" s="10">
        <v>65</v>
      </c>
    </row>
    <row r="13" spans="1:49" x14ac:dyDescent="0.25">
      <c r="A13" s="5" t="s">
        <v>39</v>
      </c>
      <c r="B13" s="10">
        <v>215333</v>
      </c>
      <c r="C13" s="31">
        <v>1338617</v>
      </c>
      <c r="D13" s="18">
        <f t="shared" si="0"/>
        <v>6.2164972391598132</v>
      </c>
      <c r="E13" s="10">
        <v>13193</v>
      </c>
      <c r="F13" s="10">
        <v>37197</v>
      </c>
      <c r="H13" s="25">
        <f t="shared" si="1"/>
        <v>234.00965016973711</v>
      </c>
      <c r="I13" s="10">
        <v>4397</v>
      </c>
      <c r="J13" s="10">
        <v>12646</v>
      </c>
      <c r="L13" s="10">
        <f t="shared" si="2"/>
        <v>20.419536253152096</v>
      </c>
      <c r="M13" s="10">
        <f t="shared" si="3"/>
        <v>58.727645089233881</v>
      </c>
      <c r="N13" s="25">
        <f t="shared" si="4"/>
        <v>79.147181342385977</v>
      </c>
      <c r="O13" s="10">
        <v>11366</v>
      </c>
      <c r="P13" s="10">
        <v>867</v>
      </c>
      <c r="Q13" s="10">
        <v>949</v>
      </c>
      <c r="R13" s="25">
        <f t="shared" si="5"/>
        <v>61.216813029122335</v>
      </c>
      <c r="S13" s="10">
        <v>18508</v>
      </c>
      <c r="T13" s="10">
        <v>8836</v>
      </c>
      <c r="U13" s="10">
        <v>8152</v>
      </c>
      <c r="W13" s="12">
        <f t="shared" si="6"/>
        <v>164.84236043709046</v>
      </c>
      <c r="X13" s="10">
        <v>10093</v>
      </c>
      <c r="Y13" s="10">
        <v>44</v>
      </c>
      <c r="AA13" s="12">
        <f t="shared" si="7"/>
        <v>586.2919292444725</v>
      </c>
      <c r="AB13" s="10">
        <v>3530</v>
      </c>
      <c r="AC13" s="10">
        <v>12074</v>
      </c>
      <c r="AD13" s="10">
        <v>9821</v>
      </c>
      <c r="AE13" s="10">
        <v>9324</v>
      </c>
      <c r="AF13" s="12">
        <f>SUM(AB13:AC13:AD13:AE13)/(B13/1000)</f>
        <v>161.37331481937278</v>
      </c>
      <c r="AG13" s="10">
        <v>928937</v>
      </c>
      <c r="AH13">
        <f t="shared" si="8"/>
        <v>4313.9555943585056</v>
      </c>
      <c r="AI13" s="25">
        <f t="shared" si="9"/>
        <v>13.590587951604896</v>
      </c>
      <c r="AJ13" s="25">
        <f t="shared" si="10"/>
        <v>3.7407273044350688</v>
      </c>
      <c r="AK13" s="10">
        <v>59</v>
      </c>
      <c r="AL13" s="10">
        <v>1</v>
      </c>
      <c r="AM13" s="10">
        <v>0</v>
      </c>
      <c r="AN13" s="10">
        <v>60</v>
      </c>
      <c r="AO13" s="12">
        <f t="shared" si="11"/>
        <v>98.333333333333329</v>
      </c>
      <c r="AP13" s="12">
        <f t="shared" si="12"/>
        <v>1.6666666666666667</v>
      </c>
      <c r="AQ13" s="12">
        <f t="shared" si="13"/>
        <v>0</v>
      </c>
      <c r="AR13" s="11">
        <v>11.5</v>
      </c>
      <c r="AS13" s="10">
        <v>60</v>
      </c>
    </row>
    <row r="14" spans="1:49" x14ac:dyDescent="0.25">
      <c r="A14" s="5" t="s">
        <v>40</v>
      </c>
      <c r="B14" s="10">
        <v>135523</v>
      </c>
      <c r="C14" s="31">
        <v>1031565</v>
      </c>
      <c r="D14" s="18">
        <f t="shared" si="0"/>
        <v>7.6117338016425258</v>
      </c>
      <c r="E14" s="10">
        <v>21164</v>
      </c>
      <c r="F14" s="10">
        <v>30370</v>
      </c>
      <c r="H14" s="25">
        <f t="shared" si="1"/>
        <v>380.26017723928783</v>
      </c>
      <c r="I14" s="10">
        <v>2180</v>
      </c>
      <c r="J14" s="10">
        <v>6976</v>
      </c>
      <c r="K14" s="10">
        <v>208</v>
      </c>
      <c r="L14" s="10">
        <f t="shared" si="2"/>
        <v>16.085830449444007</v>
      </c>
      <c r="M14" s="10">
        <f t="shared" si="3"/>
        <v>51.474657438220817</v>
      </c>
      <c r="N14" s="25">
        <f t="shared" si="4"/>
        <v>69.095282719538389</v>
      </c>
      <c r="O14" s="10">
        <v>2131</v>
      </c>
      <c r="P14" s="10">
        <v>740</v>
      </c>
      <c r="Q14" s="10">
        <v>941</v>
      </c>
      <c r="R14" s="25">
        <f t="shared" si="5"/>
        <v>28.128066822605756</v>
      </c>
      <c r="S14" s="10">
        <v>21385</v>
      </c>
      <c r="T14" s="10">
        <v>6757</v>
      </c>
      <c r="U14" s="10">
        <v>5280</v>
      </c>
      <c r="W14" s="12">
        <f t="shared" si="6"/>
        <v>246.61496572537504</v>
      </c>
      <c r="X14" s="10">
        <v>5179</v>
      </c>
      <c r="Y14" s="10">
        <v>22</v>
      </c>
      <c r="AA14" s="12">
        <f t="shared" si="7"/>
        <v>762.47574212495294</v>
      </c>
      <c r="AB14" s="10">
        <v>10784</v>
      </c>
      <c r="AC14" s="10">
        <v>56904</v>
      </c>
      <c r="AD14" s="10">
        <v>0</v>
      </c>
      <c r="AE14" s="10">
        <v>1345</v>
      </c>
      <c r="AF14" s="12">
        <f>SUM(AB14:AC14:AD14:AE14)/(B14/1000)</f>
        <v>509.38217129195783</v>
      </c>
      <c r="AG14" s="10">
        <v>784972</v>
      </c>
      <c r="AH14">
        <f t="shared" si="8"/>
        <v>5792.1681190646605</v>
      </c>
      <c r="AI14" s="25">
        <f t="shared" si="9"/>
        <v>13.163909031150157</v>
      </c>
      <c r="AJ14" s="25">
        <f t="shared" si="10"/>
        <v>8.794326421834155</v>
      </c>
      <c r="AK14" s="10">
        <v>33</v>
      </c>
      <c r="AL14" s="10">
        <v>3</v>
      </c>
      <c r="AM14" s="10">
        <v>0</v>
      </c>
      <c r="AN14" s="10">
        <v>36</v>
      </c>
      <c r="AO14" s="12">
        <f t="shared" si="11"/>
        <v>91.666666666666657</v>
      </c>
      <c r="AP14" s="12">
        <f t="shared" si="12"/>
        <v>8.3333333333333321</v>
      </c>
      <c r="AQ14" s="12">
        <f t="shared" si="13"/>
        <v>0</v>
      </c>
      <c r="AR14" s="11">
        <v>12.2</v>
      </c>
      <c r="AS14" s="10">
        <v>68</v>
      </c>
    </row>
    <row r="15" spans="1:49" x14ac:dyDescent="0.25">
      <c r="A15" s="5" t="s">
        <v>41</v>
      </c>
      <c r="B15" s="10">
        <v>88947</v>
      </c>
      <c r="C15" s="31">
        <v>1369042</v>
      </c>
      <c r="D15" s="18">
        <f t="shared" si="0"/>
        <v>15.39166020214285</v>
      </c>
      <c r="E15" s="10">
        <v>8854</v>
      </c>
      <c r="F15" s="10">
        <v>34808</v>
      </c>
      <c r="H15" s="25">
        <f t="shared" si="1"/>
        <v>490.87658942966033</v>
      </c>
      <c r="I15" s="10">
        <v>1375</v>
      </c>
      <c r="J15" s="10">
        <v>5913</v>
      </c>
      <c r="L15" s="10">
        <f t="shared" si="2"/>
        <v>15.458643911542829</v>
      </c>
      <c r="M15" s="10">
        <f t="shared" si="3"/>
        <v>66.477790144692904</v>
      </c>
      <c r="N15" s="25">
        <f t="shared" si="4"/>
        <v>81.93643405623574</v>
      </c>
      <c r="O15" s="10">
        <v>8749</v>
      </c>
      <c r="P15" s="10">
        <v>339</v>
      </c>
      <c r="Q15" s="10">
        <v>475</v>
      </c>
      <c r="R15" s="25">
        <f t="shared" si="5"/>
        <v>107.51346307351568</v>
      </c>
      <c r="S15" s="10">
        <v>14268</v>
      </c>
      <c r="T15" s="10">
        <v>3860</v>
      </c>
      <c r="U15" s="10">
        <v>3601</v>
      </c>
      <c r="W15" s="12">
        <f t="shared" si="6"/>
        <v>244.29154440284663</v>
      </c>
      <c r="X15" s="10">
        <v>6215</v>
      </c>
      <c r="Y15" s="10">
        <v>46</v>
      </c>
      <c r="AA15" s="12">
        <f t="shared" si="7"/>
        <v>995.00826334783631</v>
      </c>
      <c r="AB15" s="10">
        <v>1780</v>
      </c>
      <c r="AC15" s="10">
        <v>16718</v>
      </c>
      <c r="AD15" s="10">
        <v>700</v>
      </c>
      <c r="AE15" s="10">
        <v>112</v>
      </c>
      <c r="AF15" s="12">
        <f>SUM(AB15:AC15:AD15:AE15)/(B15/1000)</f>
        <v>217.09557376864873</v>
      </c>
      <c r="AG15" s="10">
        <v>836092</v>
      </c>
      <c r="AH15">
        <f t="shared" si="8"/>
        <v>9399.8898220288484</v>
      </c>
      <c r="AI15" s="25">
        <f t="shared" si="9"/>
        <v>10.585318362094123</v>
      </c>
      <c r="AJ15" s="25">
        <f t="shared" si="10"/>
        <v>2.3095544509455896</v>
      </c>
      <c r="AK15" s="10">
        <v>42</v>
      </c>
      <c r="AL15" s="10">
        <v>0</v>
      </c>
      <c r="AM15" s="10">
        <v>0</v>
      </c>
      <c r="AN15" s="10">
        <v>42</v>
      </c>
      <c r="AO15" s="12">
        <f t="shared" si="11"/>
        <v>100</v>
      </c>
      <c r="AP15" s="12">
        <f t="shared" si="12"/>
        <v>0</v>
      </c>
      <c r="AQ15" s="12">
        <f t="shared" si="13"/>
        <v>0</v>
      </c>
      <c r="AR15" s="11">
        <v>11.7</v>
      </c>
      <c r="AS15" s="10">
        <v>61</v>
      </c>
    </row>
    <row r="16" spans="1:49" x14ac:dyDescent="0.25">
      <c r="A16" s="5" t="s">
        <v>42</v>
      </c>
      <c r="B16" s="10">
        <v>38860</v>
      </c>
      <c r="C16" s="31">
        <v>1624758</v>
      </c>
      <c r="D16" s="18">
        <f t="shared" si="0"/>
        <v>41.810550694801854</v>
      </c>
      <c r="E16" s="10">
        <v>1627</v>
      </c>
      <c r="F16" s="10">
        <v>19342</v>
      </c>
      <c r="H16" s="25">
        <f t="shared" si="1"/>
        <v>539.60370560988167</v>
      </c>
      <c r="I16" s="10">
        <v>766</v>
      </c>
      <c r="J16" s="10">
        <v>3905</v>
      </c>
      <c r="L16" s="10">
        <f t="shared" si="2"/>
        <v>19.71178589809573</v>
      </c>
      <c r="M16" s="10">
        <f t="shared" si="3"/>
        <v>100.48893463715903</v>
      </c>
      <c r="N16" s="25">
        <f t="shared" si="4"/>
        <v>120.20072053525476</v>
      </c>
      <c r="O16" s="10">
        <v>1214</v>
      </c>
      <c r="P16" s="10">
        <v>178</v>
      </c>
      <c r="Q16" s="10">
        <v>370</v>
      </c>
      <c r="R16" s="25">
        <f t="shared" si="5"/>
        <v>45.342254246011322</v>
      </c>
      <c r="S16" s="10">
        <v>14852</v>
      </c>
      <c r="T16" s="10">
        <v>625</v>
      </c>
      <c r="U16" s="10">
        <v>8795</v>
      </c>
      <c r="W16" s="12">
        <f t="shared" si="6"/>
        <v>624.6011322696861</v>
      </c>
      <c r="X16" s="10">
        <v>2598</v>
      </c>
      <c r="Y16" s="10">
        <v>22</v>
      </c>
      <c r="AA16" s="12">
        <f t="shared" si="7"/>
        <v>1397.1693257848688</v>
      </c>
      <c r="AB16" s="10">
        <v>1989</v>
      </c>
      <c r="AC16" s="10">
        <v>0</v>
      </c>
      <c r="AD16" s="10">
        <v>0</v>
      </c>
      <c r="AE16" s="10">
        <v>0</v>
      </c>
      <c r="AF16" s="12">
        <f>SUM(AB16:AC16:AD16:AE16)/(B16/1000)</f>
        <v>51.183736489963977</v>
      </c>
      <c r="AG16" s="10">
        <v>845050</v>
      </c>
      <c r="AH16">
        <f t="shared" si="8"/>
        <v>21746.011322696861</v>
      </c>
      <c r="AI16" s="25">
        <f t="shared" si="9"/>
        <v>6.4249452695106806</v>
      </c>
      <c r="AJ16" s="25">
        <f t="shared" si="10"/>
        <v>0.23537068812496303</v>
      </c>
      <c r="AK16" s="10">
        <v>41</v>
      </c>
      <c r="AL16" s="10">
        <v>1</v>
      </c>
      <c r="AM16" s="10">
        <v>0</v>
      </c>
      <c r="AN16" s="10">
        <v>42</v>
      </c>
      <c r="AO16" s="12">
        <f t="shared" si="11"/>
        <v>97.61904761904762</v>
      </c>
      <c r="AP16" s="12">
        <f t="shared" si="12"/>
        <v>2.3809523809523809</v>
      </c>
      <c r="AQ16" s="12">
        <f t="shared" si="13"/>
        <v>0</v>
      </c>
      <c r="AR16" s="11">
        <v>14.3</v>
      </c>
      <c r="AS16" s="10">
        <v>74</v>
      </c>
    </row>
    <row r="17" spans="1:45" x14ac:dyDescent="0.25">
      <c r="A17" s="5" t="s">
        <v>43</v>
      </c>
      <c r="B17" s="10">
        <v>321795</v>
      </c>
      <c r="C17" s="31">
        <v>2014700</v>
      </c>
      <c r="D17" s="18">
        <f t="shared" si="0"/>
        <v>6.2608182227815847</v>
      </c>
      <c r="E17" s="10">
        <v>12530</v>
      </c>
      <c r="F17" s="10">
        <v>70911</v>
      </c>
      <c r="H17" s="25">
        <f t="shared" si="1"/>
        <v>259.29862179337778</v>
      </c>
      <c r="I17" s="10">
        <v>3540</v>
      </c>
      <c r="J17" s="10">
        <v>18115</v>
      </c>
      <c r="L17" s="10">
        <f t="shared" si="2"/>
        <v>11.000792429963175</v>
      </c>
      <c r="M17" s="10">
        <f t="shared" si="3"/>
        <v>56.293603070277662</v>
      </c>
      <c r="N17" s="25">
        <f t="shared" si="4"/>
        <v>67.294395500240839</v>
      </c>
      <c r="O17" s="10">
        <v>3831</v>
      </c>
      <c r="P17" s="10">
        <v>1722</v>
      </c>
      <c r="Q17" s="10">
        <v>727</v>
      </c>
      <c r="R17" s="25">
        <f t="shared" si="5"/>
        <v>19.515530073493995</v>
      </c>
      <c r="S17" s="10">
        <v>30857</v>
      </c>
      <c r="T17" s="10">
        <v>8176</v>
      </c>
      <c r="U17" s="10">
        <v>7769</v>
      </c>
      <c r="W17" s="12">
        <f t="shared" si="6"/>
        <v>145.4404201432589</v>
      </c>
      <c r="X17" s="10">
        <v>11059</v>
      </c>
      <c r="Y17" s="10">
        <v>139</v>
      </c>
      <c r="AA17" s="12">
        <f t="shared" si="7"/>
        <v>526.34751938345835</v>
      </c>
      <c r="AB17" s="10">
        <v>0</v>
      </c>
      <c r="AC17" s="10">
        <v>44924</v>
      </c>
      <c r="AD17" s="10">
        <v>17070</v>
      </c>
      <c r="AE17" s="10">
        <v>4478</v>
      </c>
      <c r="AF17" s="12">
        <f>SUM(AB17:AC17:AD17:AE17)/(B17/1000)</f>
        <v>206.56629220466445</v>
      </c>
      <c r="AG17" s="10">
        <v>1285139</v>
      </c>
      <c r="AH17">
        <f t="shared" si="8"/>
        <v>3993.6574527261141</v>
      </c>
      <c r="AI17" s="25">
        <f t="shared" si="9"/>
        <v>13.179586021434256</v>
      </c>
      <c r="AJ17" s="25">
        <f t="shared" si="10"/>
        <v>5.1723587876486521</v>
      </c>
      <c r="AK17" s="10">
        <v>60</v>
      </c>
      <c r="AL17" s="10">
        <v>0</v>
      </c>
      <c r="AM17" s="10">
        <v>0</v>
      </c>
      <c r="AN17" s="10">
        <v>60</v>
      </c>
      <c r="AO17" s="12">
        <f t="shared" si="11"/>
        <v>100</v>
      </c>
      <c r="AP17" s="12">
        <f t="shared" si="12"/>
        <v>0</v>
      </c>
      <c r="AQ17" s="12">
        <f t="shared" si="13"/>
        <v>0</v>
      </c>
      <c r="AR17" s="11">
        <v>12.7</v>
      </c>
      <c r="AS17" s="10">
        <v>63</v>
      </c>
    </row>
    <row r="18" spans="1:45" x14ac:dyDescent="0.25">
      <c r="A18" s="5" t="s">
        <v>44</v>
      </c>
      <c r="B18" s="10">
        <v>180677</v>
      </c>
      <c r="C18" s="31">
        <v>2990207</v>
      </c>
      <c r="D18" s="18">
        <f t="shared" si="0"/>
        <v>16.550014667057788</v>
      </c>
      <c r="E18" s="10">
        <v>3683</v>
      </c>
      <c r="F18" s="10">
        <v>71320</v>
      </c>
      <c r="H18" s="25">
        <f t="shared" si="1"/>
        <v>415.12201331658156</v>
      </c>
      <c r="I18" s="10">
        <v>2386</v>
      </c>
      <c r="J18" s="10">
        <v>11588</v>
      </c>
      <c r="K18" s="10">
        <v>84</v>
      </c>
      <c r="L18" s="10">
        <f t="shared" si="2"/>
        <v>13.205886748174921</v>
      </c>
      <c r="M18" s="10">
        <f t="shared" si="3"/>
        <v>64.136553075377606</v>
      </c>
      <c r="N18" s="25">
        <f t="shared" si="4"/>
        <v>77.807357881744778</v>
      </c>
      <c r="O18" s="10">
        <v>5782</v>
      </c>
      <c r="P18" s="10">
        <v>842</v>
      </c>
      <c r="Q18" s="10">
        <v>641</v>
      </c>
      <c r="R18" s="25">
        <f t="shared" si="5"/>
        <v>40.209877294841071</v>
      </c>
      <c r="S18" s="10">
        <v>12086</v>
      </c>
      <c r="T18" s="10">
        <v>3790</v>
      </c>
      <c r="U18" s="10">
        <v>5441</v>
      </c>
      <c r="W18" s="12">
        <f t="shared" si="6"/>
        <v>117.98402674385783</v>
      </c>
      <c r="X18" s="10">
        <v>6364</v>
      </c>
      <c r="Y18" s="10">
        <v>56</v>
      </c>
      <c r="AA18" s="12">
        <f t="shared" si="7"/>
        <v>686.65629825600388</v>
      </c>
      <c r="AB18" s="10">
        <v>16884</v>
      </c>
      <c r="AC18" s="10">
        <v>16993</v>
      </c>
      <c r="AD18" s="10">
        <v>6895</v>
      </c>
      <c r="AE18" s="10">
        <v>0</v>
      </c>
      <c r="AF18" s="12">
        <f>SUM(AB18:AC18:AD18:AE18)/(B18/1000)</f>
        <v>225.66236986445426</v>
      </c>
      <c r="AG18" s="10">
        <v>1621813</v>
      </c>
      <c r="AH18">
        <f t="shared" si="8"/>
        <v>8976.3113179873471</v>
      </c>
      <c r="AI18" s="25">
        <f t="shared" si="9"/>
        <v>7.6496488806046079</v>
      </c>
      <c r="AJ18" s="25">
        <f t="shared" si="10"/>
        <v>2.5139766421899448</v>
      </c>
      <c r="AK18" s="10">
        <v>54</v>
      </c>
      <c r="AL18" s="10">
        <v>6</v>
      </c>
      <c r="AM18" s="10">
        <v>0</v>
      </c>
      <c r="AN18" s="10">
        <v>60</v>
      </c>
      <c r="AO18" s="12">
        <f t="shared" si="11"/>
        <v>90</v>
      </c>
      <c r="AP18" s="12">
        <f t="shared" si="12"/>
        <v>10</v>
      </c>
      <c r="AQ18" s="12">
        <f t="shared" si="13"/>
        <v>0</v>
      </c>
      <c r="AR18" s="11">
        <v>14.1</v>
      </c>
      <c r="AS18" s="10">
        <v>76</v>
      </c>
    </row>
    <row r="19" spans="1:45" x14ac:dyDescent="0.25">
      <c r="A19" s="5" t="s">
        <v>45</v>
      </c>
      <c r="B19" s="10">
        <v>296147</v>
      </c>
      <c r="C19" s="31">
        <v>2116187</v>
      </c>
      <c r="D19" s="18">
        <f t="shared" si="0"/>
        <v>7.1457316805505373</v>
      </c>
      <c r="E19" s="10">
        <v>19752</v>
      </c>
      <c r="F19" s="10">
        <v>52982</v>
      </c>
      <c r="H19" s="25">
        <f t="shared" si="1"/>
        <v>245.60100220498603</v>
      </c>
      <c r="I19" s="10">
        <v>4812</v>
      </c>
      <c r="J19" s="10">
        <v>19868</v>
      </c>
      <c r="L19" s="10">
        <f t="shared" si="2"/>
        <v>16.248687307316974</v>
      </c>
      <c r="M19" s="10">
        <f t="shared" si="3"/>
        <v>67.088304119238089</v>
      </c>
      <c r="N19" s="25">
        <f t="shared" si="4"/>
        <v>83.336991426555059</v>
      </c>
      <c r="O19" s="10">
        <v>4431</v>
      </c>
      <c r="P19" s="10">
        <v>1405</v>
      </c>
      <c r="Q19" s="10">
        <v>1042</v>
      </c>
      <c r="R19" s="25">
        <f t="shared" si="5"/>
        <v>23.224952472927296</v>
      </c>
      <c r="S19" s="10">
        <v>11991</v>
      </c>
      <c r="T19" s="10">
        <v>9870</v>
      </c>
      <c r="U19" s="10">
        <v>13248</v>
      </c>
      <c r="W19" s="12">
        <f t="shared" si="6"/>
        <v>118.55261069671481</v>
      </c>
      <c r="X19" s="10">
        <v>8030</v>
      </c>
      <c r="Y19" s="10">
        <v>3639</v>
      </c>
      <c r="AA19" s="12">
        <f t="shared" si="7"/>
        <v>510.1182858512833</v>
      </c>
      <c r="AB19" s="10">
        <v>405</v>
      </c>
      <c r="AC19" s="10">
        <v>23423</v>
      </c>
      <c r="AD19" s="10">
        <v>31728</v>
      </c>
      <c r="AE19" s="10">
        <v>0</v>
      </c>
      <c r="AF19" s="12">
        <f>SUM(AB19:AC19:AD19:AE19)/(B19/1000)</f>
        <v>187.59602494707022</v>
      </c>
      <c r="AG19" s="10">
        <v>1381034</v>
      </c>
      <c r="AH19">
        <f t="shared" si="8"/>
        <v>4663.3394901856173</v>
      </c>
      <c r="AI19" s="25">
        <f t="shared" si="9"/>
        <v>10.93890519712042</v>
      </c>
      <c r="AJ19" s="25">
        <f t="shared" si="10"/>
        <v>4.0227829293123847</v>
      </c>
      <c r="AK19" s="10">
        <v>33</v>
      </c>
      <c r="AL19" s="10">
        <v>0</v>
      </c>
      <c r="AM19" s="10">
        <v>12</v>
      </c>
      <c r="AN19" s="10">
        <v>45</v>
      </c>
      <c r="AO19" s="12">
        <f t="shared" si="11"/>
        <v>73.333333333333329</v>
      </c>
      <c r="AP19" s="12">
        <f t="shared" si="12"/>
        <v>0</v>
      </c>
      <c r="AQ19" s="12">
        <f t="shared" si="13"/>
        <v>26.666666666666668</v>
      </c>
      <c r="AR19" s="11">
        <v>12.7</v>
      </c>
      <c r="AS19" s="10">
        <v>60</v>
      </c>
    </row>
    <row r="20" spans="1:45" x14ac:dyDescent="0.25">
      <c r="A20" s="5" t="s">
        <v>46</v>
      </c>
      <c r="B20" s="10">
        <v>219953</v>
      </c>
      <c r="C20" s="31">
        <v>1442165</v>
      </c>
      <c r="D20" s="18">
        <f t="shared" si="0"/>
        <v>6.5566962032797917</v>
      </c>
      <c r="E20" s="10">
        <v>10709</v>
      </c>
      <c r="F20" s="10">
        <v>42278</v>
      </c>
      <c r="H20" s="25">
        <f t="shared" si="1"/>
        <v>240.90146531304416</v>
      </c>
      <c r="I20" s="10">
        <v>2662</v>
      </c>
      <c r="J20" s="10">
        <v>9876</v>
      </c>
      <c r="L20" s="10">
        <f t="shared" si="2"/>
        <v>12.102585552368005</v>
      </c>
      <c r="M20" s="10">
        <f t="shared" si="3"/>
        <v>44.900501470768752</v>
      </c>
      <c r="N20" s="25">
        <f t="shared" si="4"/>
        <v>57.003087023136757</v>
      </c>
      <c r="O20" s="10">
        <v>3312</v>
      </c>
      <c r="P20" s="10">
        <v>744</v>
      </c>
      <c r="Q20" s="10">
        <v>534</v>
      </c>
      <c r="R20" s="25">
        <f t="shared" si="5"/>
        <v>20.868094547471504</v>
      </c>
      <c r="S20" s="10">
        <v>11912</v>
      </c>
      <c r="T20" s="10">
        <v>5805</v>
      </c>
      <c r="U20" s="10">
        <v>6530</v>
      </c>
      <c r="W20" s="12">
        <f t="shared" si="6"/>
        <v>110.23718703541211</v>
      </c>
      <c r="X20" s="10">
        <v>5146</v>
      </c>
      <c r="Y20" s="10">
        <v>51</v>
      </c>
      <c r="AA20" s="12">
        <f t="shared" si="7"/>
        <v>452.63760894372888</v>
      </c>
      <c r="AB20" s="10">
        <v>0</v>
      </c>
      <c r="AC20" s="10">
        <v>17439</v>
      </c>
      <c r="AD20" s="10">
        <v>27103</v>
      </c>
      <c r="AE20" s="10">
        <v>0</v>
      </c>
      <c r="AF20" s="12">
        <f>SUM(AB20:AC20:AD20:AE20)/(B20/1000)</f>
        <v>202.50689920119299</v>
      </c>
      <c r="AG20" s="10">
        <v>976862</v>
      </c>
      <c r="AH20">
        <f t="shared" si="8"/>
        <v>4441.2306265429434</v>
      </c>
      <c r="AI20" s="25">
        <f t="shared" si="9"/>
        <v>10.191715923026997</v>
      </c>
      <c r="AJ20" s="25">
        <f t="shared" si="10"/>
        <v>4.5597023939921915</v>
      </c>
      <c r="AK20" s="10">
        <v>45</v>
      </c>
      <c r="AL20" s="10">
        <v>5</v>
      </c>
      <c r="AM20" s="10">
        <v>0</v>
      </c>
      <c r="AN20" s="10">
        <v>50</v>
      </c>
      <c r="AO20" s="12">
        <f t="shared" si="11"/>
        <v>90</v>
      </c>
      <c r="AP20" s="12">
        <f t="shared" si="12"/>
        <v>10</v>
      </c>
      <c r="AQ20" s="12">
        <f t="shared" si="13"/>
        <v>0</v>
      </c>
      <c r="AR20" s="11">
        <v>10.199999999999999</v>
      </c>
      <c r="AS20" s="10">
        <v>50</v>
      </c>
    </row>
    <row r="21" spans="1:45" x14ac:dyDescent="0.25">
      <c r="A21" s="5" t="s">
        <v>47</v>
      </c>
      <c r="B21" s="10">
        <v>144923</v>
      </c>
      <c r="C21" s="31">
        <v>1653641</v>
      </c>
      <c r="D21" s="18">
        <f t="shared" si="0"/>
        <v>11.410480048025503</v>
      </c>
      <c r="E21" s="10">
        <v>10301</v>
      </c>
      <c r="F21" s="10">
        <v>36289</v>
      </c>
      <c r="H21" s="25">
        <f t="shared" si="1"/>
        <v>321.4810623572518</v>
      </c>
      <c r="I21" s="10">
        <v>2626</v>
      </c>
      <c r="J21" s="10">
        <v>6437</v>
      </c>
      <c r="K21" s="10">
        <v>92</v>
      </c>
      <c r="L21" s="10">
        <f t="shared" si="2"/>
        <v>18.119967154971949</v>
      </c>
      <c r="M21" s="10">
        <f t="shared" si="3"/>
        <v>44.416690242404584</v>
      </c>
      <c r="N21" s="25">
        <f t="shared" si="4"/>
        <v>63.171477267238465</v>
      </c>
      <c r="O21" s="10">
        <v>2460</v>
      </c>
      <c r="P21" s="10">
        <v>583</v>
      </c>
      <c r="Q21" s="10">
        <v>413</v>
      </c>
      <c r="R21" s="25">
        <f t="shared" si="5"/>
        <v>23.847146415682811</v>
      </c>
      <c r="S21" s="10">
        <v>18704</v>
      </c>
      <c r="T21" s="10">
        <v>5328</v>
      </c>
      <c r="U21" s="10">
        <v>6000</v>
      </c>
      <c r="W21" s="12">
        <f t="shared" si="6"/>
        <v>207.22728621405849</v>
      </c>
      <c r="X21" s="10">
        <v>4982</v>
      </c>
      <c r="Y21" s="10">
        <v>54</v>
      </c>
      <c r="AA21" s="12">
        <f t="shared" si="7"/>
        <v>650.4764599131953</v>
      </c>
      <c r="AB21" s="10">
        <v>8</v>
      </c>
      <c r="AC21" s="10">
        <v>1140</v>
      </c>
      <c r="AD21" s="10">
        <v>1050</v>
      </c>
      <c r="AE21" s="10">
        <v>0</v>
      </c>
      <c r="AF21" s="12">
        <f>SUM(AB21:AC21:AD21:AE21)/(B21/1000)</f>
        <v>15.166674716918639</v>
      </c>
      <c r="AG21" s="10">
        <v>955417</v>
      </c>
      <c r="AH21">
        <f t="shared" si="8"/>
        <v>6592.5836478681786</v>
      </c>
      <c r="AI21" s="25">
        <f t="shared" si="9"/>
        <v>9.8667911498330039</v>
      </c>
      <c r="AJ21" s="25">
        <f t="shared" si="10"/>
        <v>0.2300566140229868</v>
      </c>
      <c r="AK21" s="10">
        <v>60</v>
      </c>
      <c r="AL21" s="10">
        <v>0</v>
      </c>
      <c r="AM21" s="10">
        <v>0</v>
      </c>
      <c r="AN21" s="10">
        <v>60</v>
      </c>
      <c r="AO21" s="12">
        <f t="shared" si="11"/>
        <v>100</v>
      </c>
      <c r="AP21" s="12">
        <f t="shared" si="12"/>
        <v>0</v>
      </c>
      <c r="AQ21" s="12">
        <f t="shared" si="13"/>
        <v>0</v>
      </c>
      <c r="AR21" s="11">
        <v>13.1</v>
      </c>
      <c r="AS21" s="10">
        <v>87</v>
      </c>
    </row>
    <row r="22" spans="1:45" x14ac:dyDescent="0.25">
      <c r="A22" s="5" t="s">
        <v>48</v>
      </c>
      <c r="B22" s="10">
        <v>155089</v>
      </c>
      <c r="C22" s="31">
        <v>686422</v>
      </c>
      <c r="D22" s="18">
        <f t="shared" si="0"/>
        <v>4.4259876586991984</v>
      </c>
      <c r="E22" s="10">
        <v>17034</v>
      </c>
      <c r="F22" s="10">
        <v>36415</v>
      </c>
      <c r="H22" s="25">
        <f t="shared" si="1"/>
        <v>344.63437123200225</v>
      </c>
      <c r="I22" s="10">
        <v>5506</v>
      </c>
      <c r="J22" s="10">
        <v>19107</v>
      </c>
      <c r="L22" s="10">
        <f t="shared" si="2"/>
        <v>35.502195513543839</v>
      </c>
      <c r="M22" s="10">
        <f t="shared" si="3"/>
        <v>123.20022696645152</v>
      </c>
      <c r="N22" s="25">
        <f t="shared" si="4"/>
        <v>158.70242247999536</v>
      </c>
      <c r="O22" s="10">
        <v>17667</v>
      </c>
      <c r="P22" s="10">
        <v>987</v>
      </c>
      <c r="Q22" s="10">
        <v>610</v>
      </c>
      <c r="R22" s="25">
        <f t="shared" si="5"/>
        <v>124.21254892352134</v>
      </c>
      <c r="S22" s="10">
        <v>40626</v>
      </c>
      <c r="T22" s="10">
        <v>10275</v>
      </c>
      <c r="U22" s="10">
        <v>7283</v>
      </c>
      <c r="W22" s="12">
        <f t="shared" si="6"/>
        <v>375.16522770796126</v>
      </c>
      <c r="X22" s="10">
        <v>6464</v>
      </c>
      <c r="Y22" s="10">
        <v>195</v>
      </c>
      <c r="AA22" s="12">
        <f t="shared" si="7"/>
        <v>1045.6512067264603</v>
      </c>
      <c r="AB22" s="10">
        <v>1338</v>
      </c>
      <c r="AC22" s="10">
        <v>18555</v>
      </c>
      <c r="AD22" s="10">
        <v>25685</v>
      </c>
      <c r="AE22" s="10">
        <v>0</v>
      </c>
      <c r="AF22" s="12">
        <f>SUM(AB22:AC22:AD22:AE22)/(B22/1000)</f>
        <v>293.88286725686544</v>
      </c>
      <c r="AG22" s="10">
        <v>764258</v>
      </c>
      <c r="AH22">
        <f t="shared" si="8"/>
        <v>4927.8672246258602</v>
      </c>
      <c r="AI22" s="25">
        <f t="shared" si="9"/>
        <v>21.219143273606555</v>
      </c>
      <c r="AJ22" s="25">
        <f t="shared" si="10"/>
        <v>5.9636928890505567</v>
      </c>
      <c r="AK22" s="10">
        <v>5</v>
      </c>
      <c r="AL22" s="10">
        <v>36</v>
      </c>
      <c r="AM22" s="10">
        <v>0</v>
      </c>
      <c r="AN22" s="10">
        <v>42</v>
      </c>
      <c r="AO22" s="12">
        <f t="shared" si="11"/>
        <v>11.904761904761903</v>
      </c>
      <c r="AP22" s="12">
        <f t="shared" si="12"/>
        <v>85.714285714285708</v>
      </c>
      <c r="AQ22" s="12">
        <f t="shared" si="13"/>
        <v>0</v>
      </c>
      <c r="AR22" s="11">
        <v>12.4</v>
      </c>
      <c r="AS22" s="10">
        <v>77</v>
      </c>
    </row>
    <row r="23" spans="1:45" x14ac:dyDescent="0.25">
      <c r="A23" s="5" t="s">
        <v>49</v>
      </c>
      <c r="B23" s="10">
        <v>97627</v>
      </c>
      <c r="C23" s="31">
        <v>2910629</v>
      </c>
      <c r="D23" s="18">
        <f t="shared" si="0"/>
        <v>29.813770780624214</v>
      </c>
      <c r="E23" s="10">
        <v>5317</v>
      </c>
      <c r="F23" s="10">
        <v>66029</v>
      </c>
      <c r="H23" s="25">
        <f t="shared" si="1"/>
        <v>730.80192979401193</v>
      </c>
      <c r="I23" s="10">
        <v>2236</v>
      </c>
      <c r="J23" s="10">
        <v>6129</v>
      </c>
      <c r="L23" s="10">
        <f t="shared" si="2"/>
        <v>22.903500056336874</v>
      </c>
      <c r="M23" s="10">
        <f t="shared" si="3"/>
        <v>62.779763794851839</v>
      </c>
      <c r="N23" s="25">
        <f t="shared" si="4"/>
        <v>85.683263851188713</v>
      </c>
      <c r="O23" s="10">
        <v>2825</v>
      </c>
      <c r="P23" s="10">
        <v>810</v>
      </c>
      <c r="Q23" s="10">
        <v>1110</v>
      </c>
      <c r="R23" s="25">
        <f t="shared" si="5"/>
        <v>48.603357677691626</v>
      </c>
      <c r="S23" s="10">
        <v>17304</v>
      </c>
      <c r="T23" s="10">
        <v>3461</v>
      </c>
      <c r="U23" s="10">
        <v>5964</v>
      </c>
      <c r="W23" s="12">
        <f t="shared" si="6"/>
        <v>273.7869646716585</v>
      </c>
      <c r="X23" s="10">
        <v>8529</v>
      </c>
      <c r="Y23" s="10">
        <v>50</v>
      </c>
      <c r="AA23" s="12">
        <f t="shared" si="7"/>
        <v>1226.7507963985374</v>
      </c>
      <c r="AB23" s="10">
        <v>4039</v>
      </c>
      <c r="AC23" s="10">
        <v>8391</v>
      </c>
      <c r="AD23" s="10">
        <v>1072</v>
      </c>
      <c r="AE23" s="10">
        <v>0</v>
      </c>
      <c r="AF23" s="12">
        <f>SUM(AB23:AC23:AD23:AE23)/(B23/1000)</f>
        <v>138.30190418634189</v>
      </c>
      <c r="AG23" s="10">
        <v>1487439</v>
      </c>
      <c r="AH23">
        <f t="shared" si="8"/>
        <v>15235.938828397882</v>
      </c>
      <c r="AI23" s="25">
        <f t="shared" si="9"/>
        <v>8.0516915315518833</v>
      </c>
      <c r="AJ23" s="25">
        <f t="shared" si="10"/>
        <v>0.90773470374247278</v>
      </c>
      <c r="AK23" s="10">
        <v>55</v>
      </c>
      <c r="AL23" s="10">
        <v>5</v>
      </c>
      <c r="AM23" s="10">
        <v>0</v>
      </c>
      <c r="AN23" s="10">
        <v>60</v>
      </c>
      <c r="AO23" s="12">
        <f t="shared" si="11"/>
        <v>91.666666666666657</v>
      </c>
      <c r="AP23" s="12">
        <f t="shared" si="12"/>
        <v>8.3333333333333321</v>
      </c>
      <c r="AQ23" s="12">
        <f t="shared" si="13"/>
        <v>0</v>
      </c>
      <c r="AR23" s="11">
        <v>13.1</v>
      </c>
      <c r="AS23" s="10">
        <v>66</v>
      </c>
    </row>
    <row r="24" spans="1:45" x14ac:dyDescent="0.25">
      <c r="A24" s="5" t="s">
        <v>50</v>
      </c>
      <c r="B24" s="10">
        <v>198133</v>
      </c>
      <c r="C24" s="31">
        <v>1898091</v>
      </c>
      <c r="D24" s="18">
        <f t="shared" si="0"/>
        <v>9.579883209763139</v>
      </c>
      <c r="E24" s="10">
        <v>13105</v>
      </c>
      <c r="F24" s="10">
        <v>53526</v>
      </c>
      <c r="H24" s="25">
        <f t="shared" si="1"/>
        <v>336.29430735919811</v>
      </c>
      <c r="I24" s="10">
        <v>2734</v>
      </c>
      <c r="J24" s="10">
        <v>16242</v>
      </c>
      <c r="L24" s="10">
        <f t="shared" si="2"/>
        <v>13.798811909172121</v>
      </c>
      <c r="M24" s="10">
        <f t="shared" si="3"/>
        <v>81.975238854708707</v>
      </c>
      <c r="N24" s="25">
        <f t="shared" si="4"/>
        <v>95.774050763880823</v>
      </c>
      <c r="O24" s="10">
        <v>2594</v>
      </c>
      <c r="P24" s="10">
        <v>968</v>
      </c>
      <c r="Q24" s="10">
        <v>530</v>
      </c>
      <c r="R24" s="25">
        <f t="shared" si="5"/>
        <v>20.652793830406846</v>
      </c>
      <c r="S24" s="10">
        <v>23653</v>
      </c>
      <c r="T24" s="10">
        <v>7077</v>
      </c>
      <c r="U24" s="10">
        <v>7691</v>
      </c>
      <c r="W24" s="12">
        <f t="shared" si="6"/>
        <v>193.91519837684785</v>
      </c>
      <c r="X24" s="10">
        <v>8158</v>
      </c>
      <c r="Y24" s="10">
        <v>64</v>
      </c>
      <c r="AA24" s="12">
        <f t="shared" si="7"/>
        <v>688.13372835418625</v>
      </c>
      <c r="AB24" s="10">
        <v>13695</v>
      </c>
      <c r="AC24" s="10">
        <v>28520</v>
      </c>
      <c r="AD24" s="10">
        <v>1328</v>
      </c>
      <c r="AE24" s="10">
        <v>0</v>
      </c>
      <c r="AF24" s="12">
        <f>SUM(AB24:AC24:AD24:AE24)/(B24/1000)</f>
        <v>219.76652046857413</v>
      </c>
      <c r="AG24" s="10">
        <v>1158635</v>
      </c>
      <c r="AH24">
        <f t="shared" si="8"/>
        <v>5847.7638757804098</v>
      </c>
      <c r="AI24" s="25">
        <f t="shared" si="9"/>
        <v>11.767467753002455</v>
      </c>
      <c r="AJ24" s="25">
        <f t="shared" si="10"/>
        <v>3.7581291778687853</v>
      </c>
      <c r="AK24" s="10">
        <v>48</v>
      </c>
      <c r="AL24" s="10">
        <v>12</v>
      </c>
      <c r="AM24" s="10">
        <v>0</v>
      </c>
      <c r="AN24" s="10">
        <v>60</v>
      </c>
      <c r="AO24" s="12">
        <f t="shared" si="11"/>
        <v>80</v>
      </c>
      <c r="AP24" s="12">
        <f t="shared" si="12"/>
        <v>20</v>
      </c>
      <c r="AQ24" s="12">
        <f t="shared" si="13"/>
        <v>0</v>
      </c>
      <c r="AR24" s="11">
        <v>13.4</v>
      </c>
      <c r="AS24" s="10">
        <v>67</v>
      </c>
    </row>
    <row r="25" spans="1:45" x14ac:dyDescent="0.25">
      <c r="A25" s="5" t="s">
        <v>51</v>
      </c>
      <c r="B25" s="10">
        <v>97042</v>
      </c>
      <c r="C25" s="31">
        <v>759083</v>
      </c>
      <c r="D25" s="18">
        <f t="shared" si="0"/>
        <v>7.8222110014220645</v>
      </c>
      <c r="E25" s="10">
        <v>3393</v>
      </c>
      <c r="F25" s="10">
        <v>39527</v>
      </c>
      <c r="H25" s="25">
        <f t="shared" si="1"/>
        <v>442.28272294470435</v>
      </c>
      <c r="I25" s="10">
        <v>2320</v>
      </c>
      <c r="J25" s="10">
        <v>22657</v>
      </c>
      <c r="K25" s="10">
        <v>3061</v>
      </c>
      <c r="L25" s="10">
        <f t="shared" si="2"/>
        <v>23.907174213227261</v>
      </c>
      <c r="M25" s="10">
        <f t="shared" si="3"/>
        <v>233.47622678840091</v>
      </c>
      <c r="N25" s="25">
        <f t="shared" si="4"/>
        <v>288.92644422002843</v>
      </c>
      <c r="O25" s="10">
        <v>3329</v>
      </c>
      <c r="P25" s="10">
        <v>549</v>
      </c>
      <c r="Q25" s="10">
        <v>808</v>
      </c>
      <c r="R25" s="25">
        <f t="shared" si="5"/>
        <v>48.288369984130583</v>
      </c>
      <c r="S25" s="10">
        <v>32281</v>
      </c>
      <c r="T25" s="10">
        <v>5301</v>
      </c>
      <c r="U25" s="10">
        <v>11064</v>
      </c>
      <c r="W25" s="12">
        <f t="shared" si="6"/>
        <v>501.28810205890233</v>
      </c>
      <c r="X25" s="10">
        <v>6891</v>
      </c>
      <c r="Y25" s="10">
        <v>2450</v>
      </c>
      <c r="AA25" s="12">
        <f t="shared" si="7"/>
        <v>1377.0429298654192</v>
      </c>
      <c r="AB25" s="10">
        <v>10956</v>
      </c>
      <c r="AC25" s="10">
        <v>11734</v>
      </c>
      <c r="AD25" s="10">
        <v>0</v>
      </c>
      <c r="AE25" s="10">
        <v>0</v>
      </c>
      <c r="AF25" s="12">
        <f>SUM(AB25:AC25:AD25:AE25)/(B25/1000)</f>
        <v>233.8162857319511</v>
      </c>
      <c r="AG25" s="10">
        <v>634241</v>
      </c>
      <c r="AH25">
        <f t="shared" si="8"/>
        <v>6535.7371035221859</v>
      </c>
      <c r="AI25" s="25">
        <f t="shared" si="9"/>
        <v>21.069435750763514</v>
      </c>
      <c r="AJ25" s="25">
        <f t="shared" si="10"/>
        <v>3.5775044502011064</v>
      </c>
      <c r="AK25" s="10">
        <v>36</v>
      </c>
      <c r="AL25" s="10">
        <v>6</v>
      </c>
      <c r="AM25" s="10">
        <v>0</v>
      </c>
      <c r="AN25" s="10">
        <v>42</v>
      </c>
      <c r="AO25" s="12">
        <f t="shared" si="11"/>
        <v>85.714285714285708</v>
      </c>
      <c r="AP25" s="12">
        <f t="shared" si="12"/>
        <v>14.285714285714285</v>
      </c>
      <c r="AQ25" s="12">
        <f t="shared" si="13"/>
        <v>0</v>
      </c>
      <c r="AR25" s="11">
        <v>12.5</v>
      </c>
      <c r="AS25" s="10">
        <v>75</v>
      </c>
    </row>
    <row r="26" spans="1:45" x14ac:dyDescent="0.25">
      <c r="A26" s="5" t="s">
        <v>52</v>
      </c>
      <c r="B26" s="10">
        <v>171695</v>
      </c>
      <c r="C26" s="31">
        <v>1249203</v>
      </c>
      <c r="D26" s="18">
        <f t="shared" si="0"/>
        <v>7.2757098342991933</v>
      </c>
      <c r="E26" s="10">
        <v>3742</v>
      </c>
      <c r="F26" s="10">
        <v>50676</v>
      </c>
      <c r="H26" s="25">
        <f t="shared" si="1"/>
        <v>316.94574681848627</v>
      </c>
      <c r="I26" s="10">
        <v>2909</v>
      </c>
      <c r="J26" s="10">
        <v>13399</v>
      </c>
      <c r="L26" s="10">
        <f t="shared" si="2"/>
        <v>16.942834677771632</v>
      </c>
      <c r="M26" s="10">
        <f t="shared" si="3"/>
        <v>78.0395468709048</v>
      </c>
      <c r="N26" s="25">
        <f t="shared" si="4"/>
        <v>94.982381548676429</v>
      </c>
      <c r="O26" s="10">
        <v>4235</v>
      </c>
      <c r="P26" s="10">
        <v>903</v>
      </c>
      <c r="Q26" s="10">
        <v>3335</v>
      </c>
      <c r="R26" s="25">
        <f t="shared" si="5"/>
        <v>49.349136550278111</v>
      </c>
      <c r="S26" s="10">
        <v>21794</v>
      </c>
      <c r="T26" s="10">
        <v>7698</v>
      </c>
      <c r="U26" s="10">
        <v>12882</v>
      </c>
      <c r="W26" s="12">
        <f t="shared" si="6"/>
        <v>246.79810128425407</v>
      </c>
      <c r="X26" s="10">
        <v>5762</v>
      </c>
      <c r="Y26" s="10">
        <v>919</v>
      </c>
      <c r="AA26" s="12">
        <f t="shared" si="7"/>
        <v>746.98739043070566</v>
      </c>
      <c r="AB26" s="10">
        <v>308</v>
      </c>
      <c r="AC26" s="10">
        <v>0</v>
      </c>
      <c r="AD26" s="10">
        <v>0</v>
      </c>
      <c r="AE26" s="10">
        <v>0</v>
      </c>
      <c r="AF26" s="12">
        <f>SUM(AB26:AC26:AD26:AE26)/(B26/1000)</f>
        <v>1.7938786802178281</v>
      </c>
      <c r="AG26" s="10">
        <v>870219</v>
      </c>
      <c r="AH26">
        <f t="shared" si="8"/>
        <v>5068.4003611054486</v>
      </c>
      <c r="AI26" s="25">
        <f t="shared" si="9"/>
        <v>14.738129137607892</v>
      </c>
      <c r="AJ26" s="25">
        <f t="shared" si="10"/>
        <v>3.5393389480119372E-2</v>
      </c>
      <c r="AK26" s="10">
        <v>51</v>
      </c>
      <c r="AL26" s="10">
        <v>7</v>
      </c>
      <c r="AM26" s="10">
        <v>0</v>
      </c>
      <c r="AN26" s="10">
        <v>60</v>
      </c>
      <c r="AO26" s="12">
        <f t="shared" si="11"/>
        <v>85</v>
      </c>
      <c r="AP26" s="12">
        <f t="shared" si="12"/>
        <v>11.666666666666666</v>
      </c>
      <c r="AQ26" s="12">
        <f t="shared" si="13"/>
        <v>0</v>
      </c>
      <c r="AR26" s="11">
        <v>14</v>
      </c>
      <c r="AS26" s="10">
        <v>61</v>
      </c>
    </row>
    <row r="27" spans="1:45" x14ac:dyDescent="0.25">
      <c r="A27" s="5" t="s">
        <v>53</v>
      </c>
      <c r="B27" s="10">
        <v>225238</v>
      </c>
      <c r="C27" s="31">
        <v>1487622</v>
      </c>
      <c r="D27" s="18">
        <f t="shared" si="0"/>
        <v>6.6046670632841709</v>
      </c>
      <c r="E27" s="10">
        <v>18087</v>
      </c>
      <c r="F27" s="10">
        <v>75474</v>
      </c>
      <c r="H27" s="25">
        <f t="shared" si="1"/>
        <v>415.38727923352189</v>
      </c>
      <c r="I27" s="10">
        <v>8106</v>
      </c>
      <c r="J27" s="10">
        <v>18476</v>
      </c>
      <c r="L27" s="10">
        <f t="shared" si="2"/>
        <v>35.988598726680223</v>
      </c>
      <c r="M27" s="10">
        <f t="shared" si="3"/>
        <v>82.028787327182798</v>
      </c>
      <c r="N27" s="25">
        <f t="shared" si="4"/>
        <v>118.01738605386302</v>
      </c>
      <c r="O27" s="10">
        <v>4936</v>
      </c>
      <c r="P27" s="10">
        <v>2755</v>
      </c>
      <c r="Q27" s="10">
        <v>24</v>
      </c>
      <c r="R27" s="25">
        <f t="shared" si="5"/>
        <v>34.252657189284221</v>
      </c>
      <c r="S27" s="10">
        <v>32413</v>
      </c>
      <c r="T27" s="10">
        <v>4948</v>
      </c>
      <c r="U27" s="10">
        <v>14604</v>
      </c>
      <c r="W27" s="12">
        <f t="shared" si="6"/>
        <v>230.71151404292348</v>
      </c>
      <c r="X27" s="10">
        <v>13395</v>
      </c>
      <c r="Y27" s="10">
        <v>193</v>
      </c>
      <c r="AA27" s="12">
        <f t="shared" si="7"/>
        <v>858.6961347552367</v>
      </c>
      <c r="AB27" s="10">
        <v>3335</v>
      </c>
      <c r="AC27" s="10">
        <v>2488</v>
      </c>
      <c r="AD27" s="10">
        <v>30579</v>
      </c>
      <c r="AE27" s="10">
        <v>0</v>
      </c>
      <c r="AF27" s="12">
        <f>SUM(AB27:AC27:AD27:AE27)/(B27/1000)</f>
        <v>161.61571315674976</v>
      </c>
      <c r="AG27" s="10">
        <v>1323195</v>
      </c>
      <c r="AH27">
        <f t="shared" si="8"/>
        <v>5874.6525897051115</v>
      </c>
      <c r="AI27" s="25">
        <f t="shared" si="9"/>
        <v>14.616968776333044</v>
      </c>
      <c r="AJ27" s="25">
        <f t="shared" si="10"/>
        <v>2.7510684366249878</v>
      </c>
      <c r="AK27" s="10">
        <v>33</v>
      </c>
      <c r="AL27" s="10">
        <v>26</v>
      </c>
      <c r="AM27" s="10">
        <v>0</v>
      </c>
      <c r="AN27" s="10">
        <v>60</v>
      </c>
      <c r="AO27" s="12">
        <f t="shared" si="11"/>
        <v>55.000000000000007</v>
      </c>
      <c r="AP27" s="12">
        <f t="shared" si="12"/>
        <v>43.333333333333336</v>
      </c>
      <c r="AQ27" s="12">
        <f t="shared" si="13"/>
        <v>0</v>
      </c>
      <c r="AR27" s="11">
        <v>13.1</v>
      </c>
      <c r="AS27" s="10">
        <v>78</v>
      </c>
    </row>
    <row r="28" spans="1:45" x14ac:dyDescent="0.25">
      <c r="A28" s="5" t="s">
        <v>54</v>
      </c>
      <c r="B28" s="10">
        <v>51208</v>
      </c>
      <c r="C28" s="31">
        <v>391478</v>
      </c>
      <c r="D28" s="18">
        <f t="shared" si="0"/>
        <v>7.6448601780971721</v>
      </c>
      <c r="E28" s="10">
        <v>2003</v>
      </c>
      <c r="F28" s="10">
        <v>10628</v>
      </c>
      <c r="H28" s="25">
        <f t="shared" si="1"/>
        <v>246.66067801905953</v>
      </c>
      <c r="I28" s="10">
        <v>941</v>
      </c>
      <c r="J28" s="10">
        <v>2272</v>
      </c>
      <c r="L28" s="10">
        <f t="shared" si="2"/>
        <v>18.376034994532105</v>
      </c>
      <c r="M28" s="10">
        <f t="shared" si="3"/>
        <v>44.368067489454774</v>
      </c>
      <c r="N28" s="25">
        <f t="shared" si="4"/>
        <v>62.744102483986879</v>
      </c>
      <c r="O28" s="10">
        <v>667</v>
      </c>
      <c r="P28" s="10">
        <v>145</v>
      </c>
      <c r="Q28" s="10">
        <v>108</v>
      </c>
      <c r="R28" s="25">
        <f t="shared" si="5"/>
        <v>17.965942821434151</v>
      </c>
      <c r="S28" s="10">
        <v>11190</v>
      </c>
      <c r="T28" s="10">
        <v>761</v>
      </c>
      <c r="U28" s="10">
        <v>1803</v>
      </c>
      <c r="W28" s="12">
        <f t="shared" si="6"/>
        <v>268.59084518044057</v>
      </c>
      <c r="X28" s="10">
        <v>1640</v>
      </c>
      <c r="Y28" s="10">
        <v>13</v>
      </c>
      <c r="AA28" s="12">
        <f t="shared" si="7"/>
        <v>628.24168098734572</v>
      </c>
      <c r="AB28" s="10">
        <v>60</v>
      </c>
      <c r="AC28" s="10">
        <v>1492</v>
      </c>
      <c r="AD28" s="10">
        <v>0</v>
      </c>
      <c r="AE28" s="10">
        <v>494</v>
      </c>
      <c r="AF28" s="12">
        <f>SUM(AB28:AC28:AD28:AE28)/(B28/1000)</f>
        <v>39.954694578972038</v>
      </c>
      <c r="AG28" s="10">
        <v>241712</v>
      </c>
      <c r="AH28">
        <f t="shared" si="8"/>
        <v>4720.1999687548823</v>
      </c>
      <c r="AI28" s="25">
        <f t="shared" si="9"/>
        <v>13.309641225921757</v>
      </c>
      <c r="AJ28" s="25">
        <f t="shared" si="10"/>
        <v>0.84646190507711661</v>
      </c>
      <c r="AK28" s="10">
        <v>30</v>
      </c>
      <c r="AL28" s="10">
        <v>0</v>
      </c>
      <c r="AM28" s="10">
        <v>0</v>
      </c>
      <c r="AN28" s="10">
        <v>30</v>
      </c>
      <c r="AO28" s="12">
        <f t="shared" si="11"/>
        <v>100</v>
      </c>
      <c r="AP28" s="12">
        <f t="shared" si="12"/>
        <v>0</v>
      </c>
      <c r="AQ28" s="12">
        <f t="shared" si="13"/>
        <v>0</v>
      </c>
      <c r="AR28" s="11">
        <v>12.7</v>
      </c>
      <c r="AS28" s="10">
        <v>54</v>
      </c>
    </row>
    <row r="29" spans="1:45" x14ac:dyDescent="0.25">
      <c r="A29" s="5" t="s">
        <v>55</v>
      </c>
      <c r="B29" s="10">
        <v>353110</v>
      </c>
      <c r="C29" s="31">
        <v>2826679</v>
      </c>
      <c r="D29" s="18">
        <f t="shared" si="0"/>
        <v>8.0050947296876327</v>
      </c>
      <c r="E29" s="10">
        <v>13875</v>
      </c>
      <c r="F29" s="10">
        <v>53348</v>
      </c>
      <c r="H29" s="25">
        <f t="shared" si="1"/>
        <v>190.37410438673501</v>
      </c>
      <c r="I29" s="10">
        <v>4089</v>
      </c>
      <c r="J29" s="10">
        <v>14381</v>
      </c>
      <c r="K29" s="10">
        <v>238</v>
      </c>
      <c r="L29" s="10">
        <f t="shared" si="2"/>
        <v>11.579960918693891</v>
      </c>
      <c r="M29" s="10">
        <f t="shared" si="3"/>
        <v>40.726685735323272</v>
      </c>
      <c r="N29" s="25">
        <f t="shared" si="4"/>
        <v>52.980657585454956</v>
      </c>
      <c r="O29" s="10">
        <v>4048</v>
      </c>
      <c r="P29" s="10">
        <v>1179</v>
      </c>
      <c r="Q29" s="10">
        <v>1748</v>
      </c>
      <c r="R29" s="25">
        <f t="shared" si="5"/>
        <v>19.753051457053044</v>
      </c>
      <c r="S29" s="10">
        <v>32001</v>
      </c>
      <c r="T29" s="10">
        <v>11992</v>
      </c>
      <c r="U29" s="10">
        <v>12668</v>
      </c>
      <c r="W29" s="12">
        <f t="shared" si="6"/>
        <v>160.46274532015519</v>
      </c>
      <c r="X29" s="10">
        <v>7312</v>
      </c>
      <c r="Y29" s="10">
        <v>106</v>
      </c>
      <c r="AA29" s="12">
        <f t="shared" si="7"/>
        <v>444.57817677211068</v>
      </c>
      <c r="AB29" s="10">
        <v>0</v>
      </c>
      <c r="AC29" s="10">
        <v>53435</v>
      </c>
      <c r="AD29" s="10">
        <v>25260</v>
      </c>
      <c r="AE29" s="10">
        <v>5126</v>
      </c>
      <c r="AF29" s="12">
        <f>SUM(AB29:AC29:AD29:AE29)/(B29/1000)</f>
        <v>237.37928690776243</v>
      </c>
      <c r="AG29" s="10">
        <v>1792089</v>
      </c>
      <c r="AH29">
        <f t="shared" si="8"/>
        <v>5075.1578828127213</v>
      </c>
      <c r="AI29" s="25">
        <f t="shared" si="9"/>
        <v>8.7598885992827356</v>
      </c>
      <c r="AJ29" s="25">
        <f t="shared" si="10"/>
        <v>4.6772788628243349</v>
      </c>
      <c r="AK29" s="10">
        <v>60</v>
      </c>
      <c r="AL29" s="10">
        <v>0</v>
      </c>
      <c r="AM29" s="10">
        <v>0</v>
      </c>
      <c r="AN29" s="10">
        <v>60</v>
      </c>
      <c r="AO29" s="12">
        <f t="shared" si="11"/>
        <v>100</v>
      </c>
      <c r="AP29" s="12">
        <f t="shared" si="12"/>
        <v>0</v>
      </c>
      <c r="AQ29" s="12">
        <f t="shared" si="13"/>
        <v>0</v>
      </c>
      <c r="AR29" s="11">
        <v>11.4</v>
      </c>
      <c r="AS29" s="10">
        <v>62</v>
      </c>
    </row>
    <row r="30" spans="1:45" x14ac:dyDescent="0.25">
      <c r="A30" s="5" t="s">
        <v>56</v>
      </c>
      <c r="B30" s="10">
        <v>129579</v>
      </c>
      <c r="C30" s="31">
        <v>10064848</v>
      </c>
      <c r="D30" s="18">
        <f t="shared" si="0"/>
        <v>77.673450173253386</v>
      </c>
      <c r="E30" s="10">
        <v>10462</v>
      </c>
      <c r="F30" s="10">
        <v>106466</v>
      </c>
      <c r="H30" s="25">
        <f t="shared" si="1"/>
        <v>902.36843933044702</v>
      </c>
      <c r="I30" s="10">
        <v>2304</v>
      </c>
      <c r="J30" s="10">
        <v>7039</v>
      </c>
      <c r="L30" s="10">
        <f t="shared" si="2"/>
        <v>17.780658903062996</v>
      </c>
      <c r="M30" s="10">
        <f t="shared" si="3"/>
        <v>54.322073792821364</v>
      </c>
      <c r="N30" s="25">
        <f t="shared" si="4"/>
        <v>72.102732695884356</v>
      </c>
      <c r="O30" s="10">
        <v>3104</v>
      </c>
      <c r="P30" s="10">
        <v>657</v>
      </c>
      <c r="Q30" s="10">
        <v>1890</v>
      </c>
      <c r="R30" s="25">
        <f t="shared" si="5"/>
        <v>43.610461571705287</v>
      </c>
      <c r="S30" s="10">
        <v>25173</v>
      </c>
      <c r="T30" s="10">
        <v>2869</v>
      </c>
      <c r="U30" s="10">
        <v>24829</v>
      </c>
      <c r="W30" s="12">
        <f t="shared" si="6"/>
        <v>408.02136148604325</v>
      </c>
      <c r="X30" s="10">
        <v>7566</v>
      </c>
      <c r="Y30" s="10">
        <v>49</v>
      </c>
      <c r="AA30" s="12">
        <f t="shared" si="7"/>
        <v>1484.870233602667</v>
      </c>
      <c r="AB30" s="10">
        <v>98304</v>
      </c>
      <c r="AC30" s="10">
        <v>2350</v>
      </c>
      <c r="AD30" s="10">
        <v>5740</v>
      </c>
      <c r="AE30" s="10">
        <v>48338</v>
      </c>
      <c r="AF30" s="12">
        <f>SUM(AB30:AC30:AD30:AE30)/(B30/1000)</f>
        <v>1194.1132436583086</v>
      </c>
      <c r="AG30" s="10">
        <v>4792497</v>
      </c>
      <c r="AH30">
        <f t="shared" si="8"/>
        <v>36985.136480448222</v>
      </c>
      <c r="AI30" s="25">
        <f t="shared" si="9"/>
        <v>4.0147755961036591</v>
      </c>
      <c r="AJ30" s="25">
        <f t="shared" si="10"/>
        <v>3.228630085736099</v>
      </c>
      <c r="AK30" s="10">
        <v>60</v>
      </c>
      <c r="AL30" s="10">
        <v>0</v>
      </c>
      <c r="AM30" s="10">
        <v>0</v>
      </c>
      <c r="AN30" s="10">
        <v>60</v>
      </c>
      <c r="AO30" s="12">
        <f t="shared" si="11"/>
        <v>100</v>
      </c>
      <c r="AP30" s="12">
        <f t="shared" si="12"/>
        <v>0</v>
      </c>
      <c r="AQ30" s="12">
        <f t="shared" si="13"/>
        <v>0</v>
      </c>
      <c r="AR30" s="11">
        <v>13.6</v>
      </c>
      <c r="AS30" s="10">
        <v>74</v>
      </c>
    </row>
    <row r="31" spans="1:45" x14ac:dyDescent="0.25">
      <c r="A31" s="5" t="s">
        <v>57</v>
      </c>
      <c r="B31" s="10">
        <v>146881</v>
      </c>
      <c r="C31" s="31">
        <v>959719</v>
      </c>
      <c r="D31" s="18">
        <f t="shared" si="0"/>
        <v>6.5339901008299233</v>
      </c>
      <c r="E31" s="10">
        <v>20385</v>
      </c>
      <c r="F31" s="10">
        <v>35585</v>
      </c>
      <c r="H31" s="25">
        <f t="shared" si="1"/>
        <v>381.05677385094054</v>
      </c>
      <c r="I31" s="10">
        <v>4707</v>
      </c>
      <c r="J31" s="10">
        <v>16284</v>
      </c>
      <c r="K31" s="10">
        <v>2441</v>
      </c>
      <c r="L31" s="10">
        <f t="shared" si="2"/>
        <v>32.046350446960467</v>
      </c>
      <c r="M31" s="10">
        <f t="shared" si="3"/>
        <v>110.86525827030044</v>
      </c>
      <c r="N31" s="25">
        <f t="shared" si="4"/>
        <v>159.53050428578237</v>
      </c>
      <c r="O31" s="10">
        <v>4375</v>
      </c>
      <c r="P31" s="10">
        <v>434</v>
      </c>
      <c r="Q31" s="10">
        <v>825</v>
      </c>
      <c r="R31" s="25">
        <f t="shared" si="5"/>
        <v>38.357581988140062</v>
      </c>
      <c r="S31" s="10">
        <v>27758</v>
      </c>
      <c r="T31" s="10">
        <v>9328</v>
      </c>
      <c r="U31" s="10">
        <v>5894</v>
      </c>
      <c r="W31" s="12">
        <f t="shared" si="6"/>
        <v>292.61783348424916</v>
      </c>
      <c r="X31" s="10">
        <v>5928</v>
      </c>
      <c r="Y31" s="10">
        <v>3093</v>
      </c>
      <c r="AA31" s="12">
        <f t="shared" si="7"/>
        <v>932.97975912473362</v>
      </c>
      <c r="AB31" s="10">
        <v>1532</v>
      </c>
      <c r="AC31" s="10">
        <v>49562</v>
      </c>
      <c r="AD31" s="10">
        <v>103761</v>
      </c>
      <c r="AE31" s="10">
        <v>0</v>
      </c>
      <c r="AF31" s="12">
        <f>SUM(AB31:AC31:AD31:AE31)/(B31/1000)</f>
        <v>1054.288846072671</v>
      </c>
      <c r="AG31" s="10">
        <v>1029505</v>
      </c>
      <c r="AH31">
        <f t="shared" si="8"/>
        <v>7009.1094151047446</v>
      </c>
      <c r="AI31" s="25">
        <f t="shared" si="9"/>
        <v>13.310960121611842</v>
      </c>
      <c r="AJ31" s="25">
        <f t="shared" si="10"/>
        <v>15.041694795071416</v>
      </c>
      <c r="AK31" s="10">
        <v>23</v>
      </c>
      <c r="AL31" s="10">
        <v>22</v>
      </c>
      <c r="AM31" s="10">
        <v>0</v>
      </c>
      <c r="AN31" s="10">
        <v>45</v>
      </c>
      <c r="AO31" s="12">
        <f t="shared" si="11"/>
        <v>51.111111111111107</v>
      </c>
      <c r="AP31" s="12">
        <f t="shared" si="12"/>
        <v>48.888888888888886</v>
      </c>
      <c r="AQ31" s="12">
        <f t="shared" si="13"/>
        <v>0</v>
      </c>
      <c r="AR31" s="11">
        <v>11.6</v>
      </c>
      <c r="AS31" s="10">
        <v>59</v>
      </c>
    </row>
  </sheetData>
  <mergeCells count="6">
    <mergeCell ref="AK1:AQ1"/>
    <mergeCell ref="AR1:AS1"/>
    <mergeCell ref="E1:G1"/>
    <mergeCell ref="I1:K1"/>
    <mergeCell ref="S1:V1"/>
    <mergeCell ref="AB1:AC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AA3" zoomScale="80" zoomScaleNormal="80" workbookViewId="0">
      <selection activeCell="AO4" sqref="AO4:AQ31"/>
    </sheetView>
  </sheetViews>
  <sheetFormatPr defaultRowHeight="15" x14ac:dyDescent="0.25"/>
  <cols>
    <col min="1" max="1" width="19.7109375" style="5" customWidth="1"/>
    <col min="3" max="3" width="11.14062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1.710937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0" t="s">
        <v>140</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14" t="s">
        <v>79</v>
      </c>
      <c r="Q2" s="6" t="s">
        <v>14</v>
      </c>
      <c r="R2" s="8"/>
      <c r="S2" s="6" t="s">
        <v>15</v>
      </c>
      <c r="T2" s="6" t="s">
        <v>16</v>
      </c>
      <c r="U2" s="6" t="s">
        <v>17</v>
      </c>
      <c r="V2" s="15" t="s">
        <v>62</v>
      </c>
      <c r="W2" s="8"/>
      <c r="X2" s="6" t="s">
        <v>18</v>
      </c>
      <c r="Y2" s="6" t="s">
        <v>19</v>
      </c>
      <c r="Z2" s="15" t="s">
        <v>62</v>
      </c>
      <c r="AA2" s="8"/>
      <c r="AB2" s="15" t="s">
        <v>80</v>
      </c>
      <c r="AC2" s="15" t="s">
        <v>81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R3" s="25"/>
    </row>
    <row r="4" spans="1:49" x14ac:dyDescent="0.25">
      <c r="A4" s="5" t="s">
        <v>30</v>
      </c>
      <c r="B4" s="10">
        <v>159552</v>
      </c>
      <c r="C4" s="10">
        <v>1061990</v>
      </c>
      <c r="D4" s="18">
        <f t="shared" ref="D4:D31" si="0">C4/B4</f>
        <v>6.6560745086241475</v>
      </c>
      <c r="E4" s="10">
        <v>21606</v>
      </c>
      <c r="F4" s="10">
        <v>44398</v>
      </c>
      <c r="H4" s="25">
        <f t="shared" ref="H4:H31" si="1">(E4+F4)/(B4/1000)</f>
        <v>413.68331327717613</v>
      </c>
      <c r="I4" s="10">
        <v>4788</v>
      </c>
      <c r="J4" s="10">
        <v>20497</v>
      </c>
      <c r="L4" s="10">
        <f t="shared" ref="L4:L31" si="2">I4/(B4/1000)</f>
        <v>30.009025270758123</v>
      </c>
      <c r="M4" s="10">
        <f t="shared" ref="M4:M31" si="3">J4/(B4/1000)</f>
        <v>128.46595467308464</v>
      </c>
      <c r="N4" s="25">
        <f t="shared" ref="N4:N31" si="4">(I4+J4+K4)/(B4/1000)</f>
        <v>158.47497994384275</v>
      </c>
      <c r="O4" s="10">
        <v>5752</v>
      </c>
      <c r="P4" s="10">
        <v>881</v>
      </c>
      <c r="Q4" s="10">
        <v>1255</v>
      </c>
      <c r="R4" s="25">
        <f t="shared" ref="R4:R31" si="5">(O4+P4+Q4)/(B4/1000)</f>
        <v>49.438427597272366</v>
      </c>
      <c r="S4" s="10">
        <v>36437</v>
      </c>
      <c r="T4" s="10">
        <v>1787</v>
      </c>
      <c r="U4" s="10">
        <v>8016</v>
      </c>
      <c r="W4" s="12">
        <f t="shared" ref="W4:W31" si="6">(S4+T4+U4+V4)/(B4/1000)</f>
        <v>289.81147212194145</v>
      </c>
      <c r="X4" s="10">
        <v>6160</v>
      </c>
      <c r="Y4" s="10">
        <v>21</v>
      </c>
      <c r="AA4" s="12">
        <f t="shared" ref="AA4:AA31" si="7">(E4+F4+G4+I4+J4+K4+O4+P4+Q4+S4+T4+U4+V4+X4+Y4+Z4)/(B4/1000)</f>
        <v>950.14791415964703</v>
      </c>
      <c r="AB4" s="10">
        <v>21339</v>
      </c>
      <c r="AC4" s="10">
        <v>3601</v>
      </c>
      <c r="AD4" s="10">
        <v>14193</v>
      </c>
      <c r="AE4" s="10">
        <v>0</v>
      </c>
      <c r="AF4" s="12">
        <f>SUM(AB4:AC4:AD4:AE4)/(B4/1000)</f>
        <v>245.26800040112315</v>
      </c>
      <c r="AG4" s="10">
        <v>773682</v>
      </c>
      <c r="AH4">
        <f t="shared" ref="AH4:AH31" si="8">AG4/(B4/1000)</f>
        <v>4849.0899518652232</v>
      </c>
      <c r="AI4" s="25">
        <f t="shared" ref="AI4:AI31" si="9">AA4/AH4*100</f>
        <v>19.594355303600185</v>
      </c>
      <c r="AJ4" s="25">
        <f t="shared" ref="AJ4:AJ31" si="10">AF4/AH4*100</f>
        <v>5.0580212542103853</v>
      </c>
      <c r="AO4" s="12" t="s">
        <v>138</v>
      </c>
      <c r="AP4" s="12" t="s">
        <v>138</v>
      </c>
      <c r="AQ4" s="12" t="s">
        <v>138</v>
      </c>
      <c r="AR4" s="11">
        <v>12.1</v>
      </c>
      <c r="AS4" s="10">
        <v>58</v>
      </c>
    </row>
    <row r="5" spans="1:49" x14ac:dyDescent="0.25">
      <c r="A5" s="5" t="s">
        <v>31</v>
      </c>
      <c r="B5" s="10">
        <v>111542</v>
      </c>
      <c r="C5" s="10">
        <v>834993</v>
      </c>
      <c r="D5" s="18">
        <f t="shared" si="0"/>
        <v>7.4859066539958041</v>
      </c>
      <c r="E5" s="10">
        <v>24438</v>
      </c>
      <c r="F5" s="10">
        <v>42024</v>
      </c>
      <c r="H5" s="25">
        <f t="shared" si="1"/>
        <v>595.84730415448894</v>
      </c>
      <c r="I5" s="10">
        <v>6992</v>
      </c>
      <c r="J5" s="10">
        <v>20951</v>
      </c>
      <c r="L5" s="10">
        <f t="shared" si="2"/>
        <v>62.684907927058866</v>
      </c>
      <c r="M5" s="10">
        <f t="shared" si="3"/>
        <v>187.83059296049919</v>
      </c>
      <c r="N5" s="25">
        <f t="shared" si="4"/>
        <v>250.51550088755803</v>
      </c>
      <c r="O5" s="10">
        <v>13954</v>
      </c>
      <c r="P5" s="10">
        <v>658</v>
      </c>
      <c r="Q5" s="10">
        <v>1121</v>
      </c>
      <c r="R5" s="25">
        <f t="shared" si="5"/>
        <v>141.05000806870953</v>
      </c>
      <c r="S5" s="10">
        <v>42713</v>
      </c>
      <c r="T5" s="10">
        <v>12944</v>
      </c>
      <c r="U5" s="10">
        <v>13091</v>
      </c>
      <c r="W5" s="12">
        <f t="shared" si="6"/>
        <v>616.34182639723156</v>
      </c>
      <c r="X5" s="10">
        <v>5416</v>
      </c>
      <c r="Y5" s="10">
        <v>1509</v>
      </c>
      <c r="AA5" s="12">
        <f t="shared" si="7"/>
        <v>1665.8388768356315</v>
      </c>
      <c r="AB5" s="10">
        <v>32478</v>
      </c>
      <c r="AC5" s="10">
        <v>3887</v>
      </c>
      <c r="AD5" s="10">
        <v>16431</v>
      </c>
      <c r="AE5" s="10">
        <v>0</v>
      </c>
      <c r="AF5" s="12">
        <f>SUM(AB5:AC5:AD5:AE5)/(B5/1000)</f>
        <v>473.32843233938786</v>
      </c>
      <c r="AG5" s="10">
        <v>838509</v>
      </c>
      <c r="AH5">
        <f t="shared" si="8"/>
        <v>7517.4284126158755</v>
      </c>
      <c r="AI5" s="25">
        <f t="shared" si="9"/>
        <v>22.159690593660891</v>
      </c>
      <c r="AJ5" s="25">
        <f t="shared" si="10"/>
        <v>6.2964142304972288</v>
      </c>
      <c r="AO5" s="12" t="s">
        <v>138</v>
      </c>
      <c r="AP5" s="12" t="s">
        <v>138</v>
      </c>
      <c r="AQ5" s="12" t="s">
        <v>138</v>
      </c>
      <c r="AR5" s="11">
        <v>12.1</v>
      </c>
      <c r="AS5" s="10">
        <v>57</v>
      </c>
    </row>
    <row r="6" spans="1:49" x14ac:dyDescent="0.25">
      <c r="A6" s="5" t="s">
        <v>32</v>
      </c>
      <c r="B6" s="10">
        <v>108194</v>
      </c>
      <c r="C6" s="10">
        <v>521844</v>
      </c>
      <c r="D6" s="18">
        <f t="shared" si="0"/>
        <v>4.8232249477789892</v>
      </c>
      <c r="E6" s="10">
        <v>11069</v>
      </c>
      <c r="F6" s="10">
        <v>25362</v>
      </c>
      <c r="H6" s="25">
        <f t="shared" si="1"/>
        <v>336.71922657448658</v>
      </c>
      <c r="I6" s="10">
        <v>2441</v>
      </c>
      <c r="J6" s="10">
        <v>15985</v>
      </c>
      <c r="L6" s="10">
        <f t="shared" si="2"/>
        <v>22.561325027265838</v>
      </c>
      <c r="M6" s="10">
        <f t="shared" si="3"/>
        <v>147.74386749727341</v>
      </c>
      <c r="N6" s="25">
        <f t="shared" si="4"/>
        <v>170.30519252453925</v>
      </c>
      <c r="O6" s="10">
        <v>1983</v>
      </c>
      <c r="P6" s="10">
        <v>361</v>
      </c>
      <c r="Q6" s="10">
        <v>556</v>
      </c>
      <c r="R6" s="25">
        <f t="shared" si="5"/>
        <v>26.803704456809065</v>
      </c>
      <c r="S6" s="10">
        <v>43831</v>
      </c>
      <c r="T6" s="10">
        <v>595</v>
      </c>
      <c r="U6" s="10">
        <v>3249</v>
      </c>
      <c r="W6" s="12">
        <f t="shared" si="6"/>
        <v>440.64365861323176</v>
      </c>
      <c r="X6" s="10">
        <v>5275</v>
      </c>
      <c r="Y6" s="10">
        <v>203</v>
      </c>
      <c r="AA6" s="12">
        <f t="shared" si="7"/>
        <v>1025.1030556223081</v>
      </c>
      <c r="AB6" s="10">
        <v>52</v>
      </c>
      <c r="AC6" s="10">
        <v>16461</v>
      </c>
      <c r="AD6" s="10">
        <v>7665</v>
      </c>
      <c r="AE6" s="10">
        <v>0</v>
      </c>
      <c r="AF6" s="12">
        <f>SUM(AB6:AC6:AD6:AE6)/(B6/1000)</f>
        <v>223.46895391611363</v>
      </c>
      <c r="AG6" s="10">
        <v>462778</v>
      </c>
      <c r="AH6">
        <f t="shared" si="8"/>
        <v>4277.2981865907532</v>
      </c>
      <c r="AI6" s="25">
        <f t="shared" si="9"/>
        <v>23.966134950235322</v>
      </c>
      <c r="AJ6" s="25">
        <f t="shared" si="10"/>
        <v>5.2245353063455919</v>
      </c>
      <c r="AO6" s="12" t="s">
        <v>138</v>
      </c>
      <c r="AP6" s="12" t="s">
        <v>138</v>
      </c>
      <c r="AQ6" s="12" t="s">
        <v>138</v>
      </c>
      <c r="AR6" s="11">
        <v>12.1</v>
      </c>
      <c r="AS6" s="10">
        <v>69</v>
      </c>
    </row>
    <row r="7" spans="1:49" x14ac:dyDescent="0.25">
      <c r="A7" s="5" t="s">
        <v>33</v>
      </c>
      <c r="B7" s="10">
        <v>251294</v>
      </c>
      <c r="C7" s="10">
        <v>1594656</v>
      </c>
      <c r="D7" s="18">
        <f t="shared" si="0"/>
        <v>6.3457782517688441</v>
      </c>
      <c r="E7" s="10">
        <v>9635</v>
      </c>
      <c r="F7" s="10">
        <v>48731</v>
      </c>
      <c r="H7" s="25">
        <f t="shared" si="1"/>
        <v>232.26181285665396</v>
      </c>
      <c r="I7" s="10">
        <v>4090</v>
      </c>
      <c r="J7" s="10">
        <v>13141</v>
      </c>
      <c r="L7" s="10">
        <f t="shared" si="2"/>
        <v>16.275756683406687</v>
      </c>
      <c r="M7" s="10">
        <f t="shared" si="3"/>
        <v>52.293329725341628</v>
      </c>
      <c r="N7" s="25">
        <f t="shared" si="4"/>
        <v>68.569086408748319</v>
      </c>
      <c r="O7" s="10">
        <v>3736</v>
      </c>
      <c r="P7" s="10">
        <v>736</v>
      </c>
      <c r="Q7" s="10">
        <v>1092</v>
      </c>
      <c r="R7" s="25">
        <f t="shared" si="5"/>
        <v>22.141396133612421</v>
      </c>
      <c r="S7" s="10">
        <v>28451</v>
      </c>
      <c r="T7" s="10">
        <v>10701</v>
      </c>
      <c r="U7" s="10">
        <v>5347</v>
      </c>
      <c r="W7" s="12">
        <f t="shared" si="6"/>
        <v>177.07943683494233</v>
      </c>
      <c r="X7" s="10">
        <v>7003</v>
      </c>
      <c r="Y7" s="10">
        <v>73</v>
      </c>
      <c r="AA7" s="12">
        <f t="shared" si="7"/>
        <v>528.20998511703419</v>
      </c>
      <c r="AB7" s="10">
        <v>16008</v>
      </c>
      <c r="AC7" s="10">
        <v>44817</v>
      </c>
      <c r="AD7" s="10">
        <v>0</v>
      </c>
      <c r="AE7" s="10">
        <v>0</v>
      </c>
      <c r="AF7" s="12">
        <f>SUM(AB7:AC7:AD7:AE7)/(B7/1000)</f>
        <v>242.04716387975836</v>
      </c>
      <c r="AG7" s="10">
        <v>1038031</v>
      </c>
      <c r="AH7">
        <f t="shared" si="8"/>
        <v>4130.7432728198837</v>
      </c>
      <c r="AI7" s="25">
        <f t="shared" si="9"/>
        <v>12.787286699530171</v>
      </c>
      <c r="AJ7" s="25">
        <f t="shared" si="10"/>
        <v>5.8596515903667621</v>
      </c>
      <c r="AO7" s="12" t="s">
        <v>138</v>
      </c>
      <c r="AP7" s="12" t="s">
        <v>138</v>
      </c>
      <c r="AQ7" s="12" t="s">
        <v>138</v>
      </c>
      <c r="AR7" s="11">
        <v>12</v>
      </c>
      <c r="AS7" s="10">
        <v>65</v>
      </c>
    </row>
    <row r="8" spans="1:49" x14ac:dyDescent="0.25">
      <c r="A8" s="5" t="s">
        <v>34</v>
      </c>
      <c r="B8" s="10">
        <v>59031</v>
      </c>
      <c r="C8" s="10">
        <v>1216603</v>
      </c>
      <c r="D8" s="18">
        <f t="shared" si="0"/>
        <v>20.609561078077622</v>
      </c>
      <c r="E8" s="10">
        <v>2662</v>
      </c>
      <c r="F8" s="10">
        <v>21834</v>
      </c>
      <c r="H8" s="25">
        <f t="shared" si="1"/>
        <v>414.96840643051956</v>
      </c>
      <c r="I8" s="10">
        <v>1265</v>
      </c>
      <c r="J8" s="10">
        <v>4660</v>
      </c>
      <c r="L8" s="10">
        <f t="shared" si="2"/>
        <v>21.429418441158035</v>
      </c>
      <c r="M8" s="10">
        <f t="shared" si="3"/>
        <v>78.941573071775849</v>
      </c>
      <c r="N8" s="25">
        <f t="shared" si="4"/>
        <v>100.37099151293388</v>
      </c>
      <c r="O8" s="10">
        <v>1087</v>
      </c>
      <c r="P8" s="10">
        <v>206</v>
      </c>
      <c r="Q8" s="10">
        <v>245</v>
      </c>
      <c r="R8" s="25">
        <f t="shared" si="5"/>
        <v>26.054107164032459</v>
      </c>
      <c r="S8" s="10">
        <v>8084</v>
      </c>
      <c r="T8" s="10">
        <v>613</v>
      </c>
      <c r="U8" s="10">
        <v>2698</v>
      </c>
      <c r="W8" s="12">
        <f t="shared" si="6"/>
        <v>193.03416848774373</v>
      </c>
      <c r="X8" s="10">
        <v>2597</v>
      </c>
      <c r="Y8" s="10">
        <v>30</v>
      </c>
      <c r="AA8" s="12">
        <f t="shared" si="7"/>
        <v>778.92971489556339</v>
      </c>
      <c r="AB8" s="10">
        <v>15954</v>
      </c>
      <c r="AC8" s="10">
        <v>4958</v>
      </c>
      <c r="AD8" s="10">
        <v>0</v>
      </c>
      <c r="AE8" s="10">
        <v>0</v>
      </c>
      <c r="AF8" s="12">
        <f>SUM(AB8:AC8:AD8:AE8)/(B8/1000)</f>
        <v>354.25454422252716</v>
      </c>
      <c r="AG8" s="10">
        <v>611672</v>
      </c>
      <c r="AH8">
        <f t="shared" si="8"/>
        <v>10361.877657501991</v>
      </c>
      <c r="AI8" s="25">
        <f t="shared" si="9"/>
        <v>7.5172641546449732</v>
      </c>
      <c r="AJ8" s="25">
        <f t="shared" si="10"/>
        <v>3.4188257759060412</v>
      </c>
      <c r="AO8" s="12" t="s">
        <v>138</v>
      </c>
      <c r="AP8" s="12" t="s">
        <v>138</v>
      </c>
      <c r="AQ8" s="12" t="s">
        <v>138</v>
      </c>
      <c r="AR8" s="11">
        <v>12.9</v>
      </c>
      <c r="AS8" s="10">
        <v>52</v>
      </c>
    </row>
    <row r="9" spans="1:49" x14ac:dyDescent="0.25">
      <c r="A9" s="5" t="s">
        <v>35</v>
      </c>
      <c r="B9" s="10">
        <v>106891</v>
      </c>
      <c r="C9" s="10">
        <v>655340</v>
      </c>
      <c r="D9" s="18">
        <f t="shared" si="0"/>
        <v>6.1309184122143119</v>
      </c>
      <c r="E9" s="10">
        <v>5987</v>
      </c>
      <c r="F9" s="10">
        <v>22157</v>
      </c>
      <c r="H9" s="25">
        <f t="shared" si="1"/>
        <v>263.29625506356939</v>
      </c>
      <c r="I9" s="10">
        <v>3415</v>
      </c>
      <c r="J9" s="10">
        <v>14058</v>
      </c>
      <c r="L9" s="10">
        <f t="shared" si="2"/>
        <v>31.948433450898577</v>
      </c>
      <c r="M9" s="10">
        <f t="shared" si="3"/>
        <v>131.51715298762289</v>
      </c>
      <c r="N9" s="25">
        <f t="shared" si="4"/>
        <v>163.46558643852148</v>
      </c>
      <c r="O9" s="10">
        <v>3639</v>
      </c>
      <c r="P9" s="10">
        <v>481</v>
      </c>
      <c r="Q9" s="10">
        <v>420</v>
      </c>
      <c r="R9" s="25">
        <f t="shared" si="5"/>
        <v>42.473173606758287</v>
      </c>
      <c r="S9" s="10">
        <v>26978</v>
      </c>
      <c r="T9" s="10">
        <v>5779</v>
      </c>
      <c r="U9" s="10">
        <v>3571</v>
      </c>
      <c r="W9" s="12">
        <f t="shared" si="6"/>
        <v>339.86023145073017</v>
      </c>
      <c r="X9" s="10">
        <v>4360</v>
      </c>
      <c r="Y9" s="10">
        <v>27</v>
      </c>
      <c r="AA9" s="12">
        <f t="shared" si="7"/>
        <v>850.13705550514067</v>
      </c>
      <c r="AB9" s="10">
        <v>1866</v>
      </c>
      <c r="AC9" s="10">
        <v>22874</v>
      </c>
      <c r="AD9" s="10">
        <v>0</v>
      </c>
      <c r="AE9" s="10">
        <v>0</v>
      </c>
      <c r="AF9" s="12">
        <f>SUM(AB9:AC9:AD9:AE9)/(B9/1000)</f>
        <v>231.45073018308369</v>
      </c>
      <c r="AG9" s="10">
        <v>476166</v>
      </c>
      <c r="AH9">
        <f t="shared" si="8"/>
        <v>4454.6874853823056</v>
      </c>
      <c r="AI9" s="25">
        <f t="shared" si="9"/>
        <v>19.084100922787428</v>
      </c>
      <c r="AJ9" s="25">
        <f t="shared" si="10"/>
        <v>5.1956670572867436</v>
      </c>
      <c r="AO9" s="12" t="s">
        <v>138</v>
      </c>
      <c r="AP9" s="12" t="s">
        <v>138</v>
      </c>
      <c r="AQ9" s="12" t="s">
        <v>138</v>
      </c>
      <c r="AR9" s="11">
        <v>15.9</v>
      </c>
      <c r="AS9" s="10">
        <v>65</v>
      </c>
    </row>
    <row r="10" spans="1:49" x14ac:dyDescent="0.25">
      <c r="A10" s="5" t="s">
        <v>36</v>
      </c>
      <c r="B10" s="10">
        <v>69888</v>
      </c>
      <c r="C10" s="10">
        <v>1206643</v>
      </c>
      <c r="D10" s="18">
        <f t="shared" si="0"/>
        <v>17.265381753663004</v>
      </c>
      <c r="E10" s="10">
        <v>7200</v>
      </c>
      <c r="F10" s="10">
        <v>19970</v>
      </c>
      <c r="H10" s="25">
        <f t="shared" si="1"/>
        <v>388.76488095238091</v>
      </c>
      <c r="I10" s="10">
        <v>1902</v>
      </c>
      <c r="J10" s="10">
        <v>14086</v>
      </c>
      <c r="L10" s="10">
        <f t="shared" si="2"/>
        <v>27.214972527472526</v>
      </c>
      <c r="M10" s="10">
        <f t="shared" si="3"/>
        <v>201.55105311355311</v>
      </c>
      <c r="N10" s="25">
        <f t="shared" si="4"/>
        <v>228.76602564102564</v>
      </c>
      <c r="O10" s="10">
        <v>2561</v>
      </c>
      <c r="P10" s="10">
        <v>506</v>
      </c>
      <c r="Q10" s="10">
        <v>518</v>
      </c>
      <c r="R10" s="25">
        <f t="shared" si="5"/>
        <v>51.296359890109883</v>
      </c>
      <c r="S10" s="10">
        <v>11467</v>
      </c>
      <c r="T10" s="10">
        <v>5540</v>
      </c>
      <c r="U10" s="10">
        <v>8408</v>
      </c>
      <c r="W10" s="12">
        <f t="shared" si="6"/>
        <v>363.6532738095238</v>
      </c>
      <c r="X10" s="10">
        <v>6959</v>
      </c>
      <c r="Y10" s="10">
        <v>34</v>
      </c>
      <c r="AA10" s="12">
        <f t="shared" si="7"/>
        <v>1132.5406364468863</v>
      </c>
      <c r="AB10" s="10">
        <v>2065</v>
      </c>
      <c r="AC10" s="10">
        <v>0</v>
      </c>
      <c r="AD10" s="10">
        <v>23592</v>
      </c>
      <c r="AE10" s="10">
        <v>0</v>
      </c>
      <c r="AF10" s="12">
        <f>SUM(AB10:AC10:AD10:AE10)/(B10/1000)</f>
        <v>367.11595695970692</v>
      </c>
      <c r="AG10" s="10">
        <v>702415</v>
      </c>
      <c r="AH10">
        <f t="shared" si="8"/>
        <v>10050.580929487178</v>
      </c>
      <c r="AI10" s="25">
        <f t="shared" si="9"/>
        <v>11.268409700817893</v>
      </c>
      <c r="AJ10" s="25">
        <f t="shared" si="10"/>
        <v>3.6526839546421987</v>
      </c>
      <c r="AO10" s="12" t="s">
        <v>138</v>
      </c>
      <c r="AP10" s="12" t="s">
        <v>138</v>
      </c>
      <c r="AQ10" s="12" t="s">
        <v>138</v>
      </c>
      <c r="AR10" s="11">
        <v>16</v>
      </c>
      <c r="AS10" s="10">
        <v>88</v>
      </c>
    </row>
    <row r="11" spans="1:49" x14ac:dyDescent="0.25">
      <c r="A11" s="5" t="s">
        <v>37</v>
      </c>
      <c r="B11" s="10">
        <v>150928</v>
      </c>
      <c r="C11" s="10">
        <v>1125426</v>
      </c>
      <c r="D11" s="18">
        <f t="shared" si="0"/>
        <v>7.4567078341990882</v>
      </c>
      <c r="E11" s="10">
        <v>4899</v>
      </c>
      <c r="F11" s="10">
        <v>39107</v>
      </c>
      <c r="H11" s="25">
        <f t="shared" si="1"/>
        <v>291.56949008798898</v>
      </c>
      <c r="I11" s="10">
        <v>3690</v>
      </c>
      <c r="J11" s="10">
        <v>10710</v>
      </c>
      <c r="L11" s="10">
        <f t="shared" si="2"/>
        <v>24.448743771864731</v>
      </c>
      <c r="M11" s="10">
        <f t="shared" si="3"/>
        <v>70.960988020778117</v>
      </c>
      <c r="N11" s="25">
        <f t="shared" si="4"/>
        <v>95.409731792642845</v>
      </c>
      <c r="O11" s="10">
        <v>2653</v>
      </c>
      <c r="P11" s="10">
        <v>705</v>
      </c>
      <c r="Q11" s="10">
        <v>637</v>
      </c>
      <c r="R11" s="25">
        <f t="shared" si="5"/>
        <v>26.469574896639458</v>
      </c>
      <c r="S11" s="10">
        <v>11259</v>
      </c>
      <c r="T11" s="10">
        <v>9437</v>
      </c>
      <c r="U11" s="10">
        <v>4037</v>
      </c>
      <c r="W11" s="12">
        <f t="shared" si="6"/>
        <v>163.87284002968303</v>
      </c>
      <c r="X11" s="10">
        <v>5258</v>
      </c>
      <c r="Y11" s="10">
        <v>0</v>
      </c>
      <c r="AA11" s="12">
        <f t="shared" si="7"/>
        <v>612.15944026290686</v>
      </c>
      <c r="AB11" s="10">
        <v>184</v>
      </c>
      <c r="AC11" s="10">
        <v>0</v>
      </c>
      <c r="AD11" s="10">
        <v>5217</v>
      </c>
      <c r="AE11" s="10">
        <v>0</v>
      </c>
      <c r="AF11" s="12">
        <f>SUM(AB11:AC11:AD11:AE11)/(B11/1000)</f>
        <v>35.785275098060005</v>
      </c>
      <c r="AG11" s="10">
        <v>635576</v>
      </c>
      <c r="AH11">
        <f t="shared" si="8"/>
        <v>4211.1205342944977</v>
      </c>
      <c r="AI11" s="25">
        <f t="shared" si="9"/>
        <v>14.536735181945199</v>
      </c>
      <c r="AJ11" s="25">
        <f t="shared" si="10"/>
        <v>0.84978035671579799</v>
      </c>
      <c r="AO11" s="12" t="s">
        <v>138</v>
      </c>
      <c r="AP11" s="12" t="s">
        <v>138</v>
      </c>
      <c r="AQ11" s="12" t="s">
        <v>138</v>
      </c>
      <c r="AR11" s="11">
        <v>14.3</v>
      </c>
      <c r="AS11" s="10">
        <v>58</v>
      </c>
    </row>
    <row r="12" spans="1:49" x14ac:dyDescent="0.25">
      <c r="A12" s="5" t="s">
        <v>38</v>
      </c>
      <c r="B12" s="10">
        <v>100924</v>
      </c>
      <c r="C12" s="10">
        <v>915181</v>
      </c>
      <c r="D12" s="18">
        <f t="shared" si="0"/>
        <v>9.06802148151084</v>
      </c>
      <c r="E12" s="10">
        <v>5299</v>
      </c>
      <c r="F12" s="10">
        <v>29812</v>
      </c>
      <c r="H12" s="25">
        <f t="shared" si="1"/>
        <v>347.89544607823706</v>
      </c>
      <c r="I12" s="10">
        <v>2842</v>
      </c>
      <c r="J12" s="10">
        <v>19754</v>
      </c>
      <c r="L12" s="10">
        <f t="shared" si="2"/>
        <v>28.159803416432165</v>
      </c>
      <c r="M12" s="10">
        <f t="shared" si="3"/>
        <v>195.73144148071816</v>
      </c>
      <c r="N12" s="25">
        <f t="shared" si="4"/>
        <v>223.89124489715033</v>
      </c>
      <c r="O12" s="10">
        <v>2108</v>
      </c>
      <c r="P12" s="10">
        <v>434</v>
      </c>
      <c r="Q12" s="10">
        <v>379</v>
      </c>
      <c r="R12" s="25">
        <f t="shared" si="5"/>
        <v>28.942570647219689</v>
      </c>
      <c r="S12" s="10">
        <v>21792</v>
      </c>
      <c r="T12" s="10">
        <v>1873</v>
      </c>
      <c r="U12" s="10">
        <v>6331</v>
      </c>
      <c r="W12" s="12">
        <f t="shared" si="6"/>
        <v>297.21374499623477</v>
      </c>
      <c r="X12" s="10">
        <v>3978</v>
      </c>
      <c r="Y12" s="10">
        <v>245</v>
      </c>
      <c r="AA12" s="12">
        <f t="shared" si="7"/>
        <v>939.78637390511665</v>
      </c>
      <c r="AB12" s="10">
        <v>0</v>
      </c>
      <c r="AC12" s="10">
        <v>30656</v>
      </c>
      <c r="AD12" s="10">
        <v>35065</v>
      </c>
      <c r="AE12" s="10">
        <v>0</v>
      </c>
      <c r="AF12" s="12">
        <f>SUM(AB12:AC12:AD12:AE12)/(B12/1000)</f>
        <v>651.19297689350401</v>
      </c>
      <c r="AG12" s="10">
        <v>684137</v>
      </c>
      <c r="AH12">
        <f t="shared" si="8"/>
        <v>6778.7344932820733</v>
      </c>
      <c r="AI12" s="25">
        <f t="shared" si="9"/>
        <v>13.863743665376962</v>
      </c>
      <c r="AJ12" s="25">
        <f t="shared" si="10"/>
        <v>9.606409242593223</v>
      </c>
      <c r="AO12" s="12" t="s">
        <v>138</v>
      </c>
      <c r="AP12" s="12" t="s">
        <v>138</v>
      </c>
      <c r="AQ12" s="12" t="s">
        <v>138</v>
      </c>
      <c r="AR12" s="11">
        <v>14.8</v>
      </c>
      <c r="AS12" s="10">
        <v>81</v>
      </c>
    </row>
    <row r="13" spans="1:49" x14ac:dyDescent="0.25">
      <c r="A13" s="5" t="s">
        <v>39</v>
      </c>
      <c r="B13" s="10">
        <v>215333</v>
      </c>
      <c r="C13" s="10">
        <v>1420081</v>
      </c>
      <c r="D13" s="18">
        <f t="shared" si="0"/>
        <v>6.5948136142625611</v>
      </c>
      <c r="E13" s="10">
        <v>11561</v>
      </c>
      <c r="F13" s="10">
        <v>35856</v>
      </c>
      <c r="H13" s="25">
        <f t="shared" si="1"/>
        <v>220.20312724942298</v>
      </c>
      <c r="I13" s="10">
        <v>4339</v>
      </c>
      <c r="J13" s="10">
        <v>12521</v>
      </c>
      <c r="L13" s="10">
        <f t="shared" si="2"/>
        <v>20.150185990999987</v>
      </c>
      <c r="M13" s="10">
        <f t="shared" si="3"/>
        <v>58.147148834595718</v>
      </c>
      <c r="N13" s="25">
        <f t="shared" si="4"/>
        <v>78.297334825595712</v>
      </c>
      <c r="O13" s="10">
        <v>8616</v>
      </c>
      <c r="P13" s="10">
        <v>572</v>
      </c>
      <c r="Q13" s="10">
        <v>1046</v>
      </c>
      <c r="R13" s="25">
        <f t="shared" si="5"/>
        <v>47.526389359735852</v>
      </c>
      <c r="S13" s="10">
        <v>18898</v>
      </c>
      <c r="T13" s="10">
        <v>8148</v>
      </c>
      <c r="U13" s="10">
        <v>10090</v>
      </c>
      <c r="W13" s="12">
        <f t="shared" si="6"/>
        <v>172.45847129794319</v>
      </c>
      <c r="X13" s="10">
        <v>10083</v>
      </c>
      <c r="Y13" s="10">
        <v>27</v>
      </c>
      <c r="AA13" s="12">
        <f t="shared" si="7"/>
        <v>565.43585980783257</v>
      </c>
      <c r="AB13" s="10">
        <v>6247</v>
      </c>
      <c r="AC13" s="10">
        <v>12035</v>
      </c>
      <c r="AD13" s="10">
        <v>9579</v>
      </c>
      <c r="AE13" s="10">
        <v>9609</v>
      </c>
      <c r="AF13" s="12">
        <f>SUM(AB13:AC13:AD13:AE13)/(B13/1000)</f>
        <v>174.00955729033637</v>
      </c>
      <c r="AG13" s="10">
        <v>889014</v>
      </c>
      <c r="AH13">
        <f t="shared" si="8"/>
        <v>4128.5543785671498</v>
      </c>
      <c r="AI13" s="25">
        <f t="shared" si="9"/>
        <v>13.695734825323335</v>
      </c>
      <c r="AJ13" s="25">
        <f t="shared" si="10"/>
        <v>4.2147817694659473</v>
      </c>
      <c r="AO13" s="12" t="s">
        <v>138</v>
      </c>
      <c r="AP13" s="12" t="s">
        <v>138</v>
      </c>
      <c r="AQ13" s="12" t="s">
        <v>138</v>
      </c>
      <c r="AR13" s="11">
        <v>14.5</v>
      </c>
      <c r="AS13" s="10">
        <v>54</v>
      </c>
    </row>
    <row r="14" spans="1:49" x14ac:dyDescent="0.25">
      <c r="A14" s="5" t="s">
        <v>40</v>
      </c>
      <c r="B14" s="10">
        <v>135523</v>
      </c>
      <c r="C14" s="10">
        <v>1137121</v>
      </c>
      <c r="D14" s="18">
        <f t="shared" si="0"/>
        <v>8.390612663533128</v>
      </c>
      <c r="E14" s="10">
        <v>6040</v>
      </c>
      <c r="F14" s="10">
        <v>38122</v>
      </c>
      <c r="H14" s="25">
        <f t="shared" si="1"/>
        <v>325.86350656346156</v>
      </c>
      <c r="I14" s="10">
        <v>2556</v>
      </c>
      <c r="J14" s="10">
        <v>8319</v>
      </c>
      <c r="K14" s="10">
        <v>210</v>
      </c>
      <c r="L14" s="10">
        <f t="shared" si="2"/>
        <v>18.860267260907744</v>
      </c>
      <c r="M14" s="10">
        <f t="shared" si="3"/>
        <v>61.384414453635181</v>
      </c>
      <c r="N14" s="25">
        <f t="shared" si="4"/>
        <v>81.794234189030647</v>
      </c>
      <c r="O14" s="10">
        <v>2064</v>
      </c>
      <c r="P14" s="10">
        <v>673</v>
      </c>
      <c r="Q14" s="10">
        <v>975</v>
      </c>
      <c r="R14" s="25">
        <f t="shared" si="5"/>
        <v>27.390184691897318</v>
      </c>
      <c r="S14" s="10">
        <v>17049</v>
      </c>
      <c r="T14" s="10">
        <v>6063</v>
      </c>
      <c r="U14" s="10">
        <v>5186</v>
      </c>
      <c r="W14" s="12">
        <f t="shared" si="6"/>
        <v>208.80588534787455</v>
      </c>
      <c r="X14" s="10">
        <v>5337</v>
      </c>
      <c r="Y14" s="10">
        <v>24</v>
      </c>
      <c r="AA14" s="12">
        <f t="shared" si="7"/>
        <v>683.41167181954359</v>
      </c>
      <c r="AB14" s="10">
        <v>13110</v>
      </c>
      <c r="AC14" s="10">
        <v>59970</v>
      </c>
      <c r="AD14" s="10">
        <v>0</v>
      </c>
      <c r="AE14" s="10">
        <v>1271</v>
      </c>
      <c r="AF14" s="12">
        <f>SUM(AB14:AC14:AD14:AE14)/(B14/1000)</f>
        <v>548.62274300303272</v>
      </c>
      <c r="AG14" s="10">
        <v>757494</v>
      </c>
      <c r="AH14">
        <f t="shared" si="8"/>
        <v>5589.4128671885956</v>
      </c>
      <c r="AI14" s="25">
        <f t="shared" si="9"/>
        <v>12.226895526565228</v>
      </c>
      <c r="AJ14" s="25">
        <f t="shared" si="10"/>
        <v>9.8153912770266167</v>
      </c>
      <c r="AO14" s="12" t="s">
        <v>138</v>
      </c>
      <c r="AP14" s="12" t="s">
        <v>138</v>
      </c>
      <c r="AQ14" s="12" t="s">
        <v>138</v>
      </c>
      <c r="AR14" s="11">
        <v>14.5</v>
      </c>
      <c r="AS14" s="10">
        <v>66</v>
      </c>
    </row>
    <row r="15" spans="1:49" x14ac:dyDescent="0.25">
      <c r="A15" s="5" t="s">
        <v>41</v>
      </c>
      <c r="B15" s="10">
        <v>88947</v>
      </c>
      <c r="C15" s="10">
        <v>1458050</v>
      </c>
      <c r="D15" s="18">
        <f t="shared" si="0"/>
        <v>16.392346003800014</v>
      </c>
      <c r="E15" s="10">
        <v>11457</v>
      </c>
      <c r="F15" s="10">
        <v>33337</v>
      </c>
      <c r="H15" s="25">
        <f t="shared" si="1"/>
        <v>503.60326936265415</v>
      </c>
      <c r="I15" s="10">
        <v>1454</v>
      </c>
      <c r="J15" s="10">
        <v>5879</v>
      </c>
      <c r="L15" s="10">
        <f t="shared" si="2"/>
        <v>16.3468132708242</v>
      </c>
      <c r="M15" s="10">
        <f t="shared" si="3"/>
        <v>66.095540040698396</v>
      </c>
      <c r="N15" s="25">
        <f t="shared" si="4"/>
        <v>82.442353311522595</v>
      </c>
      <c r="O15" s="10">
        <v>3111</v>
      </c>
      <c r="P15" s="10">
        <v>347</v>
      </c>
      <c r="Q15" s="10">
        <v>421</v>
      </c>
      <c r="R15" s="25">
        <f t="shared" si="5"/>
        <v>43.610239805727005</v>
      </c>
      <c r="S15" s="10">
        <v>12070</v>
      </c>
      <c r="T15" s="10">
        <v>3882</v>
      </c>
      <c r="U15" s="10">
        <v>2614</v>
      </c>
      <c r="W15" s="12">
        <f t="shared" si="6"/>
        <v>208.73104208123939</v>
      </c>
      <c r="X15" s="10">
        <v>5901</v>
      </c>
      <c r="Y15" s="10">
        <v>46</v>
      </c>
      <c r="AA15" s="12">
        <f t="shared" si="7"/>
        <v>905.24694480983055</v>
      </c>
      <c r="AB15" s="10">
        <v>1777</v>
      </c>
      <c r="AC15" s="10">
        <v>16914</v>
      </c>
      <c r="AD15" s="10">
        <v>700</v>
      </c>
      <c r="AE15" s="10">
        <v>129</v>
      </c>
      <c r="AF15" s="12">
        <f>SUM(AB15:AC15:AD15:AE15)/(B15/1000)</f>
        <v>219.45653029332072</v>
      </c>
      <c r="AG15" s="10">
        <v>799686</v>
      </c>
      <c r="AH15">
        <f t="shared" si="8"/>
        <v>8990.5899018516648</v>
      </c>
      <c r="AI15" s="25">
        <f t="shared" si="9"/>
        <v>10.068827014603231</v>
      </c>
      <c r="AJ15" s="25">
        <f t="shared" si="10"/>
        <v>2.440958076044847</v>
      </c>
      <c r="AO15" s="12" t="s">
        <v>138</v>
      </c>
      <c r="AP15" s="12" t="s">
        <v>138</v>
      </c>
      <c r="AQ15" s="12" t="s">
        <v>138</v>
      </c>
      <c r="AR15" s="11">
        <v>10.9</v>
      </c>
      <c r="AS15" s="10">
        <v>54</v>
      </c>
    </row>
    <row r="16" spans="1:49" x14ac:dyDescent="0.25">
      <c r="A16" s="5" t="s">
        <v>42</v>
      </c>
      <c r="B16" s="10">
        <v>38860</v>
      </c>
      <c r="C16" s="10">
        <v>1686386</v>
      </c>
      <c r="D16" s="18">
        <f t="shared" si="0"/>
        <v>43.396448790530108</v>
      </c>
      <c r="E16" s="10">
        <v>1560</v>
      </c>
      <c r="F16" s="10">
        <v>18781</v>
      </c>
      <c r="H16" s="25">
        <f t="shared" si="1"/>
        <v>523.44312918167782</v>
      </c>
      <c r="I16" s="10">
        <v>751</v>
      </c>
      <c r="J16" s="10">
        <v>3987</v>
      </c>
      <c r="L16" s="10">
        <f t="shared" si="2"/>
        <v>19.325784868759651</v>
      </c>
      <c r="M16" s="10">
        <f t="shared" si="3"/>
        <v>102.5990735975296</v>
      </c>
      <c r="N16" s="25">
        <f t="shared" si="4"/>
        <v>121.92485846628925</v>
      </c>
      <c r="O16" s="10">
        <v>1103</v>
      </c>
      <c r="P16" s="10">
        <v>169</v>
      </c>
      <c r="Q16" s="10">
        <v>373</v>
      </c>
      <c r="R16" s="25">
        <f t="shared" si="5"/>
        <v>42.331446217189914</v>
      </c>
      <c r="S16" s="10">
        <v>24500</v>
      </c>
      <c r="T16" s="10">
        <v>1310</v>
      </c>
      <c r="U16" s="10">
        <v>7952</v>
      </c>
      <c r="W16" s="12">
        <f t="shared" si="6"/>
        <v>868.8111168296449</v>
      </c>
      <c r="X16" s="10">
        <v>2600</v>
      </c>
      <c r="Y16" s="10">
        <v>26</v>
      </c>
      <c r="AA16" s="12">
        <f t="shared" si="7"/>
        <v>1624.0864642305712</v>
      </c>
      <c r="AB16" s="10">
        <v>1624</v>
      </c>
      <c r="AC16" s="10">
        <v>0</v>
      </c>
      <c r="AD16" s="10">
        <v>665</v>
      </c>
      <c r="AE16" s="10">
        <v>0</v>
      </c>
      <c r="AF16" s="12">
        <f>SUM(AB16:AC16:AD16:AE16)/(B16/1000)</f>
        <v>58.903757076685537</v>
      </c>
      <c r="AG16" s="10">
        <v>837438</v>
      </c>
      <c r="AH16">
        <f t="shared" si="8"/>
        <v>21550.12866700978</v>
      </c>
      <c r="AI16" s="25">
        <f t="shared" si="9"/>
        <v>7.536319106608488</v>
      </c>
      <c r="AJ16" s="25">
        <f t="shared" si="10"/>
        <v>0.27333366768644363</v>
      </c>
      <c r="AO16" s="12" t="s">
        <v>138</v>
      </c>
      <c r="AP16" s="12" t="s">
        <v>138</v>
      </c>
      <c r="AQ16" s="12" t="s">
        <v>138</v>
      </c>
      <c r="AR16" s="11">
        <v>9.6</v>
      </c>
      <c r="AS16" s="10">
        <v>72</v>
      </c>
    </row>
    <row r="17" spans="1:45" x14ac:dyDescent="0.25">
      <c r="A17" s="5" t="s">
        <v>43</v>
      </c>
      <c r="B17" s="10">
        <v>321795</v>
      </c>
      <c r="C17" s="10">
        <v>2116363</v>
      </c>
      <c r="D17" s="18">
        <f t="shared" si="0"/>
        <v>6.5767429574729253</v>
      </c>
      <c r="E17" s="10">
        <v>5316</v>
      </c>
      <c r="F17" s="10">
        <v>72267</v>
      </c>
      <c r="H17" s="25">
        <f t="shared" si="1"/>
        <v>241.09448561972684</v>
      </c>
      <c r="I17" s="10">
        <v>3902</v>
      </c>
      <c r="J17" s="10">
        <v>19279</v>
      </c>
      <c r="L17" s="10">
        <f t="shared" si="2"/>
        <v>12.125732220823815</v>
      </c>
      <c r="M17" s="10">
        <f t="shared" si="3"/>
        <v>59.910812784536738</v>
      </c>
      <c r="N17" s="25">
        <f t="shared" si="4"/>
        <v>72.036545005360551</v>
      </c>
      <c r="O17" s="10">
        <v>3278</v>
      </c>
      <c r="P17" s="10">
        <v>1743</v>
      </c>
      <c r="Q17" s="10">
        <v>703</v>
      </c>
      <c r="R17" s="25">
        <f t="shared" si="5"/>
        <v>17.787721996923505</v>
      </c>
      <c r="S17" s="10">
        <v>29097</v>
      </c>
      <c r="T17" s="10">
        <v>8027</v>
      </c>
      <c r="U17" s="10">
        <v>7631</v>
      </c>
      <c r="W17" s="12">
        <f t="shared" si="6"/>
        <v>139.07922745847512</v>
      </c>
      <c r="X17" s="10">
        <v>11260</v>
      </c>
      <c r="Y17" s="10">
        <v>137</v>
      </c>
      <c r="AA17" s="12">
        <f t="shared" si="7"/>
        <v>505.41493808169793</v>
      </c>
      <c r="AB17" s="10">
        <v>0</v>
      </c>
      <c r="AC17" s="10">
        <v>44916</v>
      </c>
      <c r="AD17" s="10">
        <v>21408</v>
      </c>
      <c r="AE17" s="10">
        <v>4015</v>
      </c>
      <c r="AF17" s="12">
        <f>SUM(AB17:AC17:AD17:AE17)/(B17/1000)</f>
        <v>218.58325952858186</v>
      </c>
      <c r="AG17" s="10">
        <v>1240690</v>
      </c>
      <c r="AH17">
        <f t="shared" si="8"/>
        <v>3855.5291412234496</v>
      </c>
      <c r="AI17" s="25">
        <f t="shared" si="9"/>
        <v>13.108834600101554</v>
      </c>
      <c r="AJ17" s="25">
        <f t="shared" si="10"/>
        <v>5.6693452836727953</v>
      </c>
      <c r="AO17" s="12" t="s">
        <v>138</v>
      </c>
      <c r="AP17" s="12" t="s">
        <v>138</v>
      </c>
      <c r="AQ17" s="12" t="s">
        <v>138</v>
      </c>
      <c r="AR17" s="11">
        <v>16</v>
      </c>
      <c r="AS17" s="10">
        <v>68</v>
      </c>
    </row>
    <row r="18" spans="1:45" x14ac:dyDescent="0.25">
      <c r="A18" s="5" t="s">
        <v>44</v>
      </c>
      <c r="B18" s="10">
        <v>180677</v>
      </c>
      <c r="C18" s="10">
        <v>3259889</v>
      </c>
      <c r="D18" s="18">
        <f t="shared" si="0"/>
        <v>18.042634092883986</v>
      </c>
      <c r="E18" s="10">
        <v>5530</v>
      </c>
      <c r="F18" s="10">
        <v>63558</v>
      </c>
      <c r="H18" s="25">
        <f t="shared" si="1"/>
        <v>382.3840333855444</v>
      </c>
      <c r="I18" s="10">
        <v>2528</v>
      </c>
      <c r="J18" s="10">
        <v>12784</v>
      </c>
      <c r="K18" s="10">
        <v>73</v>
      </c>
      <c r="L18" s="10">
        <f t="shared" si="2"/>
        <v>13.991819656071332</v>
      </c>
      <c r="M18" s="10">
        <f t="shared" si="3"/>
        <v>70.756100665829081</v>
      </c>
      <c r="N18" s="25">
        <f t="shared" si="4"/>
        <v>85.151956253424629</v>
      </c>
      <c r="O18" s="10">
        <v>5986</v>
      </c>
      <c r="P18" s="10">
        <v>832</v>
      </c>
      <c r="Q18" s="10">
        <v>616</v>
      </c>
      <c r="R18" s="25">
        <f t="shared" si="5"/>
        <v>41.145248150013565</v>
      </c>
      <c r="S18" s="10">
        <v>11546</v>
      </c>
      <c r="T18" s="10">
        <v>4143</v>
      </c>
      <c r="U18" s="10">
        <v>5275</v>
      </c>
      <c r="W18" s="12">
        <f t="shared" si="6"/>
        <v>116.0302639516928</v>
      </c>
      <c r="X18" s="10">
        <v>6351</v>
      </c>
      <c r="Y18" s="10">
        <v>1273</v>
      </c>
      <c r="AA18" s="12">
        <f t="shared" si="7"/>
        <v>666.90835026040952</v>
      </c>
      <c r="AB18" s="10">
        <v>7441</v>
      </c>
      <c r="AC18" s="10">
        <v>15663</v>
      </c>
      <c r="AD18" s="10">
        <v>7170</v>
      </c>
      <c r="AE18" s="10">
        <v>0</v>
      </c>
      <c r="AF18" s="12">
        <f>SUM(AB18:AC18:AD18:AE18)/(B18/1000)</f>
        <v>167.5586820679998</v>
      </c>
      <c r="AG18" s="10">
        <v>1633843</v>
      </c>
      <c r="AH18">
        <f t="shared" si="8"/>
        <v>9042.8942256070222</v>
      </c>
      <c r="AI18" s="25">
        <f t="shared" si="9"/>
        <v>7.3749436145333425</v>
      </c>
      <c r="AJ18" s="25">
        <f t="shared" si="10"/>
        <v>1.8529320136634917</v>
      </c>
      <c r="AO18" s="12" t="s">
        <v>138</v>
      </c>
      <c r="AP18" s="12" t="s">
        <v>138</v>
      </c>
      <c r="AQ18" s="12" t="s">
        <v>138</v>
      </c>
      <c r="AR18" s="11">
        <v>12.9</v>
      </c>
      <c r="AS18" s="10">
        <v>98</v>
      </c>
    </row>
    <row r="19" spans="1:45" x14ac:dyDescent="0.25">
      <c r="A19" s="5" t="s">
        <v>45</v>
      </c>
      <c r="B19" s="10">
        <v>296147</v>
      </c>
      <c r="C19" s="10">
        <v>2262473</v>
      </c>
      <c r="D19" s="18">
        <f t="shared" si="0"/>
        <v>7.6396958267346964</v>
      </c>
      <c r="E19" s="10">
        <v>22921</v>
      </c>
      <c r="F19" s="10">
        <v>55035</v>
      </c>
      <c r="H19" s="25">
        <f t="shared" si="1"/>
        <v>263.23413710083167</v>
      </c>
      <c r="I19" s="10">
        <v>4803</v>
      </c>
      <c r="J19" s="10">
        <v>22447</v>
      </c>
      <c r="L19" s="10">
        <f t="shared" si="2"/>
        <v>16.218296994398052</v>
      </c>
      <c r="M19" s="10">
        <f t="shared" si="3"/>
        <v>75.796817121226965</v>
      </c>
      <c r="N19" s="25">
        <f t="shared" si="4"/>
        <v>92.015114115625011</v>
      </c>
      <c r="O19" s="10">
        <v>4165</v>
      </c>
      <c r="P19" s="10">
        <v>1424</v>
      </c>
      <c r="Q19" s="10">
        <v>1033</v>
      </c>
      <c r="R19" s="25">
        <f t="shared" si="5"/>
        <v>22.360516905455736</v>
      </c>
      <c r="S19" s="10">
        <v>12108</v>
      </c>
      <c r="T19" s="10">
        <v>9213</v>
      </c>
      <c r="U19" s="10">
        <v>13096</v>
      </c>
      <c r="W19" s="12">
        <f t="shared" si="6"/>
        <v>116.21593330339326</v>
      </c>
      <c r="X19" s="10">
        <v>8140</v>
      </c>
      <c r="Y19" s="10">
        <v>3917</v>
      </c>
      <c r="AA19" s="12">
        <f t="shared" si="7"/>
        <v>534.53859063235484</v>
      </c>
      <c r="AB19" s="10">
        <v>399</v>
      </c>
      <c r="AC19" s="10">
        <v>22631</v>
      </c>
      <c r="AD19" s="10">
        <v>32164</v>
      </c>
      <c r="AE19" s="10">
        <v>0</v>
      </c>
      <c r="AF19" s="12">
        <f>SUM(AB19:AC19:AD19:AE19)/(B19/1000)</f>
        <v>186.37365902744247</v>
      </c>
      <c r="AG19" s="10">
        <v>1340335</v>
      </c>
      <c r="AH19">
        <f t="shared" si="8"/>
        <v>4525.9111184648164</v>
      </c>
      <c r="AI19" s="25">
        <f t="shared" si="9"/>
        <v>11.810629432194188</v>
      </c>
      <c r="AJ19" s="25">
        <f t="shared" si="10"/>
        <v>4.117925742444986</v>
      </c>
      <c r="AO19" s="12" t="s">
        <v>138</v>
      </c>
      <c r="AP19" s="12" t="s">
        <v>138</v>
      </c>
      <c r="AQ19" s="12" t="s">
        <v>138</v>
      </c>
      <c r="AR19" s="11">
        <v>14.8</v>
      </c>
      <c r="AS19" s="10">
        <v>56</v>
      </c>
    </row>
    <row r="20" spans="1:45" x14ac:dyDescent="0.25">
      <c r="A20" s="5" t="s">
        <v>46</v>
      </c>
      <c r="B20" s="10">
        <v>219953</v>
      </c>
      <c r="C20" s="10">
        <v>1620038</v>
      </c>
      <c r="D20" s="18">
        <f t="shared" si="0"/>
        <v>7.3653826044654993</v>
      </c>
      <c r="E20" s="10">
        <v>7971</v>
      </c>
      <c r="F20" s="10">
        <v>41384</v>
      </c>
      <c r="H20" s="25">
        <f t="shared" si="1"/>
        <v>224.38884670816037</v>
      </c>
      <c r="I20" s="10">
        <v>2818</v>
      </c>
      <c r="J20" s="10">
        <v>10403</v>
      </c>
      <c r="L20" s="10">
        <f t="shared" si="2"/>
        <v>12.811827981432396</v>
      </c>
      <c r="M20" s="10">
        <f t="shared" si="3"/>
        <v>47.296467881774745</v>
      </c>
      <c r="N20" s="25">
        <f t="shared" si="4"/>
        <v>60.10829586320714</v>
      </c>
      <c r="O20" s="10">
        <v>4152</v>
      </c>
      <c r="P20" s="10">
        <v>745</v>
      </c>
      <c r="Q20" s="10">
        <v>554</v>
      </c>
      <c r="R20" s="25">
        <f t="shared" si="5"/>
        <v>24.782567184807665</v>
      </c>
      <c r="S20" s="10">
        <v>11851</v>
      </c>
      <c r="T20" s="10">
        <v>5856</v>
      </c>
      <c r="U20" s="10">
        <v>5411</v>
      </c>
      <c r="W20" s="12">
        <f t="shared" si="6"/>
        <v>105.10427227634995</v>
      </c>
      <c r="X20" s="10">
        <v>4949</v>
      </c>
      <c r="Y20" s="10">
        <v>52</v>
      </c>
      <c r="AA20" s="12">
        <f t="shared" si="7"/>
        <v>437.12065759503167</v>
      </c>
      <c r="AB20" s="10">
        <v>0</v>
      </c>
      <c r="AC20" s="10">
        <v>16827</v>
      </c>
      <c r="AD20" s="10">
        <v>29806</v>
      </c>
      <c r="AE20" s="10">
        <v>0</v>
      </c>
      <c r="AF20" s="12">
        <f>SUM(AB20:AC20:AD20:AE20)/(B20/1000)</f>
        <v>212.01347560615221</v>
      </c>
      <c r="AG20" s="10">
        <v>986038</v>
      </c>
      <c r="AH20">
        <f t="shared" si="8"/>
        <v>4482.9486299345772</v>
      </c>
      <c r="AI20" s="25">
        <f t="shared" si="9"/>
        <v>9.7507398294994712</v>
      </c>
      <c r="AJ20" s="25">
        <f t="shared" si="10"/>
        <v>4.7293309182810388</v>
      </c>
      <c r="AO20" s="12" t="s">
        <v>138</v>
      </c>
      <c r="AP20" s="12" t="s">
        <v>138</v>
      </c>
      <c r="AQ20" s="12" t="s">
        <v>138</v>
      </c>
      <c r="AR20" s="11">
        <v>12.7</v>
      </c>
      <c r="AS20" s="10">
        <v>55</v>
      </c>
    </row>
    <row r="21" spans="1:45" x14ac:dyDescent="0.25">
      <c r="A21" s="5" t="s">
        <v>47</v>
      </c>
      <c r="B21" s="10">
        <v>144923</v>
      </c>
      <c r="C21" s="10">
        <v>1794752</v>
      </c>
      <c r="D21" s="18">
        <f t="shared" si="0"/>
        <v>12.384176424722094</v>
      </c>
      <c r="E21" s="10">
        <v>10371</v>
      </c>
      <c r="F21" s="10">
        <v>36941</v>
      </c>
      <c r="H21" s="25">
        <f t="shared" si="1"/>
        <v>326.46301829247255</v>
      </c>
      <c r="I21" s="10">
        <v>2785</v>
      </c>
      <c r="J21" s="10">
        <v>7104</v>
      </c>
      <c r="K21" s="10">
        <v>92</v>
      </c>
      <c r="L21" s="10">
        <f t="shared" si="2"/>
        <v>19.2171014952768</v>
      </c>
      <c r="M21" s="10">
        <f t="shared" si="3"/>
        <v>49.019134298903552</v>
      </c>
      <c r="N21" s="25">
        <f t="shared" si="4"/>
        <v>68.871055664042288</v>
      </c>
      <c r="O21" s="10">
        <v>2532</v>
      </c>
      <c r="P21" s="10">
        <v>545</v>
      </c>
      <c r="Q21" s="10">
        <v>406</v>
      </c>
      <c r="R21" s="25">
        <f t="shared" si="5"/>
        <v>24.033452247055333</v>
      </c>
      <c r="S21" s="10">
        <v>21357</v>
      </c>
      <c r="T21" s="10">
        <v>5192</v>
      </c>
      <c r="U21" s="10">
        <v>5652</v>
      </c>
      <c r="W21" s="12">
        <f t="shared" si="6"/>
        <v>222.1938546676511</v>
      </c>
      <c r="X21" s="10">
        <v>5129</v>
      </c>
      <c r="Y21" s="10">
        <v>32</v>
      </c>
      <c r="AA21" s="12">
        <f t="shared" si="7"/>
        <v>677.17339552728004</v>
      </c>
      <c r="AB21" s="10">
        <v>5034</v>
      </c>
      <c r="AC21" s="10">
        <v>918</v>
      </c>
      <c r="AD21" s="10">
        <v>1050</v>
      </c>
      <c r="AE21" s="10">
        <v>0</v>
      </c>
      <c r="AF21" s="12">
        <f>SUM(AB21:AC21:AD21:AE21)/(B21/1000)</f>
        <v>48.315312269274031</v>
      </c>
      <c r="AG21" s="10">
        <v>968888</v>
      </c>
      <c r="AH21">
        <f t="shared" si="8"/>
        <v>6685.536457291113</v>
      </c>
      <c r="AI21" s="25">
        <f t="shared" si="9"/>
        <v>10.128931310946157</v>
      </c>
      <c r="AJ21" s="25">
        <f t="shared" si="10"/>
        <v>0.72268414925151314</v>
      </c>
      <c r="AO21" s="12" t="s">
        <v>138</v>
      </c>
      <c r="AP21" s="12" t="s">
        <v>138</v>
      </c>
      <c r="AQ21" s="12" t="s">
        <v>138</v>
      </c>
      <c r="AR21" s="11">
        <v>13.8</v>
      </c>
      <c r="AS21" s="10">
        <v>107</v>
      </c>
    </row>
    <row r="22" spans="1:45" x14ac:dyDescent="0.25">
      <c r="A22" s="5" t="s">
        <v>48</v>
      </c>
      <c r="B22" s="10">
        <v>155089</v>
      </c>
      <c r="C22" s="10">
        <v>744897</v>
      </c>
      <c r="D22" s="18">
        <f t="shared" si="0"/>
        <v>4.8030292283785441</v>
      </c>
      <c r="E22" s="10">
        <v>17432</v>
      </c>
      <c r="F22" s="10">
        <v>39674</v>
      </c>
      <c r="H22" s="25">
        <f t="shared" si="1"/>
        <v>368.21438013011885</v>
      </c>
      <c r="I22" s="10">
        <v>4885</v>
      </c>
      <c r="J22" s="10">
        <v>20066</v>
      </c>
      <c r="L22" s="10">
        <f t="shared" si="2"/>
        <v>31.498043059146685</v>
      </c>
      <c r="M22" s="10">
        <f t="shared" si="3"/>
        <v>129.38377318829833</v>
      </c>
      <c r="N22" s="25">
        <f t="shared" si="4"/>
        <v>160.88181624744502</v>
      </c>
      <c r="O22" s="10">
        <v>13215</v>
      </c>
      <c r="P22" s="10">
        <v>681</v>
      </c>
      <c r="Q22" s="10">
        <v>619</v>
      </c>
      <c r="R22" s="25">
        <f t="shared" si="5"/>
        <v>93.591421699798175</v>
      </c>
      <c r="S22" s="10">
        <v>34359</v>
      </c>
      <c r="T22" s="10">
        <v>8170</v>
      </c>
      <c r="U22" s="10">
        <v>7488</v>
      </c>
      <c r="W22" s="12">
        <f t="shared" si="6"/>
        <v>322.50514220866728</v>
      </c>
      <c r="X22" s="10">
        <v>6755</v>
      </c>
      <c r="Y22" s="10">
        <v>111</v>
      </c>
      <c r="AA22" s="12">
        <f t="shared" si="7"/>
        <v>989.46411415380851</v>
      </c>
      <c r="AB22" s="10">
        <v>1461</v>
      </c>
      <c r="AC22" s="10">
        <v>18456</v>
      </c>
      <c r="AD22" s="10">
        <v>31250</v>
      </c>
      <c r="AE22" s="10">
        <v>0</v>
      </c>
      <c r="AF22" s="12">
        <f>SUM(AB22:AC22:AD22:AE22)/(B22/1000)</f>
        <v>329.92023934643981</v>
      </c>
      <c r="AG22" s="10">
        <v>754692</v>
      </c>
      <c r="AH22">
        <f t="shared" si="8"/>
        <v>4866.1865122607023</v>
      </c>
      <c r="AI22" s="25">
        <f t="shared" si="9"/>
        <v>20.333460537543793</v>
      </c>
      <c r="AJ22" s="25">
        <f t="shared" si="10"/>
        <v>6.7798519130983239</v>
      </c>
      <c r="AO22" s="12" t="s">
        <v>138</v>
      </c>
      <c r="AP22" s="12" t="s">
        <v>138</v>
      </c>
      <c r="AQ22" s="12" t="s">
        <v>138</v>
      </c>
      <c r="AR22" s="11">
        <v>17.2</v>
      </c>
      <c r="AS22" s="10">
        <v>63</v>
      </c>
    </row>
    <row r="23" spans="1:45" x14ac:dyDescent="0.25">
      <c r="A23" s="5" t="s">
        <v>49</v>
      </c>
      <c r="B23" s="10">
        <v>97627</v>
      </c>
      <c r="C23" s="10">
        <v>3116627</v>
      </c>
      <c r="D23" s="18">
        <f t="shared" si="0"/>
        <v>31.923822303256273</v>
      </c>
      <c r="E23" s="10">
        <v>7372</v>
      </c>
      <c r="F23" s="10">
        <v>61280</v>
      </c>
      <c r="H23" s="25">
        <f t="shared" si="1"/>
        <v>703.20710459196744</v>
      </c>
      <c r="I23" s="10">
        <v>2333</v>
      </c>
      <c r="J23" s="10">
        <v>6326</v>
      </c>
      <c r="L23" s="10">
        <f t="shared" si="2"/>
        <v>23.897077652698538</v>
      </c>
      <c r="M23" s="10">
        <f t="shared" si="3"/>
        <v>64.797648191586347</v>
      </c>
      <c r="N23" s="25">
        <f t="shared" si="4"/>
        <v>88.694725844284889</v>
      </c>
      <c r="O23" s="10">
        <v>2850</v>
      </c>
      <c r="P23" s="10">
        <v>789</v>
      </c>
      <c r="Q23" s="10">
        <v>1237</v>
      </c>
      <c r="R23" s="25">
        <f t="shared" si="5"/>
        <v>49.945199586180053</v>
      </c>
      <c r="S23" s="10">
        <v>17000</v>
      </c>
      <c r="T23" s="10">
        <v>2209</v>
      </c>
      <c r="U23" s="10">
        <v>5941</v>
      </c>
      <c r="W23" s="12">
        <f t="shared" si="6"/>
        <v>257.61316029377122</v>
      </c>
      <c r="X23" s="10">
        <v>8691</v>
      </c>
      <c r="Y23" s="10">
        <v>141</v>
      </c>
      <c r="AA23" s="12">
        <f t="shared" si="7"/>
        <v>1189.9269669251335</v>
      </c>
      <c r="AB23" s="10">
        <v>4610</v>
      </c>
      <c r="AC23" s="10">
        <v>6660</v>
      </c>
      <c r="AD23" s="10">
        <v>1653</v>
      </c>
      <c r="AE23" s="10">
        <v>0</v>
      </c>
      <c r="AF23" s="12">
        <f>SUM(AB23:AC23:AD23:AE23)/(B23/1000)</f>
        <v>132.3711678121831</v>
      </c>
      <c r="AG23" s="10">
        <v>1492150</v>
      </c>
      <c r="AH23">
        <f t="shared" si="8"/>
        <v>15284.193921763448</v>
      </c>
      <c r="AI23" s="25">
        <f t="shared" si="9"/>
        <v>7.785343296585463</v>
      </c>
      <c r="AJ23" s="25">
        <f t="shared" si="10"/>
        <v>0.86606574406058368</v>
      </c>
      <c r="AO23" s="12" t="s">
        <v>138</v>
      </c>
      <c r="AP23" s="12" t="s">
        <v>138</v>
      </c>
      <c r="AQ23" s="12" t="s">
        <v>138</v>
      </c>
      <c r="AR23" s="11">
        <v>10.9</v>
      </c>
      <c r="AS23" s="10">
        <v>87</v>
      </c>
    </row>
    <row r="24" spans="1:45" x14ac:dyDescent="0.25">
      <c r="A24" s="5" t="s">
        <v>50</v>
      </c>
      <c r="B24" s="10">
        <v>198133</v>
      </c>
      <c r="C24" s="10">
        <v>2052583</v>
      </c>
      <c r="D24" s="18">
        <f t="shared" si="0"/>
        <v>10.359622072042518</v>
      </c>
      <c r="E24" s="10">
        <v>12013</v>
      </c>
      <c r="F24" s="10">
        <v>52442</v>
      </c>
      <c r="H24" s="25">
        <f t="shared" si="1"/>
        <v>325.31178551780874</v>
      </c>
      <c r="I24" s="10">
        <v>3073</v>
      </c>
      <c r="J24" s="10">
        <v>16266</v>
      </c>
      <c r="L24" s="10">
        <f t="shared" si="2"/>
        <v>15.509783832072396</v>
      </c>
      <c r="M24" s="10">
        <f t="shared" si="3"/>
        <v>82.096369610312266</v>
      </c>
      <c r="N24" s="25">
        <f t="shared" si="4"/>
        <v>97.606153442384652</v>
      </c>
      <c r="O24" s="10">
        <v>2066</v>
      </c>
      <c r="P24" s="10">
        <v>868</v>
      </c>
      <c r="Q24" s="10">
        <v>519</v>
      </c>
      <c r="R24" s="25">
        <f t="shared" si="5"/>
        <v>17.427687462462082</v>
      </c>
      <c r="S24" s="10">
        <v>23562</v>
      </c>
      <c r="T24" s="10">
        <v>6917</v>
      </c>
      <c r="U24" s="10">
        <v>8317</v>
      </c>
      <c r="W24" s="12">
        <f t="shared" si="6"/>
        <v>195.80786643315346</v>
      </c>
      <c r="X24" s="10">
        <v>8299</v>
      </c>
      <c r="Y24" s="10">
        <v>53</v>
      </c>
      <c r="AA24" s="12">
        <f t="shared" si="7"/>
        <v>678.30699580584758</v>
      </c>
      <c r="AB24" s="10">
        <v>12800</v>
      </c>
      <c r="AC24" s="10">
        <v>28428</v>
      </c>
      <c r="AD24" s="10">
        <v>2761</v>
      </c>
      <c r="AE24" s="10">
        <v>0</v>
      </c>
      <c r="AF24" s="12">
        <f>SUM(AB24:AC24:AD24:AE24)/(B24/1000)</f>
        <v>222.0175336768736</v>
      </c>
      <c r="AG24" s="10">
        <v>1154996</v>
      </c>
      <c r="AH24">
        <f t="shared" si="8"/>
        <v>5829.3974249620205</v>
      </c>
      <c r="AI24" s="25">
        <f t="shared" si="9"/>
        <v>11.635971033665918</v>
      </c>
      <c r="AJ24" s="25">
        <f t="shared" si="10"/>
        <v>3.8085846184748688</v>
      </c>
      <c r="AO24" s="12" t="s">
        <v>138</v>
      </c>
      <c r="AP24" s="12" t="s">
        <v>138</v>
      </c>
      <c r="AQ24" s="12" t="s">
        <v>138</v>
      </c>
      <c r="AR24" s="11">
        <v>14</v>
      </c>
      <c r="AS24" s="10">
        <v>69</v>
      </c>
    </row>
    <row r="25" spans="1:45" x14ac:dyDescent="0.25">
      <c r="A25" s="5" t="s">
        <v>51</v>
      </c>
      <c r="B25" s="10">
        <v>97042</v>
      </c>
      <c r="C25" s="10">
        <v>829691</v>
      </c>
      <c r="D25" s="18">
        <f t="shared" si="0"/>
        <v>8.5498134828218717</v>
      </c>
      <c r="E25" s="10">
        <v>3224</v>
      </c>
      <c r="F25" s="10">
        <v>43064</v>
      </c>
      <c r="H25" s="25">
        <f t="shared" si="1"/>
        <v>476.98934481976875</v>
      </c>
      <c r="I25" s="10">
        <v>3509</v>
      </c>
      <c r="J25" s="10">
        <v>23402</v>
      </c>
      <c r="L25" s="10">
        <f t="shared" si="2"/>
        <v>36.159600997506232</v>
      </c>
      <c r="M25" s="10">
        <f t="shared" si="3"/>
        <v>241.15331505945878</v>
      </c>
      <c r="N25" s="25">
        <f t="shared" si="4"/>
        <v>277.31291605696504</v>
      </c>
      <c r="O25" s="10">
        <v>2326</v>
      </c>
      <c r="P25" s="10">
        <v>435</v>
      </c>
      <c r="Q25" s="10">
        <v>808</v>
      </c>
      <c r="R25" s="25">
        <f t="shared" si="5"/>
        <v>36.777889985779353</v>
      </c>
      <c r="S25" s="10">
        <v>28411</v>
      </c>
      <c r="T25" s="10">
        <v>4465</v>
      </c>
      <c r="U25" s="10">
        <v>10150</v>
      </c>
      <c r="W25" s="12">
        <f t="shared" si="6"/>
        <v>443.37503349065355</v>
      </c>
      <c r="X25" s="10">
        <v>6709</v>
      </c>
      <c r="Y25" s="10">
        <v>4506</v>
      </c>
      <c r="AA25" s="12">
        <f t="shared" si="7"/>
        <v>1350.0237010778837</v>
      </c>
      <c r="AB25" s="10">
        <v>10651</v>
      </c>
      <c r="AC25" s="10">
        <v>10729</v>
      </c>
      <c r="AD25" s="10">
        <v>0</v>
      </c>
      <c r="AE25" s="10">
        <v>0</v>
      </c>
      <c r="AF25" s="12">
        <f>SUM(AB25:AC25:AD25:AE25)/(B25/1000)</f>
        <v>220.31697615465467</v>
      </c>
      <c r="AG25" s="10">
        <v>618169</v>
      </c>
      <c r="AH25">
        <f t="shared" si="8"/>
        <v>6370.1180931967601</v>
      </c>
      <c r="AI25" s="25">
        <f t="shared" si="9"/>
        <v>21.193071797518154</v>
      </c>
      <c r="AJ25" s="25">
        <f t="shared" si="10"/>
        <v>3.4586011268763066</v>
      </c>
      <c r="AO25" s="12" t="s">
        <v>138</v>
      </c>
      <c r="AP25" s="12" t="s">
        <v>138</v>
      </c>
      <c r="AQ25" s="12" t="s">
        <v>138</v>
      </c>
      <c r="AR25" s="11">
        <v>17.5</v>
      </c>
      <c r="AS25" s="10">
        <v>80</v>
      </c>
    </row>
    <row r="26" spans="1:45" x14ac:dyDescent="0.25">
      <c r="A26" s="5" t="s">
        <v>52</v>
      </c>
      <c r="B26" s="10">
        <v>171695</v>
      </c>
      <c r="C26" s="10">
        <v>1324859</v>
      </c>
      <c r="D26" s="18">
        <f t="shared" si="0"/>
        <v>7.7163516701127</v>
      </c>
      <c r="E26" s="10">
        <v>8438</v>
      </c>
      <c r="F26" s="10">
        <v>51518</v>
      </c>
      <c r="H26" s="25">
        <f t="shared" si="1"/>
        <v>349.20061737383151</v>
      </c>
      <c r="I26" s="10">
        <v>3164</v>
      </c>
      <c r="J26" s="10">
        <v>13735</v>
      </c>
      <c r="L26" s="10">
        <f t="shared" si="2"/>
        <v>18.428026442237691</v>
      </c>
      <c r="M26" s="10">
        <f t="shared" si="3"/>
        <v>79.996505431142438</v>
      </c>
      <c r="N26" s="25">
        <f t="shared" si="4"/>
        <v>98.424531873380133</v>
      </c>
      <c r="O26" s="10">
        <v>6124</v>
      </c>
      <c r="P26" s="10">
        <v>1039</v>
      </c>
      <c r="Q26" s="10">
        <v>2041</v>
      </c>
      <c r="R26" s="25">
        <f t="shared" si="5"/>
        <v>53.606686275080811</v>
      </c>
      <c r="S26" s="10">
        <v>21553</v>
      </c>
      <c r="T26" s="10">
        <v>7731</v>
      </c>
      <c r="U26" s="10">
        <v>13495</v>
      </c>
      <c r="W26" s="12">
        <f t="shared" si="6"/>
        <v>249.15693526311193</v>
      </c>
      <c r="X26" s="10">
        <v>7976</v>
      </c>
      <c r="Y26" s="10">
        <v>860</v>
      </c>
      <c r="AA26" s="12">
        <f t="shared" si="7"/>
        <v>801.8521214945107</v>
      </c>
      <c r="AB26" s="10">
        <v>274</v>
      </c>
      <c r="AC26" s="10">
        <v>0</v>
      </c>
      <c r="AD26" s="10">
        <v>2219</v>
      </c>
      <c r="AE26" s="10">
        <v>0</v>
      </c>
      <c r="AF26" s="12">
        <f>SUM(AB26:AC26:AD26:AE26)/(B26/1000)</f>
        <v>14.519933603191706</v>
      </c>
      <c r="AG26" s="10">
        <v>884108</v>
      </c>
      <c r="AH26">
        <f t="shared" si="8"/>
        <v>5149.2938058767004</v>
      </c>
      <c r="AI26" s="25">
        <f t="shared" si="9"/>
        <v>15.572079429210007</v>
      </c>
      <c r="AJ26" s="25">
        <f t="shared" si="10"/>
        <v>0.28197912472231895</v>
      </c>
      <c r="AO26" s="12" t="s">
        <v>138</v>
      </c>
      <c r="AP26" s="12" t="s">
        <v>138</v>
      </c>
      <c r="AQ26" s="12" t="s">
        <v>138</v>
      </c>
      <c r="AR26" s="11">
        <v>16.2</v>
      </c>
      <c r="AS26" s="10">
        <v>72</v>
      </c>
    </row>
    <row r="27" spans="1:45" x14ac:dyDescent="0.25">
      <c r="A27" s="5" t="s">
        <v>53</v>
      </c>
      <c r="B27" s="10">
        <v>225238</v>
      </c>
      <c r="C27" s="10">
        <v>1736754</v>
      </c>
      <c r="D27" s="18">
        <f t="shared" si="0"/>
        <v>7.7107504062369578</v>
      </c>
      <c r="E27" s="10">
        <v>18318</v>
      </c>
      <c r="F27" s="10">
        <v>69345</v>
      </c>
      <c r="H27" s="25">
        <f t="shared" si="1"/>
        <v>389.20164448272493</v>
      </c>
      <c r="I27" s="10">
        <v>8108</v>
      </c>
      <c r="J27" s="10">
        <v>19450</v>
      </c>
      <c r="L27" s="10">
        <f t="shared" si="2"/>
        <v>35.997478223035188</v>
      </c>
      <c r="M27" s="10">
        <f t="shared" si="3"/>
        <v>86.353102052051611</v>
      </c>
      <c r="N27" s="25">
        <f t="shared" si="4"/>
        <v>122.3505802750868</v>
      </c>
      <c r="O27" s="10">
        <v>4323</v>
      </c>
      <c r="P27" s="10">
        <v>1912</v>
      </c>
      <c r="Q27" s="10">
        <v>88</v>
      </c>
      <c r="R27" s="25">
        <f t="shared" si="5"/>
        <v>28.072527726227367</v>
      </c>
      <c r="S27" s="10">
        <v>34355</v>
      </c>
      <c r="T27" s="10">
        <v>5146</v>
      </c>
      <c r="U27" s="10">
        <v>13287</v>
      </c>
      <c r="W27" s="12">
        <f t="shared" si="6"/>
        <v>234.36542679299231</v>
      </c>
      <c r="X27" s="10">
        <v>13357</v>
      </c>
      <c r="Y27" s="10">
        <v>131</v>
      </c>
      <c r="AA27" s="12">
        <f t="shared" si="7"/>
        <v>833.8735026949272</v>
      </c>
      <c r="AB27" s="10">
        <v>3192</v>
      </c>
      <c r="AC27" s="10">
        <v>2545</v>
      </c>
      <c r="AD27" s="10">
        <v>34496</v>
      </c>
      <c r="AE27" s="10">
        <v>0</v>
      </c>
      <c r="AF27" s="12">
        <f>SUM(AB27:AC27:AD27:AE27)/(B27/1000)</f>
        <v>178.62438842468856</v>
      </c>
      <c r="AG27" s="10">
        <v>1365024</v>
      </c>
      <c r="AH27">
        <f t="shared" si="8"/>
        <v>6060.3628162210643</v>
      </c>
      <c r="AI27" s="25">
        <f t="shared" si="9"/>
        <v>13.759465035047002</v>
      </c>
      <c r="AJ27" s="25">
        <f t="shared" si="10"/>
        <v>2.9474207046909067</v>
      </c>
      <c r="AO27" s="12" t="s">
        <v>138</v>
      </c>
      <c r="AP27" s="12" t="s">
        <v>138</v>
      </c>
      <c r="AQ27" s="12" t="s">
        <v>138</v>
      </c>
      <c r="AR27" s="11">
        <v>16.8</v>
      </c>
      <c r="AS27" s="10">
        <v>60</v>
      </c>
    </row>
    <row r="28" spans="1:45" x14ac:dyDescent="0.25">
      <c r="A28" s="5" t="s">
        <v>54</v>
      </c>
      <c r="B28" s="10">
        <v>51208</v>
      </c>
      <c r="C28" s="10">
        <v>411495</v>
      </c>
      <c r="D28" s="18">
        <f t="shared" si="0"/>
        <v>8.0357561318543986</v>
      </c>
      <c r="E28" s="10">
        <v>901</v>
      </c>
      <c r="F28" s="10">
        <v>10613</v>
      </c>
      <c r="H28" s="25">
        <f t="shared" si="1"/>
        <v>224.84768004999219</v>
      </c>
      <c r="I28" s="10">
        <v>914</v>
      </c>
      <c r="J28" s="10">
        <v>2603</v>
      </c>
      <c r="L28" s="10">
        <f t="shared" si="2"/>
        <v>17.848773629120451</v>
      </c>
      <c r="M28" s="10">
        <f t="shared" si="3"/>
        <v>50.831901265427277</v>
      </c>
      <c r="N28" s="25">
        <f t="shared" si="4"/>
        <v>68.680674894547735</v>
      </c>
      <c r="O28" s="10">
        <v>566</v>
      </c>
      <c r="P28" s="10">
        <v>121</v>
      </c>
      <c r="Q28" s="10">
        <v>93</v>
      </c>
      <c r="R28" s="25">
        <f t="shared" si="5"/>
        <v>15.231995000781128</v>
      </c>
      <c r="S28" s="10">
        <v>11870</v>
      </c>
      <c r="T28" s="10">
        <v>781</v>
      </c>
      <c r="U28" s="10">
        <v>1608</v>
      </c>
      <c r="W28" s="12">
        <f t="shared" si="6"/>
        <v>278.45258553351039</v>
      </c>
      <c r="X28" s="10">
        <v>1787</v>
      </c>
      <c r="Y28" s="10">
        <v>10</v>
      </c>
      <c r="AA28" s="12">
        <f t="shared" si="7"/>
        <v>622.30510857678485</v>
      </c>
      <c r="AB28" s="10">
        <v>26</v>
      </c>
      <c r="AC28" s="10">
        <v>1151</v>
      </c>
      <c r="AD28" s="10">
        <v>0</v>
      </c>
      <c r="AE28" s="10">
        <v>460</v>
      </c>
      <c r="AF28" s="12">
        <f>SUM(AB28:AC28:AD28:AE28)/(B28/1000)</f>
        <v>31.967661302921421</v>
      </c>
      <c r="AG28" s="10">
        <v>239376</v>
      </c>
      <c r="AH28">
        <f t="shared" si="8"/>
        <v>4674.5820965474149</v>
      </c>
      <c r="AI28" s="25">
        <f t="shared" si="9"/>
        <v>13.312529242697678</v>
      </c>
      <c r="AJ28" s="25">
        <f t="shared" si="10"/>
        <v>0.68386137290288085</v>
      </c>
      <c r="AO28" s="12" t="s">
        <v>138</v>
      </c>
      <c r="AP28" s="12" t="s">
        <v>138</v>
      </c>
      <c r="AQ28" s="12" t="s">
        <v>138</v>
      </c>
      <c r="AR28" s="11">
        <v>15</v>
      </c>
      <c r="AS28" s="10">
        <v>54</v>
      </c>
    </row>
    <row r="29" spans="1:45" x14ac:dyDescent="0.25">
      <c r="A29" s="5" t="s">
        <v>55</v>
      </c>
      <c r="B29" s="10">
        <v>353110</v>
      </c>
      <c r="C29" s="10">
        <v>2958032</v>
      </c>
      <c r="D29" s="18">
        <f t="shared" si="0"/>
        <v>8.3770836283311141</v>
      </c>
      <c r="E29" s="10">
        <v>14972</v>
      </c>
      <c r="F29" s="10">
        <v>56287</v>
      </c>
      <c r="H29" s="25">
        <f t="shared" si="1"/>
        <v>201.80397043414231</v>
      </c>
      <c r="I29" s="10">
        <v>4152</v>
      </c>
      <c r="J29" s="10">
        <v>21389</v>
      </c>
      <c r="K29" s="10">
        <v>219</v>
      </c>
      <c r="L29" s="10">
        <f t="shared" si="2"/>
        <v>11.758375577015661</v>
      </c>
      <c r="M29" s="10">
        <f t="shared" si="3"/>
        <v>60.573192489592479</v>
      </c>
      <c r="N29" s="25">
        <f t="shared" si="4"/>
        <v>72.951771402679043</v>
      </c>
      <c r="O29" s="10">
        <v>3229</v>
      </c>
      <c r="P29" s="10">
        <v>1160</v>
      </c>
      <c r="Q29" s="10">
        <v>1568</v>
      </c>
      <c r="R29" s="25">
        <f t="shared" si="5"/>
        <v>16.870097136869528</v>
      </c>
      <c r="S29" s="10">
        <v>20884</v>
      </c>
      <c r="T29" s="10">
        <v>20864</v>
      </c>
      <c r="U29" s="10">
        <v>16269</v>
      </c>
      <c r="W29" s="12">
        <f t="shared" si="6"/>
        <v>164.30290844212851</v>
      </c>
      <c r="X29" s="10">
        <v>7635</v>
      </c>
      <c r="Y29" s="10">
        <v>99</v>
      </c>
      <c r="AA29" s="12">
        <f t="shared" si="7"/>
        <v>477.83127070884427</v>
      </c>
      <c r="AB29" s="10">
        <v>0</v>
      </c>
      <c r="AC29" s="10">
        <v>51724</v>
      </c>
      <c r="AD29" s="10">
        <v>29444</v>
      </c>
      <c r="AE29" s="10">
        <v>6379</v>
      </c>
      <c r="AF29" s="12">
        <f>SUM(AB29:AC29:AD29:AE29)/(B29/1000)</f>
        <v>247.93123955707853</v>
      </c>
      <c r="AG29" s="10">
        <v>1770524</v>
      </c>
      <c r="AH29">
        <f t="shared" si="8"/>
        <v>5014.0862620713087</v>
      </c>
      <c r="AI29" s="25">
        <f t="shared" si="9"/>
        <v>9.5297776251550399</v>
      </c>
      <c r="AJ29" s="25">
        <f t="shared" si="10"/>
        <v>4.9446943390770191</v>
      </c>
      <c r="AO29" s="12" t="s">
        <v>138</v>
      </c>
      <c r="AP29" s="12" t="s">
        <v>138</v>
      </c>
      <c r="AQ29" s="12" t="s">
        <v>138</v>
      </c>
      <c r="AR29" s="11">
        <v>11.8</v>
      </c>
      <c r="AS29" s="10">
        <v>63</v>
      </c>
    </row>
    <row r="30" spans="1:45" x14ac:dyDescent="0.25">
      <c r="A30" s="5" t="s">
        <v>56</v>
      </c>
      <c r="B30" s="10">
        <v>129579</v>
      </c>
      <c r="C30" s="10">
        <v>10808745</v>
      </c>
      <c r="D30" s="18">
        <f t="shared" si="0"/>
        <v>83.414326395480742</v>
      </c>
      <c r="E30" s="10">
        <v>15050</v>
      </c>
      <c r="F30" s="10">
        <v>105189</v>
      </c>
      <c r="H30" s="25">
        <f t="shared" si="1"/>
        <v>927.9204192037289</v>
      </c>
      <c r="I30" s="10">
        <v>7555</v>
      </c>
      <c r="J30" s="10">
        <v>15076</v>
      </c>
      <c r="L30" s="10">
        <f t="shared" si="2"/>
        <v>58.304200526319846</v>
      </c>
      <c r="M30" s="10">
        <f t="shared" si="3"/>
        <v>116.34601285702158</v>
      </c>
      <c r="N30" s="25">
        <f t="shared" si="4"/>
        <v>174.65021338334142</v>
      </c>
      <c r="O30" s="10">
        <v>2738</v>
      </c>
      <c r="P30" s="10">
        <v>593</v>
      </c>
      <c r="Q30" s="10">
        <v>1871</v>
      </c>
      <c r="R30" s="25">
        <f t="shared" si="5"/>
        <v>40.145393929571917</v>
      </c>
      <c r="S30" s="10">
        <v>34975</v>
      </c>
      <c r="T30" s="10">
        <v>3054</v>
      </c>
      <c r="U30" s="10">
        <v>35921</v>
      </c>
      <c r="W30" s="12">
        <f t="shared" si="6"/>
        <v>570.6943254694047</v>
      </c>
      <c r="X30" s="10">
        <v>7824</v>
      </c>
      <c r="Y30" s="10">
        <v>47</v>
      </c>
      <c r="AA30" s="12">
        <f t="shared" si="7"/>
        <v>1774.1532192716411</v>
      </c>
      <c r="AB30" s="10">
        <v>50316</v>
      </c>
      <c r="AC30" s="10">
        <v>2406</v>
      </c>
      <c r="AD30" s="10">
        <v>7200</v>
      </c>
      <c r="AE30" s="10">
        <v>0</v>
      </c>
      <c r="AF30" s="12">
        <f>SUM(AB30:AC30:AD30:AE30)/(B30/1000)</f>
        <v>462.43604287731807</v>
      </c>
      <c r="AG30" s="10">
        <v>4784787</v>
      </c>
      <c r="AH30">
        <f t="shared" si="8"/>
        <v>36925.636098441872</v>
      </c>
      <c r="AI30" s="25">
        <f t="shared" si="9"/>
        <v>4.8046652860409464</v>
      </c>
      <c r="AJ30" s="25">
        <f t="shared" si="10"/>
        <v>1.2523441482348119</v>
      </c>
      <c r="AO30" s="12" t="s">
        <v>138</v>
      </c>
      <c r="AP30" s="12" t="s">
        <v>138</v>
      </c>
      <c r="AQ30" s="12" t="s">
        <v>138</v>
      </c>
      <c r="AR30" s="11">
        <v>9.3000000000000007</v>
      </c>
      <c r="AS30" s="10">
        <v>67</v>
      </c>
    </row>
    <row r="31" spans="1:45" x14ac:dyDescent="0.25">
      <c r="A31" s="5" t="s">
        <v>57</v>
      </c>
      <c r="B31" s="10">
        <v>146881</v>
      </c>
      <c r="C31" s="10">
        <v>1031854</v>
      </c>
      <c r="D31" s="18">
        <f t="shared" si="0"/>
        <v>7.0251019532819088</v>
      </c>
      <c r="E31" s="10">
        <v>22807</v>
      </c>
      <c r="F31" s="10">
        <v>35309</v>
      </c>
      <c r="H31" s="25">
        <f t="shared" si="1"/>
        <v>395.66724082760874</v>
      </c>
      <c r="I31" s="10">
        <v>4942</v>
      </c>
      <c r="J31" s="10">
        <v>17236</v>
      </c>
      <c r="K31" s="10">
        <v>2441</v>
      </c>
      <c r="L31" s="10">
        <f t="shared" si="2"/>
        <v>33.64628508792832</v>
      </c>
      <c r="M31" s="10">
        <f t="shared" si="3"/>
        <v>117.34669562434897</v>
      </c>
      <c r="N31" s="25">
        <f t="shared" si="4"/>
        <v>167.61187628079875</v>
      </c>
      <c r="O31" s="10">
        <v>2895</v>
      </c>
      <c r="P31" s="10">
        <v>498</v>
      </c>
      <c r="Q31" s="10">
        <v>830</v>
      </c>
      <c r="R31" s="25">
        <f t="shared" si="5"/>
        <v>28.751165909818152</v>
      </c>
      <c r="S31" s="10">
        <v>27527</v>
      </c>
      <c r="T31" s="10">
        <v>14859</v>
      </c>
      <c r="U31" s="10">
        <v>5801</v>
      </c>
      <c r="W31" s="12">
        <f t="shared" si="6"/>
        <v>328.06830018858807</v>
      </c>
      <c r="X31" s="10">
        <v>6140</v>
      </c>
      <c r="Y31" s="10">
        <v>2981</v>
      </c>
      <c r="AA31" s="12">
        <f t="shared" si="7"/>
        <v>982.19647197391089</v>
      </c>
      <c r="AB31" s="10">
        <v>2123</v>
      </c>
      <c r="AC31" s="10">
        <v>46532</v>
      </c>
      <c r="AD31" s="10">
        <v>85312</v>
      </c>
      <c r="AE31" s="10">
        <v>49922</v>
      </c>
      <c r="AF31" s="12">
        <f>SUM(AB31:AC31:AD31:AE31)/(B31/1000)</f>
        <v>1251.9590689061213</v>
      </c>
      <c r="AG31" s="10">
        <v>1022859</v>
      </c>
      <c r="AH31">
        <f t="shared" si="8"/>
        <v>6963.8619018116706</v>
      </c>
      <c r="AI31" s="25">
        <f t="shared" si="9"/>
        <v>14.104192268924651</v>
      </c>
      <c r="AJ31" s="25">
        <f t="shared" si="10"/>
        <v>17.977942218819994</v>
      </c>
      <c r="AO31" s="12" t="s">
        <v>138</v>
      </c>
      <c r="AP31" s="12" t="s">
        <v>138</v>
      </c>
      <c r="AQ31" s="12" t="s">
        <v>138</v>
      </c>
      <c r="AR31" s="11">
        <v>14</v>
      </c>
      <c r="AS31" s="10">
        <v>60</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3"/>
  <sheetViews>
    <sheetView topLeftCell="AA3" zoomScale="80" zoomScaleNormal="80" workbookViewId="0">
      <selection activeCell="AO4" sqref="AO4:AQ31"/>
    </sheetView>
  </sheetViews>
  <sheetFormatPr defaultRowHeight="15" x14ac:dyDescent="0.25"/>
  <cols>
    <col min="1" max="1" width="19.7109375" style="5" customWidth="1"/>
    <col min="3" max="3" width="10.8554687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2.570312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3" t="s">
        <v>139</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14" t="s">
        <v>79</v>
      </c>
      <c r="Q2" s="6" t="s">
        <v>14</v>
      </c>
      <c r="R2" s="8"/>
      <c r="S2" s="6" t="s">
        <v>15</v>
      </c>
      <c r="T2" s="6" t="s">
        <v>16</v>
      </c>
      <c r="U2" s="6" t="s">
        <v>17</v>
      </c>
      <c r="V2" s="15" t="s">
        <v>62</v>
      </c>
      <c r="W2" s="8"/>
      <c r="X2" s="6" t="s">
        <v>18</v>
      </c>
      <c r="Y2" s="6" t="s">
        <v>19</v>
      </c>
      <c r="Z2" s="15" t="s">
        <v>62</v>
      </c>
      <c r="AA2" s="8"/>
      <c r="AB2" s="15" t="s">
        <v>80</v>
      </c>
      <c r="AC2" s="15" t="s">
        <v>81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R3" s="25"/>
    </row>
    <row r="4" spans="1:49" x14ac:dyDescent="0.25">
      <c r="A4" s="5" t="s">
        <v>30</v>
      </c>
      <c r="B4" s="10">
        <v>157000</v>
      </c>
      <c r="C4" s="10">
        <v>1074737</v>
      </c>
      <c r="D4" s="18">
        <f t="shared" ref="D4:D31" si="0">C4/B4</f>
        <v>6.8454585987261147</v>
      </c>
      <c r="E4" s="10">
        <v>20007</v>
      </c>
      <c r="F4" s="10">
        <v>40985</v>
      </c>
      <c r="H4" s="25">
        <f t="shared" ref="H4:H31" si="1">(E4+F4)/(B4/1000)</f>
        <v>388.484076433121</v>
      </c>
      <c r="I4" s="10">
        <v>4877</v>
      </c>
      <c r="J4" s="10">
        <v>19756</v>
      </c>
      <c r="L4" s="10">
        <f t="shared" ref="L4:L31" si="2">I4/(B4/1000)</f>
        <v>31.063694267515924</v>
      </c>
      <c r="M4" s="10">
        <f t="shared" ref="M4:M31" si="3">J4/(B4/1000)</f>
        <v>125.83439490445861</v>
      </c>
      <c r="N4" s="25">
        <f t="shared" ref="N4:N31" si="4">(I4+J4+K4)/(B4/1000)</f>
        <v>156.89808917197453</v>
      </c>
      <c r="O4" s="10">
        <v>5561</v>
      </c>
      <c r="P4" s="10">
        <v>871</v>
      </c>
      <c r="Q4" s="10">
        <v>1252</v>
      </c>
      <c r="R4" s="25">
        <f t="shared" ref="R4:R31" si="5">(O4+P4+Q4)/(B4/1000)</f>
        <v>48.942675159235669</v>
      </c>
      <c r="S4" s="10">
        <v>30732</v>
      </c>
      <c r="T4" s="10">
        <v>2418</v>
      </c>
      <c r="U4" s="10">
        <v>7672</v>
      </c>
      <c r="W4" s="12">
        <f t="shared" ref="W4:W31" si="6">(S4+T4+U4+V4)/(B4/1000)</f>
        <v>260.01273885350321</v>
      </c>
      <c r="X4" s="10">
        <v>5995</v>
      </c>
      <c r="Y4" s="10">
        <v>12</v>
      </c>
      <c r="AA4" s="12">
        <f t="shared" ref="AA4:AA31" si="7">(E4+F4+G4+I4+J4+K4+O4+P4+Q4+S4+T4+U4+V4+X4+Y4+Z4)/(B4/1000)</f>
        <v>892.59872611464971</v>
      </c>
      <c r="AB4" s="10">
        <v>13254</v>
      </c>
      <c r="AC4" s="10">
        <v>3824</v>
      </c>
      <c r="AD4" s="10">
        <v>14403</v>
      </c>
      <c r="AE4" s="10">
        <v>0</v>
      </c>
      <c r="AF4" s="12">
        <f>SUM(AB4:AC4:AD4:AE4)/(B4/1000)</f>
        <v>200.51592356687897</v>
      </c>
      <c r="AG4" s="10">
        <v>725810</v>
      </c>
      <c r="AH4">
        <f t="shared" ref="AH4:AH31" si="8">AG4/(B4/1000)</f>
        <v>4622.9936305732481</v>
      </c>
      <c r="AI4" s="25">
        <f t="shared" ref="AI4:AI31" si="9">AA4/AH4*100</f>
        <v>19.307807828495065</v>
      </c>
      <c r="AJ4" s="25">
        <f t="shared" ref="AJ4:AJ31" si="10">AF4/AH4*100</f>
        <v>4.3373610173461374</v>
      </c>
      <c r="AO4" s="12" t="s">
        <v>138</v>
      </c>
      <c r="AP4" s="12" t="s">
        <v>138</v>
      </c>
      <c r="AQ4" s="12" t="s">
        <v>138</v>
      </c>
      <c r="AR4" s="11">
        <v>12.5</v>
      </c>
      <c r="AS4" s="10">
        <v>49</v>
      </c>
    </row>
    <row r="5" spans="1:49" x14ac:dyDescent="0.25">
      <c r="A5" s="5" t="s">
        <v>31</v>
      </c>
      <c r="B5" s="10">
        <v>110100</v>
      </c>
      <c r="C5" s="10">
        <v>873347</v>
      </c>
      <c r="D5" s="18">
        <f t="shared" si="0"/>
        <v>7.9323069936421433</v>
      </c>
      <c r="E5" s="10">
        <v>31249</v>
      </c>
      <c r="F5" s="10">
        <v>31615</v>
      </c>
      <c r="H5" s="25">
        <f t="shared" si="1"/>
        <v>570.97184377838335</v>
      </c>
      <c r="I5" s="10">
        <v>6041</v>
      </c>
      <c r="J5" s="10">
        <v>20053</v>
      </c>
      <c r="L5" s="10">
        <f t="shared" si="2"/>
        <v>54.868301544050865</v>
      </c>
      <c r="M5" s="10">
        <f t="shared" si="3"/>
        <v>182.13442325158948</v>
      </c>
      <c r="N5" s="25">
        <f t="shared" si="4"/>
        <v>237.00272479564035</v>
      </c>
      <c r="O5" s="10">
        <v>15630</v>
      </c>
      <c r="P5" s="10">
        <v>672</v>
      </c>
      <c r="Q5" s="10">
        <v>1106</v>
      </c>
      <c r="R5" s="25">
        <f t="shared" si="5"/>
        <v>158.11080835603997</v>
      </c>
      <c r="S5" s="10">
        <v>46206</v>
      </c>
      <c r="T5" s="10">
        <v>11840</v>
      </c>
      <c r="U5" s="10">
        <v>10519</v>
      </c>
      <c r="W5" s="12">
        <f t="shared" si="6"/>
        <v>622.75204359673023</v>
      </c>
      <c r="X5" s="10">
        <v>5519</v>
      </c>
      <c r="Y5" s="10">
        <v>1759</v>
      </c>
      <c r="AA5" s="12">
        <f t="shared" si="7"/>
        <v>1654.9409627611262</v>
      </c>
      <c r="AB5" s="10">
        <v>32222</v>
      </c>
      <c r="AC5" s="10">
        <v>3565</v>
      </c>
      <c r="AD5" s="10">
        <v>84609</v>
      </c>
      <c r="AE5" s="10">
        <v>0</v>
      </c>
      <c r="AF5" s="12">
        <f>SUM(AB5:AC5:AD5:AE5)/(B5/1000)</f>
        <v>1093.5149863760219</v>
      </c>
      <c r="AG5" s="10">
        <v>891904</v>
      </c>
      <c r="AH5">
        <f t="shared" si="8"/>
        <v>8100.8537693006365</v>
      </c>
      <c r="AI5" s="25">
        <f t="shared" si="9"/>
        <v>20.429216597301949</v>
      </c>
      <c r="AJ5" s="25">
        <f t="shared" si="10"/>
        <v>13.498762198622272</v>
      </c>
      <c r="AO5" s="12" t="s">
        <v>138</v>
      </c>
      <c r="AP5" s="12" t="s">
        <v>138</v>
      </c>
      <c r="AQ5" s="12" t="s">
        <v>138</v>
      </c>
      <c r="AR5" s="11">
        <v>12.4</v>
      </c>
      <c r="AS5" s="10">
        <v>62</v>
      </c>
    </row>
    <row r="6" spans="1:49" x14ac:dyDescent="0.25">
      <c r="A6" s="5" t="s">
        <v>32</v>
      </c>
      <c r="B6" s="10">
        <v>106300</v>
      </c>
      <c r="C6" s="10">
        <v>522741</v>
      </c>
      <c r="D6" s="18">
        <f t="shared" si="0"/>
        <v>4.917601128880527</v>
      </c>
      <c r="E6" s="10">
        <v>15835</v>
      </c>
      <c r="F6" s="10">
        <v>24223</v>
      </c>
      <c r="H6" s="25">
        <f t="shared" si="1"/>
        <v>376.83913452492948</v>
      </c>
      <c r="I6" s="10">
        <v>2581</v>
      </c>
      <c r="J6" s="10">
        <v>15257</v>
      </c>
      <c r="L6" s="10">
        <f t="shared" si="2"/>
        <v>24.280338664158045</v>
      </c>
      <c r="M6" s="10">
        <f t="shared" si="3"/>
        <v>143.52775164628412</v>
      </c>
      <c r="N6" s="25">
        <f t="shared" si="4"/>
        <v>167.80809031044214</v>
      </c>
      <c r="O6" s="10">
        <v>1887</v>
      </c>
      <c r="P6" s="10">
        <v>295</v>
      </c>
      <c r="Q6" s="10">
        <v>577</v>
      </c>
      <c r="R6" s="25">
        <f t="shared" si="5"/>
        <v>25.954844778927566</v>
      </c>
      <c r="S6" s="10">
        <v>48473</v>
      </c>
      <c r="T6" s="10">
        <v>608</v>
      </c>
      <c r="U6" s="10">
        <v>3155</v>
      </c>
      <c r="W6" s="12">
        <f t="shared" si="6"/>
        <v>491.40169332079023</v>
      </c>
      <c r="X6" s="10">
        <v>5240</v>
      </c>
      <c r="Y6" s="10">
        <v>194</v>
      </c>
      <c r="AA6" s="12">
        <f t="shared" si="7"/>
        <v>1113.1232361241769</v>
      </c>
      <c r="AB6" s="10">
        <v>30</v>
      </c>
      <c r="AC6" s="10">
        <v>16331</v>
      </c>
      <c r="AD6" s="10">
        <v>10973</v>
      </c>
      <c r="AE6" s="10">
        <v>0</v>
      </c>
      <c r="AF6" s="12">
        <f>SUM(AB6:AC6:AD6:AE6)/(B6/1000)</f>
        <v>257.14016933207904</v>
      </c>
      <c r="AG6" s="10">
        <v>467427</v>
      </c>
      <c r="AH6">
        <f t="shared" si="8"/>
        <v>4397.2436500470367</v>
      </c>
      <c r="AI6" s="25">
        <f t="shared" si="9"/>
        <v>25.314113219818278</v>
      </c>
      <c r="AJ6" s="25">
        <f t="shared" si="10"/>
        <v>5.8477580456413518</v>
      </c>
      <c r="AO6" s="12" t="s">
        <v>138</v>
      </c>
      <c r="AP6" s="12" t="s">
        <v>138</v>
      </c>
      <c r="AQ6" s="12" t="s">
        <v>138</v>
      </c>
      <c r="AR6" s="11">
        <v>12.5</v>
      </c>
      <c r="AS6" s="10">
        <v>66</v>
      </c>
    </row>
    <row r="7" spans="1:49" x14ac:dyDescent="0.25">
      <c r="A7" s="5" t="s">
        <v>33</v>
      </c>
      <c r="B7" s="10">
        <v>248000</v>
      </c>
      <c r="C7" s="10">
        <v>1603786</v>
      </c>
      <c r="D7" s="18">
        <f t="shared" si="0"/>
        <v>6.4668790322580643</v>
      </c>
      <c r="E7" s="10">
        <v>17618</v>
      </c>
      <c r="F7" s="10">
        <v>44761</v>
      </c>
      <c r="H7" s="25">
        <f t="shared" si="1"/>
        <v>251.52822580645162</v>
      </c>
      <c r="I7" s="10">
        <v>4113</v>
      </c>
      <c r="J7" s="10">
        <v>14067</v>
      </c>
      <c r="L7" s="10">
        <f t="shared" si="2"/>
        <v>16.58467741935484</v>
      </c>
      <c r="M7" s="10">
        <f t="shared" si="3"/>
        <v>56.721774193548384</v>
      </c>
      <c r="N7" s="25">
        <f t="shared" si="4"/>
        <v>73.306451612903231</v>
      </c>
      <c r="O7" s="10">
        <v>3569</v>
      </c>
      <c r="P7" s="10">
        <v>749</v>
      </c>
      <c r="Q7" s="10">
        <v>1076</v>
      </c>
      <c r="R7" s="25">
        <f t="shared" si="5"/>
        <v>21.75</v>
      </c>
      <c r="S7" s="10">
        <v>24529</v>
      </c>
      <c r="T7" s="10">
        <v>10811</v>
      </c>
      <c r="U7" s="10">
        <v>5142</v>
      </c>
      <c r="W7" s="12">
        <f t="shared" si="6"/>
        <v>163.23387096774192</v>
      </c>
      <c r="X7" s="10">
        <v>6668</v>
      </c>
      <c r="Y7" s="10">
        <v>70</v>
      </c>
      <c r="AA7" s="12">
        <f t="shared" si="7"/>
        <v>536.98790322580646</v>
      </c>
      <c r="AB7" s="10">
        <v>14965</v>
      </c>
      <c r="AC7" s="10">
        <v>43756</v>
      </c>
      <c r="AD7" s="10">
        <v>0</v>
      </c>
      <c r="AE7" s="10">
        <v>0</v>
      </c>
      <c r="AF7" s="12">
        <f>SUM(AB7:AC7:AD7:AE7)/(B7/1000)</f>
        <v>236.77822580645162</v>
      </c>
      <c r="AG7" s="10">
        <v>1005559</v>
      </c>
      <c r="AH7">
        <f t="shared" si="8"/>
        <v>4054.6733870967741</v>
      </c>
      <c r="AI7" s="25">
        <f t="shared" si="9"/>
        <v>13.243678391819873</v>
      </c>
      <c r="AJ7" s="25">
        <f t="shared" si="10"/>
        <v>5.8396374553855122</v>
      </c>
      <c r="AO7" s="12" t="s">
        <v>138</v>
      </c>
      <c r="AP7" s="12" t="s">
        <v>138</v>
      </c>
      <c r="AQ7" s="12" t="s">
        <v>138</v>
      </c>
      <c r="AR7" s="11">
        <v>12.3</v>
      </c>
      <c r="AS7" s="10">
        <v>49</v>
      </c>
    </row>
    <row r="8" spans="1:49" x14ac:dyDescent="0.25">
      <c r="A8" s="5" t="s">
        <v>34</v>
      </c>
      <c r="B8" s="10">
        <v>59430</v>
      </c>
      <c r="C8" s="10">
        <v>1228736</v>
      </c>
      <c r="D8" s="18">
        <f t="shared" si="0"/>
        <v>20.675349150260811</v>
      </c>
      <c r="E8" s="10">
        <v>2573</v>
      </c>
      <c r="F8" s="10">
        <v>20932</v>
      </c>
      <c r="H8" s="25">
        <f t="shared" si="1"/>
        <v>395.50731953558807</v>
      </c>
      <c r="I8" s="10">
        <v>1314</v>
      </c>
      <c r="J8" s="10">
        <v>4707</v>
      </c>
      <c r="L8" s="10">
        <f t="shared" si="2"/>
        <v>22.110045431600202</v>
      </c>
      <c r="M8" s="10">
        <f t="shared" si="3"/>
        <v>79.202423018677436</v>
      </c>
      <c r="N8" s="25">
        <f t="shared" si="4"/>
        <v>101.31246845027763</v>
      </c>
      <c r="O8" s="10">
        <v>1074</v>
      </c>
      <c r="P8" s="10">
        <v>185</v>
      </c>
      <c r="Q8" s="10">
        <v>231</v>
      </c>
      <c r="R8" s="25">
        <f t="shared" si="5"/>
        <v>25.071512704021536</v>
      </c>
      <c r="S8" s="10">
        <v>7616</v>
      </c>
      <c r="T8" s="10">
        <v>618</v>
      </c>
      <c r="U8" s="10">
        <v>2419</v>
      </c>
      <c r="W8" s="12">
        <f t="shared" si="6"/>
        <v>179.25290257445735</v>
      </c>
      <c r="X8" s="10">
        <v>2434</v>
      </c>
      <c r="Y8" s="10">
        <v>31</v>
      </c>
      <c r="AA8" s="12">
        <f t="shared" si="7"/>
        <v>742.62157159683659</v>
      </c>
      <c r="AB8" s="10">
        <v>14985</v>
      </c>
      <c r="AC8" s="10">
        <v>4961</v>
      </c>
      <c r="AD8" s="10">
        <v>0</v>
      </c>
      <c r="AE8" s="10">
        <v>0</v>
      </c>
      <c r="AF8" s="12">
        <f>SUM(AB8:AC8:AD8:AE8)/(B8/1000)</f>
        <v>335.62173986202254</v>
      </c>
      <c r="AG8" s="10">
        <v>603627</v>
      </c>
      <c r="AH8">
        <f t="shared" si="8"/>
        <v>10156.940938919737</v>
      </c>
      <c r="AI8" s="25">
        <f t="shared" si="9"/>
        <v>7.3114688375437149</v>
      </c>
      <c r="AJ8" s="25">
        <f t="shared" si="10"/>
        <v>3.3043584862837481</v>
      </c>
      <c r="AO8" s="12" t="s">
        <v>138</v>
      </c>
      <c r="AP8" s="12" t="s">
        <v>138</v>
      </c>
      <c r="AQ8" s="12" t="s">
        <v>138</v>
      </c>
      <c r="AR8" s="11">
        <v>13.6</v>
      </c>
      <c r="AS8" s="10">
        <v>78</v>
      </c>
    </row>
    <row r="9" spans="1:49" x14ac:dyDescent="0.25">
      <c r="A9" s="5" t="s">
        <v>35</v>
      </c>
      <c r="B9" s="10">
        <v>105100</v>
      </c>
      <c r="C9" s="10">
        <v>656255</v>
      </c>
      <c r="D9" s="18">
        <f t="shared" si="0"/>
        <v>6.2441008563273073</v>
      </c>
      <c r="E9" s="10">
        <v>5218</v>
      </c>
      <c r="F9" s="10">
        <v>21383</v>
      </c>
      <c r="H9" s="25">
        <f t="shared" si="1"/>
        <v>253.10180780209325</v>
      </c>
      <c r="I9" s="10">
        <v>3587</v>
      </c>
      <c r="J9" s="10">
        <v>14466</v>
      </c>
      <c r="L9" s="10">
        <f t="shared" si="2"/>
        <v>34.129400570884876</v>
      </c>
      <c r="M9" s="10">
        <f t="shared" si="3"/>
        <v>137.64034253092294</v>
      </c>
      <c r="N9" s="25">
        <f t="shared" si="4"/>
        <v>171.76974310180782</v>
      </c>
      <c r="O9" s="10">
        <v>1326</v>
      </c>
      <c r="P9" s="10">
        <v>463</v>
      </c>
      <c r="Q9" s="10">
        <v>461</v>
      </c>
      <c r="R9" s="25">
        <f t="shared" si="5"/>
        <v>21.408182683158898</v>
      </c>
      <c r="S9" s="10">
        <v>27108</v>
      </c>
      <c r="T9" s="10">
        <v>5333</v>
      </c>
      <c r="U9" s="10">
        <v>3522</v>
      </c>
      <c r="W9" s="12">
        <f t="shared" si="6"/>
        <v>342.17887725975265</v>
      </c>
      <c r="X9" s="10">
        <v>6423</v>
      </c>
      <c r="Y9" s="10">
        <v>26</v>
      </c>
      <c r="AA9" s="12">
        <f t="shared" si="7"/>
        <v>849.81921979067556</v>
      </c>
      <c r="AB9" s="10">
        <v>1433</v>
      </c>
      <c r="AC9" s="10">
        <v>23138</v>
      </c>
      <c r="AD9" s="10">
        <v>0</v>
      </c>
      <c r="AE9" s="10">
        <v>0</v>
      </c>
      <c r="AF9" s="12">
        <f>SUM(AB9:AC9:AD9:AE9)/(B9/1000)</f>
        <v>233.78686964795435</v>
      </c>
      <c r="AG9" s="10">
        <v>474070</v>
      </c>
      <c r="AH9">
        <f t="shared" si="8"/>
        <v>4510.6565176022841</v>
      </c>
      <c r="AI9" s="25">
        <f t="shared" si="9"/>
        <v>18.840255658447063</v>
      </c>
      <c r="AJ9" s="25">
        <f t="shared" si="10"/>
        <v>5.1829898538190564</v>
      </c>
      <c r="AO9" s="12" t="s">
        <v>138</v>
      </c>
      <c r="AP9" s="12" t="s">
        <v>138</v>
      </c>
      <c r="AQ9" s="12" t="s">
        <v>138</v>
      </c>
      <c r="AR9" s="11">
        <v>12.1</v>
      </c>
      <c r="AS9" s="10">
        <v>54</v>
      </c>
    </row>
    <row r="10" spans="1:49" x14ac:dyDescent="0.25">
      <c r="A10" s="5" t="s">
        <v>36</v>
      </c>
      <c r="B10" s="10">
        <v>69030</v>
      </c>
      <c r="C10" s="10">
        <v>1219905</v>
      </c>
      <c r="D10" s="18">
        <f t="shared" si="0"/>
        <v>17.672099087353324</v>
      </c>
      <c r="E10" s="10">
        <v>6075</v>
      </c>
      <c r="F10" s="10">
        <v>22059</v>
      </c>
      <c r="H10" s="25">
        <f t="shared" si="1"/>
        <v>407.56192959582791</v>
      </c>
      <c r="I10" s="10">
        <v>1832</v>
      </c>
      <c r="J10" s="10">
        <v>13416</v>
      </c>
      <c r="L10" s="10">
        <f t="shared" si="2"/>
        <v>26.53918586121976</v>
      </c>
      <c r="M10" s="10">
        <f t="shared" si="3"/>
        <v>194.35028248587571</v>
      </c>
      <c r="N10" s="25">
        <f t="shared" si="4"/>
        <v>220.88946834709546</v>
      </c>
      <c r="O10" s="10">
        <v>2185</v>
      </c>
      <c r="P10" s="10">
        <v>513</v>
      </c>
      <c r="Q10" s="10">
        <v>558</v>
      </c>
      <c r="R10" s="25">
        <f t="shared" si="5"/>
        <v>47.16789801535564</v>
      </c>
      <c r="S10" s="10">
        <v>14118</v>
      </c>
      <c r="T10" s="10">
        <v>4988</v>
      </c>
      <c r="U10" s="10">
        <v>6289</v>
      </c>
      <c r="W10" s="12">
        <f t="shared" si="6"/>
        <v>367.88352890047804</v>
      </c>
      <c r="X10" s="10">
        <v>6488</v>
      </c>
      <c r="Y10" s="10">
        <v>26</v>
      </c>
      <c r="AA10" s="12">
        <f t="shared" si="7"/>
        <v>1137.8675937997971</v>
      </c>
      <c r="AB10" s="10">
        <v>1197</v>
      </c>
      <c r="AC10" s="10">
        <v>0</v>
      </c>
      <c r="AD10" s="10">
        <v>48299</v>
      </c>
      <c r="AE10" s="10">
        <v>0</v>
      </c>
      <c r="AF10" s="12">
        <f>SUM(AB10:AC10:AD10:AE10)/(B10/1000)</f>
        <v>717.02158481819492</v>
      </c>
      <c r="AG10" s="10">
        <v>688124</v>
      </c>
      <c r="AH10">
        <f t="shared" si="8"/>
        <v>9968.4774735622195</v>
      </c>
      <c r="AI10" s="25">
        <f t="shared" si="9"/>
        <v>11.414657823299287</v>
      </c>
      <c r="AJ10" s="25">
        <f t="shared" si="10"/>
        <v>7.1928896536089413</v>
      </c>
      <c r="AO10" s="12" t="s">
        <v>138</v>
      </c>
      <c r="AP10" s="12" t="s">
        <v>138</v>
      </c>
      <c r="AQ10" s="12" t="s">
        <v>138</v>
      </c>
      <c r="AR10" s="11">
        <v>12.8</v>
      </c>
      <c r="AS10" s="10">
        <v>51</v>
      </c>
    </row>
    <row r="11" spans="1:49" x14ac:dyDescent="0.25">
      <c r="A11" s="5" t="s">
        <v>37</v>
      </c>
      <c r="B11" s="10">
        <v>149600</v>
      </c>
      <c r="C11" s="10">
        <v>1137836</v>
      </c>
      <c r="D11" s="18">
        <f t="shared" si="0"/>
        <v>7.6058556149732617</v>
      </c>
      <c r="E11" s="10">
        <v>5719</v>
      </c>
      <c r="F11" s="10">
        <v>37010</v>
      </c>
      <c r="H11" s="25">
        <f t="shared" si="1"/>
        <v>285.6216577540107</v>
      </c>
      <c r="I11" s="10">
        <v>3629</v>
      </c>
      <c r="J11" s="10">
        <v>9972</v>
      </c>
      <c r="L11" s="10">
        <f t="shared" si="2"/>
        <v>24.258021390374331</v>
      </c>
      <c r="M11" s="10">
        <f t="shared" si="3"/>
        <v>66.657754010695186</v>
      </c>
      <c r="N11" s="25">
        <f t="shared" si="4"/>
        <v>90.915775401069524</v>
      </c>
      <c r="O11" s="10">
        <v>2580</v>
      </c>
      <c r="P11" s="10">
        <v>651</v>
      </c>
      <c r="Q11" s="10">
        <v>628</v>
      </c>
      <c r="R11" s="25">
        <f t="shared" si="5"/>
        <v>25.795454545454547</v>
      </c>
      <c r="S11" s="10">
        <v>10839</v>
      </c>
      <c r="T11" s="10">
        <v>9314</v>
      </c>
      <c r="U11" s="10">
        <v>3751</v>
      </c>
      <c r="W11" s="12">
        <f t="shared" si="6"/>
        <v>159.78609625668449</v>
      </c>
      <c r="X11" s="10">
        <v>4853</v>
      </c>
      <c r="Y11" s="10">
        <v>0</v>
      </c>
      <c r="AA11" s="12">
        <f t="shared" si="7"/>
        <v>594.55882352941182</v>
      </c>
      <c r="AB11" s="10">
        <v>167</v>
      </c>
      <c r="AC11" s="10">
        <v>0</v>
      </c>
      <c r="AD11" s="10">
        <v>14453</v>
      </c>
      <c r="AE11" s="10">
        <v>0</v>
      </c>
      <c r="AF11" s="12">
        <f>SUM(AB11:AC11:AD11:AE11)/(B11/1000)</f>
        <v>97.727272727272734</v>
      </c>
      <c r="AG11" s="10">
        <v>626396</v>
      </c>
      <c r="AH11">
        <f t="shared" si="8"/>
        <v>4187.139037433155</v>
      </c>
      <c r="AI11" s="25">
        <f t="shared" si="9"/>
        <v>14.199643675885543</v>
      </c>
      <c r="AJ11" s="25">
        <f t="shared" si="10"/>
        <v>2.3339868070677339</v>
      </c>
      <c r="AO11" s="12" t="s">
        <v>138</v>
      </c>
      <c r="AP11" s="12" t="s">
        <v>138</v>
      </c>
      <c r="AQ11" s="12" t="s">
        <v>138</v>
      </c>
      <c r="AR11" s="11">
        <v>13</v>
      </c>
      <c r="AS11" s="10">
        <v>65</v>
      </c>
    </row>
    <row r="12" spans="1:49" x14ac:dyDescent="0.25">
      <c r="A12" s="5" t="s">
        <v>38</v>
      </c>
      <c r="B12" s="10">
        <v>99590</v>
      </c>
      <c r="C12" s="10">
        <v>925054</v>
      </c>
      <c r="D12" s="18">
        <f t="shared" si="0"/>
        <v>9.2886233557586095</v>
      </c>
      <c r="E12" s="10">
        <v>7474</v>
      </c>
      <c r="F12" s="10">
        <v>25074</v>
      </c>
      <c r="H12" s="25">
        <f t="shared" si="1"/>
        <v>326.81996184355859</v>
      </c>
      <c r="I12" s="10">
        <v>3194</v>
      </c>
      <c r="J12" s="10">
        <v>20406</v>
      </c>
      <c r="L12" s="10">
        <f t="shared" si="2"/>
        <v>32.071493121799378</v>
      </c>
      <c r="M12" s="10">
        <f t="shared" si="3"/>
        <v>204.90009037051911</v>
      </c>
      <c r="N12" s="25">
        <f t="shared" si="4"/>
        <v>236.9715834923185</v>
      </c>
      <c r="O12" s="10">
        <v>2360</v>
      </c>
      <c r="P12" s="10">
        <v>475</v>
      </c>
      <c r="Q12" s="10">
        <v>373</v>
      </c>
      <c r="R12" s="25">
        <f t="shared" si="5"/>
        <v>32.21206948488804</v>
      </c>
      <c r="S12" s="10">
        <v>23175</v>
      </c>
      <c r="T12" s="10">
        <v>2212</v>
      </c>
      <c r="U12" s="10">
        <v>7561</v>
      </c>
      <c r="W12" s="12">
        <f t="shared" si="6"/>
        <v>330.83642936037756</v>
      </c>
      <c r="X12" s="10">
        <v>3837</v>
      </c>
      <c r="Y12" s="10">
        <v>611</v>
      </c>
      <c r="AA12" s="12">
        <f t="shared" si="7"/>
        <v>971.50316296816948</v>
      </c>
      <c r="AB12" s="10">
        <v>0</v>
      </c>
      <c r="AC12" s="10">
        <v>26849</v>
      </c>
      <c r="AD12" s="10">
        <v>45312</v>
      </c>
      <c r="AE12" s="10">
        <v>0</v>
      </c>
      <c r="AF12" s="12">
        <f>SUM(AB12:AC12:AD12:AE12)/(B12/1000)</f>
        <v>724.58078120293203</v>
      </c>
      <c r="AG12" s="10">
        <v>688362</v>
      </c>
      <c r="AH12">
        <f t="shared" si="8"/>
        <v>6911.9590320313282</v>
      </c>
      <c r="AI12" s="25">
        <f t="shared" si="9"/>
        <v>14.055395271673914</v>
      </c>
      <c r="AJ12" s="25">
        <f t="shared" si="10"/>
        <v>10.4830016764435</v>
      </c>
      <c r="AO12" s="12" t="s">
        <v>138</v>
      </c>
      <c r="AP12" s="12" t="s">
        <v>138</v>
      </c>
      <c r="AQ12" s="12" t="s">
        <v>138</v>
      </c>
      <c r="AR12" s="11">
        <v>11.9</v>
      </c>
      <c r="AS12" s="10">
        <v>66</v>
      </c>
    </row>
    <row r="13" spans="1:49" x14ac:dyDescent="0.25">
      <c r="A13" s="5" t="s">
        <v>39</v>
      </c>
      <c r="B13" s="10">
        <v>214200</v>
      </c>
      <c r="C13" s="10">
        <v>1430859</v>
      </c>
      <c r="D13" s="18">
        <f t="shared" si="0"/>
        <v>6.6800140056022412</v>
      </c>
      <c r="E13" s="10">
        <v>10908</v>
      </c>
      <c r="F13" s="10">
        <v>36593</v>
      </c>
      <c r="H13" s="25">
        <f t="shared" si="1"/>
        <v>221.76003734827265</v>
      </c>
      <c r="I13" s="10">
        <v>4726</v>
      </c>
      <c r="J13" s="10">
        <v>13281</v>
      </c>
      <c r="L13" s="10">
        <f t="shared" si="2"/>
        <v>22.063492063492063</v>
      </c>
      <c r="M13" s="10">
        <f t="shared" si="3"/>
        <v>62.002801120448183</v>
      </c>
      <c r="N13" s="25">
        <f t="shared" si="4"/>
        <v>84.066293183940246</v>
      </c>
      <c r="O13" s="10">
        <v>9094</v>
      </c>
      <c r="P13" s="10">
        <v>698</v>
      </c>
      <c r="Q13" s="10">
        <v>1032</v>
      </c>
      <c r="R13" s="25">
        <f t="shared" si="5"/>
        <v>50.532212885154067</v>
      </c>
      <c r="S13" s="10">
        <v>22020</v>
      </c>
      <c r="T13" s="10">
        <v>7047</v>
      </c>
      <c r="U13" s="10">
        <v>9540</v>
      </c>
      <c r="W13" s="12">
        <f t="shared" si="6"/>
        <v>180.23809523809524</v>
      </c>
      <c r="X13" s="10">
        <v>9897</v>
      </c>
      <c r="Y13" s="10">
        <v>28</v>
      </c>
      <c r="AA13" s="12">
        <f t="shared" si="7"/>
        <v>582.93183940242761</v>
      </c>
      <c r="AB13" s="10">
        <v>6953</v>
      </c>
      <c r="AC13" s="10">
        <v>12427</v>
      </c>
      <c r="AD13" s="10">
        <v>9420</v>
      </c>
      <c r="AE13" s="10">
        <v>10100</v>
      </c>
      <c r="AF13" s="12">
        <f>SUM(AB13:AC13:AD13:AE13)/(B13/1000)</f>
        <v>181.60597572362281</v>
      </c>
      <c r="AG13" s="10">
        <v>902089</v>
      </c>
      <c r="AH13">
        <f t="shared" si="8"/>
        <v>4211.4332399626519</v>
      </c>
      <c r="AI13" s="25">
        <f t="shared" si="9"/>
        <v>13.841649770698899</v>
      </c>
      <c r="AJ13" s="25">
        <f t="shared" si="10"/>
        <v>4.3122130964904795</v>
      </c>
      <c r="AO13" s="12" t="s">
        <v>138</v>
      </c>
      <c r="AP13" s="12" t="s">
        <v>138</v>
      </c>
      <c r="AQ13" s="12" t="s">
        <v>138</v>
      </c>
      <c r="AR13" s="11">
        <v>11.5</v>
      </c>
      <c r="AS13" s="10">
        <v>51</v>
      </c>
    </row>
    <row r="14" spans="1:49" x14ac:dyDescent="0.25">
      <c r="A14" s="5" t="s">
        <v>40</v>
      </c>
      <c r="B14" s="10">
        <v>133700</v>
      </c>
      <c r="C14" s="10">
        <v>1144034</v>
      </c>
      <c r="D14" s="18">
        <f t="shared" si="0"/>
        <v>8.5567240089753174</v>
      </c>
      <c r="E14" s="10">
        <v>5239</v>
      </c>
      <c r="F14" s="10">
        <v>38192</v>
      </c>
      <c r="H14" s="25">
        <f t="shared" si="1"/>
        <v>324.83919222139122</v>
      </c>
      <c r="I14" s="10">
        <v>2149</v>
      </c>
      <c r="J14" s="10">
        <v>9073</v>
      </c>
      <c r="K14" s="10">
        <v>224</v>
      </c>
      <c r="L14" s="10">
        <f t="shared" si="2"/>
        <v>16.073298429319372</v>
      </c>
      <c r="M14" s="10">
        <f t="shared" si="3"/>
        <v>67.860882572924467</v>
      </c>
      <c r="N14" s="25">
        <f t="shared" si="4"/>
        <v>85.609573672400899</v>
      </c>
      <c r="O14" s="10">
        <v>1995</v>
      </c>
      <c r="P14" s="10">
        <v>640</v>
      </c>
      <c r="Q14" s="10">
        <v>954</v>
      </c>
      <c r="R14" s="25">
        <f t="shared" si="5"/>
        <v>26.843679880329098</v>
      </c>
      <c r="S14" s="10">
        <v>16558</v>
      </c>
      <c r="T14" s="10">
        <v>3758</v>
      </c>
      <c r="U14" s="10">
        <v>4829</v>
      </c>
      <c r="W14" s="12">
        <f t="shared" si="6"/>
        <v>188.0703066566941</v>
      </c>
      <c r="X14" s="10">
        <v>4898</v>
      </c>
      <c r="Y14" s="10">
        <v>22</v>
      </c>
      <c r="AA14" s="12">
        <f t="shared" si="7"/>
        <v>662.16155572176524</v>
      </c>
      <c r="AB14" s="10">
        <v>13746</v>
      </c>
      <c r="AC14" s="10">
        <v>65562</v>
      </c>
      <c r="AD14" s="10">
        <v>0</v>
      </c>
      <c r="AE14" s="10">
        <v>1112</v>
      </c>
      <c r="AF14" s="12">
        <f>SUM(AB14:AC14:AD14:AE14)/(B14/1000)</f>
        <v>601.49588631264032</v>
      </c>
      <c r="AG14" s="10">
        <v>752810</v>
      </c>
      <c r="AH14">
        <f t="shared" si="8"/>
        <v>5630.5908750934932</v>
      </c>
      <c r="AI14" s="25">
        <f t="shared" si="9"/>
        <v>11.7600722625895</v>
      </c>
      <c r="AJ14" s="25">
        <f t="shared" si="10"/>
        <v>10.682642366599806</v>
      </c>
      <c r="AO14" s="12" t="s">
        <v>138</v>
      </c>
      <c r="AP14" s="12" t="s">
        <v>138</v>
      </c>
      <c r="AQ14" s="12" t="s">
        <v>138</v>
      </c>
      <c r="AR14" s="11">
        <v>12.9</v>
      </c>
      <c r="AS14" s="10">
        <v>65</v>
      </c>
    </row>
    <row r="15" spans="1:49" x14ac:dyDescent="0.25">
      <c r="A15" s="5" t="s">
        <v>41</v>
      </c>
      <c r="B15" s="10">
        <v>90130</v>
      </c>
      <c r="C15" s="10">
        <v>1474238</v>
      </c>
      <c r="D15" s="18">
        <f t="shared" si="0"/>
        <v>16.356795739487406</v>
      </c>
      <c r="E15" s="10">
        <v>8311</v>
      </c>
      <c r="F15" s="10">
        <v>31486</v>
      </c>
      <c r="H15" s="25">
        <f t="shared" si="1"/>
        <v>441.55109286586043</v>
      </c>
      <c r="I15" s="10">
        <v>1455</v>
      </c>
      <c r="J15" s="10">
        <v>5619</v>
      </c>
      <c r="L15" s="10">
        <f t="shared" si="2"/>
        <v>16.143348496615999</v>
      </c>
      <c r="M15" s="10">
        <f t="shared" si="3"/>
        <v>62.343281926106741</v>
      </c>
      <c r="N15" s="25">
        <f t="shared" si="4"/>
        <v>78.48663042272274</v>
      </c>
      <c r="O15" s="10">
        <v>2202</v>
      </c>
      <c r="P15" s="10">
        <v>307</v>
      </c>
      <c r="Q15" s="10">
        <v>398</v>
      </c>
      <c r="R15" s="25">
        <f t="shared" si="5"/>
        <v>32.253411738599802</v>
      </c>
      <c r="S15" s="10">
        <v>11371</v>
      </c>
      <c r="T15" s="10">
        <v>3690</v>
      </c>
      <c r="U15" s="10">
        <v>2384</v>
      </c>
      <c r="W15" s="12">
        <f t="shared" si="6"/>
        <v>193.553755686231</v>
      </c>
      <c r="X15" s="10">
        <v>5485</v>
      </c>
      <c r="Y15" s="10">
        <v>46</v>
      </c>
      <c r="AA15" s="12">
        <f t="shared" si="7"/>
        <v>807.21180517030962</v>
      </c>
      <c r="AB15" s="10">
        <v>1633</v>
      </c>
      <c r="AC15" s="10">
        <v>16839</v>
      </c>
      <c r="AD15" s="10">
        <v>700</v>
      </c>
      <c r="AE15" s="10">
        <v>119</v>
      </c>
      <c r="AF15" s="12">
        <f>SUM(AB15:AC15:AD15:AE15)/(B15/1000)</f>
        <v>214.03528236991014</v>
      </c>
      <c r="AG15" s="10">
        <v>783248</v>
      </c>
      <c r="AH15">
        <f t="shared" si="8"/>
        <v>8690.2030400532567</v>
      </c>
      <c r="AI15" s="25">
        <f t="shared" si="9"/>
        <v>9.2887565624170119</v>
      </c>
      <c r="AJ15" s="25">
        <f t="shared" si="10"/>
        <v>2.4629491553122382</v>
      </c>
      <c r="AO15" s="12" t="s">
        <v>138</v>
      </c>
      <c r="AP15" s="12" t="s">
        <v>138</v>
      </c>
      <c r="AQ15" s="12" t="s">
        <v>138</v>
      </c>
      <c r="AR15" s="11">
        <v>11</v>
      </c>
      <c r="AS15" s="10">
        <v>38</v>
      </c>
    </row>
    <row r="16" spans="1:49" x14ac:dyDescent="0.25">
      <c r="A16" s="5" t="s">
        <v>42</v>
      </c>
      <c r="B16" s="10">
        <v>36440</v>
      </c>
      <c r="C16" s="10">
        <v>1703953</v>
      </c>
      <c r="D16" s="18">
        <f t="shared" si="0"/>
        <v>46.760510428100986</v>
      </c>
      <c r="E16" s="10">
        <v>1652</v>
      </c>
      <c r="F16" s="10">
        <v>19879</v>
      </c>
      <c r="H16" s="25">
        <f t="shared" si="1"/>
        <v>590.86169045005488</v>
      </c>
      <c r="I16" s="10">
        <v>759</v>
      </c>
      <c r="J16" s="10">
        <v>3842</v>
      </c>
      <c r="K16" s="10">
        <v>7</v>
      </c>
      <c r="L16" s="10">
        <f t="shared" si="2"/>
        <v>20.828759604829859</v>
      </c>
      <c r="M16" s="10">
        <f t="shared" si="3"/>
        <v>105.43358946212953</v>
      </c>
      <c r="N16" s="25">
        <f t="shared" si="4"/>
        <v>126.45444566410539</v>
      </c>
      <c r="O16" s="10">
        <v>828</v>
      </c>
      <c r="P16" s="10">
        <v>251</v>
      </c>
      <c r="Q16" s="10">
        <v>370</v>
      </c>
      <c r="R16" s="25">
        <f t="shared" si="5"/>
        <v>39.763995609220636</v>
      </c>
      <c r="S16" s="10">
        <v>16960</v>
      </c>
      <c r="T16" s="10">
        <v>931</v>
      </c>
      <c r="U16" s="10">
        <v>8476</v>
      </c>
      <c r="W16" s="12">
        <f t="shared" si="6"/>
        <v>723.57299670691555</v>
      </c>
      <c r="X16" s="10">
        <v>2520</v>
      </c>
      <c r="Y16" s="10">
        <v>198</v>
      </c>
      <c r="AA16" s="12">
        <f t="shared" si="7"/>
        <v>1555.2414928649837</v>
      </c>
      <c r="AB16" s="10">
        <v>1595</v>
      </c>
      <c r="AC16" s="10">
        <v>0</v>
      </c>
      <c r="AD16" s="10">
        <v>7941</v>
      </c>
      <c r="AE16" s="10">
        <v>0</v>
      </c>
      <c r="AF16" s="12">
        <f>SUM(AB16:AC16:AD16:AE16)/(B16/1000)</f>
        <v>261.69045005488476</v>
      </c>
      <c r="AG16" s="10">
        <v>855853</v>
      </c>
      <c r="AH16">
        <f t="shared" si="8"/>
        <v>23486.635565312845</v>
      </c>
      <c r="AI16" s="25">
        <f t="shared" si="9"/>
        <v>6.6218147275291432</v>
      </c>
      <c r="AJ16" s="25">
        <f t="shared" si="10"/>
        <v>1.1142100337324283</v>
      </c>
      <c r="AO16" s="12" t="s">
        <v>138</v>
      </c>
      <c r="AP16" s="12" t="s">
        <v>138</v>
      </c>
      <c r="AQ16" s="12" t="s">
        <v>138</v>
      </c>
      <c r="AR16" s="11">
        <v>13.5</v>
      </c>
      <c r="AS16" s="10">
        <v>70</v>
      </c>
    </row>
    <row r="17" spans="1:45" x14ac:dyDescent="0.25">
      <c r="A17" s="5" t="s">
        <v>43</v>
      </c>
      <c r="B17" s="10">
        <v>319100</v>
      </c>
      <c r="C17" s="10">
        <v>2127930</v>
      </c>
      <c r="D17" s="18">
        <f t="shared" si="0"/>
        <v>6.6685365089313695</v>
      </c>
      <c r="E17" s="10">
        <v>10380</v>
      </c>
      <c r="F17" s="10">
        <v>71412</v>
      </c>
      <c r="H17" s="25">
        <f t="shared" si="1"/>
        <v>256.32090253838919</v>
      </c>
      <c r="I17" s="10">
        <v>3977</v>
      </c>
      <c r="J17" s="10">
        <v>19450</v>
      </c>
      <c r="L17" s="10">
        <f t="shared" si="2"/>
        <v>12.463177687245377</v>
      </c>
      <c r="M17" s="10">
        <f t="shared" si="3"/>
        <v>60.95267941084299</v>
      </c>
      <c r="N17" s="25">
        <f t="shared" si="4"/>
        <v>73.415857098088367</v>
      </c>
      <c r="O17" s="10">
        <v>3185</v>
      </c>
      <c r="P17" s="10">
        <v>1644</v>
      </c>
      <c r="Q17" s="10">
        <v>687</v>
      </c>
      <c r="R17" s="25">
        <f t="shared" si="5"/>
        <v>17.286117204638042</v>
      </c>
      <c r="S17" s="10">
        <v>28313</v>
      </c>
      <c r="T17" s="10">
        <v>7988</v>
      </c>
      <c r="U17" s="10">
        <v>7898</v>
      </c>
      <c r="W17" s="12">
        <f t="shared" si="6"/>
        <v>138.51143842055779</v>
      </c>
      <c r="X17" s="10">
        <v>11482</v>
      </c>
      <c r="Y17" s="10">
        <v>134</v>
      </c>
      <c r="AA17" s="12">
        <f t="shared" si="7"/>
        <v>521.93669696020049</v>
      </c>
      <c r="AB17" s="10">
        <v>0</v>
      </c>
      <c r="AC17" s="10">
        <v>44677</v>
      </c>
      <c r="AD17" s="10">
        <v>21028</v>
      </c>
      <c r="AE17" s="10">
        <v>3717</v>
      </c>
      <c r="AF17" s="12">
        <f>SUM(AB17:AC17:AD17:AE17)/(B17/1000)</f>
        <v>217.55562519586334</v>
      </c>
      <c r="AG17" s="10">
        <v>1212604</v>
      </c>
      <c r="AH17">
        <f t="shared" si="8"/>
        <v>3800.0752115324349</v>
      </c>
      <c r="AI17" s="25">
        <f t="shared" si="9"/>
        <v>13.734904387582425</v>
      </c>
      <c r="AJ17" s="25">
        <f t="shared" si="10"/>
        <v>5.7250347186715524</v>
      </c>
      <c r="AO17" s="12" t="s">
        <v>138</v>
      </c>
      <c r="AP17" s="12" t="s">
        <v>138</v>
      </c>
      <c r="AQ17" s="12" t="s">
        <v>138</v>
      </c>
      <c r="AR17" s="11">
        <v>12.6</v>
      </c>
      <c r="AS17" s="10">
        <v>63</v>
      </c>
    </row>
    <row r="18" spans="1:45" x14ac:dyDescent="0.25">
      <c r="A18" s="5" t="s">
        <v>44</v>
      </c>
      <c r="B18" s="10">
        <v>183500</v>
      </c>
      <c r="C18" s="10">
        <v>3289565</v>
      </c>
      <c r="D18" s="18">
        <f t="shared" si="0"/>
        <v>17.926784741144413</v>
      </c>
      <c r="E18" s="10">
        <v>4619</v>
      </c>
      <c r="F18" s="10">
        <v>64150</v>
      </c>
      <c r="H18" s="25">
        <f t="shared" si="1"/>
        <v>374.76294277929156</v>
      </c>
      <c r="I18" s="10">
        <v>2456</v>
      </c>
      <c r="J18" s="10">
        <v>12983</v>
      </c>
      <c r="K18" s="10">
        <v>370</v>
      </c>
      <c r="L18" s="10">
        <f t="shared" si="2"/>
        <v>13.384196185286104</v>
      </c>
      <c r="M18" s="10">
        <f t="shared" si="3"/>
        <v>70.752043596730246</v>
      </c>
      <c r="N18" s="25">
        <f t="shared" si="4"/>
        <v>86.152588555858316</v>
      </c>
      <c r="O18" s="10">
        <v>2720</v>
      </c>
      <c r="P18" s="10">
        <v>761</v>
      </c>
      <c r="Q18" s="10">
        <v>601</v>
      </c>
      <c r="R18" s="25">
        <f t="shared" si="5"/>
        <v>22.245231607629428</v>
      </c>
      <c r="S18" s="10">
        <v>11079</v>
      </c>
      <c r="T18" s="10">
        <v>4029</v>
      </c>
      <c r="U18" s="10">
        <v>5076</v>
      </c>
      <c r="W18" s="12">
        <f t="shared" si="6"/>
        <v>109.99455040871935</v>
      </c>
      <c r="X18" s="10">
        <v>7986</v>
      </c>
      <c r="Y18" s="10">
        <v>1016</v>
      </c>
      <c r="AA18" s="12">
        <f t="shared" si="7"/>
        <v>642.21253405994548</v>
      </c>
      <c r="AB18" s="10">
        <v>5689</v>
      </c>
      <c r="AC18" s="10">
        <v>16197</v>
      </c>
      <c r="AD18" s="10">
        <v>7339</v>
      </c>
      <c r="AE18" s="10">
        <v>0</v>
      </c>
      <c r="AF18" s="12">
        <f>SUM(AB18:AC18:AD18:AE18)/(B18/1000)</f>
        <v>159.26430517711171</v>
      </c>
      <c r="AG18" s="10">
        <v>1583807</v>
      </c>
      <c r="AH18">
        <f t="shared" si="8"/>
        <v>8631.1008174386916</v>
      </c>
      <c r="AI18" s="25">
        <f t="shared" si="9"/>
        <v>7.4406793251955579</v>
      </c>
      <c r="AJ18" s="25">
        <f t="shared" si="10"/>
        <v>1.8452374563314851</v>
      </c>
      <c r="AO18" s="12" t="s">
        <v>138</v>
      </c>
      <c r="AP18" s="12" t="s">
        <v>138</v>
      </c>
      <c r="AQ18" s="12" t="s">
        <v>138</v>
      </c>
      <c r="AR18" s="11">
        <v>12.9</v>
      </c>
      <c r="AS18" s="10">
        <v>73</v>
      </c>
    </row>
    <row r="19" spans="1:45" x14ac:dyDescent="0.25">
      <c r="A19" s="5" t="s">
        <v>45</v>
      </c>
      <c r="B19" s="10">
        <v>292300</v>
      </c>
      <c r="C19" s="10">
        <v>2269240</v>
      </c>
      <c r="D19" s="18">
        <f t="shared" si="0"/>
        <v>7.763393773520356</v>
      </c>
      <c r="E19" s="10">
        <v>23282</v>
      </c>
      <c r="F19" s="10">
        <v>56980</v>
      </c>
      <c r="H19" s="25">
        <f t="shared" si="1"/>
        <v>274.58775230927131</v>
      </c>
      <c r="I19" s="10">
        <v>5058</v>
      </c>
      <c r="J19" s="10">
        <v>22298</v>
      </c>
      <c r="L19" s="10">
        <f t="shared" si="2"/>
        <v>17.304139582620596</v>
      </c>
      <c r="M19" s="10">
        <f t="shared" si="3"/>
        <v>76.284639069449199</v>
      </c>
      <c r="N19" s="25">
        <f t="shared" si="4"/>
        <v>93.588778652069792</v>
      </c>
      <c r="O19" s="10">
        <v>3292</v>
      </c>
      <c r="P19" s="10">
        <v>1301</v>
      </c>
      <c r="Q19" s="10">
        <v>1019</v>
      </c>
      <c r="R19" s="25">
        <f t="shared" si="5"/>
        <v>19.199452617174135</v>
      </c>
      <c r="S19" s="10">
        <v>12434</v>
      </c>
      <c r="T19" s="10">
        <v>7960</v>
      </c>
      <c r="U19" s="10">
        <v>12180</v>
      </c>
      <c r="W19" s="12">
        <f t="shared" si="6"/>
        <v>111.44030106055422</v>
      </c>
      <c r="X19" s="10">
        <v>8043</v>
      </c>
      <c r="Y19" s="10">
        <v>4712</v>
      </c>
      <c r="AA19" s="12">
        <f t="shared" si="7"/>
        <v>542.45295928840233</v>
      </c>
      <c r="AB19" s="10">
        <v>402</v>
      </c>
      <c r="AC19" s="10">
        <v>22415</v>
      </c>
      <c r="AD19" s="10">
        <v>35083</v>
      </c>
      <c r="AE19" s="10">
        <v>0</v>
      </c>
      <c r="AF19" s="12">
        <f>SUM(AB19:AC19:AD19:AE19)/(B19/1000)</f>
        <v>198.08416010947656</v>
      </c>
      <c r="AG19" s="10">
        <v>1330901</v>
      </c>
      <c r="AH19">
        <f t="shared" si="8"/>
        <v>4553.2021895313037</v>
      </c>
      <c r="AI19" s="25">
        <f t="shared" si="9"/>
        <v>11.913658491503124</v>
      </c>
      <c r="AJ19" s="25">
        <f t="shared" si="10"/>
        <v>4.3504362833899739</v>
      </c>
      <c r="AO19" s="12" t="s">
        <v>138</v>
      </c>
      <c r="AP19" s="12" t="s">
        <v>138</v>
      </c>
      <c r="AQ19" s="12" t="s">
        <v>138</v>
      </c>
      <c r="AR19" s="11">
        <v>13.1</v>
      </c>
      <c r="AS19" s="10">
        <v>63</v>
      </c>
    </row>
    <row r="20" spans="1:45" x14ac:dyDescent="0.25">
      <c r="A20" s="5" t="s">
        <v>46</v>
      </c>
      <c r="B20" s="10">
        <v>221500</v>
      </c>
      <c r="C20" s="10">
        <v>1641902</v>
      </c>
      <c r="D20" s="18">
        <f t="shared" si="0"/>
        <v>7.4126501128668174</v>
      </c>
      <c r="E20" s="10">
        <v>7963</v>
      </c>
      <c r="F20" s="10">
        <v>39544</v>
      </c>
      <c r="H20" s="25">
        <f t="shared" si="1"/>
        <v>214.47855530474041</v>
      </c>
      <c r="I20" s="10">
        <v>3037</v>
      </c>
      <c r="J20" s="10">
        <v>9796</v>
      </c>
      <c r="L20" s="10">
        <f t="shared" si="2"/>
        <v>13.711060948081265</v>
      </c>
      <c r="M20" s="10">
        <f t="shared" si="3"/>
        <v>44.22573363431151</v>
      </c>
      <c r="N20" s="25">
        <f t="shared" si="4"/>
        <v>57.936794582392778</v>
      </c>
      <c r="O20" s="10">
        <v>4370</v>
      </c>
      <c r="P20" s="10">
        <v>753</v>
      </c>
      <c r="Q20" s="10">
        <v>528</v>
      </c>
      <c r="R20" s="25">
        <f t="shared" si="5"/>
        <v>25.512415349887132</v>
      </c>
      <c r="S20" s="10">
        <v>12049</v>
      </c>
      <c r="T20" s="10">
        <v>5381</v>
      </c>
      <c r="U20" s="10">
        <v>5365</v>
      </c>
      <c r="W20" s="12">
        <f t="shared" si="6"/>
        <v>102.91196388261851</v>
      </c>
      <c r="X20" s="10">
        <v>4858</v>
      </c>
      <c r="Y20" s="10">
        <v>52</v>
      </c>
      <c r="AA20" s="12">
        <f t="shared" si="7"/>
        <v>423.00677200902936</v>
      </c>
      <c r="AB20" s="10">
        <v>0</v>
      </c>
      <c r="AC20" s="10">
        <v>17298</v>
      </c>
      <c r="AD20" s="10">
        <v>32363</v>
      </c>
      <c r="AE20" s="10">
        <v>0</v>
      </c>
      <c r="AF20" s="12">
        <f>SUM(AB20:AC20:AD20:AE20)/(B20/1000)</f>
        <v>224.20316027088037</v>
      </c>
      <c r="AG20" s="10">
        <v>973126</v>
      </c>
      <c r="AH20">
        <f t="shared" si="8"/>
        <v>4393.3453724604969</v>
      </c>
      <c r="AI20" s="25">
        <f t="shared" si="9"/>
        <v>9.6283523408068419</v>
      </c>
      <c r="AJ20" s="25">
        <f t="shared" si="10"/>
        <v>5.1032445952528249</v>
      </c>
      <c r="AO20" s="12" t="s">
        <v>138</v>
      </c>
      <c r="AP20" s="12" t="s">
        <v>138</v>
      </c>
      <c r="AQ20" s="12" t="s">
        <v>138</v>
      </c>
      <c r="AR20" s="11">
        <v>10.3</v>
      </c>
      <c r="AS20" s="10">
        <v>40</v>
      </c>
    </row>
    <row r="21" spans="1:45" x14ac:dyDescent="0.25">
      <c r="A21" s="5" t="s">
        <v>47</v>
      </c>
      <c r="B21" s="10">
        <v>143600</v>
      </c>
      <c r="C21" s="10">
        <v>1801300</v>
      </c>
      <c r="D21" s="18">
        <f t="shared" si="0"/>
        <v>12.543871866295264</v>
      </c>
      <c r="E21" s="10">
        <v>8431</v>
      </c>
      <c r="F21" s="10">
        <v>37072</v>
      </c>
      <c r="H21" s="25">
        <f t="shared" si="1"/>
        <v>316.87325905292482</v>
      </c>
      <c r="I21" s="10">
        <v>2828</v>
      </c>
      <c r="J21" s="10">
        <v>7200</v>
      </c>
      <c r="K21" s="10">
        <v>92</v>
      </c>
      <c r="L21" s="10">
        <f t="shared" si="2"/>
        <v>19.69359331476323</v>
      </c>
      <c r="M21" s="10">
        <f t="shared" si="3"/>
        <v>50.139275766016716</v>
      </c>
      <c r="N21" s="25">
        <f t="shared" si="4"/>
        <v>70.473537604456823</v>
      </c>
      <c r="O21" s="10">
        <v>2360</v>
      </c>
      <c r="P21" s="10">
        <v>563</v>
      </c>
      <c r="Q21" s="10">
        <v>460</v>
      </c>
      <c r="R21" s="25">
        <f t="shared" si="5"/>
        <v>23.558495821727021</v>
      </c>
      <c r="S21" s="10">
        <v>20432</v>
      </c>
      <c r="T21" s="10">
        <v>5673</v>
      </c>
      <c r="U21" s="10">
        <v>5361</v>
      </c>
      <c r="W21" s="12">
        <f t="shared" si="6"/>
        <v>219.12256267409472</v>
      </c>
      <c r="X21" s="10">
        <v>4616</v>
      </c>
      <c r="Y21" s="10">
        <v>35</v>
      </c>
      <c r="AA21" s="12">
        <f t="shared" si="7"/>
        <v>662.41643454039001</v>
      </c>
      <c r="AB21" s="10">
        <v>1458</v>
      </c>
      <c r="AC21" s="10">
        <v>951</v>
      </c>
      <c r="AD21" s="10">
        <v>1050</v>
      </c>
      <c r="AE21" s="10">
        <v>0</v>
      </c>
      <c r="AF21" s="12">
        <f>SUM(AB21:AC21:AD21:AE21)/(B21/1000)</f>
        <v>24.087743732590532</v>
      </c>
      <c r="AG21" s="10">
        <v>931737</v>
      </c>
      <c r="AH21">
        <f t="shared" si="8"/>
        <v>6488.4192200557109</v>
      </c>
      <c r="AI21" s="25">
        <f t="shared" si="9"/>
        <v>10.209211397636885</v>
      </c>
      <c r="AJ21" s="25">
        <f t="shared" si="10"/>
        <v>0.37124209943363845</v>
      </c>
      <c r="AO21" s="12" t="s">
        <v>138</v>
      </c>
      <c r="AP21" s="12" t="s">
        <v>138</v>
      </c>
      <c r="AQ21" s="12" t="s">
        <v>138</v>
      </c>
      <c r="AR21" s="11">
        <v>13.4</v>
      </c>
      <c r="AS21" s="10">
        <v>86</v>
      </c>
    </row>
    <row r="22" spans="1:45" x14ac:dyDescent="0.25">
      <c r="A22" s="5" t="s">
        <v>48</v>
      </c>
      <c r="B22" s="10">
        <v>152400</v>
      </c>
      <c r="C22" s="10">
        <v>747585</v>
      </c>
      <c r="D22" s="18">
        <f t="shared" si="0"/>
        <v>4.9054133858267717</v>
      </c>
      <c r="E22" s="10">
        <v>23082</v>
      </c>
      <c r="F22" s="10">
        <v>52825</v>
      </c>
      <c r="H22" s="25">
        <f t="shared" si="1"/>
        <v>498.07742782152229</v>
      </c>
      <c r="I22" s="10">
        <v>4898</v>
      </c>
      <c r="J22" s="10">
        <v>22132</v>
      </c>
      <c r="L22" s="10">
        <f t="shared" si="2"/>
        <v>32.139107611548553</v>
      </c>
      <c r="M22" s="10">
        <f t="shared" si="3"/>
        <v>145.2230971128609</v>
      </c>
      <c r="N22" s="25">
        <f t="shared" si="4"/>
        <v>177.36220472440945</v>
      </c>
      <c r="O22" s="10">
        <v>5983</v>
      </c>
      <c r="P22" s="10">
        <v>577</v>
      </c>
      <c r="Q22" s="10">
        <v>638</v>
      </c>
      <c r="R22" s="25">
        <f t="shared" si="5"/>
        <v>47.230971128608921</v>
      </c>
      <c r="S22" s="10">
        <v>31476</v>
      </c>
      <c r="T22" s="10">
        <v>6665</v>
      </c>
      <c r="U22" s="10">
        <v>7018</v>
      </c>
      <c r="W22" s="12">
        <f t="shared" si="6"/>
        <v>296.31889763779526</v>
      </c>
      <c r="X22" s="10">
        <v>14068</v>
      </c>
      <c r="Y22" s="10">
        <v>151</v>
      </c>
      <c r="AA22" s="12">
        <f t="shared" si="7"/>
        <v>1112.2900262467192</v>
      </c>
      <c r="AB22" s="10">
        <v>1675</v>
      </c>
      <c r="AC22" s="10">
        <v>19182</v>
      </c>
      <c r="AD22" s="10">
        <v>34767</v>
      </c>
      <c r="AE22" s="10">
        <v>0</v>
      </c>
      <c r="AF22" s="12">
        <f>SUM(AB22:AC22:AD22:AE22)/(B22/1000)</f>
        <v>364.98687664041995</v>
      </c>
      <c r="AG22" s="10">
        <v>762462</v>
      </c>
      <c r="AH22">
        <f t="shared" si="8"/>
        <v>5003.0314960629921</v>
      </c>
      <c r="AI22" s="25">
        <f t="shared" si="9"/>
        <v>22.232321086165609</v>
      </c>
      <c r="AJ22" s="25">
        <f t="shared" si="10"/>
        <v>7.2953143894384249</v>
      </c>
      <c r="AO22" s="12" t="s">
        <v>138</v>
      </c>
      <c r="AP22" s="12" t="s">
        <v>138</v>
      </c>
      <c r="AQ22" s="12" t="s">
        <v>138</v>
      </c>
      <c r="AR22" s="11">
        <v>12.5</v>
      </c>
      <c r="AS22" s="10">
        <v>54</v>
      </c>
    </row>
    <row r="23" spans="1:45" x14ac:dyDescent="0.25">
      <c r="A23" s="5" t="s">
        <v>49</v>
      </c>
      <c r="B23" s="10">
        <v>96430</v>
      </c>
      <c r="C23" s="10">
        <v>3143977</v>
      </c>
      <c r="D23" s="18">
        <f t="shared" si="0"/>
        <v>32.603722907808773</v>
      </c>
      <c r="E23" s="10">
        <v>5388</v>
      </c>
      <c r="F23" s="10">
        <v>52487</v>
      </c>
      <c r="H23" s="25">
        <f t="shared" si="1"/>
        <v>600.176293684538</v>
      </c>
      <c r="I23" s="10">
        <v>2411</v>
      </c>
      <c r="J23" s="10">
        <v>6753</v>
      </c>
      <c r="L23" s="10">
        <f t="shared" si="2"/>
        <v>25.002592554184382</v>
      </c>
      <c r="M23" s="10">
        <f t="shared" si="3"/>
        <v>70.03007362853883</v>
      </c>
      <c r="N23" s="25">
        <f t="shared" si="4"/>
        <v>95.032666182723219</v>
      </c>
      <c r="O23" s="10">
        <v>2387</v>
      </c>
      <c r="P23" s="10">
        <v>787</v>
      </c>
      <c r="Q23" s="10">
        <v>1183</v>
      </c>
      <c r="R23" s="25">
        <f t="shared" si="5"/>
        <v>45.183034325417395</v>
      </c>
      <c r="S23" s="10">
        <v>16652</v>
      </c>
      <c r="T23" s="10">
        <v>2301</v>
      </c>
      <c r="U23" s="10">
        <v>5731</v>
      </c>
      <c r="W23" s="12">
        <f t="shared" si="6"/>
        <v>255.97842994918591</v>
      </c>
      <c r="X23" s="10">
        <v>8470</v>
      </c>
      <c r="Y23" s="10">
        <v>123</v>
      </c>
      <c r="AA23" s="12">
        <f t="shared" si="7"/>
        <v>1085.4816965674581</v>
      </c>
      <c r="AB23" s="10">
        <v>2768</v>
      </c>
      <c r="AC23" s="10">
        <v>6648</v>
      </c>
      <c r="AD23" s="10">
        <v>1651</v>
      </c>
      <c r="AE23" s="10">
        <v>0</v>
      </c>
      <c r="AF23" s="12">
        <f>SUM(AB23:AC23:AD23:AE23)/(B23/1000)</f>
        <v>114.76718863424244</v>
      </c>
      <c r="AG23" s="10">
        <v>1455565</v>
      </c>
      <c r="AH23">
        <f t="shared" si="8"/>
        <v>15094.524525562583</v>
      </c>
      <c r="AI23" s="25">
        <f t="shared" si="9"/>
        <v>7.1912281485196461</v>
      </c>
      <c r="AJ23" s="25">
        <f t="shared" si="10"/>
        <v>0.76032331087928051</v>
      </c>
      <c r="AO23" s="12" t="s">
        <v>138</v>
      </c>
      <c r="AP23" s="12" t="s">
        <v>138</v>
      </c>
      <c r="AQ23" s="12" t="s">
        <v>138</v>
      </c>
      <c r="AR23" s="11">
        <v>13</v>
      </c>
      <c r="AS23" s="10">
        <v>56</v>
      </c>
    </row>
    <row r="24" spans="1:45" x14ac:dyDescent="0.25">
      <c r="A24" s="5" t="s">
        <v>50</v>
      </c>
      <c r="B24" s="10">
        <v>194000</v>
      </c>
      <c r="C24" s="10">
        <v>2064384</v>
      </c>
      <c r="D24" s="18">
        <f t="shared" si="0"/>
        <v>10.641154639175257</v>
      </c>
      <c r="E24" s="10">
        <v>10987</v>
      </c>
      <c r="F24" s="10">
        <v>48998</v>
      </c>
      <c r="H24" s="25">
        <f t="shared" si="1"/>
        <v>309.20103092783506</v>
      </c>
      <c r="I24" s="10">
        <v>2972</v>
      </c>
      <c r="J24" s="10">
        <v>14976</v>
      </c>
      <c r="L24" s="10">
        <f t="shared" si="2"/>
        <v>15.31958762886598</v>
      </c>
      <c r="M24" s="10">
        <f t="shared" si="3"/>
        <v>77.19587628865979</v>
      </c>
      <c r="N24" s="25">
        <f t="shared" si="4"/>
        <v>92.515463917525778</v>
      </c>
      <c r="O24" s="10">
        <v>2108</v>
      </c>
      <c r="P24" s="10">
        <v>846</v>
      </c>
      <c r="Q24" s="10">
        <v>536</v>
      </c>
      <c r="R24" s="25">
        <f t="shared" si="5"/>
        <v>17.989690721649485</v>
      </c>
      <c r="S24" s="10">
        <v>22219</v>
      </c>
      <c r="T24" s="10">
        <v>7339</v>
      </c>
      <c r="U24" s="10">
        <v>8563</v>
      </c>
      <c r="W24" s="12">
        <f t="shared" si="6"/>
        <v>196.5</v>
      </c>
      <c r="X24" s="10">
        <v>8044</v>
      </c>
      <c r="Y24" s="10">
        <v>54</v>
      </c>
      <c r="AA24" s="12">
        <f t="shared" si="7"/>
        <v>657.94845360824741</v>
      </c>
      <c r="AB24" s="10">
        <v>12499</v>
      </c>
      <c r="AC24" s="10">
        <v>28316</v>
      </c>
      <c r="AD24" s="10">
        <v>5056</v>
      </c>
      <c r="AE24" s="10">
        <v>0</v>
      </c>
      <c r="AF24" s="12">
        <f>SUM(AB24:AC24:AD24:AE24)/(B24/1000)</f>
        <v>236.44845360824743</v>
      </c>
      <c r="AG24" s="10">
        <v>1118399</v>
      </c>
      <c r="AH24">
        <f t="shared" si="8"/>
        <v>5764.9432989690722</v>
      </c>
      <c r="AI24" s="25">
        <f t="shared" si="9"/>
        <v>11.412921506546411</v>
      </c>
      <c r="AJ24" s="25">
        <f t="shared" si="10"/>
        <v>4.1014879305149599</v>
      </c>
      <c r="AO24" s="12" t="s">
        <v>138</v>
      </c>
      <c r="AP24" s="12" t="s">
        <v>138</v>
      </c>
      <c r="AQ24" s="12" t="s">
        <v>138</v>
      </c>
      <c r="AR24" s="11">
        <v>13.7</v>
      </c>
      <c r="AS24" s="10">
        <v>58</v>
      </c>
    </row>
    <row r="25" spans="1:45" x14ac:dyDescent="0.25">
      <c r="A25" s="5" t="s">
        <v>51</v>
      </c>
      <c r="B25" s="10">
        <v>95800</v>
      </c>
      <c r="C25" s="10">
        <v>841167</v>
      </c>
      <c r="D25" s="18">
        <f t="shared" si="0"/>
        <v>8.7804488517745298</v>
      </c>
      <c r="E25" s="10">
        <v>4540</v>
      </c>
      <c r="F25" s="10">
        <v>39899</v>
      </c>
      <c r="H25" s="25">
        <f t="shared" si="1"/>
        <v>463.87265135699374</v>
      </c>
      <c r="I25" s="10">
        <v>3481</v>
      </c>
      <c r="J25" s="10">
        <v>26506</v>
      </c>
      <c r="L25" s="10">
        <f t="shared" si="2"/>
        <v>36.336116910229649</v>
      </c>
      <c r="M25" s="10">
        <f t="shared" si="3"/>
        <v>276.68058455114823</v>
      </c>
      <c r="N25" s="25">
        <f t="shared" si="4"/>
        <v>313.01670146137786</v>
      </c>
      <c r="O25" s="10">
        <v>966</v>
      </c>
      <c r="P25" s="10">
        <v>390</v>
      </c>
      <c r="Q25" s="10">
        <v>606</v>
      </c>
      <c r="R25" s="25">
        <f t="shared" si="5"/>
        <v>20.48016701461378</v>
      </c>
      <c r="S25" s="10">
        <v>27490</v>
      </c>
      <c r="T25" s="10">
        <v>4610</v>
      </c>
      <c r="U25" s="10">
        <v>9444</v>
      </c>
      <c r="W25" s="12">
        <f t="shared" si="6"/>
        <v>433.65344467640921</v>
      </c>
      <c r="X25" s="10">
        <v>6350</v>
      </c>
      <c r="Y25" s="10">
        <v>5992</v>
      </c>
      <c r="AA25" s="12">
        <f t="shared" si="7"/>
        <v>1359.8538622129436</v>
      </c>
      <c r="AB25" s="10">
        <v>11155</v>
      </c>
      <c r="AC25" s="10">
        <v>10620</v>
      </c>
      <c r="AD25" s="10">
        <v>0</v>
      </c>
      <c r="AE25" s="10">
        <v>0</v>
      </c>
      <c r="AF25" s="12">
        <f>SUM(AB25:AC25:AD25:AE25)/(B25/1000)</f>
        <v>227.2964509394572</v>
      </c>
      <c r="AG25" s="10">
        <v>599156</v>
      </c>
      <c r="AH25">
        <f t="shared" si="8"/>
        <v>6254.2379958246347</v>
      </c>
      <c r="AI25" s="25">
        <f t="shared" si="9"/>
        <v>21.742918371843061</v>
      </c>
      <c r="AJ25" s="25">
        <f t="shared" si="10"/>
        <v>3.6342788856324559</v>
      </c>
      <c r="AO25" s="12" t="s">
        <v>138</v>
      </c>
      <c r="AP25" s="12" t="s">
        <v>138</v>
      </c>
      <c r="AQ25" s="12" t="s">
        <v>138</v>
      </c>
      <c r="AR25" s="11">
        <v>13</v>
      </c>
      <c r="AS25" s="10">
        <v>74</v>
      </c>
    </row>
    <row r="26" spans="1:45" x14ac:dyDescent="0.25">
      <c r="A26" s="5" t="s">
        <v>52</v>
      </c>
      <c r="B26" s="10">
        <v>168900</v>
      </c>
      <c r="C26" s="10">
        <v>1320858</v>
      </c>
      <c r="D26" s="18">
        <f t="shared" si="0"/>
        <v>7.8203552397868563</v>
      </c>
      <c r="E26" s="10">
        <v>13530</v>
      </c>
      <c r="F26" s="10">
        <v>51130</v>
      </c>
      <c r="H26" s="25">
        <f t="shared" si="1"/>
        <v>382.83007696862046</v>
      </c>
      <c r="I26" s="10">
        <v>3131</v>
      </c>
      <c r="J26" s="10">
        <v>13417</v>
      </c>
      <c r="L26" s="10">
        <f t="shared" si="2"/>
        <v>18.537596210775607</v>
      </c>
      <c r="M26" s="10">
        <f t="shared" si="3"/>
        <v>79.43753700414446</v>
      </c>
      <c r="N26" s="25">
        <f t="shared" si="4"/>
        <v>97.975133214920064</v>
      </c>
      <c r="O26" s="10">
        <v>5009</v>
      </c>
      <c r="P26" s="10">
        <v>1009</v>
      </c>
      <c r="Q26" s="10">
        <v>2133</v>
      </c>
      <c r="R26" s="25">
        <f t="shared" si="5"/>
        <v>48.259325044404974</v>
      </c>
      <c r="S26" s="10">
        <v>21477</v>
      </c>
      <c r="T26" s="10">
        <v>8951</v>
      </c>
      <c r="U26" s="10">
        <v>16747</v>
      </c>
      <c r="W26" s="12">
        <f t="shared" si="6"/>
        <v>279.30728241563054</v>
      </c>
      <c r="X26" s="10">
        <v>7826</v>
      </c>
      <c r="Y26" s="10">
        <v>1451</v>
      </c>
      <c r="AA26" s="12">
        <f t="shared" si="7"/>
        <v>863.29780935464771</v>
      </c>
      <c r="AB26" s="10">
        <v>269</v>
      </c>
      <c r="AC26" s="10">
        <v>0</v>
      </c>
      <c r="AD26" s="10">
        <v>3923</v>
      </c>
      <c r="AE26" s="10">
        <v>0</v>
      </c>
      <c r="AF26" s="12">
        <f>SUM(AB26:AC26:AD26:AE26)/(B26/1000)</f>
        <v>24.819419775014801</v>
      </c>
      <c r="AG26" s="10">
        <v>880130</v>
      </c>
      <c r="AH26">
        <f t="shared" si="8"/>
        <v>5210.9532267613968</v>
      </c>
      <c r="AI26" s="25">
        <f t="shared" si="9"/>
        <v>16.566984422755731</v>
      </c>
      <c r="AJ26" s="25">
        <f t="shared" si="10"/>
        <v>0.47629327485712336</v>
      </c>
      <c r="AO26" s="12" t="s">
        <v>138</v>
      </c>
      <c r="AP26" s="12" t="s">
        <v>138</v>
      </c>
      <c r="AQ26" s="12" t="s">
        <v>138</v>
      </c>
      <c r="AR26" s="11">
        <v>14</v>
      </c>
      <c r="AS26" s="10">
        <v>63</v>
      </c>
    </row>
    <row r="27" spans="1:45" x14ac:dyDescent="0.25">
      <c r="A27" s="5" t="s">
        <v>53</v>
      </c>
      <c r="B27" s="10">
        <v>223000</v>
      </c>
      <c r="C27" s="10">
        <v>1736375</v>
      </c>
      <c r="D27" s="18">
        <f t="shared" si="0"/>
        <v>7.7864349775784749</v>
      </c>
      <c r="E27" s="10">
        <v>15081</v>
      </c>
      <c r="F27" s="10">
        <v>54750</v>
      </c>
      <c r="H27" s="25">
        <f t="shared" si="1"/>
        <v>313.14349775784751</v>
      </c>
      <c r="I27" s="10">
        <v>7435</v>
      </c>
      <c r="J27" s="10">
        <v>19237</v>
      </c>
      <c r="L27" s="10">
        <f t="shared" si="2"/>
        <v>33.340807174887892</v>
      </c>
      <c r="M27" s="10">
        <f t="shared" si="3"/>
        <v>86.264573991031384</v>
      </c>
      <c r="N27" s="25">
        <f t="shared" si="4"/>
        <v>119.60538116591928</v>
      </c>
      <c r="O27" s="10">
        <v>3930</v>
      </c>
      <c r="P27" s="10">
        <v>1385</v>
      </c>
      <c r="Q27" s="10">
        <v>89</v>
      </c>
      <c r="R27" s="25">
        <f t="shared" si="5"/>
        <v>24.233183856502244</v>
      </c>
      <c r="S27" s="10">
        <v>43102</v>
      </c>
      <c r="T27" s="10">
        <v>4748</v>
      </c>
      <c r="U27" s="10">
        <v>11886</v>
      </c>
      <c r="W27" s="12">
        <f t="shared" si="6"/>
        <v>267.87443946188341</v>
      </c>
      <c r="X27" s="10">
        <v>13356</v>
      </c>
      <c r="Y27" s="10">
        <v>48</v>
      </c>
      <c r="AA27" s="12">
        <f t="shared" si="7"/>
        <v>784.96412556053815</v>
      </c>
      <c r="AB27" s="10">
        <v>3886</v>
      </c>
      <c r="AC27" s="10">
        <v>2433</v>
      </c>
      <c r="AD27" s="10">
        <v>31300</v>
      </c>
      <c r="AE27" s="10">
        <v>0</v>
      </c>
      <c r="AF27" s="12">
        <f>SUM(AB27:AC27:AD27:AE27)/(B27/1000)</f>
        <v>168.69506726457399</v>
      </c>
      <c r="AG27" s="10">
        <v>1365849</v>
      </c>
      <c r="AH27">
        <f t="shared" si="8"/>
        <v>6124.8834080717488</v>
      </c>
      <c r="AI27" s="25">
        <f t="shared" si="9"/>
        <v>12.815984783090958</v>
      </c>
      <c r="AJ27" s="25">
        <f t="shared" si="10"/>
        <v>2.7542576082714856</v>
      </c>
      <c r="AO27" s="12" t="s">
        <v>138</v>
      </c>
      <c r="AP27" s="12" t="s">
        <v>138</v>
      </c>
      <c r="AQ27" s="12" t="s">
        <v>138</v>
      </c>
      <c r="AR27" s="11">
        <v>12.9</v>
      </c>
      <c r="AS27" s="10">
        <v>64</v>
      </c>
    </row>
    <row r="28" spans="1:45" x14ac:dyDescent="0.25">
      <c r="A28" s="5" t="s">
        <v>54</v>
      </c>
      <c r="B28" s="10">
        <v>51680</v>
      </c>
      <c r="C28" s="10">
        <v>413446</v>
      </c>
      <c r="D28" s="18">
        <f t="shared" si="0"/>
        <v>8.0001160990712066</v>
      </c>
      <c r="E28" s="10">
        <v>2374</v>
      </c>
      <c r="F28" s="10">
        <v>10465</v>
      </c>
      <c r="H28" s="25">
        <f t="shared" si="1"/>
        <v>248.4326625386997</v>
      </c>
      <c r="I28" s="10">
        <v>907</v>
      </c>
      <c r="J28" s="10">
        <v>2829</v>
      </c>
      <c r="L28" s="10">
        <f t="shared" si="2"/>
        <v>17.550309597523221</v>
      </c>
      <c r="M28" s="10">
        <f t="shared" si="3"/>
        <v>54.740712074303403</v>
      </c>
      <c r="N28" s="25">
        <f t="shared" si="4"/>
        <v>72.291021671826627</v>
      </c>
      <c r="O28" s="10">
        <v>564</v>
      </c>
      <c r="P28" s="10">
        <v>138</v>
      </c>
      <c r="Q28" s="10">
        <v>98</v>
      </c>
      <c r="R28" s="25">
        <f t="shared" si="5"/>
        <v>15.479876160990711</v>
      </c>
      <c r="S28" s="10">
        <v>12022</v>
      </c>
      <c r="T28" s="10">
        <v>762</v>
      </c>
      <c r="U28" s="10">
        <v>1920</v>
      </c>
      <c r="W28" s="12">
        <f t="shared" si="6"/>
        <v>284.52012383900927</v>
      </c>
      <c r="X28" s="10">
        <v>2592</v>
      </c>
      <c r="Y28" s="10">
        <v>10</v>
      </c>
      <c r="AA28" s="12">
        <f t="shared" si="7"/>
        <v>671.07198142414859</v>
      </c>
      <c r="AB28" s="10">
        <v>0</v>
      </c>
      <c r="AC28" s="10">
        <v>1143</v>
      </c>
      <c r="AD28" s="10">
        <v>30</v>
      </c>
      <c r="AE28" s="10">
        <v>448</v>
      </c>
      <c r="AF28" s="12">
        <f>SUM(AB28:AC28:AD28:AE28)/(B28/1000)</f>
        <v>31.366099071207429</v>
      </c>
      <c r="AG28" s="10">
        <v>237280</v>
      </c>
      <c r="AH28">
        <f t="shared" si="8"/>
        <v>4591.3312693498456</v>
      </c>
      <c r="AI28" s="25">
        <f t="shared" si="9"/>
        <v>14.616065407956844</v>
      </c>
      <c r="AJ28" s="25">
        <f t="shared" si="10"/>
        <v>0.6831591368846931</v>
      </c>
      <c r="AO28" s="12" t="s">
        <v>138</v>
      </c>
      <c r="AP28" s="12" t="s">
        <v>138</v>
      </c>
      <c r="AQ28" s="12" t="s">
        <v>138</v>
      </c>
      <c r="AR28" s="11">
        <v>12.3</v>
      </c>
      <c r="AS28" s="10">
        <v>46</v>
      </c>
    </row>
    <row r="29" spans="1:45" x14ac:dyDescent="0.25">
      <c r="A29" s="5" t="s">
        <v>55</v>
      </c>
      <c r="B29" s="10">
        <v>353300</v>
      </c>
      <c r="C29" s="10">
        <v>3002575</v>
      </c>
      <c r="D29" s="18">
        <f t="shared" si="0"/>
        <v>8.4986555335408998</v>
      </c>
      <c r="E29" s="10">
        <v>12744</v>
      </c>
      <c r="F29" s="10">
        <v>65182</v>
      </c>
      <c r="H29" s="25">
        <f t="shared" si="1"/>
        <v>220.56609114067365</v>
      </c>
      <c r="I29" s="10">
        <v>4409</v>
      </c>
      <c r="J29" s="10">
        <v>46146</v>
      </c>
      <c r="K29" s="10">
        <v>306</v>
      </c>
      <c r="L29" s="10">
        <f t="shared" si="2"/>
        <v>12.47947919615058</v>
      </c>
      <c r="M29" s="10">
        <f t="shared" si="3"/>
        <v>130.61420888763089</v>
      </c>
      <c r="N29" s="25">
        <f t="shared" si="4"/>
        <v>143.95980752901215</v>
      </c>
      <c r="O29" s="10">
        <v>3008</v>
      </c>
      <c r="P29" s="10">
        <v>1045</v>
      </c>
      <c r="Q29" s="10">
        <v>2245</v>
      </c>
      <c r="R29" s="25">
        <f t="shared" si="5"/>
        <v>17.826210019813189</v>
      </c>
      <c r="S29" s="10">
        <v>31418</v>
      </c>
      <c r="T29" s="10">
        <v>24858</v>
      </c>
      <c r="U29" s="10">
        <v>13596</v>
      </c>
      <c r="W29" s="12">
        <f t="shared" si="6"/>
        <v>197.76960090574582</v>
      </c>
      <c r="X29" s="10">
        <v>6453</v>
      </c>
      <c r="Y29" s="10">
        <v>102</v>
      </c>
      <c r="AA29" s="12">
        <f t="shared" si="7"/>
        <v>598.67534673082366</v>
      </c>
      <c r="AB29" s="10">
        <v>0</v>
      </c>
      <c r="AC29" s="10">
        <v>51498</v>
      </c>
      <c r="AD29" s="10">
        <v>33947</v>
      </c>
      <c r="AE29" s="10">
        <v>6346</v>
      </c>
      <c r="AF29" s="12">
        <f>SUM(AB29:AC29:AD29:AE29)/(B29/1000)</f>
        <v>259.81035946787432</v>
      </c>
      <c r="AG29" s="10">
        <v>1724007</v>
      </c>
      <c r="AH29">
        <f t="shared" si="8"/>
        <v>4879.7254457967729</v>
      </c>
      <c r="AI29" s="25">
        <f t="shared" si="9"/>
        <v>12.26862767958599</v>
      </c>
      <c r="AJ29" s="25">
        <f t="shared" si="10"/>
        <v>5.3242823259998362</v>
      </c>
      <c r="AO29" s="12" t="s">
        <v>138</v>
      </c>
      <c r="AP29" s="12" t="s">
        <v>138</v>
      </c>
      <c r="AQ29" s="12" t="s">
        <v>138</v>
      </c>
      <c r="AR29" s="11">
        <v>11.7</v>
      </c>
      <c r="AS29" s="10">
        <v>51</v>
      </c>
    </row>
    <row r="30" spans="1:45" x14ac:dyDescent="0.25">
      <c r="A30" s="5" t="s">
        <v>56</v>
      </c>
      <c r="B30" s="10">
        <v>126400</v>
      </c>
      <c r="C30" s="10">
        <v>10978189</v>
      </c>
      <c r="D30" s="18">
        <f t="shared" si="0"/>
        <v>86.852761075949374</v>
      </c>
      <c r="E30" s="10">
        <v>11713</v>
      </c>
      <c r="F30" s="10">
        <v>101010</v>
      </c>
      <c r="H30" s="25">
        <f t="shared" si="1"/>
        <v>891.79588607594928</v>
      </c>
      <c r="I30" s="10">
        <v>3047</v>
      </c>
      <c r="J30" s="10">
        <v>7373</v>
      </c>
      <c r="L30" s="10">
        <f t="shared" si="2"/>
        <v>24.106012658227847</v>
      </c>
      <c r="M30" s="10">
        <f t="shared" si="3"/>
        <v>58.330696202531641</v>
      </c>
      <c r="N30" s="25">
        <f t="shared" si="4"/>
        <v>82.436708860759495</v>
      </c>
      <c r="O30" s="10">
        <v>2575</v>
      </c>
      <c r="P30" s="10">
        <v>568</v>
      </c>
      <c r="Q30" s="10">
        <v>1903</v>
      </c>
      <c r="R30" s="25">
        <f t="shared" si="5"/>
        <v>39.920886075949362</v>
      </c>
      <c r="S30" s="10">
        <v>48408</v>
      </c>
      <c r="T30" s="10">
        <v>2903</v>
      </c>
      <c r="U30" s="10">
        <v>30204</v>
      </c>
      <c r="W30" s="12">
        <f t="shared" si="6"/>
        <v>644.89715189873414</v>
      </c>
      <c r="X30" s="10">
        <v>7849</v>
      </c>
      <c r="Y30" s="10">
        <v>47</v>
      </c>
      <c r="AA30" s="12">
        <f t="shared" si="7"/>
        <v>1721.5189873417721</v>
      </c>
      <c r="AB30" s="10">
        <v>48625</v>
      </c>
      <c r="AC30" s="10">
        <v>2419</v>
      </c>
      <c r="AD30" s="10">
        <v>6016</v>
      </c>
      <c r="AE30" s="10">
        <v>0</v>
      </c>
      <c r="AF30" s="12">
        <f>SUM(AB30:AC30:AD30:AE30)/(B30/1000)</f>
        <v>451.42405063291136</v>
      </c>
      <c r="AG30" s="10">
        <v>4708141</v>
      </c>
      <c r="AH30">
        <f t="shared" si="8"/>
        <v>37247.950949367085</v>
      </c>
      <c r="AI30" s="25">
        <f t="shared" si="9"/>
        <v>4.621781718092131</v>
      </c>
      <c r="AJ30" s="25">
        <f t="shared" si="10"/>
        <v>1.2119433126577985</v>
      </c>
      <c r="AO30" s="12" t="s">
        <v>138</v>
      </c>
      <c r="AP30" s="12" t="s">
        <v>138</v>
      </c>
      <c r="AQ30" s="12" t="s">
        <v>138</v>
      </c>
      <c r="AR30" s="11">
        <v>12.5</v>
      </c>
      <c r="AS30" s="10">
        <v>67</v>
      </c>
    </row>
    <row r="31" spans="1:45" x14ac:dyDescent="0.25">
      <c r="A31" s="5" t="s">
        <v>57</v>
      </c>
      <c r="B31" s="10">
        <v>146900</v>
      </c>
      <c r="C31" s="10">
        <v>1043190</v>
      </c>
      <c r="D31" s="18">
        <f t="shared" si="0"/>
        <v>7.101361470388019</v>
      </c>
      <c r="E31" s="10">
        <v>23504</v>
      </c>
      <c r="F31" s="10">
        <v>36628</v>
      </c>
      <c r="H31" s="25">
        <f t="shared" si="1"/>
        <v>409.33968686181072</v>
      </c>
      <c r="I31" s="10">
        <v>5079</v>
      </c>
      <c r="J31" s="10">
        <v>17696</v>
      </c>
      <c r="K31" s="10">
        <v>2441</v>
      </c>
      <c r="L31" s="10">
        <f t="shared" si="2"/>
        <v>34.574540503744039</v>
      </c>
      <c r="M31" s="10">
        <f t="shared" si="3"/>
        <v>120.46289993192647</v>
      </c>
      <c r="N31" s="25">
        <f t="shared" si="4"/>
        <v>171.65418652144317</v>
      </c>
      <c r="O31" s="10">
        <v>3001</v>
      </c>
      <c r="P31" s="10">
        <v>495</v>
      </c>
      <c r="Q31" s="10">
        <v>808</v>
      </c>
      <c r="R31" s="25">
        <f t="shared" si="5"/>
        <v>29.298842750170184</v>
      </c>
      <c r="S31" s="10">
        <v>28558</v>
      </c>
      <c r="T31" s="10">
        <v>12941</v>
      </c>
      <c r="U31" s="10">
        <v>5729</v>
      </c>
      <c r="W31" s="12">
        <f t="shared" si="6"/>
        <v>321.49761742682097</v>
      </c>
      <c r="X31" s="10">
        <v>6190</v>
      </c>
      <c r="Y31" s="10">
        <v>3109</v>
      </c>
      <c r="AA31" s="12">
        <f t="shared" si="7"/>
        <v>995.09189925119119</v>
      </c>
      <c r="AB31" s="10">
        <v>2577</v>
      </c>
      <c r="AC31" s="10">
        <v>48888</v>
      </c>
      <c r="AD31" s="10">
        <v>108337</v>
      </c>
      <c r="AE31" s="10">
        <v>52019</v>
      </c>
      <c r="AF31" s="12">
        <f>SUM(AB31:AC31:AD31:AE31)/(B31/1000)</f>
        <v>1441.9400953029271</v>
      </c>
      <c r="AG31" s="10">
        <v>1025366</v>
      </c>
      <c r="AH31">
        <f t="shared" si="8"/>
        <v>6980.0272294077604</v>
      </c>
      <c r="AI31" s="25">
        <f t="shared" si="9"/>
        <v>14.256275320227118</v>
      </c>
      <c r="AJ31" s="25">
        <f t="shared" si="10"/>
        <v>20.658086966019937</v>
      </c>
      <c r="AO31" s="12" t="s">
        <v>138</v>
      </c>
      <c r="AP31" s="12" t="s">
        <v>138</v>
      </c>
      <c r="AQ31" s="12" t="s">
        <v>138</v>
      </c>
      <c r="AR31" s="11">
        <v>11.2</v>
      </c>
      <c r="AS31" s="10">
        <v>62</v>
      </c>
    </row>
    <row r="33" spans="34:34" x14ac:dyDescent="0.25">
      <c r="AH33">
        <f t="shared" ref="AH33" si="11">SUM(AH3:AH31)</f>
        <v>223947.55181318117</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R1" zoomScale="60" zoomScaleNormal="60" workbookViewId="0">
      <selection activeCell="R3" sqref="A3:XFD3"/>
    </sheetView>
  </sheetViews>
  <sheetFormatPr defaultRowHeight="15" x14ac:dyDescent="0.25"/>
  <cols>
    <col min="1" max="1" width="19.7109375" style="5" customWidth="1"/>
    <col min="3" max="3" width="12.2851562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2.570312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4" t="s">
        <v>83</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14" t="s">
        <v>79</v>
      </c>
      <c r="Q2" s="6" t="s">
        <v>14</v>
      </c>
      <c r="R2" s="8"/>
      <c r="S2" s="6" t="s">
        <v>15</v>
      </c>
      <c r="T2" s="6" t="s">
        <v>16</v>
      </c>
      <c r="U2" s="6" t="s">
        <v>17</v>
      </c>
      <c r="V2" s="15" t="s">
        <v>62</v>
      </c>
      <c r="W2" s="8"/>
      <c r="X2" s="6" t="s">
        <v>18</v>
      </c>
      <c r="Y2" s="6" t="s">
        <v>19</v>
      </c>
      <c r="Z2" s="15" t="s">
        <v>62</v>
      </c>
      <c r="AA2" s="8"/>
      <c r="AB2" s="15" t="s">
        <v>80</v>
      </c>
      <c r="AC2" s="15" t="s">
        <v>81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R3" s="25"/>
    </row>
    <row r="4" spans="1:49" x14ac:dyDescent="0.25">
      <c r="A4" s="5" t="s">
        <v>30</v>
      </c>
      <c r="B4" s="10">
        <v>154000</v>
      </c>
      <c r="C4" s="10">
        <v>1085181</v>
      </c>
      <c r="D4" s="18">
        <f t="shared" ref="D4:D31" si="0">C4/B4</f>
        <v>7.0466298701298697</v>
      </c>
      <c r="E4" s="10">
        <v>21198</v>
      </c>
      <c r="F4" s="10">
        <v>30308</v>
      </c>
      <c r="H4" s="25">
        <f t="shared" ref="H4:H31" si="1">(E4+F4)/(B4/1000)</f>
        <v>334.45454545454544</v>
      </c>
      <c r="I4" s="10">
        <v>5140</v>
      </c>
      <c r="J4" s="10">
        <v>18369</v>
      </c>
      <c r="L4" s="10">
        <f t="shared" ref="L4:L31" si="2">I4/(B4/1000)</f>
        <v>33.376623376623378</v>
      </c>
      <c r="M4" s="10">
        <f t="shared" ref="M4:M31" si="3">J4/(B4/1000)</f>
        <v>119.27922077922078</v>
      </c>
      <c r="N4" s="25">
        <f t="shared" ref="N4:N31" si="4">(I4+J4+K4)/(B4/1000)</f>
        <v>152.65584415584416</v>
      </c>
      <c r="O4" s="10">
        <v>5577</v>
      </c>
      <c r="P4" s="10">
        <v>682</v>
      </c>
      <c r="Q4" s="10">
        <v>1264</v>
      </c>
      <c r="R4" s="25">
        <f t="shared" ref="R4:R31" si="5">(O4+P4+Q4)/(B4/1000)</f>
        <v>48.850649350649348</v>
      </c>
      <c r="S4" s="10">
        <v>30383</v>
      </c>
      <c r="T4" s="10">
        <v>1472</v>
      </c>
      <c r="U4" s="10">
        <v>6738</v>
      </c>
      <c r="W4" s="12">
        <f t="shared" ref="W4:W31" si="6">(S4+T4+U4+V4)/(B4/1000)</f>
        <v>250.60389610389609</v>
      </c>
      <c r="X4" s="10">
        <v>5294</v>
      </c>
      <c r="Y4" s="10">
        <v>11</v>
      </c>
      <c r="AA4" s="12">
        <f t="shared" ref="AA4:AA31" si="7">(E4+F4+G4+I4+J4+K4+O4+P4+Q4+S4+T4+U4+V4+X4+Y4+Z4)/(B4/1000)</f>
        <v>821.01298701298697</v>
      </c>
      <c r="AB4" s="10">
        <v>12196</v>
      </c>
      <c r="AC4" s="10">
        <v>3239</v>
      </c>
      <c r="AD4" s="10">
        <v>20070</v>
      </c>
      <c r="AE4" s="10">
        <v>0</v>
      </c>
      <c r="AF4" s="12">
        <f>SUM(AB4:AC4:AD4:AE4)/(B4/1000)</f>
        <v>230.55194805194805</v>
      </c>
      <c r="AG4" s="10">
        <v>703671</v>
      </c>
      <c r="AH4">
        <f t="shared" ref="AH4:AH31" si="8">AG4/(B4/1000)</f>
        <v>4569.2922077922076</v>
      </c>
      <c r="AI4" s="25">
        <f t="shared" ref="AI4:AI31" si="9">AA4/AH4*100</f>
        <v>17.968056094396388</v>
      </c>
      <c r="AJ4" s="25">
        <f t="shared" ref="AJ4:AJ31" si="10">AF4/AH4*100</f>
        <v>5.0456818598464341</v>
      </c>
      <c r="AK4" s="10">
        <v>15</v>
      </c>
      <c r="AL4" s="10">
        <v>39</v>
      </c>
      <c r="AM4" s="10">
        <v>0</v>
      </c>
      <c r="AN4" s="10">
        <v>54</v>
      </c>
      <c r="AO4" s="12">
        <f t="shared" ref="AO4:AO31" si="11">AK4/AN4*100</f>
        <v>27.777777777777779</v>
      </c>
      <c r="AP4" s="12">
        <f t="shared" ref="AP4:AP31" si="12">AL4/AN4*100</f>
        <v>72.222222222222214</v>
      </c>
      <c r="AQ4" s="12">
        <f t="shared" ref="AQ4:AQ31" si="13">AM4/AN4*100</f>
        <v>0</v>
      </c>
      <c r="AR4" s="11">
        <v>12.5</v>
      </c>
      <c r="AS4" s="10">
        <v>61</v>
      </c>
    </row>
    <row r="5" spans="1:49" x14ac:dyDescent="0.25">
      <c r="A5" s="5" t="s">
        <v>31</v>
      </c>
      <c r="B5" s="10">
        <v>107300</v>
      </c>
      <c r="C5" s="10">
        <v>873775</v>
      </c>
      <c r="D5" s="18">
        <f t="shared" si="0"/>
        <v>8.1432898415657036</v>
      </c>
      <c r="E5" s="10">
        <v>28266</v>
      </c>
      <c r="F5" s="10">
        <v>29256</v>
      </c>
      <c r="H5" s="25">
        <f t="shared" si="1"/>
        <v>536.08574091332719</v>
      </c>
      <c r="I5" s="10">
        <v>5835</v>
      </c>
      <c r="J5" s="10">
        <v>17466</v>
      </c>
      <c r="L5" s="10">
        <f t="shared" si="2"/>
        <v>54.380242311276795</v>
      </c>
      <c r="M5" s="10">
        <f t="shared" si="3"/>
        <v>162.77726001863934</v>
      </c>
      <c r="N5" s="25">
        <f t="shared" si="4"/>
        <v>217.15750232991613</v>
      </c>
      <c r="O5" s="10">
        <v>14215</v>
      </c>
      <c r="P5" s="10">
        <v>630</v>
      </c>
      <c r="Q5" s="10">
        <v>1127</v>
      </c>
      <c r="R5" s="25">
        <f t="shared" si="5"/>
        <v>148.85368126747437</v>
      </c>
      <c r="S5" s="10">
        <v>49862</v>
      </c>
      <c r="T5" s="10">
        <v>13527</v>
      </c>
      <c r="U5" s="10">
        <v>9259</v>
      </c>
      <c r="W5" s="12">
        <f t="shared" si="6"/>
        <v>677.05498602050329</v>
      </c>
      <c r="X5" s="10">
        <v>5536</v>
      </c>
      <c r="Y5" s="10">
        <v>26</v>
      </c>
      <c r="AA5" s="12">
        <f t="shared" si="7"/>
        <v>1630.9878844361604</v>
      </c>
      <c r="AB5" s="10">
        <v>32212</v>
      </c>
      <c r="AC5" s="10">
        <v>3722</v>
      </c>
      <c r="AD5" s="10">
        <v>72694</v>
      </c>
      <c r="AE5" s="10">
        <v>0</v>
      </c>
      <c r="AF5" s="12">
        <f>SUM(AB5:AC5:AD5:AE5)/(B5/1000)</f>
        <v>1012.37651444548</v>
      </c>
      <c r="AG5" s="10">
        <v>892209</v>
      </c>
      <c r="AH5">
        <f t="shared" si="8"/>
        <v>8315.0885368126746</v>
      </c>
      <c r="AI5" s="25">
        <f t="shared" si="9"/>
        <v>19.614798774726548</v>
      </c>
      <c r="AJ5" s="25">
        <f t="shared" si="10"/>
        <v>12.175174202457049</v>
      </c>
      <c r="AK5" s="10">
        <v>0</v>
      </c>
      <c r="AL5" s="10">
        <v>54</v>
      </c>
      <c r="AM5" s="10">
        <v>0</v>
      </c>
      <c r="AN5" s="10">
        <v>54</v>
      </c>
      <c r="AO5" s="12">
        <f t="shared" si="11"/>
        <v>0</v>
      </c>
      <c r="AP5" s="12">
        <f t="shared" si="12"/>
        <v>100</v>
      </c>
      <c r="AQ5" s="12">
        <f t="shared" si="13"/>
        <v>0</v>
      </c>
      <c r="AR5" s="11">
        <v>12.5</v>
      </c>
      <c r="AS5" s="10">
        <v>64</v>
      </c>
    </row>
    <row r="6" spans="1:49" x14ac:dyDescent="0.25">
      <c r="A6" s="5" t="s">
        <v>32</v>
      </c>
      <c r="B6" s="10">
        <v>104200</v>
      </c>
      <c r="C6" s="10">
        <v>522097</v>
      </c>
      <c r="D6" s="18">
        <f t="shared" si="0"/>
        <v>5.0105278310940502</v>
      </c>
      <c r="E6" s="10">
        <v>8497</v>
      </c>
      <c r="F6" s="10">
        <v>24733</v>
      </c>
      <c r="H6" s="25">
        <f t="shared" si="1"/>
        <v>318.90595009596927</v>
      </c>
      <c r="I6" s="10">
        <v>2647</v>
      </c>
      <c r="J6" s="10">
        <v>15418</v>
      </c>
      <c r="L6" s="10">
        <f t="shared" si="2"/>
        <v>25.40307101727447</v>
      </c>
      <c r="M6" s="10">
        <f t="shared" si="3"/>
        <v>147.96545105566219</v>
      </c>
      <c r="N6" s="25">
        <f t="shared" si="4"/>
        <v>173.36852207293666</v>
      </c>
      <c r="O6" s="10">
        <v>1904</v>
      </c>
      <c r="P6" s="10">
        <v>207</v>
      </c>
      <c r="Q6" s="10">
        <v>568</v>
      </c>
      <c r="R6" s="25">
        <f t="shared" si="5"/>
        <v>25.710172744721689</v>
      </c>
      <c r="S6" s="10">
        <v>42269</v>
      </c>
      <c r="T6" s="10">
        <v>1908</v>
      </c>
      <c r="U6" s="10">
        <v>3152</v>
      </c>
      <c r="W6" s="12">
        <f t="shared" si="6"/>
        <v>454.21305182341649</v>
      </c>
      <c r="X6" s="10">
        <v>5274</v>
      </c>
      <c r="Y6" s="10">
        <v>175</v>
      </c>
      <c r="AA6" s="12">
        <f t="shared" si="7"/>
        <v>1024.4913627639155</v>
      </c>
      <c r="AB6" s="10">
        <v>57</v>
      </c>
      <c r="AC6" s="10">
        <v>15524</v>
      </c>
      <c r="AD6" s="10">
        <v>14558</v>
      </c>
      <c r="AE6" s="10">
        <v>0</v>
      </c>
      <c r="AF6" s="12">
        <f>SUM(AB6:AC6:AD6:AE6)/(B6/1000)</f>
        <v>289.2418426103647</v>
      </c>
      <c r="AG6" s="10">
        <v>452824</v>
      </c>
      <c r="AH6">
        <f t="shared" si="8"/>
        <v>4345.7197696737039</v>
      </c>
      <c r="AI6" s="25">
        <f t="shared" si="9"/>
        <v>23.574722187869902</v>
      </c>
      <c r="AJ6" s="25">
        <f t="shared" si="10"/>
        <v>6.655786795752876</v>
      </c>
      <c r="AK6" s="10">
        <v>0</v>
      </c>
      <c r="AL6" s="10">
        <v>30</v>
      </c>
      <c r="AM6" s="10">
        <v>0</v>
      </c>
      <c r="AN6" s="10">
        <v>30</v>
      </c>
      <c r="AO6" s="12">
        <f t="shared" si="11"/>
        <v>0</v>
      </c>
      <c r="AP6" s="12">
        <f t="shared" si="12"/>
        <v>100</v>
      </c>
      <c r="AQ6" s="12">
        <f t="shared" si="13"/>
        <v>0</v>
      </c>
      <c r="AR6" s="11">
        <v>11.8</v>
      </c>
      <c r="AS6" s="10">
        <v>73</v>
      </c>
    </row>
    <row r="7" spans="1:49" x14ac:dyDescent="0.25">
      <c r="A7" s="5" t="s">
        <v>33</v>
      </c>
      <c r="B7" s="10">
        <v>243700</v>
      </c>
      <c r="C7" s="10">
        <v>1621891</v>
      </c>
      <c r="D7" s="18">
        <f t="shared" si="0"/>
        <v>6.6552769798933111</v>
      </c>
      <c r="E7" s="10">
        <v>18895</v>
      </c>
      <c r="F7" s="10">
        <v>41730</v>
      </c>
      <c r="H7" s="25">
        <f t="shared" si="1"/>
        <v>248.76897825194914</v>
      </c>
      <c r="I7" s="10">
        <v>4329</v>
      </c>
      <c r="J7" s="10">
        <v>11001</v>
      </c>
      <c r="L7" s="10">
        <f t="shared" si="2"/>
        <v>17.763643824374231</v>
      </c>
      <c r="M7" s="10">
        <f t="shared" si="3"/>
        <v>45.141567501025854</v>
      </c>
      <c r="N7" s="25">
        <f t="shared" si="4"/>
        <v>62.905211325400082</v>
      </c>
      <c r="O7" s="10">
        <v>3807</v>
      </c>
      <c r="P7" s="10">
        <v>737</v>
      </c>
      <c r="Q7" s="10">
        <v>1075</v>
      </c>
      <c r="R7" s="25">
        <f t="shared" si="5"/>
        <v>23.057037340993027</v>
      </c>
      <c r="S7" s="10">
        <v>26160</v>
      </c>
      <c r="T7" s="10">
        <v>10769</v>
      </c>
      <c r="U7" s="10">
        <v>5078</v>
      </c>
      <c r="W7" s="12">
        <f t="shared" si="6"/>
        <v>172.37176856791137</v>
      </c>
      <c r="X7" s="10">
        <v>6360</v>
      </c>
      <c r="Y7" s="10">
        <v>87</v>
      </c>
      <c r="AA7" s="12">
        <f t="shared" si="7"/>
        <v>533.55765285186703</v>
      </c>
      <c r="AB7" s="10">
        <v>15689</v>
      </c>
      <c r="AC7" s="10">
        <v>43690</v>
      </c>
      <c r="AD7" s="10">
        <v>0</v>
      </c>
      <c r="AE7" s="10">
        <v>0</v>
      </c>
      <c r="AF7" s="12">
        <f>SUM(AB7:AC7:AD7:AE7)/(B7/1000)</f>
        <v>243.65613459171112</v>
      </c>
      <c r="AG7" s="10">
        <v>1002777</v>
      </c>
      <c r="AH7">
        <f t="shared" si="8"/>
        <v>4114.8009848173988</v>
      </c>
      <c r="AI7" s="25">
        <f t="shared" si="9"/>
        <v>12.966791220779895</v>
      </c>
      <c r="AJ7" s="25">
        <f t="shared" si="10"/>
        <v>5.9214561163648547</v>
      </c>
      <c r="AK7" s="10">
        <v>24</v>
      </c>
      <c r="AL7" s="10">
        <v>36</v>
      </c>
      <c r="AM7" s="10">
        <v>0</v>
      </c>
      <c r="AN7" s="10">
        <v>60</v>
      </c>
      <c r="AO7" s="12">
        <f t="shared" si="11"/>
        <v>40</v>
      </c>
      <c r="AP7" s="12">
        <f t="shared" si="12"/>
        <v>60</v>
      </c>
      <c r="AQ7" s="12">
        <f t="shared" si="13"/>
        <v>0</v>
      </c>
      <c r="AR7" s="11">
        <v>12.3</v>
      </c>
      <c r="AS7" s="10">
        <v>68</v>
      </c>
    </row>
    <row r="8" spans="1:49" x14ac:dyDescent="0.25">
      <c r="A8" s="5" t="s">
        <v>34</v>
      </c>
      <c r="B8" s="10">
        <v>58850</v>
      </c>
      <c r="C8" s="10">
        <v>1243161</v>
      </c>
      <c r="D8" s="18">
        <f t="shared" si="0"/>
        <v>21.124231096006795</v>
      </c>
      <c r="E8" s="10">
        <v>2670</v>
      </c>
      <c r="F8" s="10">
        <v>18781</v>
      </c>
      <c r="H8" s="25">
        <f t="shared" si="1"/>
        <v>364.50297366185214</v>
      </c>
      <c r="I8" s="10">
        <v>1300</v>
      </c>
      <c r="J8" s="10">
        <v>4632</v>
      </c>
      <c r="L8" s="10">
        <f t="shared" si="2"/>
        <v>22.090059473237044</v>
      </c>
      <c r="M8" s="10">
        <f t="shared" si="3"/>
        <v>78.708581138487673</v>
      </c>
      <c r="N8" s="25">
        <f t="shared" si="4"/>
        <v>100.79864061172472</v>
      </c>
      <c r="O8" s="10">
        <v>1103</v>
      </c>
      <c r="P8" s="10">
        <v>179</v>
      </c>
      <c r="Q8" s="10">
        <v>244</v>
      </c>
      <c r="R8" s="25">
        <f t="shared" si="5"/>
        <v>25.930331350892097</v>
      </c>
      <c r="S8" s="10">
        <v>8355</v>
      </c>
      <c r="T8" s="10">
        <v>1232</v>
      </c>
      <c r="U8" s="10">
        <v>2417</v>
      </c>
      <c r="W8" s="12">
        <f t="shared" si="6"/>
        <v>203.97621070518267</v>
      </c>
      <c r="X8" s="10">
        <v>2568</v>
      </c>
      <c r="Y8" s="10">
        <v>30</v>
      </c>
      <c r="AA8" s="12">
        <f t="shared" si="7"/>
        <v>739.35429056924386</v>
      </c>
      <c r="AB8" s="10">
        <v>14504</v>
      </c>
      <c r="AC8" s="10">
        <v>4930</v>
      </c>
      <c r="AD8" s="10">
        <v>0</v>
      </c>
      <c r="AE8" s="10">
        <v>0</v>
      </c>
      <c r="AF8" s="12">
        <f>SUM(AB8:AC8:AD8:AE8)/(B8/1000)</f>
        <v>330.22939677145285</v>
      </c>
      <c r="AG8" s="10">
        <v>581116</v>
      </c>
      <c r="AH8">
        <f t="shared" si="8"/>
        <v>9874.5284621920127</v>
      </c>
      <c r="AI8" s="25">
        <f t="shared" si="9"/>
        <v>7.4874895889977227</v>
      </c>
      <c r="AJ8" s="25">
        <f t="shared" si="10"/>
        <v>3.3442548475691605</v>
      </c>
      <c r="AK8" s="10">
        <v>36</v>
      </c>
      <c r="AL8" s="10">
        <v>0</v>
      </c>
      <c r="AM8" s="10">
        <v>0</v>
      </c>
      <c r="AN8" s="10">
        <v>36</v>
      </c>
      <c r="AO8" s="12">
        <f t="shared" si="11"/>
        <v>100</v>
      </c>
      <c r="AP8" s="12">
        <f t="shared" si="12"/>
        <v>0</v>
      </c>
      <c r="AQ8" s="12">
        <f t="shared" si="13"/>
        <v>0</v>
      </c>
      <c r="AR8" s="11">
        <v>13.4</v>
      </c>
      <c r="AS8" s="10">
        <v>65</v>
      </c>
    </row>
    <row r="9" spans="1:49" x14ac:dyDescent="0.25">
      <c r="A9" s="5" t="s">
        <v>35</v>
      </c>
      <c r="B9" s="10">
        <v>102800</v>
      </c>
      <c r="C9" s="10">
        <v>656100</v>
      </c>
      <c r="D9" s="18">
        <f t="shared" si="0"/>
        <v>6.3822957198443584</v>
      </c>
      <c r="E9" s="10">
        <v>5459</v>
      </c>
      <c r="F9" s="10">
        <v>20674</v>
      </c>
      <c r="H9" s="25">
        <f t="shared" si="1"/>
        <v>254.21206225680933</v>
      </c>
      <c r="I9" s="10">
        <v>3644</v>
      </c>
      <c r="J9" s="10">
        <v>14845</v>
      </c>
      <c r="L9" s="10">
        <f t="shared" si="2"/>
        <v>35.447470817120625</v>
      </c>
      <c r="M9" s="10">
        <f t="shared" si="3"/>
        <v>144.40661478599222</v>
      </c>
      <c r="N9" s="25">
        <f t="shared" si="4"/>
        <v>179.85408560311285</v>
      </c>
      <c r="O9" s="10">
        <v>1370</v>
      </c>
      <c r="P9" s="10">
        <v>436</v>
      </c>
      <c r="Q9" s="10">
        <v>407</v>
      </c>
      <c r="R9" s="25">
        <f t="shared" si="5"/>
        <v>21.527237354085603</v>
      </c>
      <c r="S9" s="10">
        <v>28136</v>
      </c>
      <c r="T9" s="10">
        <v>7916</v>
      </c>
      <c r="U9" s="10">
        <v>3565</v>
      </c>
      <c r="W9" s="12">
        <f t="shared" si="6"/>
        <v>385.37937743190662</v>
      </c>
      <c r="X9" s="10">
        <v>6495</v>
      </c>
      <c r="Y9" s="10">
        <v>23</v>
      </c>
      <c r="AA9" s="12">
        <f t="shared" si="7"/>
        <v>904.37743190661479</v>
      </c>
      <c r="AB9" s="10">
        <v>1461</v>
      </c>
      <c r="AC9" s="10">
        <v>24421</v>
      </c>
      <c r="AD9" s="10">
        <v>0</v>
      </c>
      <c r="AE9" s="10">
        <v>0</v>
      </c>
      <c r="AF9" s="12">
        <f>SUM(AB9:AC9:AD9:AE9)/(B9/1000)</f>
        <v>251.77042801556422</v>
      </c>
      <c r="AG9" s="10">
        <v>467439</v>
      </c>
      <c r="AH9">
        <f t="shared" si="8"/>
        <v>4547.0719844357982</v>
      </c>
      <c r="AI9" s="25">
        <f t="shared" si="9"/>
        <v>19.889226187802041</v>
      </c>
      <c r="AJ9" s="25">
        <f t="shared" si="10"/>
        <v>5.5369791566386199</v>
      </c>
      <c r="AK9" s="10">
        <v>6</v>
      </c>
      <c r="AL9" s="10">
        <v>30</v>
      </c>
      <c r="AM9" s="10">
        <v>0</v>
      </c>
      <c r="AN9" s="10">
        <v>36</v>
      </c>
      <c r="AO9" s="12">
        <f t="shared" si="11"/>
        <v>16.666666666666664</v>
      </c>
      <c r="AP9" s="12">
        <f t="shared" si="12"/>
        <v>83.333333333333343</v>
      </c>
      <c r="AQ9" s="12">
        <f t="shared" si="13"/>
        <v>0</v>
      </c>
      <c r="AR9" s="11">
        <v>13.1</v>
      </c>
      <c r="AS9" s="10">
        <v>68</v>
      </c>
    </row>
    <row r="10" spans="1:49" x14ac:dyDescent="0.25">
      <c r="A10" s="5" t="s">
        <v>36</v>
      </c>
      <c r="B10" s="10">
        <v>66640</v>
      </c>
      <c r="C10" s="10">
        <v>1236259</v>
      </c>
      <c r="D10" s="18">
        <f t="shared" si="0"/>
        <v>18.551305522208885</v>
      </c>
      <c r="E10" s="10">
        <v>6128</v>
      </c>
      <c r="F10" s="10">
        <v>23907</v>
      </c>
      <c r="H10" s="25">
        <f t="shared" si="1"/>
        <v>450.70528211284511</v>
      </c>
      <c r="I10" s="10">
        <v>1591</v>
      </c>
      <c r="J10" s="10">
        <v>10889</v>
      </c>
      <c r="L10" s="10">
        <f t="shared" si="2"/>
        <v>23.874549819927971</v>
      </c>
      <c r="M10" s="10">
        <f t="shared" si="3"/>
        <v>163.40036014405763</v>
      </c>
      <c r="N10" s="25">
        <f t="shared" si="4"/>
        <v>187.27490996398558</v>
      </c>
      <c r="O10" s="10">
        <v>2260</v>
      </c>
      <c r="P10" s="10">
        <v>426</v>
      </c>
      <c r="Q10" s="10">
        <v>569</v>
      </c>
      <c r="R10" s="25">
        <f t="shared" si="5"/>
        <v>48.844537815126053</v>
      </c>
      <c r="S10" s="10">
        <v>26992</v>
      </c>
      <c r="T10" s="10">
        <v>5401</v>
      </c>
      <c r="U10" s="10">
        <v>6315</v>
      </c>
      <c r="W10" s="12">
        <f t="shared" si="6"/>
        <v>580.8523409363745</v>
      </c>
      <c r="X10" s="10">
        <v>6797</v>
      </c>
      <c r="Y10" s="10">
        <v>24</v>
      </c>
      <c r="AA10" s="12">
        <f t="shared" si="7"/>
        <v>1370.033013205282</v>
      </c>
      <c r="AB10" s="10">
        <v>1314</v>
      </c>
      <c r="AC10" s="10">
        <v>0</v>
      </c>
      <c r="AD10" s="10">
        <v>26586</v>
      </c>
      <c r="AE10" s="10">
        <v>0</v>
      </c>
      <c r="AF10" s="12">
        <f>SUM(AB10:AC10:AD10:AE10)/(B10/1000)</f>
        <v>418.66746698679469</v>
      </c>
      <c r="AG10" s="10">
        <v>683048</v>
      </c>
      <c r="AH10">
        <f t="shared" si="8"/>
        <v>10249.819927971188</v>
      </c>
      <c r="AI10" s="25">
        <f t="shared" si="9"/>
        <v>13.366410559726402</v>
      </c>
      <c r="AJ10" s="25">
        <f t="shared" si="10"/>
        <v>4.0846324123634066</v>
      </c>
      <c r="AK10" s="10">
        <v>9</v>
      </c>
      <c r="AL10" s="10">
        <v>47</v>
      </c>
      <c r="AM10" s="10">
        <v>0</v>
      </c>
      <c r="AN10" s="10">
        <v>56</v>
      </c>
      <c r="AO10" s="12">
        <f t="shared" si="11"/>
        <v>16.071428571428573</v>
      </c>
      <c r="AP10" s="12">
        <f t="shared" si="12"/>
        <v>83.928571428571431</v>
      </c>
      <c r="AQ10" s="12">
        <f t="shared" si="13"/>
        <v>0</v>
      </c>
      <c r="AR10" s="11">
        <v>13.4</v>
      </c>
      <c r="AS10" s="10">
        <v>54</v>
      </c>
    </row>
    <row r="11" spans="1:49" x14ac:dyDescent="0.25">
      <c r="A11" s="5" t="s">
        <v>37</v>
      </c>
      <c r="B11" s="10">
        <v>148200</v>
      </c>
      <c r="C11" s="10">
        <v>1149230</v>
      </c>
      <c r="D11" s="18">
        <f t="shared" si="0"/>
        <v>7.7545883940620781</v>
      </c>
      <c r="E11" s="10">
        <v>8913</v>
      </c>
      <c r="F11" s="10">
        <v>36589</v>
      </c>
      <c r="H11" s="25">
        <f t="shared" si="1"/>
        <v>307.0310391363023</v>
      </c>
      <c r="I11" s="10">
        <v>3440</v>
      </c>
      <c r="J11" s="10">
        <v>10701</v>
      </c>
      <c r="L11" s="10">
        <f t="shared" si="2"/>
        <v>23.211875843454791</v>
      </c>
      <c r="M11" s="10">
        <f t="shared" si="3"/>
        <v>72.20647773279353</v>
      </c>
      <c r="N11" s="25">
        <f t="shared" si="4"/>
        <v>95.418353576248322</v>
      </c>
      <c r="O11" s="10">
        <v>2737</v>
      </c>
      <c r="P11" s="10">
        <v>642</v>
      </c>
      <c r="Q11" s="10">
        <v>629</v>
      </c>
      <c r="R11" s="25">
        <f t="shared" si="5"/>
        <v>27.044534412955468</v>
      </c>
      <c r="S11" s="10">
        <v>11679</v>
      </c>
      <c r="T11" s="10">
        <v>9734</v>
      </c>
      <c r="U11" s="10">
        <v>3850</v>
      </c>
      <c r="W11" s="12">
        <f t="shared" si="6"/>
        <v>170.46558704453443</v>
      </c>
      <c r="X11" s="10">
        <v>4997</v>
      </c>
      <c r="Y11" s="10">
        <v>32</v>
      </c>
      <c r="AA11" s="12">
        <f t="shared" si="7"/>
        <v>633.89338731444002</v>
      </c>
      <c r="AB11" s="10">
        <v>217</v>
      </c>
      <c r="AC11" s="10">
        <v>0</v>
      </c>
      <c r="AD11" s="10">
        <v>21239</v>
      </c>
      <c r="AE11" s="10">
        <v>0</v>
      </c>
      <c r="AF11" s="12">
        <f>SUM(AB11:AC11:AD11:AE11)/(B11/1000)</f>
        <v>144.77732793522267</v>
      </c>
      <c r="AG11" s="10">
        <v>632548</v>
      </c>
      <c r="AH11">
        <f t="shared" si="8"/>
        <v>4268.2051282051289</v>
      </c>
      <c r="AI11" s="25">
        <f t="shared" si="9"/>
        <v>14.851521149383128</v>
      </c>
      <c r="AJ11" s="25">
        <f t="shared" si="10"/>
        <v>3.3919955481639334</v>
      </c>
      <c r="AK11" s="10">
        <v>13</v>
      </c>
      <c r="AL11" s="10">
        <v>27</v>
      </c>
      <c r="AM11" s="10">
        <v>0</v>
      </c>
      <c r="AN11" s="10">
        <v>40</v>
      </c>
      <c r="AO11" s="12">
        <f t="shared" si="11"/>
        <v>32.5</v>
      </c>
      <c r="AP11" s="12">
        <f t="shared" si="12"/>
        <v>67.5</v>
      </c>
      <c r="AQ11" s="12">
        <f t="shared" si="13"/>
        <v>0</v>
      </c>
      <c r="AR11" s="11">
        <v>12.6</v>
      </c>
      <c r="AS11" s="10">
        <v>59</v>
      </c>
    </row>
    <row r="12" spans="1:49" x14ac:dyDescent="0.25">
      <c r="A12" s="5" t="s">
        <v>38</v>
      </c>
      <c r="B12" s="10">
        <v>97830</v>
      </c>
      <c r="C12" s="10">
        <v>938162</v>
      </c>
      <c r="D12" s="18">
        <f t="shared" si="0"/>
        <v>9.589716855770213</v>
      </c>
      <c r="E12" s="10">
        <v>6656</v>
      </c>
      <c r="F12" s="10">
        <v>29474</v>
      </c>
      <c r="H12" s="25">
        <f t="shared" si="1"/>
        <v>369.31411632423595</v>
      </c>
      <c r="I12" s="10">
        <v>2875</v>
      </c>
      <c r="J12" s="10">
        <v>22223</v>
      </c>
      <c r="L12" s="10">
        <f t="shared" si="2"/>
        <v>29.387713380353674</v>
      </c>
      <c r="M12" s="10">
        <f t="shared" si="3"/>
        <v>227.15935807012164</v>
      </c>
      <c r="N12" s="25">
        <f t="shared" si="4"/>
        <v>256.5470714504753</v>
      </c>
      <c r="O12" s="10">
        <v>2433</v>
      </c>
      <c r="P12" s="10">
        <v>427</v>
      </c>
      <c r="Q12" s="10">
        <v>380</v>
      </c>
      <c r="R12" s="25">
        <f t="shared" si="5"/>
        <v>33.118675252989881</v>
      </c>
      <c r="S12" s="10">
        <v>21951</v>
      </c>
      <c r="T12" s="10">
        <v>2795</v>
      </c>
      <c r="U12" s="10">
        <v>7101</v>
      </c>
      <c r="W12" s="12">
        <f t="shared" si="6"/>
        <v>325.53408974752119</v>
      </c>
      <c r="X12" s="10">
        <v>3853</v>
      </c>
      <c r="Y12" s="10">
        <v>585</v>
      </c>
      <c r="AA12" s="12">
        <f t="shared" si="7"/>
        <v>1029.8783604211387</v>
      </c>
      <c r="AB12" s="10">
        <v>0</v>
      </c>
      <c r="AC12" s="10">
        <v>27194</v>
      </c>
      <c r="AD12" s="10">
        <v>37108</v>
      </c>
      <c r="AE12" s="10">
        <v>0</v>
      </c>
      <c r="AF12" s="12">
        <f>SUM(AB12:AC12:AD12:AE12)/(B12/1000)</f>
        <v>657.28304201165292</v>
      </c>
      <c r="AG12" s="10">
        <v>657177</v>
      </c>
      <c r="AH12">
        <f t="shared" si="8"/>
        <v>6717.5406317080651</v>
      </c>
      <c r="AI12" s="25">
        <f t="shared" si="9"/>
        <v>15.331181705993972</v>
      </c>
      <c r="AJ12" s="25">
        <f t="shared" si="10"/>
        <v>9.7845785838518395</v>
      </c>
      <c r="AK12" s="10">
        <v>9</v>
      </c>
      <c r="AL12" s="10">
        <v>21</v>
      </c>
      <c r="AM12" s="10">
        <v>0</v>
      </c>
      <c r="AN12" s="10">
        <v>30</v>
      </c>
      <c r="AO12" s="12">
        <f t="shared" si="11"/>
        <v>30</v>
      </c>
      <c r="AP12" s="12">
        <f t="shared" si="12"/>
        <v>70</v>
      </c>
      <c r="AQ12" s="12">
        <f t="shared" si="13"/>
        <v>0</v>
      </c>
      <c r="AR12" s="11">
        <v>12.2</v>
      </c>
      <c r="AS12" s="10">
        <v>87</v>
      </c>
    </row>
    <row r="13" spans="1:49" x14ac:dyDescent="0.25">
      <c r="A13" s="5" t="s">
        <v>39</v>
      </c>
      <c r="B13" s="10">
        <v>214300</v>
      </c>
      <c r="C13" s="10">
        <v>1454846</v>
      </c>
      <c r="D13" s="18">
        <f t="shared" si="0"/>
        <v>6.7888287447503499</v>
      </c>
      <c r="E13" s="10">
        <v>10055</v>
      </c>
      <c r="F13" s="10">
        <v>36984</v>
      </c>
      <c r="H13" s="25">
        <f t="shared" si="1"/>
        <v>219.50069995333644</v>
      </c>
      <c r="I13" s="10">
        <v>4653</v>
      </c>
      <c r="J13" s="10">
        <v>13502</v>
      </c>
      <c r="L13" s="10">
        <f t="shared" si="2"/>
        <v>21.712552496500233</v>
      </c>
      <c r="M13" s="10">
        <f t="shared" si="3"/>
        <v>63.00513299113392</v>
      </c>
      <c r="N13" s="25">
        <f t="shared" si="4"/>
        <v>84.717685487634157</v>
      </c>
      <c r="O13" s="10">
        <v>8899</v>
      </c>
      <c r="P13" s="10">
        <v>583</v>
      </c>
      <c r="Q13" s="10">
        <v>1043</v>
      </c>
      <c r="R13" s="25">
        <f t="shared" si="5"/>
        <v>49.113392440503965</v>
      </c>
      <c r="S13" s="10">
        <v>23178</v>
      </c>
      <c r="T13" s="10">
        <v>6913</v>
      </c>
      <c r="U13" s="10">
        <v>9680</v>
      </c>
      <c r="W13" s="12">
        <f t="shared" si="6"/>
        <v>185.58562762482501</v>
      </c>
      <c r="X13" s="10">
        <v>9607</v>
      </c>
      <c r="Y13" s="10">
        <v>10</v>
      </c>
      <c r="AA13" s="12">
        <f t="shared" si="7"/>
        <v>583.79374708352771</v>
      </c>
      <c r="AB13" s="10">
        <v>7015</v>
      </c>
      <c r="AC13" s="10">
        <v>12859</v>
      </c>
      <c r="AD13" s="10">
        <v>8855</v>
      </c>
      <c r="AE13" s="10">
        <v>9241</v>
      </c>
      <c r="AF13" s="12">
        <f>SUM(AB13:AC13:AD13:AE13)/(B13/1000)</f>
        <v>177.18152123191786</v>
      </c>
      <c r="AG13" s="10">
        <v>884121</v>
      </c>
      <c r="AH13">
        <f t="shared" si="8"/>
        <v>4125.6229584694347</v>
      </c>
      <c r="AI13" s="25">
        <f t="shared" si="9"/>
        <v>14.15043868429774</v>
      </c>
      <c r="AJ13" s="25">
        <f t="shared" si="10"/>
        <v>4.2946610249049622</v>
      </c>
      <c r="AK13" s="10">
        <v>15</v>
      </c>
      <c r="AL13" s="10">
        <v>45</v>
      </c>
      <c r="AM13" s="10">
        <v>0</v>
      </c>
      <c r="AN13" s="10">
        <v>60</v>
      </c>
      <c r="AO13" s="12">
        <f t="shared" si="11"/>
        <v>25</v>
      </c>
      <c r="AP13" s="12">
        <f t="shared" si="12"/>
        <v>75</v>
      </c>
      <c r="AQ13" s="12">
        <f t="shared" si="13"/>
        <v>0</v>
      </c>
      <c r="AR13" s="11">
        <v>11.8</v>
      </c>
      <c r="AS13" s="10">
        <v>56</v>
      </c>
    </row>
    <row r="14" spans="1:49" x14ac:dyDescent="0.25">
      <c r="A14" s="5" t="s">
        <v>40</v>
      </c>
      <c r="B14" s="10">
        <v>131400</v>
      </c>
      <c r="C14" s="10">
        <v>1151163</v>
      </c>
      <c r="D14" s="18">
        <f t="shared" si="0"/>
        <v>8.7607534246575334</v>
      </c>
      <c r="E14" s="10">
        <v>5358</v>
      </c>
      <c r="F14" s="10">
        <v>37265</v>
      </c>
      <c r="H14" s="25">
        <f t="shared" si="1"/>
        <v>324.3759512937595</v>
      </c>
      <c r="I14" s="10">
        <v>2217</v>
      </c>
      <c r="J14" s="10">
        <v>9041</v>
      </c>
      <c r="L14" s="10">
        <f t="shared" si="2"/>
        <v>16.87214611872146</v>
      </c>
      <c r="M14" s="10">
        <f t="shared" si="3"/>
        <v>68.805175038051743</v>
      </c>
      <c r="N14" s="25">
        <f t="shared" si="4"/>
        <v>85.677321156773203</v>
      </c>
      <c r="O14" s="10">
        <v>2168</v>
      </c>
      <c r="P14" s="10">
        <v>613</v>
      </c>
      <c r="Q14" s="10">
        <v>903</v>
      </c>
      <c r="R14" s="25">
        <f t="shared" si="5"/>
        <v>28.036529680365295</v>
      </c>
      <c r="S14" s="10">
        <v>14975</v>
      </c>
      <c r="T14" s="10">
        <v>3818</v>
      </c>
      <c r="U14" s="10">
        <v>4941</v>
      </c>
      <c r="W14" s="12">
        <f t="shared" si="6"/>
        <v>180.62404870624047</v>
      </c>
      <c r="X14" s="10">
        <v>4915</v>
      </c>
      <c r="Y14" s="10">
        <v>252</v>
      </c>
      <c r="AA14" s="12">
        <f t="shared" si="7"/>
        <v>658.03652968036522</v>
      </c>
      <c r="AB14" s="10">
        <v>12938</v>
      </c>
      <c r="AC14" s="10">
        <v>55594</v>
      </c>
      <c r="AD14" s="10">
        <v>3244</v>
      </c>
      <c r="AE14" s="10">
        <v>818</v>
      </c>
      <c r="AF14" s="12">
        <f>SUM(AB14:AC14:AD14:AE14)/(B14/1000)</f>
        <v>552.46575342465746</v>
      </c>
      <c r="AG14" s="10">
        <v>726398</v>
      </c>
      <c r="AH14">
        <f t="shared" si="8"/>
        <v>5528.1430745814305</v>
      </c>
      <c r="AI14" s="25">
        <f t="shared" si="9"/>
        <v>11.903391804492854</v>
      </c>
      <c r="AJ14" s="25">
        <f t="shared" si="10"/>
        <v>9.9936949165608926</v>
      </c>
      <c r="AK14" s="10">
        <v>20</v>
      </c>
      <c r="AL14" s="10">
        <v>16</v>
      </c>
      <c r="AM14" s="10">
        <v>0</v>
      </c>
      <c r="AN14" s="10">
        <v>36</v>
      </c>
      <c r="AO14" s="12">
        <f t="shared" si="11"/>
        <v>55.555555555555557</v>
      </c>
      <c r="AP14" s="12">
        <f t="shared" si="12"/>
        <v>44.444444444444443</v>
      </c>
      <c r="AQ14" s="12">
        <f t="shared" si="13"/>
        <v>0</v>
      </c>
      <c r="AR14" s="11">
        <v>12.9</v>
      </c>
      <c r="AS14" s="10">
        <v>77</v>
      </c>
    </row>
    <row r="15" spans="1:49" x14ac:dyDescent="0.25">
      <c r="A15" s="5" t="s">
        <v>41</v>
      </c>
      <c r="B15" s="10">
        <v>90380</v>
      </c>
      <c r="C15" s="10">
        <v>1485963</v>
      </c>
      <c r="D15" s="18">
        <f t="shared" si="0"/>
        <v>16.441281256915246</v>
      </c>
      <c r="E15" s="10">
        <v>7345</v>
      </c>
      <c r="F15" s="10">
        <v>29044</v>
      </c>
      <c r="H15" s="25">
        <f t="shared" si="1"/>
        <v>402.62226156229258</v>
      </c>
      <c r="I15" s="10">
        <v>1562</v>
      </c>
      <c r="J15" s="10">
        <v>5817</v>
      </c>
      <c r="L15" s="10">
        <f t="shared" si="2"/>
        <v>17.282584642620048</v>
      </c>
      <c r="M15" s="10">
        <f t="shared" si="3"/>
        <v>64.361584421332154</v>
      </c>
      <c r="N15" s="25">
        <f t="shared" si="4"/>
        <v>81.644169063952205</v>
      </c>
      <c r="O15" s="10">
        <v>2287</v>
      </c>
      <c r="P15" s="10">
        <v>276</v>
      </c>
      <c r="Q15" s="10">
        <v>388</v>
      </c>
      <c r="R15" s="25">
        <f t="shared" si="5"/>
        <v>32.651028988714316</v>
      </c>
      <c r="S15" s="10">
        <v>11572</v>
      </c>
      <c r="T15" s="10">
        <v>3906</v>
      </c>
      <c r="U15" s="10">
        <v>2460</v>
      </c>
      <c r="W15" s="12">
        <f t="shared" si="6"/>
        <v>198.47311352069042</v>
      </c>
      <c r="X15" s="10">
        <v>5354</v>
      </c>
      <c r="Y15" s="10">
        <v>43</v>
      </c>
      <c r="AA15" s="12">
        <f t="shared" si="7"/>
        <v>775.10511175038732</v>
      </c>
      <c r="AB15" s="10">
        <v>2150</v>
      </c>
      <c r="AC15" s="10">
        <v>16691</v>
      </c>
      <c r="AD15" s="10">
        <v>700</v>
      </c>
      <c r="AE15" s="10">
        <v>112</v>
      </c>
      <c r="AF15" s="12">
        <f>SUM(AB15:AC15:AD15:AE15)/(B15/1000)</f>
        <v>217.44855056428415</v>
      </c>
      <c r="AG15" s="10">
        <v>757697</v>
      </c>
      <c r="AH15">
        <f t="shared" si="8"/>
        <v>8383.4587298074803</v>
      </c>
      <c r="AI15" s="25">
        <f t="shared" si="9"/>
        <v>9.2456483264418363</v>
      </c>
      <c r="AJ15" s="25">
        <f t="shared" si="10"/>
        <v>2.5937808913061553</v>
      </c>
      <c r="AK15" s="10">
        <v>42</v>
      </c>
      <c r="AL15" s="10">
        <v>0</v>
      </c>
      <c r="AM15" s="10">
        <v>0</v>
      </c>
      <c r="AN15" s="10">
        <v>42</v>
      </c>
      <c r="AO15" s="12">
        <f t="shared" si="11"/>
        <v>100</v>
      </c>
      <c r="AP15" s="12">
        <f t="shared" si="12"/>
        <v>0</v>
      </c>
      <c r="AQ15" s="12">
        <f t="shared" si="13"/>
        <v>0</v>
      </c>
      <c r="AR15" s="11">
        <v>11.3</v>
      </c>
      <c r="AS15" s="10">
        <v>53</v>
      </c>
    </row>
    <row r="16" spans="1:49" x14ac:dyDescent="0.25">
      <c r="A16" s="5" t="s">
        <v>42</v>
      </c>
      <c r="B16" s="10">
        <v>36050</v>
      </c>
      <c r="C16" s="10">
        <v>1728396</v>
      </c>
      <c r="D16" s="18">
        <f t="shared" si="0"/>
        <v>47.944410540915392</v>
      </c>
      <c r="E16" s="10">
        <v>2141</v>
      </c>
      <c r="F16" s="10">
        <v>22550</v>
      </c>
      <c r="H16" s="25">
        <f t="shared" si="1"/>
        <v>684.90984743411934</v>
      </c>
      <c r="I16" s="10">
        <v>775</v>
      </c>
      <c r="J16" s="10">
        <v>4026</v>
      </c>
      <c r="L16" s="10">
        <f t="shared" si="2"/>
        <v>21.497919556171986</v>
      </c>
      <c r="M16" s="10">
        <f t="shared" si="3"/>
        <v>111.67822468793344</v>
      </c>
      <c r="N16" s="25">
        <f t="shared" si="4"/>
        <v>133.17614424410542</v>
      </c>
      <c r="O16" s="10">
        <v>877</v>
      </c>
      <c r="P16" s="10">
        <v>190</v>
      </c>
      <c r="Q16" s="10">
        <v>367</v>
      </c>
      <c r="R16" s="25">
        <f t="shared" si="5"/>
        <v>39.778085991678225</v>
      </c>
      <c r="S16" s="10">
        <v>14295</v>
      </c>
      <c r="T16" s="10">
        <v>1062</v>
      </c>
      <c r="U16" s="10">
        <v>8329</v>
      </c>
      <c r="W16" s="12">
        <f t="shared" si="6"/>
        <v>657.0319001386963</v>
      </c>
      <c r="X16" s="10">
        <v>2653</v>
      </c>
      <c r="Y16" s="10">
        <v>204</v>
      </c>
      <c r="AA16" s="12">
        <f t="shared" si="7"/>
        <v>1594.1470180305132</v>
      </c>
      <c r="AB16" s="10">
        <v>1529</v>
      </c>
      <c r="AC16" s="10">
        <v>0</v>
      </c>
      <c r="AD16" s="10">
        <v>9385</v>
      </c>
      <c r="AE16" s="10">
        <v>0</v>
      </c>
      <c r="AF16" s="12">
        <f>SUM(AB16:AC16:AD16:AE16)/(B16/1000)</f>
        <v>302.74618585298197</v>
      </c>
      <c r="AG16" s="10">
        <v>814531</v>
      </c>
      <c r="AH16">
        <f t="shared" si="8"/>
        <v>22594.479889042999</v>
      </c>
      <c r="AI16" s="25">
        <f t="shared" si="9"/>
        <v>7.0554711852587548</v>
      </c>
      <c r="AJ16" s="25">
        <f t="shared" si="10"/>
        <v>1.339912170316415</v>
      </c>
      <c r="AK16" s="10">
        <v>42</v>
      </c>
      <c r="AL16" s="10">
        <v>0</v>
      </c>
      <c r="AM16" s="10">
        <v>0</v>
      </c>
      <c r="AN16" s="10">
        <v>42</v>
      </c>
      <c r="AO16" s="12">
        <f t="shared" si="11"/>
        <v>100</v>
      </c>
      <c r="AP16" s="12">
        <f t="shared" si="12"/>
        <v>0</v>
      </c>
      <c r="AQ16" s="12">
        <f t="shared" si="13"/>
        <v>0</v>
      </c>
      <c r="AR16" s="11">
        <v>12.2</v>
      </c>
      <c r="AS16" s="10">
        <v>71</v>
      </c>
    </row>
    <row r="17" spans="1:45" x14ac:dyDescent="0.25">
      <c r="A17" s="5" t="s">
        <v>43</v>
      </c>
      <c r="B17" s="10">
        <v>314200</v>
      </c>
      <c r="C17" s="10">
        <v>2137916</v>
      </c>
      <c r="D17" s="18">
        <f t="shared" si="0"/>
        <v>6.8043157224697648</v>
      </c>
      <c r="E17" s="10">
        <v>5867</v>
      </c>
      <c r="F17" s="10">
        <v>71369</v>
      </c>
      <c r="H17" s="25">
        <f t="shared" si="1"/>
        <v>245.81795035009549</v>
      </c>
      <c r="I17" s="10">
        <v>4029</v>
      </c>
      <c r="J17" s="10">
        <v>19073</v>
      </c>
      <c r="L17" s="10">
        <f t="shared" si="2"/>
        <v>12.823042647994908</v>
      </c>
      <c r="M17" s="10">
        <f t="shared" si="3"/>
        <v>60.703373647358376</v>
      </c>
      <c r="N17" s="25">
        <f t="shared" si="4"/>
        <v>73.526416295353286</v>
      </c>
      <c r="O17" s="10">
        <v>3264</v>
      </c>
      <c r="P17" s="10">
        <v>1468</v>
      </c>
      <c r="Q17" s="10">
        <v>740</v>
      </c>
      <c r="R17" s="25">
        <f t="shared" si="5"/>
        <v>17.41565881604074</v>
      </c>
      <c r="S17" s="10">
        <v>27891</v>
      </c>
      <c r="T17" s="10">
        <v>8914</v>
      </c>
      <c r="U17" s="10">
        <v>7426</v>
      </c>
      <c r="W17" s="12">
        <f t="shared" si="6"/>
        <v>140.77339274347551</v>
      </c>
      <c r="X17" s="10">
        <v>11469</v>
      </c>
      <c r="Y17" s="10">
        <v>127</v>
      </c>
      <c r="AA17" s="12">
        <f t="shared" si="7"/>
        <v>514.43984723106303</v>
      </c>
      <c r="AB17" s="10">
        <v>0</v>
      </c>
      <c r="AC17" s="10">
        <v>44687</v>
      </c>
      <c r="AD17" s="10">
        <v>21323</v>
      </c>
      <c r="AE17" s="10">
        <v>3117</v>
      </c>
      <c r="AF17" s="12">
        <f>SUM(AB17:AC17:AD17:AE17)/(B17/1000)</f>
        <v>220.00954805856142</v>
      </c>
      <c r="AG17" s="10">
        <v>1183523</v>
      </c>
      <c r="AH17">
        <f t="shared" si="8"/>
        <v>3766.7823042647997</v>
      </c>
      <c r="AI17" s="25">
        <f t="shared" si="9"/>
        <v>13.65727577748806</v>
      </c>
      <c r="AJ17" s="25">
        <f t="shared" si="10"/>
        <v>5.8407821394261026</v>
      </c>
      <c r="AK17" s="10">
        <v>26</v>
      </c>
      <c r="AL17" s="10">
        <v>34</v>
      </c>
      <c r="AM17" s="10">
        <v>0</v>
      </c>
      <c r="AN17" s="10">
        <v>60</v>
      </c>
      <c r="AO17" s="12">
        <f t="shared" si="11"/>
        <v>43.333333333333336</v>
      </c>
      <c r="AP17" s="12">
        <f t="shared" si="12"/>
        <v>56.666666666666664</v>
      </c>
      <c r="AQ17" s="12">
        <f t="shared" si="13"/>
        <v>0</v>
      </c>
      <c r="AR17" s="11">
        <v>12.2</v>
      </c>
      <c r="AS17" s="10">
        <v>63</v>
      </c>
    </row>
    <row r="18" spans="1:45" x14ac:dyDescent="0.25">
      <c r="A18" s="5" t="s">
        <v>44</v>
      </c>
      <c r="B18" s="10">
        <v>181100</v>
      </c>
      <c r="C18" s="10">
        <v>3311591</v>
      </c>
      <c r="D18" s="18">
        <f t="shared" si="0"/>
        <v>18.285980121479845</v>
      </c>
      <c r="E18" s="10">
        <v>5368</v>
      </c>
      <c r="F18" s="10">
        <v>64794</v>
      </c>
      <c r="H18" s="25">
        <f t="shared" si="1"/>
        <v>387.42131419105471</v>
      </c>
      <c r="I18" s="10">
        <v>2531</v>
      </c>
      <c r="J18" s="10">
        <v>14116</v>
      </c>
      <c r="L18" s="10">
        <f t="shared" si="2"/>
        <v>13.975704030922143</v>
      </c>
      <c r="M18" s="10">
        <f t="shared" si="3"/>
        <v>77.945886250690222</v>
      </c>
      <c r="N18" s="25">
        <f t="shared" si="4"/>
        <v>91.921590281612367</v>
      </c>
      <c r="O18" s="10">
        <v>2720</v>
      </c>
      <c r="P18" s="10">
        <v>596</v>
      </c>
      <c r="Q18" s="10">
        <v>653</v>
      </c>
      <c r="R18" s="25">
        <f t="shared" si="5"/>
        <v>21.91606847045831</v>
      </c>
      <c r="S18" s="10">
        <v>10674</v>
      </c>
      <c r="T18" s="10">
        <v>3760</v>
      </c>
      <c r="U18" s="10">
        <v>4846</v>
      </c>
      <c r="W18" s="12">
        <f t="shared" si="6"/>
        <v>106.46051905024848</v>
      </c>
      <c r="X18" s="10">
        <v>8717</v>
      </c>
      <c r="Y18" s="10">
        <v>1396</v>
      </c>
      <c r="AA18" s="12">
        <f t="shared" si="7"/>
        <v>663.56156819436774</v>
      </c>
      <c r="AB18" s="10">
        <v>6538</v>
      </c>
      <c r="AC18" s="10">
        <v>17763</v>
      </c>
      <c r="AD18" s="10">
        <v>8173</v>
      </c>
      <c r="AE18" s="10">
        <v>0</v>
      </c>
      <c r="AF18" s="12">
        <f>SUM(AB18:AC18:AD18:AE18)/(B18/1000)</f>
        <v>179.31529541689676</v>
      </c>
      <c r="AG18" s="10">
        <v>1550687</v>
      </c>
      <c r="AH18">
        <f t="shared" si="8"/>
        <v>8562.6007730535621</v>
      </c>
      <c r="AI18" s="25">
        <f t="shared" si="9"/>
        <v>7.7495329489445641</v>
      </c>
      <c r="AJ18" s="25">
        <f t="shared" si="10"/>
        <v>2.0941685846337785</v>
      </c>
      <c r="AK18" s="10">
        <v>46</v>
      </c>
      <c r="AL18" s="10">
        <v>14</v>
      </c>
      <c r="AM18" s="10">
        <v>0</v>
      </c>
      <c r="AN18" s="10">
        <v>60</v>
      </c>
      <c r="AO18" s="12">
        <f t="shared" si="11"/>
        <v>76.666666666666671</v>
      </c>
      <c r="AP18" s="12">
        <f t="shared" si="12"/>
        <v>23.333333333333332</v>
      </c>
      <c r="AQ18" s="12">
        <f t="shared" si="13"/>
        <v>0</v>
      </c>
      <c r="AR18" s="11">
        <v>13.3</v>
      </c>
      <c r="AS18" s="10">
        <v>93</v>
      </c>
    </row>
    <row r="19" spans="1:45" x14ac:dyDescent="0.25">
      <c r="A19" s="5" t="s">
        <v>45</v>
      </c>
      <c r="B19" s="10">
        <v>289000</v>
      </c>
      <c r="C19" s="10">
        <v>2302683</v>
      </c>
      <c r="D19" s="18">
        <f t="shared" si="0"/>
        <v>7.9677612456747404</v>
      </c>
      <c r="E19" s="10">
        <v>21255</v>
      </c>
      <c r="F19" s="10">
        <v>56885</v>
      </c>
      <c r="H19" s="25">
        <f t="shared" si="1"/>
        <v>270.38062283737025</v>
      </c>
      <c r="I19" s="10">
        <v>5168</v>
      </c>
      <c r="J19" s="10">
        <v>23069</v>
      </c>
      <c r="L19" s="10">
        <f t="shared" si="2"/>
        <v>17.882352941176471</v>
      </c>
      <c r="M19" s="10">
        <f t="shared" si="3"/>
        <v>79.82352941176471</v>
      </c>
      <c r="N19" s="25">
        <f t="shared" si="4"/>
        <v>97.705882352941174</v>
      </c>
      <c r="O19" s="10">
        <v>3123</v>
      </c>
      <c r="P19" s="10">
        <v>1203</v>
      </c>
      <c r="Q19" s="10">
        <v>1021</v>
      </c>
      <c r="R19" s="25">
        <f t="shared" si="5"/>
        <v>18.501730103806228</v>
      </c>
      <c r="S19" s="10">
        <v>12644</v>
      </c>
      <c r="T19" s="10">
        <v>8716</v>
      </c>
      <c r="U19" s="10">
        <v>12313</v>
      </c>
      <c r="W19" s="12">
        <f t="shared" si="6"/>
        <v>116.51557093425606</v>
      </c>
      <c r="X19" s="10">
        <v>8115</v>
      </c>
      <c r="Y19" s="10">
        <v>5074</v>
      </c>
      <c r="AA19" s="12">
        <f t="shared" si="7"/>
        <v>548.74048442906576</v>
      </c>
      <c r="AB19" s="10">
        <v>396</v>
      </c>
      <c r="AC19" s="10">
        <v>22392</v>
      </c>
      <c r="AD19" s="10">
        <v>36434</v>
      </c>
      <c r="AE19" s="10">
        <v>0</v>
      </c>
      <c r="AF19" s="12">
        <f>SUM(AB19:AC19:AD19:AE19)/(B19/1000)</f>
        <v>204.92041522491348</v>
      </c>
      <c r="AG19" s="10">
        <v>1302903</v>
      </c>
      <c r="AH19">
        <f t="shared" si="8"/>
        <v>4508.3148788927338</v>
      </c>
      <c r="AI19" s="25">
        <f t="shared" si="9"/>
        <v>12.171742639321577</v>
      </c>
      <c r="AJ19" s="25">
        <f t="shared" si="10"/>
        <v>4.545388259908834</v>
      </c>
      <c r="AK19" s="10">
        <v>16</v>
      </c>
      <c r="AL19" s="10">
        <v>29</v>
      </c>
      <c r="AM19" s="10">
        <v>0</v>
      </c>
      <c r="AN19" s="10">
        <v>45</v>
      </c>
      <c r="AO19" s="12">
        <f t="shared" si="11"/>
        <v>35.555555555555557</v>
      </c>
      <c r="AP19" s="12">
        <f t="shared" si="12"/>
        <v>64.444444444444443</v>
      </c>
      <c r="AQ19" s="12">
        <f t="shared" si="13"/>
        <v>0</v>
      </c>
      <c r="AR19" s="11">
        <v>12.7</v>
      </c>
      <c r="AS19" s="10">
        <v>63</v>
      </c>
    </row>
    <row r="20" spans="1:45" x14ac:dyDescent="0.25">
      <c r="A20" s="5" t="s">
        <v>46</v>
      </c>
      <c r="B20" s="10">
        <v>221100</v>
      </c>
      <c r="C20" s="10">
        <v>1666258</v>
      </c>
      <c r="D20" s="18">
        <f t="shared" si="0"/>
        <v>7.5362189054726372</v>
      </c>
      <c r="E20" s="10">
        <v>8326</v>
      </c>
      <c r="F20" s="10">
        <v>38734</v>
      </c>
      <c r="H20" s="25">
        <f t="shared" si="1"/>
        <v>212.84486657620985</v>
      </c>
      <c r="I20" s="10">
        <v>2929</v>
      </c>
      <c r="J20" s="10">
        <v>10662</v>
      </c>
      <c r="L20" s="10">
        <f t="shared" si="2"/>
        <v>13.247399366802352</v>
      </c>
      <c r="M20" s="10">
        <f t="shared" si="3"/>
        <v>48.222523744911804</v>
      </c>
      <c r="N20" s="25">
        <f t="shared" si="4"/>
        <v>61.469923111714159</v>
      </c>
      <c r="O20" s="10">
        <v>4669</v>
      </c>
      <c r="P20" s="10">
        <v>781</v>
      </c>
      <c r="Q20" s="10">
        <v>600</v>
      </c>
      <c r="R20" s="25">
        <f t="shared" si="5"/>
        <v>27.363184079601989</v>
      </c>
      <c r="S20" s="10">
        <v>14170</v>
      </c>
      <c r="T20" s="10">
        <v>5228</v>
      </c>
      <c r="U20" s="10">
        <v>5948</v>
      </c>
      <c r="W20" s="12">
        <f t="shared" si="6"/>
        <v>114.63591135232926</v>
      </c>
      <c r="X20" s="10">
        <v>4942</v>
      </c>
      <c r="Y20" s="10">
        <v>49</v>
      </c>
      <c r="AA20" s="12">
        <f t="shared" si="7"/>
        <v>438.88738127544099</v>
      </c>
      <c r="AB20" s="10">
        <v>0</v>
      </c>
      <c r="AC20" s="10">
        <v>17443</v>
      </c>
      <c r="AD20" s="10">
        <v>27556</v>
      </c>
      <c r="AE20" s="10">
        <v>0</v>
      </c>
      <c r="AF20" s="12">
        <f>SUM(AB20:AC20:AD20:AE20)/(B20/1000)</f>
        <v>203.52329262777025</v>
      </c>
      <c r="AG20" s="10">
        <v>975026</v>
      </c>
      <c r="AH20">
        <f t="shared" si="8"/>
        <v>4409.8869289914064</v>
      </c>
      <c r="AI20" s="25">
        <f t="shared" si="9"/>
        <v>9.9523499886156888</v>
      </c>
      <c r="AJ20" s="25">
        <f t="shared" si="10"/>
        <v>4.6151589803759077</v>
      </c>
      <c r="AK20" s="10">
        <v>45</v>
      </c>
      <c r="AL20" s="10">
        <v>5</v>
      </c>
      <c r="AM20" s="10">
        <v>0</v>
      </c>
      <c r="AN20" s="10">
        <v>50</v>
      </c>
      <c r="AO20" s="12">
        <f t="shared" si="11"/>
        <v>90</v>
      </c>
      <c r="AP20" s="12">
        <f t="shared" si="12"/>
        <v>10</v>
      </c>
      <c r="AQ20" s="12">
        <f t="shared" si="13"/>
        <v>0</v>
      </c>
      <c r="AR20" s="11">
        <v>10</v>
      </c>
      <c r="AS20" s="10">
        <v>43</v>
      </c>
    </row>
    <row r="21" spans="1:45" x14ac:dyDescent="0.25">
      <c r="A21" s="5" t="s">
        <v>47</v>
      </c>
      <c r="B21" s="10">
        <v>141900</v>
      </c>
      <c r="C21" s="10">
        <v>1809133</v>
      </c>
      <c r="D21" s="18">
        <f t="shared" si="0"/>
        <v>12.749351656095842</v>
      </c>
      <c r="E21" s="10">
        <v>7336</v>
      </c>
      <c r="F21" s="10">
        <v>35942</v>
      </c>
      <c r="H21" s="25">
        <f t="shared" si="1"/>
        <v>304.98942917547566</v>
      </c>
      <c r="I21" s="10">
        <v>2811</v>
      </c>
      <c r="J21" s="10">
        <v>10736</v>
      </c>
      <c r="L21" s="10">
        <f t="shared" si="2"/>
        <v>19.809725158562369</v>
      </c>
      <c r="M21" s="10">
        <f t="shared" si="3"/>
        <v>75.658914728682163</v>
      </c>
      <c r="N21" s="25">
        <f t="shared" si="4"/>
        <v>95.468639887244535</v>
      </c>
      <c r="O21" s="10">
        <v>2485</v>
      </c>
      <c r="P21" s="10">
        <v>553</v>
      </c>
      <c r="Q21" s="10">
        <v>497</v>
      </c>
      <c r="R21" s="25">
        <f t="shared" si="5"/>
        <v>24.911909795630724</v>
      </c>
      <c r="S21" s="10">
        <v>20848</v>
      </c>
      <c r="T21" s="10">
        <v>5495</v>
      </c>
      <c r="U21" s="10">
        <v>5111</v>
      </c>
      <c r="W21" s="12">
        <f t="shared" si="6"/>
        <v>221.6631430584919</v>
      </c>
      <c r="X21" s="10">
        <v>4567</v>
      </c>
      <c r="Y21" s="10">
        <v>131</v>
      </c>
      <c r="AA21" s="12">
        <f t="shared" si="7"/>
        <v>680.14094432699085</v>
      </c>
      <c r="AB21" s="10">
        <v>22</v>
      </c>
      <c r="AC21" s="10">
        <v>1036</v>
      </c>
      <c r="AD21" s="10">
        <v>1322</v>
      </c>
      <c r="AE21" s="10">
        <v>0</v>
      </c>
      <c r="AF21" s="12">
        <f>SUM(AB21:AC21:AD21:AE21)/(B21/1000)</f>
        <v>16.772374911909797</v>
      </c>
      <c r="AG21" s="10">
        <v>912376</v>
      </c>
      <c r="AH21">
        <f t="shared" si="8"/>
        <v>6429.7110641296686</v>
      </c>
      <c r="AI21" s="25">
        <f t="shared" si="9"/>
        <v>10.578094995922733</v>
      </c>
      <c r="AJ21" s="25">
        <f t="shared" si="10"/>
        <v>0.26085736582286251</v>
      </c>
      <c r="AK21" s="10">
        <v>39</v>
      </c>
      <c r="AL21" s="10">
        <v>21</v>
      </c>
      <c r="AM21" s="10">
        <v>0</v>
      </c>
      <c r="AN21" s="10">
        <v>60</v>
      </c>
      <c r="AO21" s="12">
        <f t="shared" si="11"/>
        <v>65</v>
      </c>
      <c r="AP21" s="12">
        <f t="shared" si="12"/>
        <v>35</v>
      </c>
      <c r="AQ21" s="12">
        <f t="shared" si="13"/>
        <v>0</v>
      </c>
      <c r="AR21" s="11">
        <v>12.5</v>
      </c>
      <c r="AS21" s="10">
        <v>95</v>
      </c>
    </row>
    <row r="22" spans="1:45" x14ac:dyDescent="0.25">
      <c r="A22" s="5" t="s">
        <v>48</v>
      </c>
      <c r="B22" s="10">
        <v>149300</v>
      </c>
      <c r="C22" s="10">
        <v>748431</v>
      </c>
      <c r="D22" s="18">
        <f t="shared" si="0"/>
        <v>5.0129336905559274</v>
      </c>
      <c r="E22" s="10">
        <v>23280</v>
      </c>
      <c r="F22" s="10">
        <v>42022</v>
      </c>
      <c r="H22" s="25">
        <f t="shared" si="1"/>
        <v>437.38780977896846</v>
      </c>
      <c r="I22" s="10">
        <v>5193</v>
      </c>
      <c r="J22" s="10">
        <v>22730</v>
      </c>
      <c r="L22" s="10">
        <f t="shared" si="2"/>
        <v>34.782317481580705</v>
      </c>
      <c r="M22" s="10">
        <f t="shared" si="3"/>
        <v>152.2438044206296</v>
      </c>
      <c r="N22" s="25">
        <f t="shared" si="4"/>
        <v>187.02612190221029</v>
      </c>
      <c r="O22" s="10">
        <v>5905</v>
      </c>
      <c r="P22" s="10">
        <v>512</v>
      </c>
      <c r="Q22" s="10">
        <v>693</v>
      </c>
      <c r="R22" s="25">
        <f t="shared" si="5"/>
        <v>47.622237106496982</v>
      </c>
      <c r="S22" s="10">
        <v>36538</v>
      </c>
      <c r="T22" s="10">
        <v>8505</v>
      </c>
      <c r="U22" s="10">
        <v>6994</v>
      </c>
      <c r="W22" s="12">
        <f t="shared" si="6"/>
        <v>348.53985264567979</v>
      </c>
      <c r="X22" s="10">
        <v>14362</v>
      </c>
      <c r="Y22" s="10">
        <v>143</v>
      </c>
      <c r="AA22" s="12">
        <f t="shared" si="7"/>
        <v>1117.7294038847956</v>
      </c>
      <c r="AB22" s="10">
        <v>1764</v>
      </c>
      <c r="AC22" s="10">
        <v>19239</v>
      </c>
      <c r="AD22" s="10">
        <v>40720</v>
      </c>
      <c r="AE22" s="10">
        <v>0</v>
      </c>
      <c r="AF22" s="12">
        <f>SUM(AB22:AC22:AD22:AE22)/(B22/1000)</f>
        <v>413.41594105827193</v>
      </c>
      <c r="AG22" s="10">
        <v>777109</v>
      </c>
      <c r="AH22">
        <f t="shared" si="8"/>
        <v>5205.0167448091088</v>
      </c>
      <c r="AI22" s="25">
        <f t="shared" si="9"/>
        <v>21.474078925864966</v>
      </c>
      <c r="AJ22" s="25">
        <f t="shared" si="10"/>
        <v>7.9426438247401592</v>
      </c>
      <c r="AK22" s="10">
        <v>0</v>
      </c>
      <c r="AL22" s="10">
        <v>42</v>
      </c>
      <c r="AM22" s="10">
        <v>0</v>
      </c>
      <c r="AN22" s="10">
        <v>42</v>
      </c>
      <c r="AO22" s="12">
        <f t="shared" si="11"/>
        <v>0</v>
      </c>
      <c r="AP22" s="12">
        <f t="shared" si="12"/>
        <v>100</v>
      </c>
      <c r="AQ22" s="12">
        <f t="shared" si="13"/>
        <v>0</v>
      </c>
      <c r="AR22" s="11">
        <v>12.3</v>
      </c>
      <c r="AS22" s="10">
        <v>62</v>
      </c>
    </row>
    <row r="23" spans="1:45" x14ac:dyDescent="0.25">
      <c r="A23" s="5" t="s">
        <v>49</v>
      </c>
      <c r="B23" s="10">
        <v>94080</v>
      </c>
      <c r="C23" s="10">
        <v>3193677</v>
      </c>
      <c r="D23" s="18">
        <f t="shared" si="0"/>
        <v>33.94639668367347</v>
      </c>
      <c r="E23" s="10">
        <v>6481</v>
      </c>
      <c r="F23" s="10">
        <v>64748</v>
      </c>
      <c r="H23" s="25">
        <f t="shared" si="1"/>
        <v>757.11096938775506</v>
      </c>
      <c r="I23" s="10">
        <v>2491</v>
      </c>
      <c r="J23" s="10">
        <v>7194</v>
      </c>
      <c r="L23" s="10">
        <f t="shared" si="2"/>
        <v>26.477465986394559</v>
      </c>
      <c r="M23" s="10">
        <f t="shared" si="3"/>
        <v>76.466836734693885</v>
      </c>
      <c r="N23" s="25">
        <f t="shared" si="4"/>
        <v>102.94430272108843</v>
      </c>
      <c r="O23" s="10">
        <v>2127</v>
      </c>
      <c r="P23" s="10">
        <v>779</v>
      </c>
      <c r="Q23" s="10">
        <v>1145</v>
      </c>
      <c r="R23" s="25">
        <f t="shared" si="5"/>
        <v>43.059098639455783</v>
      </c>
      <c r="S23" s="10">
        <v>16466</v>
      </c>
      <c r="T23" s="10">
        <v>2265</v>
      </c>
      <c r="U23" s="10">
        <v>5371</v>
      </c>
      <c r="W23" s="12">
        <f t="shared" si="6"/>
        <v>256.1862244897959</v>
      </c>
      <c r="X23" s="10">
        <v>8678</v>
      </c>
      <c r="Y23" s="10">
        <v>157</v>
      </c>
      <c r="AA23" s="12">
        <f t="shared" si="7"/>
        <v>1253.2100340136055</v>
      </c>
      <c r="AB23" s="10">
        <v>5677</v>
      </c>
      <c r="AC23" s="10">
        <v>6645</v>
      </c>
      <c r="AD23" s="10">
        <v>1719</v>
      </c>
      <c r="AE23" s="10">
        <v>0</v>
      </c>
      <c r="AF23" s="12">
        <f>SUM(AB23:AC23:AD23:AE23)/(B23/1000)</f>
        <v>149.24532312925172</v>
      </c>
      <c r="AG23" s="10">
        <v>1437545</v>
      </c>
      <c r="AH23">
        <f t="shared" si="8"/>
        <v>15280.027636054421</v>
      </c>
      <c r="AI23" s="25">
        <f t="shared" si="9"/>
        <v>8.2016215144569404</v>
      </c>
      <c r="AJ23" s="25">
        <f t="shared" si="10"/>
        <v>0.97673464135035781</v>
      </c>
      <c r="AK23" s="10">
        <v>51</v>
      </c>
      <c r="AL23" s="10">
        <v>9</v>
      </c>
      <c r="AM23" s="10">
        <v>0</v>
      </c>
      <c r="AN23" s="10">
        <v>60</v>
      </c>
      <c r="AO23" s="12">
        <f t="shared" si="11"/>
        <v>85</v>
      </c>
      <c r="AP23" s="12">
        <f t="shared" si="12"/>
        <v>15</v>
      </c>
      <c r="AQ23" s="12">
        <f t="shared" si="13"/>
        <v>0</v>
      </c>
      <c r="AR23" s="11">
        <v>12.7</v>
      </c>
      <c r="AS23" s="10">
        <v>61</v>
      </c>
    </row>
    <row r="24" spans="1:45" x14ac:dyDescent="0.25">
      <c r="A24" s="5" t="s">
        <v>50</v>
      </c>
      <c r="B24" s="10">
        <v>190900</v>
      </c>
      <c r="C24" s="10">
        <v>2102650</v>
      </c>
      <c r="D24" s="18">
        <f t="shared" si="0"/>
        <v>11.01440544787847</v>
      </c>
      <c r="E24" s="10">
        <v>9501</v>
      </c>
      <c r="F24" s="10">
        <v>50665</v>
      </c>
      <c r="H24" s="25">
        <f t="shared" si="1"/>
        <v>315.17024620220008</v>
      </c>
      <c r="I24" s="10">
        <v>3040</v>
      </c>
      <c r="J24" s="10">
        <v>15518</v>
      </c>
      <c r="L24" s="10">
        <f t="shared" si="2"/>
        <v>15.924567836563645</v>
      </c>
      <c r="M24" s="10">
        <f t="shared" si="3"/>
        <v>81.288632792037717</v>
      </c>
      <c r="N24" s="25">
        <f t="shared" si="4"/>
        <v>97.213200628601356</v>
      </c>
      <c r="O24" s="10">
        <v>2329</v>
      </c>
      <c r="P24" s="10">
        <v>837</v>
      </c>
      <c r="Q24" s="10">
        <v>561</v>
      </c>
      <c r="R24" s="25">
        <f t="shared" si="5"/>
        <v>19.523310633839706</v>
      </c>
      <c r="S24" s="10">
        <v>22026</v>
      </c>
      <c r="T24" s="10">
        <v>7242</v>
      </c>
      <c r="U24" s="10">
        <v>8164</v>
      </c>
      <c r="W24" s="12">
        <f t="shared" si="6"/>
        <v>196.08171817705605</v>
      </c>
      <c r="X24" s="10">
        <v>7947</v>
      </c>
      <c r="Y24" s="10">
        <v>53</v>
      </c>
      <c r="AA24" s="12">
        <f t="shared" si="7"/>
        <v>669.89523310633842</v>
      </c>
      <c r="AB24" s="10">
        <v>12472</v>
      </c>
      <c r="AC24" s="10">
        <v>28310</v>
      </c>
      <c r="AD24" s="10">
        <v>5603</v>
      </c>
      <c r="AE24" s="10">
        <v>0</v>
      </c>
      <c r="AF24" s="12">
        <f>SUM(AB24:AC24:AD24:AE24)/(B24/1000)</f>
        <v>242.98061812467259</v>
      </c>
      <c r="AG24" s="10">
        <v>1084210</v>
      </c>
      <c r="AH24">
        <f t="shared" si="8"/>
        <v>5679.465688842326</v>
      </c>
      <c r="AI24" s="25">
        <f t="shared" si="9"/>
        <v>11.795039706329954</v>
      </c>
      <c r="AJ24" s="25">
        <f t="shared" si="10"/>
        <v>4.2782302321505972</v>
      </c>
      <c r="AK24" s="10">
        <v>32</v>
      </c>
      <c r="AL24" s="10">
        <v>28</v>
      </c>
      <c r="AM24" s="10">
        <v>0</v>
      </c>
      <c r="AN24" s="10">
        <v>60</v>
      </c>
      <c r="AO24" s="12">
        <f t="shared" si="11"/>
        <v>53.333333333333336</v>
      </c>
      <c r="AP24" s="12">
        <f t="shared" si="12"/>
        <v>46.666666666666664</v>
      </c>
      <c r="AQ24" s="12">
        <f t="shared" si="13"/>
        <v>0</v>
      </c>
      <c r="AR24" s="11">
        <v>12.9</v>
      </c>
      <c r="AS24" s="10">
        <v>65</v>
      </c>
    </row>
    <row r="25" spans="1:45" x14ac:dyDescent="0.25">
      <c r="A25" s="5" t="s">
        <v>51</v>
      </c>
      <c r="B25" s="10">
        <v>93550</v>
      </c>
      <c r="C25" s="10">
        <v>844269</v>
      </c>
      <c r="D25" s="18">
        <f t="shared" si="0"/>
        <v>9.0247888829502934</v>
      </c>
      <c r="E25" s="10">
        <v>2614</v>
      </c>
      <c r="F25" s="10">
        <v>38232</v>
      </c>
      <c r="H25" s="25">
        <f t="shared" si="1"/>
        <v>436.62212720470336</v>
      </c>
      <c r="I25" s="10">
        <v>3951</v>
      </c>
      <c r="J25" s="10">
        <v>26459</v>
      </c>
      <c r="L25" s="10">
        <f t="shared" si="2"/>
        <v>42.234099412079104</v>
      </c>
      <c r="M25" s="10">
        <f t="shared" si="3"/>
        <v>282.83270978086586</v>
      </c>
      <c r="N25" s="25">
        <f t="shared" si="4"/>
        <v>325.06680919294496</v>
      </c>
      <c r="O25" s="10">
        <v>965</v>
      </c>
      <c r="P25" s="10">
        <v>392</v>
      </c>
      <c r="Q25" s="10">
        <v>403</v>
      </c>
      <c r="R25" s="25">
        <f t="shared" si="5"/>
        <v>18.813468733297704</v>
      </c>
      <c r="S25" s="10">
        <v>25038</v>
      </c>
      <c r="T25" s="10">
        <v>5028</v>
      </c>
      <c r="U25" s="10">
        <v>9165</v>
      </c>
      <c r="W25" s="12">
        <f t="shared" si="6"/>
        <v>419.35863174772851</v>
      </c>
      <c r="X25" s="10">
        <v>5702</v>
      </c>
      <c r="Y25" s="10">
        <v>6883</v>
      </c>
      <c r="AA25" s="12">
        <f t="shared" si="7"/>
        <v>1334.3880277926244</v>
      </c>
      <c r="AB25" s="10">
        <v>10657</v>
      </c>
      <c r="AC25" s="10">
        <v>11158</v>
      </c>
      <c r="AD25" s="10">
        <v>0</v>
      </c>
      <c r="AE25" s="10">
        <v>0</v>
      </c>
      <c r="AF25" s="12">
        <f>SUM(AB25:AC25:AD25:AE25)/(B25/1000)</f>
        <v>233.19080705505078</v>
      </c>
      <c r="AG25" s="10">
        <v>585676</v>
      </c>
      <c r="AH25">
        <f t="shared" si="8"/>
        <v>6260.5665419561738</v>
      </c>
      <c r="AI25" s="25">
        <f t="shared" si="9"/>
        <v>21.314173706964258</v>
      </c>
      <c r="AJ25" s="25">
        <f t="shared" si="10"/>
        <v>3.7247556669557911</v>
      </c>
      <c r="AK25" s="10">
        <v>6</v>
      </c>
      <c r="AL25" s="10">
        <v>36</v>
      </c>
      <c r="AM25" s="10">
        <v>0</v>
      </c>
      <c r="AN25" s="10">
        <v>42</v>
      </c>
      <c r="AO25" s="12">
        <f t="shared" si="11"/>
        <v>14.285714285714285</v>
      </c>
      <c r="AP25" s="12">
        <f t="shared" si="12"/>
        <v>85.714285714285708</v>
      </c>
      <c r="AQ25" s="12">
        <f t="shared" si="13"/>
        <v>0</v>
      </c>
      <c r="AR25" s="11">
        <v>13.1</v>
      </c>
      <c r="AS25" s="10">
        <v>84</v>
      </c>
    </row>
    <row r="26" spans="1:45" x14ac:dyDescent="0.25">
      <c r="A26" s="5" t="s">
        <v>52</v>
      </c>
      <c r="B26" s="10">
        <v>164700</v>
      </c>
      <c r="C26" s="10">
        <v>1324979</v>
      </c>
      <c r="D26" s="18">
        <f t="shared" si="0"/>
        <v>8.0448026715239838</v>
      </c>
      <c r="E26" s="10">
        <v>17144</v>
      </c>
      <c r="F26" s="10">
        <v>52390</v>
      </c>
      <c r="H26" s="25">
        <f t="shared" si="1"/>
        <v>422.1857923497268</v>
      </c>
      <c r="I26" s="10">
        <v>3120</v>
      </c>
      <c r="J26" s="10">
        <v>12530</v>
      </c>
      <c r="L26" s="10">
        <f t="shared" si="2"/>
        <v>18.943533697632059</v>
      </c>
      <c r="M26" s="10">
        <f t="shared" si="3"/>
        <v>76.077717061323625</v>
      </c>
      <c r="N26" s="25">
        <f t="shared" si="4"/>
        <v>95.021250758955688</v>
      </c>
      <c r="O26" s="10">
        <v>4839</v>
      </c>
      <c r="P26" s="10">
        <v>902</v>
      </c>
      <c r="Q26" s="10">
        <v>2164</v>
      </c>
      <c r="R26" s="25">
        <f t="shared" si="5"/>
        <v>47.996357012750458</v>
      </c>
      <c r="S26" s="10">
        <v>23181</v>
      </c>
      <c r="T26" s="10">
        <v>11948</v>
      </c>
      <c r="U26" s="10">
        <v>17332</v>
      </c>
      <c r="W26" s="12">
        <f t="shared" si="6"/>
        <v>318.52459016393448</v>
      </c>
      <c r="X26" s="10">
        <v>7952</v>
      </c>
      <c r="Y26" s="10">
        <v>1449</v>
      </c>
      <c r="AA26" s="12">
        <f t="shared" si="7"/>
        <v>940.80752884031574</v>
      </c>
      <c r="AB26" s="10">
        <v>264</v>
      </c>
      <c r="AC26" s="10">
        <v>0</v>
      </c>
      <c r="AD26" s="10">
        <v>11732</v>
      </c>
      <c r="AE26" s="10">
        <v>0</v>
      </c>
      <c r="AF26" s="12">
        <f>SUM(AB26:AC26:AD26:AE26)/(B26/1000)</f>
        <v>72.835458409228906</v>
      </c>
      <c r="AG26" s="10">
        <v>866783</v>
      </c>
      <c r="AH26">
        <f t="shared" si="8"/>
        <v>5262.7990285367341</v>
      </c>
      <c r="AI26" s="25">
        <f t="shared" si="9"/>
        <v>17.876561953799278</v>
      </c>
      <c r="AJ26" s="25">
        <f t="shared" si="10"/>
        <v>1.3839680750545407</v>
      </c>
      <c r="AK26" s="10">
        <v>1</v>
      </c>
      <c r="AL26" s="10">
        <v>59</v>
      </c>
      <c r="AM26" s="10">
        <v>0</v>
      </c>
      <c r="AN26" s="10">
        <v>60</v>
      </c>
      <c r="AO26" s="12">
        <f t="shared" si="11"/>
        <v>1.6666666666666667</v>
      </c>
      <c r="AP26" s="12">
        <f t="shared" si="12"/>
        <v>98.333333333333329</v>
      </c>
      <c r="AQ26" s="12">
        <f t="shared" si="13"/>
        <v>0</v>
      </c>
      <c r="AR26" s="11">
        <v>13.5</v>
      </c>
      <c r="AS26" s="10">
        <v>77</v>
      </c>
    </row>
    <row r="27" spans="1:45" x14ac:dyDescent="0.25">
      <c r="A27" s="5" t="s">
        <v>53</v>
      </c>
      <c r="B27" s="10">
        <v>219100</v>
      </c>
      <c r="C27" s="10">
        <v>1712885</v>
      </c>
      <c r="D27" s="18">
        <f t="shared" si="0"/>
        <v>7.8178229119123692</v>
      </c>
      <c r="E27" s="10">
        <v>14587</v>
      </c>
      <c r="F27" s="10">
        <v>75763</v>
      </c>
      <c r="H27" s="25">
        <f t="shared" si="1"/>
        <v>412.36878137836607</v>
      </c>
      <c r="I27" s="10">
        <v>6945</v>
      </c>
      <c r="J27" s="10">
        <v>19416</v>
      </c>
      <c r="L27" s="10">
        <f t="shared" si="2"/>
        <v>31.697854860794159</v>
      </c>
      <c r="M27" s="10">
        <f t="shared" si="3"/>
        <v>88.617069831127338</v>
      </c>
      <c r="N27" s="25">
        <f t="shared" si="4"/>
        <v>120.3149246919215</v>
      </c>
      <c r="O27" s="10">
        <v>3575</v>
      </c>
      <c r="P27" s="10">
        <v>1367</v>
      </c>
      <c r="Q27" s="10">
        <v>66</v>
      </c>
      <c r="R27" s="25">
        <f t="shared" si="5"/>
        <v>22.857142857142858</v>
      </c>
      <c r="S27" s="10">
        <v>47515</v>
      </c>
      <c r="T27" s="10">
        <v>11051</v>
      </c>
      <c r="U27" s="10">
        <v>12286</v>
      </c>
      <c r="W27" s="12">
        <f t="shared" si="6"/>
        <v>323.37745321770882</v>
      </c>
      <c r="X27" s="10">
        <v>13605</v>
      </c>
      <c r="Y27" s="10">
        <v>41</v>
      </c>
      <c r="AA27" s="12">
        <f t="shared" si="7"/>
        <v>941.20036513007767</v>
      </c>
      <c r="AB27" s="10">
        <v>8668</v>
      </c>
      <c r="AC27" s="10">
        <v>2704</v>
      </c>
      <c r="AD27" s="10">
        <v>32562</v>
      </c>
      <c r="AE27" s="10">
        <v>0</v>
      </c>
      <c r="AF27" s="12">
        <f>SUM(AB27:AC27:AD27:AE27)/(B27/1000)</f>
        <v>200.52031036056596</v>
      </c>
      <c r="AG27" s="10">
        <v>1316898</v>
      </c>
      <c r="AH27">
        <f t="shared" si="8"/>
        <v>6010.4883614787768</v>
      </c>
      <c r="AI27" s="25">
        <f t="shared" si="9"/>
        <v>15.65929935348068</v>
      </c>
      <c r="AJ27" s="25">
        <f t="shared" si="10"/>
        <v>3.3361733406839407</v>
      </c>
      <c r="AK27" s="10">
        <v>0</v>
      </c>
      <c r="AL27" s="10">
        <v>60</v>
      </c>
      <c r="AM27" s="10">
        <v>0</v>
      </c>
      <c r="AN27" s="10">
        <v>60</v>
      </c>
      <c r="AO27" s="12">
        <f t="shared" si="11"/>
        <v>0</v>
      </c>
      <c r="AP27" s="12">
        <f t="shared" si="12"/>
        <v>100</v>
      </c>
      <c r="AQ27" s="12">
        <f t="shared" si="13"/>
        <v>0</v>
      </c>
      <c r="AR27" s="11">
        <v>12.4</v>
      </c>
      <c r="AS27" s="10">
        <v>85</v>
      </c>
    </row>
    <row r="28" spans="1:45" x14ac:dyDescent="0.25">
      <c r="A28" s="5" t="s">
        <v>54</v>
      </c>
      <c r="B28" s="10">
        <v>51120</v>
      </c>
      <c r="C28" s="10">
        <v>416252</v>
      </c>
      <c r="D28" s="18">
        <f t="shared" si="0"/>
        <v>8.142644757433489</v>
      </c>
      <c r="E28" s="10">
        <v>3953</v>
      </c>
      <c r="F28" s="10">
        <v>10958</v>
      </c>
      <c r="H28" s="25">
        <f t="shared" si="1"/>
        <v>291.68622848200312</v>
      </c>
      <c r="I28" s="10">
        <v>1019</v>
      </c>
      <c r="J28" s="10">
        <v>3251</v>
      </c>
      <c r="L28" s="10">
        <f t="shared" si="2"/>
        <v>19.933489827856025</v>
      </c>
      <c r="M28" s="10">
        <f t="shared" si="3"/>
        <v>63.595461658841941</v>
      </c>
      <c r="N28" s="25">
        <f t="shared" si="4"/>
        <v>83.528951486697963</v>
      </c>
      <c r="O28" s="10">
        <v>684</v>
      </c>
      <c r="P28" s="10">
        <v>116</v>
      </c>
      <c r="Q28" s="10">
        <v>97</v>
      </c>
      <c r="R28" s="25">
        <f t="shared" si="5"/>
        <v>17.546948356807512</v>
      </c>
      <c r="S28" s="10">
        <v>11890</v>
      </c>
      <c r="T28" s="10">
        <v>753</v>
      </c>
      <c r="U28" s="10">
        <v>2891</v>
      </c>
      <c r="W28" s="12">
        <f t="shared" si="6"/>
        <v>303.87323943661971</v>
      </c>
      <c r="X28" s="10">
        <v>2458</v>
      </c>
      <c r="Y28" s="10">
        <v>8</v>
      </c>
      <c r="AA28" s="12">
        <f t="shared" si="7"/>
        <v>744.87480438184662</v>
      </c>
      <c r="AB28" s="10">
        <v>0</v>
      </c>
      <c r="AC28" s="10">
        <v>1430</v>
      </c>
      <c r="AD28" s="10">
        <v>121</v>
      </c>
      <c r="AE28" s="10">
        <v>350</v>
      </c>
      <c r="AF28" s="12">
        <f>SUM(AB28:AC28:AD28:AE28)/(B28/1000)</f>
        <v>37.187010954616589</v>
      </c>
      <c r="AG28" s="10">
        <v>235798</v>
      </c>
      <c r="AH28">
        <f t="shared" si="8"/>
        <v>4612.6369327073553</v>
      </c>
      <c r="AI28" s="25">
        <f t="shared" si="9"/>
        <v>16.148567841966425</v>
      </c>
      <c r="AJ28" s="25">
        <f t="shared" si="10"/>
        <v>0.80619852585687746</v>
      </c>
      <c r="AK28" s="10">
        <v>22</v>
      </c>
      <c r="AL28" s="10">
        <v>7</v>
      </c>
      <c r="AM28" s="10">
        <v>0</v>
      </c>
      <c r="AN28" s="10">
        <v>30</v>
      </c>
      <c r="AO28" s="12">
        <f t="shared" si="11"/>
        <v>73.333333333333329</v>
      </c>
      <c r="AP28" s="12">
        <f t="shared" si="12"/>
        <v>23.333333333333332</v>
      </c>
      <c r="AQ28" s="12">
        <f t="shared" si="13"/>
        <v>0</v>
      </c>
      <c r="AR28" s="11">
        <v>11.6</v>
      </c>
      <c r="AS28" s="10">
        <v>61</v>
      </c>
    </row>
    <row r="29" spans="1:45" x14ac:dyDescent="0.25">
      <c r="A29" s="5" t="s">
        <v>55</v>
      </c>
      <c r="B29" s="10">
        <v>350200</v>
      </c>
      <c r="C29" s="10">
        <v>3028423</v>
      </c>
      <c r="D29" s="18">
        <f t="shared" si="0"/>
        <v>8.6476956025128491</v>
      </c>
      <c r="E29" s="10">
        <v>13963</v>
      </c>
      <c r="F29" s="10">
        <v>80378</v>
      </c>
      <c r="H29" s="25">
        <f t="shared" si="1"/>
        <v>269.3917761279269</v>
      </c>
      <c r="I29" s="10">
        <v>4370</v>
      </c>
      <c r="J29" s="10">
        <v>15719</v>
      </c>
      <c r="L29" s="10">
        <f t="shared" si="2"/>
        <v>12.4785836664763</v>
      </c>
      <c r="M29" s="10">
        <f t="shared" si="3"/>
        <v>44.885779554540264</v>
      </c>
      <c r="N29" s="25">
        <f t="shared" si="4"/>
        <v>57.364363221016561</v>
      </c>
      <c r="O29" s="10">
        <v>3099</v>
      </c>
      <c r="P29" s="10">
        <v>925</v>
      </c>
      <c r="Q29" s="10">
        <v>2308</v>
      </c>
      <c r="R29" s="25">
        <f t="shared" si="5"/>
        <v>18.081096516276414</v>
      </c>
      <c r="S29" s="10">
        <v>28788</v>
      </c>
      <c r="T29" s="10">
        <v>15642</v>
      </c>
      <c r="U29" s="10">
        <v>18177</v>
      </c>
      <c r="W29" s="12">
        <f t="shared" si="6"/>
        <v>178.77498572244431</v>
      </c>
      <c r="X29" s="10">
        <v>6381</v>
      </c>
      <c r="Y29" s="10">
        <v>311</v>
      </c>
      <c r="AA29" s="12">
        <f t="shared" si="7"/>
        <v>542.72130211307831</v>
      </c>
      <c r="AB29" s="10">
        <v>0</v>
      </c>
      <c r="AC29" s="10">
        <v>51165</v>
      </c>
      <c r="AD29" s="10">
        <v>35713</v>
      </c>
      <c r="AE29" s="10">
        <v>6292</v>
      </c>
      <c r="AF29" s="12">
        <f>SUM(AB29:AC29:AD29:AE29)/(B29/1000)</f>
        <v>266.04797258709311</v>
      </c>
      <c r="AG29" s="10">
        <v>1664314</v>
      </c>
      <c r="AH29">
        <f t="shared" si="8"/>
        <v>4752.4671616219302</v>
      </c>
      <c r="AI29" s="25">
        <f t="shared" si="9"/>
        <v>11.419780161676224</v>
      </c>
      <c r="AJ29" s="25">
        <f t="shared" si="10"/>
        <v>5.5981022811801147</v>
      </c>
      <c r="AK29" s="10">
        <v>53</v>
      </c>
      <c r="AL29" s="10">
        <v>7</v>
      </c>
      <c r="AM29" s="10">
        <v>0</v>
      </c>
      <c r="AN29" s="10">
        <v>60</v>
      </c>
      <c r="AO29" s="12">
        <f t="shared" si="11"/>
        <v>88.333333333333329</v>
      </c>
      <c r="AP29" s="12">
        <f t="shared" si="12"/>
        <v>11.666666666666666</v>
      </c>
      <c r="AQ29" s="12">
        <f t="shared" si="13"/>
        <v>0</v>
      </c>
      <c r="AR29" s="11">
        <v>11.2</v>
      </c>
      <c r="AS29" s="10">
        <v>58</v>
      </c>
    </row>
    <row r="30" spans="1:45" x14ac:dyDescent="0.25">
      <c r="A30" s="5" t="s">
        <v>56</v>
      </c>
      <c r="B30" s="10">
        <v>126300</v>
      </c>
      <c r="C30" s="10">
        <v>11076295</v>
      </c>
      <c r="D30" s="18">
        <f t="shared" si="0"/>
        <v>87.698297703879646</v>
      </c>
      <c r="E30" s="10">
        <v>10693</v>
      </c>
      <c r="F30" s="10">
        <v>100511</v>
      </c>
      <c r="H30" s="25">
        <f t="shared" si="1"/>
        <v>880.47505938242284</v>
      </c>
      <c r="I30" s="10">
        <v>2587</v>
      </c>
      <c r="J30" s="10">
        <v>7638</v>
      </c>
      <c r="L30" s="10">
        <f t="shared" si="2"/>
        <v>20.482977038796516</v>
      </c>
      <c r="M30" s="10">
        <f t="shared" si="3"/>
        <v>60.475059382422806</v>
      </c>
      <c r="N30" s="25">
        <f t="shared" si="4"/>
        <v>80.958036421219319</v>
      </c>
      <c r="O30" s="10">
        <v>2686</v>
      </c>
      <c r="P30" s="10">
        <v>540</v>
      </c>
      <c r="Q30" s="10">
        <v>1965</v>
      </c>
      <c r="R30" s="25">
        <f t="shared" si="5"/>
        <v>41.100554235946163</v>
      </c>
      <c r="S30" s="10">
        <v>29839</v>
      </c>
      <c r="T30" s="10">
        <v>4632</v>
      </c>
      <c r="U30" s="10">
        <v>25477</v>
      </c>
      <c r="W30" s="12">
        <f t="shared" si="6"/>
        <v>474.64766429136978</v>
      </c>
      <c r="X30" s="10">
        <v>8500</v>
      </c>
      <c r="Y30" s="10">
        <v>45</v>
      </c>
      <c r="AA30" s="12">
        <f t="shared" si="7"/>
        <v>1544.8376880443388</v>
      </c>
      <c r="AB30" s="10">
        <v>50446</v>
      </c>
      <c r="AC30" s="10">
        <v>2357</v>
      </c>
      <c r="AD30" s="10">
        <v>7873</v>
      </c>
      <c r="AE30" s="10">
        <v>0</v>
      </c>
      <c r="AF30" s="12">
        <f>SUM(AB30:AC30:AD30:AE30)/(B30/1000)</f>
        <v>480.41171813143313</v>
      </c>
      <c r="AG30" s="10">
        <v>4628454</v>
      </c>
      <c r="AH30">
        <f t="shared" si="8"/>
        <v>36646.508313539191</v>
      </c>
      <c r="AI30" s="25">
        <f t="shared" si="9"/>
        <v>4.215511270069876</v>
      </c>
      <c r="AJ30" s="25">
        <f t="shared" si="10"/>
        <v>1.3109344934615317</v>
      </c>
      <c r="AK30" s="10">
        <v>60</v>
      </c>
      <c r="AL30" s="10">
        <v>0</v>
      </c>
      <c r="AM30" s="10">
        <v>0</v>
      </c>
      <c r="AN30" s="10">
        <v>60</v>
      </c>
      <c r="AO30" s="12">
        <f t="shared" si="11"/>
        <v>100</v>
      </c>
      <c r="AP30" s="12">
        <f t="shared" si="12"/>
        <v>0</v>
      </c>
      <c r="AQ30" s="12">
        <f t="shared" si="13"/>
        <v>0</v>
      </c>
      <c r="AR30" s="11">
        <v>11.9</v>
      </c>
      <c r="AS30" s="10">
        <v>66</v>
      </c>
    </row>
    <row r="31" spans="1:45" x14ac:dyDescent="0.25">
      <c r="A31" s="5" t="s">
        <v>57</v>
      </c>
      <c r="B31" s="10">
        <v>146200</v>
      </c>
      <c r="C31" s="10">
        <v>1066912</v>
      </c>
      <c r="D31" s="18">
        <f t="shared" si="0"/>
        <v>7.297619699042408</v>
      </c>
      <c r="E31" s="10">
        <v>23583</v>
      </c>
      <c r="F31" s="10">
        <v>31526</v>
      </c>
      <c r="H31" s="25">
        <f t="shared" si="1"/>
        <v>376.94254445964435</v>
      </c>
      <c r="I31" s="10">
        <v>4657</v>
      </c>
      <c r="J31" s="10">
        <v>18704</v>
      </c>
      <c r="K31" s="10">
        <v>1941</v>
      </c>
      <c r="L31" s="10">
        <f t="shared" si="2"/>
        <v>31.853625170998633</v>
      </c>
      <c r="M31" s="10">
        <f t="shared" si="3"/>
        <v>127.93433652530781</v>
      </c>
      <c r="N31" s="25">
        <f t="shared" si="4"/>
        <v>173.06429548563614</v>
      </c>
      <c r="O31" s="10">
        <v>3647</v>
      </c>
      <c r="P31" s="10">
        <v>507</v>
      </c>
      <c r="Q31" s="10">
        <v>777</v>
      </c>
      <c r="R31" s="25">
        <f t="shared" si="5"/>
        <v>33.727770177838579</v>
      </c>
      <c r="S31" s="10">
        <v>29327</v>
      </c>
      <c r="T31" s="10">
        <v>11937</v>
      </c>
      <c r="U31" s="10">
        <v>5554</v>
      </c>
      <c r="W31" s="12">
        <f t="shared" si="6"/>
        <v>320.23255813953489</v>
      </c>
      <c r="X31" s="10">
        <v>6144</v>
      </c>
      <c r="Y31" s="10">
        <v>3031</v>
      </c>
      <c r="AA31" s="12">
        <f t="shared" si="7"/>
        <v>966.72366621067044</v>
      </c>
      <c r="AB31" s="10">
        <v>2097</v>
      </c>
      <c r="AC31" s="10">
        <v>49195</v>
      </c>
      <c r="AD31" s="10">
        <v>127239</v>
      </c>
      <c r="AE31" s="10">
        <v>51861</v>
      </c>
      <c r="AF31" s="12">
        <f>SUM(AB31:AC31:AD31:AE31)/(B31/1000)</f>
        <v>1575.8686730506158</v>
      </c>
      <c r="AG31" s="10">
        <v>1014819</v>
      </c>
      <c r="AH31">
        <f t="shared" si="8"/>
        <v>6941.3064295485638</v>
      </c>
      <c r="AI31" s="25">
        <f t="shared" si="9"/>
        <v>13.927114096208291</v>
      </c>
      <c r="AJ31" s="25">
        <f t="shared" si="10"/>
        <v>22.702767685666117</v>
      </c>
      <c r="AK31" s="10">
        <v>10</v>
      </c>
      <c r="AL31" s="10">
        <v>35</v>
      </c>
      <c r="AM31" s="10">
        <v>0</v>
      </c>
      <c r="AN31" s="10">
        <v>45</v>
      </c>
      <c r="AO31" s="12">
        <f t="shared" si="11"/>
        <v>22.222222222222221</v>
      </c>
      <c r="AP31" s="12">
        <f t="shared" si="12"/>
        <v>77.777777777777786</v>
      </c>
      <c r="AQ31" s="12">
        <f t="shared" si="13"/>
        <v>0</v>
      </c>
      <c r="AR31" s="11">
        <v>11.3</v>
      </c>
      <c r="AS31" s="10">
        <v>64</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Z3" zoomScale="80" zoomScaleNormal="80" workbookViewId="0">
      <selection activeCell="AO4" sqref="AO4:AQ31"/>
    </sheetView>
  </sheetViews>
  <sheetFormatPr defaultRowHeight="15" x14ac:dyDescent="0.25"/>
  <cols>
    <col min="1" max="1" width="19.7109375" style="5" customWidth="1"/>
    <col min="3" max="3" width="12"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1.710937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3" t="s">
        <v>139</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14" t="s">
        <v>79</v>
      </c>
      <c r="Q2" s="6" t="s">
        <v>14</v>
      </c>
      <c r="R2" s="8"/>
      <c r="S2" s="6" t="s">
        <v>15</v>
      </c>
      <c r="T2" s="6" t="s">
        <v>16</v>
      </c>
      <c r="U2" s="6" t="s">
        <v>17</v>
      </c>
      <c r="V2" s="15" t="s">
        <v>62</v>
      </c>
      <c r="W2" s="8"/>
      <c r="X2" s="6" t="s">
        <v>18</v>
      </c>
      <c r="Y2" s="6" t="s">
        <v>19</v>
      </c>
      <c r="Z2" s="15" t="s">
        <v>62</v>
      </c>
      <c r="AA2" s="8"/>
      <c r="AB2" s="15" t="s">
        <v>84</v>
      </c>
      <c r="AC2" s="15" t="s">
        <v>81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R3" s="25"/>
    </row>
    <row r="4" spans="1:49" x14ac:dyDescent="0.25">
      <c r="A4" s="5" t="s">
        <v>30</v>
      </c>
      <c r="B4" s="10">
        <v>150870</v>
      </c>
      <c r="C4" s="10">
        <v>1120245</v>
      </c>
      <c r="D4" s="18">
        <f t="shared" ref="D4:D31" si="0">C4/B4</f>
        <v>7.4252336448598131</v>
      </c>
      <c r="E4" s="10">
        <v>19189</v>
      </c>
      <c r="F4" s="10">
        <v>31200</v>
      </c>
      <c r="H4" s="25">
        <f t="shared" ref="H4:H31" si="1">(E4+F4)/(B4/1000)</f>
        <v>333.98952740770198</v>
      </c>
      <c r="I4" s="10">
        <v>5006</v>
      </c>
      <c r="J4" s="10">
        <v>18113</v>
      </c>
      <c r="L4" s="10">
        <f t="shared" ref="L4:L31" si="2">I4/(B4/1000)</f>
        <v>33.180884204944654</v>
      </c>
      <c r="M4" s="10">
        <f t="shared" ref="M4:M31" si="3">J4/(B4/1000)</f>
        <v>120.05700271757142</v>
      </c>
      <c r="N4" s="25">
        <f t="shared" ref="N4:N31" si="4">(I4+J4+K4)/(B4/1000)</f>
        <v>153.23788692251608</v>
      </c>
      <c r="O4" s="10">
        <v>5370</v>
      </c>
      <c r="P4" s="10">
        <v>716</v>
      </c>
      <c r="Q4" s="10">
        <v>1287</v>
      </c>
      <c r="R4" s="25">
        <f t="shared" ref="R4:R31" si="5">(O4+P4+Q4)/(B4/1000)</f>
        <v>48.869887983031745</v>
      </c>
      <c r="S4" s="10">
        <v>29452</v>
      </c>
      <c r="T4" s="10">
        <v>1886</v>
      </c>
      <c r="U4" s="10">
        <v>6438</v>
      </c>
      <c r="W4" s="12">
        <f t="shared" ref="W4:W31" si="6">(S4+T4+U4+V4)/(B4/1000)</f>
        <v>250.38775104394512</v>
      </c>
      <c r="X4" s="10">
        <v>5183</v>
      </c>
      <c r="Y4" s="10">
        <v>61</v>
      </c>
      <c r="AA4" s="12">
        <f t="shared" ref="AA4:AA31" si="7">(E4+F4+G4+I4+J4+K4+O4+P4+Q4+S4+T4+U4+V4+X4+Y4+Z4)/(B4/1000)</f>
        <v>821.24345462981375</v>
      </c>
      <c r="AB4" s="10">
        <v>13814</v>
      </c>
      <c r="AC4" s="10">
        <v>3491</v>
      </c>
      <c r="AD4" s="10">
        <v>28012</v>
      </c>
      <c r="AE4" s="10">
        <v>0</v>
      </c>
      <c r="AF4" s="12">
        <f>SUM(AB4:AC4:AD4:AE4)/(B4/1000)</f>
        <v>300.37118048651155</v>
      </c>
      <c r="AG4" s="10">
        <v>708500</v>
      </c>
      <c r="AH4">
        <f t="shared" ref="AH4:AH31" si="8">AG4/(B4/1000)</f>
        <v>4696.0959766686547</v>
      </c>
      <c r="AI4" s="25">
        <f t="shared" ref="AI4:AI31" si="9">AA4/AH4*100</f>
        <v>17.487791107974594</v>
      </c>
      <c r="AJ4" s="25">
        <f t="shared" ref="AJ4:AJ31" si="10">AF4/AH4*100</f>
        <v>6.3961891319689492</v>
      </c>
      <c r="AO4" s="12" t="s">
        <v>138</v>
      </c>
      <c r="AP4" s="12" t="s">
        <v>138</v>
      </c>
      <c r="AQ4" s="12" t="s">
        <v>138</v>
      </c>
      <c r="AR4" s="11">
        <v>12</v>
      </c>
      <c r="AS4" s="10">
        <v>65</v>
      </c>
    </row>
    <row r="5" spans="1:49" x14ac:dyDescent="0.25">
      <c r="A5" s="5" t="s">
        <v>31</v>
      </c>
      <c r="B5" s="10">
        <v>105060</v>
      </c>
      <c r="C5" s="10">
        <v>874983</v>
      </c>
      <c r="D5" s="18">
        <f t="shared" si="0"/>
        <v>8.3284123358081104</v>
      </c>
      <c r="E5" s="10">
        <v>27941</v>
      </c>
      <c r="F5" s="10">
        <v>27893</v>
      </c>
      <c r="H5" s="25">
        <f t="shared" si="1"/>
        <v>531.4486959832476</v>
      </c>
      <c r="I5" s="10">
        <v>5778</v>
      </c>
      <c r="J5" s="10">
        <v>16166</v>
      </c>
      <c r="L5" s="10">
        <f t="shared" si="2"/>
        <v>54.997144488863505</v>
      </c>
      <c r="M5" s="10">
        <f t="shared" si="3"/>
        <v>153.87397677517609</v>
      </c>
      <c r="N5" s="25">
        <f t="shared" si="4"/>
        <v>208.8711212640396</v>
      </c>
      <c r="O5" s="10">
        <v>14658</v>
      </c>
      <c r="P5" s="10">
        <v>643</v>
      </c>
      <c r="Q5" s="10">
        <v>1156</v>
      </c>
      <c r="R5" s="25">
        <f t="shared" si="5"/>
        <v>156.64382257757472</v>
      </c>
      <c r="S5" s="10">
        <v>48280</v>
      </c>
      <c r="T5" s="10">
        <v>14108</v>
      </c>
      <c r="U5" s="10">
        <v>8719</v>
      </c>
      <c r="W5" s="12">
        <f t="shared" si="6"/>
        <v>676.82276794212828</v>
      </c>
      <c r="X5" s="10">
        <v>5721</v>
      </c>
      <c r="Y5" s="10">
        <v>28</v>
      </c>
      <c r="AA5" s="12">
        <f t="shared" si="7"/>
        <v>1628.5075195126594</v>
      </c>
      <c r="AB5" s="10">
        <v>35505</v>
      </c>
      <c r="AC5" s="10">
        <v>3473</v>
      </c>
      <c r="AD5" s="10">
        <v>90773</v>
      </c>
      <c r="AE5" s="10">
        <v>0</v>
      </c>
      <c r="AF5" s="12">
        <f>SUM(AB5:AC5:AD5:AE5)/(B5/1000)</f>
        <v>1235.0180849038645</v>
      </c>
      <c r="AG5" s="10">
        <v>900913</v>
      </c>
      <c r="AH5">
        <f t="shared" si="8"/>
        <v>8575.223681705691</v>
      </c>
      <c r="AI5" s="25">
        <f t="shared" si="9"/>
        <v>18.990845952938855</v>
      </c>
      <c r="AJ5" s="25">
        <f t="shared" si="10"/>
        <v>14.402167578889419</v>
      </c>
      <c r="AO5" s="12" t="s">
        <v>138</v>
      </c>
      <c r="AP5" s="12" t="s">
        <v>138</v>
      </c>
      <c r="AQ5" s="12" t="s">
        <v>138</v>
      </c>
      <c r="AR5" s="11">
        <v>11.7</v>
      </c>
      <c r="AS5" s="10">
        <v>69</v>
      </c>
    </row>
    <row r="6" spans="1:49" x14ac:dyDescent="0.25">
      <c r="A6" s="5" t="s">
        <v>32</v>
      </c>
      <c r="B6" s="10">
        <v>102060</v>
      </c>
      <c r="C6" s="10">
        <v>520447</v>
      </c>
      <c r="D6" s="18">
        <f t="shared" si="0"/>
        <v>5.0994219086811681</v>
      </c>
      <c r="E6" s="10">
        <v>7353</v>
      </c>
      <c r="F6" s="10">
        <v>24542</v>
      </c>
      <c r="H6" s="25">
        <f t="shared" si="1"/>
        <v>312.51224769743288</v>
      </c>
      <c r="I6" s="10">
        <v>2562</v>
      </c>
      <c r="J6" s="10">
        <v>14749</v>
      </c>
      <c r="L6" s="10">
        <f t="shared" si="2"/>
        <v>25.102880658436213</v>
      </c>
      <c r="M6" s="10">
        <f t="shared" si="3"/>
        <v>144.51303155006858</v>
      </c>
      <c r="N6" s="25">
        <f t="shared" si="4"/>
        <v>169.6159122085048</v>
      </c>
      <c r="O6" s="10">
        <v>1873</v>
      </c>
      <c r="P6" s="10">
        <v>174</v>
      </c>
      <c r="Q6" s="10">
        <v>634</v>
      </c>
      <c r="R6" s="25">
        <f t="shared" si="5"/>
        <v>26.26886145404664</v>
      </c>
      <c r="S6" s="10">
        <v>41485</v>
      </c>
      <c r="T6" s="10">
        <v>2218</v>
      </c>
      <c r="U6" s="10">
        <v>3295</v>
      </c>
      <c r="W6" s="12">
        <f t="shared" si="6"/>
        <v>460.49382716049382</v>
      </c>
      <c r="X6" s="10">
        <v>5225</v>
      </c>
      <c r="Y6" s="10">
        <v>99</v>
      </c>
      <c r="AA6" s="12">
        <f t="shared" si="7"/>
        <v>1021.0562414266118</v>
      </c>
      <c r="AB6" s="10">
        <v>31</v>
      </c>
      <c r="AC6" s="10">
        <v>15584</v>
      </c>
      <c r="AD6" s="10">
        <v>16255</v>
      </c>
      <c r="AE6" s="10">
        <v>0</v>
      </c>
      <c r="AF6" s="12">
        <f>SUM(AB6:AC6:AD6:AE6)/(B6/1000)</f>
        <v>312.26729374877522</v>
      </c>
      <c r="AG6" s="10">
        <v>461914</v>
      </c>
      <c r="AH6">
        <f t="shared" si="8"/>
        <v>4525.906329610033</v>
      </c>
      <c r="AI6" s="25">
        <f t="shared" si="9"/>
        <v>22.560260135003489</v>
      </c>
      <c r="AJ6" s="25">
        <f t="shared" si="10"/>
        <v>6.8995527305948725</v>
      </c>
      <c r="AO6" s="12" t="s">
        <v>138</v>
      </c>
      <c r="AP6" s="12" t="s">
        <v>138</v>
      </c>
      <c r="AQ6" s="12" t="s">
        <v>138</v>
      </c>
      <c r="AR6" s="11">
        <v>10.3</v>
      </c>
      <c r="AS6" s="10">
        <v>51</v>
      </c>
    </row>
    <row r="7" spans="1:49" x14ac:dyDescent="0.25">
      <c r="A7" s="5" t="s">
        <v>33</v>
      </c>
      <c r="B7" s="10">
        <v>238360</v>
      </c>
      <c r="C7" s="10">
        <v>1630943</v>
      </c>
      <c r="D7" s="18">
        <f t="shared" si="0"/>
        <v>6.8423519046819941</v>
      </c>
      <c r="E7" s="10">
        <v>9250</v>
      </c>
      <c r="F7" s="10">
        <v>41449</v>
      </c>
      <c r="H7" s="25">
        <f t="shared" si="1"/>
        <v>212.6992784024165</v>
      </c>
      <c r="I7" s="10">
        <v>4309</v>
      </c>
      <c r="J7" s="10">
        <v>9143</v>
      </c>
      <c r="L7" s="10">
        <f t="shared" si="2"/>
        <v>18.0776976002685</v>
      </c>
      <c r="M7" s="10">
        <f t="shared" si="3"/>
        <v>38.357945964087932</v>
      </c>
      <c r="N7" s="25">
        <f t="shared" si="4"/>
        <v>56.435643564356432</v>
      </c>
      <c r="O7" s="10">
        <v>3521</v>
      </c>
      <c r="P7" s="10">
        <v>720</v>
      </c>
      <c r="Q7" s="10">
        <v>1051</v>
      </c>
      <c r="R7" s="25">
        <f t="shared" si="5"/>
        <v>22.201711696593385</v>
      </c>
      <c r="S7" s="10">
        <v>25065</v>
      </c>
      <c r="T7" s="10">
        <v>11010</v>
      </c>
      <c r="U7" s="10">
        <v>5377</v>
      </c>
      <c r="W7" s="12">
        <f t="shared" si="6"/>
        <v>173.90501762040608</v>
      </c>
      <c r="X7" s="10">
        <v>6324</v>
      </c>
      <c r="Y7" s="10">
        <v>103</v>
      </c>
      <c r="AA7" s="12">
        <f t="shared" si="7"/>
        <v>492.20506796442351</v>
      </c>
      <c r="AB7" s="10">
        <v>16129</v>
      </c>
      <c r="AC7" s="10">
        <v>44578</v>
      </c>
      <c r="AD7" s="10">
        <v>0</v>
      </c>
      <c r="AE7" s="10">
        <v>0</v>
      </c>
      <c r="AF7" s="12">
        <f>SUM(AB7:AC7:AD7:AE7)/(B7/1000)</f>
        <v>254.68618895787881</v>
      </c>
      <c r="AG7" s="38">
        <v>1005017</v>
      </c>
      <c r="AH7">
        <f t="shared" si="8"/>
        <v>4216.3827823460306</v>
      </c>
      <c r="AI7" s="25">
        <f t="shared" si="9"/>
        <v>11.673633381325889</v>
      </c>
      <c r="AJ7" s="25">
        <f t="shared" si="10"/>
        <v>6.0403953365962968</v>
      </c>
      <c r="AO7" s="12" t="s">
        <v>138</v>
      </c>
      <c r="AP7" s="12" t="s">
        <v>138</v>
      </c>
      <c r="AQ7" s="12" t="s">
        <v>138</v>
      </c>
      <c r="AR7" s="11">
        <v>11.8</v>
      </c>
      <c r="AS7" s="10">
        <v>61</v>
      </c>
    </row>
    <row r="8" spans="1:49" x14ac:dyDescent="0.25">
      <c r="A8" s="5" t="s">
        <v>34</v>
      </c>
      <c r="B8" s="10">
        <v>58160</v>
      </c>
      <c r="C8" s="10">
        <v>1250367</v>
      </c>
      <c r="D8" s="18">
        <f t="shared" si="0"/>
        <v>21.498744841815682</v>
      </c>
      <c r="E8" s="10">
        <v>3114</v>
      </c>
      <c r="F8" s="10">
        <v>19799</v>
      </c>
      <c r="H8" s="25">
        <f t="shared" si="1"/>
        <v>393.96492434663003</v>
      </c>
      <c r="I8" s="10">
        <v>1329</v>
      </c>
      <c r="J8" s="10">
        <v>4526</v>
      </c>
      <c r="L8" s="10">
        <f t="shared" si="2"/>
        <v>22.850756533700139</v>
      </c>
      <c r="M8" s="10">
        <f t="shared" si="3"/>
        <v>77.81980742778542</v>
      </c>
      <c r="N8" s="25">
        <f t="shared" si="4"/>
        <v>100.67056396148557</v>
      </c>
      <c r="O8" s="10">
        <v>1059</v>
      </c>
      <c r="P8" s="10">
        <v>208</v>
      </c>
      <c r="Q8" s="10">
        <v>243</v>
      </c>
      <c r="R8" s="25">
        <f t="shared" si="5"/>
        <v>25.962861072902339</v>
      </c>
      <c r="S8" s="10">
        <v>8356</v>
      </c>
      <c r="T8" s="10">
        <v>1451</v>
      </c>
      <c r="U8" s="10">
        <v>2398</v>
      </c>
      <c r="W8" s="12">
        <f t="shared" si="6"/>
        <v>209.85213204951859</v>
      </c>
      <c r="X8" s="10">
        <v>2650</v>
      </c>
      <c r="Y8" s="10">
        <v>28</v>
      </c>
      <c r="AA8" s="12">
        <f t="shared" si="7"/>
        <v>776.49587345254474</v>
      </c>
      <c r="AB8" s="10">
        <v>14120</v>
      </c>
      <c r="AC8" s="10">
        <v>4828</v>
      </c>
      <c r="AD8" s="10">
        <v>545</v>
      </c>
      <c r="AE8" s="10">
        <v>0</v>
      </c>
      <c r="AF8" s="12">
        <f>SUM(AB8:AC8:AD8:AE8)/(B8/1000)</f>
        <v>335.16162310866576</v>
      </c>
      <c r="AG8" s="10">
        <v>584206</v>
      </c>
      <c r="AH8">
        <f t="shared" si="8"/>
        <v>10044.807427785419</v>
      </c>
      <c r="AI8" s="25">
        <f t="shared" si="9"/>
        <v>7.7303211538395713</v>
      </c>
      <c r="AJ8" s="25">
        <f t="shared" si="10"/>
        <v>3.3366654912821847</v>
      </c>
      <c r="AO8" s="12" t="s">
        <v>138</v>
      </c>
      <c r="AP8" s="12" t="s">
        <v>138</v>
      </c>
      <c r="AQ8" s="12" t="s">
        <v>138</v>
      </c>
      <c r="AR8" s="11">
        <v>12.6</v>
      </c>
      <c r="AS8" s="10">
        <v>60</v>
      </c>
    </row>
    <row r="9" spans="1:49" x14ac:dyDescent="0.25">
      <c r="A9" s="5" t="s">
        <v>35</v>
      </c>
      <c r="B9" s="10">
        <v>101380</v>
      </c>
      <c r="C9" s="10">
        <v>666449</v>
      </c>
      <c r="D9" s="18">
        <f t="shared" si="0"/>
        <v>6.573771947129611</v>
      </c>
      <c r="E9" s="10">
        <v>5311</v>
      </c>
      <c r="F9" s="10">
        <v>19121</v>
      </c>
      <c r="H9" s="25">
        <f t="shared" si="1"/>
        <v>240.99427895048333</v>
      </c>
      <c r="I9" s="10">
        <v>3598</v>
      </c>
      <c r="J9" s="10">
        <v>14370</v>
      </c>
      <c r="L9" s="10">
        <f t="shared" si="2"/>
        <v>35.490234760307757</v>
      </c>
      <c r="M9" s="10">
        <f t="shared" si="3"/>
        <v>141.74393371473664</v>
      </c>
      <c r="N9" s="25">
        <f t="shared" si="4"/>
        <v>177.23416847504438</v>
      </c>
      <c r="O9" s="10">
        <v>1697</v>
      </c>
      <c r="P9" s="10">
        <v>458</v>
      </c>
      <c r="Q9" s="10">
        <v>423</v>
      </c>
      <c r="R9" s="25">
        <f t="shared" si="5"/>
        <v>25.429078713750247</v>
      </c>
      <c r="S9" s="10">
        <v>27234</v>
      </c>
      <c r="T9" s="10">
        <v>5542</v>
      </c>
      <c r="U9" s="10">
        <v>3416</v>
      </c>
      <c r="W9" s="12">
        <f t="shared" si="6"/>
        <v>356.9934898402052</v>
      </c>
      <c r="X9" s="10">
        <v>6538</v>
      </c>
      <c r="Y9" s="10">
        <v>24</v>
      </c>
      <c r="AA9" s="12">
        <f t="shared" si="7"/>
        <v>865.37778654566978</v>
      </c>
      <c r="AB9" s="10">
        <v>1407</v>
      </c>
      <c r="AC9" s="10">
        <v>23458</v>
      </c>
      <c r="AD9" s="10">
        <v>0</v>
      </c>
      <c r="AE9" s="10">
        <v>0</v>
      </c>
      <c r="AF9" s="12">
        <f>SUM(AB9:AC9:AD9:AE9)/(B9/1000)</f>
        <v>245.26533833103178</v>
      </c>
      <c r="AG9" s="10">
        <v>458396</v>
      </c>
      <c r="AH9">
        <f t="shared" si="8"/>
        <v>4521.5624383507593</v>
      </c>
      <c r="AI9" s="25">
        <f t="shared" si="9"/>
        <v>19.138910461696877</v>
      </c>
      <c r="AJ9" s="25">
        <f t="shared" si="10"/>
        <v>5.4243492526112806</v>
      </c>
      <c r="AO9" s="12" t="s">
        <v>138</v>
      </c>
      <c r="AP9" s="12" t="s">
        <v>138</v>
      </c>
      <c r="AQ9" s="12" t="s">
        <v>138</v>
      </c>
      <c r="AR9" s="11">
        <v>11.1</v>
      </c>
      <c r="AS9" s="10">
        <v>52</v>
      </c>
    </row>
    <row r="10" spans="1:49" x14ac:dyDescent="0.25">
      <c r="A10" s="5" t="s">
        <v>36</v>
      </c>
      <c r="B10" s="10">
        <v>64970</v>
      </c>
      <c r="C10" s="10">
        <v>1230323</v>
      </c>
      <c r="D10" s="18">
        <f t="shared" si="0"/>
        <v>18.936786209019548</v>
      </c>
      <c r="E10" s="10">
        <v>6665</v>
      </c>
      <c r="F10" s="10">
        <v>27226</v>
      </c>
      <c r="H10" s="25">
        <f t="shared" si="1"/>
        <v>521.64075727258739</v>
      </c>
      <c r="I10" s="10">
        <v>1549</v>
      </c>
      <c r="J10" s="10">
        <v>11379</v>
      </c>
      <c r="L10" s="10">
        <f t="shared" si="2"/>
        <v>23.841773126058182</v>
      </c>
      <c r="M10" s="10">
        <f t="shared" si="3"/>
        <v>175.14237340310913</v>
      </c>
      <c r="N10" s="25">
        <f t="shared" si="4"/>
        <v>198.9841465291673</v>
      </c>
      <c r="O10" s="10">
        <v>2620</v>
      </c>
      <c r="P10" s="10">
        <v>418</v>
      </c>
      <c r="Q10" s="10">
        <v>583</v>
      </c>
      <c r="R10" s="25">
        <f t="shared" si="5"/>
        <v>55.733415422502695</v>
      </c>
      <c r="S10" s="10">
        <v>27327</v>
      </c>
      <c r="T10" s="10">
        <v>6249</v>
      </c>
      <c r="U10" s="10">
        <v>6080</v>
      </c>
      <c r="W10" s="12">
        <f t="shared" si="6"/>
        <v>610.3740187778975</v>
      </c>
      <c r="X10" s="10">
        <v>6889</v>
      </c>
      <c r="Y10" s="10">
        <v>23</v>
      </c>
      <c r="AA10" s="12">
        <f t="shared" si="7"/>
        <v>1493.1199014929969</v>
      </c>
      <c r="AB10" s="10">
        <v>1482</v>
      </c>
      <c r="AC10" s="10">
        <v>0</v>
      </c>
      <c r="AD10" s="10">
        <v>28987</v>
      </c>
      <c r="AE10" s="10">
        <v>0</v>
      </c>
      <c r="AF10" s="12">
        <f>SUM(AB10:AC10:AD10:AE10)/(B10/1000)</f>
        <v>468.97029398183776</v>
      </c>
      <c r="AG10" s="10">
        <v>683298</v>
      </c>
      <c r="AH10">
        <f t="shared" si="8"/>
        <v>10517.13098353086</v>
      </c>
      <c r="AI10" s="25">
        <f t="shared" si="9"/>
        <v>14.197026773091684</v>
      </c>
      <c r="AJ10" s="25">
        <f t="shared" si="10"/>
        <v>4.4591086173236274</v>
      </c>
      <c r="AO10" s="12" t="s">
        <v>138</v>
      </c>
      <c r="AP10" s="12" t="s">
        <v>138</v>
      </c>
      <c r="AQ10" s="12" t="s">
        <v>138</v>
      </c>
      <c r="AR10" s="11">
        <v>12.6</v>
      </c>
      <c r="AS10" s="10">
        <v>59</v>
      </c>
    </row>
    <row r="11" spans="1:49" x14ac:dyDescent="0.25">
      <c r="A11" s="5" t="s">
        <v>37</v>
      </c>
      <c r="B11" s="10">
        <v>145400</v>
      </c>
      <c r="C11" s="10">
        <v>1158238</v>
      </c>
      <c r="D11" s="18">
        <f t="shared" si="0"/>
        <v>7.9658734525447041</v>
      </c>
      <c r="E11" s="10">
        <v>9543</v>
      </c>
      <c r="F11" s="10">
        <v>37240</v>
      </c>
      <c r="H11" s="25">
        <f t="shared" si="1"/>
        <v>321.75378266850066</v>
      </c>
      <c r="I11" s="10">
        <v>3629</v>
      </c>
      <c r="J11" s="10">
        <v>10427</v>
      </c>
      <c r="L11" s="10">
        <f t="shared" si="2"/>
        <v>24.958734525447042</v>
      </c>
      <c r="M11" s="10">
        <f t="shared" si="3"/>
        <v>71.712517193947733</v>
      </c>
      <c r="N11" s="25">
        <f t="shared" si="4"/>
        <v>96.671251719394775</v>
      </c>
      <c r="O11" s="10">
        <v>3315</v>
      </c>
      <c r="P11" s="10">
        <v>665</v>
      </c>
      <c r="Q11" s="10">
        <v>611</v>
      </c>
      <c r="R11" s="25">
        <f t="shared" si="5"/>
        <v>31.574965612104538</v>
      </c>
      <c r="S11" s="10">
        <v>11950</v>
      </c>
      <c r="T11" s="10">
        <v>11417</v>
      </c>
      <c r="U11" s="10">
        <v>4679</v>
      </c>
      <c r="W11" s="12">
        <f t="shared" si="6"/>
        <v>192.888583218707</v>
      </c>
      <c r="X11" s="10">
        <v>5589</v>
      </c>
      <c r="Y11" s="10">
        <v>36</v>
      </c>
      <c r="AA11" s="12">
        <f t="shared" si="7"/>
        <v>681.57496561210451</v>
      </c>
      <c r="AB11" s="10">
        <v>61</v>
      </c>
      <c r="AC11" s="10">
        <v>0</v>
      </c>
      <c r="AD11" s="10">
        <v>23306</v>
      </c>
      <c r="AE11" s="10">
        <v>12</v>
      </c>
      <c r="AF11" s="12">
        <f>SUM(AB11:AC11:AD11:AE11)/(B11/1000)</f>
        <v>160.79092159559835</v>
      </c>
      <c r="AG11" s="10">
        <v>642859</v>
      </c>
      <c r="AH11">
        <f t="shared" si="8"/>
        <v>4421.3136176066027</v>
      </c>
      <c r="AI11" s="25">
        <f t="shared" si="9"/>
        <v>15.415666576963222</v>
      </c>
      <c r="AJ11" s="25">
        <f t="shared" si="10"/>
        <v>3.6367228272451655</v>
      </c>
      <c r="AO11" s="12" t="s">
        <v>138</v>
      </c>
      <c r="AP11" s="12" t="s">
        <v>138</v>
      </c>
      <c r="AQ11" s="12" t="s">
        <v>138</v>
      </c>
      <c r="AR11" s="11">
        <v>11.6</v>
      </c>
      <c r="AS11" s="10">
        <v>51</v>
      </c>
    </row>
    <row r="12" spans="1:49" x14ac:dyDescent="0.25">
      <c r="A12" s="5" t="s">
        <v>38</v>
      </c>
      <c r="B12" s="10">
        <v>97250</v>
      </c>
      <c r="C12" s="10">
        <v>949730</v>
      </c>
      <c r="D12" s="18">
        <f t="shared" si="0"/>
        <v>9.7658611825192807</v>
      </c>
      <c r="E12" s="10">
        <v>6488</v>
      </c>
      <c r="F12" s="10">
        <v>26804</v>
      </c>
      <c r="H12" s="25">
        <f t="shared" si="1"/>
        <v>342.33419023136247</v>
      </c>
      <c r="I12" s="10">
        <v>2908</v>
      </c>
      <c r="J12" s="10">
        <v>23741</v>
      </c>
      <c r="K12" s="10">
        <v>94</v>
      </c>
      <c r="L12" s="10">
        <f t="shared" si="2"/>
        <v>29.902313624678662</v>
      </c>
      <c r="M12" s="10">
        <f t="shared" si="3"/>
        <v>244.12339331619538</v>
      </c>
      <c r="N12" s="25">
        <f t="shared" si="4"/>
        <v>274.99228791773777</v>
      </c>
      <c r="O12" s="10">
        <v>3074</v>
      </c>
      <c r="P12" s="10">
        <v>402</v>
      </c>
      <c r="Q12" s="10">
        <v>328</v>
      </c>
      <c r="R12" s="25">
        <f t="shared" si="5"/>
        <v>39.115681233933159</v>
      </c>
      <c r="S12" s="10">
        <v>21865</v>
      </c>
      <c r="T12" s="10">
        <v>3990</v>
      </c>
      <c r="U12" s="10">
        <v>7263</v>
      </c>
      <c r="W12" s="12">
        <f t="shared" si="6"/>
        <v>340.54498714652954</v>
      </c>
      <c r="X12" s="10">
        <v>6547</v>
      </c>
      <c r="Y12" s="10">
        <v>0</v>
      </c>
      <c r="AA12" s="12">
        <f t="shared" si="7"/>
        <v>1064.3084832904885</v>
      </c>
      <c r="AB12" s="10">
        <v>585</v>
      </c>
      <c r="AC12" s="10">
        <v>28275</v>
      </c>
      <c r="AD12" s="10">
        <v>39332</v>
      </c>
      <c r="AE12" s="10">
        <v>0</v>
      </c>
      <c r="AF12" s="12">
        <f>SUM(AB12:AC12:AD12:AE12)/(B12/1000)</f>
        <v>701.20308483290489</v>
      </c>
      <c r="AG12" s="10">
        <v>663066</v>
      </c>
      <c r="AH12">
        <f t="shared" si="8"/>
        <v>6818.1593830334186</v>
      </c>
      <c r="AI12" s="25">
        <f t="shared" si="9"/>
        <v>15.609909119152546</v>
      </c>
      <c r="AJ12" s="25">
        <f t="shared" si="10"/>
        <v>10.284345751403331</v>
      </c>
      <c r="AO12" s="12" t="s">
        <v>138</v>
      </c>
      <c r="AP12" s="12" t="s">
        <v>138</v>
      </c>
      <c r="AQ12" s="12" t="s">
        <v>138</v>
      </c>
      <c r="AR12" s="11">
        <v>10.8</v>
      </c>
      <c r="AS12" s="10">
        <v>60</v>
      </c>
    </row>
    <row r="13" spans="1:49" x14ac:dyDescent="0.25">
      <c r="A13" s="5" t="s">
        <v>39</v>
      </c>
      <c r="B13" s="10">
        <v>211120</v>
      </c>
      <c r="C13" s="10">
        <v>1461588</v>
      </c>
      <c r="D13" s="18">
        <f t="shared" si="0"/>
        <v>6.9230200833649107</v>
      </c>
      <c r="E13" s="10">
        <v>13669</v>
      </c>
      <c r="F13" s="10">
        <v>33272</v>
      </c>
      <c r="H13" s="25">
        <f t="shared" si="1"/>
        <v>222.34274346343312</v>
      </c>
      <c r="I13" s="10">
        <v>4734</v>
      </c>
      <c r="J13" s="10">
        <v>13962</v>
      </c>
      <c r="L13" s="10">
        <f t="shared" si="2"/>
        <v>22.423266388783631</v>
      </c>
      <c r="M13" s="10">
        <f t="shared" si="3"/>
        <v>66.13300492610837</v>
      </c>
      <c r="N13" s="25">
        <f t="shared" si="4"/>
        <v>88.556271314892001</v>
      </c>
      <c r="O13" s="10">
        <v>10385</v>
      </c>
      <c r="P13" s="10">
        <v>597</v>
      </c>
      <c r="Q13" s="10">
        <v>974</v>
      </c>
      <c r="R13" s="25">
        <f t="shared" si="5"/>
        <v>56.631299734748012</v>
      </c>
      <c r="S13" s="10">
        <v>24499</v>
      </c>
      <c r="T13" s="10">
        <v>7722</v>
      </c>
      <c r="U13" s="10">
        <v>9456</v>
      </c>
      <c r="W13" s="12">
        <f t="shared" si="6"/>
        <v>197.40905646078059</v>
      </c>
      <c r="X13" s="10">
        <v>9684</v>
      </c>
      <c r="Y13" s="10">
        <v>5</v>
      </c>
      <c r="AA13" s="12">
        <f t="shared" si="7"/>
        <v>610.83270178097769</v>
      </c>
      <c r="AB13" s="10">
        <v>8194</v>
      </c>
      <c r="AC13" s="10">
        <v>12849</v>
      </c>
      <c r="AD13" s="10">
        <v>17508</v>
      </c>
      <c r="AE13" s="10">
        <v>9152</v>
      </c>
      <c r="AF13" s="12">
        <f>SUM(AB13:AC13:AD13:AE13)/(B13/1000)</f>
        <v>225.95206517620309</v>
      </c>
      <c r="AG13" s="10">
        <v>895508</v>
      </c>
      <c r="AH13">
        <f t="shared" si="8"/>
        <v>4241.7014020462293</v>
      </c>
      <c r="AI13" s="25">
        <f t="shared" si="9"/>
        <v>14.400653037158801</v>
      </c>
      <c r="AJ13" s="25">
        <f t="shared" si="10"/>
        <v>5.3269205858574127</v>
      </c>
      <c r="AO13" s="12" t="s">
        <v>138</v>
      </c>
      <c r="AP13" s="12" t="s">
        <v>138</v>
      </c>
      <c r="AQ13" s="12" t="s">
        <v>138</v>
      </c>
      <c r="AR13" s="11">
        <v>10.6</v>
      </c>
      <c r="AS13" s="10">
        <v>48</v>
      </c>
    </row>
    <row r="14" spans="1:49" x14ac:dyDescent="0.25">
      <c r="A14" s="5" t="s">
        <v>40</v>
      </c>
      <c r="B14" s="10">
        <v>129170</v>
      </c>
      <c r="C14" s="10">
        <v>1156740</v>
      </c>
      <c r="D14" s="18">
        <f t="shared" si="0"/>
        <v>8.9551753503135405</v>
      </c>
      <c r="E14" s="10">
        <v>13643</v>
      </c>
      <c r="F14" s="10">
        <v>36887</v>
      </c>
      <c r="H14" s="25">
        <f t="shared" si="1"/>
        <v>391.18990477665096</v>
      </c>
      <c r="I14" s="10">
        <v>2284</v>
      </c>
      <c r="J14" s="10">
        <v>8337</v>
      </c>
      <c r="L14" s="10">
        <f t="shared" si="2"/>
        <v>17.682124332275297</v>
      </c>
      <c r="M14" s="10">
        <f t="shared" si="3"/>
        <v>64.542850507083699</v>
      </c>
      <c r="N14" s="25">
        <f t="shared" si="4"/>
        <v>82.224974839358993</v>
      </c>
      <c r="O14" s="10">
        <v>2380</v>
      </c>
      <c r="P14" s="10">
        <v>528</v>
      </c>
      <c r="Q14" s="10">
        <v>932</v>
      </c>
      <c r="R14" s="25">
        <f t="shared" si="5"/>
        <v>29.728265077030272</v>
      </c>
      <c r="S14" s="10">
        <v>13154</v>
      </c>
      <c r="T14" s="10">
        <v>3941</v>
      </c>
      <c r="U14" s="10">
        <v>4880</v>
      </c>
      <c r="W14" s="12">
        <f t="shared" si="6"/>
        <v>170.12464194472403</v>
      </c>
      <c r="X14" s="10">
        <v>5087</v>
      </c>
      <c r="Y14" s="10">
        <v>221</v>
      </c>
      <c r="AA14" s="12">
        <f t="shared" si="7"/>
        <v>714.36091971820088</v>
      </c>
      <c r="AB14" s="10">
        <v>12189</v>
      </c>
      <c r="AC14" s="10">
        <v>58888</v>
      </c>
      <c r="AD14" s="10">
        <v>3024</v>
      </c>
      <c r="AE14" s="10">
        <v>673</v>
      </c>
      <c r="AF14" s="12">
        <f>SUM(AB14:AC14:AD14:AE14)/(B14/1000)</f>
        <v>578.88054501819317</v>
      </c>
      <c r="AG14" s="10">
        <v>715895</v>
      </c>
      <c r="AH14">
        <f t="shared" si="8"/>
        <v>5542.2698769064027</v>
      </c>
      <c r="AI14" s="25">
        <f t="shared" si="9"/>
        <v>12.889320361226158</v>
      </c>
      <c r="AJ14" s="25">
        <f t="shared" si="10"/>
        <v>10.444827802959933</v>
      </c>
      <c r="AO14" s="12" t="s">
        <v>138</v>
      </c>
      <c r="AP14" s="12" t="s">
        <v>138</v>
      </c>
      <c r="AQ14" s="12" t="s">
        <v>138</v>
      </c>
      <c r="AR14" s="11">
        <v>11.9</v>
      </c>
      <c r="AS14" s="10">
        <v>70</v>
      </c>
    </row>
    <row r="15" spans="1:49" x14ac:dyDescent="0.25">
      <c r="A15" s="5" t="s">
        <v>41</v>
      </c>
      <c r="B15" s="10">
        <v>90000</v>
      </c>
      <c r="C15" s="10">
        <v>1500510</v>
      </c>
      <c r="D15" s="18">
        <f t="shared" si="0"/>
        <v>16.672333333333334</v>
      </c>
      <c r="E15" s="10">
        <v>9072</v>
      </c>
      <c r="F15" s="10">
        <v>29439</v>
      </c>
      <c r="H15" s="25">
        <f t="shared" si="1"/>
        <v>427.9</v>
      </c>
      <c r="I15" s="10">
        <v>1629</v>
      </c>
      <c r="J15" s="10">
        <v>5693</v>
      </c>
      <c r="L15" s="10">
        <f t="shared" si="2"/>
        <v>18.100000000000001</v>
      </c>
      <c r="M15" s="10">
        <f t="shared" si="3"/>
        <v>63.255555555555553</v>
      </c>
      <c r="N15" s="25">
        <f t="shared" si="4"/>
        <v>81.355555555555554</v>
      </c>
      <c r="O15" s="10">
        <v>2375</v>
      </c>
      <c r="P15" s="10">
        <v>341</v>
      </c>
      <c r="Q15" s="10">
        <v>394</v>
      </c>
      <c r="R15" s="25">
        <f t="shared" si="5"/>
        <v>34.555555555555557</v>
      </c>
      <c r="S15" s="10">
        <v>11794</v>
      </c>
      <c r="T15" s="10">
        <v>3537</v>
      </c>
      <c r="U15" s="10">
        <v>2586</v>
      </c>
      <c r="W15" s="12">
        <f t="shared" si="6"/>
        <v>199.07777777777778</v>
      </c>
      <c r="X15" s="10">
        <v>5645</v>
      </c>
      <c r="Y15" s="10">
        <v>50</v>
      </c>
      <c r="AA15" s="12">
        <f t="shared" si="7"/>
        <v>806.16666666666663</v>
      </c>
      <c r="AB15" s="10">
        <v>3223</v>
      </c>
      <c r="AC15" s="10">
        <v>16318</v>
      </c>
      <c r="AD15" s="10">
        <v>700</v>
      </c>
      <c r="AE15" s="10">
        <v>122</v>
      </c>
      <c r="AF15" s="12">
        <f>SUM(AB15:AC15:AD15:AE15)/(B15/1000)</f>
        <v>226.25555555555556</v>
      </c>
      <c r="AG15" s="10">
        <v>758768</v>
      </c>
      <c r="AH15">
        <f t="shared" si="8"/>
        <v>8430.7555555555555</v>
      </c>
      <c r="AI15" s="25">
        <f t="shared" si="9"/>
        <v>9.5622113742276955</v>
      </c>
      <c r="AJ15" s="25">
        <f t="shared" si="10"/>
        <v>2.6836925120722013</v>
      </c>
      <c r="AO15" s="12" t="s">
        <v>138</v>
      </c>
      <c r="AP15" s="12" t="s">
        <v>138</v>
      </c>
      <c r="AQ15" s="12" t="s">
        <v>138</v>
      </c>
      <c r="AR15" s="11">
        <v>11.2</v>
      </c>
      <c r="AS15" s="10">
        <v>49</v>
      </c>
    </row>
    <row r="16" spans="1:49" x14ac:dyDescent="0.25">
      <c r="A16" s="5" t="s">
        <v>42</v>
      </c>
      <c r="B16" s="10">
        <v>36000</v>
      </c>
      <c r="C16" s="10">
        <v>1745302</v>
      </c>
      <c r="D16" s="18">
        <f t="shared" si="0"/>
        <v>48.480611111111109</v>
      </c>
      <c r="E16" s="10">
        <v>1927</v>
      </c>
      <c r="F16" s="10">
        <v>26975</v>
      </c>
      <c r="H16" s="25">
        <f t="shared" si="1"/>
        <v>802.83333333333337</v>
      </c>
      <c r="I16" s="10">
        <v>773</v>
      </c>
      <c r="J16" s="10">
        <v>4298</v>
      </c>
      <c r="L16" s="10">
        <f t="shared" si="2"/>
        <v>21.472222222222221</v>
      </c>
      <c r="M16" s="10">
        <f t="shared" si="3"/>
        <v>119.38888888888889</v>
      </c>
      <c r="N16" s="25">
        <f t="shared" si="4"/>
        <v>140.86111111111111</v>
      </c>
      <c r="O16" s="10">
        <v>912</v>
      </c>
      <c r="P16" s="10">
        <v>177</v>
      </c>
      <c r="Q16" s="10">
        <v>365</v>
      </c>
      <c r="R16" s="25">
        <f t="shared" si="5"/>
        <v>40.388888888888886</v>
      </c>
      <c r="S16" s="10">
        <v>13600</v>
      </c>
      <c r="T16" s="10">
        <v>1114</v>
      </c>
      <c r="U16" s="10">
        <v>7836</v>
      </c>
      <c r="W16" s="12">
        <f t="shared" si="6"/>
        <v>626.38888888888891</v>
      </c>
      <c r="X16" s="10">
        <v>2197</v>
      </c>
      <c r="Y16" s="10">
        <v>223</v>
      </c>
      <c r="AA16" s="12">
        <f t="shared" si="7"/>
        <v>1677.6944444444443</v>
      </c>
      <c r="AB16" s="10">
        <v>1690</v>
      </c>
      <c r="AC16" s="10">
        <v>0</v>
      </c>
      <c r="AD16" s="10">
        <v>3621</v>
      </c>
      <c r="AE16" s="10">
        <v>0</v>
      </c>
      <c r="AF16" s="12">
        <f>SUM(AB16:AC16:AD16:AE16)/(B16/1000)</f>
        <v>147.52777777777777</v>
      </c>
      <c r="AG16" s="10">
        <v>799244</v>
      </c>
      <c r="AH16">
        <f t="shared" si="8"/>
        <v>22201.222222222223</v>
      </c>
      <c r="AI16" s="25">
        <f t="shared" si="9"/>
        <v>7.5567661440060858</v>
      </c>
      <c r="AJ16" s="25">
        <f t="shared" si="10"/>
        <v>0.66450295529275161</v>
      </c>
      <c r="AO16" s="12" t="s">
        <v>138</v>
      </c>
      <c r="AP16" s="12" t="s">
        <v>138</v>
      </c>
      <c r="AQ16" s="12" t="s">
        <v>138</v>
      </c>
      <c r="AR16" s="11">
        <v>11.9</v>
      </c>
      <c r="AS16" s="10">
        <v>89</v>
      </c>
    </row>
    <row r="17" spans="1:45" x14ac:dyDescent="0.25">
      <c r="A17" s="5" t="s">
        <v>43</v>
      </c>
      <c r="B17" s="10">
        <v>308170</v>
      </c>
      <c r="C17" s="10">
        <v>2132753</v>
      </c>
      <c r="D17" s="18">
        <f t="shared" si="0"/>
        <v>6.920702858811695</v>
      </c>
      <c r="E17" s="10">
        <v>4998</v>
      </c>
      <c r="F17" s="10">
        <v>73163</v>
      </c>
      <c r="H17" s="25">
        <f t="shared" si="1"/>
        <v>253.62949021643897</v>
      </c>
      <c r="I17" s="10">
        <v>4354</v>
      </c>
      <c r="J17" s="10">
        <v>18649</v>
      </c>
      <c r="L17" s="10">
        <f t="shared" si="2"/>
        <v>14.128565402213063</v>
      </c>
      <c r="M17" s="10">
        <f t="shared" si="3"/>
        <v>60.515299996755033</v>
      </c>
      <c r="N17" s="25">
        <f t="shared" si="4"/>
        <v>74.643865398968103</v>
      </c>
      <c r="O17" s="10">
        <v>3206</v>
      </c>
      <c r="P17" s="10">
        <v>1437</v>
      </c>
      <c r="Q17" s="10">
        <v>639</v>
      </c>
      <c r="R17" s="25">
        <f t="shared" si="5"/>
        <v>17.139890320277768</v>
      </c>
      <c r="S17" s="10">
        <v>26968</v>
      </c>
      <c r="T17" s="10">
        <v>8308</v>
      </c>
      <c r="U17" s="10">
        <v>7269</v>
      </c>
      <c r="W17" s="12">
        <f t="shared" si="6"/>
        <v>138.05691663692116</v>
      </c>
      <c r="X17" s="10">
        <v>12122</v>
      </c>
      <c r="Y17" s="10">
        <v>124</v>
      </c>
      <c r="AA17" s="12">
        <f t="shared" si="7"/>
        <v>523.20796962715383</v>
      </c>
      <c r="AB17" s="10">
        <v>2362</v>
      </c>
      <c r="AC17" s="10">
        <v>45105</v>
      </c>
      <c r="AD17" s="10">
        <v>22680</v>
      </c>
      <c r="AE17" s="10">
        <v>2528</v>
      </c>
      <c r="AF17" s="12">
        <f>SUM(AB17:AC17:AD17:AE17)/(B17/1000)</f>
        <v>235.82762760813836</v>
      </c>
      <c r="AG17" s="10">
        <v>1168364</v>
      </c>
      <c r="AH17">
        <f t="shared" si="8"/>
        <v>3791.2970113898173</v>
      </c>
      <c r="AI17" s="25">
        <f t="shared" si="9"/>
        <v>13.800236912469058</v>
      </c>
      <c r="AJ17" s="25">
        <f t="shared" si="10"/>
        <v>6.2202361592791284</v>
      </c>
      <c r="AO17" s="12" t="s">
        <v>138</v>
      </c>
      <c r="AP17" s="12" t="s">
        <v>138</v>
      </c>
      <c r="AQ17" s="12" t="s">
        <v>138</v>
      </c>
      <c r="AR17" s="11">
        <v>11.3</v>
      </c>
      <c r="AS17" s="10">
        <v>53</v>
      </c>
    </row>
    <row r="18" spans="1:45" x14ac:dyDescent="0.25">
      <c r="A18" s="5" t="s">
        <v>44</v>
      </c>
      <c r="B18" s="10">
        <v>179080</v>
      </c>
      <c r="C18" s="10">
        <v>3343364</v>
      </c>
      <c r="D18" s="18">
        <f t="shared" si="0"/>
        <v>18.669667187849004</v>
      </c>
      <c r="E18" s="10">
        <v>6251</v>
      </c>
      <c r="F18" s="10">
        <v>66333</v>
      </c>
      <c r="H18" s="25">
        <f t="shared" si="1"/>
        <v>405.31605986151436</v>
      </c>
      <c r="I18" s="10">
        <v>2580</v>
      </c>
      <c r="J18" s="10">
        <v>14427</v>
      </c>
      <c r="L18" s="10">
        <f t="shared" si="2"/>
        <v>14.406968952423497</v>
      </c>
      <c r="M18" s="10">
        <f t="shared" si="3"/>
        <v>80.561760107214653</v>
      </c>
      <c r="N18" s="25">
        <f t="shared" si="4"/>
        <v>94.96872905963815</v>
      </c>
      <c r="O18" s="10">
        <v>5961</v>
      </c>
      <c r="P18" s="10">
        <v>550</v>
      </c>
      <c r="Q18" s="10">
        <v>654</v>
      </c>
      <c r="R18" s="25">
        <f t="shared" si="5"/>
        <v>40.010051373687737</v>
      </c>
      <c r="S18" s="10">
        <v>10322</v>
      </c>
      <c r="T18" s="10">
        <v>3798</v>
      </c>
      <c r="U18" s="10">
        <v>5035</v>
      </c>
      <c r="W18" s="12">
        <f t="shared" si="6"/>
        <v>106.96336832700469</v>
      </c>
      <c r="X18" s="10">
        <v>7338</v>
      </c>
      <c r="Y18" s="10">
        <v>4359</v>
      </c>
      <c r="AA18" s="12">
        <f t="shared" si="7"/>
        <v>712.57538530265799</v>
      </c>
      <c r="AB18" s="10">
        <v>6496</v>
      </c>
      <c r="AC18" s="10">
        <v>15369</v>
      </c>
      <c r="AD18" s="10">
        <v>8866</v>
      </c>
      <c r="AE18" s="10">
        <v>0</v>
      </c>
      <c r="AF18" s="12">
        <f>SUM(AB18:AC18:AD18:AE18)/(B18/1000)</f>
        <v>171.60486933214204</v>
      </c>
      <c r="AG18" s="10">
        <v>1565385</v>
      </c>
      <c r="AH18">
        <f t="shared" si="8"/>
        <v>8741.2608889881612</v>
      </c>
      <c r="AI18" s="25">
        <f t="shared" si="9"/>
        <v>8.1518604049483034</v>
      </c>
      <c r="AJ18" s="25">
        <f t="shared" si="10"/>
        <v>1.9631592228110017</v>
      </c>
      <c r="AO18" s="12" t="s">
        <v>138</v>
      </c>
      <c r="AP18" s="12" t="s">
        <v>138</v>
      </c>
      <c r="AQ18" s="12" t="s">
        <v>138</v>
      </c>
      <c r="AR18" s="11">
        <v>12.1</v>
      </c>
      <c r="AS18" s="10">
        <v>79</v>
      </c>
    </row>
    <row r="19" spans="1:45" x14ac:dyDescent="0.25">
      <c r="A19" s="5" t="s">
        <v>45</v>
      </c>
      <c r="B19" s="10">
        <v>283900</v>
      </c>
      <c r="C19" s="10">
        <v>2310994</v>
      </c>
      <c r="D19" s="18">
        <f t="shared" si="0"/>
        <v>8.1401690736174714</v>
      </c>
      <c r="E19" s="10">
        <v>20369</v>
      </c>
      <c r="F19" s="10">
        <v>56573</v>
      </c>
      <c r="H19" s="25">
        <f t="shared" si="1"/>
        <v>271.01796407185628</v>
      </c>
      <c r="I19" s="10">
        <v>5853</v>
      </c>
      <c r="J19" s="10">
        <v>23150</v>
      </c>
      <c r="L19" s="10">
        <f t="shared" si="2"/>
        <v>20.616414230362807</v>
      </c>
      <c r="M19" s="10">
        <f t="shared" si="3"/>
        <v>81.542796759422345</v>
      </c>
      <c r="N19" s="25">
        <f t="shared" si="4"/>
        <v>102.15921098978514</v>
      </c>
      <c r="O19" s="10">
        <v>3116</v>
      </c>
      <c r="P19" s="10">
        <v>1190</v>
      </c>
      <c r="Q19" s="10">
        <v>1028</v>
      </c>
      <c r="R19" s="25">
        <f t="shared" si="5"/>
        <v>18.788305741458263</v>
      </c>
      <c r="S19" s="10">
        <v>12348</v>
      </c>
      <c r="T19" s="10">
        <v>8461</v>
      </c>
      <c r="U19" s="10">
        <v>13183</v>
      </c>
      <c r="W19" s="12">
        <f t="shared" si="6"/>
        <v>119.73230010567102</v>
      </c>
      <c r="X19" s="10">
        <v>8371</v>
      </c>
      <c r="Y19" s="10">
        <v>5422</v>
      </c>
      <c r="AA19" s="12">
        <f t="shared" si="7"/>
        <v>560.2817893624516</v>
      </c>
      <c r="AB19" s="10">
        <v>393</v>
      </c>
      <c r="AC19" s="10">
        <v>22199</v>
      </c>
      <c r="AD19" s="10">
        <v>37694</v>
      </c>
      <c r="AE19" s="10">
        <v>0</v>
      </c>
      <c r="AF19" s="12">
        <f>SUM(AB19:AC19:AD19:AE19)/(B19/1000)</f>
        <v>212.34941880943995</v>
      </c>
      <c r="AG19" s="10">
        <v>1286584</v>
      </c>
      <c r="AH19">
        <f t="shared" si="8"/>
        <v>4531.8210637548436</v>
      </c>
      <c r="AI19" s="25">
        <f t="shared" si="9"/>
        <v>12.363281371445627</v>
      </c>
      <c r="AJ19" s="25">
        <f t="shared" si="10"/>
        <v>4.6857414673274347</v>
      </c>
      <c r="AO19" s="12" t="s">
        <v>138</v>
      </c>
      <c r="AP19" s="12" t="s">
        <v>138</v>
      </c>
      <c r="AQ19" s="12" t="s">
        <v>138</v>
      </c>
      <c r="AR19" s="11">
        <v>12.2</v>
      </c>
      <c r="AS19" s="10">
        <v>59</v>
      </c>
    </row>
    <row r="20" spans="1:45" x14ac:dyDescent="0.25">
      <c r="A20" s="5" t="s">
        <v>46</v>
      </c>
      <c r="B20" s="10">
        <v>222180</v>
      </c>
      <c r="C20" s="10">
        <v>1703355</v>
      </c>
      <c r="D20" s="18">
        <f t="shared" si="0"/>
        <v>7.6665541452876047</v>
      </c>
      <c r="E20" s="10">
        <v>7701</v>
      </c>
      <c r="F20" s="10">
        <v>37739</v>
      </c>
      <c r="H20" s="25">
        <f t="shared" si="1"/>
        <v>204.51885858313079</v>
      </c>
      <c r="I20" s="10">
        <v>3449</v>
      </c>
      <c r="J20" s="10">
        <v>12412</v>
      </c>
      <c r="L20" s="10">
        <f t="shared" si="2"/>
        <v>15.523449455396525</v>
      </c>
      <c r="M20" s="10">
        <f t="shared" si="3"/>
        <v>55.864614276712572</v>
      </c>
      <c r="N20" s="25">
        <f t="shared" si="4"/>
        <v>71.388063732109103</v>
      </c>
      <c r="O20" s="10">
        <v>4517</v>
      </c>
      <c r="P20" s="10">
        <v>788</v>
      </c>
      <c r="Q20" s="10">
        <v>554</v>
      </c>
      <c r="R20" s="25">
        <f t="shared" si="5"/>
        <v>26.370510396975426</v>
      </c>
      <c r="S20" s="10">
        <v>13230</v>
      </c>
      <c r="T20" s="10">
        <v>5822</v>
      </c>
      <c r="U20" s="10">
        <v>5700</v>
      </c>
      <c r="W20" s="12">
        <f t="shared" si="6"/>
        <v>111.40516698172652</v>
      </c>
      <c r="X20" s="10">
        <v>4874</v>
      </c>
      <c r="Y20" s="10">
        <v>49</v>
      </c>
      <c r="AA20" s="12">
        <f t="shared" si="7"/>
        <v>435.84030965883517</v>
      </c>
      <c r="AB20" s="10">
        <v>1082</v>
      </c>
      <c r="AC20" s="10">
        <v>17598</v>
      </c>
      <c r="AD20" s="10">
        <v>29522</v>
      </c>
      <c r="AE20" s="10">
        <v>0</v>
      </c>
      <c r="AF20" s="12">
        <f>SUM(AB20:AC20:AD20:AE20)/(B20/1000)</f>
        <v>216.95022054190295</v>
      </c>
      <c r="AG20" s="10">
        <v>980991</v>
      </c>
      <c r="AH20">
        <f t="shared" si="8"/>
        <v>4415.2984066972722</v>
      </c>
      <c r="AI20" s="25">
        <f t="shared" si="9"/>
        <v>9.87114050995371</v>
      </c>
      <c r="AJ20" s="25">
        <f t="shared" si="10"/>
        <v>4.9136026732151468</v>
      </c>
      <c r="AO20" s="12" t="s">
        <v>138</v>
      </c>
      <c r="AP20" s="12" t="s">
        <v>138</v>
      </c>
      <c r="AQ20" s="12" t="s">
        <v>138</v>
      </c>
      <c r="AR20" s="11">
        <v>9.9</v>
      </c>
      <c r="AS20" s="10">
        <v>43</v>
      </c>
    </row>
    <row r="21" spans="1:45" x14ac:dyDescent="0.25">
      <c r="A21" s="5" t="s">
        <v>47</v>
      </c>
      <c r="B21" s="10">
        <v>139790</v>
      </c>
      <c r="C21" s="10">
        <v>1815526</v>
      </c>
      <c r="D21" s="18">
        <f t="shared" si="0"/>
        <v>12.987524143357893</v>
      </c>
      <c r="E21" s="10">
        <v>8094</v>
      </c>
      <c r="F21" s="10">
        <v>37083</v>
      </c>
      <c r="H21" s="25">
        <f t="shared" si="1"/>
        <v>323.17762357822448</v>
      </c>
      <c r="I21" s="10">
        <v>2786</v>
      </c>
      <c r="J21" s="10">
        <v>11052</v>
      </c>
      <c r="L21" s="10">
        <f t="shared" si="2"/>
        <v>19.929894842263398</v>
      </c>
      <c r="M21" s="10">
        <f t="shared" si="3"/>
        <v>79.061449316832395</v>
      </c>
      <c r="N21" s="25">
        <f t="shared" si="4"/>
        <v>98.991344159095789</v>
      </c>
      <c r="O21" s="10">
        <v>2492</v>
      </c>
      <c r="P21" s="10">
        <v>558</v>
      </c>
      <c r="Q21" s="10">
        <v>465</v>
      </c>
      <c r="R21" s="25">
        <f t="shared" si="5"/>
        <v>25.144860147363904</v>
      </c>
      <c r="S21" s="10">
        <v>22032</v>
      </c>
      <c r="T21" s="10">
        <v>6515</v>
      </c>
      <c r="U21" s="10">
        <v>4700</v>
      </c>
      <c r="W21" s="12">
        <f t="shared" si="6"/>
        <v>237.83532441519424</v>
      </c>
      <c r="X21" s="10">
        <v>5337</v>
      </c>
      <c r="Y21" s="10">
        <v>126</v>
      </c>
      <c r="AA21" s="12">
        <f t="shared" si="7"/>
        <v>724.22920094427354</v>
      </c>
      <c r="AB21" s="10">
        <v>43</v>
      </c>
      <c r="AC21" s="10">
        <v>1095</v>
      </c>
      <c r="AD21" s="10">
        <v>1485</v>
      </c>
      <c r="AE21" s="10">
        <v>0</v>
      </c>
      <c r="AF21" s="12">
        <f>SUM(AB21:AC21:AD21:AE21)/(B21/1000)</f>
        <v>18.763860075828028</v>
      </c>
      <c r="AG21" s="10">
        <v>904933</v>
      </c>
      <c r="AH21">
        <f t="shared" si="8"/>
        <v>6473.5174189856216</v>
      </c>
      <c r="AI21" s="25">
        <f t="shared" si="9"/>
        <v>11.187568582425438</v>
      </c>
      <c r="AJ21" s="25">
        <f t="shared" si="10"/>
        <v>0.28985571307489061</v>
      </c>
      <c r="AO21" s="12" t="s">
        <v>138</v>
      </c>
      <c r="AP21" s="12" t="s">
        <v>138</v>
      </c>
      <c r="AQ21" s="12" t="s">
        <v>138</v>
      </c>
      <c r="AR21" s="11">
        <v>12.1</v>
      </c>
      <c r="AS21" s="10">
        <v>71</v>
      </c>
    </row>
    <row r="22" spans="1:45" x14ac:dyDescent="0.25">
      <c r="A22" s="5" t="s">
        <v>48</v>
      </c>
      <c r="B22" s="10">
        <v>146370</v>
      </c>
      <c r="C22" s="10">
        <v>747829</v>
      </c>
      <c r="D22" s="18">
        <f t="shared" si="0"/>
        <v>5.1091685454669671</v>
      </c>
      <c r="E22" s="10">
        <v>18244</v>
      </c>
      <c r="F22" s="10">
        <v>38028</v>
      </c>
      <c r="H22" s="25">
        <f t="shared" si="1"/>
        <v>384.45036551205845</v>
      </c>
      <c r="I22" s="10">
        <v>5285</v>
      </c>
      <c r="J22" s="10">
        <v>22425</v>
      </c>
      <c r="L22" s="10">
        <f t="shared" si="2"/>
        <v>36.107125777140126</v>
      </c>
      <c r="M22" s="10">
        <f t="shared" si="3"/>
        <v>153.20762451321991</v>
      </c>
      <c r="N22" s="25">
        <f t="shared" si="4"/>
        <v>189.31475029036005</v>
      </c>
      <c r="O22" s="10">
        <v>6382</v>
      </c>
      <c r="P22" s="10">
        <v>493</v>
      </c>
      <c r="Q22" s="10">
        <v>839</v>
      </c>
      <c r="R22" s="25">
        <f t="shared" si="5"/>
        <v>52.70205643232903</v>
      </c>
      <c r="S22" s="10">
        <v>50357</v>
      </c>
      <c r="T22" s="10">
        <v>8198</v>
      </c>
      <c r="U22" s="10">
        <v>7052</v>
      </c>
      <c r="W22" s="12">
        <f t="shared" si="6"/>
        <v>448.22709571633533</v>
      </c>
      <c r="X22" s="10">
        <v>14427</v>
      </c>
      <c r="Y22" s="10">
        <v>102</v>
      </c>
      <c r="AA22" s="12">
        <f t="shared" si="7"/>
        <v>1173.9564118330259</v>
      </c>
      <c r="AB22" s="10">
        <v>1558</v>
      </c>
      <c r="AC22" s="10">
        <v>21624</v>
      </c>
      <c r="AD22" s="10">
        <v>48442</v>
      </c>
      <c r="AE22" s="10">
        <v>0</v>
      </c>
      <c r="AF22" s="12">
        <f>SUM(AB22:AC22:AD22:AE22)/(B22/1000)</f>
        <v>489.33524629363939</v>
      </c>
      <c r="AG22" s="10">
        <v>778230</v>
      </c>
      <c r="AH22">
        <f t="shared" si="8"/>
        <v>5316.8682106989136</v>
      </c>
      <c r="AI22" s="25">
        <f t="shared" si="9"/>
        <v>22.079847859887181</v>
      </c>
      <c r="AJ22" s="25">
        <f t="shared" si="10"/>
        <v>9.2034488518818343</v>
      </c>
      <c r="AO22" s="12" t="s">
        <v>138</v>
      </c>
      <c r="AP22" s="12" t="s">
        <v>138</v>
      </c>
      <c r="AQ22" s="12" t="s">
        <v>138</v>
      </c>
      <c r="AR22" s="11">
        <v>11.1</v>
      </c>
      <c r="AS22" s="10">
        <v>47</v>
      </c>
    </row>
    <row r="23" spans="1:45" x14ac:dyDescent="0.25">
      <c r="A23" s="5" t="s">
        <v>49</v>
      </c>
      <c r="B23" s="10">
        <v>92320</v>
      </c>
      <c r="C23" s="10">
        <v>3250554</v>
      </c>
      <c r="D23" s="18">
        <f t="shared" si="0"/>
        <v>35.209640381282497</v>
      </c>
      <c r="E23" s="10">
        <v>7591</v>
      </c>
      <c r="F23" s="10">
        <v>57485</v>
      </c>
      <c r="H23" s="25">
        <f t="shared" si="1"/>
        <v>704.89601386481809</v>
      </c>
      <c r="I23" s="10">
        <v>2566</v>
      </c>
      <c r="J23" s="10">
        <v>6798</v>
      </c>
      <c r="L23" s="10">
        <f t="shared" si="2"/>
        <v>27.794627383015602</v>
      </c>
      <c r="M23" s="10">
        <f t="shared" si="3"/>
        <v>73.635181975736572</v>
      </c>
      <c r="N23" s="25">
        <f t="shared" si="4"/>
        <v>101.42980935875218</v>
      </c>
      <c r="O23" s="10">
        <v>2369</v>
      </c>
      <c r="P23" s="10">
        <v>822</v>
      </c>
      <c r="Q23" s="10">
        <v>1207</v>
      </c>
      <c r="R23" s="25">
        <f t="shared" si="5"/>
        <v>47.63864818024264</v>
      </c>
      <c r="S23" s="10">
        <v>16465</v>
      </c>
      <c r="T23" s="10">
        <v>2356</v>
      </c>
      <c r="U23" s="10">
        <v>5320</v>
      </c>
      <c r="W23" s="12">
        <f t="shared" si="6"/>
        <v>261.49263431542465</v>
      </c>
      <c r="X23" s="10">
        <v>8957</v>
      </c>
      <c r="Y23" s="10">
        <v>126</v>
      </c>
      <c r="AA23" s="12">
        <f t="shared" si="7"/>
        <v>1213.8431542461005</v>
      </c>
      <c r="AB23" s="10">
        <v>3240</v>
      </c>
      <c r="AC23" s="10">
        <v>6612</v>
      </c>
      <c r="AD23" s="10">
        <v>1734</v>
      </c>
      <c r="AE23" s="10">
        <v>0</v>
      </c>
      <c r="AF23" s="12">
        <f>SUM(AB23:AC23:AD23:AE23)/(B23/1000)</f>
        <v>125.49826689774697</v>
      </c>
      <c r="AG23" s="10">
        <v>1422624</v>
      </c>
      <c r="AH23">
        <f t="shared" si="8"/>
        <v>15409.705372616985</v>
      </c>
      <c r="AI23" s="25">
        <f t="shared" si="9"/>
        <v>7.877134084621094</v>
      </c>
      <c r="AJ23" s="25">
        <f t="shared" si="10"/>
        <v>0.81441055401848972</v>
      </c>
      <c r="AO23" s="12" t="s">
        <v>138</v>
      </c>
      <c r="AP23" s="12" t="s">
        <v>138</v>
      </c>
      <c r="AQ23" s="12" t="s">
        <v>138</v>
      </c>
      <c r="AR23" s="11">
        <v>11.9</v>
      </c>
      <c r="AS23" s="10">
        <v>56</v>
      </c>
    </row>
    <row r="24" spans="1:45" x14ac:dyDescent="0.25">
      <c r="A24" s="5" t="s">
        <v>50</v>
      </c>
      <c r="B24" s="10">
        <v>187540</v>
      </c>
      <c r="C24" s="10">
        <v>2112681</v>
      </c>
      <c r="D24" s="18">
        <f t="shared" si="0"/>
        <v>11.265228751199745</v>
      </c>
      <c r="E24" s="10">
        <v>7698</v>
      </c>
      <c r="F24" s="10">
        <v>52050</v>
      </c>
      <c r="H24" s="25">
        <f t="shared" si="1"/>
        <v>318.58803455262881</v>
      </c>
      <c r="I24" s="10">
        <v>3150</v>
      </c>
      <c r="J24" s="10">
        <v>14804</v>
      </c>
      <c r="L24" s="10">
        <f t="shared" si="2"/>
        <v>16.79641676442359</v>
      </c>
      <c r="M24" s="10">
        <f t="shared" si="3"/>
        <v>78.93782659699265</v>
      </c>
      <c r="N24" s="25">
        <f t="shared" si="4"/>
        <v>95.734243361416233</v>
      </c>
      <c r="O24" s="10">
        <v>2273</v>
      </c>
      <c r="P24" s="10">
        <v>791</v>
      </c>
      <c r="Q24" s="10">
        <v>576</v>
      </c>
      <c r="R24" s="25">
        <f t="shared" si="5"/>
        <v>19.409192705556148</v>
      </c>
      <c r="S24" s="10">
        <v>22002</v>
      </c>
      <c r="T24" s="10">
        <v>7562</v>
      </c>
      <c r="U24" s="10">
        <v>9749</v>
      </c>
      <c r="W24" s="12">
        <f t="shared" si="6"/>
        <v>209.62461341580465</v>
      </c>
      <c r="X24" s="10">
        <v>7537</v>
      </c>
      <c r="Y24" s="10">
        <v>49</v>
      </c>
      <c r="AA24" s="12">
        <f t="shared" si="7"/>
        <v>683.80612136077639</v>
      </c>
      <c r="AB24" s="10">
        <v>12786</v>
      </c>
      <c r="AC24" s="10">
        <v>28233</v>
      </c>
      <c r="AD24" s="10">
        <v>7748</v>
      </c>
      <c r="AE24" s="10">
        <v>0</v>
      </c>
      <c r="AF24" s="12">
        <f>SUM(AB24:AC24:AD24:AE24)/(B24/1000)</f>
        <v>260.03519249226832</v>
      </c>
      <c r="AG24" s="10">
        <v>1099796</v>
      </c>
      <c r="AH24">
        <f t="shared" si="8"/>
        <v>5864.3276101098436</v>
      </c>
      <c r="AI24" s="25">
        <f t="shared" si="9"/>
        <v>11.660435207984026</v>
      </c>
      <c r="AJ24" s="25">
        <f t="shared" si="10"/>
        <v>4.434185976308334</v>
      </c>
      <c r="AO24" s="12" t="s">
        <v>138</v>
      </c>
      <c r="AP24" s="12" t="s">
        <v>138</v>
      </c>
      <c r="AQ24" s="12" t="s">
        <v>138</v>
      </c>
      <c r="AR24" s="11">
        <v>12.1</v>
      </c>
      <c r="AS24" s="10">
        <v>63</v>
      </c>
    </row>
    <row r="25" spans="1:45" x14ac:dyDescent="0.25">
      <c r="A25" s="5" t="s">
        <v>51</v>
      </c>
      <c r="B25" s="10">
        <v>90630</v>
      </c>
      <c r="C25" s="10">
        <v>828644</v>
      </c>
      <c r="D25" s="18">
        <f t="shared" si="0"/>
        <v>9.1431534811872446</v>
      </c>
      <c r="E25" s="10">
        <v>3380</v>
      </c>
      <c r="F25" s="10">
        <v>38041</v>
      </c>
      <c r="H25" s="25">
        <f t="shared" si="1"/>
        <v>457.03409467063886</v>
      </c>
      <c r="I25" s="10">
        <v>4039</v>
      </c>
      <c r="J25" s="10">
        <v>25618</v>
      </c>
      <c r="L25" s="10">
        <f t="shared" si="2"/>
        <v>44.565817058369198</v>
      </c>
      <c r="M25" s="10">
        <f t="shared" si="3"/>
        <v>282.66578395674725</v>
      </c>
      <c r="N25" s="25">
        <f t="shared" si="4"/>
        <v>327.23160101511644</v>
      </c>
      <c r="O25" s="10">
        <v>980</v>
      </c>
      <c r="P25" s="10">
        <v>362</v>
      </c>
      <c r="Q25" s="10">
        <v>457</v>
      </c>
      <c r="R25" s="25">
        <f t="shared" si="5"/>
        <v>19.849939313693039</v>
      </c>
      <c r="S25" s="10">
        <v>24761</v>
      </c>
      <c r="T25" s="10">
        <v>4602</v>
      </c>
      <c r="U25" s="10">
        <v>8837</v>
      </c>
      <c r="W25" s="12">
        <f t="shared" si="6"/>
        <v>421.49398653867377</v>
      </c>
      <c r="X25" s="10">
        <v>5582</v>
      </c>
      <c r="Y25" s="10">
        <v>6675</v>
      </c>
      <c r="AA25" s="12">
        <f t="shared" si="7"/>
        <v>1360.8518150722718</v>
      </c>
      <c r="AB25" s="10">
        <v>10515</v>
      </c>
      <c r="AC25" s="10">
        <v>11237</v>
      </c>
      <c r="AD25" s="10">
        <v>0</v>
      </c>
      <c r="AE25" s="10">
        <v>0</v>
      </c>
      <c r="AF25" s="12">
        <f>SUM(AB25:AC25:AD25:AE25)/(B25/1000)</f>
        <v>240.00882709919455</v>
      </c>
      <c r="AG25" s="10">
        <v>576990</v>
      </c>
      <c r="AH25">
        <f t="shared" si="8"/>
        <v>6366.4349553128104</v>
      </c>
      <c r="AI25" s="25">
        <f t="shared" si="9"/>
        <v>21.375413785334235</v>
      </c>
      <c r="AJ25" s="25">
        <f t="shared" si="10"/>
        <v>3.7699093571812337</v>
      </c>
      <c r="AO25" s="12" t="s">
        <v>138</v>
      </c>
      <c r="AP25" s="12" t="s">
        <v>138</v>
      </c>
      <c r="AQ25" s="12" t="s">
        <v>138</v>
      </c>
      <c r="AR25" s="11">
        <v>11.3</v>
      </c>
      <c r="AS25" s="10">
        <v>52</v>
      </c>
    </row>
    <row r="26" spans="1:45" x14ac:dyDescent="0.25">
      <c r="A26" s="5" t="s">
        <v>52</v>
      </c>
      <c r="B26" s="10">
        <v>159930</v>
      </c>
      <c r="C26" s="10">
        <v>1332289</v>
      </c>
      <c r="D26" s="18">
        <f t="shared" si="0"/>
        <v>8.3304508222347273</v>
      </c>
      <c r="E26" s="10">
        <v>21937</v>
      </c>
      <c r="F26" s="10">
        <v>51165</v>
      </c>
      <c r="H26" s="25">
        <f t="shared" si="1"/>
        <v>457.08747577064963</v>
      </c>
      <c r="I26" s="10">
        <v>3394</v>
      </c>
      <c r="J26" s="10">
        <v>12995</v>
      </c>
      <c r="L26" s="10">
        <f t="shared" si="2"/>
        <v>21.221784530732194</v>
      </c>
      <c r="M26" s="10">
        <f t="shared" si="3"/>
        <v>81.254298755705619</v>
      </c>
      <c r="N26" s="25">
        <f t="shared" si="4"/>
        <v>102.47608328643781</v>
      </c>
      <c r="O26" s="10">
        <v>4505</v>
      </c>
      <c r="P26" s="10">
        <v>894</v>
      </c>
      <c r="Q26" s="10">
        <v>2098</v>
      </c>
      <c r="R26" s="25">
        <f t="shared" si="5"/>
        <v>46.876758581879571</v>
      </c>
      <c r="S26" s="10">
        <v>25452</v>
      </c>
      <c r="T26" s="10">
        <v>11083</v>
      </c>
      <c r="U26" s="10">
        <v>14858</v>
      </c>
      <c r="W26" s="12">
        <f t="shared" si="6"/>
        <v>321.34683924216841</v>
      </c>
      <c r="X26" s="10">
        <v>8260</v>
      </c>
      <c r="Y26" s="10">
        <v>2269</v>
      </c>
      <c r="AA26" s="12">
        <f t="shared" si="7"/>
        <v>993.62220971675106</v>
      </c>
      <c r="AB26" s="10">
        <v>258</v>
      </c>
      <c r="AC26" s="10">
        <v>0</v>
      </c>
      <c r="AD26" s="10">
        <v>11166</v>
      </c>
      <c r="AE26" s="10">
        <v>0</v>
      </c>
      <c r="AF26" s="12">
        <f>SUM(AB26:AC26:AD26:AE26)/(B26/1000)</f>
        <v>71.431251172387917</v>
      </c>
      <c r="AG26" s="10">
        <v>851725</v>
      </c>
      <c r="AH26">
        <f t="shared" si="8"/>
        <v>5325.6112049021449</v>
      </c>
      <c r="AI26" s="25">
        <f t="shared" si="9"/>
        <v>18.657430508673574</v>
      </c>
      <c r="AJ26" s="25">
        <f t="shared" si="10"/>
        <v>1.3412779946579001</v>
      </c>
      <c r="AO26" s="12" t="s">
        <v>138</v>
      </c>
      <c r="AP26" s="12" t="s">
        <v>138</v>
      </c>
      <c r="AQ26" s="12" t="s">
        <v>138</v>
      </c>
      <c r="AR26" s="11">
        <v>12.4</v>
      </c>
      <c r="AS26" s="10">
        <v>66</v>
      </c>
    </row>
    <row r="27" spans="1:45" x14ac:dyDescent="0.25">
      <c r="A27" s="5" t="s">
        <v>53</v>
      </c>
      <c r="B27" s="10">
        <v>214990</v>
      </c>
      <c r="C27" s="10">
        <v>1722740</v>
      </c>
      <c r="D27" s="18">
        <f t="shared" si="0"/>
        <v>8.0131168891576348</v>
      </c>
      <c r="E27" s="10">
        <v>15409</v>
      </c>
      <c r="F27" s="10">
        <v>63074</v>
      </c>
      <c r="H27" s="25">
        <f t="shared" si="1"/>
        <v>365.05418856691006</v>
      </c>
      <c r="I27" s="10">
        <v>6908</v>
      </c>
      <c r="J27" s="10">
        <v>19135</v>
      </c>
      <c r="L27" s="10">
        <f t="shared" si="2"/>
        <v>32.131727057072418</v>
      </c>
      <c r="M27" s="10">
        <f t="shared" si="3"/>
        <v>89.004139727429177</v>
      </c>
      <c r="N27" s="25">
        <f t="shared" si="4"/>
        <v>121.1358667845016</v>
      </c>
      <c r="O27" s="10">
        <v>3641</v>
      </c>
      <c r="P27" s="10">
        <v>1295</v>
      </c>
      <c r="Q27" s="10">
        <v>55</v>
      </c>
      <c r="R27" s="25">
        <f t="shared" si="5"/>
        <v>23.215033257360808</v>
      </c>
      <c r="S27" s="10">
        <v>41332</v>
      </c>
      <c r="T27" s="10">
        <v>9762</v>
      </c>
      <c r="U27" s="10">
        <v>12705</v>
      </c>
      <c r="W27" s="12">
        <f t="shared" si="6"/>
        <v>296.75333736452859</v>
      </c>
      <c r="X27" s="10">
        <v>15049</v>
      </c>
      <c r="Y27" s="10">
        <v>57</v>
      </c>
      <c r="AA27" s="12">
        <f t="shared" si="7"/>
        <v>876.42215917019394</v>
      </c>
      <c r="AB27" s="10">
        <v>5701</v>
      </c>
      <c r="AC27" s="10">
        <v>2523</v>
      </c>
      <c r="AD27" s="10">
        <v>34200</v>
      </c>
      <c r="AE27" s="10">
        <v>0</v>
      </c>
      <c r="AF27" s="12">
        <f>SUM(AB27:AC27:AD27:AE27)/(B27/1000)</f>
        <v>197.33010837713383</v>
      </c>
      <c r="AG27" s="10">
        <v>1303246</v>
      </c>
      <c r="AH27">
        <f t="shared" si="8"/>
        <v>6061.8912507558489</v>
      </c>
      <c r="AI27" s="25">
        <f t="shared" si="9"/>
        <v>14.457899736504082</v>
      </c>
      <c r="AJ27" s="25">
        <f t="shared" si="10"/>
        <v>3.2552564903326004</v>
      </c>
      <c r="AO27" s="12" t="s">
        <v>138</v>
      </c>
      <c r="AP27" s="12" t="s">
        <v>138</v>
      </c>
      <c r="AQ27" s="12" t="s">
        <v>138</v>
      </c>
      <c r="AR27" s="11">
        <v>11.3</v>
      </c>
      <c r="AS27" s="10">
        <v>61</v>
      </c>
    </row>
    <row r="28" spans="1:45" x14ac:dyDescent="0.25">
      <c r="A28" s="5" t="s">
        <v>54</v>
      </c>
      <c r="B28" s="10">
        <v>50620</v>
      </c>
      <c r="C28" s="10">
        <v>415252</v>
      </c>
      <c r="D28" s="18">
        <f t="shared" si="0"/>
        <v>8.2033188463058071</v>
      </c>
      <c r="E28" s="10">
        <v>2670</v>
      </c>
      <c r="F28" s="10">
        <v>10893</v>
      </c>
      <c r="H28" s="25">
        <f t="shared" si="1"/>
        <v>267.93757408139078</v>
      </c>
      <c r="I28" s="10">
        <v>1010</v>
      </c>
      <c r="J28" s="10">
        <v>3633</v>
      </c>
      <c r="L28" s="10">
        <f t="shared" si="2"/>
        <v>19.952587909917028</v>
      </c>
      <c r="M28" s="10">
        <f t="shared" si="3"/>
        <v>71.770051363097593</v>
      </c>
      <c r="N28" s="25">
        <f t="shared" si="4"/>
        <v>91.722639273014622</v>
      </c>
      <c r="O28" s="10">
        <v>585</v>
      </c>
      <c r="P28" s="10">
        <v>143</v>
      </c>
      <c r="Q28" s="10">
        <v>92</v>
      </c>
      <c r="R28" s="25">
        <f t="shared" si="5"/>
        <v>16.199130778348479</v>
      </c>
      <c r="S28" s="10">
        <v>12018</v>
      </c>
      <c r="T28" s="10">
        <v>1109</v>
      </c>
      <c r="U28" s="10">
        <v>2796</v>
      </c>
      <c r="W28" s="12">
        <f t="shared" si="6"/>
        <v>314.55946266297906</v>
      </c>
      <c r="X28" s="10">
        <v>2520</v>
      </c>
      <c r="Y28" s="10">
        <v>10</v>
      </c>
      <c r="AA28" s="12">
        <f t="shared" si="7"/>
        <v>740.39905175819842</v>
      </c>
      <c r="AB28" s="10">
        <v>0</v>
      </c>
      <c r="AC28" s="10">
        <v>1344</v>
      </c>
      <c r="AD28" s="10">
        <v>3641</v>
      </c>
      <c r="AE28" s="10">
        <v>206</v>
      </c>
      <c r="AF28" s="12">
        <f>SUM(AB28:AC28:AD28:AE28)/(B28/1000)</f>
        <v>102.54839984195971</v>
      </c>
      <c r="AG28" s="10">
        <v>238418</v>
      </c>
      <c r="AH28">
        <f t="shared" si="8"/>
        <v>4709.956538917424</v>
      </c>
      <c r="AI28" s="25">
        <f t="shared" si="9"/>
        <v>15.719870144032749</v>
      </c>
      <c r="AJ28" s="25">
        <f t="shared" si="10"/>
        <v>2.1772684948284109</v>
      </c>
      <c r="AO28" s="12" t="s">
        <v>138</v>
      </c>
      <c r="AP28" s="12" t="s">
        <v>138</v>
      </c>
      <c r="AQ28" s="12" t="s">
        <v>138</v>
      </c>
      <c r="AR28" s="11">
        <v>11.1</v>
      </c>
      <c r="AS28" s="10">
        <v>51</v>
      </c>
    </row>
    <row r="29" spans="1:45" x14ac:dyDescent="0.25">
      <c r="A29" s="5" t="s">
        <v>55</v>
      </c>
      <c r="B29" s="10">
        <v>345250</v>
      </c>
      <c r="C29" s="10">
        <v>3072188</v>
      </c>
      <c r="D29" s="18">
        <f t="shared" si="0"/>
        <v>8.8984446053584367</v>
      </c>
      <c r="E29" s="10">
        <v>12177</v>
      </c>
      <c r="F29" s="10">
        <v>79338</v>
      </c>
      <c r="H29" s="25">
        <f t="shared" si="1"/>
        <v>265.06879073135411</v>
      </c>
      <c r="I29" s="10">
        <v>4498</v>
      </c>
      <c r="J29" s="10">
        <v>15311</v>
      </c>
      <c r="L29" s="10">
        <f t="shared" si="2"/>
        <v>13.028240405503258</v>
      </c>
      <c r="M29" s="10">
        <f t="shared" si="3"/>
        <v>44.347574221578569</v>
      </c>
      <c r="N29" s="25">
        <f t="shared" si="4"/>
        <v>57.375814627081823</v>
      </c>
      <c r="O29" s="10">
        <v>3504</v>
      </c>
      <c r="P29" s="10">
        <v>931</v>
      </c>
      <c r="Q29" s="10">
        <v>2430</v>
      </c>
      <c r="R29" s="25">
        <f t="shared" si="5"/>
        <v>19.884141926140479</v>
      </c>
      <c r="S29" s="10">
        <v>30004</v>
      </c>
      <c r="T29" s="10">
        <v>16090</v>
      </c>
      <c r="U29" s="10">
        <v>16647</v>
      </c>
      <c r="W29" s="12">
        <f t="shared" si="6"/>
        <v>181.72628530050687</v>
      </c>
      <c r="X29" s="10">
        <v>6313</v>
      </c>
      <c r="Y29" s="10">
        <v>284</v>
      </c>
      <c r="AA29" s="12">
        <f t="shared" si="7"/>
        <v>543.16292541636494</v>
      </c>
      <c r="AB29" s="10">
        <v>0</v>
      </c>
      <c r="AC29" s="10">
        <v>51133</v>
      </c>
      <c r="AD29" s="10">
        <v>45103</v>
      </c>
      <c r="AE29" s="10">
        <v>6010</v>
      </c>
      <c r="AF29" s="12">
        <f>SUM(AB29:AC29:AD29:AE29)/(B29/1000)</f>
        <v>296.15061549601739</v>
      </c>
      <c r="AG29" s="10">
        <v>1722739</v>
      </c>
      <c r="AH29">
        <f t="shared" si="8"/>
        <v>4989.8305575669801</v>
      </c>
      <c r="AI29" s="25">
        <f t="shared" si="9"/>
        <v>10.885398194386962</v>
      </c>
      <c r="AJ29" s="25">
        <f t="shared" si="10"/>
        <v>5.9350836081379716</v>
      </c>
      <c r="AO29" s="12" t="s">
        <v>138</v>
      </c>
      <c r="AP29" s="12" t="s">
        <v>138</v>
      </c>
      <c r="AQ29" s="12" t="s">
        <v>138</v>
      </c>
      <c r="AR29" s="11">
        <v>11</v>
      </c>
      <c r="AS29" s="10">
        <v>55</v>
      </c>
    </row>
    <row r="30" spans="1:45" x14ac:dyDescent="0.25">
      <c r="A30" s="5" t="s">
        <v>56</v>
      </c>
      <c r="B30" s="10">
        <v>124050</v>
      </c>
      <c r="C30" s="10">
        <v>11195294</v>
      </c>
      <c r="D30" s="18">
        <f t="shared" si="0"/>
        <v>90.24823861346232</v>
      </c>
      <c r="E30" s="10">
        <v>9776</v>
      </c>
      <c r="F30" s="10">
        <v>109459</v>
      </c>
      <c r="H30" s="25">
        <f t="shared" si="1"/>
        <v>961.18500604594919</v>
      </c>
      <c r="I30" s="10">
        <v>2706</v>
      </c>
      <c r="J30" s="10">
        <v>7950</v>
      </c>
      <c r="L30" s="10">
        <f t="shared" si="2"/>
        <v>21.813784764207981</v>
      </c>
      <c r="M30" s="10">
        <f t="shared" si="3"/>
        <v>64.087061668681983</v>
      </c>
      <c r="N30" s="25">
        <f t="shared" si="4"/>
        <v>85.900846432889963</v>
      </c>
      <c r="O30" s="10">
        <v>2794</v>
      </c>
      <c r="P30" s="10">
        <v>612</v>
      </c>
      <c r="Q30" s="10">
        <v>2065</v>
      </c>
      <c r="R30" s="25">
        <f t="shared" si="5"/>
        <v>44.10318419991939</v>
      </c>
      <c r="S30" s="10">
        <v>30637</v>
      </c>
      <c r="T30" s="10">
        <v>5046</v>
      </c>
      <c r="U30" s="10">
        <v>27688</v>
      </c>
      <c r="W30" s="12">
        <f t="shared" si="6"/>
        <v>510.85046352277311</v>
      </c>
      <c r="X30" s="10">
        <v>8745</v>
      </c>
      <c r="Y30" s="10">
        <v>2258</v>
      </c>
      <c r="AA30" s="12">
        <f t="shared" si="7"/>
        <v>1690.7376058041114</v>
      </c>
      <c r="AB30" s="10">
        <v>49819</v>
      </c>
      <c r="AC30" s="10">
        <v>2350</v>
      </c>
      <c r="AD30" s="10">
        <v>10802</v>
      </c>
      <c r="AE30" s="10">
        <v>0</v>
      </c>
      <c r="AF30" s="12">
        <f>SUM(AB30:AC30:AD30:AE30)/(B30/1000)</f>
        <v>507.62595727529225</v>
      </c>
      <c r="AG30" s="10">
        <v>4574006</v>
      </c>
      <c r="AH30">
        <f t="shared" si="8"/>
        <v>36872.277307537282</v>
      </c>
      <c r="AI30" s="25">
        <f t="shared" si="9"/>
        <v>4.5853896999697863</v>
      </c>
      <c r="AJ30" s="25">
        <f t="shared" si="10"/>
        <v>1.3767144162032146</v>
      </c>
      <c r="AO30" s="12" t="s">
        <v>138</v>
      </c>
      <c r="AP30" s="12" t="s">
        <v>138</v>
      </c>
      <c r="AQ30" s="12" t="s">
        <v>138</v>
      </c>
      <c r="AR30" s="11">
        <v>11.7</v>
      </c>
      <c r="AS30" s="10">
        <v>73</v>
      </c>
    </row>
    <row r="31" spans="1:45" x14ac:dyDescent="0.25">
      <c r="A31" s="5" t="s">
        <v>57</v>
      </c>
      <c r="B31" s="10">
        <v>145520</v>
      </c>
      <c r="C31" s="10">
        <v>1089801</v>
      </c>
      <c r="D31" s="18">
        <f t="shared" si="0"/>
        <v>7.489011819681143</v>
      </c>
      <c r="E31" s="10">
        <v>32089</v>
      </c>
      <c r="F31" s="10">
        <v>33541</v>
      </c>
      <c r="H31" s="25">
        <f t="shared" si="1"/>
        <v>451.00329851566789</v>
      </c>
      <c r="I31" s="10">
        <v>6487</v>
      </c>
      <c r="J31" s="10">
        <v>21874</v>
      </c>
      <c r="K31" s="10">
        <v>1941</v>
      </c>
      <c r="L31" s="10">
        <f t="shared" si="2"/>
        <v>44.578064870808134</v>
      </c>
      <c r="M31" s="10">
        <f t="shared" si="3"/>
        <v>150.31610775151182</v>
      </c>
      <c r="N31" s="25">
        <f t="shared" si="4"/>
        <v>208.23254535459043</v>
      </c>
      <c r="O31" s="10">
        <v>5073</v>
      </c>
      <c r="P31" s="10">
        <v>519</v>
      </c>
      <c r="Q31" s="10">
        <v>772</v>
      </c>
      <c r="R31" s="25">
        <f t="shared" si="5"/>
        <v>43.732820230896095</v>
      </c>
      <c r="S31" s="10">
        <v>31217</v>
      </c>
      <c r="T31" s="10">
        <v>11497</v>
      </c>
      <c r="U31" s="10">
        <v>8000</v>
      </c>
      <c r="W31" s="12">
        <f t="shared" si="6"/>
        <v>348.50192413413959</v>
      </c>
      <c r="X31" s="10">
        <v>6220</v>
      </c>
      <c r="Y31" s="10">
        <v>3484</v>
      </c>
      <c r="AA31" s="12">
        <f t="shared" si="7"/>
        <v>1118.1555799890048</v>
      </c>
      <c r="AB31" s="10">
        <v>6075</v>
      </c>
      <c r="AC31" s="10">
        <v>46156</v>
      </c>
      <c r="AD31" s="10">
        <v>128724</v>
      </c>
      <c r="AE31" s="10">
        <v>54156</v>
      </c>
      <c r="AF31" s="12">
        <f>SUM(AB31:AC31:AD31:AE31)/(B31/1000)</f>
        <v>1615.661077515118</v>
      </c>
      <c r="AG31" s="10">
        <v>1101329</v>
      </c>
      <c r="AH31">
        <f t="shared" si="8"/>
        <v>7568.231170973062</v>
      </c>
      <c r="AI31" s="25">
        <f t="shared" si="9"/>
        <v>14.774331739198729</v>
      </c>
      <c r="AJ31" s="25">
        <f t="shared" si="10"/>
        <v>21.347935085701</v>
      </c>
      <c r="AO31" s="12" t="s">
        <v>138</v>
      </c>
      <c r="AP31" s="12" t="s">
        <v>138</v>
      </c>
      <c r="AQ31" s="12" t="s">
        <v>138</v>
      </c>
      <c r="AR31" s="11">
        <v>10.199999999999999</v>
      </c>
      <c r="AS31" s="10">
        <v>44</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L1" zoomScale="50" zoomScaleNormal="50" workbookViewId="0">
      <selection activeCell="AO4" sqref="AO4:AQ31"/>
    </sheetView>
  </sheetViews>
  <sheetFormatPr defaultRowHeight="15" x14ac:dyDescent="0.25"/>
  <cols>
    <col min="1" max="1" width="19.7109375" style="5" customWidth="1"/>
    <col min="3" max="3" width="11.710937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0.8554687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0" t="s">
        <v>140</v>
      </c>
      <c r="AL1" s="60"/>
      <c r="AM1" s="60"/>
      <c r="AN1" s="60"/>
      <c r="AO1" s="60"/>
      <c r="AP1" s="60"/>
      <c r="AQ1" s="60"/>
      <c r="AR1" s="60" t="s">
        <v>6</v>
      </c>
      <c r="AS1" s="60"/>
      <c r="AT1" s="6"/>
      <c r="AU1" s="6"/>
      <c r="AV1" s="6"/>
      <c r="AW1" s="6"/>
    </row>
    <row r="2" spans="1:49" s="5" customFormat="1" ht="135"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14" t="s">
        <v>79</v>
      </c>
      <c r="Q2" s="6" t="s">
        <v>14</v>
      </c>
      <c r="R2" s="8"/>
      <c r="S2" s="6" t="s">
        <v>15</v>
      </c>
      <c r="T2" s="6" t="s">
        <v>16</v>
      </c>
      <c r="U2" s="6" t="s">
        <v>17</v>
      </c>
      <c r="V2" s="15" t="s">
        <v>62</v>
      </c>
      <c r="W2" s="8"/>
      <c r="X2" s="6" t="s">
        <v>18</v>
      </c>
      <c r="Y2" s="6" t="s">
        <v>19</v>
      </c>
      <c r="Z2" s="15" t="s">
        <v>62</v>
      </c>
      <c r="AA2" s="8"/>
      <c r="AB2" s="15" t="s">
        <v>84</v>
      </c>
      <c r="AC2" s="15" t="s">
        <v>85</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R3" s="25"/>
    </row>
    <row r="4" spans="1:49" x14ac:dyDescent="0.25">
      <c r="A4" s="5" t="s">
        <v>30</v>
      </c>
      <c r="B4" s="10">
        <v>148200</v>
      </c>
      <c r="C4" s="10">
        <v>1120048</v>
      </c>
      <c r="D4" s="18">
        <f t="shared" ref="D4:D31" si="0">C4/B4</f>
        <v>7.5576788124156549</v>
      </c>
      <c r="E4" s="10">
        <v>20747</v>
      </c>
      <c r="F4" s="10">
        <v>33430</v>
      </c>
      <c r="H4" s="25">
        <f t="shared" ref="H4:H31" si="1">(E4+F4)/(B4/1000)</f>
        <v>365.56680161943325</v>
      </c>
      <c r="I4" s="10">
        <v>5541</v>
      </c>
      <c r="J4" s="10">
        <v>19538</v>
      </c>
      <c r="L4" s="10">
        <f t="shared" ref="L4:L31" si="2">I4/(B4/1000)</f>
        <v>37.388663967611336</v>
      </c>
      <c r="M4" s="10">
        <f t="shared" ref="M4:M31" si="3">J4/(B4/1000)</f>
        <v>131.83535762483132</v>
      </c>
      <c r="N4" s="25">
        <f t="shared" ref="N4:N31" si="4">(I4+J4+K4)/(B4/1000)</f>
        <v>169.22402159244265</v>
      </c>
      <c r="O4" s="10">
        <v>5438</v>
      </c>
      <c r="P4" s="10">
        <v>683</v>
      </c>
      <c r="Q4" s="10">
        <v>1346</v>
      </c>
      <c r="R4" s="25">
        <f t="shared" ref="R4:R31" si="5">(O4+P4+Q4)/(B4/1000)</f>
        <v>50.384615384615387</v>
      </c>
      <c r="S4" s="10">
        <v>32184</v>
      </c>
      <c r="T4" s="10">
        <v>2140</v>
      </c>
      <c r="U4" s="10">
        <v>7109</v>
      </c>
      <c r="W4" s="12">
        <f t="shared" ref="W4:W31" si="6">(S4+T4+U4+V4)/(B4/1000)</f>
        <v>279.57489878542515</v>
      </c>
      <c r="X4" s="10">
        <v>5493</v>
      </c>
      <c r="Y4" s="10">
        <v>64</v>
      </c>
      <c r="AA4" s="12">
        <f t="shared" ref="AA4:AA31" si="7">(E4+F4+G4+I4+J4+K4+O4+P4+Q4+S4+T4+U4+V4+X4+Y4+Z4)/(B4/1000)</f>
        <v>902.24696356275308</v>
      </c>
      <c r="AB4" s="10">
        <v>12484</v>
      </c>
      <c r="AC4" s="10">
        <v>25277</v>
      </c>
      <c r="AD4" s="10">
        <v>0</v>
      </c>
      <c r="AF4" s="12">
        <f>SUM(AB4:AC4:AD4:AE4)/(B4/1000)</f>
        <v>254.79757085020245</v>
      </c>
      <c r="AG4" s="10">
        <v>793071</v>
      </c>
      <c r="AH4">
        <f t="shared" ref="AH4:AH31" si="8">AG4/(B4/1000)</f>
        <v>5351.356275303644</v>
      </c>
      <c r="AI4" s="25">
        <f t="shared" ref="AI4:AI31" si="9">AA4/AH4*100</f>
        <v>16.860155017646591</v>
      </c>
      <c r="AJ4" s="25">
        <f t="shared" ref="AJ4:AJ31" si="10">AF4/AH4*100</f>
        <v>4.7613643671247594</v>
      </c>
      <c r="AO4" s="12" t="s">
        <v>138</v>
      </c>
      <c r="AP4" s="12" t="s">
        <v>138</v>
      </c>
      <c r="AQ4" s="12" t="s">
        <v>138</v>
      </c>
      <c r="AR4" s="11">
        <v>13.1</v>
      </c>
      <c r="AS4" s="10">
        <v>59</v>
      </c>
    </row>
    <row r="5" spans="1:49" x14ac:dyDescent="0.25">
      <c r="A5" s="5" t="s">
        <v>31</v>
      </c>
      <c r="B5" s="10">
        <v>102700</v>
      </c>
      <c r="C5" s="10">
        <v>878305</v>
      </c>
      <c r="D5" s="18">
        <f t="shared" si="0"/>
        <v>8.5521421616358317</v>
      </c>
      <c r="E5" s="10">
        <v>28057</v>
      </c>
      <c r="F5" s="10">
        <v>28979</v>
      </c>
      <c r="H5" s="25">
        <f t="shared" si="1"/>
        <v>555.36514118792593</v>
      </c>
      <c r="I5" s="10">
        <v>5934</v>
      </c>
      <c r="J5" s="10">
        <v>16879</v>
      </c>
      <c r="L5" s="10">
        <f t="shared" si="2"/>
        <v>57.779941577409929</v>
      </c>
      <c r="M5" s="10">
        <f t="shared" si="3"/>
        <v>164.35248296007788</v>
      </c>
      <c r="N5" s="25">
        <f t="shared" si="4"/>
        <v>222.13242453748782</v>
      </c>
      <c r="O5" s="10">
        <v>15155</v>
      </c>
      <c r="P5" s="10">
        <v>660</v>
      </c>
      <c r="Q5" s="10">
        <v>1201</v>
      </c>
      <c r="R5" s="25">
        <f t="shared" si="5"/>
        <v>165.68646543330087</v>
      </c>
      <c r="S5" s="10">
        <v>42882</v>
      </c>
      <c r="T5" s="10">
        <v>14810</v>
      </c>
      <c r="U5" s="10">
        <v>8089</v>
      </c>
      <c r="W5" s="12">
        <f t="shared" si="6"/>
        <v>640.5160662122687</v>
      </c>
      <c r="X5" s="10">
        <v>6112</v>
      </c>
      <c r="Y5" s="10">
        <v>559</v>
      </c>
      <c r="AA5" s="12">
        <f t="shared" si="7"/>
        <v>1648.6562804284322</v>
      </c>
      <c r="AB5" s="10">
        <v>28260</v>
      </c>
      <c r="AC5" s="10">
        <v>91348</v>
      </c>
      <c r="AD5" s="10">
        <v>0</v>
      </c>
      <c r="AF5" s="12">
        <f>SUM(AB5:AC5:AD5:AE5)/(B5/1000)</f>
        <v>1164.6348588120741</v>
      </c>
      <c r="AG5" s="10">
        <v>936666</v>
      </c>
      <c r="AH5">
        <f t="shared" si="8"/>
        <v>9120.4089581304761</v>
      </c>
      <c r="AI5" s="25">
        <f t="shared" si="9"/>
        <v>18.076560908584277</v>
      </c>
      <c r="AJ5" s="25">
        <f t="shared" si="10"/>
        <v>12.769546455193209</v>
      </c>
      <c r="AO5" s="12" t="s">
        <v>138</v>
      </c>
      <c r="AP5" s="12" t="s">
        <v>138</v>
      </c>
      <c r="AQ5" s="12" t="s">
        <v>138</v>
      </c>
      <c r="AR5" s="11">
        <v>12.8</v>
      </c>
      <c r="AS5" s="10">
        <v>60</v>
      </c>
    </row>
    <row r="6" spans="1:49" x14ac:dyDescent="0.25">
      <c r="A6" s="5" t="s">
        <v>32</v>
      </c>
      <c r="B6" s="10">
        <v>99910</v>
      </c>
      <c r="C6" s="10">
        <v>521133</v>
      </c>
      <c r="D6" s="18">
        <f t="shared" si="0"/>
        <v>5.2160244219797818</v>
      </c>
      <c r="E6" s="10">
        <v>10475</v>
      </c>
      <c r="F6" s="10">
        <v>24836</v>
      </c>
      <c r="H6" s="25">
        <f t="shared" si="1"/>
        <v>353.42808527674907</v>
      </c>
      <c r="I6" s="10">
        <v>2564</v>
      </c>
      <c r="J6" s="10">
        <v>14990</v>
      </c>
      <c r="L6" s="10">
        <f t="shared" si="2"/>
        <v>25.663096787108397</v>
      </c>
      <c r="M6" s="10">
        <f t="shared" si="3"/>
        <v>150.03503152837555</v>
      </c>
      <c r="N6" s="25">
        <f t="shared" si="4"/>
        <v>175.69812831548393</v>
      </c>
      <c r="O6" s="10">
        <v>2227</v>
      </c>
      <c r="P6" s="10">
        <v>158</v>
      </c>
      <c r="Q6" s="10">
        <v>575</v>
      </c>
      <c r="R6" s="25">
        <f t="shared" si="5"/>
        <v>29.626663997597838</v>
      </c>
      <c r="S6" s="10">
        <v>42657</v>
      </c>
      <c r="T6" s="10">
        <v>2430</v>
      </c>
      <c r="U6" s="10">
        <v>3410</v>
      </c>
      <c r="W6" s="12">
        <f t="shared" si="6"/>
        <v>485.40686617956163</v>
      </c>
      <c r="X6" s="10">
        <v>5453</v>
      </c>
      <c r="Y6" s="10">
        <v>1749</v>
      </c>
      <c r="AA6" s="12">
        <f t="shared" si="7"/>
        <v>1116.2446201581424</v>
      </c>
      <c r="AB6" s="10">
        <v>492</v>
      </c>
      <c r="AC6" s="10">
        <v>27446</v>
      </c>
      <c r="AD6" s="10">
        <v>0</v>
      </c>
      <c r="AF6" s="12">
        <f>SUM(AB6:AC6:AD6:AE6)/(B6/1000)</f>
        <v>279.63166850165152</v>
      </c>
      <c r="AG6" s="10">
        <v>500609</v>
      </c>
      <c r="AH6">
        <f t="shared" si="8"/>
        <v>5010.5995395856271</v>
      </c>
      <c r="AI6" s="25">
        <f t="shared" si="9"/>
        <v>22.277665803051885</v>
      </c>
      <c r="AJ6" s="25">
        <f t="shared" si="10"/>
        <v>5.5808025824545711</v>
      </c>
      <c r="AO6" s="12" t="s">
        <v>138</v>
      </c>
      <c r="AP6" s="12" t="s">
        <v>138</v>
      </c>
      <c r="AQ6" s="12" t="s">
        <v>138</v>
      </c>
      <c r="AR6" s="11">
        <v>12.7</v>
      </c>
      <c r="AS6" s="10">
        <v>98</v>
      </c>
    </row>
    <row r="7" spans="1:49" x14ac:dyDescent="0.25">
      <c r="A7" s="5" t="s">
        <v>33</v>
      </c>
      <c r="B7" s="10">
        <v>234400</v>
      </c>
      <c r="C7" s="10">
        <v>1640752</v>
      </c>
      <c r="D7" s="18">
        <f t="shared" si="0"/>
        <v>6.9997952218430033</v>
      </c>
      <c r="E7" s="10">
        <v>15734</v>
      </c>
      <c r="F7" s="10">
        <v>41693</v>
      </c>
      <c r="H7" s="25">
        <f t="shared" si="1"/>
        <v>244.99573378839591</v>
      </c>
      <c r="I7" s="10">
        <v>4676</v>
      </c>
      <c r="J7" s="10">
        <v>10239</v>
      </c>
      <c r="L7" s="10">
        <f t="shared" si="2"/>
        <v>19.948805460750854</v>
      </c>
      <c r="M7" s="10">
        <f t="shared" si="3"/>
        <v>43.681740614334473</v>
      </c>
      <c r="N7" s="25">
        <f t="shared" si="4"/>
        <v>63.63054607508532</v>
      </c>
      <c r="O7" s="10">
        <v>3059</v>
      </c>
      <c r="P7" s="10">
        <v>674</v>
      </c>
      <c r="Q7" s="10">
        <v>1054</v>
      </c>
      <c r="R7" s="25">
        <f t="shared" si="5"/>
        <v>20.422354948805459</v>
      </c>
      <c r="S7" s="10">
        <v>29129</v>
      </c>
      <c r="T7" s="10">
        <v>11782</v>
      </c>
      <c r="U7" s="10">
        <v>5391</v>
      </c>
      <c r="W7" s="12">
        <f t="shared" si="6"/>
        <v>197.53412969283275</v>
      </c>
      <c r="X7" s="10">
        <v>6667</v>
      </c>
      <c r="Y7" s="10">
        <v>1960</v>
      </c>
      <c r="AA7" s="12">
        <f t="shared" si="7"/>
        <v>563.38737201365188</v>
      </c>
      <c r="AB7" s="10">
        <v>16522</v>
      </c>
      <c r="AC7" s="10">
        <v>43086</v>
      </c>
      <c r="AD7" s="10">
        <v>0</v>
      </c>
      <c r="AF7" s="12">
        <f>SUM(AB7:AC7:AD7:AE7)/(B7/1000)</f>
        <v>254.30034129692831</v>
      </c>
      <c r="AG7" s="10">
        <v>1097327</v>
      </c>
      <c r="AH7">
        <f t="shared" si="8"/>
        <v>4681.4291808873722</v>
      </c>
      <c r="AI7" s="25">
        <f t="shared" si="9"/>
        <v>12.034516602617087</v>
      </c>
      <c r="AJ7" s="25">
        <f t="shared" si="10"/>
        <v>5.4321091160611186</v>
      </c>
      <c r="AO7" s="12" t="s">
        <v>138</v>
      </c>
      <c r="AP7" s="12" t="s">
        <v>138</v>
      </c>
      <c r="AQ7" s="12" t="s">
        <v>138</v>
      </c>
      <c r="AR7" s="11">
        <v>12.6</v>
      </c>
      <c r="AS7" s="10">
        <v>59</v>
      </c>
    </row>
    <row r="8" spans="1:49" x14ac:dyDescent="0.25">
      <c r="A8" s="5" t="s">
        <v>34</v>
      </c>
      <c r="B8" s="10">
        <v>57320</v>
      </c>
      <c r="C8" s="10">
        <v>1288990</v>
      </c>
      <c r="D8" s="18">
        <f t="shared" si="0"/>
        <v>22.487613398464759</v>
      </c>
      <c r="E8" s="10">
        <v>2862</v>
      </c>
      <c r="F8" s="10">
        <v>19766</v>
      </c>
      <c r="H8" s="25">
        <f t="shared" si="1"/>
        <v>394.76622470341943</v>
      </c>
      <c r="I8" s="10">
        <v>1355</v>
      </c>
      <c r="J8" s="10">
        <v>4631</v>
      </c>
      <c r="L8" s="10">
        <f t="shared" si="2"/>
        <v>23.639218422889044</v>
      </c>
      <c r="M8" s="10">
        <f t="shared" si="3"/>
        <v>80.792044661549198</v>
      </c>
      <c r="N8" s="25">
        <f t="shared" si="4"/>
        <v>104.43126308443824</v>
      </c>
      <c r="O8" s="10">
        <v>1320</v>
      </c>
      <c r="P8" s="10">
        <v>205</v>
      </c>
      <c r="Q8" s="10">
        <v>236</v>
      </c>
      <c r="R8" s="25">
        <f t="shared" si="5"/>
        <v>30.722260990928124</v>
      </c>
      <c r="S8" s="10">
        <v>9570</v>
      </c>
      <c r="T8" s="10">
        <v>1961</v>
      </c>
      <c r="U8" s="10">
        <v>2424</v>
      </c>
      <c r="W8" s="12">
        <f t="shared" si="6"/>
        <v>243.45778087927425</v>
      </c>
      <c r="X8" s="10">
        <v>2774</v>
      </c>
      <c r="Y8" s="10">
        <v>28</v>
      </c>
      <c r="AA8" s="12">
        <f t="shared" si="7"/>
        <v>822.26099092812285</v>
      </c>
      <c r="AB8" s="10">
        <v>12040</v>
      </c>
      <c r="AC8" s="10">
        <v>8316</v>
      </c>
      <c r="AD8" s="10">
        <v>0</v>
      </c>
      <c r="AF8" s="12">
        <f>SUM(AB8:AC8:AD8:AE8)/(B8/1000)</f>
        <v>355.12909979064898</v>
      </c>
      <c r="AG8" s="10">
        <v>655427</v>
      </c>
      <c r="AH8">
        <f t="shared" si="8"/>
        <v>11434.525471039777</v>
      </c>
      <c r="AI8" s="25">
        <f t="shared" si="9"/>
        <v>7.191037293245472</v>
      </c>
      <c r="AJ8" s="25">
        <f t="shared" si="10"/>
        <v>3.1057615874841895</v>
      </c>
      <c r="AO8" s="12" t="s">
        <v>138</v>
      </c>
      <c r="AP8" s="12" t="s">
        <v>138</v>
      </c>
      <c r="AQ8" s="12" t="s">
        <v>138</v>
      </c>
      <c r="AR8" s="11">
        <v>13.7</v>
      </c>
      <c r="AS8" s="10">
        <v>53</v>
      </c>
    </row>
    <row r="9" spans="1:49" x14ac:dyDescent="0.25">
      <c r="A9" s="5" t="s">
        <v>35</v>
      </c>
      <c r="B9" s="10">
        <v>99500</v>
      </c>
      <c r="C9" s="10">
        <v>666006</v>
      </c>
      <c r="D9" s="18">
        <f t="shared" si="0"/>
        <v>6.6935276381909548</v>
      </c>
      <c r="E9" s="10">
        <v>5608</v>
      </c>
      <c r="F9" s="10">
        <v>20292</v>
      </c>
      <c r="H9" s="25">
        <f t="shared" si="1"/>
        <v>260.30150753768845</v>
      </c>
      <c r="I9" s="10">
        <v>3797</v>
      </c>
      <c r="J9" s="10">
        <v>14152</v>
      </c>
      <c r="L9" s="10">
        <f t="shared" si="2"/>
        <v>38.1608040201005</v>
      </c>
      <c r="M9" s="10">
        <f t="shared" si="3"/>
        <v>142.23115577889448</v>
      </c>
      <c r="N9" s="25">
        <f t="shared" si="4"/>
        <v>180.39195979899498</v>
      </c>
      <c r="O9" s="10">
        <v>1423</v>
      </c>
      <c r="P9" s="10">
        <v>463</v>
      </c>
      <c r="Q9" s="10">
        <v>479</v>
      </c>
      <c r="R9" s="25">
        <f t="shared" si="5"/>
        <v>23.768844221105528</v>
      </c>
      <c r="S9" s="10">
        <v>25879</v>
      </c>
      <c r="T9" s="10">
        <v>5844</v>
      </c>
      <c r="U9" s="10">
        <v>3497</v>
      </c>
      <c r="W9" s="12">
        <f t="shared" si="6"/>
        <v>353.96984924623115</v>
      </c>
      <c r="X9" s="10">
        <v>7121</v>
      </c>
      <c r="Y9" s="10">
        <v>22</v>
      </c>
      <c r="AA9" s="12">
        <f t="shared" si="7"/>
        <v>890.2211055276382</v>
      </c>
      <c r="AB9" s="10">
        <v>537</v>
      </c>
      <c r="AC9" s="10">
        <v>25346</v>
      </c>
      <c r="AD9" s="10">
        <v>0</v>
      </c>
      <c r="AF9" s="12">
        <f>SUM(AB9:AC9:AD9:AE9)/(B9/1000)</f>
        <v>260.13065326633165</v>
      </c>
      <c r="AG9" s="10">
        <v>501818</v>
      </c>
      <c r="AH9">
        <f t="shared" si="8"/>
        <v>5043.3969849246232</v>
      </c>
      <c r="AI9" s="25">
        <f t="shared" si="9"/>
        <v>17.651220163485569</v>
      </c>
      <c r="AJ9" s="25">
        <f t="shared" si="10"/>
        <v>5.157846071683359</v>
      </c>
      <c r="AO9" s="12" t="s">
        <v>138</v>
      </c>
      <c r="AP9" s="12" t="s">
        <v>138</v>
      </c>
      <c r="AQ9" s="12" t="s">
        <v>138</v>
      </c>
      <c r="AR9" s="11">
        <v>12.2</v>
      </c>
      <c r="AS9" s="10">
        <v>50</v>
      </c>
    </row>
    <row r="10" spans="1:49" x14ac:dyDescent="0.25">
      <c r="A10" s="5" t="s">
        <v>36</v>
      </c>
      <c r="B10" s="10">
        <v>63100</v>
      </c>
      <c r="C10" s="10">
        <v>1207859</v>
      </c>
      <c r="D10" s="18">
        <f t="shared" si="0"/>
        <v>19.141980982567354</v>
      </c>
      <c r="E10" s="10">
        <v>6676</v>
      </c>
      <c r="F10" s="10">
        <v>26766</v>
      </c>
      <c r="H10" s="25">
        <f t="shared" si="1"/>
        <v>529.98415213946112</v>
      </c>
      <c r="I10" s="10">
        <v>2148</v>
      </c>
      <c r="J10" s="10">
        <v>12480</v>
      </c>
      <c r="L10" s="10">
        <f t="shared" si="2"/>
        <v>34.04120443740095</v>
      </c>
      <c r="M10" s="10">
        <f t="shared" si="3"/>
        <v>197.78129952456419</v>
      </c>
      <c r="N10" s="25">
        <f t="shared" si="4"/>
        <v>231.82250396196514</v>
      </c>
      <c r="O10" s="10">
        <v>1086</v>
      </c>
      <c r="P10" s="10">
        <v>371</v>
      </c>
      <c r="Q10" s="10">
        <v>1972</v>
      </c>
      <c r="R10" s="25">
        <f t="shared" si="5"/>
        <v>54.342313787638666</v>
      </c>
      <c r="S10" s="10">
        <v>28831</v>
      </c>
      <c r="T10" s="10">
        <v>7570</v>
      </c>
      <c r="U10" s="10">
        <v>6305</v>
      </c>
      <c r="W10" s="12">
        <f t="shared" si="6"/>
        <v>676.79873217115687</v>
      </c>
      <c r="X10" s="10">
        <v>5929</v>
      </c>
      <c r="Y10" s="10">
        <v>302</v>
      </c>
      <c r="AA10" s="12">
        <f t="shared" si="7"/>
        <v>1591.6957210776545</v>
      </c>
      <c r="AB10" s="10">
        <v>2190</v>
      </c>
      <c r="AC10" s="10">
        <v>26578</v>
      </c>
      <c r="AD10" s="10">
        <v>0</v>
      </c>
      <c r="AF10" s="12">
        <f>SUM(AB10:AC10:AD10:AE10)/(B10/1000)</f>
        <v>455.91125198098257</v>
      </c>
      <c r="AG10" s="10">
        <v>746427</v>
      </c>
      <c r="AH10">
        <f t="shared" si="8"/>
        <v>11829.270998415213</v>
      </c>
      <c r="AI10" s="25">
        <f t="shared" si="9"/>
        <v>13.455568997370138</v>
      </c>
      <c r="AJ10" s="25">
        <f t="shared" si="10"/>
        <v>3.8540942382845209</v>
      </c>
      <c r="AO10" s="12" t="s">
        <v>138</v>
      </c>
      <c r="AP10" s="12" t="s">
        <v>138</v>
      </c>
      <c r="AQ10" s="12" t="s">
        <v>138</v>
      </c>
      <c r="AR10" s="11">
        <v>14</v>
      </c>
      <c r="AS10" s="10">
        <v>81</v>
      </c>
    </row>
    <row r="11" spans="1:49" x14ac:dyDescent="0.25">
      <c r="A11" s="5" t="s">
        <v>37</v>
      </c>
      <c r="B11" s="10">
        <v>143600</v>
      </c>
      <c r="C11" s="10">
        <v>1163918</v>
      </c>
      <c r="D11" s="18">
        <f t="shared" si="0"/>
        <v>8.1052785515320327</v>
      </c>
      <c r="E11" s="10">
        <v>10989</v>
      </c>
      <c r="F11" s="10">
        <v>41064</v>
      </c>
      <c r="H11" s="25">
        <f t="shared" si="1"/>
        <v>362.48607242339835</v>
      </c>
      <c r="I11" s="10">
        <v>3981</v>
      </c>
      <c r="J11" s="10">
        <v>12007</v>
      </c>
      <c r="L11" s="10">
        <f t="shared" si="2"/>
        <v>27.722841225626741</v>
      </c>
      <c r="M11" s="10">
        <f t="shared" si="3"/>
        <v>83.614206128133702</v>
      </c>
      <c r="N11" s="25">
        <f t="shared" si="4"/>
        <v>111.33704735376045</v>
      </c>
      <c r="O11" s="10">
        <v>3502</v>
      </c>
      <c r="P11" s="10">
        <v>646</v>
      </c>
      <c r="Q11" s="10">
        <v>617</v>
      </c>
      <c r="R11" s="25">
        <f t="shared" si="5"/>
        <v>33.182451253481894</v>
      </c>
      <c r="S11" s="10">
        <v>11963</v>
      </c>
      <c r="T11" s="10">
        <v>11102</v>
      </c>
      <c r="U11" s="10">
        <v>5288</v>
      </c>
      <c r="W11" s="12">
        <f t="shared" si="6"/>
        <v>197.44428969359333</v>
      </c>
      <c r="X11" s="10">
        <v>5999</v>
      </c>
      <c r="Y11" s="10">
        <v>1044</v>
      </c>
      <c r="AA11" s="12">
        <f t="shared" si="7"/>
        <v>753.49582172701957</v>
      </c>
      <c r="AB11" s="10">
        <v>35</v>
      </c>
      <c r="AC11" s="10">
        <v>17793</v>
      </c>
      <c r="AD11" s="10">
        <v>84</v>
      </c>
      <c r="AF11" s="12">
        <f>SUM(AB11:AC11:AD11:AE11)/(B11/1000)</f>
        <v>124.73537604456826</v>
      </c>
      <c r="AG11" s="10">
        <v>711904</v>
      </c>
      <c r="AH11">
        <f t="shared" si="8"/>
        <v>4957.5487465181059</v>
      </c>
      <c r="AI11" s="25">
        <f t="shared" si="9"/>
        <v>15.198959410257565</v>
      </c>
      <c r="AJ11" s="25">
        <f t="shared" si="10"/>
        <v>2.5160695824156067</v>
      </c>
      <c r="AO11" s="12" t="s">
        <v>138</v>
      </c>
      <c r="AP11" s="12" t="s">
        <v>138</v>
      </c>
      <c r="AQ11" s="12" t="s">
        <v>138</v>
      </c>
      <c r="AR11" s="11">
        <v>12.6</v>
      </c>
      <c r="AS11" s="10">
        <v>64</v>
      </c>
    </row>
    <row r="12" spans="1:49" x14ac:dyDescent="0.25">
      <c r="A12" s="5" t="s">
        <v>38</v>
      </c>
      <c r="B12" s="10">
        <v>96600</v>
      </c>
      <c r="C12" s="10">
        <v>963919</v>
      </c>
      <c r="D12" s="18">
        <f t="shared" si="0"/>
        <v>9.9784575569358172</v>
      </c>
      <c r="E12" s="10">
        <v>7210</v>
      </c>
      <c r="F12" s="10">
        <v>26865</v>
      </c>
      <c r="H12" s="25">
        <f t="shared" si="1"/>
        <v>352.7432712215321</v>
      </c>
      <c r="I12" s="10">
        <v>3095</v>
      </c>
      <c r="J12" s="10">
        <v>20738</v>
      </c>
      <c r="L12" s="10">
        <f t="shared" si="2"/>
        <v>32.039337474120082</v>
      </c>
      <c r="M12" s="10">
        <f t="shared" si="3"/>
        <v>214.67908902691514</v>
      </c>
      <c r="N12" s="25">
        <f t="shared" si="4"/>
        <v>246.71842650103522</v>
      </c>
      <c r="O12" s="10">
        <v>2707</v>
      </c>
      <c r="P12" s="10">
        <v>462</v>
      </c>
      <c r="Q12" s="10">
        <v>374</v>
      </c>
      <c r="R12" s="25">
        <f t="shared" si="5"/>
        <v>36.677018633540378</v>
      </c>
      <c r="S12" s="10">
        <v>22309</v>
      </c>
      <c r="T12" s="10">
        <v>5440</v>
      </c>
      <c r="U12" s="10">
        <v>7164</v>
      </c>
      <c r="W12" s="12">
        <f t="shared" si="6"/>
        <v>361.41821946169773</v>
      </c>
      <c r="X12" s="10">
        <v>7584</v>
      </c>
      <c r="Y12" s="10">
        <v>0</v>
      </c>
      <c r="AA12" s="12">
        <f t="shared" si="7"/>
        <v>1076.0662525879918</v>
      </c>
      <c r="AB12" s="10">
        <v>0</v>
      </c>
      <c r="AC12" s="10">
        <v>55619</v>
      </c>
      <c r="AD12" s="10">
        <v>0</v>
      </c>
      <c r="AF12" s="12">
        <f>SUM(AB12:AC12:AD12:AE12)/(B12/1000)</f>
        <v>575.76604554865423</v>
      </c>
      <c r="AG12" s="10">
        <v>693162</v>
      </c>
      <c r="AH12">
        <f t="shared" si="8"/>
        <v>7175.5900621118017</v>
      </c>
      <c r="AI12" s="25">
        <f t="shared" si="9"/>
        <v>14.996205793162348</v>
      </c>
      <c r="AJ12" s="25">
        <f t="shared" si="10"/>
        <v>8.0239539963240922</v>
      </c>
      <c r="AO12" s="12" t="s">
        <v>138</v>
      </c>
      <c r="AP12" s="12" t="s">
        <v>138</v>
      </c>
      <c r="AQ12" s="12" t="s">
        <v>138</v>
      </c>
      <c r="AR12" s="11">
        <v>11.4</v>
      </c>
      <c r="AS12" s="10">
        <v>51</v>
      </c>
    </row>
    <row r="13" spans="1:49" x14ac:dyDescent="0.25">
      <c r="A13" s="5" t="s">
        <v>39</v>
      </c>
      <c r="B13" s="10">
        <v>210600</v>
      </c>
      <c r="C13" s="10">
        <v>1478751</v>
      </c>
      <c r="D13" s="18">
        <f t="shared" si="0"/>
        <v>7.0216096866096862</v>
      </c>
      <c r="E13" s="10">
        <v>10222</v>
      </c>
      <c r="F13" s="10">
        <v>35022</v>
      </c>
      <c r="H13" s="25">
        <f t="shared" si="1"/>
        <v>214.83380816714151</v>
      </c>
      <c r="I13" s="10">
        <v>4879</v>
      </c>
      <c r="J13" s="10">
        <v>14808</v>
      </c>
      <c r="L13" s="10">
        <f t="shared" si="2"/>
        <v>23.167141500474834</v>
      </c>
      <c r="M13" s="10">
        <f t="shared" si="3"/>
        <v>70.313390313390315</v>
      </c>
      <c r="N13" s="25">
        <f t="shared" si="4"/>
        <v>93.480531813865156</v>
      </c>
      <c r="O13" s="10">
        <v>8941</v>
      </c>
      <c r="P13" s="10">
        <v>601</v>
      </c>
      <c r="Q13" s="10">
        <v>993</v>
      </c>
      <c r="R13" s="25">
        <f t="shared" si="5"/>
        <v>50.023741690408357</v>
      </c>
      <c r="S13" s="10">
        <v>28565</v>
      </c>
      <c r="T13" s="10">
        <v>7975</v>
      </c>
      <c r="U13" s="10">
        <v>10312</v>
      </c>
      <c r="W13" s="12">
        <f t="shared" si="6"/>
        <v>222.46913580246914</v>
      </c>
      <c r="X13" s="10">
        <v>10076</v>
      </c>
      <c r="Y13" s="10">
        <v>2563</v>
      </c>
      <c r="AA13" s="12">
        <f t="shared" si="7"/>
        <v>640.82146248812921</v>
      </c>
      <c r="AB13" s="10">
        <v>0</v>
      </c>
      <c r="AC13" s="10">
        <v>35970</v>
      </c>
      <c r="AD13" s="10">
        <v>10276</v>
      </c>
      <c r="AF13" s="12">
        <f>SUM(AB13:AC13:AD13:AE13)/(B13/1000)</f>
        <v>219.59164292497627</v>
      </c>
      <c r="AG13" s="10">
        <v>990158</v>
      </c>
      <c r="AH13">
        <f t="shared" si="8"/>
        <v>4701.6049382716046</v>
      </c>
      <c r="AI13" s="25">
        <f t="shared" si="9"/>
        <v>13.629844933838845</v>
      </c>
      <c r="AJ13" s="25">
        <f t="shared" si="10"/>
        <v>4.6705677275747917</v>
      </c>
      <c r="AO13" s="12" t="s">
        <v>138</v>
      </c>
      <c r="AP13" s="12" t="s">
        <v>138</v>
      </c>
      <c r="AQ13" s="12" t="s">
        <v>138</v>
      </c>
      <c r="AR13" s="11">
        <v>12</v>
      </c>
      <c r="AS13" s="10">
        <v>63</v>
      </c>
    </row>
    <row r="14" spans="1:49" x14ac:dyDescent="0.25">
      <c r="A14" s="5" t="s">
        <v>40</v>
      </c>
      <c r="B14" s="10">
        <v>128100</v>
      </c>
      <c r="C14" s="10">
        <v>1175249</v>
      </c>
      <c r="D14" s="18">
        <f t="shared" si="0"/>
        <v>9.1744652615144417</v>
      </c>
      <c r="E14" s="10">
        <v>15140</v>
      </c>
      <c r="F14" s="10">
        <v>37371</v>
      </c>
      <c r="H14" s="25">
        <f t="shared" si="1"/>
        <v>409.92193598750976</v>
      </c>
      <c r="I14" s="10">
        <v>2549</v>
      </c>
      <c r="J14" s="10">
        <v>7022</v>
      </c>
      <c r="L14" s="10">
        <f t="shared" si="2"/>
        <v>19.898516783762688</v>
      </c>
      <c r="M14" s="10">
        <f t="shared" si="3"/>
        <v>54.816549570647936</v>
      </c>
      <c r="N14" s="25">
        <f t="shared" si="4"/>
        <v>74.715066354410624</v>
      </c>
      <c r="O14" s="10">
        <v>2828</v>
      </c>
      <c r="P14" s="10">
        <v>527</v>
      </c>
      <c r="Q14" s="10">
        <v>1161</v>
      </c>
      <c r="R14" s="25">
        <f t="shared" si="5"/>
        <v>35.253708040593288</v>
      </c>
      <c r="S14" s="10">
        <v>13706</v>
      </c>
      <c r="T14" s="10">
        <v>6013</v>
      </c>
      <c r="U14" s="10">
        <v>5145</v>
      </c>
      <c r="W14" s="12">
        <f t="shared" si="6"/>
        <v>194.09836065573771</v>
      </c>
      <c r="X14" s="10">
        <v>5234</v>
      </c>
      <c r="Y14" s="10">
        <v>56</v>
      </c>
      <c r="AA14" s="12">
        <f t="shared" si="7"/>
        <v>755.28493364558938</v>
      </c>
      <c r="AB14" s="10">
        <v>1756</v>
      </c>
      <c r="AC14" s="10">
        <v>69575</v>
      </c>
      <c r="AD14" s="10">
        <v>646</v>
      </c>
      <c r="AF14" s="12">
        <f>SUM(AB14:AC14:AD14:AE14)/(B14/1000)</f>
        <v>561.88134270101489</v>
      </c>
      <c r="AG14" s="10">
        <v>784331</v>
      </c>
      <c r="AH14">
        <f t="shared" si="8"/>
        <v>6122.8024980483997</v>
      </c>
      <c r="AI14" s="25">
        <f t="shared" si="9"/>
        <v>12.335608308227011</v>
      </c>
      <c r="AJ14" s="25">
        <f t="shared" si="10"/>
        <v>9.1768653795400166</v>
      </c>
      <c r="AO14" s="12" t="s">
        <v>138</v>
      </c>
      <c r="AP14" s="12" t="s">
        <v>138</v>
      </c>
      <c r="AQ14" s="12" t="s">
        <v>138</v>
      </c>
      <c r="AR14" s="11">
        <v>12.5</v>
      </c>
      <c r="AS14" s="10">
        <v>60</v>
      </c>
    </row>
    <row r="15" spans="1:49" x14ac:dyDescent="0.25">
      <c r="A15" s="5" t="s">
        <v>41</v>
      </c>
      <c r="B15" s="10">
        <v>90600</v>
      </c>
      <c r="C15" s="10">
        <v>1536341</v>
      </c>
      <c r="D15" s="18">
        <f t="shared" si="0"/>
        <v>16.957406181015454</v>
      </c>
      <c r="E15" s="10">
        <v>8198</v>
      </c>
      <c r="F15" s="10">
        <v>32732</v>
      </c>
      <c r="H15" s="25">
        <f t="shared" si="1"/>
        <v>451.76600441501108</v>
      </c>
      <c r="I15" s="10">
        <v>1646</v>
      </c>
      <c r="J15" s="10">
        <v>5552</v>
      </c>
      <c r="L15" s="10">
        <f t="shared" si="2"/>
        <v>18.167770419426049</v>
      </c>
      <c r="M15" s="10">
        <f t="shared" si="3"/>
        <v>61.280353200883006</v>
      </c>
      <c r="N15" s="25">
        <f t="shared" si="4"/>
        <v>79.448123620309062</v>
      </c>
      <c r="O15" s="10">
        <v>3283</v>
      </c>
      <c r="P15" s="10">
        <v>324</v>
      </c>
      <c r="Q15" s="10">
        <v>393</v>
      </c>
      <c r="R15" s="25">
        <f t="shared" si="5"/>
        <v>44.150110375275943</v>
      </c>
      <c r="S15" s="10">
        <v>11106</v>
      </c>
      <c r="T15" s="10">
        <v>3758</v>
      </c>
      <c r="U15" s="10">
        <v>2558</v>
      </c>
      <c r="W15" s="12">
        <f t="shared" si="6"/>
        <v>192.29580573951435</v>
      </c>
      <c r="X15" s="10">
        <v>5768</v>
      </c>
      <c r="Y15" s="10">
        <v>49</v>
      </c>
      <c r="AA15" s="12">
        <f t="shared" si="7"/>
        <v>831.86534216335542</v>
      </c>
      <c r="AB15" s="10">
        <v>1613</v>
      </c>
      <c r="AC15" s="10">
        <v>18916</v>
      </c>
      <c r="AD15" s="10">
        <v>152</v>
      </c>
      <c r="AF15" s="12">
        <f>SUM(AB15:AC15:AD15:AE15)/(B15/1000)</f>
        <v>228.26710816777043</v>
      </c>
      <c r="AG15" s="10">
        <v>834264</v>
      </c>
      <c r="AH15">
        <f t="shared" si="8"/>
        <v>9208.2119205298022</v>
      </c>
      <c r="AI15" s="25">
        <f t="shared" si="9"/>
        <v>9.0339508836531355</v>
      </c>
      <c r="AJ15" s="25">
        <f t="shared" si="10"/>
        <v>2.47895150695703</v>
      </c>
      <c r="AO15" s="12" t="s">
        <v>138</v>
      </c>
      <c r="AP15" s="12" t="s">
        <v>138</v>
      </c>
      <c r="AQ15" s="12" t="s">
        <v>138</v>
      </c>
      <c r="AR15" s="11">
        <v>11.3</v>
      </c>
      <c r="AS15" s="10">
        <v>66</v>
      </c>
    </row>
    <row r="16" spans="1:49" x14ac:dyDescent="0.25">
      <c r="A16" s="5" t="s">
        <v>42</v>
      </c>
      <c r="B16" s="10">
        <v>35400</v>
      </c>
      <c r="C16" s="10">
        <v>1749409</v>
      </c>
      <c r="D16" s="18">
        <f t="shared" si="0"/>
        <v>49.418333333333337</v>
      </c>
      <c r="E16" s="10">
        <v>2712</v>
      </c>
      <c r="F16" s="10">
        <v>28920</v>
      </c>
      <c r="H16" s="25">
        <f t="shared" si="1"/>
        <v>893.5593220338983</v>
      </c>
      <c r="I16" s="10">
        <v>792</v>
      </c>
      <c r="J16" s="10">
        <v>4060</v>
      </c>
      <c r="L16" s="10">
        <f t="shared" si="2"/>
        <v>22.372881355932204</v>
      </c>
      <c r="M16" s="10">
        <f t="shared" si="3"/>
        <v>114.68926553672317</v>
      </c>
      <c r="N16" s="25">
        <f t="shared" si="4"/>
        <v>137.06214689265536</v>
      </c>
      <c r="O16" s="10">
        <v>851</v>
      </c>
      <c r="P16" s="10">
        <v>164</v>
      </c>
      <c r="Q16" s="10">
        <v>381</v>
      </c>
      <c r="R16" s="25">
        <f t="shared" si="5"/>
        <v>39.435028248587571</v>
      </c>
      <c r="S16" s="10">
        <v>12964</v>
      </c>
      <c r="T16" s="10">
        <v>1125</v>
      </c>
      <c r="U16" s="10">
        <v>8351</v>
      </c>
      <c r="W16" s="12">
        <f t="shared" si="6"/>
        <v>633.89830508474574</v>
      </c>
      <c r="X16" s="10">
        <v>2213</v>
      </c>
      <c r="Y16" s="10">
        <v>199</v>
      </c>
      <c r="AA16" s="12">
        <f t="shared" si="7"/>
        <v>1772.0903954802261</v>
      </c>
      <c r="AB16" s="10">
        <v>1921</v>
      </c>
      <c r="AC16" s="10">
        <v>4105</v>
      </c>
      <c r="AD16" s="10">
        <v>0</v>
      </c>
      <c r="AF16" s="12">
        <f>SUM(AB16:AC16:AD16:AE16)/(B16/1000)</f>
        <v>170.22598870056498</v>
      </c>
      <c r="AG16" s="10">
        <v>890860</v>
      </c>
      <c r="AH16">
        <f t="shared" si="8"/>
        <v>25165.536723163841</v>
      </c>
      <c r="AI16" s="25">
        <f t="shared" si="9"/>
        <v>7.0417349527422939</v>
      </c>
      <c r="AJ16" s="25">
        <f t="shared" si="10"/>
        <v>0.67642502750151545</v>
      </c>
      <c r="AO16" s="12" t="s">
        <v>138</v>
      </c>
      <c r="AP16" s="12" t="s">
        <v>138</v>
      </c>
      <c r="AQ16" s="12" t="s">
        <v>138</v>
      </c>
      <c r="AR16" s="11">
        <v>12</v>
      </c>
      <c r="AS16" s="10">
        <v>62</v>
      </c>
    </row>
    <row r="17" spans="1:45" x14ac:dyDescent="0.25">
      <c r="A17" s="5" t="s">
        <v>43</v>
      </c>
      <c r="B17" s="10">
        <v>304100</v>
      </c>
      <c r="C17" s="10">
        <v>2139992</v>
      </c>
      <c r="D17" s="18">
        <f t="shared" si="0"/>
        <v>7.0371325221966456</v>
      </c>
      <c r="E17" s="10">
        <v>5393</v>
      </c>
      <c r="F17" s="10">
        <v>74816</v>
      </c>
      <c r="H17" s="25">
        <f t="shared" si="1"/>
        <v>263.75863202893782</v>
      </c>
      <c r="I17" s="10">
        <v>4516</v>
      </c>
      <c r="J17" s="10">
        <v>19222</v>
      </c>
      <c r="L17" s="10">
        <f t="shared" si="2"/>
        <v>14.850378165077275</v>
      </c>
      <c r="M17" s="10">
        <f t="shared" si="3"/>
        <v>63.20947056889181</v>
      </c>
      <c r="N17" s="25">
        <f t="shared" si="4"/>
        <v>78.059848733969076</v>
      </c>
      <c r="O17" s="10">
        <v>3090</v>
      </c>
      <c r="P17" s="10">
        <v>1374</v>
      </c>
      <c r="Q17" s="10">
        <v>721</v>
      </c>
      <c r="R17" s="25">
        <f t="shared" si="5"/>
        <v>17.05031239723775</v>
      </c>
      <c r="S17" s="10">
        <v>30279</v>
      </c>
      <c r="T17" s="10">
        <v>8101</v>
      </c>
      <c r="U17" s="10">
        <v>8008</v>
      </c>
      <c r="W17" s="12">
        <f t="shared" si="6"/>
        <v>152.54192699769811</v>
      </c>
      <c r="X17" s="10">
        <v>12556</v>
      </c>
      <c r="Y17" s="10">
        <v>2169</v>
      </c>
      <c r="AA17" s="12">
        <f t="shared" si="7"/>
        <v>559.83229200920744</v>
      </c>
      <c r="AB17" s="10">
        <v>32</v>
      </c>
      <c r="AC17" s="10">
        <v>71637</v>
      </c>
      <c r="AD17" s="10">
        <v>2197</v>
      </c>
      <c r="AF17" s="12">
        <f>SUM(AB17:AC17:AD17:AE17)/(B17/1000)</f>
        <v>242.90036172311738</v>
      </c>
      <c r="AG17" s="10">
        <v>1273488</v>
      </c>
      <c r="AH17">
        <f t="shared" si="8"/>
        <v>4187.7277211443597</v>
      </c>
      <c r="AI17" s="25">
        <f t="shared" si="9"/>
        <v>13.368402372067898</v>
      </c>
      <c r="AJ17" s="25">
        <f t="shared" si="10"/>
        <v>5.8002902265274585</v>
      </c>
      <c r="AO17" s="12" t="s">
        <v>138</v>
      </c>
      <c r="AP17" s="12" t="s">
        <v>138</v>
      </c>
      <c r="AQ17" s="12" t="s">
        <v>138</v>
      </c>
      <c r="AR17" s="11">
        <v>12.6</v>
      </c>
      <c r="AS17" s="10">
        <v>62</v>
      </c>
    </row>
    <row r="18" spans="1:45" x14ac:dyDescent="0.25">
      <c r="A18" s="5" t="s">
        <v>44</v>
      </c>
      <c r="B18" s="10">
        <v>178300</v>
      </c>
      <c r="C18" s="10">
        <v>3342487</v>
      </c>
      <c r="D18" s="18">
        <f t="shared" si="0"/>
        <v>18.746421761076835</v>
      </c>
      <c r="E18" s="10">
        <v>7868</v>
      </c>
      <c r="F18" s="10">
        <v>67193</v>
      </c>
      <c r="H18" s="25">
        <f t="shared" si="1"/>
        <v>420.98149186763879</v>
      </c>
      <c r="I18" s="10">
        <v>2768</v>
      </c>
      <c r="J18" s="10">
        <v>18003</v>
      </c>
      <c r="L18" s="10">
        <f t="shared" si="2"/>
        <v>15.52439708356702</v>
      </c>
      <c r="M18" s="10">
        <f t="shared" si="3"/>
        <v>100.97027481772294</v>
      </c>
      <c r="N18" s="25">
        <f t="shared" si="4"/>
        <v>116.49467190128995</v>
      </c>
      <c r="O18" s="10">
        <v>4681</v>
      </c>
      <c r="P18" s="10">
        <v>562</v>
      </c>
      <c r="Q18" s="10">
        <v>588</v>
      </c>
      <c r="R18" s="25">
        <f t="shared" si="5"/>
        <v>32.703309029725183</v>
      </c>
      <c r="S18" s="10">
        <v>10225</v>
      </c>
      <c r="T18" s="10">
        <v>4614</v>
      </c>
      <c r="U18" s="10">
        <v>5307</v>
      </c>
      <c r="W18" s="12">
        <f t="shared" si="6"/>
        <v>112.98934380257991</v>
      </c>
      <c r="X18" s="10">
        <v>7868</v>
      </c>
      <c r="Y18" s="10">
        <v>4554</v>
      </c>
      <c r="AA18" s="12">
        <f t="shared" si="7"/>
        <v>752.83791362871557</v>
      </c>
      <c r="AB18" s="10">
        <v>5283</v>
      </c>
      <c r="AC18" s="10">
        <v>25978</v>
      </c>
      <c r="AD18" s="10">
        <v>0</v>
      </c>
      <c r="AF18" s="12">
        <f>SUM(AB18:AC18:AD18:AE18)/(B18/1000)</f>
        <v>175.32809871003926</v>
      </c>
      <c r="AG18" s="10">
        <v>1761166</v>
      </c>
      <c r="AH18">
        <f t="shared" si="8"/>
        <v>9877.5434660684241</v>
      </c>
      <c r="AI18" s="25">
        <f t="shared" si="9"/>
        <v>7.6217119794499775</v>
      </c>
      <c r="AJ18" s="25">
        <f t="shared" si="10"/>
        <v>1.7750172329013845</v>
      </c>
      <c r="AO18" s="12" t="s">
        <v>138</v>
      </c>
      <c r="AP18" s="12" t="s">
        <v>138</v>
      </c>
      <c r="AQ18" s="12" t="s">
        <v>138</v>
      </c>
      <c r="AR18" s="11">
        <v>12.5</v>
      </c>
      <c r="AS18" s="10">
        <v>73</v>
      </c>
    </row>
    <row r="19" spans="1:45" x14ac:dyDescent="0.25">
      <c r="A19" s="5" t="s">
        <v>45</v>
      </c>
      <c r="B19" s="10">
        <v>279900</v>
      </c>
      <c r="C19" s="10">
        <v>2313770</v>
      </c>
      <c r="D19" s="18">
        <f t="shared" si="0"/>
        <v>8.2664165773490534</v>
      </c>
      <c r="E19" s="10">
        <v>23191</v>
      </c>
      <c r="F19" s="10">
        <v>56849</v>
      </c>
      <c r="H19" s="25">
        <f t="shared" si="1"/>
        <v>285.95927116827443</v>
      </c>
      <c r="I19" s="10">
        <v>6064</v>
      </c>
      <c r="J19" s="10">
        <v>25313</v>
      </c>
      <c r="L19" s="10">
        <f t="shared" si="2"/>
        <v>21.664880314398001</v>
      </c>
      <c r="M19" s="10">
        <f t="shared" si="3"/>
        <v>90.435869953554842</v>
      </c>
      <c r="N19" s="25">
        <f t="shared" si="4"/>
        <v>112.10075026795285</v>
      </c>
      <c r="O19" s="10">
        <v>3133</v>
      </c>
      <c r="P19" s="10">
        <v>1179</v>
      </c>
      <c r="Q19" s="10">
        <v>1009</v>
      </c>
      <c r="R19" s="25">
        <f t="shared" si="5"/>
        <v>19.010360843158271</v>
      </c>
      <c r="S19" s="10">
        <v>13166</v>
      </c>
      <c r="T19" s="10">
        <v>8466</v>
      </c>
      <c r="U19" s="10">
        <v>13546</v>
      </c>
      <c r="W19" s="12">
        <f t="shared" si="6"/>
        <v>125.68060021436229</v>
      </c>
      <c r="X19" s="10">
        <v>8460</v>
      </c>
      <c r="Y19" s="10">
        <v>5647</v>
      </c>
      <c r="AA19" s="12">
        <f t="shared" si="7"/>
        <v>593.15112540192933</v>
      </c>
      <c r="AB19" s="10">
        <v>1414</v>
      </c>
      <c r="AC19" s="10">
        <v>51036</v>
      </c>
      <c r="AD19" s="10">
        <v>0</v>
      </c>
      <c r="AF19" s="12">
        <f>SUM(AB19:AC19:AD19:AE19)/(B19/1000)</f>
        <v>187.38835298320831</v>
      </c>
      <c r="AG19" s="10">
        <v>1429043</v>
      </c>
      <c r="AH19">
        <f t="shared" si="8"/>
        <v>5105.5484101464817</v>
      </c>
      <c r="AI19" s="25">
        <f t="shared" si="9"/>
        <v>11.617774972481582</v>
      </c>
      <c r="AJ19" s="25">
        <f t="shared" si="10"/>
        <v>3.6702884377866862</v>
      </c>
      <c r="AO19" s="12" t="s">
        <v>138</v>
      </c>
      <c r="AP19" s="12" t="s">
        <v>138</v>
      </c>
      <c r="AQ19" s="12" t="s">
        <v>138</v>
      </c>
      <c r="AR19" s="11">
        <v>12.5</v>
      </c>
      <c r="AS19" s="10">
        <v>59</v>
      </c>
    </row>
    <row r="20" spans="1:45" x14ac:dyDescent="0.25">
      <c r="A20" s="5" t="s">
        <v>46</v>
      </c>
      <c r="B20" s="10">
        <v>223000</v>
      </c>
      <c r="C20" s="10">
        <v>1734860</v>
      </c>
      <c r="D20" s="18">
        <f t="shared" si="0"/>
        <v>7.7796412556053811</v>
      </c>
      <c r="E20" s="10">
        <v>6847</v>
      </c>
      <c r="F20" s="10">
        <v>42266</v>
      </c>
      <c r="H20" s="25">
        <f t="shared" si="1"/>
        <v>220.23766816143498</v>
      </c>
      <c r="I20" s="10">
        <v>3900</v>
      </c>
      <c r="J20" s="10">
        <v>12178</v>
      </c>
      <c r="L20" s="10">
        <f t="shared" si="2"/>
        <v>17.488789237668161</v>
      </c>
      <c r="M20" s="10">
        <f t="shared" si="3"/>
        <v>54.609865470852021</v>
      </c>
      <c r="N20" s="25">
        <f t="shared" si="4"/>
        <v>72.098654708520186</v>
      </c>
      <c r="O20" s="10">
        <v>4820</v>
      </c>
      <c r="P20" s="10">
        <v>808</v>
      </c>
      <c r="Q20" s="10">
        <v>502</v>
      </c>
      <c r="R20" s="25">
        <f t="shared" si="5"/>
        <v>27.488789237668161</v>
      </c>
      <c r="S20" s="10">
        <v>11363</v>
      </c>
      <c r="T20" s="10">
        <v>6098</v>
      </c>
      <c r="U20" s="10">
        <v>7488</v>
      </c>
      <c r="W20" s="12">
        <f t="shared" si="6"/>
        <v>111.87892376681614</v>
      </c>
      <c r="X20" s="10">
        <v>5037</v>
      </c>
      <c r="Y20" s="10">
        <v>272</v>
      </c>
      <c r="AA20" s="12">
        <f t="shared" si="7"/>
        <v>455.51121076233181</v>
      </c>
      <c r="AB20" s="10">
        <v>8389</v>
      </c>
      <c r="AC20" s="10">
        <v>39806</v>
      </c>
      <c r="AD20" s="10">
        <v>0</v>
      </c>
      <c r="AF20" s="12">
        <f>SUM(AB20:AC20:AD20:AE20)/(B20/1000)</f>
        <v>216.12107623318386</v>
      </c>
      <c r="AG20" s="10">
        <v>1072858</v>
      </c>
      <c r="AH20">
        <f t="shared" si="8"/>
        <v>4811.0224215246635</v>
      </c>
      <c r="AI20" s="25">
        <f t="shared" si="9"/>
        <v>9.4680749922170495</v>
      </c>
      <c r="AJ20" s="25">
        <f t="shared" si="10"/>
        <v>4.4922067971716668</v>
      </c>
      <c r="AO20" s="12" t="s">
        <v>138</v>
      </c>
      <c r="AP20" s="12" t="s">
        <v>138</v>
      </c>
      <c r="AQ20" s="12" t="s">
        <v>138</v>
      </c>
      <c r="AR20" s="11">
        <v>10.9</v>
      </c>
      <c r="AS20" s="10">
        <v>56</v>
      </c>
    </row>
    <row r="21" spans="1:45" x14ac:dyDescent="0.25">
      <c r="A21" s="5" t="s">
        <v>47</v>
      </c>
      <c r="B21" s="10">
        <v>138600</v>
      </c>
      <c r="C21" s="10">
        <v>1824505</v>
      </c>
      <c r="D21" s="18">
        <f t="shared" si="0"/>
        <v>13.163816738816738</v>
      </c>
      <c r="E21" s="10">
        <v>8544</v>
      </c>
      <c r="F21" s="10">
        <v>40143</v>
      </c>
      <c r="H21" s="25">
        <f t="shared" si="1"/>
        <v>351.27705627705632</v>
      </c>
      <c r="I21" s="10">
        <v>3018</v>
      </c>
      <c r="J21" s="10">
        <v>12650</v>
      </c>
      <c r="L21" s="10">
        <f t="shared" si="2"/>
        <v>21.774891774891774</v>
      </c>
      <c r="M21" s="10">
        <f t="shared" si="3"/>
        <v>91.26984126984128</v>
      </c>
      <c r="N21" s="25">
        <f t="shared" si="4"/>
        <v>113.04473304473305</v>
      </c>
      <c r="O21" s="10">
        <v>2602</v>
      </c>
      <c r="P21" s="10">
        <v>554</v>
      </c>
      <c r="Q21" s="10">
        <v>404</v>
      </c>
      <c r="R21" s="25">
        <f t="shared" si="5"/>
        <v>25.685425685425688</v>
      </c>
      <c r="S21" s="10">
        <v>19862</v>
      </c>
      <c r="T21" s="10">
        <v>6417</v>
      </c>
      <c r="U21" s="10">
        <v>6859</v>
      </c>
      <c r="W21" s="12">
        <f t="shared" si="6"/>
        <v>239.09090909090909</v>
      </c>
      <c r="X21" s="10">
        <v>6377</v>
      </c>
      <c r="Y21" s="10">
        <v>154</v>
      </c>
      <c r="AA21" s="12">
        <f t="shared" si="7"/>
        <v>776.21933621933624</v>
      </c>
      <c r="AB21" s="10">
        <v>1659</v>
      </c>
      <c r="AC21" s="10">
        <v>1296</v>
      </c>
      <c r="AD21" s="10">
        <v>0</v>
      </c>
      <c r="AF21" s="12">
        <f>SUM(AB21:AC21:AD21:AE21)/(B21/1000)</f>
        <v>21.320346320346321</v>
      </c>
      <c r="AG21" s="10">
        <v>1006018</v>
      </c>
      <c r="AH21">
        <f t="shared" si="8"/>
        <v>7258.427128427129</v>
      </c>
      <c r="AI21" s="25">
        <f t="shared" si="9"/>
        <v>10.694043247735131</v>
      </c>
      <c r="AJ21" s="25">
        <f t="shared" si="10"/>
        <v>0.29373231890483076</v>
      </c>
      <c r="AO21" s="12" t="s">
        <v>138</v>
      </c>
      <c r="AP21" s="12" t="s">
        <v>138</v>
      </c>
      <c r="AQ21" s="12" t="s">
        <v>138</v>
      </c>
      <c r="AR21" s="11">
        <v>12.8</v>
      </c>
      <c r="AS21" s="10">
        <v>72</v>
      </c>
    </row>
    <row r="22" spans="1:45" x14ac:dyDescent="0.25">
      <c r="A22" s="5" t="s">
        <v>48</v>
      </c>
      <c r="B22" s="10">
        <v>143700</v>
      </c>
      <c r="C22" s="10">
        <v>751465</v>
      </c>
      <c r="D22" s="18">
        <f t="shared" si="0"/>
        <v>5.2294015309672925</v>
      </c>
      <c r="E22" s="10">
        <v>20927</v>
      </c>
      <c r="F22" s="10">
        <v>36308</v>
      </c>
      <c r="H22" s="25">
        <f t="shared" si="1"/>
        <v>398.29505915100907</v>
      </c>
      <c r="I22" s="10">
        <v>5333</v>
      </c>
      <c r="J22" s="10">
        <v>22779</v>
      </c>
      <c r="L22" s="10">
        <f t="shared" si="2"/>
        <v>37.112038970076554</v>
      </c>
      <c r="M22" s="10">
        <f t="shared" si="3"/>
        <v>158.51774530271399</v>
      </c>
      <c r="N22" s="25">
        <f t="shared" si="4"/>
        <v>195.62978427279054</v>
      </c>
      <c r="O22" s="10">
        <v>6219</v>
      </c>
      <c r="P22" s="10">
        <v>487</v>
      </c>
      <c r="Q22" s="10">
        <v>653</v>
      </c>
      <c r="R22" s="25">
        <f t="shared" si="5"/>
        <v>51.210855949895617</v>
      </c>
      <c r="S22" s="10">
        <v>54537</v>
      </c>
      <c r="T22" s="10">
        <v>8922</v>
      </c>
      <c r="U22" s="10">
        <v>7464</v>
      </c>
      <c r="W22" s="12">
        <f t="shared" si="6"/>
        <v>493.54906054279752</v>
      </c>
      <c r="X22" s="10">
        <v>15719</v>
      </c>
      <c r="Y22" s="10">
        <v>1910</v>
      </c>
      <c r="AA22" s="12">
        <f t="shared" si="7"/>
        <v>1261.3639526791928</v>
      </c>
      <c r="AB22" s="10">
        <v>333</v>
      </c>
      <c r="AC22" s="10">
        <v>59779</v>
      </c>
      <c r="AD22" s="10">
        <v>0</v>
      </c>
      <c r="AF22" s="12">
        <f>SUM(AB22:AC22:AD22:AE22)/(B22/1000)</f>
        <v>418.31593597773144</v>
      </c>
      <c r="AG22" s="10">
        <v>812093</v>
      </c>
      <c r="AH22">
        <f t="shared" si="8"/>
        <v>5651.3082811412669</v>
      </c>
      <c r="AI22" s="25">
        <f t="shared" si="9"/>
        <v>22.319857454749638</v>
      </c>
      <c r="AJ22" s="25">
        <f t="shared" si="10"/>
        <v>7.4021078866583014</v>
      </c>
      <c r="AO22" s="12" t="s">
        <v>138</v>
      </c>
      <c r="AP22" s="12" t="s">
        <v>138</v>
      </c>
      <c r="AQ22" s="12" t="s">
        <v>138</v>
      </c>
      <c r="AR22" s="11">
        <v>12.5</v>
      </c>
      <c r="AS22" s="10">
        <v>73</v>
      </c>
    </row>
    <row r="23" spans="1:45" x14ac:dyDescent="0.25">
      <c r="A23" s="5" t="s">
        <v>49</v>
      </c>
      <c r="B23" s="10">
        <v>92200</v>
      </c>
      <c r="C23" s="10">
        <v>3328533</v>
      </c>
      <c r="D23" s="18">
        <f t="shared" si="0"/>
        <v>36.101225596529282</v>
      </c>
      <c r="E23" s="10">
        <v>8569</v>
      </c>
      <c r="F23" s="10">
        <v>60218</v>
      </c>
      <c r="H23" s="25">
        <f t="shared" si="1"/>
        <v>746.06290672451189</v>
      </c>
      <c r="I23" s="10">
        <v>2385</v>
      </c>
      <c r="J23" s="10">
        <v>8247</v>
      </c>
      <c r="L23" s="10">
        <f t="shared" si="2"/>
        <v>25.867678958785248</v>
      </c>
      <c r="M23" s="10">
        <f t="shared" si="3"/>
        <v>89.446854663774403</v>
      </c>
      <c r="N23" s="25">
        <f t="shared" si="4"/>
        <v>115.31453362255965</v>
      </c>
      <c r="O23" s="10">
        <v>2926</v>
      </c>
      <c r="P23" s="10">
        <v>826</v>
      </c>
      <c r="Q23" s="10">
        <v>1230</v>
      </c>
      <c r="R23" s="25">
        <f t="shared" si="5"/>
        <v>54.034707158351409</v>
      </c>
      <c r="S23" s="10">
        <v>15397</v>
      </c>
      <c r="T23" s="10">
        <v>2426</v>
      </c>
      <c r="U23" s="10">
        <v>7087</v>
      </c>
      <c r="W23" s="12">
        <f t="shared" si="6"/>
        <v>270.17353579175705</v>
      </c>
      <c r="X23" s="10">
        <v>9427</v>
      </c>
      <c r="Y23" s="10">
        <v>131</v>
      </c>
      <c r="AA23" s="12">
        <f t="shared" si="7"/>
        <v>1289.2516268980478</v>
      </c>
      <c r="AB23" s="10">
        <v>6469</v>
      </c>
      <c r="AC23" s="10">
        <v>6860</v>
      </c>
      <c r="AD23" s="10">
        <v>0</v>
      </c>
      <c r="AF23" s="12">
        <f>SUM(AB23:AC23:AD23:AE23)/(B23/1000)</f>
        <v>144.56616052060738</v>
      </c>
      <c r="AG23" s="10">
        <v>1655405</v>
      </c>
      <c r="AH23">
        <f t="shared" si="8"/>
        <v>17954.501084598698</v>
      </c>
      <c r="AI23" s="25">
        <f t="shared" si="9"/>
        <v>7.1806597177125839</v>
      </c>
      <c r="AJ23" s="25">
        <f t="shared" si="10"/>
        <v>0.80518060535035241</v>
      </c>
      <c r="AO23" s="12" t="s">
        <v>138</v>
      </c>
      <c r="AP23" s="12" t="s">
        <v>138</v>
      </c>
      <c r="AQ23" s="12" t="s">
        <v>138</v>
      </c>
      <c r="AR23" s="11">
        <v>12.7</v>
      </c>
      <c r="AS23" s="10">
        <v>75</v>
      </c>
    </row>
    <row r="24" spans="1:45" x14ac:dyDescent="0.25">
      <c r="A24" s="5" t="s">
        <v>50</v>
      </c>
      <c r="B24" s="10">
        <v>185300</v>
      </c>
      <c r="C24" s="10">
        <v>2121269</v>
      </c>
      <c r="D24" s="18">
        <f t="shared" si="0"/>
        <v>11.447754991905018</v>
      </c>
      <c r="E24" s="10">
        <v>9234</v>
      </c>
      <c r="F24" s="10">
        <v>53136</v>
      </c>
      <c r="H24" s="25">
        <f t="shared" si="1"/>
        <v>336.58931462493251</v>
      </c>
      <c r="I24" s="10">
        <v>3108</v>
      </c>
      <c r="J24" s="10">
        <v>15120</v>
      </c>
      <c r="L24" s="10">
        <f t="shared" si="2"/>
        <v>16.772800863464649</v>
      </c>
      <c r="M24" s="10">
        <f t="shared" si="3"/>
        <v>81.597409606044252</v>
      </c>
      <c r="N24" s="25">
        <f t="shared" si="4"/>
        <v>98.370210469508905</v>
      </c>
      <c r="O24" s="10">
        <v>2151</v>
      </c>
      <c r="P24" s="10">
        <v>797</v>
      </c>
      <c r="Q24" s="10">
        <v>599</v>
      </c>
      <c r="R24" s="25">
        <f t="shared" si="5"/>
        <v>19.141932002158661</v>
      </c>
      <c r="S24" s="10">
        <v>22545</v>
      </c>
      <c r="T24" s="10">
        <v>7953</v>
      </c>
      <c r="U24" s="10">
        <v>9899</v>
      </c>
      <c r="W24" s="12">
        <f t="shared" si="6"/>
        <v>218.00863464651914</v>
      </c>
      <c r="X24" s="10">
        <v>7964</v>
      </c>
      <c r="Y24" s="10">
        <v>1176</v>
      </c>
      <c r="AA24" s="12">
        <f t="shared" si="7"/>
        <v>721.43550998380999</v>
      </c>
      <c r="AB24" s="10">
        <v>6841</v>
      </c>
      <c r="AC24" s="10">
        <v>36344</v>
      </c>
      <c r="AD24" s="10">
        <v>0</v>
      </c>
      <c r="AF24" s="12">
        <f>SUM(AB24:AC24:AD24:AE24)/(B24/1000)</f>
        <v>233.05450620615218</v>
      </c>
      <c r="AG24" s="10">
        <v>1223749</v>
      </c>
      <c r="AH24">
        <f t="shared" si="8"/>
        <v>6604.1500269832695</v>
      </c>
      <c r="AI24" s="25">
        <f t="shared" si="9"/>
        <v>10.923972154420555</v>
      </c>
      <c r="AJ24" s="25">
        <f t="shared" si="10"/>
        <v>3.5289099316935095</v>
      </c>
      <c r="AO24" s="12" t="s">
        <v>138</v>
      </c>
      <c r="AP24" s="12" t="s">
        <v>138</v>
      </c>
      <c r="AQ24" s="12" t="s">
        <v>138</v>
      </c>
      <c r="AR24" s="11">
        <v>13.1</v>
      </c>
      <c r="AS24" s="10">
        <v>78</v>
      </c>
    </row>
    <row r="25" spans="1:45" x14ac:dyDescent="0.25">
      <c r="A25" s="5" t="s">
        <v>51</v>
      </c>
      <c r="B25" s="10">
        <v>88400</v>
      </c>
      <c r="C25" s="10">
        <v>825378</v>
      </c>
      <c r="D25" s="18">
        <f t="shared" si="0"/>
        <v>9.3368552036199102</v>
      </c>
      <c r="E25" s="10">
        <v>2623</v>
      </c>
      <c r="F25" s="10">
        <v>40078</v>
      </c>
      <c r="H25" s="25">
        <f t="shared" si="1"/>
        <v>483.04298642533934</v>
      </c>
      <c r="I25" s="10">
        <v>4302</v>
      </c>
      <c r="J25" s="10">
        <v>25608</v>
      </c>
      <c r="L25" s="10">
        <f t="shared" si="2"/>
        <v>48.665158371040718</v>
      </c>
      <c r="M25" s="10">
        <f t="shared" si="3"/>
        <v>289.68325791855204</v>
      </c>
      <c r="N25" s="25">
        <f t="shared" si="4"/>
        <v>338.34841628959276</v>
      </c>
      <c r="O25" s="10">
        <v>1047</v>
      </c>
      <c r="P25" s="10">
        <v>347</v>
      </c>
      <c r="Q25" s="10">
        <v>479</v>
      </c>
      <c r="R25" s="25">
        <f t="shared" si="5"/>
        <v>21.187782805429862</v>
      </c>
      <c r="S25" s="10">
        <v>25244</v>
      </c>
      <c r="T25" s="10">
        <v>4880</v>
      </c>
      <c r="U25" s="10">
        <v>8778</v>
      </c>
      <c r="W25" s="12">
        <f t="shared" si="6"/>
        <v>440.0678733031674</v>
      </c>
      <c r="X25" s="10">
        <v>6168</v>
      </c>
      <c r="Y25" s="10">
        <v>8817</v>
      </c>
      <c r="AA25" s="12">
        <f t="shared" si="7"/>
        <v>1452.1606334841629</v>
      </c>
      <c r="AB25" s="10">
        <v>10451</v>
      </c>
      <c r="AC25" s="10">
        <v>10557</v>
      </c>
      <c r="AD25" s="10">
        <v>0</v>
      </c>
      <c r="AF25" s="12">
        <f>SUM(AB25:AC25:AD25:AE25)/(B25/1000)</f>
        <v>237.64705882352939</v>
      </c>
      <c r="AG25" s="10">
        <v>594751</v>
      </c>
      <c r="AH25">
        <f t="shared" si="8"/>
        <v>6727.9524886877825</v>
      </c>
      <c r="AI25" s="25">
        <f t="shared" si="9"/>
        <v>21.583990611196953</v>
      </c>
      <c r="AJ25" s="25">
        <f t="shared" si="10"/>
        <v>3.5322344981345135</v>
      </c>
      <c r="AO25" s="12" t="s">
        <v>138</v>
      </c>
      <c r="AP25" s="12" t="s">
        <v>138</v>
      </c>
      <c r="AQ25" s="12" t="s">
        <v>138</v>
      </c>
      <c r="AR25" s="11">
        <v>12.8</v>
      </c>
      <c r="AS25" s="10">
        <v>75</v>
      </c>
    </row>
    <row r="26" spans="1:45" x14ac:dyDescent="0.25">
      <c r="A26" s="5" t="s">
        <v>52</v>
      </c>
      <c r="B26" s="10">
        <v>156100</v>
      </c>
      <c r="C26" s="10">
        <v>1348299</v>
      </c>
      <c r="D26" s="18">
        <f t="shared" si="0"/>
        <v>8.6374055092889179</v>
      </c>
      <c r="E26" s="10">
        <v>20048</v>
      </c>
      <c r="F26" s="10">
        <v>53590</v>
      </c>
      <c r="H26" s="25">
        <f t="shared" si="1"/>
        <v>471.736066623959</v>
      </c>
      <c r="I26" s="10">
        <v>4058</v>
      </c>
      <c r="J26" s="10">
        <v>14593</v>
      </c>
      <c r="L26" s="10">
        <f t="shared" si="2"/>
        <v>25.996156310057657</v>
      </c>
      <c r="M26" s="10">
        <f t="shared" si="3"/>
        <v>93.484945547725815</v>
      </c>
      <c r="N26" s="25">
        <f t="shared" si="4"/>
        <v>119.48110185778347</v>
      </c>
      <c r="O26" s="10">
        <v>4863</v>
      </c>
      <c r="P26" s="10">
        <v>899</v>
      </c>
      <c r="Q26" s="10">
        <v>2178</v>
      </c>
      <c r="R26" s="25">
        <f t="shared" si="5"/>
        <v>50.864830237027547</v>
      </c>
      <c r="S26" s="10">
        <v>26722</v>
      </c>
      <c r="T26" s="10">
        <v>12198</v>
      </c>
      <c r="U26" s="10">
        <v>14812</v>
      </c>
      <c r="W26" s="12">
        <f t="shared" si="6"/>
        <v>344.21524663677133</v>
      </c>
      <c r="X26" s="10">
        <v>9609</v>
      </c>
      <c r="Y26" s="10">
        <v>3965</v>
      </c>
      <c r="AA26" s="12">
        <f t="shared" si="7"/>
        <v>1073.2543241511851</v>
      </c>
      <c r="AB26" s="10">
        <v>719</v>
      </c>
      <c r="AC26" s="10">
        <v>10779</v>
      </c>
      <c r="AD26" s="10">
        <v>0</v>
      </c>
      <c r="AF26" s="12">
        <f>SUM(AB26:AC26:AD26:AE26)/(B26/1000)</f>
        <v>73.657911595131324</v>
      </c>
      <c r="AG26" s="10">
        <v>938495</v>
      </c>
      <c r="AH26">
        <f t="shared" si="8"/>
        <v>6012.1396540679052</v>
      </c>
      <c r="AI26" s="25">
        <f t="shared" si="9"/>
        <v>17.851453657185175</v>
      </c>
      <c r="AJ26" s="25">
        <f t="shared" si="10"/>
        <v>1.225153037576119</v>
      </c>
      <c r="AO26" s="12" t="s">
        <v>138</v>
      </c>
      <c r="AP26" s="12" t="s">
        <v>138</v>
      </c>
      <c r="AQ26" s="12" t="s">
        <v>138</v>
      </c>
      <c r="AR26" s="11">
        <v>13.1</v>
      </c>
      <c r="AS26" s="10">
        <v>59</v>
      </c>
    </row>
    <row r="27" spans="1:45" x14ac:dyDescent="0.25">
      <c r="A27" s="5" t="s">
        <v>53</v>
      </c>
      <c r="B27" s="10">
        <v>211500</v>
      </c>
      <c r="C27" s="10">
        <v>1730365</v>
      </c>
      <c r="D27" s="18">
        <f t="shared" si="0"/>
        <v>8.1813947990543738</v>
      </c>
      <c r="E27" s="10">
        <v>17683</v>
      </c>
      <c r="F27" s="10">
        <v>68012</v>
      </c>
      <c r="H27" s="25">
        <f t="shared" si="1"/>
        <v>405.17730496453902</v>
      </c>
      <c r="I27" s="10">
        <v>7080</v>
      </c>
      <c r="J27" s="10">
        <v>19274</v>
      </c>
      <c r="L27" s="10">
        <f t="shared" si="2"/>
        <v>33.475177304964539</v>
      </c>
      <c r="M27" s="10">
        <f t="shared" si="3"/>
        <v>91.130023640661932</v>
      </c>
      <c r="N27" s="25">
        <f t="shared" si="4"/>
        <v>124.60520094562648</v>
      </c>
      <c r="O27" s="10">
        <v>3992</v>
      </c>
      <c r="P27" s="10">
        <v>1239</v>
      </c>
      <c r="Q27" s="10">
        <v>103</v>
      </c>
      <c r="R27" s="25">
        <f t="shared" si="5"/>
        <v>25.219858156028369</v>
      </c>
      <c r="S27" s="10">
        <v>41419</v>
      </c>
      <c r="T27" s="10">
        <v>10300</v>
      </c>
      <c r="U27" s="10">
        <v>13606</v>
      </c>
      <c r="W27" s="12">
        <f t="shared" si="6"/>
        <v>308.86524822695037</v>
      </c>
      <c r="X27" s="10">
        <v>15159</v>
      </c>
      <c r="Y27" s="10">
        <v>1435</v>
      </c>
      <c r="AA27" s="12">
        <f t="shared" si="7"/>
        <v>942.32624113475174</v>
      </c>
      <c r="AB27" s="10">
        <v>9187</v>
      </c>
      <c r="AC27" s="10">
        <v>38950</v>
      </c>
      <c r="AD27" s="10">
        <v>0</v>
      </c>
      <c r="AF27" s="12">
        <f>SUM(AB27:AC27:AD27:AE27)/(B27/1000)</f>
        <v>227.5981087470449</v>
      </c>
      <c r="AG27" s="10">
        <v>1387856</v>
      </c>
      <c r="AH27">
        <f t="shared" si="8"/>
        <v>6561.9669030732857</v>
      </c>
      <c r="AI27" s="25">
        <f t="shared" si="9"/>
        <v>14.360423559792949</v>
      </c>
      <c r="AJ27" s="25">
        <f t="shared" si="10"/>
        <v>3.4684434119966334</v>
      </c>
      <c r="AO27" s="12" t="s">
        <v>138</v>
      </c>
      <c r="AP27" s="12" t="s">
        <v>138</v>
      </c>
      <c r="AQ27" s="12" t="s">
        <v>138</v>
      </c>
      <c r="AR27" s="11">
        <v>12.6</v>
      </c>
      <c r="AS27" s="10">
        <v>99</v>
      </c>
    </row>
    <row r="28" spans="1:45" x14ac:dyDescent="0.25">
      <c r="A28" s="5" t="s">
        <v>54</v>
      </c>
      <c r="B28" s="10">
        <v>50210</v>
      </c>
      <c r="C28" s="10">
        <v>417705</v>
      </c>
      <c r="D28" s="18">
        <f t="shared" si="0"/>
        <v>8.3191595299741081</v>
      </c>
      <c r="E28" s="10">
        <v>2261</v>
      </c>
      <c r="F28" s="10">
        <v>11232</v>
      </c>
      <c r="H28" s="25">
        <f t="shared" si="1"/>
        <v>268.73132842063336</v>
      </c>
      <c r="I28" s="10">
        <v>1008</v>
      </c>
      <c r="J28" s="10">
        <v>3809</v>
      </c>
      <c r="L28" s="10">
        <f t="shared" si="2"/>
        <v>20.07568213503286</v>
      </c>
      <c r="M28" s="10">
        <f t="shared" si="3"/>
        <v>75.86138219478191</v>
      </c>
      <c r="N28" s="25">
        <f t="shared" si="4"/>
        <v>95.937064329814774</v>
      </c>
      <c r="O28" s="10">
        <v>889</v>
      </c>
      <c r="P28" s="10">
        <v>123</v>
      </c>
      <c r="Q28" s="10">
        <v>109</v>
      </c>
      <c r="R28" s="25">
        <f t="shared" si="5"/>
        <v>22.326229834694285</v>
      </c>
      <c r="S28" s="10">
        <v>11670</v>
      </c>
      <c r="T28" s="10">
        <v>746</v>
      </c>
      <c r="U28" s="10">
        <v>2876</v>
      </c>
      <c r="W28" s="12">
        <f t="shared" si="6"/>
        <v>304.56084445329617</v>
      </c>
      <c r="X28" s="10">
        <v>3127</v>
      </c>
      <c r="Y28" s="10">
        <v>279</v>
      </c>
      <c r="AA28" s="12">
        <f t="shared" si="7"/>
        <v>759.39055964947215</v>
      </c>
      <c r="AB28" s="10">
        <v>0</v>
      </c>
      <c r="AC28" s="10">
        <v>4458</v>
      </c>
      <c r="AD28" s="10">
        <v>165</v>
      </c>
      <c r="AF28" s="12">
        <f>SUM(AB28:AC28:AD28:AE28)/(B28/1000)</f>
        <v>92.073292172873934</v>
      </c>
      <c r="AG28" s="10">
        <v>258396</v>
      </c>
      <c r="AH28">
        <f t="shared" si="8"/>
        <v>5146.3055168293167</v>
      </c>
      <c r="AI28" s="25">
        <f t="shared" si="9"/>
        <v>14.756033375129645</v>
      </c>
      <c r="AJ28" s="25">
        <f t="shared" si="10"/>
        <v>1.789114382575582</v>
      </c>
      <c r="AO28" s="12" t="s">
        <v>138</v>
      </c>
      <c r="AP28" s="12" t="s">
        <v>138</v>
      </c>
      <c r="AQ28" s="12" t="s">
        <v>138</v>
      </c>
      <c r="AR28" s="11">
        <v>11.4</v>
      </c>
      <c r="AS28" s="10">
        <v>45</v>
      </c>
    </row>
    <row r="29" spans="1:45" x14ac:dyDescent="0.25">
      <c r="A29" s="5" t="s">
        <v>55</v>
      </c>
      <c r="B29" s="10">
        <v>343300</v>
      </c>
      <c r="C29" s="10">
        <v>3125346</v>
      </c>
      <c r="D29" s="18">
        <f t="shared" si="0"/>
        <v>9.1038333818817367</v>
      </c>
      <c r="E29" s="10">
        <v>12551</v>
      </c>
      <c r="F29" s="10">
        <v>80170</v>
      </c>
      <c r="H29" s="25">
        <f t="shared" si="1"/>
        <v>270.08738712496358</v>
      </c>
      <c r="I29" s="10">
        <v>4365</v>
      </c>
      <c r="J29" s="10">
        <v>16435</v>
      </c>
      <c r="L29" s="10">
        <f t="shared" si="2"/>
        <v>12.714826682202155</v>
      </c>
      <c r="M29" s="10">
        <f t="shared" si="3"/>
        <v>47.873579959219342</v>
      </c>
      <c r="N29" s="25">
        <f t="shared" si="4"/>
        <v>60.588406641421493</v>
      </c>
      <c r="O29" s="10">
        <v>2935</v>
      </c>
      <c r="P29" s="10">
        <v>996</v>
      </c>
      <c r="Q29" s="10">
        <v>2417</v>
      </c>
      <c r="R29" s="25">
        <f t="shared" si="5"/>
        <v>18.49111564229537</v>
      </c>
      <c r="S29" s="10">
        <v>31715</v>
      </c>
      <c r="T29" s="10">
        <v>17101</v>
      </c>
      <c r="U29" s="10">
        <v>15805</v>
      </c>
      <c r="W29" s="12">
        <f t="shared" si="6"/>
        <v>188.2347800757355</v>
      </c>
      <c r="X29" s="10">
        <v>6888</v>
      </c>
      <c r="Y29" s="10">
        <v>292</v>
      </c>
      <c r="AA29" s="12">
        <f t="shared" si="7"/>
        <v>558.31634139236814</v>
      </c>
      <c r="AB29" s="10">
        <v>1915</v>
      </c>
      <c r="AC29" s="10">
        <v>95955</v>
      </c>
      <c r="AD29" s="10">
        <v>5626</v>
      </c>
      <c r="AF29" s="12">
        <f>SUM(AB29:AC29:AD29:AE29)/(B29/1000)</f>
        <v>301.47392950771916</v>
      </c>
      <c r="AG29" s="10">
        <v>1968186</v>
      </c>
      <c r="AH29">
        <f t="shared" si="8"/>
        <v>5733.1371977861927</v>
      </c>
      <c r="AI29" s="25">
        <f t="shared" si="9"/>
        <v>9.7384088698933926</v>
      </c>
      <c r="AJ29" s="25">
        <f t="shared" si="10"/>
        <v>5.2584461021468494</v>
      </c>
      <c r="AO29" s="12" t="s">
        <v>138</v>
      </c>
      <c r="AP29" s="12" t="s">
        <v>138</v>
      </c>
      <c r="AQ29" s="12" t="s">
        <v>138</v>
      </c>
      <c r="AR29" s="11">
        <v>11.8</v>
      </c>
      <c r="AS29" s="10">
        <v>58</v>
      </c>
    </row>
    <row r="30" spans="1:45" x14ac:dyDescent="0.25">
      <c r="A30" s="5" t="s">
        <v>56</v>
      </c>
      <c r="B30" s="10">
        <v>124400</v>
      </c>
      <c r="C30" s="10">
        <v>11293392</v>
      </c>
      <c r="D30" s="18">
        <f t="shared" si="0"/>
        <v>90.78289389067524</v>
      </c>
      <c r="E30" s="10">
        <v>8987</v>
      </c>
      <c r="F30" s="10">
        <v>94605</v>
      </c>
      <c r="H30" s="25">
        <f t="shared" si="1"/>
        <v>832.733118971061</v>
      </c>
      <c r="I30" s="10">
        <v>2787</v>
      </c>
      <c r="J30" s="10">
        <v>20186</v>
      </c>
      <c r="L30" s="10">
        <f t="shared" si="2"/>
        <v>22.40353697749196</v>
      </c>
      <c r="M30" s="10">
        <f t="shared" si="3"/>
        <v>162.26688102893891</v>
      </c>
      <c r="N30" s="25">
        <f t="shared" si="4"/>
        <v>184.67041800643085</v>
      </c>
      <c r="O30" s="10">
        <v>3300</v>
      </c>
      <c r="P30" s="10">
        <v>721</v>
      </c>
      <c r="Q30" s="10">
        <v>2041</v>
      </c>
      <c r="R30" s="25">
        <f t="shared" si="5"/>
        <v>48.729903536977488</v>
      </c>
      <c r="S30" s="10">
        <v>29625</v>
      </c>
      <c r="T30" s="10">
        <v>4548</v>
      </c>
      <c r="U30" s="10">
        <v>25902</v>
      </c>
      <c r="W30" s="12">
        <f t="shared" si="6"/>
        <v>482.91800643086816</v>
      </c>
      <c r="X30" s="10">
        <v>9108</v>
      </c>
      <c r="Y30" s="10">
        <v>2983</v>
      </c>
      <c r="AA30" s="12">
        <f t="shared" si="7"/>
        <v>1646.2459807073953</v>
      </c>
      <c r="AB30" s="10">
        <v>14209</v>
      </c>
      <c r="AC30" s="10">
        <v>32245</v>
      </c>
      <c r="AD30" s="10">
        <v>0</v>
      </c>
      <c r="AF30" s="12">
        <f>SUM(AB30:AC30:AD30:AE30)/(B30/1000)</f>
        <v>373.42443729903533</v>
      </c>
      <c r="AG30" s="10">
        <v>5157515</v>
      </c>
      <c r="AH30">
        <f t="shared" si="8"/>
        <v>41459.123794212217</v>
      </c>
      <c r="AI30" s="25">
        <f t="shared" si="9"/>
        <v>3.9707688683406643</v>
      </c>
      <c r="AJ30" s="25">
        <f t="shared" si="10"/>
        <v>0.90070508762456325</v>
      </c>
      <c r="AO30" s="12" t="s">
        <v>138</v>
      </c>
      <c r="AP30" s="12" t="s">
        <v>138</v>
      </c>
      <c r="AQ30" s="12" t="s">
        <v>138</v>
      </c>
      <c r="AR30" s="11">
        <v>11.7</v>
      </c>
      <c r="AS30" s="10">
        <v>64</v>
      </c>
    </row>
    <row r="31" spans="1:45" x14ac:dyDescent="0.25">
      <c r="A31" s="5" t="s">
        <v>57</v>
      </c>
      <c r="B31" s="10">
        <v>146400</v>
      </c>
      <c r="C31" s="10">
        <v>1121863</v>
      </c>
      <c r="D31" s="18">
        <f t="shared" si="0"/>
        <v>7.6629986338797815</v>
      </c>
      <c r="E31" s="10">
        <v>28101</v>
      </c>
      <c r="F31" s="10">
        <v>38465</v>
      </c>
      <c r="H31" s="25">
        <f t="shared" si="1"/>
        <v>454.68579234972674</v>
      </c>
      <c r="I31" s="10">
        <v>5458</v>
      </c>
      <c r="J31" s="10">
        <v>19202</v>
      </c>
      <c r="K31" s="10">
        <v>1941</v>
      </c>
      <c r="L31" s="10">
        <f t="shared" si="2"/>
        <v>37.28142076502732</v>
      </c>
      <c r="M31" s="10">
        <f t="shared" si="3"/>
        <v>131.16120218579235</v>
      </c>
      <c r="N31" s="25">
        <f t="shared" si="4"/>
        <v>181.70081967213113</v>
      </c>
      <c r="O31" s="10">
        <v>5895</v>
      </c>
      <c r="P31" s="10">
        <v>730</v>
      </c>
      <c r="Q31" s="10">
        <v>758</v>
      </c>
      <c r="R31" s="25">
        <f t="shared" si="5"/>
        <v>50.430327868852459</v>
      </c>
      <c r="S31" s="10">
        <v>28294</v>
      </c>
      <c r="T31" s="10">
        <v>13251</v>
      </c>
      <c r="U31" s="10">
        <v>6134</v>
      </c>
      <c r="W31" s="12">
        <f t="shared" si="6"/>
        <v>325.67622950819668</v>
      </c>
      <c r="X31" s="10">
        <v>6893</v>
      </c>
      <c r="Y31" s="10">
        <v>3048</v>
      </c>
      <c r="AA31" s="12">
        <f t="shared" si="7"/>
        <v>1080.3961748633878</v>
      </c>
      <c r="AB31" s="10">
        <v>3011</v>
      </c>
      <c r="AC31" s="10">
        <v>156339</v>
      </c>
      <c r="AD31" s="10">
        <v>55180</v>
      </c>
      <c r="AF31" s="12">
        <f>SUM(AB31:AC31:AD31:AE31)/(B31/1000)</f>
        <v>1465.3688524590164</v>
      </c>
      <c r="AG31" s="10">
        <v>1157270</v>
      </c>
      <c r="AH31">
        <f t="shared" si="8"/>
        <v>7904.8497267759558</v>
      </c>
      <c r="AI31" s="25">
        <f t="shared" si="9"/>
        <v>13.667510606859246</v>
      </c>
      <c r="AJ31" s="25">
        <f t="shared" si="10"/>
        <v>18.537592783015199</v>
      </c>
      <c r="AO31" s="12" t="s">
        <v>138</v>
      </c>
      <c r="AP31" s="12" t="s">
        <v>138</v>
      </c>
      <c r="AQ31" s="12" t="s">
        <v>138</v>
      </c>
      <c r="AR31" s="11">
        <v>11.3</v>
      </c>
      <c r="AS31" s="10">
        <v>60</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S1" zoomScale="60" zoomScaleNormal="60" workbookViewId="0">
      <selection activeCell="A3" sqref="A3:XFD3"/>
    </sheetView>
  </sheetViews>
  <sheetFormatPr defaultRowHeight="15" x14ac:dyDescent="0.25"/>
  <cols>
    <col min="1" max="1" width="19.7109375" style="5" customWidth="1"/>
    <col min="3" max="3" width="13.2851562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3.14062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21"/>
      <c r="M1" s="21"/>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4" t="s">
        <v>89</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14" t="s">
        <v>86</v>
      </c>
      <c r="Q2" s="6" t="s">
        <v>14</v>
      </c>
      <c r="R2" s="8"/>
      <c r="S2" s="6" t="s">
        <v>15</v>
      </c>
      <c r="T2" s="6" t="s">
        <v>16</v>
      </c>
      <c r="U2" s="6" t="s">
        <v>17</v>
      </c>
      <c r="V2" s="15" t="s">
        <v>62</v>
      </c>
      <c r="W2" s="8"/>
      <c r="X2" s="6" t="s">
        <v>18</v>
      </c>
      <c r="Y2" s="6" t="s">
        <v>19</v>
      </c>
      <c r="Z2" s="15" t="s">
        <v>62</v>
      </c>
      <c r="AA2" s="8"/>
      <c r="AB2" s="15" t="s">
        <v>80</v>
      </c>
      <c r="AC2" s="15" t="s">
        <v>81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s="51" customFormat="1" x14ac:dyDescent="0.25">
      <c r="A3" s="48"/>
      <c r="B3" s="49"/>
      <c r="C3" s="49"/>
      <c r="D3" s="50"/>
      <c r="H3" s="52"/>
      <c r="L3" s="49"/>
      <c r="M3" s="49"/>
      <c r="N3" s="52"/>
      <c r="R3" s="52"/>
      <c r="W3" s="53"/>
      <c r="AA3" s="53"/>
      <c r="AF3" s="53"/>
      <c r="AI3" s="52"/>
      <c r="AJ3" s="52"/>
      <c r="AO3" s="53"/>
      <c r="AP3" s="53"/>
      <c r="AQ3" s="53"/>
    </row>
    <row r="4" spans="1:49" x14ac:dyDescent="0.25">
      <c r="A4" s="5" t="s">
        <v>30</v>
      </c>
      <c r="B4" s="10">
        <v>145500</v>
      </c>
      <c r="C4" s="10">
        <v>1145218</v>
      </c>
      <c r="D4" s="18">
        <f t="shared" ref="D4:D31" si="0">C4/B4</f>
        <v>7.870914089347079</v>
      </c>
      <c r="E4" s="10">
        <v>18252</v>
      </c>
      <c r="F4" s="10">
        <v>31332</v>
      </c>
      <c r="H4" s="25">
        <f t="shared" ref="H4:H31" si="1">(E4+F4)/(B4/1000)</f>
        <v>340.78350515463916</v>
      </c>
      <c r="I4" s="10">
        <v>5162</v>
      </c>
      <c r="J4" s="10">
        <v>21036</v>
      </c>
      <c r="L4" s="10">
        <f t="shared" ref="L4:L31" si="2">I4/(B4/1000)</f>
        <v>35.477663230240552</v>
      </c>
      <c r="M4" s="10">
        <f t="shared" ref="M4:M31" si="3">J4/(B4/1000)</f>
        <v>144.57731958762886</v>
      </c>
      <c r="N4" s="25">
        <f t="shared" ref="N4:N31" si="4">(I4+J4+K4)/(B4/1000)</f>
        <v>180.05498281786942</v>
      </c>
      <c r="O4" s="10">
        <v>6070</v>
      </c>
      <c r="P4" s="10">
        <v>682</v>
      </c>
      <c r="Q4" s="10">
        <v>1317</v>
      </c>
      <c r="R4" s="25">
        <f t="shared" ref="R4:R31" si="5">(O4+P4+Q4)/(B4/1000)</f>
        <v>55.457044673539521</v>
      </c>
      <c r="S4" s="10">
        <v>36559</v>
      </c>
      <c r="T4" s="10">
        <v>2473</v>
      </c>
      <c r="U4" s="10">
        <v>7323</v>
      </c>
      <c r="W4" s="12">
        <f t="shared" ref="W4:W31" si="6">(S4+T4+U4+V4)/(B4/1000)</f>
        <v>318.59106529209623</v>
      </c>
      <c r="X4" s="10">
        <v>5659</v>
      </c>
      <c r="Y4" s="10">
        <v>64</v>
      </c>
      <c r="AA4" s="12">
        <f t="shared" ref="AA4:AA31" si="7">(E4+F4+G4+I4+J4+K4+O4+P4+Q4+S4+T4+U4+V4+X4+Y4+Z4)/(B4/1000)</f>
        <v>934.21993127147766</v>
      </c>
      <c r="AB4" s="10">
        <v>13538</v>
      </c>
      <c r="AC4" s="10">
        <v>29596</v>
      </c>
      <c r="AD4" s="10">
        <v>0</v>
      </c>
      <c r="AF4" s="12">
        <f>SUM(AB4:AC4:AD4:AE4)/(B4/1000)</f>
        <v>296.45360824742266</v>
      </c>
      <c r="AG4" s="10">
        <v>806566</v>
      </c>
      <c r="AH4">
        <f t="shared" ref="AH4:AH31" si="8">AG4/(B4/1000)</f>
        <v>5543.4089347079034</v>
      </c>
      <c r="AI4" s="25">
        <f t="shared" ref="AI4:AI31" si="9">AA4/AH4*100</f>
        <v>16.852805598053973</v>
      </c>
      <c r="AJ4" s="25">
        <f t="shared" ref="AJ4:AJ31" si="10">AF4/AH4*100</f>
        <v>5.3478574598978881</v>
      </c>
      <c r="AK4" s="10">
        <v>12</v>
      </c>
      <c r="AL4" s="10">
        <v>42</v>
      </c>
      <c r="AM4" s="10">
        <v>0</v>
      </c>
      <c r="AN4" s="10">
        <v>54</v>
      </c>
      <c r="AO4" s="12">
        <f t="shared" ref="AO4:AO31" si="11">AK4/AN4*100</f>
        <v>22.222222222222221</v>
      </c>
      <c r="AP4" s="12">
        <f t="shared" ref="AP4:AP31" si="12">AL4/AN4*100</f>
        <v>77.777777777777786</v>
      </c>
      <c r="AQ4" s="12">
        <f t="shared" ref="AQ4:AQ31" si="13">AM4/AN4*100</f>
        <v>0</v>
      </c>
      <c r="AR4" s="11">
        <v>12.9</v>
      </c>
      <c r="AS4" s="10">
        <v>70</v>
      </c>
    </row>
    <row r="5" spans="1:49" x14ac:dyDescent="0.25">
      <c r="A5" s="5" t="s">
        <v>31</v>
      </c>
      <c r="B5" s="10">
        <v>100400</v>
      </c>
      <c r="C5" s="10">
        <v>876910</v>
      </c>
      <c r="D5" s="18">
        <f t="shared" si="0"/>
        <v>8.7341633466135455</v>
      </c>
      <c r="E5" s="10">
        <v>26825</v>
      </c>
      <c r="F5" s="10">
        <v>29728</v>
      </c>
      <c r="H5" s="25">
        <f t="shared" si="1"/>
        <v>563.27689243027885</v>
      </c>
      <c r="I5" s="10">
        <v>7230</v>
      </c>
      <c r="J5" s="10">
        <v>17635</v>
      </c>
      <c r="L5" s="10">
        <f t="shared" si="2"/>
        <v>72.011952191235054</v>
      </c>
      <c r="M5" s="10">
        <f t="shared" si="3"/>
        <v>175.64741035856574</v>
      </c>
      <c r="N5" s="25">
        <f t="shared" si="4"/>
        <v>247.65936254980079</v>
      </c>
      <c r="O5" s="10">
        <v>17733</v>
      </c>
      <c r="P5" s="10">
        <v>659</v>
      </c>
      <c r="Q5" s="10">
        <v>1200</v>
      </c>
      <c r="R5" s="25">
        <f t="shared" si="5"/>
        <v>195.13944223107569</v>
      </c>
      <c r="S5" s="10">
        <v>38151</v>
      </c>
      <c r="T5" s="10">
        <v>15410</v>
      </c>
      <c r="U5" s="10">
        <v>8280</v>
      </c>
      <c r="W5" s="12">
        <f t="shared" si="6"/>
        <v>615.94621513944219</v>
      </c>
      <c r="X5" s="10">
        <v>6252</v>
      </c>
      <c r="Y5" s="10">
        <v>1116</v>
      </c>
      <c r="AA5" s="12">
        <f t="shared" si="7"/>
        <v>1695.4083665338644</v>
      </c>
      <c r="AB5" s="10">
        <v>27408</v>
      </c>
      <c r="AC5" s="10">
        <v>122394</v>
      </c>
      <c r="AD5" s="10">
        <v>0</v>
      </c>
      <c r="AF5" s="12">
        <f>SUM(AB5:AC5:AD5:AE5)/(B5/1000)</f>
        <v>1492.0517928286852</v>
      </c>
      <c r="AG5" s="10">
        <v>947899</v>
      </c>
      <c r="AH5">
        <f t="shared" si="8"/>
        <v>9441.2250996015937</v>
      </c>
      <c r="AI5" s="25">
        <f t="shared" si="9"/>
        <v>17.957503911281687</v>
      </c>
      <c r="AJ5" s="25">
        <f t="shared" si="10"/>
        <v>15.803582449184987</v>
      </c>
      <c r="AK5" s="10">
        <v>0</v>
      </c>
      <c r="AL5" s="10">
        <v>54</v>
      </c>
      <c r="AM5" s="10">
        <v>0</v>
      </c>
      <c r="AN5" s="10">
        <v>54</v>
      </c>
      <c r="AO5" s="12">
        <f t="shared" si="11"/>
        <v>0</v>
      </c>
      <c r="AP5" s="12">
        <f t="shared" si="12"/>
        <v>100</v>
      </c>
      <c r="AQ5" s="12">
        <f t="shared" si="13"/>
        <v>0</v>
      </c>
      <c r="AR5" s="11">
        <v>12.3</v>
      </c>
      <c r="AS5" s="10">
        <v>59</v>
      </c>
    </row>
    <row r="6" spans="1:49" x14ac:dyDescent="0.25">
      <c r="A6" s="5" t="s">
        <v>32</v>
      </c>
      <c r="B6" s="10">
        <v>96900</v>
      </c>
      <c r="C6" s="10">
        <v>526327</v>
      </c>
      <c r="D6" s="18">
        <f t="shared" si="0"/>
        <v>5.4316511867905053</v>
      </c>
      <c r="E6" s="10">
        <v>11425</v>
      </c>
      <c r="F6" s="10">
        <v>24872</v>
      </c>
      <c r="H6" s="25">
        <f t="shared" si="1"/>
        <v>374.58204334365325</v>
      </c>
      <c r="I6" s="10">
        <v>2465</v>
      </c>
      <c r="J6" s="10">
        <v>15260</v>
      </c>
      <c r="L6" s="10">
        <f t="shared" si="2"/>
        <v>25.438596491228068</v>
      </c>
      <c r="M6" s="10">
        <f t="shared" si="3"/>
        <v>157.48194014447884</v>
      </c>
      <c r="N6" s="25">
        <f t="shared" si="4"/>
        <v>182.9205366357069</v>
      </c>
      <c r="O6" s="10">
        <v>2364</v>
      </c>
      <c r="P6" s="10">
        <v>161</v>
      </c>
      <c r="Q6" s="10">
        <v>575</v>
      </c>
      <c r="R6" s="25">
        <f t="shared" si="5"/>
        <v>31.99174406604747</v>
      </c>
      <c r="S6" s="10">
        <v>41828</v>
      </c>
      <c r="T6" s="10">
        <v>2297</v>
      </c>
      <c r="U6" s="10">
        <v>3486</v>
      </c>
      <c r="W6" s="12">
        <f t="shared" si="6"/>
        <v>491.34158926728583</v>
      </c>
      <c r="X6" s="10">
        <v>5359</v>
      </c>
      <c r="Y6" s="10">
        <v>43</v>
      </c>
      <c r="AA6" s="12">
        <f t="shared" si="7"/>
        <v>1136.5841073271413</v>
      </c>
      <c r="AB6" s="10">
        <v>29</v>
      </c>
      <c r="AC6" s="10">
        <v>32504</v>
      </c>
      <c r="AD6" s="10">
        <v>0</v>
      </c>
      <c r="AF6" s="12">
        <f>SUM(AB6:AC6:AD6:AE6)/(B6/1000)</f>
        <v>335.73787409700719</v>
      </c>
      <c r="AG6" s="10">
        <v>501367</v>
      </c>
      <c r="AH6">
        <f t="shared" si="8"/>
        <v>5174.0660474716196</v>
      </c>
      <c r="AI6" s="25">
        <f t="shared" si="9"/>
        <v>21.966942379534355</v>
      </c>
      <c r="AJ6" s="25">
        <f t="shared" si="10"/>
        <v>6.4888594582411683</v>
      </c>
      <c r="AK6" s="10">
        <v>0</v>
      </c>
      <c r="AL6" s="10">
        <v>30</v>
      </c>
      <c r="AM6" s="10">
        <v>0</v>
      </c>
      <c r="AN6" s="10">
        <v>30</v>
      </c>
      <c r="AO6" s="12">
        <f t="shared" si="11"/>
        <v>0</v>
      </c>
      <c r="AP6" s="12">
        <f t="shared" si="12"/>
        <v>100</v>
      </c>
      <c r="AQ6" s="12">
        <f t="shared" si="13"/>
        <v>0</v>
      </c>
      <c r="AR6" s="11">
        <v>12.6</v>
      </c>
      <c r="AS6" s="10">
        <v>54</v>
      </c>
    </row>
    <row r="7" spans="1:49" x14ac:dyDescent="0.25">
      <c r="A7" s="5" t="s">
        <v>33</v>
      </c>
      <c r="B7" s="10">
        <v>229300</v>
      </c>
      <c r="C7" s="10">
        <v>1732507</v>
      </c>
      <c r="D7" s="18">
        <f t="shared" si="0"/>
        <v>7.5556345399040561</v>
      </c>
      <c r="E7" s="10">
        <v>10543</v>
      </c>
      <c r="F7" s="10">
        <v>42957</v>
      </c>
      <c r="H7" s="25">
        <f t="shared" si="1"/>
        <v>233.31879633667683</v>
      </c>
      <c r="I7" s="10">
        <v>5315</v>
      </c>
      <c r="J7" s="10">
        <v>10598</v>
      </c>
      <c r="L7" s="10">
        <f t="shared" si="2"/>
        <v>23.179241168774531</v>
      </c>
      <c r="M7" s="10">
        <f t="shared" si="3"/>
        <v>46.218927169646747</v>
      </c>
      <c r="N7" s="25">
        <f t="shared" si="4"/>
        <v>69.398168338421286</v>
      </c>
      <c r="O7" s="10">
        <v>3228</v>
      </c>
      <c r="P7" s="10">
        <v>699</v>
      </c>
      <c r="Q7" s="10">
        <v>1056</v>
      </c>
      <c r="R7" s="25">
        <f t="shared" si="5"/>
        <v>21.73135630178805</v>
      </c>
      <c r="S7" s="10">
        <v>26037</v>
      </c>
      <c r="T7" s="10">
        <v>10778</v>
      </c>
      <c r="U7" s="10">
        <v>5296</v>
      </c>
      <c r="W7" s="12">
        <f t="shared" si="6"/>
        <v>183.65023986044483</v>
      </c>
      <c r="X7" s="10">
        <v>7479</v>
      </c>
      <c r="Y7" s="10">
        <v>3076</v>
      </c>
      <c r="AA7" s="12">
        <f t="shared" si="7"/>
        <v>554.12996075010903</v>
      </c>
      <c r="AB7" s="10">
        <v>15750</v>
      </c>
      <c r="AC7" s="10">
        <v>34422</v>
      </c>
      <c r="AD7" s="10">
        <v>0</v>
      </c>
      <c r="AF7" s="12">
        <f>SUM(AB7:AC7:AD7:AE7)/(B7/1000)</f>
        <v>218.80505887483645</v>
      </c>
      <c r="AG7" s="10">
        <v>1155301</v>
      </c>
      <c r="AH7">
        <f t="shared" si="8"/>
        <v>5038.3820322721322</v>
      </c>
      <c r="AI7" s="25">
        <f t="shared" si="9"/>
        <v>10.998172770559361</v>
      </c>
      <c r="AJ7" s="25">
        <f t="shared" si="10"/>
        <v>4.3427643531858795</v>
      </c>
      <c r="AK7" s="10">
        <v>22</v>
      </c>
      <c r="AL7" s="10">
        <v>38</v>
      </c>
      <c r="AM7" s="10">
        <v>0</v>
      </c>
      <c r="AN7" s="10">
        <v>60</v>
      </c>
      <c r="AO7" s="12">
        <f t="shared" si="11"/>
        <v>36.666666666666664</v>
      </c>
      <c r="AP7" s="12">
        <f t="shared" si="12"/>
        <v>63.333333333333329</v>
      </c>
      <c r="AQ7" s="12">
        <f t="shared" si="13"/>
        <v>0</v>
      </c>
      <c r="AR7" s="11">
        <v>12.8</v>
      </c>
      <c r="AS7" s="10">
        <v>58</v>
      </c>
    </row>
    <row r="8" spans="1:49" x14ac:dyDescent="0.25">
      <c r="A8" s="5" t="s">
        <v>34</v>
      </c>
      <c r="B8" s="10">
        <v>56500</v>
      </c>
      <c r="C8" s="10">
        <v>1234483</v>
      </c>
      <c r="D8" s="18">
        <f t="shared" si="0"/>
        <v>21.849256637168143</v>
      </c>
      <c r="E8" s="10">
        <v>2995</v>
      </c>
      <c r="F8" s="10">
        <v>18926</v>
      </c>
      <c r="H8" s="25">
        <f t="shared" si="1"/>
        <v>387.98230088495575</v>
      </c>
      <c r="I8" s="10">
        <v>1367</v>
      </c>
      <c r="J8" s="10">
        <v>5160</v>
      </c>
      <c r="L8" s="10">
        <f t="shared" si="2"/>
        <v>24.194690265486727</v>
      </c>
      <c r="M8" s="10">
        <f t="shared" si="3"/>
        <v>91.327433628318587</v>
      </c>
      <c r="N8" s="25">
        <f t="shared" si="4"/>
        <v>115.52212389380531</v>
      </c>
      <c r="O8" s="10">
        <v>1204</v>
      </c>
      <c r="P8" s="10">
        <v>216</v>
      </c>
      <c r="Q8" s="10">
        <v>304</v>
      </c>
      <c r="R8" s="25">
        <f t="shared" si="5"/>
        <v>30.513274336283185</v>
      </c>
      <c r="S8" s="10">
        <v>8538</v>
      </c>
      <c r="T8" s="10">
        <v>2085</v>
      </c>
      <c r="U8" s="10">
        <v>2553</v>
      </c>
      <c r="W8" s="12">
        <f t="shared" si="6"/>
        <v>233.20353982300884</v>
      </c>
      <c r="X8" s="10">
        <v>2888</v>
      </c>
      <c r="Y8" s="10">
        <v>32</v>
      </c>
      <c r="AA8" s="12">
        <f t="shared" si="7"/>
        <v>818.90265486725662</v>
      </c>
      <c r="AB8" s="10">
        <v>11979</v>
      </c>
      <c r="AC8" s="10">
        <v>8375</v>
      </c>
      <c r="AD8" s="10">
        <v>0</v>
      </c>
      <c r="AF8" s="12">
        <f>SUM(AB8:AC8:AD8:AE8)/(B8/1000)</f>
        <v>360.24778761061947</v>
      </c>
      <c r="AG8" s="10">
        <v>664017</v>
      </c>
      <c r="AH8">
        <f t="shared" si="8"/>
        <v>11752.513274336283</v>
      </c>
      <c r="AI8" s="25">
        <f t="shared" si="9"/>
        <v>6.9678938942828266</v>
      </c>
      <c r="AJ8" s="25">
        <f t="shared" si="10"/>
        <v>3.0652829671529496</v>
      </c>
      <c r="AK8" s="10">
        <v>36</v>
      </c>
      <c r="AL8" s="10">
        <v>0</v>
      </c>
      <c r="AM8" s="10">
        <v>0</v>
      </c>
      <c r="AN8" s="10">
        <v>36</v>
      </c>
      <c r="AO8" s="12">
        <f t="shared" si="11"/>
        <v>100</v>
      </c>
      <c r="AP8" s="12">
        <f t="shared" si="12"/>
        <v>0</v>
      </c>
      <c r="AQ8" s="12">
        <f t="shared" si="13"/>
        <v>0</v>
      </c>
      <c r="AR8" s="11">
        <v>14.1</v>
      </c>
      <c r="AS8" s="10">
        <v>59</v>
      </c>
    </row>
    <row r="9" spans="1:49" x14ac:dyDescent="0.25">
      <c r="A9" s="5" t="s">
        <v>35</v>
      </c>
      <c r="B9" s="10">
        <v>98900</v>
      </c>
      <c r="C9" s="10">
        <v>678115</v>
      </c>
      <c r="D9" s="18">
        <f t="shared" si="0"/>
        <v>6.8565722952477248</v>
      </c>
      <c r="E9" s="10">
        <v>5776</v>
      </c>
      <c r="F9" s="10">
        <v>20660</v>
      </c>
      <c r="H9" s="25">
        <f t="shared" si="1"/>
        <v>267.30030333670373</v>
      </c>
      <c r="I9" s="10">
        <v>3502</v>
      </c>
      <c r="J9" s="10">
        <v>16020</v>
      </c>
      <c r="L9" s="10">
        <f t="shared" si="2"/>
        <v>35.409504550050556</v>
      </c>
      <c r="M9" s="10">
        <f t="shared" si="3"/>
        <v>161.98179979777552</v>
      </c>
      <c r="N9" s="25">
        <f t="shared" si="4"/>
        <v>197.39130434782606</v>
      </c>
      <c r="O9" s="10">
        <v>1353</v>
      </c>
      <c r="P9" s="10">
        <v>462</v>
      </c>
      <c r="Q9" s="10">
        <v>455</v>
      </c>
      <c r="R9" s="25">
        <f t="shared" si="5"/>
        <v>22.952477249747218</v>
      </c>
      <c r="S9" s="10">
        <v>26385</v>
      </c>
      <c r="T9" s="10">
        <v>6099</v>
      </c>
      <c r="U9" s="10">
        <v>3526</v>
      </c>
      <c r="W9" s="12">
        <f t="shared" si="6"/>
        <v>364.1051567239636</v>
      </c>
      <c r="X9" s="10">
        <v>7154</v>
      </c>
      <c r="Y9" s="10">
        <v>1521</v>
      </c>
      <c r="AA9" s="12">
        <f t="shared" si="7"/>
        <v>939.46410515672392</v>
      </c>
      <c r="AB9" s="10">
        <v>501</v>
      </c>
      <c r="AC9" s="10">
        <v>20134</v>
      </c>
      <c r="AD9" s="10">
        <v>0</v>
      </c>
      <c r="AF9" s="12">
        <f>SUM(AB9:AC9:AD9:AE9)/(B9/1000)</f>
        <v>208.64509605662283</v>
      </c>
      <c r="AG9" s="10">
        <v>487175</v>
      </c>
      <c r="AH9">
        <f t="shared" si="8"/>
        <v>4925.9352881698678</v>
      </c>
      <c r="AI9" s="25">
        <f t="shared" si="9"/>
        <v>19.07179145071073</v>
      </c>
      <c r="AJ9" s="25">
        <f t="shared" si="10"/>
        <v>4.2356442756709605</v>
      </c>
      <c r="AK9" s="10">
        <v>6</v>
      </c>
      <c r="AL9" s="10">
        <v>30</v>
      </c>
      <c r="AM9" s="10">
        <v>0</v>
      </c>
      <c r="AN9" s="10">
        <v>36</v>
      </c>
      <c r="AO9" s="12">
        <f t="shared" si="11"/>
        <v>16.666666666666664</v>
      </c>
      <c r="AP9" s="12">
        <f t="shared" si="12"/>
        <v>83.333333333333343</v>
      </c>
      <c r="AQ9" s="12">
        <f t="shared" si="13"/>
        <v>0</v>
      </c>
      <c r="AR9" s="11">
        <v>11.8</v>
      </c>
      <c r="AS9" s="10">
        <v>45</v>
      </c>
    </row>
    <row r="10" spans="1:49" x14ac:dyDescent="0.25">
      <c r="A10" s="5" t="s">
        <v>36</v>
      </c>
      <c r="B10" s="10">
        <v>60800</v>
      </c>
      <c r="C10" s="10">
        <v>1178965</v>
      </c>
      <c r="D10" s="18">
        <f t="shared" si="0"/>
        <v>19.390871710526316</v>
      </c>
      <c r="E10" s="10">
        <v>7323</v>
      </c>
      <c r="F10" s="10">
        <v>29010</v>
      </c>
      <c r="H10" s="25">
        <f t="shared" si="1"/>
        <v>597.58223684210532</v>
      </c>
      <c r="I10" s="10">
        <v>2133</v>
      </c>
      <c r="J10" s="10">
        <v>13431</v>
      </c>
      <c r="L10" s="10">
        <f t="shared" si="2"/>
        <v>35.082236842105267</v>
      </c>
      <c r="M10" s="10">
        <f t="shared" si="3"/>
        <v>220.90460526315792</v>
      </c>
      <c r="N10" s="25">
        <f t="shared" si="4"/>
        <v>255.98684210526318</v>
      </c>
      <c r="O10" s="10">
        <v>1069</v>
      </c>
      <c r="P10" s="10">
        <v>401</v>
      </c>
      <c r="Q10" s="10">
        <v>2081</v>
      </c>
      <c r="R10" s="25">
        <f t="shared" si="5"/>
        <v>58.404605263157897</v>
      </c>
      <c r="S10" s="10">
        <v>30497</v>
      </c>
      <c r="T10" s="10">
        <v>10094</v>
      </c>
      <c r="U10" s="10">
        <v>7643</v>
      </c>
      <c r="W10" s="12">
        <f t="shared" si="6"/>
        <v>793.32236842105272</v>
      </c>
      <c r="X10" s="10">
        <v>6619</v>
      </c>
      <c r="Y10" s="10">
        <v>405</v>
      </c>
      <c r="AA10" s="12">
        <f t="shared" si="7"/>
        <v>1820.8223684210527</v>
      </c>
      <c r="AB10" s="10">
        <v>2042</v>
      </c>
      <c r="AC10" s="10">
        <v>24599</v>
      </c>
      <c r="AD10" s="10">
        <v>0</v>
      </c>
      <c r="AF10" s="12">
        <f>SUM(AB10:AC10:AD10:AE10)/(B10/1000)</f>
        <v>438.17434210526318</v>
      </c>
      <c r="AG10" s="10">
        <v>764524</v>
      </c>
      <c r="AH10">
        <f t="shared" si="8"/>
        <v>12574.407894736843</v>
      </c>
      <c r="AI10" s="25">
        <f t="shared" si="9"/>
        <v>14.480382564837729</v>
      </c>
      <c r="AJ10" s="25">
        <f t="shared" si="10"/>
        <v>3.4846518879721233</v>
      </c>
      <c r="AK10" s="10">
        <v>8</v>
      </c>
      <c r="AL10" s="10">
        <v>48</v>
      </c>
      <c r="AM10" s="10">
        <v>0</v>
      </c>
      <c r="AN10" s="10">
        <v>56</v>
      </c>
      <c r="AO10" s="12">
        <f t="shared" si="11"/>
        <v>14.285714285714285</v>
      </c>
      <c r="AP10" s="12">
        <f t="shared" si="12"/>
        <v>85.714285714285708</v>
      </c>
      <c r="AQ10" s="12">
        <f t="shared" si="13"/>
        <v>0</v>
      </c>
      <c r="AR10" s="11">
        <v>14.6</v>
      </c>
      <c r="AS10" s="10">
        <v>71</v>
      </c>
    </row>
    <row r="11" spans="1:49" x14ac:dyDescent="0.25">
      <c r="A11" s="5" t="s">
        <v>37</v>
      </c>
      <c r="B11" s="10">
        <v>141300</v>
      </c>
      <c r="C11" s="10">
        <v>1261934</v>
      </c>
      <c r="D11" s="18">
        <f t="shared" si="0"/>
        <v>8.9308846426043882</v>
      </c>
      <c r="E11" s="10">
        <v>4864</v>
      </c>
      <c r="F11" s="10">
        <v>40674</v>
      </c>
      <c r="H11" s="25">
        <f t="shared" si="1"/>
        <v>322.27883934890303</v>
      </c>
      <c r="I11" s="10">
        <v>4024</v>
      </c>
      <c r="J11" s="10">
        <v>13019</v>
      </c>
      <c r="L11" s="10">
        <f t="shared" si="2"/>
        <v>28.478414720452935</v>
      </c>
      <c r="M11" s="10">
        <f t="shared" si="3"/>
        <v>92.137296532200978</v>
      </c>
      <c r="N11" s="25">
        <f t="shared" si="4"/>
        <v>120.61571125265392</v>
      </c>
      <c r="O11" s="10">
        <v>3346</v>
      </c>
      <c r="P11" s="10">
        <v>678</v>
      </c>
      <c r="Q11" s="10">
        <v>608</v>
      </c>
      <c r="R11" s="25">
        <f t="shared" si="5"/>
        <v>32.781316348195325</v>
      </c>
      <c r="S11" s="10">
        <v>8051</v>
      </c>
      <c r="T11" s="10">
        <v>11751</v>
      </c>
      <c r="U11" s="10">
        <v>5288</v>
      </c>
      <c r="W11" s="12">
        <f t="shared" si="6"/>
        <v>177.56546355272468</v>
      </c>
      <c r="X11" s="10">
        <v>5988</v>
      </c>
      <c r="Y11" s="10">
        <v>313</v>
      </c>
      <c r="AA11" s="12">
        <f t="shared" si="7"/>
        <v>697.83439490445858</v>
      </c>
      <c r="AB11" s="10">
        <v>38</v>
      </c>
      <c r="AC11" s="10">
        <v>19384</v>
      </c>
      <c r="AD11" s="10">
        <v>71</v>
      </c>
      <c r="AF11" s="12">
        <f>SUM(AB11:AC11:AD11:AE11)/(B11/1000)</f>
        <v>137.95470629865534</v>
      </c>
      <c r="AG11" s="10">
        <v>760002</v>
      </c>
      <c r="AH11">
        <f t="shared" si="8"/>
        <v>5378.6411889596602</v>
      </c>
      <c r="AI11" s="25">
        <f t="shared" si="9"/>
        <v>12.974176383746357</v>
      </c>
      <c r="AJ11" s="25">
        <f t="shared" si="10"/>
        <v>2.5648616714166539</v>
      </c>
      <c r="AK11" s="10">
        <v>13</v>
      </c>
      <c r="AL11" s="10">
        <v>27</v>
      </c>
      <c r="AM11" s="10">
        <v>0</v>
      </c>
      <c r="AN11" s="10">
        <v>40</v>
      </c>
      <c r="AO11" s="12">
        <f t="shared" si="11"/>
        <v>32.5</v>
      </c>
      <c r="AP11" s="12">
        <f t="shared" si="12"/>
        <v>67.5</v>
      </c>
      <c r="AQ11" s="12">
        <f t="shared" si="13"/>
        <v>0</v>
      </c>
      <c r="AR11" s="11">
        <v>13.1</v>
      </c>
      <c r="AS11" s="10">
        <v>56</v>
      </c>
    </row>
    <row r="12" spans="1:49" x14ac:dyDescent="0.25">
      <c r="A12" s="5" t="s">
        <v>38</v>
      </c>
      <c r="B12" s="10">
        <v>95900</v>
      </c>
      <c r="C12" s="10">
        <v>986034</v>
      </c>
      <c r="D12" s="18">
        <f t="shared" si="0"/>
        <v>10.281897810218979</v>
      </c>
      <c r="E12" s="10">
        <v>5816</v>
      </c>
      <c r="F12" s="10">
        <v>28857</v>
      </c>
      <c r="H12" s="25">
        <f t="shared" si="1"/>
        <v>361.55370177267986</v>
      </c>
      <c r="I12" s="10">
        <v>2987</v>
      </c>
      <c r="J12" s="10">
        <v>21819</v>
      </c>
      <c r="L12" s="10">
        <f t="shared" si="2"/>
        <v>31.147028154327423</v>
      </c>
      <c r="M12" s="10">
        <f t="shared" si="3"/>
        <v>227.51824817518246</v>
      </c>
      <c r="N12" s="25">
        <f t="shared" si="4"/>
        <v>258.66527632950988</v>
      </c>
      <c r="O12" s="10">
        <v>2946</v>
      </c>
      <c r="P12" s="10">
        <v>437</v>
      </c>
      <c r="Q12" s="10">
        <v>358</v>
      </c>
      <c r="R12" s="25">
        <f t="shared" si="5"/>
        <v>39.00938477580813</v>
      </c>
      <c r="S12" s="10">
        <v>22466</v>
      </c>
      <c r="T12" s="10">
        <v>5394</v>
      </c>
      <c r="U12" s="10">
        <v>9591</v>
      </c>
      <c r="W12" s="12">
        <f t="shared" si="6"/>
        <v>390.52137643378518</v>
      </c>
      <c r="X12" s="10">
        <v>7902</v>
      </c>
      <c r="Y12" s="10">
        <v>0</v>
      </c>
      <c r="AA12" s="12">
        <f t="shared" si="7"/>
        <v>1132.148070907195</v>
      </c>
      <c r="AB12" s="10">
        <v>0</v>
      </c>
      <c r="AC12" s="10">
        <v>56324</v>
      </c>
      <c r="AD12" s="10">
        <v>0</v>
      </c>
      <c r="AF12" s="12">
        <f>SUM(AB12:AC12:AD12:AE12)/(B12/1000)</f>
        <v>587.32012513034408</v>
      </c>
      <c r="AG12" s="10">
        <v>731720</v>
      </c>
      <c r="AH12">
        <f t="shared" si="8"/>
        <v>7630.0312825860265</v>
      </c>
      <c r="AI12" s="25">
        <f t="shared" si="9"/>
        <v>14.838052807084679</v>
      </c>
      <c r="AJ12" s="25">
        <f t="shared" si="10"/>
        <v>7.6974799103482203</v>
      </c>
      <c r="AK12" s="10">
        <v>9</v>
      </c>
      <c r="AL12" s="10">
        <v>21</v>
      </c>
      <c r="AM12" s="10">
        <v>0</v>
      </c>
      <c r="AN12" s="10">
        <v>30</v>
      </c>
      <c r="AO12" s="12">
        <f t="shared" si="11"/>
        <v>30</v>
      </c>
      <c r="AP12" s="12">
        <f t="shared" si="12"/>
        <v>70</v>
      </c>
      <c r="AQ12" s="12">
        <f t="shared" si="13"/>
        <v>0</v>
      </c>
      <c r="AR12" s="11">
        <v>12</v>
      </c>
      <c r="AS12" s="10">
        <v>50</v>
      </c>
    </row>
    <row r="13" spans="1:49" x14ac:dyDescent="0.25">
      <c r="A13" s="5" t="s">
        <v>39</v>
      </c>
      <c r="B13" s="10">
        <v>209100</v>
      </c>
      <c r="C13" s="10">
        <v>1490432</v>
      </c>
      <c r="D13" s="18">
        <f t="shared" si="0"/>
        <v>7.127843137254902</v>
      </c>
      <c r="E13" s="10">
        <v>12938</v>
      </c>
      <c r="F13" s="10">
        <v>36807</v>
      </c>
      <c r="H13" s="25">
        <f t="shared" si="1"/>
        <v>237.90052606408418</v>
      </c>
      <c r="I13" s="10">
        <v>4744</v>
      </c>
      <c r="J13" s="10">
        <v>15140</v>
      </c>
      <c r="L13" s="10">
        <f t="shared" si="2"/>
        <v>22.687709230033477</v>
      </c>
      <c r="M13" s="10">
        <f t="shared" si="3"/>
        <v>72.405547584887614</v>
      </c>
      <c r="N13" s="25">
        <f t="shared" si="4"/>
        <v>95.093256814921091</v>
      </c>
      <c r="O13" s="10">
        <v>8511</v>
      </c>
      <c r="P13" s="10">
        <v>625</v>
      </c>
      <c r="Q13" s="10">
        <v>922</v>
      </c>
      <c r="R13" s="25">
        <f t="shared" si="5"/>
        <v>48.101386896221904</v>
      </c>
      <c r="S13" s="10">
        <v>30366</v>
      </c>
      <c r="T13" s="10">
        <v>8258</v>
      </c>
      <c r="U13" s="10">
        <v>10662</v>
      </c>
      <c r="W13" s="12">
        <f t="shared" si="6"/>
        <v>235.70540411286467</v>
      </c>
      <c r="X13" s="10">
        <v>10635</v>
      </c>
      <c r="Y13" s="10">
        <v>3064</v>
      </c>
      <c r="AA13" s="12">
        <f t="shared" si="7"/>
        <v>682.31468197034917</v>
      </c>
      <c r="AB13" s="10">
        <v>0</v>
      </c>
      <c r="AC13" s="10">
        <v>38978</v>
      </c>
      <c r="AD13" s="10">
        <v>8693</v>
      </c>
      <c r="AF13" s="12">
        <f>SUM(AB13:AC13:AD13:AE13)/(B13/1000)</f>
        <v>227.98182687709232</v>
      </c>
      <c r="AG13" s="10">
        <v>1045736</v>
      </c>
      <c r="AH13">
        <f t="shared" si="8"/>
        <v>5001.1286465805833</v>
      </c>
      <c r="AI13" s="25">
        <f t="shared" si="9"/>
        <v>13.643213966048794</v>
      </c>
      <c r="AJ13" s="25">
        <f t="shared" si="10"/>
        <v>4.5586075261825165</v>
      </c>
      <c r="AK13" s="10">
        <v>7</v>
      </c>
      <c r="AL13" s="10">
        <v>41</v>
      </c>
      <c r="AM13" s="10">
        <v>0</v>
      </c>
      <c r="AN13" s="10">
        <v>48</v>
      </c>
      <c r="AO13" s="12">
        <f t="shared" si="11"/>
        <v>14.583333333333334</v>
      </c>
      <c r="AP13" s="12">
        <f t="shared" si="12"/>
        <v>85.416666666666657</v>
      </c>
      <c r="AQ13" s="12">
        <f t="shared" si="13"/>
        <v>0</v>
      </c>
      <c r="AR13" s="11">
        <v>11.2</v>
      </c>
      <c r="AS13" s="10">
        <v>43</v>
      </c>
    </row>
    <row r="14" spans="1:49" x14ac:dyDescent="0.25">
      <c r="A14" s="5" t="s">
        <v>40</v>
      </c>
      <c r="B14" s="10">
        <v>127700</v>
      </c>
      <c r="C14" s="10">
        <v>1223277</v>
      </c>
      <c r="D14" s="18">
        <f t="shared" si="0"/>
        <v>9.5793030540328896</v>
      </c>
      <c r="E14" s="10">
        <v>14589</v>
      </c>
      <c r="F14" s="10">
        <v>37346</v>
      </c>
      <c r="H14" s="25">
        <f t="shared" si="1"/>
        <v>406.69537979639779</v>
      </c>
      <c r="I14" s="10">
        <v>2572</v>
      </c>
      <c r="J14" s="10">
        <v>6964</v>
      </c>
      <c r="L14" s="10">
        <f t="shared" si="2"/>
        <v>20.14095536413469</v>
      </c>
      <c r="M14" s="10">
        <f t="shared" si="3"/>
        <v>54.534064212999219</v>
      </c>
      <c r="N14" s="25">
        <f t="shared" si="4"/>
        <v>74.675019577133909</v>
      </c>
      <c r="O14" s="10">
        <v>2325</v>
      </c>
      <c r="P14" s="10">
        <v>560</v>
      </c>
      <c r="Q14" s="10">
        <v>995</v>
      </c>
      <c r="R14" s="25">
        <f t="shared" si="5"/>
        <v>30.383711824588879</v>
      </c>
      <c r="S14" s="10">
        <v>14942</v>
      </c>
      <c r="T14" s="10">
        <v>5854</v>
      </c>
      <c r="U14" s="10">
        <v>6184</v>
      </c>
      <c r="W14" s="12">
        <f t="shared" si="6"/>
        <v>211.27642913077526</v>
      </c>
      <c r="X14" s="10">
        <v>5468</v>
      </c>
      <c r="Y14" s="10">
        <v>113</v>
      </c>
      <c r="AA14" s="12">
        <f t="shared" si="7"/>
        <v>766.73453406421299</v>
      </c>
      <c r="AB14" s="10">
        <v>1737</v>
      </c>
      <c r="AC14" s="10">
        <v>67052</v>
      </c>
      <c r="AD14" s="10">
        <v>559</v>
      </c>
      <c r="AF14" s="12">
        <f>SUM(AB14:AC14:AD14:AE14)/(B14/1000)</f>
        <v>543.05403288958496</v>
      </c>
      <c r="AG14" s="10">
        <v>843342</v>
      </c>
      <c r="AH14">
        <f t="shared" si="8"/>
        <v>6604.0877055599058</v>
      </c>
      <c r="AI14" s="25">
        <f t="shared" si="9"/>
        <v>11.609999264829691</v>
      </c>
      <c r="AJ14" s="25">
        <f t="shared" si="10"/>
        <v>8.2229984988296554</v>
      </c>
      <c r="AK14" s="10">
        <v>9</v>
      </c>
      <c r="AL14" s="10">
        <v>27</v>
      </c>
      <c r="AM14" s="10">
        <v>0</v>
      </c>
      <c r="AN14" s="10">
        <v>36</v>
      </c>
      <c r="AO14" s="12">
        <f t="shared" si="11"/>
        <v>25</v>
      </c>
      <c r="AP14" s="12">
        <f t="shared" si="12"/>
        <v>75</v>
      </c>
      <c r="AQ14" s="12">
        <f t="shared" si="13"/>
        <v>0</v>
      </c>
      <c r="AR14" s="11">
        <v>12.6</v>
      </c>
      <c r="AS14" s="10">
        <v>68</v>
      </c>
    </row>
    <row r="15" spans="1:49" x14ac:dyDescent="0.25">
      <c r="A15" s="5" t="s">
        <v>41</v>
      </c>
      <c r="B15" s="10">
        <v>90700</v>
      </c>
      <c r="C15" s="10">
        <v>1519500</v>
      </c>
      <c r="D15" s="18">
        <f t="shared" si="0"/>
        <v>16.753031973539141</v>
      </c>
      <c r="E15" s="10">
        <v>9825</v>
      </c>
      <c r="F15" s="10">
        <v>34915</v>
      </c>
      <c r="H15" s="25">
        <f t="shared" si="1"/>
        <v>493.2745314222712</v>
      </c>
      <c r="I15" s="10">
        <v>1533</v>
      </c>
      <c r="J15" s="10">
        <v>5698</v>
      </c>
      <c r="L15" s="10">
        <f t="shared" si="2"/>
        <v>16.901874310915105</v>
      </c>
      <c r="M15" s="10">
        <f t="shared" si="3"/>
        <v>62.822491730981255</v>
      </c>
      <c r="N15" s="25">
        <f t="shared" si="4"/>
        <v>79.72436604189636</v>
      </c>
      <c r="O15" s="10">
        <v>2641</v>
      </c>
      <c r="P15" s="10">
        <v>345</v>
      </c>
      <c r="Q15" s="10">
        <v>406</v>
      </c>
      <c r="R15" s="25">
        <f t="shared" si="5"/>
        <v>37.398015435501655</v>
      </c>
      <c r="S15" s="10">
        <v>11003</v>
      </c>
      <c r="T15" s="10">
        <v>3928</v>
      </c>
      <c r="U15" s="10">
        <v>3119</v>
      </c>
      <c r="W15" s="12">
        <f t="shared" si="6"/>
        <v>199.00771775082688</v>
      </c>
      <c r="X15" s="10">
        <v>5836</v>
      </c>
      <c r="Y15" s="10">
        <v>262</v>
      </c>
      <c r="AA15" s="12">
        <f t="shared" si="7"/>
        <v>876.63726571113557</v>
      </c>
      <c r="AB15" s="10">
        <v>1651</v>
      </c>
      <c r="AC15" s="10">
        <v>19312</v>
      </c>
      <c r="AD15" s="10">
        <v>141</v>
      </c>
      <c r="AF15" s="12">
        <f>SUM(AB15:AC15:AD15:AE15)/(B15/1000)</f>
        <v>232.67916207276735</v>
      </c>
      <c r="AG15" s="10">
        <v>864663</v>
      </c>
      <c r="AH15">
        <f t="shared" si="8"/>
        <v>9533.2194046306504</v>
      </c>
      <c r="AI15" s="25">
        <f t="shared" si="9"/>
        <v>9.1956056868398424</v>
      </c>
      <c r="AJ15" s="25">
        <f t="shared" si="10"/>
        <v>2.4407196792276298</v>
      </c>
      <c r="AK15" s="10">
        <v>36</v>
      </c>
      <c r="AL15" s="10">
        <v>6</v>
      </c>
      <c r="AM15" s="10">
        <v>0</v>
      </c>
      <c r="AN15" s="10">
        <v>42</v>
      </c>
      <c r="AO15" s="12">
        <f t="shared" si="11"/>
        <v>85.714285714285708</v>
      </c>
      <c r="AP15" s="12">
        <f t="shared" si="12"/>
        <v>14.285714285714285</v>
      </c>
      <c r="AQ15" s="12">
        <f t="shared" si="13"/>
        <v>0</v>
      </c>
      <c r="AR15" s="11">
        <v>11.7</v>
      </c>
      <c r="AS15" s="10">
        <v>54</v>
      </c>
    </row>
    <row r="16" spans="1:49" x14ac:dyDescent="0.25">
      <c r="A16" s="5" t="s">
        <v>42</v>
      </c>
      <c r="B16" s="10">
        <v>34850</v>
      </c>
      <c r="C16" s="10">
        <v>1647537</v>
      </c>
      <c r="D16" s="18">
        <f t="shared" si="0"/>
        <v>47.27509325681492</v>
      </c>
      <c r="E16" s="10">
        <v>2024</v>
      </c>
      <c r="F16" s="10">
        <v>28579</v>
      </c>
      <c r="H16" s="25">
        <f t="shared" si="1"/>
        <v>878.13486370157818</v>
      </c>
      <c r="I16" s="10">
        <v>772</v>
      </c>
      <c r="J16" s="10">
        <v>4235</v>
      </c>
      <c r="L16" s="10">
        <f t="shared" si="2"/>
        <v>22.152080344332855</v>
      </c>
      <c r="M16" s="10">
        <f t="shared" si="3"/>
        <v>121.52080344332855</v>
      </c>
      <c r="N16" s="25">
        <f t="shared" si="4"/>
        <v>143.67288378766139</v>
      </c>
      <c r="O16" s="10">
        <v>1197</v>
      </c>
      <c r="P16" s="10">
        <v>165</v>
      </c>
      <c r="Q16" s="10">
        <v>406</v>
      </c>
      <c r="R16" s="25">
        <f t="shared" si="5"/>
        <v>50.731707317073166</v>
      </c>
      <c r="S16" s="10">
        <v>12406</v>
      </c>
      <c r="T16" s="10">
        <v>1066</v>
      </c>
      <c r="U16" s="10">
        <v>8908</v>
      </c>
      <c r="W16" s="12">
        <f t="shared" si="6"/>
        <v>642.18077474892391</v>
      </c>
      <c r="X16" s="10">
        <v>2796</v>
      </c>
      <c r="Y16" s="10">
        <v>185</v>
      </c>
      <c r="AA16" s="12">
        <f t="shared" si="7"/>
        <v>1800.2582496413199</v>
      </c>
      <c r="AB16" s="10">
        <v>155</v>
      </c>
      <c r="AC16" s="10">
        <v>3781</v>
      </c>
      <c r="AD16" s="10">
        <v>0</v>
      </c>
      <c r="AF16" s="12">
        <f>SUM(AB16:AC16:AD16:AE16)/(B16/1000)</f>
        <v>112.94117647058823</v>
      </c>
      <c r="AG16" s="10">
        <v>880505</v>
      </c>
      <c r="AH16">
        <f t="shared" si="8"/>
        <v>25265.566714490673</v>
      </c>
      <c r="AI16" s="25">
        <f t="shared" si="9"/>
        <v>7.1253428430275809</v>
      </c>
      <c r="AJ16" s="25">
        <f t="shared" si="10"/>
        <v>0.44701620093014804</v>
      </c>
      <c r="AK16" s="10">
        <v>36</v>
      </c>
      <c r="AL16" s="10">
        <v>6</v>
      </c>
      <c r="AM16" s="10">
        <v>0</v>
      </c>
      <c r="AN16" s="10">
        <v>42</v>
      </c>
      <c r="AO16" s="12">
        <f t="shared" si="11"/>
        <v>85.714285714285708</v>
      </c>
      <c r="AP16" s="12">
        <f t="shared" si="12"/>
        <v>14.285714285714285</v>
      </c>
      <c r="AQ16" s="12">
        <f t="shared" si="13"/>
        <v>0</v>
      </c>
      <c r="AR16" s="11">
        <v>11.8</v>
      </c>
      <c r="AS16" s="10">
        <v>79</v>
      </c>
    </row>
    <row r="17" spans="1:45" x14ac:dyDescent="0.25">
      <c r="A17" s="5" t="s">
        <v>43</v>
      </c>
      <c r="B17" s="10">
        <v>301000</v>
      </c>
      <c r="C17" s="10">
        <v>2203034</v>
      </c>
      <c r="D17" s="18">
        <f t="shared" si="0"/>
        <v>7.3190498338870436</v>
      </c>
      <c r="E17" s="10">
        <v>5625</v>
      </c>
      <c r="F17" s="10">
        <v>77747</v>
      </c>
      <c r="H17" s="25">
        <f t="shared" si="1"/>
        <v>276.98338870431894</v>
      </c>
      <c r="I17" s="10">
        <v>4598</v>
      </c>
      <c r="J17" s="10">
        <v>19721</v>
      </c>
      <c r="L17" s="10">
        <f t="shared" si="2"/>
        <v>15.275747508305647</v>
      </c>
      <c r="M17" s="10">
        <f t="shared" si="3"/>
        <v>65.518272425249165</v>
      </c>
      <c r="N17" s="25">
        <f t="shared" si="4"/>
        <v>80.794019933554821</v>
      </c>
      <c r="O17" s="10">
        <v>3062</v>
      </c>
      <c r="P17" s="10">
        <v>1364</v>
      </c>
      <c r="Q17" s="10">
        <v>573</v>
      </c>
      <c r="R17" s="25">
        <f t="shared" si="5"/>
        <v>16.607973421926911</v>
      </c>
      <c r="S17" s="10">
        <v>30460</v>
      </c>
      <c r="T17" s="10">
        <v>9800</v>
      </c>
      <c r="U17" s="10">
        <v>9953</v>
      </c>
      <c r="W17" s="12">
        <f t="shared" si="6"/>
        <v>166.82059800664453</v>
      </c>
      <c r="X17" s="10">
        <v>13130</v>
      </c>
      <c r="Y17" s="10">
        <v>546</v>
      </c>
      <c r="AA17" s="12">
        <f t="shared" si="7"/>
        <v>586.641196013289</v>
      </c>
      <c r="AB17" s="10">
        <v>0</v>
      </c>
      <c r="AC17" s="10">
        <v>72235</v>
      </c>
      <c r="AD17" s="10">
        <v>1669</v>
      </c>
      <c r="AF17" s="12">
        <f>SUM(AB17:AC17:AD17:AE17)/(B17/1000)</f>
        <v>245.5282392026578</v>
      </c>
      <c r="AG17" s="10">
        <v>1347359</v>
      </c>
      <c r="AH17">
        <f t="shared" si="8"/>
        <v>4476.2757475083054</v>
      </c>
      <c r="AI17" s="25">
        <f t="shared" si="9"/>
        <v>13.105564292812829</v>
      </c>
      <c r="AJ17" s="25">
        <f t="shared" si="10"/>
        <v>5.4851008528536198</v>
      </c>
      <c r="AK17" s="10">
        <v>18</v>
      </c>
      <c r="AL17" s="10">
        <v>42</v>
      </c>
      <c r="AM17" s="10">
        <v>0</v>
      </c>
      <c r="AN17" s="10">
        <v>60</v>
      </c>
      <c r="AO17" s="12">
        <f t="shared" si="11"/>
        <v>30</v>
      </c>
      <c r="AP17" s="12">
        <f t="shared" si="12"/>
        <v>70</v>
      </c>
      <c r="AQ17" s="12">
        <f t="shared" si="13"/>
        <v>0</v>
      </c>
      <c r="AR17" s="11">
        <v>13.1</v>
      </c>
      <c r="AS17" s="10">
        <v>67</v>
      </c>
    </row>
    <row r="18" spans="1:45" x14ac:dyDescent="0.25">
      <c r="A18" s="5" t="s">
        <v>44</v>
      </c>
      <c r="B18" s="10">
        <v>176100</v>
      </c>
      <c r="C18" s="10">
        <v>3324903</v>
      </c>
      <c r="D18" s="18">
        <f t="shared" si="0"/>
        <v>18.880766609880748</v>
      </c>
      <c r="E18" s="10">
        <v>11280</v>
      </c>
      <c r="F18" s="10">
        <v>73219</v>
      </c>
      <c r="H18" s="25">
        <f t="shared" si="1"/>
        <v>479.83532084043156</v>
      </c>
      <c r="I18" s="10">
        <v>2695</v>
      </c>
      <c r="J18" s="10">
        <v>18292</v>
      </c>
      <c r="L18" s="10">
        <f t="shared" si="2"/>
        <v>15.303804656445202</v>
      </c>
      <c r="M18" s="10">
        <f t="shared" si="3"/>
        <v>103.87279954571267</v>
      </c>
      <c r="N18" s="25">
        <f t="shared" si="4"/>
        <v>119.17660420215788</v>
      </c>
      <c r="O18" s="10">
        <v>6021</v>
      </c>
      <c r="P18" s="10">
        <v>443</v>
      </c>
      <c r="Q18" s="10">
        <v>628</v>
      </c>
      <c r="R18" s="25">
        <f t="shared" si="5"/>
        <v>40.272572402044297</v>
      </c>
      <c r="S18" s="10">
        <v>11514</v>
      </c>
      <c r="T18" s="10">
        <v>5355</v>
      </c>
      <c r="U18" s="10">
        <v>5367</v>
      </c>
      <c r="W18" s="12">
        <f t="shared" si="6"/>
        <v>126.26916524701875</v>
      </c>
      <c r="X18" s="10">
        <v>7561</v>
      </c>
      <c r="Y18" s="10">
        <v>4430</v>
      </c>
      <c r="AA18" s="12">
        <f t="shared" si="7"/>
        <v>833.64565587734239</v>
      </c>
      <c r="AB18" s="10">
        <v>6124</v>
      </c>
      <c r="AC18" s="10">
        <v>28611</v>
      </c>
      <c r="AD18" s="10">
        <v>0</v>
      </c>
      <c r="AF18" s="12">
        <f>SUM(AB18:AC18:AD18:AE18)/(B18/1000)</f>
        <v>197.2458830210108</v>
      </c>
      <c r="AG18" s="10">
        <v>1824096</v>
      </c>
      <c r="AH18">
        <f t="shared" si="8"/>
        <v>10358.296422487223</v>
      </c>
      <c r="AI18" s="25">
        <f t="shared" si="9"/>
        <v>8.0480961528340611</v>
      </c>
      <c r="AJ18" s="25">
        <f t="shared" si="10"/>
        <v>1.9042309176709997</v>
      </c>
      <c r="AK18" s="10">
        <v>48</v>
      </c>
      <c r="AL18" s="10">
        <v>12</v>
      </c>
      <c r="AM18" s="10">
        <v>0</v>
      </c>
      <c r="AN18" s="10">
        <v>60</v>
      </c>
      <c r="AO18" s="12">
        <f t="shared" si="11"/>
        <v>80</v>
      </c>
      <c r="AP18" s="12">
        <f t="shared" si="12"/>
        <v>20</v>
      </c>
      <c r="AQ18" s="12">
        <f t="shared" si="13"/>
        <v>0</v>
      </c>
      <c r="AR18" s="11">
        <v>13.4</v>
      </c>
      <c r="AS18" s="10">
        <v>83</v>
      </c>
    </row>
    <row r="19" spans="1:45" x14ac:dyDescent="0.25">
      <c r="A19" s="5" t="s">
        <v>45</v>
      </c>
      <c r="B19" s="10">
        <v>277500</v>
      </c>
      <c r="C19" s="10">
        <v>2342271</v>
      </c>
      <c r="D19" s="18">
        <f t="shared" si="0"/>
        <v>8.4406162162162168</v>
      </c>
      <c r="E19" s="10">
        <v>23024</v>
      </c>
      <c r="F19" s="10">
        <v>55762</v>
      </c>
      <c r="H19" s="25">
        <f t="shared" si="1"/>
        <v>283.91351351351352</v>
      </c>
      <c r="I19" s="10">
        <v>5937</v>
      </c>
      <c r="J19" s="10">
        <v>25026</v>
      </c>
      <c r="L19" s="10">
        <f t="shared" si="2"/>
        <v>21.394594594594594</v>
      </c>
      <c r="M19" s="10">
        <f t="shared" si="3"/>
        <v>90.183783783783781</v>
      </c>
      <c r="N19" s="25">
        <f t="shared" si="4"/>
        <v>111.57837837837837</v>
      </c>
      <c r="O19" s="10">
        <v>3348</v>
      </c>
      <c r="P19" s="10">
        <v>1152</v>
      </c>
      <c r="Q19" s="10">
        <v>1052</v>
      </c>
      <c r="R19" s="25">
        <f t="shared" si="5"/>
        <v>20.007207207207209</v>
      </c>
      <c r="S19" s="10">
        <v>14604</v>
      </c>
      <c r="T19" s="10">
        <v>8420</v>
      </c>
      <c r="U19" s="10">
        <v>13141</v>
      </c>
      <c r="W19" s="12">
        <f t="shared" si="6"/>
        <v>130.32432432432432</v>
      </c>
      <c r="X19" s="10">
        <v>8697</v>
      </c>
      <c r="Y19" s="10">
        <v>6959</v>
      </c>
      <c r="AA19" s="12">
        <f t="shared" si="7"/>
        <v>602.24144144144145</v>
      </c>
      <c r="AB19" s="10">
        <v>0</v>
      </c>
      <c r="AC19" s="10">
        <v>50685</v>
      </c>
      <c r="AD19" s="10">
        <v>0</v>
      </c>
      <c r="AF19" s="12">
        <f>SUM(AB19:AC19:AD19:AE19)/(B19/1000)</f>
        <v>182.64864864864865</v>
      </c>
      <c r="AG19" s="10">
        <v>1454999</v>
      </c>
      <c r="AH19">
        <f t="shared" si="8"/>
        <v>5243.2396396396398</v>
      </c>
      <c r="AI19" s="25">
        <f t="shared" si="9"/>
        <v>11.486056004162203</v>
      </c>
      <c r="AJ19" s="25">
        <f t="shared" si="10"/>
        <v>3.4835075488024394</v>
      </c>
      <c r="AK19" s="10">
        <v>14</v>
      </c>
      <c r="AL19" s="10">
        <v>31</v>
      </c>
      <c r="AM19" s="10">
        <v>0</v>
      </c>
      <c r="AN19" s="10">
        <v>45</v>
      </c>
      <c r="AO19" s="12">
        <f t="shared" si="11"/>
        <v>31.111111111111111</v>
      </c>
      <c r="AP19" s="12">
        <f t="shared" si="12"/>
        <v>68.888888888888886</v>
      </c>
      <c r="AQ19" s="12">
        <f t="shared" si="13"/>
        <v>0</v>
      </c>
      <c r="AR19" s="11">
        <v>13.2</v>
      </c>
      <c r="AS19" s="10">
        <v>69</v>
      </c>
    </row>
    <row r="20" spans="1:45" x14ac:dyDescent="0.25">
      <c r="A20" s="5" t="s">
        <v>46</v>
      </c>
      <c r="B20" s="10">
        <v>224000</v>
      </c>
      <c r="C20" s="10">
        <v>1788868</v>
      </c>
      <c r="D20" s="18">
        <f t="shared" si="0"/>
        <v>7.9860178571428575</v>
      </c>
      <c r="E20" s="10">
        <v>8510</v>
      </c>
      <c r="F20" s="10">
        <v>45177</v>
      </c>
      <c r="H20" s="25">
        <f t="shared" si="1"/>
        <v>239.67410714285714</v>
      </c>
      <c r="I20" s="10">
        <v>4625</v>
      </c>
      <c r="J20" s="10">
        <v>14093</v>
      </c>
      <c r="L20" s="10">
        <f t="shared" si="2"/>
        <v>20.647321428571427</v>
      </c>
      <c r="M20" s="10">
        <f t="shared" si="3"/>
        <v>62.915178571428569</v>
      </c>
      <c r="N20" s="25">
        <f t="shared" si="4"/>
        <v>83.5625</v>
      </c>
      <c r="O20" s="10">
        <v>4767</v>
      </c>
      <c r="P20" s="10">
        <v>837</v>
      </c>
      <c r="Q20" s="10">
        <v>519</v>
      </c>
      <c r="R20" s="25">
        <f t="shared" si="5"/>
        <v>27.334821428571427</v>
      </c>
      <c r="S20" s="10">
        <v>12513</v>
      </c>
      <c r="T20" s="10">
        <v>7505</v>
      </c>
      <c r="U20" s="10">
        <v>8008</v>
      </c>
      <c r="W20" s="12">
        <f t="shared" si="6"/>
        <v>125.11607142857143</v>
      </c>
      <c r="X20" s="10">
        <v>5450</v>
      </c>
      <c r="Y20" s="10">
        <v>429</v>
      </c>
      <c r="AA20" s="12">
        <f t="shared" si="7"/>
        <v>501.93303571428572</v>
      </c>
      <c r="AB20" s="10">
        <v>0</v>
      </c>
      <c r="AC20" s="10">
        <v>39386</v>
      </c>
      <c r="AD20" s="10">
        <v>0</v>
      </c>
      <c r="AF20" s="12">
        <f>SUM(AB20:AC20:AD20:AE20)/(B20/1000)</f>
        <v>175.83035714285714</v>
      </c>
      <c r="AG20" s="10">
        <v>1109955</v>
      </c>
      <c r="AH20">
        <f t="shared" si="8"/>
        <v>4955.15625</v>
      </c>
      <c r="AI20" s="25">
        <f t="shared" si="9"/>
        <v>10.129509754899974</v>
      </c>
      <c r="AJ20" s="25">
        <f t="shared" si="10"/>
        <v>3.5484321436454627</v>
      </c>
      <c r="AK20" s="10">
        <v>42</v>
      </c>
      <c r="AL20" s="10">
        <v>11</v>
      </c>
      <c r="AM20" s="10">
        <v>0</v>
      </c>
      <c r="AN20" s="10">
        <v>53</v>
      </c>
      <c r="AO20" s="12">
        <f t="shared" si="11"/>
        <v>79.245283018867923</v>
      </c>
      <c r="AP20" s="12">
        <f t="shared" si="12"/>
        <v>20.754716981132077</v>
      </c>
      <c r="AQ20" s="12">
        <f t="shared" si="13"/>
        <v>0</v>
      </c>
      <c r="AR20" s="11">
        <v>10.9</v>
      </c>
      <c r="AS20" s="10">
        <v>47</v>
      </c>
    </row>
    <row r="21" spans="1:45" x14ac:dyDescent="0.25">
      <c r="A21" s="5" t="s">
        <v>47</v>
      </c>
      <c r="B21" s="10">
        <v>139200</v>
      </c>
      <c r="C21" s="10">
        <v>1823582</v>
      </c>
      <c r="D21" s="18">
        <f t="shared" si="0"/>
        <v>13.100445402298851</v>
      </c>
      <c r="E21" s="10">
        <v>8104</v>
      </c>
      <c r="F21" s="10">
        <v>42394</v>
      </c>
      <c r="H21" s="25">
        <f t="shared" si="1"/>
        <v>362.77298850574715</v>
      </c>
      <c r="I21" s="10">
        <v>3047</v>
      </c>
      <c r="J21" s="10">
        <v>14623</v>
      </c>
      <c r="L21" s="10">
        <f t="shared" si="2"/>
        <v>21.889367816091955</v>
      </c>
      <c r="M21" s="10">
        <f t="shared" si="3"/>
        <v>105.05028735632185</v>
      </c>
      <c r="N21" s="25">
        <f t="shared" si="4"/>
        <v>126.93965517241381</v>
      </c>
      <c r="O21" s="10">
        <v>1330</v>
      </c>
      <c r="P21" s="10">
        <v>626</v>
      </c>
      <c r="Q21" s="10">
        <v>492</v>
      </c>
      <c r="R21" s="25">
        <f t="shared" si="5"/>
        <v>17.586206896551726</v>
      </c>
      <c r="S21" s="10">
        <v>20008</v>
      </c>
      <c r="T21" s="10">
        <v>11900</v>
      </c>
      <c r="U21" s="10">
        <v>5190</v>
      </c>
      <c r="W21" s="12">
        <f t="shared" si="6"/>
        <v>266.50862068965517</v>
      </c>
      <c r="X21" s="10">
        <v>6946</v>
      </c>
      <c r="Y21" s="10">
        <v>685</v>
      </c>
      <c r="AA21" s="12">
        <f t="shared" si="7"/>
        <v>828.62787356321849</v>
      </c>
      <c r="AB21" s="10">
        <v>1405</v>
      </c>
      <c r="AC21" s="10">
        <v>1647</v>
      </c>
      <c r="AD21" s="10">
        <v>0</v>
      </c>
      <c r="AF21" s="12">
        <f>SUM(AB21:AC21:AD21:AE21)/(B21/1000)</f>
        <v>21.925287356321842</v>
      </c>
      <c r="AG21" s="10">
        <v>1063276</v>
      </c>
      <c r="AH21">
        <f t="shared" si="8"/>
        <v>7638.4770114942539</v>
      </c>
      <c r="AI21" s="25">
        <f t="shared" si="9"/>
        <v>10.848077075002163</v>
      </c>
      <c r="AJ21" s="25">
        <f t="shared" si="10"/>
        <v>0.28703742019945905</v>
      </c>
      <c r="AK21" s="10">
        <v>37</v>
      </c>
      <c r="AL21" s="10">
        <v>23</v>
      </c>
      <c r="AM21" s="10">
        <v>0</v>
      </c>
      <c r="AN21" s="10">
        <v>60</v>
      </c>
      <c r="AO21" s="12">
        <f t="shared" si="11"/>
        <v>61.666666666666671</v>
      </c>
      <c r="AP21" s="12">
        <f t="shared" si="12"/>
        <v>38.333333333333336</v>
      </c>
      <c r="AQ21" s="12">
        <f t="shared" si="13"/>
        <v>0</v>
      </c>
      <c r="AR21" s="11">
        <v>13.1</v>
      </c>
      <c r="AS21" s="10">
        <v>66</v>
      </c>
    </row>
    <row r="22" spans="1:45" x14ac:dyDescent="0.25">
      <c r="A22" s="5" t="s">
        <v>48</v>
      </c>
      <c r="B22" s="10">
        <v>140300</v>
      </c>
      <c r="C22" s="10">
        <v>775914</v>
      </c>
      <c r="D22" s="18">
        <f t="shared" si="0"/>
        <v>5.5303920171062009</v>
      </c>
      <c r="E22" s="10">
        <v>21177</v>
      </c>
      <c r="F22" s="10">
        <v>33646</v>
      </c>
      <c r="H22" s="25">
        <f t="shared" si="1"/>
        <v>390.75552387740555</v>
      </c>
      <c r="I22" s="10">
        <v>5662</v>
      </c>
      <c r="J22" s="10">
        <v>22394</v>
      </c>
      <c r="L22" s="10">
        <f t="shared" si="2"/>
        <v>40.356379187455452</v>
      </c>
      <c r="M22" s="10">
        <f t="shared" si="3"/>
        <v>159.61511047754809</v>
      </c>
      <c r="N22" s="25">
        <f t="shared" si="4"/>
        <v>199.97148966500356</v>
      </c>
      <c r="O22" s="10">
        <v>6388</v>
      </c>
      <c r="P22" s="10">
        <v>480</v>
      </c>
      <c r="Q22" s="10">
        <v>627</v>
      </c>
      <c r="R22" s="25">
        <f t="shared" si="5"/>
        <v>53.421240199572338</v>
      </c>
      <c r="S22" s="10">
        <v>55322</v>
      </c>
      <c r="T22" s="10">
        <v>10493</v>
      </c>
      <c r="U22" s="10">
        <v>7426</v>
      </c>
      <c r="W22" s="12">
        <f t="shared" si="6"/>
        <v>522.03136136849605</v>
      </c>
      <c r="X22" s="10">
        <v>15548</v>
      </c>
      <c r="Y22" s="10">
        <v>101</v>
      </c>
      <c r="AA22" s="12">
        <f t="shared" si="7"/>
        <v>1277.719173200285</v>
      </c>
      <c r="AB22" s="10">
        <v>350</v>
      </c>
      <c r="AC22" s="10">
        <v>69636</v>
      </c>
      <c r="AD22" s="10">
        <v>0</v>
      </c>
      <c r="AF22" s="12">
        <f>SUM(AB22:AC22:AD22:AE22)/(B22/1000)</f>
        <v>498.83107626514607</v>
      </c>
      <c r="AG22" s="10">
        <v>843289</v>
      </c>
      <c r="AH22">
        <f t="shared" si="8"/>
        <v>6010.6129722024225</v>
      </c>
      <c r="AI22" s="25">
        <f t="shared" si="9"/>
        <v>21.257718291119655</v>
      </c>
      <c r="AJ22" s="25">
        <f t="shared" si="10"/>
        <v>8.2991714584205418</v>
      </c>
      <c r="AK22" s="10">
        <v>0</v>
      </c>
      <c r="AL22" s="10">
        <v>42</v>
      </c>
      <c r="AM22" s="10">
        <v>0</v>
      </c>
      <c r="AN22" s="10">
        <v>42</v>
      </c>
      <c r="AO22" s="12">
        <f t="shared" si="11"/>
        <v>0</v>
      </c>
      <c r="AP22" s="12">
        <f t="shared" si="12"/>
        <v>100</v>
      </c>
      <c r="AQ22" s="12">
        <f t="shared" si="13"/>
        <v>0</v>
      </c>
      <c r="AR22" s="11">
        <v>12.6</v>
      </c>
      <c r="AS22" s="10">
        <v>61</v>
      </c>
    </row>
    <row r="23" spans="1:45" x14ac:dyDescent="0.25">
      <c r="A23" s="5" t="s">
        <v>49</v>
      </c>
      <c r="B23" s="10">
        <v>92400</v>
      </c>
      <c r="C23" s="10">
        <v>3385011</v>
      </c>
      <c r="D23" s="18">
        <f t="shared" si="0"/>
        <v>36.63431818181818</v>
      </c>
      <c r="E23" s="10">
        <v>8158</v>
      </c>
      <c r="F23" s="10">
        <v>58113</v>
      </c>
      <c r="H23" s="25">
        <f t="shared" si="1"/>
        <v>717.21861471861473</v>
      </c>
      <c r="I23" s="10">
        <v>2266</v>
      </c>
      <c r="J23" s="10">
        <v>8043</v>
      </c>
      <c r="L23" s="10">
        <f t="shared" si="2"/>
        <v>24.523809523809522</v>
      </c>
      <c r="M23" s="10">
        <f t="shared" si="3"/>
        <v>87.045454545454547</v>
      </c>
      <c r="N23" s="25">
        <f t="shared" si="4"/>
        <v>111.56926406926407</v>
      </c>
      <c r="O23" s="10">
        <v>3006</v>
      </c>
      <c r="P23" s="10">
        <v>807</v>
      </c>
      <c r="Q23" s="10">
        <v>1294</v>
      </c>
      <c r="R23" s="25">
        <f t="shared" si="5"/>
        <v>55.270562770562769</v>
      </c>
      <c r="S23" s="10">
        <v>20647</v>
      </c>
      <c r="T23" s="10">
        <v>2608</v>
      </c>
      <c r="U23" s="10">
        <v>7993</v>
      </c>
      <c r="W23" s="12">
        <f t="shared" si="6"/>
        <v>338.18181818181819</v>
      </c>
      <c r="X23" s="10">
        <v>9943</v>
      </c>
      <c r="Y23" s="10">
        <v>53</v>
      </c>
      <c r="AA23" s="12">
        <f t="shared" si="7"/>
        <v>1330.4220779220777</v>
      </c>
      <c r="AB23" s="10">
        <v>5462</v>
      </c>
      <c r="AC23" s="10">
        <v>6865</v>
      </c>
      <c r="AD23" s="10">
        <v>0</v>
      </c>
      <c r="AF23" s="12">
        <f>SUM(AB23:AC23:AD23:AE23)/(B23/1000)</f>
        <v>133.40909090909091</v>
      </c>
      <c r="AG23" s="10">
        <v>1735844</v>
      </c>
      <c r="AH23">
        <f t="shared" si="8"/>
        <v>18786.190476190473</v>
      </c>
      <c r="AI23" s="25">
        <f t="shared" si="9"/>
        <v>7.0819151951442647</v>
      </c>
      <c r="AJ23" s="25">
        <f t="shared" si="10"/>
        <v>0.7101444599860357</v>
      </c>
      <c r="AK23" s="10">
        <v>51</v>
      </c>
      <c r="AL23" s="10">
        <v>9</v>
      </c>
      <c r="AM23" s="10">
        <v>0</v>
      </c>
      <c r="AN23" s="10">
        <v>60</v>
      </c>
      <c r="AO23" s="12">
        <f t="shared" si="11"/>
        <v>85</v>
      </c>
      <c r="AP23" s="12">
        <f t="shared" si="12"/>
        <v>15</v>
      </c>
      <c r="AQ23" s="12">
        <f t="shared" si="13"/>
        <v>0</v>
      </c>
      <c r="AR23" s="11">
        <v>13</v>
      </c>
      <c r="AS23" s="10">
        <v>73</v>
      </c>
    </row>
    <row r="24" spans="1:45" x14ac:dyDescent="0.25">
      <c r="A24" s="5" t="s">
        <v>50</v>
      </c>
      <c r="B24" s="10">
        <v>183900</v>
      </c>
      <c r="C24" s="10">
        <v>2175249</v>
      </c>
      <c r="D24" s="18">
        <f t="shared" si="0"/>
        <v>11.828433931484502</v>
      </c>
      <c r="E24" s="10">
        <v>8031</v>
      </c>
      <c r="F24" s="10">
        <v>54513</v>
      </c>
      <c r="H24" s="25">
        <f t="shared" si="1"/>
        <v>340.09787928221857</v>
      </c>
      <c r="I24" s="10">
        <v>3216</v>
      </c>
      <c r="J24" s="10">
        <v>15450</v>
      </c>
      <c r="L24" s="10">
        <f t="shared" si="2"/>
        <v>17.487765089722675</v>
      </c>
      <c r="M24" s="10">
        <f t="shared" si="3"/>
        <v>84.013050570962477</v>
      </c>
      <c r="N24" s="25">
        <f t="shared" si="4"/>
        <v>101.50081566068515</v>
      </c>
      <c r="O24" s="10">
        <v>2771</v>
      </c>
      <c r="P24" s="10">
        <v>744</v>
      </c>
      <c r="Q24" s="10">
        <v>548</v>
      </c>
      <c r="R24" s="25">
        <f t="shared" si="5"/>
        <v>22.093529091897771</v>
      </c>
      <c r="S24" s="10">
        <v>23597</v>
      </c>
      <c r="T24" s="10">
        <v>7902</v>
      </c>
      <c r="U24" s="10">
        <v>14281</v>
      </c>
      <c r="W24" s="12">
        <f t="shared" si="6"/>
        <v>248.93964110929852</v>
      </c>
      <c r="X24" s="10">
        <v>7823</v>
      </c>
      <c r="Y24" s="10">
        <v>109</v>
      </c>
      <c r="AA24" s="12">
        <f t="shared" si="7"/>
        <v>755.76400217509513</v>
      </c>
      <c r="AB24" s="10">
        <v>6318</v>
      </c>
      <c r="AC24" s="10">
        <v>37860</v>
      </c>
      <c r="AD24" s="10">
        <v>0</v>
      </c>
      <c r="AF24" s="12">
        <f>SUM(AB24:AC24:AD24:AE24)/(B24/1000)</f>
        <v>240.2283849918434</v>
      </c>
      <c r="AG24" s="10">
        <v>1289977</v>
      </c>
      <c r="AH24">
        <f t="shared" si="8"/>
        <v>7014.556824361066</v>
      </c>
      <c r="AI24" s="25">
        <f t="shared" si="9"/>
        <v>10.774223106303445</v>
      </c>
      <c r="AJ24" s="25">
        <f t="shared" si="10"/>
        <v>3.4247122235512726</v>
      </c>
      <c r="AK24" s="10">
        <v>33</v>
      </c>
      <c r="AL24" s="10">
        <v>27</v>
      </c>
      <c r="AM24" s="10">
        <v>0</v>
      </c>
      <c r="AN24" s="10">
        <v>60</v>
      </c>
      <c r="AO24" s="12">
        <f t="shared" si="11"/>
        <v>55.000000000000007</v>
      </c>
      <c r="AP24" s="12">
        <f t="shared" si="12"/>
        <v>45</v>
      </c>
      <c r="AQ24" s="12">
        <f t="shared" si="13"/>
        <v>0</v>
      </c>
      <c r="AR24" s="11">
        <v>12.8</v>
      </c>
      <c r="AS24" s="10">
        <v>65</v>
      </c>
    </row>
    <row r="25" spans="1:45" x14ac:dyDescent="0.25">
      <c r="A25" s="5" t="s">
        <v>51</v>
      </c>
      <c r="B25" s="10">
        <v>85400</v>
      </c>
      <c r="C25" s="10">
        <v>816237</v>
      </c>
      <c r="D25" s="18">
        <f t="shared" si="0"/>
        <v>9.5578103044496494</v>
      </c>
      <c r="E25" s="10">
        <v>3364</v>
      </c>
      <c r="F25" s="10">
        <v>41244</v>
      </c>
      <c r="H25" s="25">
        <f t="shared" si="1"/>
        <v>522.34192037470723</v>
      </c>
      <c r="I25" s="10">
        <v>5659</v>
      </c>
      <c r="J25" s="10">
        <v>25107</v>
      </c>
      <c r="L25" s="10">
        <f t="shared" si="2"/>
        <v>66.264637002341914</v>
      </c>
      <c r="M25" s="10">
        <f t="shared" si="3"/>
        <v>293.99297423887583</v>
      </c>
      <c r="N25" s="25">
        <f t="shared" si="4"/>
        <v>360.25761124121777</v>
      </c>
      <c r="O25" s="10">
        <v>1396</v>
      </c>
      <c r="P25" s="10">
        <v>338</v>
      </c>
      <c r="Q25" s="10">
        <v>445</v>
      </c>
      <c r="R25" s="25">
        <f t="shared" si="5"/>
        <v>25.515222482435597</v>
      </c>
      <c r="S25" s="10">
        <v>26192</v>
      </c>
      <c r="T25" s="10">
        <v>5739</v>
      </c>
      <c r="U25" s="10">
        <v>8815</v>
      </c>
      <c r="W25" s="12">
        <f t="shared" si="6"/>
        <v>477.11943793911001</v>
      </c>
      <c r="X25" s="10">
        <v>6841</v>
      </c>
      <c r="Y25" s="10">
        <v>8202</v>
      </c>
      <c r="AA25" s="12">
        <f t="shared" si="7"/>
        <v>1561.3817330210773</v>
      </c>
      <c r="AB25" s="10">
        <v>9839</v>
      </c>
      <c r="AC25" s="10">
        <v>11849</v>
      </c>
      <c r="AD25" s="10">
        <v>0</v>
      </c>
      <c r="AF25" s="12">
        <f>SUM(AB25:AC25:AD25:AE25)/(B25/1000)</f>
        <v>253.95784543325524</v>
      </c>
      <c r="AG25" s="10">
        <v>629890</v>
      </c>
      <c r="AH25">
        <f t="shared" si="8"/>
        <v>7375.7611241217792</v>
      </c>
      <c r="AI25" s="25">
        <f t="shared" si="9"/>
        <v>21.169093016240932</v>
      </c>
      <c r="AJ25" s="25">
        <f t="shared" si="10"/>
        <v>3.4431408658654683</v>
      </c>
      <c r="AK25" s="10">
        <v>6</v>
      </c>
      <c r="AL25" s="10">
        <v>36</v>
      </c>
      <c r="AM25" s="10">
        <v>0</v>
      </c>
      <c r="AN25" s="10">
        <v>42</v>
      </c>
      <c r="AO25" s="12">
        <f t="shared" si="11"/>
        <v>14.285714285714285</v>
      </c>
      <c r="AP25" s="12">
        <f t="shared" si="12"/>
        <v>85.714285714285708</v>
      </c>
      <c r="AQ25" s="12">
        <f t="shared" si="13"/>
        <v>0</v>
      </c>
      <c r="AR25" s="11">
        <v>12.5</v>
      </c>
      <c r="AS25" s="10">
        <v>54</v>
      </c>
    </row>
    <row r="26" spans="1:45" x14ac:dyDescent="0.25">
      <c r="A26" s="5" t="s">
        <v>52</v>
      </c>
      <c r="B26" s="10">
        <v>152200</v>
      </c>
      <c r="C26" s="10">
        <v>1330311</v>
      </c>
      <c r="D26" s="18">
        <f t="shared" si="0"/>
        <v>8.7405453350854145</v>
      </c>
      <c r="E26" s="10">
        <v>16704</v>
      </c>
      <c r="F26" s="10">
        <v>52062</v>
      </c>
      <c r="H26" s="25">
        <f t="shared" si="1"/>
        <v>451.81340341655721</v>
      </c>
      <c r="I26" s="10">
        <v>3712</v>
      </c>
      <c r="J26" s="10">
        <v>16014</v>
      </c>
      <c r="L26" s="10">
        <f t="shared" si="2"/>
        <v>24.388961892247046</v>
      </c>
      <c r="M26" s="10">
        <f t="shared" si="3"/>
        <v>105.2168199737188</v>
      </c>
      <c r="N26" s="25">
        <f t="shared" si="4"/>
        <v>129.60578186596584</v>
      </c>
      <c r="O26" s="10">
        <v>3702</v>
      </c>
      <c r="P26" s="10">
        <v>879</v>
      </c>
      <c r="Q26" s="10">
        <v>2244</v>
      </c>
      <c r="R26" s="25">
        <f t="shared" si="5"/>
        <v>44.842312746386334</v>
      </c>
      <c r="S26" s="10">
        <v>31153</v>
      </c>
      <c r="T26" s="10">
        <v>11748</v>
      </c>
      <c r="U26" s="10">
        <v>15165</v>
      </c>
      <c r="W26" s="12">
        <f t="shared" si="6"/>
        <v>381.51116951379765</v>
      </c>
      <c r="X26" s="10">
        <v>9985</v>
      </c>
      <c r="Y26" s="10">
        <v>4625</v>
      </c>
      <c r="AA26" s="12">
        <f t="shared" si="7"/>
        <v>1103.7647831800264</v>
      </c>
      <c r="AB26" s="10">
        <v>1128</v>
      </c>
      <c r="AC26" s="10">
        <v>12899</v>
      </c>
      <c r="AD26" s="10">
        <v>0</v>
      </c>
      <c r="AF26" s="12">
        <f>SUM(AB26:AC26:AD26:AE26)/(B26/1000)</f>
        <v>92.161629434954008</v>
      </c>
      <c r="AG26" s="10">
        <v>963384</v>
      </c>
      <c r="AH26">
        <f t="shared" si="8"/>
        <v>6329.7240473061765</v>
      </c>
      <c r="AI26" s="25">
        <f t="shared" si="9"/>
        <v>17.437802579241506</v>
      </c>
      <c r="AJ26" s="25">
        <f t="shared" si="10"/>
        <v>1.4560133861471645</v>
      </c>
      <c r="AK26" s="10">
        <v>0</v>
      </c>
      <c r="AL26" s="10">
        <v>60</v>
      </c>
      <c r="AM26" s="10">
        <v>0</v>
      </c>
      <c r="AN26" s="10">
        <v>60</v>
      </c>
      <c r="AO26" s="12">
        <f t="shared" si="11"/>
        <v>0</v>
      </c>
      <c r="AP26" s="12">
        <f t="shared" si="12"/>
        <v>100</v>
      </c>
      <c r="AQ26" s="12">
        <f t="shared" si="13"/>
        <v>0</v>
      </c>
      <c r="AR26" s="11">
        <v>14.1</v>
      </c>
      <c r="AS26" s="10">
        <v>65</v>
      </c>
    </row>
    <row r="27" spans="1:45" x14ac:dyDescent="0.25">
      <c r="A27" s="5" t="s">
        <v>53</v>
      </c>
      <c r="B27" s="10">
        <v>207800</v>
      </c>
      <c r="C27" s="10">
        <v>1733342</v>
      </c>
      <c r="D27" s="18">
        <f t="shared" si="0"/>
        <v>8.3413955726660252</v>
      </c>
      <c r="E27" s="10">
        <v>18434</v>
      </c>
      <c r="F27" s="10">
        <v>68867</v>
      </c>
      <c r="H27" s="25">
        <f t="shared" si="1"/>
        <v>420.12030798845041</v>
      </c>
      <c r="I27" s="10">
        <v>7635</v>
      </c>
      <c r="J27" s="10">
        <v>18907</v>
      </c>
      <c r="L27" s="10">
        <f t="shared" si="2"/>
        <v>36.742059672762267</v>
      </c>
      <c r="M27" s="10">
        <f t="shared" si="3"/>
        <v>90.986525505293542</v>
      </c>
      <c r="N27" s="25">
        <f t="shared" si="4"/>
        <v>127.72858517805581</v>
      </c>
      <c r="O27" s="10">
        <v>4776</v>
      </c>
      <c r="P27" s="10">
        <v>1224</v>
      </c>
      <c r="Q27" s="10">
        <v>113</v>
      </c>
      <c r="R27" s="25">
        <f t="shared" si="5"/>
        <v>29.417709335899904</v>
      </c>
      <c r="S27" s="10">
        <v>43342</v>
      </c>
      <c r="T27" s="10">
        <v>12896</v>
      </c>
      <c r="U27" s="10">
        <v>17092</v>
      </c>
      <c r="W27" s="12">
        <f t="shared" si="6"/>
        <v>352.88739172281038</v>
      </c>
      <c r="X27" s="10">
        <v>15110</v>
      </c>
      <c r="Y27" s="10">
        <v>42</v>
      </c>
      <c r="AA27" s="12">
        <f t="shared" si="7"/>
        <v>1003.070259865255</v>
      </c>
      <c r="AB27" s="10">
        <v>2505</v>
      </c>
      <c r="AC27" s="10">
        <v>46539</v>
      </c>
      <c r="AD27" s="10">
        <v>0</v>
      </c>
      <c r="AF27" s="12">
        <f>SUM(AB27:AC27:AD27:AE27)/(B27/1000)</f>
        <v>236.01539942252165</v>
      </c>
      <c r="AG27" s="10">
        <v>1423380</v>
      </c>
      <c r="AH27">
        <f t="shared" si="8"/>
        <v>6849.7593840230984</v>
      </c>
      <c r="AI27" s="25">
        <f t="shared" si="9"/>
        <v>14.643875844820078</v>
      </c>
      <c r="AJ27" s="25">
        <f t="shared" si="10"/>
        <v>3.4456013151793621</v>
      </c>
      <c r="AK27" s="10">
        <v>0</v>
      </c>
      <c r="AL27" s="10">
        <v>59</v>
      </c>
      <c r="AM27" s="10">
        <v>0</v>
      </c>
      <c r="AN27" s="10">
        <v>60</v>
      </c>
      <c r="AO27" s="12">
        <f t="shared" si="11"/>
        <v>0</v>
      </c>
      <c r="AP27" s="12">
        <f t="shared" si="12"/>
        <v>98.333333333333329</v>
      </c>
      <c r="AQ27" s="12">
        <f t="shared" si="13"/>
        <v>0</v>
      </c>
      <c r="AR27" s="11">
        <v>12.2</v>
      </c>
      <c r="AS27" s="10">
        <v>60</v>
      </c>
    </row>
    <row r="28" spans="1:45" x14ac:dyDescent="0.25">
      <c r="A28" s="5" t="s">
        <v>54</v>
      </c>
      <c r="B28" s="10">
        <v>50350</v>
      </c>
      <c r="C28" s="10">
        <v>427583</v>
      </c>
      <c r="D28" s="18">
        <f t="shared" si="0"/>
        <v>8.4922144985104264</v>
      </c>
      <c r="E28" s="10">
        <v>2127</v>
      </c>
      <c r="F28" s="10">
        <v>10915</v>
      </c>
      <c r="H28" s="25">
        <f t="shared" si="1"/>
        <v>259.02681231380336</v>
      </c>
      <c r="I28" s="10">
        <v>1010</v>
      </c>
      <c r="J28" s="10">
        <v>4095</v>
      </c>
      <c r="L28" s="10">
        <f t="shared" si="2"/>
        <v>20.059582919563059</v>
      </c>
      <c r="M28" s="10">
        <f t="shared" si="3"/>
        <v>81.330685203574973</v>
      </c>
      <c r="N28" s="25">
        <f t="shared" si="4"/>
        <v>101.39026812313803</v>
      </c>
      <c r="O28" s="10">
        <v>551</v>
      </c>
      <c r="P28" s="10">
        <v>140</v>
      </c>
      <c r="Q28" s="10">
        <v>103</v>
      </c>
      <c r="R28" s="25">
        <f t="shared" si="5"/>
        <v>15.769612711022839</v>
      </c>
      <c r="S28" s="10">
        <v>10925</v>
      </c>
      <c r="T28" s="10">
        <v>822</v>
      </c>
      <c r="U28" s="10">
        <v>3060</v>
      </c>
      <c r="W28" s="12">
        <f t="shared" si="6"/>
        <v>294.08142999006952</v>
      </c>
      <c r="X28" s="10">
        <v>3030</v>
      </c>
      <c r="Y28" s="10">
        <v>920</v>
      </c>
      <c r="AA28" s="12">
        <f t="shared" si="7"/>
        <v>748.71896722939425</v>
      </c>
      <c r="AB28" s="10">
        <v>0</v>
      </c>
      <c r="AC28" s="10">
        <v>6016</v>
      </c>
      <c r="AD28" s="10">
        <v>121</v>
      </c>
      <c r="AF28" s="12">
        <f>SUM(AB28:AC28:AD28:AE28)/(B28/1000)</f>
        <v>121.88679245283018</v>
      </c>
      <c r="AG28" s="10">
        <v>269518</v>
      </c>
      <c r="AH28">
        <f t="shared" si="8"/>
        <v>5352.8897715988078</v>
      </c>
      <c r="AI28" s="25">
        <f t="shared" si="9"/>
        <v>13.987191950073838</v>
      </c>
      <c r="AJ28" s="25">
        <f t="shared" si="10"/>
        <v>2.2770278793995207</v>
      </c>
      <c r="AK28" s="10">
        <v>17</v>
      </c>
      <c r="AL28" s="10">
        <v>13</v>
      </c>
      <c r="AM28" s="10">
        <v>0</v>
      </c>
      <c r="AN28" s="10">
        <v>30</v>
      </c>
      <c r="AO28" s="12">
        <f t="shared" si="11"/>
        <v>56.666666666666664</v>
      </c>
      <c r="AP28" s="12">
        <f t="shared" si="12"/>
        <v>43.333333333333336</v>
      </c>
      <c r="AQ28" s="12">
        <f t="shared" si="13"/>
        <v>0</v>
      </c>
      <c r="AR28" s="11">
        <v>12.6</v>
      </c>
      <c r="AS28" s="10">
        <v>37</v>
      </c>
    </row>
    <row r="29" spans="1:45" x14ac:dyDescent="0.25">
      <c r="A29" s="5" t="s">
        <v>55</v>
      </c>
      <c r="B29" s="10">
        <v>343000</v>
      </c>
      <c r="C29" s="10">
        <v>3255669</v>
      </c>
      <c r="D29" s="18">
        <f t="shared" si="0"/>
        <v>9.491746355685132</v>
      </c>
      <c r="E29" s="10">
        <v>12637</v>
      </c>
      <c r="F29" s="10">
        <v>79441</v>
      </c>
      <c r="H29" s="25">
        <f t="shared" si="1"/>
        <v>268.44897959183675</v>
      </c>
      <c r="I29" s="10">
        <v>4776</v>
      </c>
      <c r="J29" s="10">
        <v>17175</v>
      </c>
      <c r="L29" s="10">
        <f t="shared" si="2"/>
        <v>13.924198250728862</v>
      </c>
      <c r="M29" s="10">
        <f t="shared" si="3"/>
        <v>50.072886297376094</v>
      </c>
      <c r="N29" s="25">
        <f t="shared" si="4"/>
        <v>63.997084548104958</v>
      </c>
      <c r="O29" s="10">
        <v>3168</v>
      </c>
      <c r="P29" s="10">
        <v>1039</v>
      </c>
      <c r="Q29" s="10">
        <v>2927</v>
      </c>
      <c r="R29" s="25">
        <f t="shared" si="5"/>
        <v>20.798833819241981</v>
      </c>
      <c r="S29" s="10">
        <v>31616</v>
      </c>
      <c r="T29" s="10">
        <v>17869</v>
      </c>
      <c r="U29" s="10">
        <v>14871</v>
      </c>
      <c r="W29" s="12">
        <f t="shared" si="6"/>
        <v>187.62682215743439</v>
      </c>
      <c r="X29" s="10">
        <v>6921</v>
      </c>
      <c r="Y29" s="10">
        <v>401</v>
      </c>
      <c r="AA29" s="12">
        <f t="shared" si="7"/>
        <v>562.21865889212825</v>
      </c>
      <c r="AB29" s="10">
        <v>1669</v>
      </c>
      <c r="AC29" s="10">
        <v>97195</v>
      </c>
      <c r="AD29" s="10">
        <v>4491</v>
      </c>
      <c r="AF29" s="12">
        <f>SUM(AB29:AC29:AD29:AE29)/(B29/1000)</f>
        <v>301.32653061224488</v>
      </c>
      <c r="AG29" s="10">
        <v>2020318</v>
      </c>
      <c r="AH29">
        <f t="shared" si="8"/>
        <v>5890.1399416909617</v>
      </c>
      <c r="AI29" s="25">
        <f t="shared" si="9"/>
        <v>9.545081516870118</v>
      </c>
      <c r="AJ29" s="25">
        <f t="shared" si="10"/>
        <v>5.1157788031389115</v>
      </c>
      <c r="AK29" s="10">
        <v>50</v>
      </c>
      <c r="AL29" s="10">
        <v>10</v>
      </c>
      <c r="AM29" s="10">
        <v>0</v>
      </c>
      <c r="AN29" s="10">
        <v>60</v>
      </c>
      <c r="AO29" s="12">
        <f t="shared" si="11"/>
        <v>83.333333333333343</v>
      </c>
      <c r="AP29" s="12">
        <f t="shared" si="12"/>
        <v>16.666666666666664</v>
      </c>
      <c r="AQ29" s="12">
        <f t="shared" si="13"/>
        <v>0</v>
      </c>
      <c r="AR29" s="11">
        <v>12.4</v>
      </c>
      <c r="AS29" s="10">
        <v>64</v>
      </c>
    </row>
    <row r="30" spans="1:45" x14ac:dyDescent="0.25">
      <c r="A30" s="5" t="s">
        <v>56</v>
      </c>
      <c r="B30" s="10">
        <v>124100</v>
      </c>
      <c r="C30" s="10">
        <v>10519980</v>
      </c>
      <c r="D30" s="18">
        <f t="shared" si="0"/>
        <v>84.770185334407742</v>
      </c>
      <c r="E30" s="10">
        <v>9239</v>
      </c>
      <c r="F30" s="10">
        <v>104247</v>
      </c>
      <c r="H30" s="25">
        <f t="shared" si="1"/>
        <v>914.47219983883974</v>
      </c>
      <c r="I30" s="10">
        <v>2830</v>
      </c>
      <c r="J30" s="10">
        <v>30674</v>
      </c>
      <c r="L30" s="10">
        <f t="shared" si="2"/>
        <v>22.804190169218373</v>
      </c>
      <c r="M30" s="10">
        <f t="shared" si="3"/>
        <v>247.17163577759871</v>
      </c>
      <c r="N30" s="25">
        <f t="shared" si="4"/>
        <v>269.97582594681711</v>
      </c>
      <c r="O30" s="10">
        <v>3104</v>
      </c>
      <c r="P30" s="10">
        <v>757</v>
      </c>
      <c r="Q30" s="10">
        <v>2133</v>
      </c>
      <c r="R30" s="25">
        <f t="shared" si="5"/>
        <v>48.29975825946817</v>
      </c>
      <c r="S30" s="10">
        <v>28900</v>
      </c>
      <c r="T30" s="10">
        <v>5552</v>
      </c>
      <c r="U30" s="10">
        <v>29815</v>
      </c>
      <c r="W30" s="12">
        <f t="shared" si="6"/>
        <v>517.86462530217568</v>
      </c>
      <c r="X30" s="10">
        <v>11565</v>
      </c>
      <c r="Y30" s="10">
        <v>47</v>
      </c>
      <c r="AA30" s="12">
        <f t="shared" si="7"/>
        <v>1844.1821112006446</v>
      </c>
      <c r="AB30" s="10">
        <v>12605</v>
      </c>
      <c r="AC30" s="10">
        <v>33832</v>
      </c>
      <c r="AD30" s="10">
        <v>0</v>
      </c>
      <c r="AF30" s="12">
        <f>SUM(AB30:AC30:AD30:AE30)/(B30/1000)</f>
        <v>374.19016921837232</v>
      </c>
      <c r="AG30" s="10">
        <v>4988111</v>
      </c>
      <c r="AH30">
        <f t="shared" si="8"/>
        <v>40194.286865431102</v>
      </c>
      <c r="AI30" s="25">
        <f t="shared" si="9"/>
        <v>4.588169750031625</v>
      </c>
      <c r="AJ30" s="25">
        <f t="shared" si="10"/>
        <v>0.93095362152125338</v>
      </c>
      <c r="AK30" s="10">
        <v>60</v>
      </c>
      <c r="AL30" s="10">
        <v>0</v>
      </c>
      <c r="AM30" s="10">
        <v>0</v>
      </c>
      <c r="AN30" s="10">
        <v>60</v>
      </c>
      <c r="AO30" s="12">
        <f t="shared" si="11"/>
        <v>100</v>
      </c>
      <c r="AP30" s="12">
        <f t="shared" si="12"/>
        <v>0</v>
      </c>
      <c r="AQ30" s="12">
        <f t="shared" si="13"/>
        <v>0</v>
      </c>
      <c r="AR30" s="11">
        <v>11.6</v>
      </c>
      <c r="AS30" s="10">
        <v>56</v>
      </c>
    </row>
    <row r="31" spans="1:45" x14ac:dyDescent="0.25">
      <c r="A31" s="5" t="s">
        <v>57</v>
      </c>
      <c r="B31" s="10">
        <v>146500</v>
      </c>
      <c r="C31" s="10">
        <v>1167845</v>
      </c>
      <c r="D31" s="18">
        <f t="shared" si="0"/>
        <v>7.9716382252559725</v>
      </c>
      <c r="E31" s="10">
        <v>29793</v>
      </c>
      <c r="F31" s="10">
        <v>40581</v>
      </c>
      <c r="H31" s="25">
        <f t="shared" si="1"/>
        <v>480.36860068259386</v>
      </c>
      <c r="I31" s="10">
        <v>5376</v>
      </c>
      <c r="J31" s="10">
        <v>19054</v>
      </c>
      <c r="K31" s="10">
        <v>1941</v>
      </c>
      <c r="L31" s="10">
        <f t="shared" si="2"/>
        <v>36.696245733788395</v>
      </c>
      <c r="M31" s="10">
        <f t="shared" si="3"/>
        <v>130.06143344709898</v>
      </c>
      <c r="N31" s="25">
        <f t="shared" si="4"/>
        <v>180.00682593856655</v>
      </c>
      <c r="O31" s="10">
        <v>6412</v>
      </c>
      <c r="P31" s="10">
        <v>619</v>
      </c>
      <c r="Q31" s="10">
        <v>929</v>
      </c>
      <c r="R31" s="25">
        <f t="shared" si="5"/>
        <v>54.334470989761094</v>
      </c>
      <c r="S31" s="10">
        <v>27219</v>
      </c>
      <c r="T31" s="10">
        <v>20335</v>
      </c>
      <c r="U31" s="10">
        <v>6636</v>
      </c>
      <c r="W31" s="12">
        <f t="shared" si="6"/>
        <v>369.89761092150172</v>
      </c>
      <c r="X31" s="10">
        <v>7438</v>
      </c>
      <c r="Y31" s="10">
        <v>3459</v>
      </c>
      <c r="AA31" s="12">
        <f t="shared" si="7"/>
        <v>1158.9897610921503</v>
      </c>
      <c r="AB31" s="10">
        <v>2716</v>
      </c>
      <c r="AC31" s="10">
        <v>161697</v>
      </c>
      <c r="AD31" s="10">
        <v>46936</v>
      </c>
      <c r="AF31" s="12">
        <f>SUM(AB31:AC31:AD31:AE31)/(B31/1000)</f>
        <v>1442.655290102389</v>
      </c>
      <c r="AG31" s="10">
        <v>1194178</v>
      </c>
      <c r="AH31">
        <f t="shared" si="8"/>
        <v>8151.3856655290101</v>
      </c>
      <c r="AI31" s="25">
        <f t="shared" si="9"/>
        <v>14.218315862459367</v>
      </c>
      <c r="AJ31" s="25">
        <f t="shared" si="10"/>
        <v>17.698282835557176</v>
      </c>
      <c r="AK31" s="10">
        <v>10</v>
      </c>
      <c r="AL31" s="10">
        <v>35</v>
      </c>
      <c r="AM31" s="10">
        <v>0</v>
      </c>
      <c r="AN31" s="10">
        <v>45</v>
      </c>
      <c r="AO31" s="12">
        <f t="shared" si="11"/>
        <v>22.222222222222221</v>
      </c>
      <c r="AP31" s="12">
        <f t="shared" si="12"/>
        <v>77.777777777777786</v>
      </c>
      <c r="AQ31" s="12">
        <f t="shared" si="13"/>
        <v>0</v>
      </c>
      <c r="AR31" s="11">
        <v>11.1</v>
      </c>
      <c r="AS31" s="10">
        <v>40</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1"/>
  <sheetViews>
    <sheetView tabSelected="1" topLeftCell="A2" zoomScale="60" zoomScaleNormal="60" workbookViewId="0">
      <selection activeCell="J5" sqref="J5"/>
    </sheetView>
  </sheetViews>
  <sheetFormatPr defaultRowHeight="15" x14ac:dyDescent="0.25"/>
  <cols>
    <col min="1" max="1" width="19.7109375" style="28" customWidth="1"/>
    <col min="2" max="2" width="11.5703125" style="10" customWidth="1"/>
    <col min="3" max="3" width="12.140625" style="10" customWidth="1"/>
    <col min="4" max="4" width="9.140625" style="18"/>
    <col min="5" max="5" width="9.140625" style="10"/>
    <col min="6" max="6" width="9.85546875" style="10" customWidth="1"/>
    <col min="8" max="10" width="9.140625" style="10"/>
    <col min="12" max="26" width="9.140625" style="10"/>
    <col min="27" max="27" width="13.42578125" style="10" customWidth="1"/>
    <col min="28" max="32" width="9.140625" style="10"/>
    <col min="33" max="33" width="15.7109375" style="10" customWidth="1"/>
    <col min="34" max="34" width="14.42578125" style="10" customWidth="1"/>
    <col min="35" max="35" width="9.140625" style="18"/>
    <col min="40" max="40" width="14.140625" style="13" customWidth="1"/>
    <col min="41" max="41" width="9.140625" style="35"/>
    <col min="42" max="42" width="9.140625" style="37"/>
  </cols>
  <sheetData>
    <row r="1" spans="1:45" ht="105" x14ac:dyDescent="0.25">
      <c r="A1" s="28" t="s">
        <v>58</v>
      </c>
      <c r="B1" s="14" t="s">
        <v>59</v>
      </c>
      <c r="C1" s="14" t="s">
        <v>61</v>
      </c>
      <c r="D1" s="19" t="s">
        <v>60</v>
      </c>
      <c r="E1" s="61" t="s">
        <v>0</v>
      </c>
      <c r="F1" s="61"/>
      <c r="G1" s="61"/>
      <c r="H1" s="8" t="s">
        <v>66</v>
      </c>
      <c r="I1" s="60" t="s">
        <v>1</v>
      </c>
      <c r="J1" s="60"/>
      <c r="K1" s="60"/>
      <c r="L1" s="27"/>
      <c r="M1" s="27"/>
      <c r="N1" s="8" t="s">
        <v>63</v>
      </c>
      <c r="O1" s="60" t="s">
        <v>2</v>
      </c>
      <c r="P1" s="60"/>
      <c r="Q1" s="60"/>
      <c r="R1" s="4" t="s">
        <v>64</v>
      </c>
      <c r="S1" s="60" t="s">
        <v>3</v>
      </c>
      <c r="T1" s="60"/>
      <c r="U1" s="60"/>
      <c r="V1" s="60"/>
      <c r="W1" s="4" t="s">
        <v>65</v>
      </c>
      <c r="X1" s="27"/>
      <c r="Y1" s="27"/>
      <c r="Z1" s="27"/>
      <c r="AA1" s="4" t="s">
        <v>67</v>
      </c>
      <c r="AB1" s="62" t="s">
        <v>4</v>
      </c>
      <c r="AC1" s="62"/>
      <c r="AD1" s="28"/>
      <c r="AE1" s="28"/>
      <c r="AF1" s="8" t="s">
        <v>68</v>
      </c>
      <c r="AG1" s="8"/>
      <c r="AH1" s="32" t="s">
        <v>69</v>
      </c>
      <c r="AI1" s="23" t="s">
        <v>70</v>
      </c>
      <c r="AJ1" s="23" t="s">
        <v>71</v>
      </c>
      <c r="AK1" s="15"/>
      <c r="AL1" s="6"/>
      <c r="AM1" s="6"/>
      <c r="AN1" s="6"/>
      <c r="AO1" s="6"/>
      <c r="AP1" s="6"/>
      <c r="AQ1" s="6"/>
      <c r="AR1" s="60" t="s">
        <v>6</v>
      </c>
      <c r="AS1" s="60"/>
    </row>
    <row r="2" spans="1:45" ht="195" x14ac:dyDescent="0.25">
      <c r="B2" s="6" t="s">
        <v>7</v>
      </c>
      <c r="C2" s="6" t="s">
        <v>8</v>
      </c>
      <c r="D2" s="20"/>
      <c r="E2" s="6" t="s">
        <v>9</v>
      </c>
      <c r="F2" s="7" t="s">
        <v>10</v>
      </c>
      <c r="G2" s="16"/>
      <c r="H2" s="33"/>
      <c r="I2" s="7" t="s">
        <v>11</v>
      </c>
      <c r="J2" s="6" t="s">
        <v>12</v>
      </c>
      <c r="K2" s="15" t="s">
        <v>62</v>
      </c>
      <c r="L2" s="15" t="s">
        <v>75</v>
      </c>
      <c r="M2" s="15" t="s">
        <v>76</v>
      </c>
      <c r="N2" s="8"/>
      <c r="O2" s="6" t="s">
        <v>13</v>
      </c>
      <c r="P2" s="14" t="s">
        <v>86</v>
      </c>
      <c r="Q2" s="6" t="s">
        <v>14</v>
      </c>
      <c r="R2" s="8"/>
      <c r="S2" s="6" t="s">
        <v>15</v>
      </c>
      <c r="T2" s="6" t="s">
        <v>16</v>
      </c>
      <c r="U2" s="6" t="s">
        <v>17</v>
      </c>
      <c r="V2" s="15" t="s">
        <v>62</v>
      </c>
      <c r="W2" s="8"/>
      <c r="X2" s="6" t="s">
        <v>18</v>
      </c>
      <c r="Y2" s="6" t="s">
        <v>19</v>
      </c>
      <c r="Z2" s="15" t="s">
        <v>62</v>
      </c>
      <c r="AA2" s="8"/>
      <c r="AB2" s="15" t="s">
        <v>80</v>
      </c>
      <c r="AC2" s="15" t="s">
        <v>81</v>
      </c>
      <c r="AD2" s="15" t="s">
        <v>77</v>
      </c>
      <c r="AE2" s="15" t="s">
        <v>78</v>
      </c>
      <c r="AF2" s="8" t="s">
        <v>22</v>
      </c>
      <c r="AG2" s="6" t="s">
        <v>23</v>
      </c>
      <c r="AH2" s="6"/>
      <c r="AI2" s="24"/>
      <c r="AJ2" s="24"/>
      <c r="AK2" s="9"/>
      <c r="AL2" s="34" t="s">
        <v>90</v>
      </c>
      <c r="AM2" s="34" t="s">
        <v>91</v>
      </c>
      <c r="AN2" s="34" t="s">
        <v>94</v>
      </c>
      <c r="AO2" s="34" t="s">
        <v>96</v>
      </c>
      <c r="AP2" s="15" t="s">
        <v>97</v>
      </c>
      <c r="AQ2" s="8" t="s">
        <v>95</v>
      </c>
      <c r="AR2" s="2" t="s">
        <v>28</v>
      </c>
      <c r="AS2" s="28" t="s">
        <v>29</v>
      </c>
    </row>
    <row r="4" spans="1:45" x14ac:dyDescent="0.25">
      <c r="A4" s="28" t="s">
        <v>30</v>
      </c>
      <c r="B4" s="10">
        <f>AVERAGE('m=1934-35:o=1936-37'!B4)</f>
        <v>148190</v>
      </c>
      <c r="C4" s="10">
        <f>AVERAGE('m=1934-35:o=1936-37'!C4)</f>
        <v>1128503.6666666667</v>
      </c>
      <c r="D4" s="18">
        <f t="shared" ref="D4:D31" si="0">C4/B4</f>
        <v>7.6152484423150462</v>
      </c>
      <c r="E4" s="10">
        <f>AVERAGE('m=1934-35:o=1936-37'!E4)</f>
        <v>19396</v>
      </c>
      <c r="F4" s="10">
        <f>AVERAGE('m=1934-35:o=1936-37'!F4)</f>
        <v>31987.333333333332</v>
      </c>
      <c r="H4" s="10">
        <f>AVERAGE('m=1934-35:o=1936-37'!H4)</f>
        <v>346.77994472725817</v>
      </c>
      <c r="I4" s="10">
        <f>AVERAGE('m=1934-35:o=1936-37'!I4)</f>
        <v>5236.333333333333</v>
      </c>
      <c r="J4" s="10">
        <f>AVERAGE('m=1934-35:o=1936-37'!J4)</f>
        <v>19562.333333333332</v>
      </c>
      <c r="L4" s="10">
        <f>AVERAGE('m=1934-35:o=1936-37'!L4)</f>
        <v>35.349070467598843</v>
      </c>
      <c r="M4" s="10">
        <f>AVERAGE('m=1934-35:o=1936-37'!M4)</f>
        <v>132.15655997667719</v>
      </c>
      <c r="N4" s="10">
        <f>AVERAGE('m=1934-35:o=1936-37'!N4)</f>
        <v>167.50563044427605</v>
      </c>
      <c r="O4" s="10">
        <f>AVERAGE('m=1934-35:o=1936-37'!O4)</f>
        <v>5626</v>
      </c>
      <c r="P4" s="10">
        <f>AVERAGE('m=1934-35:o=1936-37'!P4)</f>
        <v>693.66666666666663</v>
      </c>
      <c r="Q4" s="10">
        <f>AVERAGE('m=1934-35:o=1936-37'!Q4)</f>
        <v>1316.6666666666667</v>
      </c>
      <c r="R4" s="10">
        <f>AVERAGE('m=1934-35:o=1936-37'!R4)</f>
        <v>51.570516013728884</v>
      </c>
      <c r="S4" s="10">
        <f>AVERAGE('m=1934-35:o=1936-37'!S4)</f>
        <v>32731.666666666668</v>
      </c>
      <c r="T4" s="10">
        <f>AVERAGE('m=1934-35:o=1936-37'!T4)</f>
        <v>2166.3333333333335</v>
      </c>
      <c r="U4" s="10">
        <f>AVERAGE('m=1934-35:o=1936-37'!U4)</f>
        <v>6956.666666666667</v>
      </c>
      <c r="W4" s="10">
        <f>AVERAGE('m=1934-35:o=1936-37'!W4)</f>
        <v>282.85123837382218</v>
      </c>
      <c r="X4" s="10">
        <f>AVERAGE('m=1934-35:o=1936-37'!X4)</f>
        <v>5445</v>
      </c>
      <c r="Y4" s="10">
        <f>AVERAGE('m=1934-35:o=1936-37'!Y4)</f>
        <v>63</v>
      </c>
      <c r="AA4" s="10">
        <f>AVERAGE('m=1934-35:o=1936-37'!AA4)</f>
        <v>885.90344982134809</v>
      </c>
      <c r="AB4" s="10">
        <f>AVERAGE('m=1934-35:o=1936-37'!AB4)</f>
        <v>13278.666666666666</v>
      </c>
      <c r="AC4" s="10">
        <f>AVERAGE('m=1934-35:o=1936-37'!AC4)</f>
        <v>19454.666666666668</v>
      </c>
      <c r="AD4" s="10">
        <f>AVERAGE('m=1934-35:o=1936-37'!AD4)</f>
        <v>9337.3333333333339</v>
      </c>
      <c r="AE4" s="10">
        <f>AVERAGE('m=1934-35:o=1936-37'!AE4)</f>
        <v>0</v>
      </c>
      <c r="AF4" s="10">
        <f>AVERAGE('m=1934-35:o=1936-37'!AF4)</f>
        <v>283.87411986137886</v>
      </c>
      <c r="AG4" s="10">
        <f>AVERAGE('m=1934-35:o=1936-37'!AG4)</f>
        <v>769379</v>
      </c>
      <c r="AH4" s="10">
        <f>AVERAGE('m=1934-35:o=1936-37'!AH4)</f>
        <v>5196.9537288934007</v>
      </c>
      <c r="AI4" s="10">
        <f>AVERAGE('m=1934-35:o=1936-37'!AI4)</f>
        <v>17.066917241225052</v>
      </c>
      <c r="AJ4" s="10">
        <f>AVERAGE('m=1934-35:o=1936-37'!AJ4)</f>
        <v>5.5018036529971992</v>
      </c>
      <c r="AL4">
        <f>SUM('m=1934-35:o=1936-37'!AN4)</f>
        <v>54</v>
      </c>
      <c r="AM4">
        <f>SUM('m=1934-35:o=1936-37'!AL4)</f>
        <v>42</v>
      </c>
      <c r="AN4" s="13">
        <f>AM4/AL4*100</f>
        <v>77.777777777777786</v>
      </c>
      <c r="AO4" s="35">
        <v>72.222222222222214</v>
      </c>
      <c r="AP4" s="36">
        <v>77.777777777777786</v>
      </c>
      <c r="AQ4" s="10">
        <f>AP4-AO4</f>
        <v>5.5555555555555713</v>
      </c>
      <c r="AR4" s="11">
        <f>AVERAGE('m=1934-35:o=1936-37'!AR4)</f>
        <v>12.666666666666666</v>
      </c>
      <c r="AS4" s="11">
        <f>AVERAGE('m=1934-35:o=1936-37'!AS4)</f>
        <v>64.666666666666671</v>
      </c>
    </row>
    <row r="5" spans="1:45" x14ac:dyDescent="0.25">
      <c r="A5" s="28" t="s">
        <v>31</v>
      </c>
      <c r="B5" s="10">
        <f>AVERAGE('m=1934-35:o=1936-37'!B5)</f>
        <v>102720</v>
      </c>
      <c r="C5" s="10">
        <f>AVERAGE('m=1934-35:o=1936-37'!C5)</f>
        <v>876732.66666666663</v>
      </c>
      <c r="D5" s="18">
        <f t="shared" si="0"/>
        <v>8.5351700415368636</v>
      </c>
      <c r="E5" s="10">
        <f>AVERAGE('m=1934-35:o=1936-37'!E5)</f>
        <v>27607.666666666668</v>
      </c>
      <c r="F5" s="10">
        <f>AVERAGE('m=1934-35:o=1936-37'!F5)</f>
        <v>28866.666666666668</v>
      </c>
      <c r="H5" s="10">
        <f>AVERAGE('m=1934-35:o=1936-37'!H5)</f>
        <v>550.03024320048405</v>
      </c>
      <c r="I5" s="10">
        <f>AVERAGE('m=1934-35:o=1936-37'!I5)</f>
        <v>6314</v>
      </c>
      <c r="J5" s="10">
        <f>AVERAGE('m=1934-35:o=1936-37'!J5)</f>
        <v>16893.333333333332</v>
      </c>
      <c r="L5" s="10">
        <f>AVERAGE('m=1934-35:o=1936-37'!L5)</f>
        <v>61.59634608583616</v>
      </c>
      <c r="M5" s="10">
        <f>AVERAGE('m=1934-35:o=1936-37'!M5)</f>
        <v>164.62462336460658</v>
      </c>
      <c r="N5" s="10">
        <f>AVERAGE('m=1934-35:o=1936-37'!N5)</f>
        <v>226.22096945044277</v>
      </c>
      <c r="O5" s="10">
        <f>AVERAGE('m=1934-35:o=1936-37'!O5)</f>
        <v>15848.666666666666</v>
      </c>
      <c r="P5" s="10">
        <f>AVERAGE('m=1934-35:o=1936-37'!P5)</f>
        <v>654</v>
      </c>
      <c r="Q5" s="10">
        <f>AVERAGE('m=1934-35:o=1936-37'!Q5)</f>
        <v>1185.6666666666667</v>
      </c>
      <c r="R5" s="10">
        <f>AVERAGE('m=1934-35:o=1936-37'!R5)</f>
        <v>172.48991008065045</v>
      </c>
      <c r="S5" s="10">
        <f>AVERAGE('m=1934-35:o=1936-37'!S5)</f>
        <v>43104.333333333336</v>
      </c>
      <c r="T5" s="10">
        <f>AVERAGE('m=1934-35:o=1936-37'!T5)</f>
        <v>14776</v>
      </c>
      <c r="U5" s="10">
        <f>AVERAGE('m=1934-35:o=1936-37'!U5)</f>
        <v>8362.6666666666661</v>
      </c>
      <c r="W5" s="10">
        <f>AVERAGE('m=1934-35:o=1936-37'!W5)</f>
        <v>644.42834976461302</v>
      </c>
      <c r="X5" s="10">
        <f>AVERAGE('m=1934-35:o=1936-37'!X5)</f>
        <v>6028.333333333333</v>
      </c>
      <c r="Y5" s="10">
        <f>AVERAGE('m=1934-35:o=1936-37'!Y5)</f>
        <v>567.66666666666663</v>
      </c>
      <c r="AA5" s="10">
        <f>AVERAGE('m=1934-35:o=1936-37'!AA5)</f>
        <v>1657.524055491652</v>
      </c>
      <c r="AB5" s="10">
        <f>AVERAGE('m=1934-35:o=1936-37'!AB5)</f>
        <v>30391</v>
      </c>
      <c r="AC5" s="10">
        <f>AVERAGE('m=1934-35:o=1936-37'!AC5)</f>
        <v>72405</v>
      </c>
      <c r="AD5" s="10">
        <f>AVERAGE('m=1934-35:o=1936-37'!AD5)</f>
        <v>30257.666666666668</v>
      </c>
      <c r="AE5" s="10">
        <f>AVERAGE('m=1934-35:o=1936-37'!AE5)</f>
        <v>0</v>
      </c>
      <c r="AF5" s="10">
        <f>AVERAGE('m=1934-35:o=1936-37'!AF5)</f>
        <v>1297.2349121815414</v>
      </c>
      <c r="AG5" s="10">
        <f>AVERAGE('m=1934-35:o=1936-37'!AG5)</f>
        <v>928492.66666666663</v>
      </c>
      <c r="AH5" s="10">
        <f>AVERAGE('m=1934-35:o=1936-37'!AH5)</f>
        <v>9045.619246479253</v>
      </c>
      <c r="AI5" s="10">
        <f>AVERAGE('m=1934-35:o=1936-37'!AI5)</f>
        <v>18.341636924268272</v>
      </c>
      <c r="AJ5" s="10">
        <f>AVERAGE('m=1934-35:o=1936-37'!AJ5)</f>
        <v>14.325098827755872</v>
      </c>
      <c r="AL5">
        <f>SUM('m=1934-35:o=1936-37'!AN5)</f>
        <v>54</v>
      </c>
      <c r="AM5">
        <f>SUM('m=1934-35:o=1936-37'!AL5)</f>
        <v>54</v>
      </c>
      <c r="AN5" s="13">
        <f t="shared" ref="AN5:AN31" si="1">AM5/AL5*100</f>
        <v>100</v>
      </c>
      <c r="AO5" s="35">
        <v>100</v>
      </c>
      <c r="AP5" s="36">
        <v>100</v>
      </c>
      <c r="AQ5" s="10">
        <f t="shared" ref="AQ5:AQ31" si="2">AP5-AO5</f>
        <v>0</v>
      </c>
      <c r="AR5" s="11">
        <f>AVERAGE('m=1934-35:o=1936-37'!AR5)</f>
        <v>12.266666666666666</v>
      </c>
      <c r="AS5" s="11">
        <f>AVERAGE('m=1934-35:o=1936-37'!AS5)</f>
        <v>62.666666666666664</v>
      </c>
    </row>
    <row r="6" spans="1:45" x14ac:dyDescent="0.25">
      <c r="A6" s="28" t="s">
        <v>32</v>
      </c>
      <c r="B6" s="10">
        <f>AVERAGE('m=1934-35:o=1936-37'!B6)</f>
        <v>99623.333333333328</v>
      </c>
      <c r="C6" s="10">
        <f>AVERAGE('m=1934-35:o=1936-37'!C6)</f>
        <v>522635.66666666669</v>
      </c>
      <c r="D6" s="18">
        <f t="shared" si="0"/>
        <v>5.2461170408538838</v>
      </c>
      <c r="E6" s="10">
        <f>AVERAGE('m=1934-35:o=1936-37'!E6)</f>
        <v>9751</v>
      </c>
      <c r="F6" s="10">
        <f>AVERAGE('m=1934-35:o=1936-37'!F6)</f>
        <v>24750</v>
      </c>
      <c r="H6" s="10">
        <f>AVERAGE('m=1934-35:o=1936-37'!H6)</f>
        <v>346.84079210594501</v>
      </c>
      <c r="I6" s="10">
        <f>AVERAGE('m=1934-35:o=1936-37'!I6)</f>
        <v>2530.3333333333335</v>
      </c>
      <c r="J6" s="10">
        <f>AVERAGE('m=1934-35:o=1936-37'!J6)</f>
        <v>14999.666666666666</v>
      </c>
      <c r="L6" s="10">
        <f>AVERAGE('m=1934-35:o=1936-37'!L6)</f>
        <v>25.401524645590893</v>
      </c>
      <c r="M6" s="10">
        <f>AVERAGE('m=1934-35:o=1936-37'!M6)</f>
        <v>150.6766677409743</v>
      </c>
      <c r="N6" s="10">
        <f>AVERAGE('m=1934-35:o=1936-37'!N6)</f>
        <v>176.07819238656521</v>
      </c>
      <c r="O6" s="10">
        <f>AVERAGE('m=1934-35:o=1936-37'!O6)</f>
        <v>2154.6666666666665</v>
      </c>
      <c r="P6" s="10">
        <f>AVERAGE('m=1934-35:o=1936-37'!P6)</f>
        <v>164.33333333333334</v>
      </c>
      <c r="Q6" s="10">
        <f>AVERAGE('m=1934-35:o=1936-37'!Q6)</f>
        <v>594.66666666666663</v>
      </c>
      <c r="R6" s="10">
        <f>AVERAGE('m=1934-35:o=1936-37'!R6)</f>
        <v>29.295756505897316</v>
      </c>
      <c r="S6" s="10">
        <f>AVERAGE('m=1934-35:o=1936-37'!S6)</f>
        <v>41990</v>
      </c>
      <c r="T6" s="10">
        <f>AVERAGE('m=1934-35:o=1936-37'!T6)</f>
        <v>2315</v>
      </c>
      <c r="U6" s="10">
        <f>AVERAGE('m=1934-35:o=1936-37'!U6)</f>
        <v>3397</v>
      </c>
      <c r="W6" s="10">
        <f>AVERAGE('m=1934-35:o=1936-37'!W6)</f>
        <v>479.0807608691137</v>
      </c>
      <c r="X6" s="10">
        <f>AVERAGE('m=1934-35:o=1936-37'!X6)</f>
        <v>5345.666666666667</v>
      </c>
      <c r="Y6" s="10">
        <f>AVERAGE('m=1934-35:o=1936-37'!Y6)</f>
        <v>630.33333333333337</v>
      </c>
      <c r="AA6" s="10">
        <f>AVERAGE('m=1934-35:o=1936-37'!AA6)</f>
        <v>1091.2949896372986</v>
      </c>
      <c r="AB6" s="10">
        <f>AVERAGE('m=1934-35:o=1936-37'!AB6)</f>
        <v>184</v>
      </c>
      <c r="AC6" s="10">
        <f>AVERAGE('m=1934-35:o=1936-37'!AC6)</f>
        <v>25178</v>
      </c>
      <c r="AD6" s="10">
        <f>AVERAGE('m=1934-35:o=1936-37'!AD6)</f>
        <v>5418.333333333333</v>
      </c>
      <c r="AE6" s="10">
        <f>AVERAGE('m=1934-35:o=1936-37'!AE6)</f>
        <v>0</v>
      </c>
      <c r="AF6" s="10">
        <f>AVERAGE('m=1934-35:o=1936-37'!AF6)</f>
        <v>309.21227878247799</v>
      </c>
      <c r="AG6" s="10">
        <f>AVERAGE('m=1934-35:o=1936-37'!AG6)</f>
        <v>487963.33333333331</v>
      </c>
      <c r="AH6" s="10">
        <f>AVERAGE('m=1934-35:o=1936-37'!AH6)</f>
        <v>4903.523972222426</v>
      </c>
      <c r="AI6" s="10">
        <f>AVERAGE('m=1934-35:o=1936-37'!AI6)</f>
        <v>22.268289439196579</v>
      </c>
      <c r="AJ6" s="10">
        <f>AVERAGE('m=1934-35:o=1936-37'!AJ6)</f>
        <v>6.3230715904302039</v>
      </c>
      <c r="AL6">
        <f>SUM('m=1934-35:o=1936-37'!AN6)</f>
        <v>30</v>
      </c>
      <c r="AM6">
        <f>SUM('m=1934-35:o=1936-37'!AL6)</f>
        <v>30</v>
      </c>
      <c r="AN6" s="13">
        <f t="shared" si="1"/>
        <v>100</v>
      </c>
      <c r="AO6" s="35">
        <v>100</v>
      </c>
      <c r="AP6" s="36">
        <v>100</v>
      </c>
      <c r="AQ6" s="10">
        <f t="shared" si="2"/>
        <v>0</v>
      </c>
      <c r="AR6" s="11">
        <f>AVERAGE('m=1934-35:o=1936-37'!AR6)</f>
        <v>11.866666666666667</v>
      </c>
      <c r="AS6" s="11">
        <f>AVERAGE('m=1934-35:o=1936-37'!AS6)</f>
        <v>67.666666666666671</v>
      </c>
    </row>
    <row r="7" spans="1:45" x14ac:dyDescent="0.25">
      <c r="A7" s="28" t="s">
        <v>33</v>
      </c>
      <c r="B7" s="10">
        <f>AVERAGE('m=1934-35:o=1936-37'!B7)</f>
        <v>234020</v>
      </c>
      <c r="C7" s="10">
        <f>AVERAGE('m=1934-35:o=1936-37'!C7)</f>
        <v>1668067.3333333333</v>
      </c>
      <c r="D7" s="18">
        <f t="shared" si="0"/>
        <v>7.127883656667521</v>
      </c>
      <c r="E7" s="10">
        <f>AVERAGE('m=1934-35:o=1936-37'!E7)</f>
        <v>11842.333333333334</v>
      </c>
      <c r="F7" s="10">
        <f>AVERAGE('m=1934-35:o=1936-37'!F7)</f>
        <v>42033</v>
      </c>
      <c r="H7" s="10">
        <f>AVERAGE('m=1934-35:o=1936-37'!H7)</f>
        <v>230.33793617582975</v>
      </c>
      <c r="I7" s="10">
        <f>AVERAGE('m=1934-35:o=1936-37'!I7)</f>
        <v>4766.666666666667</v>
      </c>
      <c r="J7" s="10">
        <f>AVERAGE('m=1934-35:o=1936-37'!J7)</f>
        <v>9993.3333333333339</v>
      </c>
      <c r="L7" s="10">
        <f>AVERAGE('m=1934-35:o=1936-37'!L7)</f>
        <v>20.40191474326463</v>
      </c>
      <c r="M7" s="10">
        <f>AVERAGE('m=1934-35:o=1936-37'!M7)</f>
        <v>42.752871249356382</v>
      </c>
      <c r="N7" s="10">
        <f>AVERAGE('m=1934-35:o=1936-37'!N7)</f>
        <v>63.154785992621008</v>
      </c>
      <c r="O7" s="10">
        <f>AVERAGE('m=1934-35:o=1936-37'!O7)</f>
        <v>3269.3333333333335</v>
      </c>
      <c r="P7" s="10">
        <f>AVERAGE('m=1934-35:o=1936-37'!P7)</f>
        <v>697.66666666666663</v>
      </c>
      <c r="Q7" s="10">
        <f>AVERAGE('m=1934-35:o=1936-37'!Q7)</f>
        <v>1053.6666666666667</v>
      </c>
      <c r="R7" s="10">
        <f>AVERAGE('m=1934-35:o=1936-37'!R7)</f>
        <v>21.4518076490623</v>
      </c>
      <c r="S7" s="10">
        <f>AVERAGE('m=1934-35:o=1936-37'!S7)</f>
        <v>26743.666666666668</v>
      </c>
      <c r="T7" s="10">
        <f>AVERAGE('m=1934-35:o=1936-37'!T7)</f>
        <v>11190</v>
      </c>
      <c r="U7" s="10">
        <f>AVERAGE('m=1934-35:o=1936-37'!U7)</f>
        <v>5354.666666666667</v>
      </c>
      <c r="W7" s="10">
        <f>AVERAGE('m=1934-35:o=1936-37'!W7)</f>
        <v>185.02979572456124</v>
      </c>
      <c r="X7" s="10">
        <f>AVERAGE('m=1934-35:o=1936-37'!X7)</f>
        <v>6823.333333333333</v>
      </c>
      <c r="Y7" s="10">
        <f>AVERAGE('m=1934-35:o=1936-37'!Y7)</f>
        <v>1713</v>
      </c>
      <c r="AA7" s="10">
        <f>AVERAGE('m=1934-35:o=1936-37'!AA7)</f>
        <v>536.5741335760614</v>
      </c>
      <c r="AB7" s="10">
        <f>AVERAGE('m=1934-35:o=1936-37'!AB7)</f>
        <v>16133.666666666666</v>
      </c>
      <c r="AC7" s="10">
        <f>AVERAGE('m=1934-35:o=1936-37'!AC7)</f>
        <v>40695.333333333336</v>
      </c>
      <c r="AD7" s="10">
        <f>AVERAGE('m=1934-35:o=1936-37'!AD7)</f>
        <v>0</v>
      </c>
      <c r="AE7" s="10">
        <f>AVERAGE('m=1934-35:o=1936-37'!AE7)</f>
        <v>0</v>
      </c>
      <c r="AF7" s="10">
        <f>AVERAGE('m=1934-35:o=1936-37'!AF7)</f>
        <v>242.59719637654788</v>
      </c>
      <c r="AG7" s="10">
        <f>AVERAGE('m=1934-35:o=1936-37'!AG7)</f>
        <v>1085881.6666666667</v>
      </c>
      <c r="AH7" s="10">
        <f>AVERAGE('m=1934-35:o=1936-37'!AH7)</f>
        <v>4645.397998501845</v>
      </c>
      <c r="AI7" s="10">
        <f>AVERAGE('m=1934-35:o=1936-37'!AI7)</f>
        <v>11.568774251500779</v>
      </c>
      <c r="AJ7" s="10">
        <f>AVERAGE('m=1934-35:o=1936-37'!AJ7)</f>
        <v>5.271756268614431</v>
      </c>
      <c r="AL7">
        <f>SUM('m=1934-35:o=1936-37'!AN7)</f>
        <v>60</v>
      </c>
      <c r="AM7">
        <f>SUM('m=1934-35:o=1936-37'!AL7)</f>
        <v>38</v>
      </c>
      <c r="AN7" s="13">
        <f t="shared" si="1"/>
        <v>63.333333333333329</v>
      </c>
      <c r="AO7" s="35">
        <v>60</v>
      </c>
      <c r="AP7" s="36">
        <v>63.333333333333329</v>
      </c>
      <c r="AQ7" s="10">
        <f t="shared" si="2"/>
        <v>3.3333333333333286</v>
      </c>
      <c r="AR7" s="11">
        <f>AVERAGE('m=1934-35:o=1936-37'!AR7)</f>
        <v>12.4</v>
      </c>
      <c r="AS7" s="11">
        <f>AVERAGE('m=1934-35:o=1936-37'!AS7)</f>
        <v>59.333333333333336</v>
      </c>
    </row>
    <row r="8" spans="1:45" x14ac:dyDescent="0.25">
      <c r="A8" s="28" t="s">
        <v>34</v>
      </c>
      <c r="B8" s="10">
        <f>AVERAGE('m=1934-35:o=1936-37'!B8)</f>
        <v>57326.666666666664</v>
      </c>
      <c r="C8" s="10">
        <f>AVERAGE('m=1934-35:o=1936-37'!C8)</f>
        <v>1257946.6666666667</v>
      </c>
      <c r="D8" s="18">
        <f t="shared" si="0"/>
        <v>21.94348180020933</v>
      </c>
      <c r="E8" s="10">
        <f>AVERAGE('m=1934-35:o=1936-37'!E8)</f>
        <v>2990.3333333333335</v>
      </c>
      <c r="F8" s="10">
        <f>AVERAGE('m=1934-35:o=1936-37'!F8)</f>
        <v>19497</v>
      </c>
      <c r="H8" s="10">
        <f>AVERAGE('m=1934-35:o=1936-37'!H8)</f>
        <v>392.23781664500171</v>
      </c>
      <c r="I8" s="10">
        <f>AVERAGE('m=1934-35:o=1936-37'!I8)</f>
        <v>1350.3333333333333</v>
      </c>
      <c r="J8" s="10">
        <f>AVERAGE('m=1934-35:o=1936-37'!J8)</f>
        <v>4772.333333333333</v>
      </c>
      <c r="L8" s="10">
        <f>AVERAGE('m=1934-35:o=1936-37'!L8)</f>
        <v>23.561555074025303</v>
      </c>
      <c r="M8" s="10">
        <f>AVERAGE('m=1934-35:o=1936-37'!M8)</f>
        <v>83.313095239217731</v>
      </c>
      <c r="N8" s="10">
        <f>AVERAGE('m=1934-35:o=1936-37'!N8)</f>
        <v>106.87465031324304</v>
      </c>
      <c r="O8" s="10">
        <f>AVERAGE('m=1934-35:o=1936-37'!O8)</f>
        <v>1194.3333333333333</v>
      </c>
      <c r="P8" s="10">
        <f>AVERAGE('m=1934-35:o=1936-37'!P8)</f>
        <v>209.66666666666666</v>
      </c>
      <c r="Q8" s="10">
        <f>AVERAGE('m=1934-35:o=1936-37'!Q8)</f>
        <v>261</v>
      </c>
      <c r="R8" s="10">
        <f>AVERAGE('m=1934-35:o=1936-37'!R8)</f>
        <v>29.066132133371216</v>
      </c>
      <c r="S8" s="10">
        <f>AVERAGE('m=1934-35:o=1936-37'!S8)</f>
        <v>8821.3333333333339</v>
      </c>
      <c r="T8" s="10">
        <f>AVERAGE('m=1934-35:o=1936-37'!T8)</f>
        <v>1832.3333333333333</v>
      </c>
      <c r="U8" s="10">
        <f>AVERAGE('m=1934-35:o=1936-37'!U8)</f>
        <v>2458.3333333333335</v>
      </c>
      <c r="W8" s="10">
        <f>AVERAGE('m=1934-35:o=1936-37'!W8)</f>
        <v>228.83781758393388</v>
      </c>
      <c r="X8" s="10">
        <f>AVERAGE('m=1934-35:o=1936-37'!X8)</f>
        <v>2770.6666666666665</v>
      </c>
      <c r="Y8" s="10">
        <f>AVERAGE('m=1934-35:o=1936-37'!Y8)</f>
        <v>29.333333333333332</v>
      </c>
      <c r="AA8" s="10">
        <f>AVERAGE('m=1934-35:o=1936-37'!AA8)</f>
        <v>805.88650641597485</v>
      </c>
      <c r="AB8" s="10">
        <f>AVERAGE('m=1934-35:o=1936-37'!AB8)</f>
        <v>12713</v>
      </c>
      <c r="AC8" s="10">
        <f>AVERAGE('m=1934-35:o=1936-37'!AC8)</f>
        <v>7173</v>
      </c>
      <c r="AD8" s="10">
        <f>AVERAGE('m=1934-35:o=1936-37'!AD8)</f>
        <v>181.66666666666666</v>
      </c>
      <c r="AE8" s="10">
        <f>AVERAGE('m=1934-35:o=1936-37'!AE8)</f>
        <v>0</v>
      </c>
      <c r="AF8" s="10">
        <f>AVERAGE('m=1934-35:o=1936-37'!AF8)</f>
        <v>350.17950350331142</v>
      </c>
      <c r="AG8" s="10">
        <f>AVERAGE('m=1934-35:o=1936-37'!AG8)</f>
        <v>634550</v>
      </c>
      <c r="AH8" s="10">
        <f>AVERAGE('m=1934-35:o=1936-37'!AH8)</f>
        <v>11077.282057720493</v>
      </c>
      <c r="AI8" s="10">
        <f>AVERAGE('m=1934-35:o=1936-37'!AI8)</f>
        <v>7.2964174471226242</v>
      </c>
      <c r="AJ8" s="10">
        <f>AVERAGE('m=1934-35:o=1936-37'!AJ8)</f>
        <v>3.1692366819731084</v>
      </c>
      <c r="AL8">
        <f>SUM('m=1934-35:o=1936-37'!AN8)</f>
        <v>36</v>
      </c>
      <c r="AM8">
        <f>SUM('m=1934-35:o=1936-37'!AL8)</f>
        <v>0</v>
      </c>
      <c r="AN8" s="13">
        <f t="shared" si="1"/>
        <v>0</v>
      </c>
      <c r="AO8" s="35">
        <v>0</v>
      </c>
      <c r="AP8" s="36">
        <v>0</v>
      </c>
      <c r="AQ8" s="10">
        <f t="shared" si="2"/>
        <v>0</v>
      </c>
      <c r="AR8" s="11">
        <f>AVERAGE('m=1934-35:o=1936-37'!AR8)</f>
        <v>13.466666666666667</v>
      </c>
      <c r="AS8" s="11">
        <f>AVERAGE('m=1934-35:o=1936-37'!AS8)</f>
        <v>57.333333333333336</v>
      </c>
    </row>
    <row r="9" spans="1:45" x14ac:dyDescent="0.25">
      <c r="A9" s="28" t="s">
        <v>35</v>
      </c>
      <c r="B9" s="10">
        <f>AVERAGE('m=1934-35:o=1936-37'!B9)</f>
        <v>99926.666666666672</v>
      </c>
      <c r="C9" s="10">
        <f>AVERAGE('m=1934-35:o=1936-37'!C9)</f>
        <v>670190</v>
      </c>
      <c r="D9" s="18">
        <f t="shared" si="0"/>
        <v>6.7068183334445255</v>
      </c>
      <c r="E9" s="10">
        <f>AVERAGE('m=1934-35:o=1936-37'!E9)</f>
        <v>5565</v>
      </c>
      <c r="F9" s="10">
        <f>AVERAGE('m=1934-35:o=1936-37'!F9)</f>
        <v>20024.333333333332</v>
      </c>
      <c r="H9" s="10">
        <f>AVERAGE('m=1934-35:o=1936-37'!H9)</f>
        <v>256.19869660829181</v>
      </c>
      <c r="I9" s="10">
        <f>AVERAGE('m=1934-35:o=1936-37'!I9)</f>
        <v>3632.3333333333335</v>
      </c>
      <c r="J9" s="10">
        <f>AVERAGE('m=1934-35:o=1936-37'!J9)</f>
        <v>14847.333333333334</v>
      </c>
      <c r="L9" s="10">
        <f>AVERAGE('m=1934-35:o=1936-37'!L9)</f>
        <v>36.353514443486269</v>
      </c>
      <c r="M9" s="10">
        <f>AVERAGE('m=1934-35:o=1936-37'!M9)</f>
        <v>148.65229643046888</v>
      </c>
      <c r="N9" s="10">
        <f>AVERAGE('m=1934-35:o=1936-37'!N9)</f>
        <v>185.00581087395517</v>
      </c>
      <c r="O9" s="10">
        <f>AVERAGE('m=1934-35:o=1936-37'!O9)</f>
        <v>1491</v>
      </c>
      <c r="P9" s="10">
        <f>AVERAGE('m=1934-35:o=1936-37'!P9)</f>
        <v>461</v>
      </c>
      <c r="Q9" s="10">
        <f>AVERAGE('m=1934-35:o=1936-37'!Q9)</f>
        <v>452.33333333333331</v>
      </c>
      <c r="R9" s="10">
        <f>AVERAGE('m=1934-35:o=1936-37'!R9)</f>
        <v>24.050133394867668</v>
      </c>
      <c r="S9" s="10">
        <f>AVERAGE('m=1934-35:o=1936-37'!S9)</f>
        <v>26499.333333333332</v>
      </c>
      <c r="T9" s="10">
        <f>AVERAGE('m=1934-35:o=1936-37'!T9)</f>
        <v>5828.333333333333</v>
      </c>
      <c r="U9" s="10">
        <f>AVERAGE('m=1934-35:o=1936-37'!U9)</f>
        <v>3479.6666666666665</v>
      </c>
      <c r="W9" s="10">
        <f>AVERAGE('m=1934-35:o=1936-37'!W9)</f>
        <v>358.35616527013332</v>
      </c>
      <c r="X9" s="10">
        <f>AVERAGE('m=1934-35:o=1936-37'!X9)</f>
        <v>6937.666666666667</v>
      </c>
      <c r="Y9" s="10">
        <f>AVERAGE('m=1934-35:o=1936-37'!Y9)</f>
        <v>522.33333333333337</v>
      </c>
      <c r="AA9" s="10">
        <f>AVERAGE('m=1934-35:o=1936-37'!AA9)</f>
        <v>898.35433241001067</v>
      </c>
      <c r="AB9" s="10">
        <f>AVERAGE('m=1934-35:o=1936-37'!AB9)</f>
        <v>815</v>
      </c>
      <c r="AC9" s="10">
        <f>AVERAGE('m=1934-35:o=1936-37'!AC9)</f>
        <v>22979.333333333332</v>
      </c>
      <c r="AD9" s="10">
        <f>AVERAGE('m=1934-35:o=1936-37'!AD9)</f>
        <v>0</v>
      </c>
      <c r="AE9" s="10">
        <f>AVERAGE('m=1934-35:o=1936-37'!AE9)</f>
        <v>0</v>
      </c>
      <c r="AF9" s="10">
        <f>AVERAGE('m=1934-35:o=1936-37'!AF9)</f>
        <v>238.0136958846621</v>
      </c>
      <c r="AG9" s="10">
        <f>AVERAGE('m=1934-35:o=1936-37'!AG9)</f>
        <v>482463</v>
      </c>
      <c r="AH9" s="10">
        <f>AVERAGE('m=1934-35:o=1936-37'!AH9)</f>
        <v>4830.2982371484168</v>
      </c>
      <c r="AI9" s="10">
        <f>AVERAGE('m=1934-35:o=1936-37'!AI9)</f>
        <v>18.620640691964393</v>
      </c>
      <c r="AJ9" s="10">
        <f>AVERAGE('m=1934-35:o=1936-37'!AJ9)</f>
        <v>4.9392798666552</v>
      </c>
      <c r="AL9">
        <f>SUM('m=1934-35:o=1936-37'!AN9)</f>
        <v>36</v>
      </c>
      <c r="AM9">
        <f>SUM('m=1934-35:o=1936-37'!AL9)</f>
        <v>30</v>
      </c>
      <c r="AN9" s="13">
        <f t="shared" si="1"/>
        <v>83.333333333333343</v>
      </c>
      <c r="AO9" s="35">
        <v>83.333333333333343</v>
      </c>
      <c r="AP9" s="36">
        <v>83.333333333333343</v>
      </c>
      <c r="AQ9" s="10">
        <f t="shared" si="2"/>
        <v>0</v>
      </c>
      <c r="AR9" s="11">
        <f>AVERAGE('m=1934-35:o=1936-37'!AR9)</f>
        <v>11.699999999999998</v>
      </c>
      <c r="AS9" s="11">
        <f>AVERAGE('m=1934-35:o=1936-37'!AS9)</f>
        <v>49</v>
      </c>
    </row>
    <row r="10" spans="1:45" x14ac:dyDescent="0.25">
      <c r="A10" s="28" t="s">
        <v>36</v>
      </c>
      <c r="B10" s="10">
        <f>AVERAGE('m=1934-35:o=1936-37'!B10)</f>
        <v>62956.666666666664</v>
      </c>
      <c r="C10" s="10">
        <f>AVERAGE('m=1934-35:o=1936-37'!C10)</f>
        <v>1205715.6666666667</v>
      </c>
      <c r="D10" s="18">
        <f t="shared" si="0"/>
        <v>19.151516916397526</v>
      </c>
      <c r="E10" s="10">
        <f>AVERAGE('m=1934-35:o=1936-37'!E10)</f>
        <v>6888</v>
      </c>
      <c r="F10" s="10">
        <f>AVERAGE('m=1934-35:o=1936-37'!F10)</f>
        <v>27667.333333333332</v>
      </c>
      <c r="H10" s="10">
        <f>AVERAGE('m=1934-35:o=1936-37'!H10)</f>
        <v>549.73571541805131</v>
      </c>
      <c r="I10" s="10">
        <f>AVERAGE('m=1934-35:o=1936-37'!I10)</f>
        <v>1943.3333333333333</v>
      </c>
      <c r="J10" s="10">
        <f>AVERAGE('m=1934-35:o=1936-37'!J10)</f>
        <v>12430</v>
      </c>
      <c r="L10" s="10">
        <f>AVERAGE('m=1934-35:o=1936-37'!L10)</f>
        <v>30.988404801854802</v>
      </c>
      <c r="M10" s="10">
        <f>AVERAGE('m=1934-35:o=1936-37'!M10)</f>
        <v>197.94275939694376</v>
      </c>
      <c r="N10" s="10">
        <f>AVERAGE('m=1934-35:o=1936-37'!N10)</f>
        <v>228.93116419879857</v>
      </c>
      <c r="O10" s="10">
        <f>AVERAGE('m=1934-35:o=1936-37'!O10)</f>
        <v>1591.6666666666667</v>
      </c>
      <c r="P10" s="10">
        <f>AVERAGE('m=1934-35:o=1936-37'!P10)</f>
        <v>396.66666666666669</v>
      </c>
      <c r="Q10" s="10">
        <f>AVERAGE('m=1934-35:o=1936-37'!Q10)</f>
        <v>1545.3333333333333</v>
      </c>
      <c r="R10" s="10">
        <f>AVERAGE('m=1934-35:o=1936-37'!R10)</f>
        <v>56.160111491099748</v>
      </c>
      <c r="S10" s="10">
        <f>AVERAGE('m=1934-35:o=1936-37'!S10)</f>
        <v>28885</v>
      </c>
      <c r="T10" s="10">
        <f>AVERAGE('m=1934-35:o=1936-37'!T10)</f>
        <v>7971</v>
      </c>
      <c r="U10" s="10">
        <f>AVERAGE('m=1934-35:o=1936-37'!U10)</f>
        <v>6676</v>
      </c>
      <c r="W10" s="10">
        <f>AVERAGE('m=1934-35:o=1936-37'!W10)</f>
        <v>693.49837312336911</v>
      </c>
      <c r="X10" s="10">
        <f>AVERAGE('m=1934-35:o=1936-37'!X10)</f>
        <v>6479</v>
      </c>
      <c r="Y10" s="10">
        <f>AVERAGE('m=1934-35:o=1936-37'!Y10)</f>
        <v>243.33333333333334</v>
      </c>
      <c r="AA10" s="10">
        <f>AVERAGE('m=1934-35:o=1936-37'!AA10)</f>
        <v>1635.2126636639014</v>
      </c>
      <c r="AB10" s="10">
        <f>AVERAGE('m=1934-35:o=1936-37'!AB10)</f>
        <v>1904.6666666666667</v>
      </c>
      <c r="AC10" s="10">
        <f>AVERAGE('m=1934-35:o=1936-37'!AC10)</f>
        <v>17059</v>
      </c>
      <c r="AD10" s="10">
        <f>AVERAGE('m=1934-35:o=1936-37'!AD10)</f>
        <v>9662.3333333333339</v>
      </c>
      <c r="AE10" s="10">
        <f>AVERAGE('m=1934-35:o=1936-37'!AE10)</f>
        <v>0</v>
      </c>
      <c r="AF10" s="10">
        <f>AVERAGE('m=1934-35:o=1936-37'!AF10)</f>
        <v>454.35196268936119</v>
      </c>
      <c r="AG10" s="10">
        <f>AVERAGE('m=1934-35:o=1936-37'!AG10)</f>
        <v>731416.33333333337</v>
      </c>
      <c r="AH10" s="10">
        <f>AVERAGE('m=1934-35:o=1936-37'!AH10)</f>
        <v>11640.269958894307</v>
      </c>
      <c r="AI10" s="10">
        <f>AVERAGE('m=1934-35:o=1936-37'!AI10)</f>
        <v>14.044326111766518</v>
      </c>
      <c r="AJ10" s="10">
        <f>AVERAGE('m=1934-35:o=1936-37'!AJ10)</f>
        <v>3.9326182478600908</v>
      </c>
      <c r="AL10">
        <f>SUM('m=1934-35:o=1936-37'!AN10)</f>
        <v>56</v>
      </c>
      <c r="AM10">
        <f>SUM('m=1934-35:o=1936-37'!AL10)</f>
        <v>48</v>
      </c>
      <c r="AN10" s="13">
        <f t="shared" si="1"/>
        <v>85.714285714285708</v>
      </c>
      <c r="AO10" s="35">
        <v>83.928571428571431</v>
      </c>
      <c r="AP10" s="36">
        <v>85.714285714285708</v>
      </c>
      <c r="AQ10" s="10">
        <f t="shared" si="2"/>
        <v>1.7857142857142776</v>
      </c>
      <c r="AR10" s="11">
        <f>AVERAGE('m=1934-35:o=1936-37'!AR10)</f>
        <v>13.733333333333334</v>
      </c>
      <c r="AS10" s="11">
        <f>AVERAGE('m=1934-35:o=1936-37'!AS10)</f>
        <v>70.333333333333329</v>
      </c>
    </row>
    <row r="11" spans="1:45" x14ac:dyDescent="0.25">
      <c r="A11" s="28" t="s">
        <v>37</v>
      </c>
      <c r="B11" s="10">
        <f>AVERAGE('m=1934-35:o=1936-37'!B11)</f>
        <v>143433.33333333334</v>
      </c>
      <c r="C11" s="10">
        <f>AVERAGE('m=1934-35:o=1936-37'!C11)</f>
        <v>1194696.6666666667</v>
      </c>
      <c r="D11" s="18">
        <f t="shared" si="0"/>
        <v>8.3292818963513824</v>
      </c>
      <c r="E11" s="10">
        <f>AVERAGE('m=1934-35:o=1936-37'!E11)</f>
        <v>8465.3333333333339</v>
      </c>
      <c r="F11" s="10">
        <f>AVERAGE('m=1934-35:o=1936-37'!F11)</f>
        <v>39659.333333333336</v>
      </c>
      <c r="H11" s="10">
        <f>AVERAGE('m=1934-35:o=1936-37'!H11)</f>
        <v>335.50623148026733</v>
      </c>
      <c r="I11" s="10">
        <f>AVERAGE('m=1934-35:o=1936-37'!I11)</f>
        <v>3878</v>
      </c>
      <c r="J11" s="10">
        <f>AVERAGE('m=1934-35:o=1936-37'!J11)</f>
        <v>11817.666666666666</v>
      </c>
      <c r="L11" s="10">
        <f>AVERAGE('m=1934-35:o=1936-37'!L11)</f>
        <v>27.053330157175569</v>
      </c>
      <c r="M11" s="10">
        <f>AVERAGE('m=1934-35:o=1936-37'!M11)</f>
        <v>82.488006618094133</v>
      </c>
      <c r="N11" s="10">
        <f>AVERAGE('m=1934-35:o=1936-37'!N11)</f>
        <v>109.54133677526971</v>
      </c>
      <c r="O11" s="10">
        <f>AVERAGE('m=1934-35:o=1936-37'!O11)</f>
        <v>3387.6666666666665</v>
      </c>
      <c r="P11" s="10">
        <f>AVERAGE('m=1934-35:o=1936-37'!P11)</f>
        <v>663</v>
      </c>
      <c r="Q11" s="10">
        <f>AVERAGE('m=1934-35:o=1936-37'!Q11)</f>
        <v>612</v>
      </c>
      <c r="R11" s="10">
        <f>AVERAGE('m=1934-35:o=1936-37'!R11)</f>
        <v>32.512911071260589</v>
      </c>
      <c r="S11" s="10">
        <f>AVERAGE('m=1934-35:o=1936-37'!S11)</f>
        <v>10654.666666666666</v>
      </c>
      <c r="T11" s="10">
        <f>AVERAGE('m=1934-35:o=1936-37'!T11)</f>
        <v>11423.333333333334</v>
      </c>
      <c r="U11" s="10">
        <f>AVERAGE('m=1934-35:o=1936-37'!U11)</f>
        <v>5085</v>
      </c>
      <c r="W11" s="10">
        <f>AVERAGE('m=1934-35:o=1936-37'!W11)</f>
        <v>189.29944548834169</v>
      </c>
      <c r="X11" s="10">
        <f>AVERAGE('m=1934-35:o=1936-37'!X11)</f>
        <v>5858.666666666667</v>
      </c>
      <c r="Y11" s="10">
        <f>AVERAGE('m=1934-35:o=1936-37'!Y11)</f>
        <v>464.33333333333331</v>
      </c>
      <c r="AA11" s="10">
        <f>AVERAGE('m=1934-35:o=1936-37'!AA11)</f>
        <v>710.96839408119422</v>
      </c>
      <c r="AB11" s="10">
        <f>AVERAGE('m=1934-35:o=1936-37'!AB11)</f>
        <v>44.666666666666664</v>
      </c>
      <c r="AC11" s="10">
        <f>AVERAGE('m=1934-35:o=1936-37'!AC11)</f>
        <v>12392.333333333334</v>
      </c>
      <c r="AD11" s="10">
        <f>AVERAGE('m=1934-35:o=1936-37'!AD11)</f>
        <v>7820.333333333333</v>
      </c>
      <c r="AE11" s="10">
        <f>AVERAGE('m=1934-35:o=1936-37'!AE11)</f>
        <v>12</v>
      </c>
      <c r="AF11" s="10">
        <f>AVERAGE('m=1934-35:o=1936-37'!AF11)</f>
        <v>141.16033464627398</v>
      </c>
      <c r="AG11" s="10">
        <f>AVERAGE('m=1934-35:o=1936-37'!AG11)</f>
        <v>704921.66666666663</v>
      </c>
      <c r="AH11" s="10">
        <f>AVERAGE('m=1934-35:o=1936-37'!AH11)</f>
        <v>4919.1678510281226</v>
      </c>
      <c r="AI11" s="10">
        <f>AVERAGE('m=1934-35:o=1936-37'!AI11)</f>
        <v>14.529600790322382</v>
      </c>
      <c r="AJ11" s="10">
        <f>AVERAGE('m=1934-35:o=1936-37'!AJ11)</f>
        <v>2.9058846936924758</v>
      </c>
      <c r="AL11">
        <f>SUM('m=1934-35:o=1936-37'!AN11)</f>
        <v>40</v>
      </c>
      <c r="AM11">
        <f>SUM('m=1934-35:o=1936-37'!AL11)</f>
        <v>27</v>
      </c>
      <c r="AN11" s="13">
        <f t="shared" si="1"/>
        <v>67.5</v>
      </c>
      <c r="AO11" s="35">
        <v>67.5</v>
      </c>
      <c r="AP11" s="36">
        <v>67.5</v>
      </c>
      <c r="AQ11" s="10">
        <f t="shared" si="2"/>
        <v>0</v>
      </c>
      <c r="AR11" s="11">
        <f>AVERAGE('m=1934-35:o=1936-37'!AR11)</f>
        <v>12.433333333333332</v>
      </c>
      <c r="AS11" s="11">
        <f>AVERAGE('m=1934-35:o=1936-37'!AS11)</f>
        <v>57</v>
      </c>
    </row>
    <row r="12" spans="1:45" x14ac:dyDescent="0.25">
      <c r="A12" s="28" t="s">
        <v>38</v>
      </c>
      <c r="B12" s="10">
        <f>AVERAGE('m=1934-35:o=1936-37'!B12)</f>
        <v>96583.333333333328</v>
      </c>
      <c r="C12" s="10">
        <f>AVERAGE('m=1934-35:o=1936-37'!C12)</f>
        <v>966561</v>
      </c>
      <c r="D12" s="18">
        <f t="shared" si="0"/>
        <v>10.007534081104401</v>
      </c>
      <c r="E12" s="10">
        <f>AVERAGE('m=1934-35:o=1936-37'!E12)</f>
        <v>6504.666666666667</v>
      </c>
      <c r="F12" s="10">
        <f>AVERAGE('m=1934-35:o=1936-37'!F12)</f>
        <v>27508.666666666668</v>
      </c>
      <c r="H12" s="10">
        <f>AVERAGE('m=1934-35:o=1936-37'!H12)</f>
        <v>352.21038774185814</v>
      </c>
      <c r="I12" s="10">
        <f>AVERAGE('m=1934-35:o=1936-37'!I12)</f>
        <v>2996.6666666666665</v>
      </c>
      <c r="J12" s="10">
        <f>AVERAGE('m=1934-35:o=1936-37'!J12)</f>
        <v>22099.333333333332</v>
      </c>
      <c r="L12" s="10">
        <f>AVERAGE('m=1934-35:o=1936-37'!L12)</f>
        <v>31.029559751042058</v>
      </c>
      <c r="M12" s="10">
        <f>AVERAGE('m=1934-35:o=1936-37'!M12)</f>
        <v>228.773576839431</v>
      </c>
      <c r="N12" s="10">
        <f>AVERAGE('m=1934-35:o=1936-37'!N12)</f>
        <v>260.12533024942763</v>
      </c>
      <c r="O12" s="10">
        <f>AVERAGE('m=1934-35:o=1936-37'!O12)</f>
        <v>2909</v>
      </c>
      <c r="P12" s="10">
        <f>AVERAGE('m=1934-35:o=1936-37'!P12)</f>
        <v>433.66666666666669</v>
      </c>
      <c r="Q12" s="10">
        <f>AVERAGE('m=1934-35:o=1936-37'!Q12)</f>
        <v>353.33333333333331</v>
      </c>
      <c r="R12" s="10">
        <f>AVERAGE('m=1934-35:o=1936-37'!R12)</f>
        <v>38.267361547760558</v>
      </c>
      <c r="S12" s="10">
        <f>AVERAGE('m=1934-35:o=1936-37'!S12)</f>
        <v>22213.333333333332</v>
      </c>
      <c r="T12" s="10">
        <f>AVERAGE('m=1934-35:o=1936-37'!T12)</f>
        <v>4941.333333333333</v>
      </c>
      <c r="U12" s="10">
        <f>AVERAGE('m=1934-35:o=1936-37'!U12)</f>
        <v>8006</v>
      </c>
      <c r="W12" s="10">
        <f>AVERAGE('m=1934-35:o=1936-37'!W12)</f>
        <v>364.16152768067082</v>
      </c>
      <c r="X12" s="10">
        <f>AVERAGE('m=1934-35:o=1936-37'!X12)</f>
        <v>7344.333333333333</v>
      </c>
      <c r="Y12" s="10">
        <f>AVERAGE('m=1934-35:o=1936-37'!Y12)</f>
        <v>0</v>
      </c>
      <c r="AA12" s="10">
        <f>AVERAGE('m=1934-35:o=1936-37'!AA12)</f>
        <v>1090.8409355952251</v>
      </c>
      <c r="AB12" s="10">
        <f>AVERAGE('m=1934-35:o=1936-37'!AB12)</f>
        <v>195</v>
      </c>
      <c r="AC12" s="10">
        <f>AVERAGE('m=1934-35:o=1936-37'!AC12)</f>
        <v>46739.333333333336</v>
      </c>
      <c r="AD12" s="10">
        <f>AVERAGE('m=1934-35:o=1936-37'!AD12)</f>
        <v>13110.666666666666</v>
      </c>
      <c r="AE12" s="10">
        <f>AVERAGE('m=1934-35:o=1936-37'!AE12)</f>
        <v>0</v>
      </c>
      <c r="AF12" s="10">
        <f>AVERAGE('m=1934-35:o=1936-37'!AF12)</f>
        <v>621.42975183730107</v>
      </c>
      <c r="AG12" s="10">
        <f>AVERAGE('m=1934-35:o=1936-37'!AG12)</f>
        <v>695982.66666666663</v>
      </c>
      <c r="AH12" s="10">
        <f>AVERAGE('m=1934-35:o=1936-37'!AH12)</f>
        <v>7207.9269092437489</v>
      </c>
      <c r="AI12" s="10">
        <f>AVERAGE('m=1934-35:o=1936-37'!AI12)</f>
        <v>15.148055906466524</v>
      </c>
      <c r="AJ12" s="10">
        <f>AVERAGE('m=1934-35:o=1936-37'!AJ12)</f>
        <v>8.6685932193585487</v>
      </c>
      <c r="AL12">
        <f>SUM('m=1934-35:o=1936-37'!AN12)</f>
        <v>30</v>
      </c>
      <c r="AM12">
        <f>SUM('m=1934-35:o=1936-37'!AL12)</f>
        <v>21</v>
      </c>
      <c r="AN12" s="13">
        <f t="shared" si="1"/>
        <v>70</v>
      </c>
      <c r="AO12" s="35">
        <v>70</v>
      </c>
      <c r="AP12" s="36">
        <v>70</v>
      </c>
      <c r="AQ12" s="10">
        <f t="shared" si="2"/>
        <v>0</v>
      </c>
      <c r="AR12" s="11">
        <f>AVERAGE('m=1934-35:o=1936-37'!AR12)</f>
        <v>11.4</v>
      </c>
      <c r="AS12" s="11">
        <f>AVERAGE('m=1934-35:o=1936-37'!AS12)</f>
        <v>53.666666666666664</v>
      </c>
    </row>
    <row r="13" spans="1:45" x14ac:dyDescent="0.25">
      <c r="A13" s="28" t="s">
        <v>39</v>
      </c>
      <c r="B13" s="10">
        <f>AVERAGE('m=1934-35:o=1936-37'!B13)</f>
        <v>210273.33333333334</v>
      </c>
      <c r="C13" s="10">
        <f>AVERAGE('m=1934-35:o=1936-37'!C13)</f>
        <v>1476923.6666666667</v>
      </c>
      <c r="D13" s="18">
        <f t="shared" si="0"/>
        <v>7.0238277163057612</v>
      </c>
      <c r="E13" s="10">
        <f>AVERAGE('m=1934-35:o=1936-37'!E13)</f>
        <v>12276.333333333334</v>
      </c>
      <c r="F13" s="10">
        <f>AVERAGE('m=1934-35:o=1936-37'!F13)</f>
        <v>35033.666666666664</v>
      </c>
      <c r="H13" s="10">
        <f>AVERAGE('m=1934-35:o=1936-37'!H13)</f>
        <v>225.02569256488627</v>
      </c>
      <c r="I13" s="10">
        <f>AVERAGE('m=1934-35:o=1936-37'!I13)</f>
        <v>4785.666666666667</v>
      </c>
      <c r="J13" s="10">
        <f>AVERAGE('m=1934-35:o=1936-37'!J13)</f>
        <v>14636.666666666666</v>
      </c>
      <c r="L13" s="10">
        <f>AVERAGE('m=1934-35:o=1936-37'!L13)</f>
        <v>22.759372373097317</v>
      </c>
      <c r="M13" s="10">
        <f>AVERAGE('m=1934-35:o=1936-37'!M13)</f>
        <v>69.617314274795433</v>
      </c>
      <c r="N13" s="10">
        <f>AVERAGE('m=1934-35:o=1936-37'!N13)</f>
        <v>92.376686647892754</v>
      </c>
      <c r="O13" s="10">
        <f>AVERAGE('m=1934-35:o=1936-37'!O13)</f>
        <v>9279</v>
      </c>
      <c r="P13" s="10">
        <f>AVERAGE('m=1934-35:o=1936-37'!P13)</f>
        <v>607.66666666666663</v>
      </c>
      <c r="Q13" s="10">
        <f>AVERAGE('m=1934-35:o=1936-37'!Q13)</f>
        <v>963</v>
      </c>
      <c r="R13" s="10">
        <f>AVERAGE('m=1934-35:o=1936-37'!R13)</f>
        <v>51.585476107126091</v>
      </c>
      <c r="S13" s="10">
        <f>AVERAGE('m=1934-35:o=1936-37'!S13)</f>
        <v>27810</v>
      </c>
      <c r="T13" s="10">
        <f>AVERAGE('m=1934-35:o=1936-37'!T13)</f>
        <v>7985</v>
      </c>
      <c r="U13" s="10">
        <f>AVERAGE('m=1934-35:o=1936-37'!U13)</f>
        <v>10143.333333333334</v>
      </c>
      <c r="W13" s="10">
        <f>AVERAGE('m=1934-35:o=1936-37'!W13)</f>
        <v>218.52786545870481</v>
      </c>
      <c r="X13" s="10">
        <f>AVERAGE('m=1934-35:o=1936-37'!X13)</f>
        <v>10131.666666666666</v>
      </c>
      <c r="Y13" s="10">
        <f>AVERAGE('m=1934-35:o=1936-37'!Y13)</f>
        <v>1877.3333333333333</v>
      </c>
      <c r="AA13" s="10">
        <f>AVERAGE('m=1934-35:o=1936-37'!AA13)</f>
        <v>644.65628207981865</v>
      </c>
      <c r="AB13" s="10">
        <f>AVERAGE('m=1934-35:o=1936-37'!AB13)</f>
        <v>2731.3333333333335</v>
      </c>
      <c r="AC13" s="10">
        <f>AVERAGE('m=1934-35:o=1936-37'!AC13)</f>
        <v>29265.666666666668</v>
      </c>
      <c r="AD13" s="10">
        <f>AVERAGE('m=1934-35:o=1936-37'!AD13)</f>
        <v>12159</v>
      </c>
      <c r="AE13" s="10">
        <f>AVERAGE('m=1934-35:o=1936-37'!AE13)</f>
        <v>9152</v>
      </c>
      <c r="AF13" s="10">
        <f>AVERAGE('m=1934-35:o=1936-37'!AF13)</f>
        <v>224.5085116594239</v>
      </c>
      <c r="AG13" s="10">
        <f>AVERAGE('m=1934-35:o=1936-37'!AG13)</f>
        <v>977134</v>
      </c>
      <c r="AH13" s="10">
        <f>AVERAGE('m=1934-35:o=1936-37'!AH13)</f>
        <v>4648.1449956328061</v>
      </c>
      <c r="AI13" s="10">
        <f>AVERAGE('m=1934-35:o=1936-37'!AI13)</f>
        <v>13.891237312348812</v>
      </c>
      <c r="AJ13" s="10">
        <f>AVERAGE('m=1934-35:o=1936-37'!AJ13)</f>
        <v>4.85203194653824</v>
      </c>
      <c r="AL13">
        <f>SUM('m=1934-35:o=1936-37'!AN13)</f>
        <v>48</v>
      </c>
      <c r="AM13">
        <f>SUM('m=1934-35:o=1936-37'!AL13)</f>
        <v>41</v>
      </c>
      <c r="AN13" s="13">
        <f t="shared" si="1"/>
        <v>85.416666666666657</v>
      </c>
      <c r="AO13" s="35">
        <v>75</v>
      </c>
      <c r="AP13" s="36">
        <v>85.416666666666657</v>
      </c>
      <c r="AQ13" s="10">
        <f t="shared" si="2"/>
        <v>10.416666666666657</v>
      </c>
      <c r="AR13" s="11">
        <f>AVERAGE('m=1934-35:o=1936-37'!AR13)</f>
        <v>11.266666666666666</v>
      </c>
      <c r="AS13" s="11">
        <f>AVERAGE('m=1934-35:o=1936-37'!AS13)</f>
        <v>51.333333333333336</v>
      </c>
    </row>
    <row r="14" spans="1:45" x14ac:dyDescent="0.25">
      <c r="A14" s="28" t="s">
        <v>40</v>
      </c>
      <c r="B14" s="10">
        <f>AVERAGE('m=1934-35:o=1936-37'!B14)</f>
        <v>128323.33333333333</v>
      </c>
      <c r="C14" s="10">
        <f>AVERAGE('m=1934-35:o=1936-37'!C14)</f>
        <v>1185088.6666666667</v>
      </c>
      <c r="D14" s="18">
        <f t="shared" si="0"/>
        <v>9.2351767670208069</v>
      </c>
      <c r="E14" s="10">
        <f>AVERAGE('m=1934-35:o=1936-37'!E14)</f>
        <v>14457.333333333334</v>
      </c>
      <c r="F14" s="10">
        <f>AVERAGE('m=1934-35:o=1936-37'!F14)</f>
        <v>37201.333333333336</v>
      </c>
      <c r="H14" s="10">
        <f>AVERAGE('m=1934-35:o=1936-37'!H14)</f>
        <v>402.60240685351954</v>
      </c>
      <c r="I14" s="10">
        <f>AVERAGE('m=1934-35:o=1936-37'!I14)</f>
        <v>2468.3333333333335</v>
      </c>
      <c r="J14" s="10">
        <f>AVERAGE('m=1934-35:o=1936-37'!J14)</f>
        <v>7441</v>
      </c>
      <c r="L14" s="10">
        <f>AVERAGE('m=1934-35:o=1936-37'!L14)</f>
        <v>19.240532160057558</v>
      </c>
      <c r="M14" s="10">
        <f>AVERAGE('m=1934-35:o=1936-37'!M14)</f>
        <v>57.964488096910287</v>
      </c>
      <c r="N14" s="10">
        <f>AVERAGE('m=1934-35:o=1936-37'!N14)</f>
        <v>77.205020256967842</v>
      </c>
      <c r="O14" s="10">
        <f>AVERAGE('m=1934-35:o=1936-37'!O14)</f>
        <v>2511</v>
      </c>
      <c r="P14" s="10">
        <f>AVERAGE('m=1934-35:o=1936-37'!P14)</f>
        <v>538.33333333333337</v>
      </c>
      <c r="Q14" s="10">
        <f>AVERAGE('m=1934-35:o=1936-37'!Q14)</f>
        <v>1029.3333333333333</v>
      </c>
      <c r="R14" s="10">
        <f>AVERAGE('m=1934-35:o=1936-37'!R14)</f>
        <v>31.788561647404151</v>
      </c>
      <c r="S14" s="10">
        <f>AVERAGE('m=1934-35:o=1936-37'!S14)</f>
        <v>13934</v>
      </c>
      <c r="T14" s="10">
        <f>AVERAGE('m=1934-35:o=1936-37'!T14)</f>
        <v>5269.333333333333</v>
      </c>
      <c r="U14" s="10">
        <f>AVERAGE('m=1934-35:o=1936-37'!U14)</f>
        <v>5403</v>
      </c>
      <c r="W14" s="10">
        <f>AVERAGE('m=1934-35:o=1936-37'!W14)</f>
        <v>191.83314391041233</v>
      </c>
      <c r="X14" s="10">
        <f>AVERAGE('m=1934-35:o=1936-37'!X14)</f>
        <v>5263</v>
      </c>
      <c r="Y14" s="10">
        <f>AVERAGE('m=1934-35:o=1936-37'!Y14)</f>
        <v>130</v>
      </c>
      <c r="AA14" s="10">
        <f>AVERAGE('m=1934-35:o=1936-37'!AA14)</f>
        <v>745.4601291426676</v>
      </c>
      <c r="AB14" s="10">
        <f>AVERAGE('m=1934-35:o=1936-37'!AB14)</f>
        <v>5227.333333333333</v>
      </c>
      <c r="AC14" s="10">
        <f>AVERAGE('m=1934-35:o=1936-37'!AC14)</f>
        <v>65171.666666666664</v>
      </c>
      <c r="AD14" s="10">
        <f>AVERAGE('m=1934-35:o=1936-37'!AD14)</f>
        <v>1409.6666666666667</v>
      </c>
      <c r="AE14" s="10">
        <f>AVERAGE('m=1934-35:o=1936-37'!AE14)</f>
        <v>673</v>
      </c>
      <c r="AF14" s="10">
        <f>AVERAGE('m=1934-35:o=1936-37'!AF14)</f>
        <v>561.27197353626434</v>
      </c>
      <c r="AG14" s="10">
        <f>AVERAGE('m=1934-35:o=1936-37'!AG14)</f>
        <v>781189.33333333337</v>
      </c>
      <c r="AH14" s="10">
        <f>AVERAGE('m=1934-35:o=1936-37'!AH14)</f>
        <v>6089.7200268382358</v>
      </c>
      <c r="AI14" s="10">
        <f>AVERAGE('m=1934-35:o=1936-37'!AI14)</f>
        <v>12.27830931142762</v>
      </c>
      <c r="AJ14" s="10">
        <f>AVERAGE('m=1934-35:o=1936-37'!AJ14)</f>
        <v>9.2815638937765357</v>
      </c>
      <c r="AL14">
        <f>SUM('m=1934-35:o=1936-37'!AN14)</f>
        <v>36</v>
      </c>
      <c r="AM14">
        <f>SUM('m=1934-35:o=1936-37'!AL14)</f>
        <v>27</v>
      </c>
      <c r="AN14" s="13">
        <f t="shared" si="1"/>
        <v>75</v>
      </c>
      <c r="AO14" s="35">
        <v>44.444444444444443</v>
      </c>
      <c r="AP14" s="36">
        <v>75</v>
      </c>
      <c r="AQ14" s="10">
        <f t="shared" si="2"/>
        <v>30.555555555555557</v>
      </c>
      <c r="AR14" s="11">
        <f>AVERAGE('m=1934-35:o=1936-37'!AR14)</f>
        <v>12.333333333333334</v>
      </c>
      <c r="AS14" s="11">
        <f>AVERAGE('m=1934-35:o=1936-37'!AS14)</f>
        <v>66</v>
      </c>
    </row>
    <row r="15" spans="1:45" x14ac:dyDescent="0.25">
      <c r="A15" s="28" t="s">
        <v>41</v>
      </c>
      <c r="B15" s="10">
        <f>AVERAGE('m=1934-35:o=1936-37'!B15)</f>
        <v>90433.333333333328</v>
      </c>
      <c r="C15" s="10">
        <f>AVERAGE('m=1934-35:o=1936-37'!C15)</f>
        <v>1518783.6666666667</v>
      </c>
      <c r="D15" s="18">
        <f t="shared" si="0"/>
        <v>16.794511610762996</v>
      </c>
      <c r="E15" s="10">
        <f>AVERAGE('m=1934-35:o=1936-37'!E15)</f>
        <v>9031.6666666666661</v>
      </c>
      <c r="F15" s="10">
        <f>AVERAGE('m=1934-35:o=1936-37'!F15)</f>
        <v>32362</v>
      </c>
      <c r="H15" s="10">
        <f>AVERAGE('m=1934-35:o=1936-37'!H15)</f>
        <v>457.64684527909407</v>
      </c>
      <c r="I15" s="10">
        <f>AVERAGE('m=1934-35:o=1936-37'!I15)</f>
        <v>1602.6666666666667</v>
      </c>
      <c r="J15" s="10">
        <f>AVERAGE('m=1934-35:o=1936-37'!J15)</f>
        <v>5647.666666666667</v>
      </c>
      <c r="K15">
        <f>AVERAGE('a=1922-23:d=1925-26'!K15)</f>
        <v>205</v>
      </c>
      <c r="L15" s="10">
        <f>AVERAGE('m=1934-35:o=1936-37'!L15)</f>
        <v>17.723214910113718</v>
      </c>
      <c r="M15" s="10">
        <f>AVERAGE('m=1934-35:o=1936-37'!M15)</f>
        <v>62.452800162473274</v>
      </c>
      <c r="N15" s="10">
        <f>AVERAGE('m=1934-35:o=1936-37'!N15)</f>
        <v>80.176015072586992</v>
      </c>
      <c r="O15" s="10">
        <f>AVERAGE('m=1934-35:o=1936-37'!O15)</f>
        <v>2766.3333333333335</v>
      </c>
      <c r="P15" s="10">
        <f>AVERAGE('m=1934-35:o=1936-37'!P15)</f>
        <v>336.66666666666669</v>
      </c>
      <c r="Q15" s="10">
        <f>AVERAGE('m=1934-35:o=1936-37'!Q15)</f>
        <v>397.66666666666669</v>
      </c>
      <c r="R15" s="10">
        <f>AVERAGE('m=1934-35:o=1936-37'!R15)</f>
        <v>38.70122712211105</v>
      </c>
      <c r="S15" s="10">
        <f>AVERAGE('m=1934-35:o=1936-37'!S15)</f>
        <v>11301</v>
      </c>
      <c r="T15" s="10">
        <f>AVERAGE('m=1934-35:o=1936-37'!T15)</f>
        <v>3741</v>
      </c>
      <c r="U15" s="10">
        <f>AVERAGE('m=1934-35:o=1936-37'!U15)</f>
        <v>2754.3333333333335</v>
      </c>
      <c r="W15" s="10">
        <f>AVERAGE('m=1934-35:o=1936-37'!W15)</f>
        <v>196.79376708937298</v>
      </c>
      <c r="X15" s="10">
        <f>AVERAGE('m=1934-35:o=1936-37'!X15)</f>
        <v>5749.666666666667</v>
      </c>
      <c r="Y15" s="10">
        <f>AVERAGE('m=1934-35:o=1936-37'!Y15)</f>
        <v>120.33333333333333</v>
      </c>
      <c r="AA15" s="10">
        <f>AVERAGE('m=1934-35:o=1936-37'!AA15)</f>
        <v>838.22309151371917</v>
      </c>
      <c r="AB15" s="10">
        <f>AVERAGE('m=1934-35:o=1936-37'!AB15)</f>
        <v>2162.3333333333335</v>
      </c>
      <c r="AC15" s="10">
        <f>AVERAGE('m=1934-35:o=1936-37'!AC15)</f>
        <v>18182</v>
      </c>
      <c r="AD15" s="10">
        <f>AVERAGE('m=1934-35:o=1936-37'!AD15)</f>
        <v>331</v>
      </c>
      <c r="AE15" s="10">
        <f>AVERAGE('m=1934-35:o=1936-37'!AE15)</f>
        <v>122</v>
      </c>
      <c r="AF15" s="10">
        <f>AVERAGE('m=1934-35:o=1936-37'!AF15)</f>
        <v>229.06727526536443</v>
      </c>
      <c r="AG15" s="10">
        <f>AVERAGE('m=1934-35:o=1936-37'!AG15)</f>
        <v>819231.66666666663</v>
      </c>
      <c r="AH15" s="10">
        <f>AVERAGE('m=1934-35:o=1936-37'!AH15)</f>
        <v>9057.395626905336</v>
      </c>
      <c r="AI15" s="10">
        <f>AVERAGE('m=1934-35:o=1936-37'!AI15)</f>
        <v>9.263922648240225</v>
      </c>
      <c r="AJ15" s="10">
        <f>AVERAGE('m=1934-35:o=1936-37'!AJ15)</f>
        <v>2.5344545660856208</v>
      </c>
      <c r="AL15">
        <f>SUM('m=1934-35:o=1936-37'!AN15)</f>
        <v>42</v>
      </c>
      <c r="AM15">
        <f>SUM('m=1934-35:o=1936-37'!AL15)</f>
        <v>6</v>
      </c>
      <c r="AN15" s="13">
        <f t="shared" si="1"/>
        <v>14.285714285714285</v>
      </c>
      <c r="AO15" s="35">
        <v>0</v>
      </c>
      <c r="AP15" s="36">
        <v>14.285714285714285</v>
      </c>
      <c r="AQ15" s="10">
        <f t="shared" si="2"/>
        <v>14.285714285714285</v>
      </c>
      <c r="AR15" s="11">
        <f>AVERAGE('m=1934-35:o=1936-37'!AR15)</f>
        <v>11.4</v>
      </c>
      <c r="AS15" s="11">
        <f>AVERAGE('m=1934-35:o=1936-37'!AS15)</f>
        <v>56.333333333333336</v>
      </c>
    </row>
    <row r="16" spans="1:45" x14ac:dyDescent="0.25">
      <c r="A16" s="28" t="s">
        <v>42</v>
      </c>
      <c r="B16" s="10">
        <f>AVERAGE('m=1934-35:o=1936-37'!B16)</f>
        <v>35416.666666666664</v>
      </c>
      <c r="C16" s="10">
        <f>AVERAGE('m=1934-35:o=1936-37'!C16)</f>
        <v>1714082.6666666667</v>
      </c>
      <c r="D16" s="18">
        <f t="shared" si="0"/>
        <v>48.397628235294121</v>
      </c>
      <c r="E16" s="10">
        <f>AVERAGE('m=1934-35:o=1936-37'!E16)</f>
        <v>2221</v>
      </c>
      <c r="F16" s="10">
        <f>AVERAGE('m=1934-35:o=1936-37'!F16)</f>
        <v>28158</v>
      </c>
      <c r="H16" s="10">
        <f>AVERAGE('m=1934-35:o=1936-37'!H16)</f>
        <v>858.17583968960332</v>
      </c>
      <c r="I16" s="10">
        <f>AVERAGE('m=1934-35:o=1936-37'!I16)</f>
        <v>779</v>
      </c>
      <c r="J16" s="10">
        <f>AVERAGE('m=1934-35:o=1936-37'!J16)</f>
        <v>4197.666666666667</v>
      </c>
      <c r="L16" s="10">
        <f>AVERAGE('m=1934-35:o=1936-37'!L16)</f>
        <v>21.999061307495761</v>
      </c>
      <c r="M16" s="10">
        <f>AVERAGE('m=1934-35:o=1936-37'!M16)</f>
        <v>118.53298595631354</v>
      </c>
      <c r="N16" s="10">
        <f>AVERAGE('m=1934-35:o=1936-37'!N16)</f>
        <v>140.53204726380929</v>
      </c>
      <c r="O16" s="10">
        <f>AVERAGE('m=1934-35:o=1936-37'!O16)</f>
        <v>986.66666666666663</v>
      </c>
      <c r="P16" s="10">
        <f>AVERAGE('m=1934-35:o=1936-37'!P16)</f>
        <v>168.66666666666666</v>
      </c>
      <c r="Q16" s="10">
        <f>AVERAGE('m=1934-35:o=1936-37'!Q16)</f>
        <v>384</v>
      </c>
      <c r="R16" s="10">
        <f>AVERAGE('m=1934-35:o=1936-37'!R16)</f>
        <v>43.51854148484987</v>
      </c>
      <c r="S16" s="10">
        <f>AVERAGE('m=1934-35:o=1936-37'!S16)</f>
        <v>12990</v>
      </c>
      <c r="T16" s="10">
        <f>AVERAGE('m=1934-35:o=1936-37'!T16)</f>
        <v>1101.6666666666667</v>
      </c>
      <c r="U16" s="10">
        <f>AVERAGE('m=1934-35:o=1936-37'!U16)</f>
        <v>8365</v>
      </c>
      <c r="W16" s="10">
        <f>AVERAGE('m=1934-35:o=1936-37'!W16)</f>
        <v>634.15598957418615</v>
      </c>
      <c r="X16" s="10">
        <f>AVERAGE('m=1934-35:o=1936-37'!X16)</f>
        <v>2402</v>
      </c>
      <c r="Y16" s="10">
        <f>AVERAGE('m=1934-35:o=1936-37'!Y16)</f>
        <v>202.33333333333334</v>
      </c>
      <c r="AA16" s="10">
        <f>AVERAGE('m=1934-35:o=1936-37'!AA16)</f>
        <v>1750.0143631886633</v>
      </c>
      <c r="AB16" s="10">
        <f>AVERAGE('m=1934-35:o=1936-37'!AB16)</f>
        <v>1255.3333333333333</v>
      </c>
      <c r="AC16" s="10">
        <f>AVERAGE('m=1934-35:o=1936-37'!AC16)</f>
        <v>2628.6666666666665</v>
      </c>
      <c r="AD16" s="10">
        <f>AVERAGE('m=1934-35:o=1936-37'!AD16)</f>
        <v>1207</v>
      </c>
      <c r="AE16" s="10">
        <f>AVERAGE('m=1934-35:o=1936-37'!AE16)</f>
        <v>0</v>
      </c>
      <c r="AF16" s="10">
        <f>AVERAGE('m=1934-35:o=1936-37'!AF16)</f>
        <v>143.564980982977</v>
      </c>
      <c r="AG16" s="10">
        <f>AVERAGE('m=1934-35:o=1936-37'!AG16)</f>
        <v>856869.66666666663</v>
      </c>
      <c r="AH16" s="10">
        <f>AVERAGE('m=1934-35:o=1936-37'!AH16)</f>
        <v>24210.775219958912</v>
      </c>
      <c r="AI16" s="10">
        <f>AVERAGE('m=1934-35:o=1936-37'!AI16)</f>
        <v>7.2412813132586535</v>
      </c>
      <c r="AJ16" s="10">
        <f>AVERAGE('m=1934-35:o=1936-37'!AJ16)</f>
        <v>0.59598139457480503</v>
      </c>
      <c r="AL16">
        <f>SUM('m=1934-35:o=1936-37'!AN16)</f>
        <v>42</v>
      </c>
      <c r="AM16">
        <f>SUM('m=1934-35:o=1936-37'!AL16)</f>
        <v>6</v>
      </c>
      <c r="AN16" s="13">
        <f t="shared" si="1"/>
        <v>14.285714285714285</v>
      </c>
      <c r="AO16" s="35">
        <v>0</v>
      </c>
      <c r="AP16" s="36">
        <v>14.285714285714285</v>
      </c>
      <c r="AQ16" s="10">
        <f t="shared" si="2"/>
        <v>14.285714285714285</v>
      </c>
      <c r="AR16" s="11">
        <f>AVERAGE('m=1934-35:o=1936-37'!AR16)</f>
        <v>11.9</v>
      </c>
      <c r="AS16" s="11">
        <f>AVERAGE('m=1934-35:o=1936-37'!AS16)</f>
        <v>76.666666666666671</v>
      </c>
    </row>
    <row r="17" spans="1:45" x14ac:dyDescent="0.25">
      <c r="A17" s="28" t="s">
        <v>43</v>
      </c>
      <c r="B17" s="10">
        <f>AVERAGE('m=1934-35:o=1936-37'!B17)</f>
        <v>304423.33333333331</v>
      </c>
      <c r="C17" s="10">
        <f>AVERAGE('m=1934-35:o=1936-37'!C17)</f>
        <v>2158593</v>
      </c>
      <c r="D17" s="18">
        <f t="shared" si="0"/>
        <v>7.0907606731853674</v>
      </c>
      <c r="E17" s="10">
        <f>AVERAGE('m=1934-35:o=1936-37'!E17)</f>
        <v>5338.666666666667</v>
      </c>
      <c r="F17" s="10">
        <f>AVERAGE('m=1934-35:o=1936-37'!F17)</f>
        <v>75242</v>
      </c>
      <c r="H17" s="10">
        <f>AVERAGE('m=1934-35:o=1936-37'!H17)</f>
        <v>264.79050364989854</v>
      </c>
      <c r="I17" s="10">
        <f>AVERAGE('m=1934-35:o=1936-37'!I17)</f>
        <v>4489.333333333333</v>
      </c>
      <c r="J17" s="10">
        <f>AVERAGE('m=1934-35:o=1936-37'!J17)</f>
        <v>19197.333333333332</v>
      </c>
      <c r="L17" s="10">
        <f>AVERAGE('m=1934-35:o=1936-37'!L17)</f>
        <v>14.751563691865329</v>
      </c>
      <c r="M17" s="10">
        <f>AVERAGE('m=1934-35:o=1936-37'!M17)</f>
        <v>63.081014330298672</v>
      </c>
      <c r="N17" s="10">
        <f>AVERAGE('m=1934-35:o=1936-37'!N17)</f>
        <v>77.832578022164</v>
      </c>
      <c r="O17" s="10">
        <f>AVERAGE('m=1934-35:o=1936-37'!O17)</f>
        <v>3119.3333333333335</v>
      </c>
      <c r="P17" s="10">
        <f>AVERAGE('m=1934-35:o=1936-37'!P17)</f>
        <v>1391.6666666666667</v>
      </c>
      <c r="Q17" s="10">
        <f>AVERAGE('m=1934-35:o=1936-37'!Q17)</f>
        <v>644.33333333333337</v>
      </c>
      <c r="R17" s="10">
        <f>AVERAGE('m=1934-35:o=1936-37'!R17)</f>
        <v>16.932725379814144</v>
      </c>
      <c r="S17" s="10">
        <f>AVERAGE('m=1934-35:o=1936-37'!S17)</f>
        <v>29235.666666666668</v>
      </c>
      <c r="T17" s="10">
        <f>AVERAGE('m=1934-35:o=1936-37'!T17)</f>
        <v>8736.3333333333339</v>
      </c>
      <c r="U17" s="10">
        <f>AVERAGE('m=1934-35:o=1936-37'!U17)</f>
        <v>8410</v>
      </c>
      <c r="W17" s="10">
        <f>AVERAGE('m=1934-35:o=1936-37'!W17)</f>
        <v>152.4731472137546</v>
      </c>
      <c r="X17" s="10">
        <f>AVERAGE('m=1934-35:o=1936-37'!X17)</f>
        <v>12602.666666666666</v>
      </c>
      <c r="Y17" s="10">
        <f>AVERAGE('m=1934-35:o=1936-37'!Y17)</f>
        <v>946.33333333333337</v>
      </c>
      <c r="AA17" s="10">
        <f>AVERAGE('m=1934-35:o=1936-37'!AA17)</f>
        <v>556.56048588321676</v>
      </c>
      <c r="AB17" s="10">
        <f>AVERAGE('m=1934-35:o=1936-37'!AB17)</f>
        <v>798</v>
      </c>
      <c r="AC17" s="10">
        <f>AVERAGE('m=1934-35:o=1936-37'!AC17)</f>
        <v>62992.333333333336</v>
      </c>
      <c r="AD17" s="10">
        <f>AVERAGE('m=1934-35:o=1936-37'!AD17)</f>
        <v>8848.6666666666661</v>
      </c>
      <c r="AE17" s="10">
        <f>AVERAGE('m=1934-35:o=1936-37'!AE17)</f>
        <v>2528</v>
      </c>
      <c r="AF17" s="10">
        <f>AVERAGE('m=1934-35:o=1936-37'!AF17)</f>
        <v>241.41874284463788</v>
      </c>
      <c r="AG17" s="10">
        <f>AVERAGE('m=1934-35:o=1936-37'!AG17)</f>
        <v>1263070.3333333333</v>
      </c>
      <c r="AH17" s="10">
        <f>AVERAGE('m=1934-35:o=1936-37'!AH17)</f>
        <v>4151.7668266808278</v>
      </c>
      <c r="AI17" s="10">
        <f>AVERAGE('m=1934-35:o=1936-37'!AI17)</f>
        <v>13.424734525783263</v>
      </c>
      <c r="AJ17" s="10">
        <f>AVERAGE('m=1934-35:o=1936-37'!AJ17)</f>
        <v>5.835209079553402</v>
      </c>
      <c r="AL17">
        <f>SUM('m=1934-35:o=1936-37'!AN17)</f>
        <v>60</v>
      </c>
      <c r="AM17">
        <f>SUM('m=1934-35:o=1936-37'!AL17)</f>
        <v>42</v>
      </c>
      <c r="AN17" s="13">
        <f t="shared" si="1"/>
        <v>70</v>
      </c>
      <c r="AO17" s="35">
        <v>56.666666666666664</v>
      </c>
      <c r="AP17" s="36">
        <v>70</v>
      </c>
      <c r="AQ17" s="10">
        <f t="shared" si="2"/>
        <v>13.333333333333336</v>
      </c>
      <c r="AR17" s="11">
        <f>AVERAGE('m=1934-35:o=1936-37'!AR17)</f>
        <v>12.333333333333334</v>
      </c>
      <c r="AS17" s="11">
        <f>AVERAGE('m=1934-35:o=1936-37'!AS17)</f>
        <v>60.666666666666664</v>
      </c>
    </row>
    <row r="18" spans="1:45" x14ac:dyDescent="0.25">
      <c r="A18" s="28" t="s">
        <v>44</v>
      </c>
      <c r="B18" s="10">
        <f>AVERAGE('m=1934-35:o=1936-37'!B18)</f>
        <v>177826.66666666666</v>
      </c>
      <c r="C18" s="10">
        <f>AVERAGE('m=1934-35:o=1936-37'!C18)</f>
        <v>3336918</v>
      </c>
      <c r="D18" s="18">
        <f t="shared" si="0"/>
        <v>18.76500337407213</v>
      </c>
      <c r="E18" s="10">
        <f>AVERAGE('m=1934-35:o=1936-37'!E18)</f>
        <v>8466.3333333333339</v>
      </c>
      <c r="F18" s="10">
        <f>AVERAGE('m=1934-35:o=1936-37'!F18)</f>
        <v>68915</v>
      </c>
      <c r="H18" s="10">
        <f>AVERAGE('m=1934-35:o=1936-37'!H18)</f>
        <v>435.37762418986159</v>
      </c>
      <c r="I18" s="10">
        <f>AVERAGE('m=1934-35:o=1936-37'!I18)</f>
        <v>2681</v>
      </c>
      <c r="J18" s="10">
        <f>AVERAGE('m=1934-35:o=1936-37'!J18)</f>
        <v>16907.333333333332</v>
      </c>
      <c r="K18">
        <f>AVERAGE('a=1922-23:d=1925-26'!K18)</f>
        <v>58.25</v>
      </c>
      <c r="L18" s="10">
        <f>AVERAGE('m=1934-35:o=1936-37'!L18)</f>
        <v>15.078390230811905</v>
      </c>
      <c r="M18" s="10">
        <f>AVERAGE('m=1934-35:o=1936-37'!M18)</f>
        <v>95.134944823550086</v>
      </c>
      <c r="N18" s="10">
        <f>AVERAGE('m=1934-35:o=1936-37'!N18)</f>
        <v>110.21333505436199</v>
      </c>
      <c r="O18" s="10">
        <f>AVERAGE('m=1934-35:o=1936-37'!O18)</f>
        <v>5554.333333333333</v>
      </c>
      <c r="P18" s="10">
        <f>AVERAGE('m=1934-35:o=1936-37'!P18)</f>
        <v>518.33333333333337</v>
      </c>
      <c r="Q18" s="10">
        <f>AVERAGE('m=1934-35:o=1936-37'!Q18)</f>
        <v>623.33333333333337</v>
      </c>
      <c r="R18" s="10">
        <f>AVERAGE('m=1934-35:o=1936-37'!R18)</f>
        <v>37.661977601819075</v>
      </c>
      <c r="S18" s="10">
        <f>AVERAGE('m=1934-35:o=1936-37'!S18)</f>
        <v>10687</v>
      </c>
      <c r="T18" s="10">
        <f>AVERAGE('m=1934-35:o=1936-37'!T18)</f>
        <v>4589</v>
      </c>
      <c r="U18" s="10">
        <f>AVERAGE('m=1934-35:o=1936-37'!U18)</f>
        <v>5236.333333333333</v>
      </c>
      <c r="W18" s="10">
        <f>AVERAGE('m=1934-35:o=1936-37'!W18)</f>
        <v>115.40729245886779</v>
      </c>
      <c r="X18" s="10">
        <f>AVERAGE('m=1934-35:o=1936-37'!X18)</f>
        <v>7589</v>
      </c>
      <c r="Y18" s="10">
        <f>AVERAGE('m=1934-35:o=1936-37'!Y18)</f>
        <v>4447.666666666667</v>
      </c>
      <c r="AA18" s="10">
        <f>AVERAGE('m=1934-35:o=1936-37'!AA18)</f>
        <v>766.35298493623861</v>
      </c>
      <c r="AB18" s="10">
        <f>AVERAGE('m=1934-35:o=1936-37'!AB18)</f>
        <v>5967.666666666667</v>
      </c>
      <c r="AC18" s="10">
        <f>AVERAGE('m=1934-35:o=1936-37'!AC18)</f>
        <v>23319.333333333332</v>
      </c>
      <c r="AD18" s="10">
        <f>AVERAGE('m=1934-35:o=1936-37'!AD18)</f>
        <v>2955.3333333333335</v>
      </c>
      <c r="AE18" s="10">
        <f>AVERAGE('m=1934-35:o=1936-37'!AE18)</f>
        <v>0</v>
      </c>
      <c r="AF18" s="10">
        <f>AVERAGE('m=1934-35:o=1936-37'!AF18)</f>
        <v>181.39295035439736</v>
      </c>
      <c r="AG18" s="10">
        <f>AVERAGE('m=1934-35:o=1936-37'!AG18)</f>
        <v>1716882.3333333333</v>
      </c>
      <c r="AH18" s="10">
        <f>AVERAGE('m=1934-35:o=1936-37'!AH18)</f>
        <v>9659.0335925146028</v>
      </c>
      <c r="AI18" s="10">
        <f>AVERAGE('m=1934-35:o=1936-37'!AI18)</f>
        <v>7.940556179077447</v>
      </c>
      <c r="AJ18" s="10">
        <f>AVERAGE('m=1934-35:o=1936-37'!AJ18)</f>
        <v>1.880802457794462</v>
      </c>
      <c r="AL18">
        <f>SUM('m=1934-35:o=1936-37'!AN18)</f>
        <v>60</v>
      </c>
      <c r="AM18">
        <f>SUM('m=1934-35:o=1936-37'!AL18)</f>
        <v>12</v>
      </c>
      <c r="AN18" s="13">
        <f t="shared" si="1"/>
        <v>20</v>
      </c>
      <c r="AO18" s="35">
        <v>23.333333333333332</v>
      </c>
      <c r="AP18" s="36">
        <v>20</v>
      </c>
      <c r="AQ18" s="10">
        <f t="shared" si="2"/>
        <v>-3.3333333333333321</v>
      </c>
      <c r="AR18" s="11">
        <f>AVERAGE('m=1934-35:o=1936-37'!AR18)</f>
        <v>12.666666666666666</v>
      </c>
      <c r="AS18" s="11">
        <f>AVERAGE('m=1934-35:o=1936-37'!AS18)</f>
        <v>78.333333333333329</v>
      </c>
    </row>
    <row r="19" spans="1:45" x14ac:dyDescent="0.25">
      <c r="A19" s="28" t="s">
        <v>45</v>
      </c>
      <c r="B19" s="10">
        <f>AVERAGE('m=1934-35:o=1936-37'!B19)</f>
        <v>280433.33333333331</v>
      </c>
      <c r="C19" s="10">
        <f>AVERAGE('m=1934-35:o=1936-37'!C19)</f>
        <v>2322345</v>
      </c>
      <c r="D19" s="18">
        <f t="shared" si="0"/>
        <v>8.2812730298347805</v>
      </c>
      <c r="E19" s="10">
        <f>AVERAGE('m=1934-35:o=1936-37'!E19)</f>
        <v>22194.666666666668</v>
      </c>
      <c r="F19" s="10">
        <f>AVERAGE('m=1934-35:o=1936-37'!F19)</f>
        <v>56394.666666666664</v>
      </c>
      <c r="H19" s="10">
        <f>AVERAGE('m=1934-35:o=1936-37'!H19)</f>
        <v>280.29691625121478</v>
      </c>
      <c r="I19" s="10">
        <f>AVERAGE('m=1934-35:o=1936-37'!I19)</f>
        <v>5951.333333333333</v>
      </c>
      <c r="J19" s="10">
        <f>AVERAGE('m=1934-35:o=1936-37'!J19)</f>
        <v>24496.333333333332</v>
      </c>
      <c r="L19" s="10">
        <f>AVERAGE('m=1934-35:o=1936-37'!L19)</f>
        <v>21.225296379785135</v>
      </c>
      <c r="M19" s="10">
        <f>AVERAGE('m=1934-35:o=1936-37'!M19)</f>
        <v>87.387483498920332</v>
      </c>
      <c r="N19" s="10">
        <f>AVERAGE('m=1934-35:o=1936-37'!N19)</f>
        <v>108.61277987870545</v>
      </c>
      <c r="O19" s="10">
        <f>AVERAGE('m=1934-35:o=1936-37'!O19)</f>
        <v>3199</v>
      </c>
      <c r="P19" s="10">
        <f>AVERAGE('m=1934-35:o=1936-37'!P19)</f>
        <v>1173.6666666666667</v>
      </c>
      <c r="Q19" s="10">
        <f>AVERAGE('m=1934-35:o=1936-37'!Q19)</f>
        <v>1029.6666666666667</v>
      </c>
      <c r="R19" s="10">
        <f>AVERAGE('m=1934-35:o=1936-37'!R19)</f>
        <v>19.268624597274581</v>
      </c>
      <c r="S19" s="10">
        <f>AVERAGE('m=1934-35:o=1936-37'!S19)</f>
        <v>13372.666666666666</v>
      </c>
      <c r="T19" s="10">
        <f>AVERAGE('m=1934-35:o=1936-37'!T19)</f>
        <v>8449</v>
      </c>
      <c r="U19" s="10">
        <f>AVERAGE('m=1934-35:o=1936-37'!U19)</f>
        <v>13290</v>
      </c>
      <c r="W19" s="10">
        <f>AVERAGE('m=1934-35:o=1936-37'!W19)</f>
        <v>125.24574154811921</v>
      </c>
      <c r="X19" s="10">
        <f>AVERAGE('m=1934-35:o=1936-37'!X19)</f>
        <v>8509.3333333333339</v>
      </c>
      <c r="Y19" s="10">
        <f>AVERAGE('m=1934-35:o=1936-37'!Y19)</f>
        <v>6009.333333333333</v>
      </c>
      <c r="AA19" s="10">
        <f>AVERAGE('m=1934-35:o=1936-37'!AA19)</f>
        <v>585.22478540194072</v>
      </c>
      <c r="AB19" s="10">
        <f>AVERAGE('m=1934-35:o=1936-37'!AB19)</f>
        <v>602.33333333333337</v>
      </c>
      <c r="AC19" s="10">
        <f>AVERAGE('m=1934-35:o=1936-37'!AC19)</f>
        <v>41306.666666666664</v>
      </c>
      <c r="AD19" s="10">
        <f>AVERAGE('m=1934-35:o=1936-37'!AD19)</f>
        <v>12564.666666666666</v>
      </c>
      <c r="AE19" s="10">
        <f>AVERAGE('m=1934-35:o=1936-37'!AE19)</f>
        <v>0</v>
      </c>
      <c r="AF19" s="10">
        <f>AVERAGE('m=1934-35:o=1936-37'!AF19)</f>
        <v>194.12880681376564</v>
      </c>
      <c r="AG19" s="10">
        <f>AVERAGE('m=1934-35:o=1936-37'!AG19)</f>
        <v>1390208.6666666667</v>
      </c>
      <c r="AH19" s="10">
        <f>AVERAGE('m=1934-35:o=1936-37'!AH19)</f>
        <v>4960.203037846989</v>
      </c>
      <c r="AI19" s="10">
        <f>AVERAGE('m=1934-35:o=1936-37'!AI19)</f>
        <v>11.822370782696469</v>
      </c>
      <c r="AJ19" s="10">
        <f>AVERAGE('m=1934-35:o=1936-37'!AJ19)</f>
        <v>3.9465124846388533</v>
      </c>
      <c r="AL19">
        <f>SUM('m=1934-35:o=1936-37'!AN19)</f>
        <v>45</v>
      </c>
      <c r="AM19">
        <f>SUM('m=1934-35:o=1936-37'!AL19)</f>
        <v>31</v>
      </c>
      <c r="AN19" s="13">
        <f t="shared" si="1"/>
        <v>68.888888888888886</v>
      </c>
      <c r="AO19" s="35">
        <v>64.444444444444443</v>
      </c>
      <c r="AP19" s="36">
        <v>68.888888888888886</v>
      </c>
      <c r="AQ19" s="10">
        <f t="shared" si="2"/>
        <v>4.4444444444444429</v>
      </c>
      <c r="AR19" s="11">
        <f>AVERAGE('m=1934-35:o=1936-37'!AR19)</f>
        <v>12.633333333333333</v>
      </c>
      <c r="AS19" s="11">
        <f>AVERAGE('m=1934-35:o=1936-37'!AS19)</f>
        <v>62.333333333333336</v>
      </c>
    </row>
    <row r="20" spans="1:45" x14ac:dyDescent="0.25">
      <c r="A20" s="28" t="s">
        <v>46</v>
      </c>
      <c r="B20" s="10">
        <f>AVERAGE('m=1934-35:o=1936-37'!B20)</f>
        <v>223060</v>
      </c>
      <c r="C20" s="10">
        <f>AVERAGE('m=1934-35:o=1936-37'!C20)</f>
        <v>1742361</v>
      </c>
      <c r="D20" s="18">
        <f t="shared" si="0"/>
        <v>7.8111763651035595</v>
      </c>
      <c r="E20" s="10">
        <f>AVERAGE('m=1934-35:o=1936-37'!E20)</f>
        <v>7686</v>
      </c>
      <c r="F20" s="10">
        <f>AVERAGE('m=1934-35:o=1936-37'!F20)</f>
        <v>41727.333333333336</v>
      </c>
      <c r="H20" s="10">
        <f>AVERAGE('m=1934-35:o=1936-37'!H20)</f>
        <v>221.4768779624743</v>
      </c>
      <c r="I20" s="10">
        <f>AVERAGE('m=1934-35:o=1936-37'!I20)</f>
        <v>3991.3333333333335</v>
      </c>
      <c r="J20" s="10">
        <f>AVERAGE('m=1934-35:o=1936-37'!J20)</f>
        <v>12894.333333333334</v>
      </c>
      <c r="L20" s="10">
        <f>AVERAGE('m=1934-35:o=1936-37'!L20)</f>
        <v>17.886520040545374</v>
      </c>
      <c r="M20" s="10">
        <f>AVERAGE('m=1934-35:o=1936-37'!M20)</f>
        <v>57.796552772997721</v>
      </c>
      <c r="N20" s="10">
        <f>AVERAGE('m=1934-35:o=1936-37'!N20)</f>
        <v>75.683072813543092</v>
      </c>
      <c r="O20" s="10">
        <f>AVERAGE('m=1934-35:o=1936-37'!O20)</f>
        <v>4701.333333333333</v>
      </c>
      <c r="P20" s="10">
        <f>AVERAGE('m=1934-35:o=1936-37'!P20)</f>
        <v>811</v>
      </c>
      <c r="Q20" s="10">
        <f>AVERAGE('m=1934-35:o=1936-37'!Q20)</f>
        <v>525</v>
      </c>
      <c r="R20" s="10">
        <f>AVERAGE('m=1934-35:o=1936-37'!R20)</f>
        <v>27.064707021071673</v>
      </c>
      <c r="S20" s="10">
        <f>AVERAGE('m=1934-35:o=1936-37'!S20)</f>
        <v>12368.666666666666</v>
      </c>
      <c r="T20" s="10">
        <f>AVERAGE('m=1934-35:o=1936-37'!T20)</f>
        <v>6475</v>
      </c>
      <c r="U20" s="10">
        <f>AVERAGE('m=1934-35:o=1936-37'!U20)</f>
        <v>7065.333333333333</v>
      </c>
      <c r="W20" s="10">
        <f>AVERAGE('m=1934-35:o=1936-37'!W20)</f>
        <v>116.13338739237138</v>
      </c>
      <c r="X20" s="10">
        <f>AVERAGE('m=1934-35:o=1936-37'!X20)</f>
        <v>5120.333333333333</v>
      </c>
      <c r="Y20" s="10">
        <f>AVERAGE('m=1934-35:o=1936-37'!Y20)</f>
        <v>250</v>
      </c>
      <c r="AA20" s="10">
        <f>AVERAGE('m=1934-35:o=1936-37'!AA20)</f>
        <v>464.42818537848422</v>
      </c>
      <c r="AB20" s="10">
        <f>AVERAGE('m=1934-35:o=1936-37'!AB20)</f>
        <v>3157</v>
      </c>
      <c r="AC20" s="10">
        <f>AVERAGE('m=1934-35:o=1936-37'!AC20)</f>
        <v>32263.333333333332</v>
      </c>
      <c r="AD20" s="10">
        <f>AVERAGE('m=1934-35:o=1936-37'!AD20)</f>
        <v>9840.6666666666661</v>
      </c>
      <c r="AE20" s="10">
        <f>AVERAGE('m=1934-35:o=1936-37'!AE20)</f>
        <v>0</v>
      </c>
      <c r="AF20" s="10">
        <f>AVERAGE('m=1934-35:o=1936-37'!AF20)</f>
        <v>202.96721797264797</v>
      </c>
      <c r="AG20" s="10">
        <f>AVERAGE('m=1934-35:o=1936-37'!AG20)</f>
        <v>1054601.3333333333</v>
      </c>
      <c r="AH20" s="10">
        <f>AVERAGE('m=1934-35:o=1936-37'!AH20)</f>
        <v>4727.1590260739786</v>
      </c>
      <c r="AI20" s="10">
        <f>AVERAGE('m=1934-35:o=1936-37'!AI20)</f>
        <v>9.8229084190235785</v>
      </c>
      <c r="AJ20" s="10">
        <f>AVERAGE('m=1934-35:o=1936-37'!AJ20)</f>
        <v>4.3180805380107588</v>
      </c>
      <c r="AL20">
        <f>SUM('m=1934-35:o=1936-37'!AN20)</f>
        <v>53</v>
      </c>
      <c r="AM20">
        <f>SUM('m=1934-35:o=1936-37'!AL20)</f>
        <v>11</v>
      </c>
      <c r="AN20" s="13">
        <f t="shared" si="1"/>
        <v>20.754716981132077</v>
      </c>
      <c r="AO20" s="35">
        <v>10</v>
      </c>
      <c r="AP20" s="36">
        <v>20.754716981132077</v>
      </c>
      <c r="AQ20" s="10">
        <f t="shared" si="2"/>
        <v>10.754716981132077</v>
      </c>
      <c r="AR20" s="11">
        <f>AVERAGE('m=1934-35:o=1936-37'!AR20)</f>
        <v>10.566666666666668</v>
      </c>
      <c r="AS20" s="11">
        <f>AVERAGE('m=1934-35:o=1936-37'!AS20)</f>
        <v>48.666666666666664</v>
      </c>
    </row>
    <row r="21" spans="1:45" x14ac:dyDescent="0.25">
      <c r="A21" s="28" t="s">
        <v>47</v>
      </c>
      <c r="B21" s="10">
        <f>AVERAGE('m=1934-35:o=1936-37'!B21)</f>
        <v>139196.66666666666</v>
      </c>
      <c r="C21" s="10">
        <f>AVERAGE('m=1934-35:o=1936-37'!C21)</f>
        <v>1821204.3333333333</v>
      </c>
      <c r="D21" s="18">
        <f t="shared" si="0"/>
        <v>13.083677770061543</v>
      </c>
      <c r="E21" s="10">
        <f>AVERAGE('m=1934-35:o=1936-37'!E21)</f>
        <v>8247.3333333333339</v>
      </c>
      <c r="H21" s="10">
        <f>AVERAGE('m=1934-35:o=1936-37'!H21)</f>
        <v>345.74255612034267</v>
      </c>
      <c r="I21" s="10">
        <f>AVERAGE('m=1934-35:o=1936-37'!I21)</f>
        <v>2950.3333333333335</v>
      </c>
      <c r="J21" s="10">
        <f>AVERAGE('m=1934-35:o=1936-37'!J21)</f>
        <v>12775</v>
      </c>
      <c r="L21" s="10">
        <f>AVERAGE('m=1934-35:o=1936-37'!L21)</f>
        <v>21.198051477749043</v>
      </c>
      <c r="M21" s="10">
        <f>AVERAGE('m=1934-35:o=1936-37'!M21)</f>
        <v>91.79385931433184</v>
      </c>
      <c r="N21" s="10">
        <f>AVERAGE('m=1934-35:o=1936-37'!N21)</f>
        <v>112.99191079208087</v>
      </c>
      <c r="O21" s="10">
        <f>AVERAGE('m=1934-35:o=1936-37'!O21)</f>
        <v>2141.3333333333335</v>
      </c>
      <c r="P21" s="10">
        <f>AVERAGE('m=1934-35:o=1936-37'!P21)</f>
        <v>579.33333333333337</v>
      </c>
      <c r="Q21" s="10">
        <f>AVERAGE('m=1934-35:o=1936-37'!Q21)</f>
        <v>453.66666666666669</v>
      </c>
      <c r="R21" s="10">
        <f>AVERAGE('m=1934-35:o=1936-37'!R21)</f>
        <v>22.805497576447106</v>
      </c>
      <c r="S21" s="10">
        <f>AVERAGE('m=1934-35:o=1936-37'!S21)</f>
        <v>20634</v>
      </c>
      <c r="T21" s="10">
        <f>AVERAGE('m=1934-35:o=1936-37'!T21)</f>
        <v>8277.3333333333339</v>
      </c>
      <c r="U21" s="10">
        <f>AVERAGE('m=1934-35:o=1936-37'!U21)</f>
        <v>5583</v>
      </c>
      <c r="W21" s="10">
        <f>AVERAGE('m=1934-35:o=1936-37'!W21)</f>
        <v>247.81161806525287</v>
      </c>
      <c r="X21" s="10">
        <f>AVERAGE('m=1934-35:o=1936-37'!X21)</f>
        <v>6220</v>
      </c>
      <c r="Y21" s="10">
        <f>AVERAGE('m=1934-35:o=1936-37'!Y21)</f>
        <v>321.66666666666669</v>
      </c>
      <c r="AA21" s="10">
        <f>AVERAGE('m=1934-35:o=1936-37'!AA21)</f>
        <v>776.35880357560939</v>
      </c>
      <c r="AB21" s="10">
        <f>AVERAGE('m=1934-35:o=1936-37'!AB21)</f>
        <v>1035.6666666666667</v>
      </c>
      <c r="AC21" s="10">
        <f>AVERAGE('m=1934-35:o=1936-37'!AC21)</f>
        <v>1346</v>
      </c>
      <c r="AD21" s="10">
        <f>AVERAGE('m=1934-35:o=1936-37'!AD21)</f>
        <v>495</v>
      </c>
      <c r="AE21" s="10">
        <f>AVERAGE('m=1934-35:o=1936-37'!AE21)</f>
        <v>0</v>
      </c>
      <c r="AF21" s="10">
        <f>AVERAGE('m=1934-35:o=1936-37'!AF21)</f>
        <v>20.669831250832065</v>
      </c>
      <c r="AG21" s="10">
        <f>AVERAGE('m=1934-35:o=1936-37'!AG21)</f>
        <v>991409</v>
      </c>
      <c r="AH21" s="10">
        <f>AVERAGE('m=1934-35:o=1936-37'!AH21)</f>
        <v>7123.4738529690012</v>
      </c>
      <c r="AI21" s="10">
        <f>AVERAGE('m=1934-35:o=1936-37'!AI21)</f>
        <v>10.909896301720911</v>
      </c>
      <c r="AJ21" s="10">
        <f>AVERAGE('m=1934-35:o=1936-37'!AJ21)</f>
        <v>0.29020848405972677</v>
      </c>
      <c r="AL21">
        <f>SUM('m=1934-35:o=1936-37'!AN21)</f>
        <v>60</v>
      </c>
      <c r="AM21">
        <f>SUM('m=1934-35:o=1936-37'!AL21)</f>
        <v>23</v>
      </c>
      <c r="AN21" s="13">
        <f t="shared" si="1"/>
        <v>38.333333333333336</v>
      </c>
      <c r="AO21" s="35">
        <v>35</v>
      </c>
      <c r="AP21" s="36">
        <v>38.333333333333336</v>
      </c>
      <c r="AQ21" s="10">
        <f t="shared" si="2"/>
        <v>3.3333333333333357</v>
      </c>
      <c r="AR21" s="11">
        <f>AVERAGE('m=1934-35:o=1936-37'!AR21)</f>
        <v>12.666666666666666</v>
      </c>
      <c r="AS21" s="11">
        <f>AVERAGE('m=1934-35:o=1936-37'!AS21)</f>
        <v>69.666666666666671</v>
      </c>
    </row>
    <row r="22" spans="1:45" x14ac:dyDescent="0.25">
      <c r="A22" s="28" t="s">
        <v>48</v>
      </c>
      <c r="B22" s="10">
        <f>AVERAGE('m=1934-35:o=1936-37'!B22)</f>
        <v>143456.66666666666</v>
      </c>
      <c r="C22" s="10">
        <f>AVERAGE('m=1934-35:o=1936-37'!C22)</f>
        <v>758402.66666666663</v>
      </c>
      <c r="D22" s="18">
        <f t="shared" si="0"/>
        <v>5.2866324325580312</v>
      </c>
      <c r="E22" s="10">
        <f>AVERAGE('m=1934-35:o=1936-37'!E22)</f>
        <v>20116</v>
      </c>
      <c r="F22" s="10">
        <f>AVERAGE('m=1934-35:o=1936-37'!F22)</f>
        <v>35994</v>
      </c>
      <c r="H22" s="10">
        <f>AVERAGE('m=1934-35:o=1936-37'!H22)</f>
        <v>391.16698284682434</v>
      </c>
      <c r="I22" s="10">
        <f>AVERAGE('m=1934-35:o=1936-37'!I22)</f>
        <v>5426.666666666667</v>
      </c>
      <c r="J22" s="10">
        <f>AVERAGE('m=1934-35:o=1936-37'!J22)</f>
        <v>22532.666666666668</v>
      </c>
      <c r="L22" s="10">
        <f>AVERAGE('m=1934-35:o=1936-37'!L22)</f>
        <v>37.858514644890711</v>
      </c>
      <c r="M22" s="10">
        <f>AVERAGE('m=1934-35:o=1936-37'!M22)</f>
        <v>157.11349343116066</v>
      </c>
      <c r="N22" s="10">
        <f>AVERAGE('m=1934-35:o=1936-37'!N22)</f>
        <v>194.97200807605137</v>
      </c>
      <c r="O22" s="10">
        <f>AVERAGE('m=1934-35:o=1936-37'!O22)</f>
        <v>6329.666666666667</v>
      </c>
      <c r="P22" s="10">
        <f>AVERAGE('m=1934-35:o=1936-37'!P22)</f>
        <v>486.66666666666669</v>
      </c>
      <c r="Q22" s="10">
        <f>AVERAGE('m=1934-35:o=1936-37'!Q22)</f>
        <v>706.33333333333337</v>
      </c>
      <c r="R22" s="10">
        <f>AVERAGE('m=1934-35:o=1936-37'!R22)</f>
        <v>52.444717527265659</v>
      </c>
      <c r="S22" s="10">
        <f>AVERAGE('m=1934-35:o=1936-37'!S22)</f>
        <v>53405.333333333336</v>
      </c>
      <c r="T22" s="10">
        <f>AVERAGE('m=1934-35:o=1936-37'!T22)</f>
        <v>9204.3333333333339</v>
      </c>
      <c r="U22" s="10">
        <f>AVERAGE('m=1934-35:o=1936-37'!U22)</f>
        <v>7314</v>
      </c>
      <c r="W22" s="10">
        <f>AVERAGE('m=1934-35:o=1936-37'!W22)</f>
        <v>487.93583920920963</v>
      </c>
      <c r="X22" s="10">
        <f>AVERAGE('m=1934-35:o=1936-37'!X22)</f>
        <v>15231.333333333334</v>
      </c>
      <c r="Y22" s="10">
        <f>AVERAGE('m=1934-35:o=1936-37'!Y22)</f>
        <v>704.33333333333337</v>
      </c>
      <c r="AA22" s="10">
        <f>AVERAGE('m=1934-35:o=1936-37'!AA22)</f>
        <v>1237.6798459041677</v>
      </c>
      <c r="AB22" s="10">
        <f>AVERAGE('m=1934-35:o=1936-37'!AB22)</f>
        <v>747</v>
      </c>
      <c r="AC22" s="10">
        <f>AVERAGE('m=1934-35:o=1936-37'!AC22)</f>
        <v>50346.333333333336</v>
      </c>
      <c r="AD22" s="10">
        <f>AVERAGE('m=1934-35:o=1936-37'!AD22)</f>
        <v>16147.333333333334</v>
      </c>
      <c r="AE22" s="10">
        <f>AVERAGE('m=1934-35:o=1936-37'!AE22)</f>
        <v>0</v>
      </c>
      <c r="AF22" s="10">
        <f>AVERAGE('m=1934-35:o=1936-37'!AF22)</f>
        <v>468.8274195121723</v>
      </c>
      <c r="AG22" s="10">
        <f>AVERAGE('m=1934-35:o=1936-37'!AG22)</f>
        <v>811204</v>
      </c>
      <c r="AH22" s="10">
        <f>AVERAGE('m=1934-35:o=1936-37'!AH22)</f>
        <v>5659.596488014201</v>
      </c>
      <c r="AI22" s="10">
        <f>AVERAGE('m=1934-35:o=1936-37'!AI22)</f>
        <v>21.885807868585491</v>
      </c>
      <c r="AJ22" s="10">
        <f>AVERAGE('m=1934-35:o=1936-37'!AJ22)</f>
        <v>8.3015760656535598</v>
      </c>
      <c r="AL22">
        <f>SUM('m=1934-35:o=1936-37'!AN22)</f>
        <v>42</v>
      </c>
      <c r="AM22">
        <f>SUM('m=1934-35:o=1936-37'!AL22)</f>
        <v>42</v>
      </c>
      <c r="AN22" s="13">
        <f t="shared" si="1"/>
        <v>100</v>
      </c>
      <c r="AO22" s="35">
        <v>100</v>
      </c>
      <c r="AP22" s="36">
        <v>100</v>
      </c>
      <c r="AQ22" s="10">
        <f t="shared" si="2"/>
        <v>0</v>
      </c>
      <c r="AR22" s="11">
        <f>AVERAGE('m=1934-35:o=1936-37'!AR22)</f>
        <v>12.066666666666668</v>
      </c>
      <c r="AS22" s="11">
        <f>AVERAGE('m=1934-35:o=1936-37'!AS22)</f>
        <v>60.333333333333336</v>
      </c>
    </row>
    <row r="23" spans="1:45" x14ac:dyDescent="0.25">
      <c r="A23" s="28" t="s">
        <v>49</v>
      </c>
      <c r="B23" s="10">
        <f>AVERAGE('m=1934-35:o=1936-37'!B23)</f>
        <v>92306.666666666672</v>
      </c>
      <c r="C23" s="10">
        <f>AVERAGE('m=1934-35:o=1936-37'!C23)</f>
        <v>3321366</v>
      </c>
      <c r="D23" s="18">
        <f t="shared" si="0"/>
        <v>35.98186479849776</v>
      </c>
      <c r="E23" s="10">
        <f>AVERAGE('m=1934-35:o=1936-37'!E23)</f>
        <v>8106</v>
      </c>
      <c r="F23" s="10">
        <f>AVERAGE('m=1934-35:o=1936-37'!F23)</f>
        <v>58605.333333333336</v>
      </c>
      <c r="H23" s="10">
        <f>AVERAGE('m=1934-35:o=1936-37'!H23)</f>
        <v>722.72584510264824</v>
      </c>
      <c r="I23" s="10">
        <f>AVERAGE('m=1934-35:o=1936-37'!I23)</f>
        <v>2405.6666666666665</v>
      </c>
      <c r="J23" s="10">
        <f>AVERAGE('m=1934-35:o=1936-37'!J23)</f>
        <v>7696</v>
      </c>
      <c r="L23" s="10">
        <f>AVERAGE('m=1934-35:o=1936-37'!L23)</f>
        <v>26.062038621870126</v>
      </c>
      <c r="M23" s="10">
        <f>AVERAGE('m=1934-35:o=1936-37'!M23)</f>
        <v>83.375830394988512</v>
      </c>
      <c r="N23" s="10">
        <f>AVERAGE('m=1934-35:o=1936-37'!N23)</f>
        <v>109.43786901685864</v>
      </c>
      <c r="O23" s="10">
        <f>AVERAGE('m=1934-35:o=1936-37'!O23)</f>
        <v>2767</v>
      </c>
      <c r="P23" s="10">
        <f>AVERAGE('m=1934-35:o=1936-37'!P23)</f>
        <v>818.33333333333337</v>
      </c>
      <c r="Q23" s="10">
        <f>AVERAGE('m=1934-35:o=1936-37'!Q23)</f>
        <v>1243.6666666666667</v>
      </c>
      <c r="R23" s="10">
        <f>AVERAGE('m=1934-35:o=1936-37'!R23)</f>
        <v>52.31463936971894</v>
      </c>
      <c r="S23" s="10">
        <f>AVERAGE('m=1934-35:o=1936-37'!S23)</f>
        <v>17503</v>
      </c>
      <c r="T23" s="10">
        <f>AVERAGE('m=1934-35:o=1936-37'!T23)</f>
        <v>2463.3333333333335</v>
      </c>
      <c r="U23" s="10">
        <f>AVERAGE('m=1934-35:o=1936-37'!U23)</f>
        <v>6800</v>
      </c>
      <c r="W23" s="10">
        <f>AVERAGE('m=1934-35:o=1936-37'!W23)</f>
        <v>289.94932942966665</v>
      </c>
      <c r="X23" s="10">
        <f>AVERAGE('m=1934-35:o=1936-37'!X23)</f>
        <v>9442.3333333333339</v>
      </c>
      <c r="Y23" s="10">
        <f>AVERAGE('m=1934-35:o=1936-37'!Y23)</f>
        <v>103.33333333333333</v>
      </c>
      <c r="AA23" s="10">
        <f>AVERAGE('m=1934-35:o=1936-37'!AA23)</f>
        <v>1277.8389530220754</v>
      </c>
      <c r="AB23" s="10">
        <f>AVERAGE('m=1934-35:o=1936-37'!AB23)</f>
        <v>5057</v>
      </c>
      <c r="AC23" s="10">
        <f>AVERAGE('m=1934-35:o=1936-37'!AC23)</f>
        <v>6779</v>
      </c>
      <c r="AD23" s="10">
        <f>AVERAGE('m=1934-35:o=1936-37'!AD23)</f>
        <v>578</v>
      </c>
      <c r="AE23" s="10">
        <f>AVERAGE('m=1934-35:o=1936-37'!AE23)</f>
        <v>0</v>
      </c>
      <c r="AF23" s="10">
        <f>AVERAGE('m=1934-35:o=1936-37'!AF23)</f>
        <v>134.4911727758151</v>
      </c>
      <c r="AG23" s="10">
        <f>AVERAGE('m=1934-35:o=1936-37'!AG23)</f>
        <v>1604624.3333333333</v>
      </c>
      <c r="AH23" s="10">
        <f>AVERAGE('m=1934-35:o=1936-37'!AH23)</f>
        <v>17383.465644468717</v>
      </c>
      <c r="AI23" s="10">
        <f>AVERAGE('m=1934-35:o=1936-37'!AI23)</f>
        <v>7.3799029991593139</v>
      </c>
      <c r="AJ23" s="10">
        <f>AVERAGE('m=1934-35:o=1936-37'!AJ23)</f>
        <v>0.77657853978495928</v>
      </c>
      <c r="AL23">
        <f>SUM('m=1934-35:o=1936-37'!AN23)</f>
        <v>60</v>
      </c>
      <c r="AM23">
        <f>SUM('m=1934-35:o=1936-37'!AL23)</f>
        <v>9</v>
      </c>
      <c r="AN23" s="13">
        <f t="shared" si="1"/>
        <v>15</v>
      </c>
      <c r="AO23" s="35">
        <v>15</v>
      </c>
      <c r="AP23" s="36">
        <v>15</v>
      </c>
      <c r="AQ23" s="10">
        <f t="shared" si="2"/>
        <v>0</v>
      </c>
      <c r="AR23" s="11">
        <f>AVERAGE('m=1934-35:o=1936-37'!AR23)</f>
        <v>12.533333333333333</v>
      </c>
      <c r="AS23" s="11">
        <f>AVERAGE('m=1934-35:o=1936-37'!AS23)</f>
        <v>68</v>
      </c>
    </row>
    <row r="24" spans="1:45" x14ac:dyDescent="0.25">
      <c r="A24" s="28" t="s">
        <v>50</v>
      </c>
      <c r="B24" s="10">
        <f>AVERAGE('m=1934-35:o=1936-37'!B24)</f>
        <v>185580</v>
      </c>
      <c r="C24" s="10">
        <f>AVERAGE('m=1934-35:o=1936-37'!C24)</f>
        <v>2136399.6666666665</v>
      </c>
      <c r="D24" s="18">
        <f t="shared" si="0"/>
        <v>11.512014584904982</v>
      </c>
      <c r="E24" s="10">
        <f>AVERAGE('m=1934-35:o=1936-37'!E24)</f>
        <v>8321</v>
      </c>
      <c r="F24" s="10">
        <f>AVERAGE('m=1934-35:o=1936-37'!F24)</f>
        <v>53233</v>
      </c>
      <c r="H24" s="10">
        <f>AVERAGE('m=1934-35:o=1936-37'!H24)</f>
        <v>331.75840948659334</v>
      </c>
      <c r="I24" s="10">
        <f>AVERAGE('m=1934-35:o=1936-37'!I24)</f>
        <v>3158</v>
      </c>
      <c r="J24" s="10">
        <f>AVERAGE('m=1934-35:o=1936-37'!J24)</f>
        <v>15124.666666666666</v>
      </c>
      <c r="L24" s="10">
        <f>AVERAGE('m=1934-35:o=1936-37'!L24)</f>
        <v>17.018994239203636</v>
      </c>
      <c r="M24" s="10">
        <f>AVERAGE('m=1934-35:o=1936-37'!M24)</f>
        <v>81.516095591333126</v>
      </c>
      <c r="N24" s="10">
        <f>AVERAGE('m=1934-35:o=1936-37'!N24)</f>
        <v>98.535089830536762</v>
      </c>
      <c r="O24" s="10">
        <f>AVERAGE('m=1934-35:o=1936-37'!O24)</f>
        <v>2398.3333333333335</v>
      </c>
      <c r="P24" s="10">
        <f>AVERAGE('m=1934-35:o=1936-37'!P24)</f>
        <v>777.33333333333337</v>
      </c>
      <c r="Q24" s="10">
        <f>AVERAGE('m=1934-35:o=1936-37'!Q24)</f>
        <v>574.33333333333337</v>
      </c>
      <c r="R24" s="10">
        <f>AVERAGE('m=1934-35:o=1936-37'!R24)</f>
        <v>20.21488459987086</v>
      </c>
      <c r="S24" s="10">
        <f>AVERAGE('m=1934-35:o=1936-37'!S24)</f>
        <v>22714.666666666668</v>
      </c>
      <c r="T24" s="10">
        <f>AVERAGE('m=1934-35:o=1936-37'!T24)</f>
        <v>7805.666666666667</v>
      </c>
      <c r="U24" s="10">
        <f>AVERAGE('m=1934-35:o=1936-37'!U24)</f>
        <v>11309.666666666666</v>
      </c>
      <c r="W24" s="10">
        <f>AVERAGE('m=1934-35:o=1936-37'!W24)</f>
        <v>225.5242963905408</v>
      </c>
      <c r="X24" s="10">
        <f>AVERAGE('m=1934-35:o=1936-37'!X24)</f>
        <v>7774.666666666667</v>
      </c>
      <c r="Y24" s="10">
        <f>AVERAGE('m=1934-35:o=1936-37'!Y24)</f>
        <v>444.66666666666669</v>
      </c>
      <c r="AA24" s="10">
        <f>AVERAGE('m=1934-35:o=1936-37'!AA24)</f>
        <v>720.33521117322709</v>
      </c>
      <c r="AB24" s="10">
        <f>AVERAGE('m=1934-35:o=1936-37'!AB24)</f>
        <v>8648.3333333333339</v>
      </c>
      <c r="AC24" s="10">
        <f>AVERAGE('m=1934-35:o=1936-37'!AC24)</f>
        <v>34145.666666666664</v>
      </c>
      <c r="AD24" s="10">
        <f>AVERAGE('m=1934-35:o=1936-37'!AD24)</f>
        <v>2582.6666666666665</v>
      </c>
      <c r="AE24" s="10">
        <f>AVERAGE('m=1934-35:o=1936-37'!AE24)</f>
        <v>0</v>
      </c>
      <c r="AF24" s="10">
        <f>AVERAGE('m=1934-35:o=1936-37'!AF24)</f>
        <v>244.439361230088</v>
      </c>
      <c r="AG24" s="10">
        <f>AVERAGE('m=1934-35:o=1936-37'!AG24)</f>
        <v>1204507.3333333333</v>
      </c>
      <c r="AH24" s="10">
        <f>AVERAGE('m=1934-35:o=1936-37'!AH24)</f>
        <v>6494.3448204847264</v>
      </c>
      <c r="AI24" s="10">
        <f>AVERAGE('m=1934-35:o=1936-37'!AI24)</f>
        <v>11.119543489569343</v>
      </c>
      <c r="AJ24" s="10">
        <f>AVERAGE('m=1934-35:o=1936-37'!AJ24)</f>
        <v>3.795936043851039</v>
      </c>
      <c r="AL24">
        <f>SUM('m=1934-35:o=1936-37'!AN24)</f>
        <v>60</v>
      </c>
      <c r="AM24">
        <f>SUM('m=1934-35:o=1936-37'!AL24)</f>
        <v>27</v>
      </c>
      <c r="AN24" s="13">
        <f t="shared" si="1"/>
        <v>45</v>
      </c>
      <c r="AO24" s="35">
        <v>46.666666666666664</v>
      </c>
      <c r="AP24" s="36">
        <v>45</v>
      </c>
      <c r="AQ24" s="10">
        <f t="shared" si="2"/>
        <v>-1.6666666666666643</v>
      </c>
      <c r="AR24" s="11">
        <f>AVERAGE('m=1934-35:o=1936-37'!AR24)</f>
        <v>12.666666666666666</v>
      </c>
      <c r="AS24" s="11">
        <f>AVERAGE('m=1934-35:o=1936-37'!AS24)</f>
        <v>68.666666666666671</v>
      </c>
    </row>
    <row r="25" spans="1:45" x14ac:dyDescent="0.25">
      <c r="A25" s="28" t="s">
        <v>51</v>
      </c>
      <c r="B25" s="10">
        <f>AVERAGE('m=1934-35:o=1936-37'!B25)</f>
        <v>88143.333333333328</v>
      </c>
      <c r="C25" s="10">
        <f>AVERAGE('m=1934-35:o=1936-37'!C25)</f>
        <v>823419.66666666663</v>
      </c>
      <c r="D25" s="18">
        <f t="shared" si="0"/>
        <v>9.341825814015051</v>
      </c>
      <c r="E25" s="10">
        <f>AVERAGE('m=1934-35:o=1936-37'!E25)</f>
        <v>3122.3333333333335</v>
      </c>
      <c r="F25" s="10">
        <f>AVERAGE('m=1934-35:o=1936-37'!F25)</f>
        <v>39787.666666666664</v>
      </c>
      <c r="H25" s="10">
        <f>AVERAGE('m=1934-35:o=1936-37'!H25)</f>
        <v>487.47300049022851</v>
      </c>
      <c r="I25" s="10">
        <f>AVERAGE('m=1934-35:o=1936-37'!I25)</f>
        <v>4666.666666666667</v>
      </c>
      <c r="J25" s="10">
        <f>AVERAGE('m=1934-35:o=1936-37'!J25)</f>
        <v>25444.333333333332</v>
      </c>
      <c r="L25" s="10">
        <f>AVERAGE('m=1934-35:o=1936-37'!L25)</f>
        <v>53.165204143917272</v>
      </c>
      <c r="M25" s="10">
        <f>AVERAGE('m=1934-35:o=1936-37'!M25)</f>
        <v>288.78067203805836</v>
      </c>
      <c r="N25" s="10">
        <f>AVERAGE('m=1934-35:o=1936-37'!N25)</f>
        <v>341.94587618197562</v>
      </c>
      <c r="O25" s="10">
        <f>AVERAGE('m=1934-35:o=1936-37'!O25)</f>
        <v>1141</v>
      </c>
      <c r="P25" s="10">
        <f>AVERAGE('m=1934-35:o=1936-37'!P25)</f>
        <v>349</v>
      </c>
      <c r="Q25" s="10">
        <f>AVERAGE('m=1934-35:o=1936-37'!Q25)</f>
        <v>460.33333333333331</v>
      </c>
      <c r="R25" s="10">
        <f>AVERAGE('m=1934-35:o=1936-37'!R25)</f>
        <v>22.184314867186163</v>
      </c>
      <c r="S25" s="10">
        <f>AVERAGE('m=1934-35:o=1936-37'!S25)</f>
        <v>25399</v>
      </c>
      <c r="T25" s="10">
        <f>AVERAGE('m=1934-35:o=1936-37'!T25)</f>
        <v>5073.666666666667</v>
      </c>
      <c r="U25" s="10">
        <f>AVERAGE('m=1934-35:o=1936-37'!U25)</f>
        <v>8810</v>
      </c>
      <c r="W25" s="10">
        <f>AVERAGE('m=1934-35:o=1936-37'!W25)</f>
        <v>446.22709926031706</v>
      </c>
      <c r="X25" s="10">
        <f>AVERAGE('m=1934-35:o=1936-37'!X25)</f>
        <v>6197</v>
      </c>
      <c r="Y25" s="10">
        <f>AVERAGE('m=1934-35:o=1936-37'!Y25)</f>
        <v>7898</v>
      </c>
      <c r="AA25" s="10">
        <f>AVERAGE('m=1934-35:o=1936-37'!AA25)</f>
        <v>1458.1313938591709</v>
      </c>
      <c r="AB25" s="10">
        <f>AVERAGE('m=1934-35:o=1936-37'!AB25)</f>
        <v>10268.333333333334</v>
      </c>
      <c r="AC25" s="10">
        <f>AVERAGE('m=1934-35:o=1936-37'!AC25)</f>
        <v>11214.333333333334</v>
      </c>
      <c r="AD25" s="10">
        <f>AVERAGE('m=1934-35:o=1936-37'!AD25)</f>
        <v>0</v>
      </c>
      <c r="AE25" s="10">
        <f>AVERAGE('m=1934-35:o=1936-37'!AE25)</f>
        <v>0</v>
      </c>
      <c r="AF25" s="10">
        <f>AVERAGE('m=1934-35:o=1936-37'!AF25)</f>
        <v>243.87124378532641</v>
      </c>
      <c r="AG25" s="10">
        <f>AVERAGE('m=1934-35:o=1936-37'!AG25)</f>
        <v>600543.66666666663</v>
      </c>
      <c r="AH25" s="10">
        <f>AVERAGE('m=1934-35:o=1936-37'!AH25)</f>
        <v>6823.3828560407901</v>
      </c>
      <c r="AI25" s="10">
        <f>AVERAGE('m=1934-35:o=1936-37'!AI25)</f>
        <v>21.376165804257372</v>
      </c>
      <c r="AJ25" s="10">
        <f>AVERAGE('m=1934-35:o=1936-37'!AJ25)</f>
        <v>3.5817615737270718</v>
      </c>
      <c r="AL25">
        <f>SUM('m=1934-35:o=1936-37'!AN25)</f>
        <v>42</v>
      </c>
      <c r="AM25">
        <f>SUM('m=1934-35:o=1936-37'!AL25)</f>
        <v>36</v>
      </c>
      <c r="AN25" s="13">
        <f t="shared" si="1"/>
        <v>85.714285714285708</v>
      </c>
      <c r="AO25" s="35">
        <v>85.714285714285708</v>
      </c>
      <c r="AP25" s="36">
        <v>85.714285714285708</v>
      </c>
      <c r="AQ25" s="10">
        <f t="shared" si="2"/>
        <v>0</v>
      </c>
      <c r="AR25" s="11">
        <f>AVERAGE('m=1934-35:o=1936-37'!AR25)</f>
        <v>12.200000000000001</v>
      </c>
      <c r="AS25" s="11">
        <f>AVERAGE('m=1934-35:o=1936-37'!AS25)</f>
        <v>60.333333333333336</v>
      </c>
    </row>
    <row r="26" spans="1:45" x14ac:dyDescent="0.25">
      <c r="A26" s="28" t="s">
        <v>52</v>
      </c>
      <c r="B26" s="10">
        <f>AVERAGE('m=1934-35:o=1936-37'!B26)</f>
        <v>156076.66666666666</v>
      </c>
      <c r="C26" s="10">
        <f>AVERAGE('m=1934-35:o=1936-37'!C26)</f>
        <v>1336966.3333333333</v>
      </c>
      <c r="D26" s="18">
        <f t="shared" si="0"/>
        <v>8.5660871793776572</v>
      </c>
      <c r="E26" s="10">
        <f>AVERAGE('m=1934-35:o=1936-37'!E26)</f>
        <v>19563</v>
      </c>
      <c r="F26" s="10">
        <f>AVERAGE('m=1934-35:o=1936-37'!F26)</f>
        <v>52272.333333333336</v>
      </c>
      <c r="H26" s="10">
        <f>AVERAGE('m=1934-35:o=1936-37'!H26)</f>
        <v>460.21231527038861</v>
      </c>
      <c r="I26" s="10">
        <f>AVERAGE('m=1934-35:o=1936-37'!I26)</f>
        <v>3721.3333333333335</v>
      </c>
      <c r="J26" s="10">
        <f>AVERAGE('m=1934-35:o=1936-37'!J26)</f>
        <v>14534</v>
      </c>
      <c r="L26" s="10">
        <f>AVERAGE('m=1934-35:o=1936-37'!L26)</f>
        <v>23.868967577678962</v>
      </c>
      <c r="M26" s="10">
        <f>AVERAGE('m=1934-35:o=1936-37'!M26)</f>
        <v>93.318688092383411</v>
      </c>
      <c r="N26" s="10">
        <f>AVERAGE('m=1934-35:o=1936-37'!N26)</f>
        <v>117.18765567006237</v>
      </c>
      <c r="O26" s="10">
        <f>AVERAGE('m=1934-35:o=1936-37'!O26)</f>
        <v>4356.666666666667</v>
      </c>
      <c r="P26" s="10">
        <f>AVERAGE('m=1934-35:o=1936-37'!P26)</f>
        <v>890.66666666666663</v>
      </c>
      <c r="Q26" s="10">
        <f>AVERAGE('m=1934-35:o=1936-37'!Q26)</f>
        <v>2173.3333333333335</v>
      </c>
      <c r="R26" s="10">
        <f>AVERAGE('m=1934-35:o=1936-37'!R26)</f>
        <v>47.527967188431148</v>
      </c>
      <c r="S26" s="10">
        <f>AVERAGE('m=1934-35:o=1936-37'!S26)</f>
        <v>27775.666666666668</v>
      </c>
      <c r="T26" s="10">
        <f>AVERAGE('m=1934-35:o=1936-37'!T26)</f>
        <v>11676.333333333334</v>
      </c>
      <c r="U26" s="10">
        <f>AVERAGE('m=1934-35:o=1936-37'!U26)</f>
        <v>14945</v>
      </c>
      <c r="W26" s="10">
        <f>AVERAGE('m=1934-35:o=1936-37'!W26)</f>
        <v>349.0244184642458</v>
      </c>
      <c r="X26" s="10">
        <f>AVERAGE('m=1934-35:o=1936-37'!X26)</f>
        <v>9284.6666666666661</v>
      </c>
      <c r="Y26" s="10">
        <f>AVERAGE('m=1934-35:o=1936-37'!Y26)</f>
        <v>3619.6666666666665</v>
      </c>
      <c r="AA26" s="10">
        <f>AVERAGE('m=1934-35:o=1936-37'!AA26)</f>
        <v>1056.8804390159873</v>
      </c>
      <c r="AB26" s="10">
        <f>AVERAGE('m=1934-35:o=1936-37'!AB26)</f>
        <v>701.66666666666663</v>
      </c>
      <c r="AC26" s="10">
        <f>AVERAGE('m=1934-35:o=1936-37'!AC26)</f>
        <v>7892.666666666667</v>
      </c>
      <c r="AD26" s="10">
        <f>AVERAGE('m=1934-35:o=1936-37'!AD26)</f>
        <v>3722</v>
      </c>
      <c r="AE26" s="10">
        <f>AVERAGE('m=1934-35:o=1936-37'!AE26)</f>
        <v>0</v>
      </c>
      <c r="AF26" s="10">
        <f>AVERAGE('m=1934-35:o=1936-37'!AF26)</f>
        <v>79.083597400824416</v>
      </c>
      <c r="AG26" s="10">
        <f>AVERAGE('m=1934-35:o=1936-37'!AG26)</f>
        <v>917868</v>
      </c>
      <c r="AH26" s="10">
        <f>AVERAGE('m=1934-35:o=1936-37'!AH26)</f>
        <v>5889.1583020920762</v>
      </c>
      <c r="AI26" s="10">
        <f>AVERAGE('m=1934-35:o=1936-37'!AI26)</f>
        <v>17.982228915033417</v>
      </c>
      <c r="AJ26" s="10">
        <f>AVERAGE('m=1934-35:o=1936-37'!AJ26)</f>
        <v>1.3408148061270613</v>
      </c>
      <c r="AL26">
        <f>SUM('m=1934-35:o=1936-37'!AN26)</f>
        <v>60</v>
      </c>
      <c r="AM26">
        <f>SUM('m=1934-35:o=1936-37'!AL26)</f>
        <v>60</v>
      </c>
      <c r="AN26" s="13">
        <f t="shared" si="1"/>
        <v>100</v>
      </c>
      <c r="AO26" s="35">
        <v>98.333333333333329</v>
      </c>
      <c r="AP26" s="36">
        <v>100</v>
      </c>
      <c r="AQ26" s="10">
        <f t="shared" si="2"/>
        <v>1.6666666666666714</v>
      </c>
      <c r="AR26" s="11">
        <f>AVERAGE('m=1934-35:o=1936-37'!AR26)</f>
        <v>13.200000000000001</v>
      </c>
      <c r="AS26" s="11">
        <f>AVERAGE('m=1934-35:o=1936-37'!AS26)</f>
        <v>63.333333333333336</v>
      </c>
    </row>
    <row r="27" spans="1:45" x14ac:dyDescent="0.25">
      <c r="A27" s="28" t="s">
        <v>53</v>
      </c>
      <c r="B27" s="10">
        <f>AVERAGE('m=1934-35:o=1936-37'!B27)</f>
        <v>211430</v>
      </c>
      <c r="C27" s="10">
        <f>AVERAGE('m=1934-35:o=1936-37'!C27)</f>
        <v>1728815.6666666667</v>
      </c>
      <c r="D27" s="18">
        <f t="shared" si="0"/>
        <v>8.1767756073720221</v>
      </c>
      <c r="E27" s="10">
        <f>AVERAGE('m=1934-35:o=1936-37'!E27)</f>
        <v>17175.333333333332</v>
      </c>
      <c r="F27" s="10">
        <f>AVERAGE('m=1934-35:o=1936-37'!F27)</f>
        <v>66651</v>
      </c>
      <c r="H27" s="10">
        <f>AVERAGE('m=1934-35:o=1936-37'!H27)</f>
        <v>396.78393383996649</v>
      </c>
      <c r="I27" s="10">
        <f>AVERAGE('m=1934-35:o=1936-37'!I27)</f>
        <v>7207.666666666667</v>
      </c>
      <c r="J27" s="10">
        <f>AVERAGE('m=1934-35:o=1936-37'!J27)</f>
        <v>19105.333333333332</v>
      </c>
      <c r="L27" s="10">
        <f>AVERAGE('m=1934-35:o=1936-37'!L27)</f>
        <v>34.116321344933077</v>
      </c>
      <c r="M27" s="10">
        <f>AVERAGE('m=1934-35:o=1936-37'!M27)</f>
        <v>90.373562957794888</v>
      </c>
      <c r="N27" s="10">
        <f>AVERAGE('m=1934-35:o=1936-37'!N27)</f>
        <v>124.48988430272796</v>
      </c>
      <c r="O27" s="10">
        <f>AVERAGE('m=1934-35:o=1936-37'!O27)</f>
        <v>4136.333333333333</v>
      </c>
      <c r="P27" s="10">
        <f>AVERAGE('m=1934-35:o=1936-37'!P27)</f>
        <v>1252.6666666666667</v>
      </c>
      <c r="Q27" s="10">
        <f>AVERAGE('m=1934-35:o=1936-37'!Q27)</f>
        <v>90.333333333333329</v>
      </c>
      <c r="R27" s="10">
        <f>AVERAGE('m=1934-35:o=1936-37'!R27)</f>
        <v>25.950866916429693</v>
      </c>
      <c r="S27" s="10">
        <f>AVERAGE('m=1934-35:o=1936-37'!S27)</f>
        <v>42031</v>
      </c>
      <c r="T27" s="10">
        <f>AVERAGE('m=1934-35:o=1936-37'!T27)</f>
        <v>10986</v>
      </c>
      <c r="U27" s="10">
        <f>AVERAGE('m=1934-35:o=1936-37'!U27)</f>
        <v>14467.666666666666</v>
      </c>
      <c r="W27" s="10">
        <f>AVERAGE('m=1934-35:o=1936-37'!W27)</f>
        <v>319.50199243809647</v>
      </c>
      <c r="X27" s="10">
        <f>AVERAGE('m=1934-35:o=1936-37'!X27)</f>
        <v>15106</v>
      </c>
      <c r="Y27" s="10">
        <f>AVERAGE('m=1934-35:o=1936-37'!Y27)</f>
        <v>511.33333333333331</v>
      </c>
      <c r="AA27" s="10">
        <f>AVERAGE('m=1934-35:o=1936-37'!AA27)</f>
        <v>940.6062200567336</v>
      </c>
      <c r="AB27" s="10">
        <f>AVERAGE('m=1934-35:o=1936-37'!AB27)</f>
        <v>5797.666666666667</v>
      </c>
      <c r="AC27" s="10">
        <f>AVERAGE('m=1934-35:o=1936-37'!AC27)</f>
        <v>29337.333333333332</v>
      </c>
      <c r="AD27" s="10">
        <f>AVERAGE('m=1934-35:o=1936-37'!AD27)</f>
        <v>11400</v>
      </c>
      <c r="AE27" s="10">
        <f>AVERAGE('m=1934-35:o=1936-37'!AE27)</f>
        <v>0</v>
      </c>
      <c r="AF27" s="10">
        <f>AVERAGE('m=1934-35:o=1936-37'!AF27)</f>
        <v>220.31453884890013</v>
      </c>
      <c r="AG27" s="10">
        <f>AVERAGE('m=1934-35:o=1936-37'!AG27)</f>
        <v>1371494</v>
      </c>
      <c r="AH27" s="10">
        <f>AVERAGE('m=1934-35:o=1936-37'!AH27)</f>
        <v>6491.2058459507434</v>
      </c>
      <c r="AI27" s="10">
        <f>AVERAGE('m=1934-35:o=1936-37'!AI27)</f>
        <v>14.487399713705704</v>
      </c>
      <c r="AJ27" s="10">
        <f>AVERAGE('m=1934-35:o=1936-37'!AJ27)</f>
        <v>3.389767072502865</v>
      </c>
      <c r="AL27">
        <f>SUM('m=1934-35:o=1936-37'!AN27)</f>
        <v>60</v>
      </c>
      <c r="AM27">
        <f>SUM('m=1934-35:o=1936-37'!AL27)</f>
        <v>59</v>
      </c>
      <c r="AN27" s="13">
        <f t="shared" si="1"/>
        <v>98.333333333333329</v>
      </c>
      <c r="AO27" s="35">
        <v>100</v>
      </c>
      <c r="AP27" s="36">
        <v>98.333333333333329</v>
      </c>
      <c r="AQ27" s="10">
        <f t="shared" si="2"/>
        <v>-1.6666666666666714</v>
      </c>
      <c r="AR27" s="11">
        <f>AVERAGE('m=1934-35:o=1936-37'!AR27)</f>
        <v>12.033333333333331</v>
      </c>
      <c r="AS27" s="11">
        <f>AVERAGE('m=1934-35:o=1936-37'!AS27)</f>
        <v>73.333333333333329</v>
      </c>
    </row>
    <row r="28" spans="1:45" x14ac:dyDescent="0.25">
      <c r="A28" s="28" t="s">
        <v>54</v>
      </c>
      <c r="B28" s="10">
        <f>AVERAGE('m=1934-35:o=1936-37'!B28)</f>
        <v>50393.333333333336</v>
      </c>
      <c r="C28" s="10">
        <f>AVERAGE('m=1934-35:o=1936-37'!C28)</f>
        <v>420180</v>
      </c>
      <c r="D28" s="18">
        <f t="shared" si="0"/>
        <v>8.3380076729726156</v>
      </c>
      <c r="E28" s="10">
        <f>AVERAGE('m=1934-35:o=1936-37'!E28)</f>
        <v>2352.6666666666665</v>
      </c>
      <c r="F28" s="10">
        <f>AVERAGE('m=1934-35:o=1936-37'!F28)</f>
        <v>11013.333333333334</v>
      </c>
      <c r="H28" s="10">
        <f>AVERAGE('m=1934-35:o=1936-37'!H28)</f>
        <v>265.23190493860915</v>
      </c>
      <c r="I28" s="10">
        <f>AVERAGE('m=1934-35:o=1936-37'!I28)</f>
        <v>1009.3333333333334</v>
      </c>
      <c r="J28" s="10">
        <f>AVERAGE('m=1934-35:o=1936-37'!J28)</f>
        <v>3845.6666666666665</v>
      </c>
      <c r="L28" s="10">
        <f>AVERAGE('m=1934-35:o=1936-37'!L28)</f>
        <v>20.029284321504317</v>
      </c>
      <c r="M28" s="10">
        <f>AVERAGE('m=1934-35:o=1936-37'!M28)</f>
        <v>76.320706253818159</v>
      </c>
      <c r="N28" s="10">
        <f>AVERAGE('m=1934-35:o=1936-37'!N28)</f>
        <v>96.349990575322465</v>
      </c>
      <c r="O28" s="10">
        <f>AVERAGE('m=1934-35:o=1936-37'!O28)</f>
        <v>675</v>
      </c>
      <c r="P28" s="10">
        <f>AVERAGE('m=1934-35:o=1936-37'!P28)</f>
        <v>135.33333333333334</v>
      </c>
      <c r="Q28" s="10">
        <f>AVERAGE('m=1934-35:o=1936-37'!Q28)</f>
        <v>101.33333333333333</v>
      </c>
      <c r="R28" s="10">
        <f>AVERAGE('m=1934-35:o=1936-37'!R28)</f>
        <v>18.098324441355199</v>
      </c>
      <c r="S28" s="10">
        <f>AVERAGE('m=1934-35:o=1936-37'!S28)</f>
        <v>11537.666666666666</v>
      </c>
      <c r="T28" s="10">
        <f>AVERAGE('m=1934-35:o=1936-37'!T28)</f>
        <v>892.33333333333337</v>
      </c>
      <c r="U28" s="10">
        <f>AVERAGE('m=1934-35:o=1936-37'!U28)</f>
        <v>2910.6666666666665</v>
      </c>
      <c r="W28" s="10">
        <f>AVERAGE('m=1934-35:o=1936-37'!W28)</f>
        <v>304.40057903544823</v>
      </c>
      <c r="X28" s="10">
        <f>AVERAGE('m=1934-35:o=1936-37'!X28)</f>
        <v>2892.3333333333335</v>
      </c>
      <c r="Y28" s="10">
        <f>AVERAGE('m=1934-35:o=1936-37'!Y28)</f>
        <v>403</v>
      </c>
      <c r="AA28" s="10">
        <f>AVERAGE('m=1934-35:o=1936-37'!AA28)</f>
        <v>749.50285954568835</v>
      </c>
      <c r="AB28" s="10">
        <f>AVERAGE('m=1934-35:o=1936-37'!AB28)</f>
        <v>0</v>
      </c>
      <c r="AC28" s="10">
        <f>AVERAGE('m=1934-35:o=1936-37'!AC28)</f>
        <v>3939.3333333333335</v>
      </c>
      <c r="AD28" s="10">
        <f>AVERAGE('m=1934-35:o=1936-37'!AD28)</f>
        <v>1309</v>
      </c>
      <c r="AE28" s="10">
        <f>AVERAGE('m=1934-35:o=1936-37'!AE28)</f>
        <v>206</v>
      </c>
      <c r="AF28" s="10">
        <f>AVERAGE('m=1934-35:o=1936-37'!AF28)</f>
        <v>105.50282815588794</v>
      </c>
      <c r="AG28" s="10">
        <f>AVERAGE('m=1934-35:o=1936-37'!AG28)</f>
        <v>255444</v>
      </c>
      <c r="AH28" s="10">
        <f>AVERAGE('m=1934-35:o=1936-37'!AH28)</f>
        <v>5069.7172757818498</v>
      </c>
      <c r="AI28" s="10">
        <f>AVERAGE('m=1934-35:o=1936-37'!AI28)</f>
        <v>14.821031823078743</v>
      </c>
      <c r="AJ28" s="10">
        <f>AVERAGE('m=1934-35:o=1936-37'!AJ28)</f>
        <v>2.0811369189345044</v>
      </c>
      <c r="AL28">
        <f>SUM('m=1934-35:o=1936-37'!AN28)</f>
        <v>30</v>
      </c>
      <c r="AM28">
        <f>SUM('m=1934-35:o=1936-37'!AL28)</f>
        <v>13</v>
      </c>
      <c r="AN28" s="13">
        <f t="shared" si="1"/>
        <v>43.333333333333336</v>
      </c>
      <c r="AO28" s="35">
        <v>23.333333333333332</v>
      </c>
      <c r="AP28" s="36">
        <v>43.333333333333336</v>
      </c>
      <c r="AQ28" s="10">
        <f t="shared" si="2"/>
        <v>20.000000000000004</v>
      </c>
      <c r="AR28" s="11">
        <f>AVERAGE('m=1934-35:o=1936-37'!AR28)</f>
        <v>11.700000000000001</v>
      </c>
      <c r="AS28" s="11">
        <f>AVERAGE('m=1934-35:o=1936-37'!AS28)</f>
        <v>44.333333333333336</v>
      </c>
    </row>
    <row r="29" spans="1:45" x14ac:dyDescent="0.25">
      <c r="A29" s="28" t="s">
        <v>55</v>
      </c>
      <c r="B29" s="10">
        <f>AVERAGE('m=1934-35:o=1936-37'!B29)</f>
        <v>343850</v>
      </c>
      <c r="C29" s="10">
        <f>AVERAGE('m=1934-35:o=1936-37'!C29)</f>
        <v>3151067.6666666665</v>
      </c>
      <c r="D29" s="18">
        <f t="shared" si="0"/>
        <v>9.1640763898986961</v>
      </c>
      <c r="E29" s="10">
        <f>AVERAGE('m=1934-35:o=1936-37'!E29)</f>
        <v>12455</v>
      </c>
      <c r="F29" s="10">
        <f>AVERAGE('m=1934-35:o=1936-37'!F29)</f>
        <v>79649.666666666672</v>
      </c>
      <c r="H29" s="10">
        <f>AVERAGE('m=1934-35:o=1936-37'!H29)</f>
        <v>267.8683858160515</v>
      </c>
      <c r="I29" s="10">
        <f>AVERAGE('m=1934-35:o=1936-37'!I29)</f>
        <v>4546.333333333333</v>
      </c>
      <c r="J29" s="10">
        <f>AVERAGE('m=1934-35:o=1936-37'!J29)</f>
        <v>16307</v>
      </c>
      <c r="K29">
        <f>AVERAGE('a=1922-23:d=1925-26'!K29)</f>
        <v>114</v>
      </c>
      <c r="L29" s="10">
        <f>AVERAGE('m=1934-35:o=1936-37'!L29)</f>
        <v>13.222421779478092</v>
      </c>
      <c r="M29" s="10">
        <f>AVERAGE('m=1934-35:o=1936-37'!M29)</f>
        <v>47.431346826057997</v>
      </c>
      <c r="N29" s="10">
        <f>AVERAGE('m=1934-35:o=1936-37'!N29)</f>
        <v>60.653768605536094</v>
      </c>
      <c r="O29" s="10">
        <f>AVERAGE('m=1934-35:o=1936-37'!O29)</f>
        <v>3202.3333333333335</v>
      </c>
      <c r="P29" s="10">
        <f>AVERAGE('m=1934-35:o=1936-37'!P29)</f>
        <v>988.66666666666663</v>
      </c>
      <c r="Q29" s="10">
        <f>AVERAGE('m=1934-35:o=1936-37'!Q29)</f>
        <v>2591.3333333333335</v>
      </c>
      <c r="R29" s="10">
        <f>AVERAGE('m=1934-35:o=1936-37'!R29)</f>
        <v>19.724697129225945</v>
      </c>
      <c r="S29" s="10">
        <f>AVERAGE('m=1934-35:o=1936-37'!S29)</f>
        <v>31111.666666666668</v>
      </c>
      <c r="T29" s="10">
        <f>AVERAGE('m=1934-35:o=1936-37'!T29)</f>
        <v>17020</v>
      </c>
      <c r="U29" s="10">
        <f>AVERAGE('m=1934-35:o=1936-37'!U29)</f>
        <v>15774.333333333334</v>
      </c>
      <c r="W29" s="10">
        <f>AVERAGE('m=1934-35:o=1936-37'!W29)</f>
        <v>185.86262917789225</v>
      </c>
      <c r="X29" s="10">
        <f>AVERAGE('m=1934-35:o=1936-37'!X29)</f>
        <v>6707.333333333333</v>
      </c>
      <c r="Y29" s="10">
        <f>AVERAGE('m=1934-35:o=1936-37'!Y29)</f>
        <v>325.66666666666669</v>
      </c>
      <c r="AA29" s="10">
        <f>AVERAGE('m=1934-35:o=1936-37'!AA29)</f>
        <v>554.56597523362041</v>
      </c>
      <c r="AB29" s="10">
        <f>AVERAGE('m=1934-35:o=1936-37'!AB29)</f>
        <v>1194.6666666666667</v>
      </c>
      <c r="AC29" s="10">
        <f>AVERAGE('m=1934-35:o=1936-37'!AC29)</f>
        <v>81427.666666666672</v>
      </c>
      <c r="AD29" s="10">
        <f>AVERAGE('m=1934-35:o=1936-37'!AD29)</f>
        <v>18406.666666666668</v>
      </c>
      <c r="AE29" s="10">
        <f>AVERAGE('m=1934-35:o=1936-37'!AE29)</f>
        <v>6010</v>
      </c>
      <c r="AF29" s="10">
        <f>AVERAGE('m=1934-35:o=1936-37'!AF29)</f>
        <v>299.65035853866044</v>
      </c>
      <c r="AG29" s="10">
        <f>AVERAGE('m=1934-35:o=1936-37'!AG29)</f>
        <v>1903747.6666666667</v>
      </c>
      <c r="AH29" s="10">
        <f>AVERAGE('m=1934-35:o=1936-37'!AH29)</f>
        <v>5537.7025656813785</v>
      </c>
      <c r="AI29" s="10">
        <f>AVERAGE('m=1934-35:o=1936-37'!AI29)</f>
        <v>10.056296193716825</v>
      </c>
      <c r="AJ29" s="10">
        <f>AVERAGE('m=1934-35:o=1936-37'!AJ29)</f>
        <v>5.4364361711412448</v>
      </c>
      <c r="AL29">
        <f>SUM('m=1934-35:o=1936-37'!AN29)</f>
        <v>60</v>
      </c>
      <c r="AM29">
        <f>SUM('m=1934-35:o=1936-37'!AL29)</f>
        <v>10</v>
      </c>
      <c r="AN29" s="13">
        <f t="shared" si="1"/>
        <v>16.666666666666664</v>
      </c>
      <c r="AO29" s="35">
        <v>11.666666666666666</v>
      </c>
      <c r="AP29" s="36">
        <v>16.666666666666664</v>
      </c>
      <c r="AQ29" s="10">
        <f t="shared" si="2"/>
        <v>4.9999999999999982</v>
      </c>
      <c r="AR29" s="11">
        <f>AVERAGE('m=1934-35:o=1936-37'!AR29)</f>
        <v>11.733333333333334</v>
      </c>
      <c r="AS29" s="11">
        <f>AVERAGE('m=1934-35:o=1936-37'!AS29)</f>
        <v>59</v>
      </c>
    </row>
    <row r="30" spans="1:45" x14ac:dyDescent="0.25">
      <c r="A30" s="28" t="s">
        <v>56</v>
      </c>
      <c r="B30" s="10">
        <f>AVERAGE('m=1934-35:o=1936-37'!B30)</f>
        <v>124183.33333333333</v>
      </c>
      <c r="C30" s="10">
        <f>AVERAGE('m=1934-35:o=1936-37'!C30)</f>
        <v>11002888.666666666</v>
      </c>
      <c r="D30" s="18">
        <f t="shared" si="0"/>
        <v>88.60197557374849</v>
      </c>
      <c r="E30" s="10">
        <f>AVERAGE('m=1934-35:o=1936-37'!E30)</f>
        <v>9334</v>
      </c>
      <c r="F30" s="10">
        <f>AVERAGE('m=1934-35:o=1936-37'!F30)</f>
        <v>102770.33333333333</v>
      </c>
      <c r="H30" s="10">
        <f>AVERAGE('m=1934-35:o=1936-37'!H30)</f>
        <v>902.79677495194994</v>
      </c>
      <c r="I30" s="10">
        <f>AVERAGE('m=1934-35:o=1936-37'!I30)</f>
        <v>2774.3333333333335</v>
      </c>
      <c r="J30" s="10">
        <f>AVERAGE('m=1934-35:o=1936-37'!J30)</f>
        <v>19603.333333333332</v>
      </c>
      <c r="L30" s="10">
        <f>AVERAGE('m=1934-35:o=1936-37'!L30)</f>
        <v>22.340503970306106</v>
      </c>
      <c r="M30" s="10">
        <f>AVERAGE('m=1934-35:o=1936-37'!M30)</f>
        <v>157.84185949173988</v>
      </c>
      <c r="N30" s="10">
        <f>AVERAGE('m=1934-35:o=1936-37'!N30)</f>
        <v>180.18236346204597</v>
      </c>
      <c r="O30" s="10">
        <f>AVERAGE('m=1934-35:o=1936-37'!O30)</f>
        <v>3066</v>
      </c>
      <c r="P30" s="10">
        <f>AVERAGE('m=1934-35:o=1936-37'!P30)</f>
        <v>696.66666666666663</v>
      </c>
      <c r="Q30" s="10">
        <f>AVERAGE('m=1934-35:o=1936-37'!Q30)</f>
        <v>2079.6666666666665</v>
      </c>
      <c r="R30" s="10">
        <f>AVERAGE('m=1934-35:o=1936-37'!R30)</f>
        <v>47.044281998788357</v>
      </c>
      <c r="S30" s="10">
        <f>AVERAGE('m=1934-35:o=1936-37'!S30)</f>
        <v>29720.666666666668</v>
      </c>
      <c r="T30" s="10">
        <f>AVERAGE('m=1934-35:o=1936-37'!T30)</f>
        <v>5048.666666666667</v>
      </c>
      <c r="U30" s="10">
        <f>AVERAGE('m=1934-35:o=1936-37'!U30)</f>
        <v>27801.666666666668</v>
      </c>
      <c r="W30" s="10">
        <f>AVERAGE('m=1934-35:o=1936-37'!W30)</f>
        <v>503.87769841860563</v>
      </c>
      <c r="X30" s="10">
        <f>AVERAGE('m=1934-35:o=1936-37'!X30)</f>
        <v>9806</v>
      </c>
      <c r="Y30" s="10">
        <f>AVERAGE('m=1934-35:o=1936-37'!Y30)</f>
        <v>1762.6666666666667</v>
      </c>
      <c r="AA30" s="10">
        <f>AVERAGE('m=1934-35:o=1936-37'!AA30)</f>
        <v>1727.055232570717</v>
      </c>
      <c r="AB30" s="10">
        <f>AVERAGE('m=1934-35:o=1936-37'!AB30)</f>
        <v>25544.333333333332</v>
      </c>
      <c r="AC30" s="10">
        <f>AVERAGE('m=1934-35:o=1936-37'!AC30)</f>
        <v>22809</v>
      </c>
      <c r="AD30" s="10">
        <f>AVERAGE('m=1934-35:o=1936-37'!AD30)</f>
        <v>3600.6666666666665</v>
      </c>
      <c r="AE30" s="10">
        <f>AVERAGE('m=1934-35:o=1936-37'!AE30)</f>
        <v>0</v>
      </c>
      <c r="AF30" s="10">
        <f>AVERAGE('m=1934-35:o=1936-37'!AF30)</f>
        <v>418.41352126423334</v>
      </c>
      <c r="AG30" s="10">
        <f>AVERAGE('m=1934-35:o=1936-37'!AG30)</f>
        <v>4906544</v>
      </c>
      <c r="AH30" s="10">
        <f>AVERAGE('m=1934-35:o=1936-37'!AH30)</f>
        <v>39508.56265572687</v>
      </c>
      <c r="AI30" s="10">
        <f>AVERAGE('m=1934-35:o=1936-37'!AI30)</f>
        <v>4.3814427727806917</v>
      </c>
      <c r="AJ30" s="10">
        <f>AVERAGE('m=1934-35:o=1936-37'!AJ30)</f>
        <v>1.069457708449677</v>
      </c>
      <c r="AL30">
        <f>SUM('m=1934-35:o=1936-37'!AN30)</f>
        <v>60</v>
      </c>
      <c r="AM30">
        <f>SUM('m=1934-35:o=1936-37'!AL30)</f>
        <v>0</v>
      </c>
      <c r="AN30" s="13">
        <f t="shared" si="1"/>
        <v>0</v>
      </c>
      <c r="AO30" s="35">
        <v>0</v>
      </c>
      <c r="AP30" s="36">
        <v>0</v>
      </c>
      <c r="AQ30" s="10">
        <f t="shared" si="2"/>
        <v>0</v>
      </c>
      <c r="AR30" s="11">
        <f>AVERAGE('m=1934-35:o=1936-37'!AR30)</f>
        <v>11.666666666666666</v>
      </c>
      <c r="AS30" s="11">
        <f>AVERAGE('m=1934-35:o=1936-37'!AS30)</f>
        <v>64.333333333333329</v>
      </c>
    </row>
    <row r="31" spans="1:45" x14ac:dyDescent="0.25">
      <c r="A31" s="28" t="s">
        <v>57</v>
      </c>
      <c r="B31" s="10">
        <f>AVERAGE('m=1934-35:o=1936-37'!B31)</f>
        <v>146140</v>
      </c>
      <c r="C31" s="10">
        <f>AVERAGE('m=1934-35:o=1936-37'!C31)</f>
        <v>1126503</v>
      </c>
      <c r="D31" s="18">
        <f t="shared" si="0"/>
        <v>7.7083823730669225</v>
      </c>
      <c r="E31" s="10">
        <f>AVERAGE('m=1934-35:o=1936-37'!E31)</f>
        <v>29994.333333333332</v>
      </c>
      <c r="F31" s="10">
        <f>AVERAGE('m=1934-35:o=1936-37'!F31)</f>
        <v>37529</v>
      </c>
      <c r="H31" s="10">
        <f>AVERAGE('m=1934-35:o=1936-37'!H31)</f>
        <v>462.01923051599618</v>
      </c>
      <c r="I31" s="10">
        <f>AVERAGE('m=1934-35:o=1936-37'!I31)</f>
        <v>5773.666666666667</v>
      </c>
      <c r="J31" s="10">
        <f>AVERAGE('m=1934-35:o=1936-37'!J31)</f>
        <v>20043.333333333332</v>
      </c>
      <c r="K31">
        <f>AVERAGE('a=1922-23:d=1925-26'!K31)</f>
        <v>1601.5</v>
      </c>
      <c r="L31" s="10">
        <f>AVERAGE('m=1934-35:o=1936-37'!L31)</f>
        <v>39.518577123207955</v>
      </c>
      <c r="M31" s="10">
        <f>AVERAGE('m=1934-35:o=1936-37'!M31)</f>
        <v>137.1795811281344</v>
      </c>
      <c r="N31" s="10">
        <f>AVERAGE('m=1934-35:o=1936-37'!N31)</f>
        <v>189.98006365509605</v>
      </c>
      <c r="O31" s="10">
        <f>AVERAGE('m=1934-35:o=1936-37'!O31)</f>
        <v>5793.333333333333</v>
      </c>
      <c r="P31" s="10">
        <f>AVERAGE('m=1934-35:o=1936-37'!P31)</f>
        <v>622.66666666666663</v>
      </c>
      <c r="Q31" s="10">
        <f>AVERAGE('m=1934-35:o=1936-37'!Q31)</f>
        <v>819.66666666666663</v>
      </c>
      <c r="R31" s="10">
        <f>AVERAGE('m=1934-35:o=1936-37'!R31)</f>
        <v>49.499206363169883</v>
      </c>
      <c r="S31" s="10">
        <f>AVERAGE('m=1934-35:o=1936-37'!S31)</f>
        <v>28910</v>
      </c>
      <c r="T31" s="10">
        <f>AVERAGE('m=1934-35:o=1936-37'!T31)</f>
        <v>15027.666666666666</v>
      </c>
      <c r="U31" s="10">
        <f>AVERAGE('m=1934-35:o=1936-37'!U31)</f>
        <v>6923.333333333333</v>
      </c>
      <c r="W31" s="10">
        <f>AVERAGE('m=1934-35:o=1936-37'!W31)</f>
        <v>348.02525485461268</v>
      </c>
      <c r="X31" s="10">
        <f>AVERAGE('m=1934-35:o=1936-37'!X31)</f>
        <v>6850.333333333333</v>
      </c>
      <c r="Y31" s="10">
        <f>AVERAGE('m=1934-35:o=1936-37'!Y31)</f>
        <v>3330.3333333333335</v>
      </c>
      <c r="AA31" s="10">
        <f>AVERAGE('m=1934-35:o=1936-37'!AA31)</f>
        <v>1119.1805053148476</v>
      </c>
      <c r="AB31" s="10">
        <f>AVERAGE('m=1934-35:o=1936-37'!AB31)</f>
        <v>3934</v>
      </c>
      <c r="AC31" s="10">
        <f>AVERAGE('m=1934-35:o=1936-37'!AC31)</f>
        <v>121397.33333333333</v>
      </c>
      <c r="AD31" s="10">
        <f>AVERAGE('m=1934-35:o=1936-37'!AD31)</f>
        <v>76946.666666666672</v>
      </c>
      <c r="AE31" s="10">
        <f>AVERAGE('m=1934-35:o=1936-37'!AE31)</f>
        <v>54156</v>
      </c>
      <c r="AF31" s="10">
        <f>AVERAGE('m=1934-35:o=1936-37'!AF31)</f>
        <v>1507.895073358841</v>
      </c>
      <c r="AG31" s="10">
        <f>AVERAGE('m=1934-35:o=1936-37'!AG31)</f>
        <v>1150925.6666666667</v>
      </c>
      <c r="AH31" s="10">
        <f>AVERAGE('m=1934-35:o=1936-37'!AH31)</f>
        <v>7874.8221877593423</v>
      </c>
      <c r="AI31" s="10">
        <f>AVERAGE('m=1934-35:o=1936-37'!AI31)</f>
        <v>14.220052736172448</v>
      </c>
      <c r="AJ31" s="10">
        <f>AVERAGE('m=1934-35:o=1936-37'!AJ31)</f>
        <v>19.194603568091125</v>
      </c>
      <c r="AL31">
        <f>SUM('m=1934-35:o=1936-37'!AN31)</f>
        <v>45</v>
      </c>
      <c r="AM31">
        <f>SUM('m=1934-35:o=1936-37'!AL31)</f>
        <v>35</v>
      </c>
      <c r="AN31" s="13">
        <f t="shared" si="1"/>
        <v>77.777777777777786</v>
      </c>
      <c r="AO31" s="35">
        <v>77.777777777777786</v>
      </c>
      <c r="AP31" s="36">
        <v>77.777777777777786</v>
      </c>
      <c r="AQ31" s="10">
        <f t="shared" si="2"/>
        <v>0</v>
      </c>
      <c r="AR31" s="11">
        <f>AVERAGE('m=1934-35:o=1936-37'!AR31)</f>
        <v>10.866666666666667</v>
      </c>
      <c r="AS31" s="11">
        <f>AVERAGE('m=1934-35:o=1936-37'!AS31)</f>
        <v>48</v>
      </c>
    </row>
  </sheetData>
  <mergeCells count="6">
    <mergeCell ref="AR1:AS1"/>
    <mergeCell ref="E1:G1"/>
    <mergeCell ref="I1:K1"/>
    <mergeCell ref="O1:Q1"/>
    <mergeCell ref="S1:V1"/>
    <mergeCell ref="AB1:AC1"/>
  </mergeCells>
  <conditionalFormatting sqref="AQ4:AQ31">
    <cfRule type="cellIs" dxfId="3" priority="1" operator="lessThan">
      <formula>0</formula>
    </cfRule>
    <cfRule type="cellIs" dxfId="2" priority="2" operator="greaterThan">
      <formula>10</formula>
    </cfRule>
  </conditionalFormatting>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31"/>
  <sheetViews>
    <sheetView zoomScale="60" zoomScaleNormal="60" workbookViewId="0">
      <selection activeCell="D1" sqref="D1:D1048576"/>
    </sheetView>
  </sheetViews>
  <sheetFormatPr defaultRowHeight="15" x14ac:dyDescent="0.25"/>
  <cols>
    <col min="1" max="1" width="19.7109375" style="28" customWidth="1"/>
    <col min="2" max="2" width="11.5703125" style="10" customWidth="1"/>
    <col min="3" max="3" width="12.140625" style="10" customWidth="1"/>
    <col min="4" max="4" width="9.140625" style="18"/>
    <col min="5" max="5" width="9.140625" style="10"/>
    <col min="6" max="6" width="9.85546875" style="10" customWidth="1"/>
    <col min="8" max="10" width="9.140625" style="10"/>
    <col min="12" max="15" width="9.140625" style="10"/>
    <col min="17" max="26" width="9.140625" style="10"/>
    <col min="27" max="27" width="13.42578125" style="10" customWidth="1"/>
    <col min="28" max="32" width="9.140625" style="10"/>
    <col min="33" max="33" width="15.7109375" style="10" customWidth="1"/>
    <col min="34" max="34" width="14.42578125" style="10" customWidth="1"/>
    <col min="35" max="35" width="9.140625" style="18"/>
    <col min="40" max="40" width="14.140625" style="13" customWidth="1"/>
    <col min="41" max="41" width="9.140625" style="35"/>
    <col min="42" max="42" width="9.140625" style="37"/>
  </cols>
  <sheetData>
    <row r="1" spans="1:45" ht="105" x14ac:dyDescent="0.25">
      <c r="A1" s="28" t="s">
        <v>58</v>
      </c>
      <c r="B1" s="14" t="s">
        <v>59</v>
      </c>
      <c r="C1" s="14" t="s">
        <v>61</v>
      </c>
      <c r="D1" s="19" t="s">
        <v>60</v>
      </c>
      <c r="E1" s="61" t="s">
        <v>0</v>
      </c>
      <c r="F1" s="61"/>
      <c r="G1" s="61"/>
      <c r="H1" s="8" t="s">
        <v>66</v>
      </c>
      <c r="I1" s="60" t="s">
        <v>1</v>
      </c>
      <c r="J1" s="60"/>
      <c r="K1" s="60"/>
      <c r="L1" s="27"/>
      <c r="M1" s="27"/>
      <c r="N1" s="8" t="s">
        <v>63</v>
      </c>
      <c r="O1" s="60" t="s">
        <v>2</v>
      </c>
      <c r="P1" s="60"/>
      <c r="Q1" s="60"/>
      <c r="R1" s="4" t="s">
        <v>64</v>
      </c>
      <c r="S1" s="60" t="s">
        <v>3</v>
      </c>
      <c r="T1" s="60"/>
      <c r="U1" s="60"/>
      <c r="V1" s="60"/>
      <c r="W1" s="4" t="s">
        <v>65</v>
      </c>
      <c r="X1" s="27"/>
      <c r="Y1" s="27"/>
      <c r="Z1" s="27"/>
      <c r="AA1" s="4" t="s">
        <v>67</v>
      </c>
      <c r="AB1" s="62" t="s">
        <v>4</v>
      </c>
      <c r="AC1" s="62"/>
      <c r="AD1" s="28"/>
      <c r="AE1" s="28"/>
      <c r="AF1" s="8" t="s">
        <v>68</v>
      </c>
      <c r="AG1" s="8"/>
      <c r="AH1" s="32" t="s">
        <v>69</v>
      </c>
      <c r="AI1" s="23" t="s">
        <v>70</v>
      </c>
      <c r="AJ1" s="23" t="s">
        <v>71</v>
      </c>
      <c r="AK1" s="64"/>
      <c r="AL1" s="60"/>
      <c r="AM1" s="60"/>
      <c r="AN1" s="60"/>
      <c r="AO1" s="60"/>
      <c r="AP1" s="60"/>
      <c r="AQ1" s="60"/>
      <c r="AR1" s="60" t="s">
        <v>6</v>
      </c>
      <c r="AS1" s="60"/>
    </row>
    <row r="2" spans="1:45" ht="195" x14ac:dyDescent="0.25">
      <c r="B2" s="6" t="s">
        <v>7</v>
      </c>
      <c r="C2" s="6" t="s">
        <v>8</v>
      </c>
      <c r="D2" s="20"/>
      <c r="E2" s="6" t="s">
        <v>9</v>
      </c>
      <c r="F2" s="7" t="s">
        <v>10</v>
      </c>
      <c r="G2" s="16"/>
      <c r="H2" s="33"/>
      <c r="I2" s="7" t="s">
        <v>11</v>
      </c>
      <c r="J2" s="6" t="s">
        <v>12</v>
      </c>
      <c r="K2" s="15" t="s">
        <v>62</v>
      </c>
      <c r="L2" s="15" t="s">
        <v>75</v>
      </c>
      <c r="M2" s="15" t="s">
        <v>76</v>
      </c>
      <c r="N2" s="8"/>
      <c r="O2" s="6" t="s">
        <v>13</v>
      </c>
      <c r="P2" s="14" t="s">
        <v>86</v>
      </c>
      <c r="Q2" s="6" t="s">
        <v>14</v>
      </c>
      <c r="R2" s="8"/>
      <c r="S2" s="6" t="s">
        <v>15</v>
      </c>
      <c r="T2" s="6" t="s">
        <v>16</v>
      </c>
      <c r="U2" s="6" t="s">
        <v>17</v>
      </c>
      <c r="V2" s="15" t="s">
        <v>62</v>
      </c>
      <c r="W2" s="8"/>
      <c r="X2" s="6" t="s">
        <v>18</v>
      </c>
      <c r="Y2" s="6" t="s">
        <v>19</v>
      </c>
      <c r="Z2" s="15" t="s">
        <v>62</v>
      </c>
      <c r="AA2" s="8"/>
      <c r="AB2" s="15" t="s">
        <v>80</v>
      </c>
      <c r="AC2" s="15" t="s">
        <v>81</v>
      </c>
      <c r="AD2" s="15" t="s">
        <v>77</v>
      </c>
      <c r="AE2" s="15" t="s">
        <v>78</v>
      </c>
      <c r="AF2" s="8" t="s">
        <v>22</v>
      </c>
      <c r="AG2" s="6" t="s">
        <v>23</v>
      </c>
      <c r="AH2" s="6"/>
      <c r="AI2" s="24"/>
      <c r="AJ2" s="24"/>
      <c r="AK2" s="9"/>
      <c r="AL2" s="34" t="s">
        <v>90</v>
      </c>
      <c r="AM2" s="34" t="s">
        <v>91</v>
      </c>
      <c r="AN2" s="34" t="s">
        <v>94</v>
      </c>
      <c r="AO2" s="34" t="s">
        <v>92</v>
      </c>
      <c r="AP2" s="15" t="s">
        <v>93</v>
      </c>
      <c r="AQ2" s="8" t="s">
        <v>95</v>
      </c>
      <c r="AR2" s="2" t="s">
        <v>28</v>
      </c>
      <c r="AS2" s="28" t="s">
        <v>29</v>
      </c>
    </row>
    <row r="4" spans="1:45" x14ac:dyDescent="0.25">
      <c r="A4" s="28" t="s">
        <v>30</v>
      </c>
      <c r="B4" s="10">
        <f>AVERAGE('a=1922-23:d=1925-26'!B4)</f>
        <v>170725</v>
      </c>
      <c r="C4" s="10">
        <f>AVERAGE('a=1922-23:d=1925-26'!C4)</f>
        <v>1037505.5</v>
      </c>
      <c r="D4" s="18">
        <f t="shared" ref="D4:D31" si="0">C4/B4</f>
        <v>6.0770566700834676</v>
      </c>
      <c r="E4" s="10">
        <f>AVERAGE('a=1922-23:d=1925-26'!E4)</f>
        <v>14075.25</v>
      </c>
      <c r="F4" s="10">
        <f>AVERAGE('a=1922-23:d=1925-26'!F4)</f>
        <v>45063.75</v>
      </c>
      <c r="H4" s="10">
        <f>AVERAGE('a=1922-23:d=1925-26'!H4)</f>
        <v>346.24375091949861</v>
      </c>
      <c r="I4" s="10">
        <f>AVERAGE('a=1922-23:d=1925-26'!I4)</f>
        <v>3063</v>
      </c>
      <c r="J4" s="10">
        <f>AVERAGE('a=1922-23:d=1925-26'!J4)</f>
        <v>16500.25</v>
      </c>
      <c r="L4" s="10">
        <f>AVERAGE('a=1922-23:d=1925-26'!L4)</f>
        <v>17.936662553627123</v>
      </c>
      <c r="M4" s="10">
        <f>AVERAGE('a=1922-23:d=1925-26'!M4)</f>
        <v>96.696935143701381</v>
      </c>
      <c r="N4" s="10">
        <f>AVERAGE('a=1922-23:d=1925-26'!N4)</f>
        <v>114.6335976973285</v>
      </c>
      <c r="O4" s="10">
        <f>AVERAGE('a=1922-23:d=1925-26'!O4)</f>
        <v>5944.75</v>
      </c>
      <c r="Q4" s="10">
        <f>AVERAGE('a=1922-23:d=1925-26'!P4)</f>
        <v>1347.25</v>
      </c>
      <c r="R4" s="10">
        <f>AVERAGE('a=1922-23:d=1925-26'!R4)</f>
        <v>42.720682545881289</v>
      </c>
      <c r="S4" s="10">
        <f>AVERAGE('a=1922-23:d=1925-26'!S4)</f>
        <v>31270.25</v>
      </c>
      <c r="T4" s="10">
        <f>AVERAGE('a=1922-23:d=1925-26'!T4)</f>
        <v>1466.5</v>
      </c>
      <c r="U4" s="10">
        <f>AVERAGE('a=1922-23:d=1925-26'!U4)</f>
        <v>5196.5</v>
      </c>
      <c r="W4" s="10">
        <f>AVERAGE('a=1922-23:d=1925-26'!W4)</f>
        <v>222.15852938265229</v>
      </c>
      <c r="X4" s="10">
        <f>AVERAGE('a=1922-23:d=1925-26'!X4)</f>
        <v>5938</v>
      </c>
      <c r="Y4" s="10">
        <f>AVERAGE('a=1922-23:d=1925-26'!Y4)</f>
        <v>61.25</v>
      </c>
      <c r="AA4" s="10">
        <f>AVERAGE('a=1922-23:d=1925-26'!AA4)</f>
        <v>760.90465453248066</v>
      </c>
      <c r="AB4" s="10">
        <f>AVERAGE('a=1922-23:d=1925-26'!AB4)</f>
        <v>12675</v>
      </c>
      <c r="AC4" s="10">
        <f>AVERAGE('a=1922-23:d=1925-26'!AC4)</f>
        <v>5813.75</v>
      </c>
      <c r="AD4" s="10">
        <f>AVERAGE('a=1922-23:d=1925-26'!AD4)</f>
        <v>3071</v>
      </c>
      <c r="AF4" s="10">
        <f>AVERAGE('a=1922-23:d=1925-26'!AF4)</f>
        <v>112.78509275709125</v>
      </c>
      <c r="AG4" s="10">
        <f>AVERAGE('a=1922-23:d=1925-26'!AG4)</f>
        <v>813246</v>
      </c>
      <c r="AH4" s="10">
        <f>AVERAGE('a=1922-23:d=1925-26'!AH4)</f>
        <v>4764.5178492751929</v>
      </c>
      <c r="AI4" s="18">
        <f>AVERAGE('a=1922-23:d=1925-26'!AI4)</f>
        <v>16.045445419543434</v>
      </c>
      <c r="AJ4" s="11">
        <f>AVERAGE('a=1922-23:d=1925-26'!AJ4)</f>
        <v>2.3876163890191706</v>
      </c>
      <c r="AL4">
        <f>SUM('a=1922-23:d=1925-26'!AN4)</f>
        <v>108</v>
      </c>
      <c r="AM4">
        <f>SUM('a=1922-23:d=1925-26'!AL4)</f>
        <v>62</v>
      </c>
      <c r="AN4" s="13">
        <f>AM4/AL4*100</f>
        <v>57.407407407407405</v>
      </c>
      <c r="AO4" s="35">
        <v>61.111111111111114</v>
      </c>
      <c r="AP4" s="36">
        <v>53.703703703703709</v>
      </c>
      <c r="AQ4" s="10">
        <f>AP4-AO4</f>
        <v>-7.4074074074074048</v>
      </c>
      <c r="AR4" s="11">
        <f>AVERAGE('a=1922-23:d=1925-26'!AR4)</f>
        <v>11.125</v>
      </c>
      <c r="AS4" s="11">
        <f>AVERAGE('a=1922-23:d=1925-26'!AS4)</f>
        <v>58</v>
      </c>
    </row>
    <row r="5" spans="1:45" x14ac:dyDescent="0.25">
      <c r="A5" s="28" t="s">
        <v>31</v>
      </c>
      <c r="B5" s="10">
        <f>AVERAGE('a=1922-23:d=1925-26'!B5)</f>
        <v>121975</v>
      </c>
      <c r="C5" s="10">
        <f>AVERAGE('a=1922-23:d=1925-26'!C5)</f>
        <v>1019912.75</v>
      </c>
      <c r="D5" s="18">
        <f t="shared" si="0"/>
        <v>8.3616540274646436</v>
      </c>
      <c r="E5" s="10">
        <f>AVERAGE('a=1922-23:d=1925-26'!E5)</f>
        <v>14952.25</v>
      </c>
      <c r="F5" s="10">
        <f>AVERAGE('a=1922-23:d=1925-26'!F5)</f>
        <v>28205</v>
      </c>
      <c r="H5" s="10">
        <f>AVERAGE('a=1922-23:d=1925-26'!H5)</f>
        <v>353.79475642181819</v>
      </c>
      <c r="I5" s="10">
        <f>AVERAGE('a=1922-23:d=1925-26'!I5)</f>
        <v>3393.75</v>
      </c>
      <c r="J5" s="10">
        <f>AVERAGE('a=1922-23:d=1925-26'!J5)</f>
        <v>13092</v>
      </c>
      <c r="L5" s="10">
        <f>AVERAGE('a=1922-23:d=1925-26'!L5)</f>
        <v>27.774771833575223</v>
      </c>
      <c r="M5" s="10">
        <f>AVERAGE('a=1922-23:d=1925-26'!M5)</f>
        <v>107.37021908773387</v>
      </c>
      <c r="N5" s="10">
        <f>AVERAGE('a=1922-23:d=1925-26'!N5)</f>
        <v>135.1449909213091</v>
      </c>
      <c r="O5" s="10">
        <f>AVERAGE('a=1922-23:d=1925-26'!O5)</f>
        <v>4984.75</v>
      </c>
      <c r="Q5" s="10">
        <f>AVERAGE('a=1922-23:d=1925-26'!P5)</f>
        <v>930.25</v>
      </c>
      <c r="R5" s="10">
        <f>AVERAGE('a=1922-23:d=1925-26'!R5)</f>
        <v>48.478706841943257</v>
      </c>
      <c r="S5" s="10">
        <f>AVERAGE('a=1922-23:d=1925-26'!S5)</f>
        <v>21471.75</v>
      </c>
      <c r="T5" s="10">
        <f>AVERAGE('a=1922-23:d=1925-26'!T5)</f>
        <v>9428</v>
      </c>
      <c r="U5" s="10">
        <f>AVERAGE('a=1922-23:d=1925-26'!U5)</f>
        <v>10007</v>
      </c>
      <c r="W5" s="10">
        <f>AVERAGE('a=1922-23:d=1925-26'!W5)</f>
        <v>335.19664264073543</v>
      </c>
      <c r="X5" s="10">
        <f>AVERAGE('a=1922-23:d=1925-26'!X5)</f>
        <v>5901.75</v>
      </c>
      <c r="Y5" s="10">
        <f>AVERAGE('a=1922-23:d=1925-26'!Y5)</f>
        <v>1612.25</v>
      </c>
      <c r="AA5" s="10">
        <f>AVERAGE('a=1922-23:d=1925-26'!AA5)</f>
        <v>934.24245121651552</v>
      </c>
      <c r="AB5" s="10">
        <f>AVERAGE('a=1922-23:d=1925-26'!AB5)</f>
        <v>6849</v>
      </c>
      <c r="AC5" s="10">
        <f>AVERAGE('a=1922-23:d=1925-26'!AC5)</f>
        <v>3691</v>
      </c>
      <c r="AD5" s="10">
        <f>AVERAGE('a=1922-23:d=1925-26'!AD5)</f>
        <v>557</v>
      </c>
      <c r="AF5" s="10">
        <f>AVERAGE('a=1922-23:d=1925-26'!AF5)</f>
        <v>87.503186567182382</v>
      </c>
      <c r="AG5" s="10">
        <f>AVERAGE('a=1922-23:d=1925-26'!AG5)</f>
        <v>947292.75</v>
      </c>
      <c r="AH5" s="10">
        <f>AVERAGE('a=1922-23:d=1925-26'!AH5)</f>
        <v>7767.2902707615549</v>
      </c>
      <c r="AI5" s="18">
        <f>AVERAGE('a=1922-23:d=1925-26'!AI5)</f>
        <v>12.078255072589455</v>
      </c>
      <c r="AJ5" s="11">
        <f>AVERAGE('a=1922-23:d=1925-26'!AJ5)</f>
        <v>1.1283896410702119</v>
      </c>
      <c r="AL5">
        <f>SUM('a=1922-23:d=1925-26'!AN5)</f>
        <v>108</v>
      </c>
      <c r="AM5">
        <f>SUM('a=1922-23:d=1925-26'!AL5)</f>
        <v>86</v>
      </c>
      <c r="AN5" s="13">
        <f t="shared" ref="AN5:AN31" si="1">AM5/AL5*100</f>
        <v>79.629629629629633</v>
      </c>
      <c r="AO5" s="35">
        <v>70.370370370370367</v>
      </c>
      <c r="AP5" s="36">
        <v>88.888888888888886</v>
      </c>
      <c r="AQ5" s="10">
        <f t="shared" ref="AQ5:AQ31" si="2">AP5-AO5</f>
        <v>18.518518518518519</v>
      </c>
      <c r="AR5" s="11">
        <f>AVERAGE('a=1922-23:d=1925-26'!AR5)</f>
        <v>12.700000000000001</v>
      </c>
      <c r="AS5" s="11">
        <f>AVERAGE('a=1922-23:d=1925-26'!AS5)</f>
        <v>71</v>
      </c>
    </row>
    <row r="6" spans="1:45" x14ac:dyDescent="0.25">
      <c r="A6" s="28" t="s">
        <v>32</v>
      </c>
      <c r="B6" s="10">
        <f>AVERAGE('a=1922-23:d=1925-26'!B6)</f>
        <v>119025</v>
      </c>
      <c r="C6" s="10">
        <f>AVERAGE('a=1922-23:d=1925-26'!C6)</f>
        <v>580488.5</v>
      </c>
      <c r="D6" s="18">
        <f t="shared" si="0"/>
        <v>4.8770300357067846</v>
      </c>
      <c r="E6" s="10">
        <f>AVERAGE('a=1922-23:d=1925-26'!E6)</f>
        <v>16730.5</v>
      </c>
      <c r="F6" s="10">
        <f>AVERAGE('a=1922-23:d=1925-26'!F6)</f>
        <v>25181.25</v>
      </c>
      <c r="H6" s="10">
        <f>AVERAGE('a=1922-23:d=1925-26'!H6)</f>
        <v>351.81045637841294</v>
      </c>
      <c r="I6" s="10">
        <f>AVERAGE('a=1922-23:d=1925-26'!I6)</f>
        <v>1860.75</v>
      </c>
      <c r="J6" s="10">
        <f>AVERAGE('a=1922-23:d=1925-26'!J6)</f>
        <v>9613.25</v>
      </c>
      <c r="L6" s="10">
        <f>AVERAGE('a=1922-23:d=1925-26'!L6)</f>
        <v>15.632080428680116</v>
      </c>
      <c r="M6" s="10">
        <f>AVERAGE('a=1922-23:d=1925-26'!M6)</f>
        <v>80.753022187937361</v>
      </c>
      <c r="N6" s="10">
        <f>AVERAGE('a=1922-23:d=1925-26'!N6)</f>
        <v>96.385102616617473</v>
      </c>
      <c r="O6" s="10">
        <f>AVERAGE('a=1922-23:d=1925-26'!O6)</f>
        <v>2381</v>
      </c>
      <c r="Q6" s="10">
        <f>AVERAGE('a=1922-23:d=1925-26'!P6)</f>
        <v>483.5</v>
      </c>
      <c r="R6" s="10">
        <f>AVERAGE('a=1922-23:d=1925-26'!R6)</f>
        <v>24.06969599778003</v>
      </c>
      <c r="S6" s="10">
        <f>AVERAGE('a=1922-23:d=1925-26'!S6)</f>
        <v>8741</v>
      </c>
      <c r="T6" s="10">
        <f>AVERAGE('a=1922-23:d=1925-26'!T6)</f>
        <v>337</v>
      </c>
      <c r="U6" s="10">
        <f>AVERAGE('a=1922-23:d=1925-26'!U6)</f>
        <v>3804.25</v>
      </c>
      <c r="W6" s="10">
        <f>AVERAGE('a=1922-23:d=1925-26'!W6)</f>
        <v>108.22848863507551</v>
      </c>
      <c r="X6" s="10">
        <f>AVERAGE('a=1922-23:d=1925-26'!X6)</f>
        <v>5137.25</v>
      </c>
      <c r="Y6" s="10">
        <f>AVERAGE('a=1922-23:d=1925-26'!Y6)</f>
        <v>125.5</v>
      </c>
      <c r="AA6" s="10">
        <f>AVERAGE('a=1922-23:d=1925-26'!AA6)</f>
        <v>624.74626404683977</v>
      </c>
      <c r="AB6" s="10">
        <f>AVERAGE('a=1922-23:d=1925-26'!AB6)</f>
        <v>405.75</v>
      </c>
      <c r="AC6" s="10">
        <f>AVERAGE('a=1922-23:d=1925-26'!AC6)</f>
        <v>16190.75</v>
      </c>
      <c r="AD6" s="10">
        <f>AVERAGE('a=1922-23:d=1925-26'!AD6)</f>
        <v>1545</v>
      </c>
      <c r="AF6" s="10">
        <f>AVERAGE('a=1922-23:d=1925-26'!AF6)</f>
        <v>142.63414540863511</v>
      </c>
      <c r="AG6" s="10">
        <f>AVERAGE('a=1922-23:d=1925-26'!AG6)</f>
        <v>515460.75</v>
      </c>
      <c r="AH6" s="10">
        <f>AVERAGE('a=1922-23:d=1925-26'!AH6)</f>
        <v>4330.5048214455919</v>
      </c>
      <c r="AI6" s="18">
        <f>AVERAGE('a=1922-23:d=1925-26'!AI6)</f>
        <v>14.434632122465558</v>
      </c>
      <c r="AJ6" s="11">
        <f>AVERAGE('a=1922-23:d=1925-26'!AJ6)</f>
        <v>3.328248556382567</v>
      </c>
      <c r="AL6">
        <f>SUM('a=1922-23:d=1925-26'!AN6)</f>
        <v>60</v>
      </c>
      <c r="AM6">
        <f>SUM('a=1922-23:d=1925-26'!AL6)</f>
        <v>32</v>
      </c>
      <c r="AN6" s="13">
        <f t="shared" si="1"/>
        <v>53.333333333333336</v>
      </c>
      <c r="AO6" s="35">
        <v>50</v>
      </c>
      <c r="AP6" s="36">
        <v>56.666666666666664</v>
      </c>
      <c r="AQ6" s="10">
        <f t="shared" si="2"/>
        <v>6.6666666666666643</v>
      </c>
      <c r="AR6" s="11">
        <f>AVERAGE('a=1922-23:d=1925-26'!AR6)</f>
        <v>11.824999999999999</v>
      </c>
      <c r="AS6" s="11">
        <f>AVERAGE('a=1922-23:d=1925-26'!AS6)</f>
        <v>75</v>
      </c>
    </row>
    <row r="7" spans="1:45" x14ac:dyDescent="0.25">
      <c r="A7" s="28" t="s">
        <v>33</v>
      </c>
      <c r="B7" s="10">
        <f>AVERAGE('a=1922-23:d=1925-26'!B7)</f>
        <v>272925</v>
      </c>
      <c r="C7" s="10">
        <f>AVERAGE('a=1922-23:d=1925-26'!C7)</f>
        <v>1410186.25</v>
      </c>
      <c r="D7" s="18">
        <f t="shared" si="0"/>
        <v>5.1669368874232848</v>
      </c>
      <c r="E7" s="10">
        <f>AVERAGE('a=1922-23:d=1925-26'!E7)</f>
        <v>9325.25</v>
      </c>
      <c r="F7" s="10">
        <f>AVERAGE('a=1922-23:d=1925-26'!F7)</f>
        <v>56067.5</v>
      </c>
      <c r="H7" s="10">
        <f>AVERAGE('a=1922-23:d=1925-26'!H7)</f>
        <v>239.71909152061903</v>
      </c>
      <c r="I7" s="10">
        <f>AVERAGE('a=1922-23:d=1925-26'!I7)</f>
        <v>3216</v>
      </c>
      <c r="J7" s="10">
        <f>AVERAGE('a=1922-23:d=1925-26'!J7)</f>
        <v>9785</v>
      </c>
      <c r="L7" s="10">
        <f>AVERAGE('a=1922-23:d=1925-26'!L7)</f>
        <v>11.781214302225992</v>
      </c>
      <c r="M7" s="10">
        <f>AVERAGE('a=1922-23:d=1925-26'!M7)</f>
        <v>35.848674146019874</v>
      </c>
      <c r="N7" s="10">
        <f>AVERAGE('a=1922-23:d=1925-26'!N7)</f>
        <v>47.629888448245865</v>
      </c>
      <c r="O7" s="10">
        <f>AVERAGE('a=1922-23:d=1925-26'!O7)</f>
        <v>3611</v>
      </c>
      <c r="Q7" s="10">
        <f>AVERAGE('a=1922-23:d=1925-26'!P7)</f>
        <v>1063.25</v>
      </c>
      <c r="R7" s="10">
        <f>AVERAGE('a=1922-23:d=1925-26'!R7)</f>
        <v>17.124851533384575</v>
      </c>
      <c r="S7" s="10">
        <f>AVERAGE('a=1922-23:d=1925-26'!S7)</f>
        <v>33088.5</v>
      </c>
      <c r="T7" s="10">
        <f>AVERAGE('a=1922-23:d=1925-26'!T7)</f>
        <v>10988.25</v>
      </c>
      <c r="U7" s="10">
        <f>AVERAGE('a=1922-23:d=1925-26'!U7)</f>
        <v>5828.25</v>
      </c>
      <c r="W7" s="10">
        <f>AVERAGE('a=1922-23:d=1925-26'!W7)</f>
        <v>182.94880445671083</v>
      </c>
      <c r="X7" s="10">
        <f>AVERAGE('a=1922-23:d=1925-26'!X7)</f>
        <v>5752.25</v>
      </c>
      <c r="Y7" s="10">
        <f>AVERAGE('a=1922-23:d=1925-26'!Y7)</f>
        <v>92.5</v>
      </c>
      <c r="AA7" s="10">
        <f>AVERAGE('a=1922-23:d=1925-26'!AA7)</f>
        <v>508.848784953446</v>
      </c>
      <c r="AB7" s="10">
        <f>AVERAGE('a=1922-23:d=1925-26'!AB7)</f>
        <v>14303.25</v>
      </c>
      <c r="AC7" s="10">
        <f>AVERAGE('a=1922-23:d=1925-26'!AC7)</f>
        <v>44923.75</v>
      </c>
      <c r="AD7" s="10">
        <f>AVERAGE('a=1922-23:d=1925-26'!AD7)</f>
        <v>0</v>
      </c>
      <c r="AF7" s="10">
        <f>AVERAGE('a=1922-23:d=1925-26'!AF7)</f>
        <v>216.98291124838289</v>
      </c>
      <c r="AG7" s="10">
        <f>AVERAGE('a=1922-23:d=1925-26'!AG7)</f>
        <v>1110101</v>
      </c>
      <c r="AH7" s="10">
        <f>AVERAGE('a=1922-23:d=1925-26'!AH7)</f>
        <v>4070.4937105239624</v>
      </c>
      <c r="AI7" s="18">
        <f>AVERAGE('a=1922-23:d=1925-26'!AI7)</f>
        <v>12.676210271170191</v>
      </c>
      <c r="AJ7" s="11">
        <f>AVERAGE('a=1922-23:d=1925-26'!AJ7)</f>
        <v>5.4689230593045792</v>
      </c>
      <c r="AL7">
        <f>SUM('a=1922-23:d=1925-26'!AN7)</f>
        <v>120</v>
      </c>
      <c r="AM7">
        <f>SUM('a=1922-23:d=1925-26'!AL7)</f>
        <v>30</v>
      </c>
      <c r="AN7" s="13">
        <f t="shared" si="1"/>
        <v>25</v>
      </c>
      <c r="AO7" s="35">
        <v>15</v>
      </c>
      <c r="AP7" s="36">
        <v>35</v>
      </c>
      <c r="AQ7" s="10">
        <f t="shared" si="2"/>
        <v>20</v>
      </c>
      <c r="AR7" s="11">
        <f>AVERAGE('a=1922-23:d=1925-26'!AR7)</f>
        <v>11.2</v>
      </c>
      <c r="AS7" s="11">
        <f>AVERAGE('a=1922-23:d=1925-26'!AS7)</f>
        <v>64.25</v>
      </c>
    </row>
    <row r="8" spans="1:45" x14ac:dyDescent="0.25">
      <c r="A8" s="28" t="s">
        <v>34</v>
      </c>
      <c r="B8" s="10">
        <f>AVERAGE('a=1922-23:d=1925-26'!B8)</f>
        <v>64450</v>
      </c>
      <c r="C8" s="10">
        <f>AVERAGE('a=1922-23:d=1925-26'!C8)</f>
        <v>949433.75</v>
      </c>
      <c r="D8" s="18">
        <f t="shared" si="0"/>
        <v>14.73132273079907</v>
      </c>
      <c r="E8" s="10">
        <f>AVERAGE('a=1922-23:d=1925-26'!E8)</f>
        <v>2785.75</v>
      </c>
      <c r="F8" s="10">
        <f>AVERAGE('a=1922-23:d=1925-26'!F8)</f>
        <v>18518.25</v>
      </c>
      <c r="H8" s="10">
        <f>AVERAGE('a=1922-23:d=1925-26'!H8)</f>
        <v>330.60007889446655</v>
      </c>
      <c r="I8" s="10">
        <f>AVERAGE('a=1922-23:d=1925-26'!I8)</f>
        <v>1256</v>
      </c>
      <c r="J8" s="10">
        <f>AVERAGE('a=1922-23:d=1925-26'!J8)</f>
        <v>2065</v>
      </c>
      <c r="L8" s="10">
        <f>AVERAGE('a=1922-23:d=1925-26'!L8)</f>
        <v>19.488815799519251</v>
      </c>
      <c r="M8" s="10">
        <f>AVERAGE('a=1922-23:d=1925-26'!M8)</f>
        <v>32.040888668724094</v>
      </c>
      <c r="N8" s="10">
        <f>AVERAGE('a=1922-23:d=1925-26'!N8)</f>
        <v>51.529704468243345</v>
      </c>
      <c r="O8" s="10">
        <f>AVERAGE('a=1922-23:d=1925-26'!O8)</f>
        <v>873.5</v>
      </c>
      <c r="Q8" s="10">
        <f>AVERAGE('a=1922-23:d=1925-26'!P8)</f>
        <v>270.5</v>
      </c>
      <c r="R8" s="10">
        <f>AVERAGE('a=1922-23:d=1925-26'!R8)</f>
        <v>17.755798693620392</v>
      </c>
      <c r="S8" s="10">
        <f>AVERAGE('a=1922-23:d=1925-26'!S8)</f>
        <v>9025.5</v>
      </c>
      <c r="T8" s="10">
        <f>AVERAGE('a=1922-23:d=1925-26'!T8)</f>
        <v>633.25</v>
      </c>
      <c r="U8" s="10">
        <f>AVERAGE('a=1922-23:d=1925-26'!U8)</f>
        <v>3393</v>
      </c>
      <c r="W8" s="10">
        <f>AVERAGE('a=1922-23:d=1925-26'!W8)</f>
        <v>202.48875616294623</v>
      </c>
      <c r="X8" s="10">
        <f>AVERAGE('a=1922-23:d=1925-26'!X8)</f>
        <v>1948.5</v>
      </c>
      <c r="Y8" s="10">
        <f>AVERAGE('a=1922-23:d=1925-26'!Y8)</f>
        <v>29.75</v>
      </c>
      <c r="AA8" s="10">
        <f>AVERAGE('a=1922-23:d=1925-26'!AA8)</f>
        <v>633.08723780463583</v>
      </c>
      <c r="AB8" s="10">
        <f>AVERAGE('a=1922-23:d=1925-26'!AB8)</f>
        <v>10802.75</v>
      </c>
      <c r="AC8" s="10">
        <f>AVERAGE('a=1922-23:d=1925-26'!AC8)</f>
        <v>2060.25</v>
      </c>
      <c r="AD8" s="10">
        <f>AVERAGE('a=1922-23:d=1925-26'!AD8)</f>
        <v>0</v>
      </c>
      <c r="AF8" s="10">
        <f>AVERAGE('a=1922-23:d=1925-26'!AF8)</f>
        <v>199.39211456232246</v>
      </c>
      <c r="AG8" s="10">
        <f>AVERAGE('a=1922-23:d=1925-26'!AG8)</f>
        <v>582764.25</v>
      </c>
      <c r="AH8" s="10">
        <f>AVERAGE('a=1922-23:d=1925-26'!AH8)</f>
        <v>9045.3369638904187</v>
      </c>
      <c r="AI8" s="18">
        <f>AVERAGE('a=1922-23:d=1925-26'!AI8)</f>
        <v>7.0344627780034665</v>
      </c>
      <c r="AJ8" s="11">
        <f>AVERAGE('a=1922-23:d=1925-26'!AJ8)</f>
        <v>2.2415416431914346</v>
      </c>
      <c r="AL8">
        <f>SUM('a=1922-23:d=1925-26'!AN8)</f>
        <v>72</v>
      </c>
      <c r="AM8">
        <f>SUM('a=1922-23:d=1925-26'!AL8)</f>
        <v>0</v>
      </c>
      <c r="AN8" s="13">
        <f t="shared" si="1"/>
        <v>0</v>
      </c>
      <c r="AO8" s="35">
        <v>0</v>
      </c>
      <c r="AP8" s="36">
        <v>0</v>
      </c>
      <c r="AQ8" s="10">
        <f t="shared" si="2"/>
        <v>0</v>
      </c>
      <c r="AR8" s="11">
        <f>AVERAGE('a=1922-23:d=1925-26'!AR8)</f>
        <v>13.025</v>
      </c>
      <c r="AS8" s="11">
        <f>AVERAGE('a=1922-23:d=1925-26'!AS8)</f>
        <v>63.25</v>
      </c>
    </row>
    <row r="9" spans="1:45" x14ac:dyDescent="0.25">
      <c r="A9" s="28" t="s">
        <v>35</v>
      </c>
      <c r="B9" s="10">
        <f>AVERAGE('a=1922-23:d=1925-26'!B9)</f>
        <v>115025</v>
      </c>
      <c r="C9" s="10">
        <f>AVERAGE('a=1922-23:d=1925-26'!C9)</f>
        <v>649633.5</v>
      </c>
      <c r="D9" s="18">
        <f t="shared" si="0"/>
        <v>5.6477591827863511</v>
      </c>
      <c r="E9" s="10">
        <f>AVERAGE('a=1922-23:d=1925-26'!E9)</f>
        <v>5918.25</v>
      </c>
      <c r="F9" s="10">
        <f>AVERAGE('a=1922-23:d=1925-26'!F9)</f>
        <v>21182.75</v>
      </c>
      <c r="H9" s="10">
        <f>AVERAGE('a=1922-23:d=1925-26'!H9)</f>
        <v>235.636680212751</v>
      </c>
      <c r="I9" s="10">
        <f>AVERAGE('a=1922-23:d=1925-26'!I9)</f>
        <v>2552</v>
      </c>
      <c r="J9" s="10">
        <f>AVERAGE('a=1922-23:d=1925-26'!J9)</f>
        <v>8847.75</v>
      </c>
      <c r="L9" s="10">
        <f>AVERAGE('a=1922-23:d=1925-26'!L9)</f>
        <v>22.175097802268276</v>
      </c>
      <c r="M9" s="10">
        <f>AVERAGE('a=1922-23:d=1925-26'!M9)</f>
        <v>76.882810633934071</v>
      </c>
      <c r="N9" s="10">
        <f>AVERAGE('a=1922-23:d=1925-26'!N9)</f>
        <v>99.057908436202354</v>
      </c>
      <c r="O9" s="10">
        <f>AVERAGE('a=1922-23:d=1925-26'!O9)</f>
        <v>3058.25</v>
      </c>
      <c r="Q9" s="10">
        <f>AVERAGE('a=1922-23:d=1925-26'!P9)</f>
        <v>539.25</v>
      </c>
      <c r="R9" s="10">
        <f>AVERAGE('a=1922-23:d=1925-26'!R9)</f>
        <v>31.274828002838866</v>
      </c>
      <c r="S9" s="10">
        <f>AVERAGE('a=1922-23:d=1925-26'!S9)</f>
        <v>15385</v>
      </c>
      <c r="T9" s="10">
        <f>AVERAGE('a=1922-23:d=1925-26'!T9)</f>
        <v>2142.5</v>
      </c>
      <c r="U9" s="10">
        <f>AVERAGE('a=1922-23:d=1925-26'!U9)</f>
        <v>2919.5</v>
      </c>
      <c r="W9" s="10">
        <f>AVERAGE('a=1922-23:d=1925-26'!W9)</f>
        <v>177.77192393153052</v>
      </c>
      <c r="X9" s="10">
        <f>AVERAGE('a=1922-23:d=1925-26'!X9)</f>
        <v>4325</v>
      </c>
      <c r="Y9" s="10">
        <f>AVERAGE('a=1922-23:d=1925-26'!Y9)</f>
        <v>40</v>
      </c>
      <c r="AA9" s="10">
        <f>AVERAGE('a=1922-23:d=1925-26'!AA9)</f>
        <v>581.69231880698362</v>
      </c>
      <c r="AB9" s="10">
        <f>AVERAGE('a=1922-23:d=1925-26'!AB9)</f>
        <v>731.5</v>
      </c>
      <c r="AC9" s="10">
        <f>AVERAGE('a=1922-23:d=1925-26'!AC9)</f>
        <v>25093.75</v>
      </c>
      <c r="AD9" s="10">
        <f>AVERAGE('a=1922-23:d=1925-26'!AD9)</f>
        <v>0</v>
      </c>
      <c r="AF9" s="10">
        <f>AVERAGE('a=1922-23:d=1925-26'!AF9)</f>
        <v>224.52540006113966</v>
      </c>
      <c r="AG9" s="10">
        <f>AVERAGE('a=1922-23:d=1925-26'!AG9)</f>
        <v>541219</v>
      </c>
      <c r="AH9" s="10">
        <f>AVERAGE('a=1922-23:d=1925-26'!AH9)</f>
        <v>4706.7304138455765</v>
      </c>
      <c r="AI9" s="18">
        <f>AVERAGE('a=1922-23:d=1925-26'!AI9)</f>
        <v>12.409804742358514</v>
      </c>
      <c r="AJ9" s="11">
        <f>AVERAGE('a=1922-23:d=1925-26'!AJ9)</f>
        <v>4.7870639520088201</v>
      </c>
      <c r="AL9">
        <f>SUM('a=1922-23:d=1925-26'!AN9)</f>
        <v>72</v>
      </c>
      <c r="AM9">
        <f>SUM('a=1922-23:d=1925-26'!AL9)</f>
        <v>39</v>
      </c>
      <c r="AN9" s="13">
        <f t="shared" si="1"/>
        <v>54.166666666666664</v>
      </c>
      <c r="AO9" s="35">
        <v>50</v>
      </c>
      <c r="AP9" s="36">
        <v>58.333333333333336</v>
      </c>
      <c r="AQ9" s="10">
        <f t="shared" si="2"/>
        <v>8.3333333333333357</v>
      </c>
      <c r="AR9" s="11">
        <f>AVERAGE('a=1922-23:d=1925-26'!AR9)</f>
        <v>11.625</v>
      </c>
      <c r="AS9" s="11">
        <f>AVERAGE('a=1922-23:d=1925-26'!AS9)</f>
        <v>63.5</v>
      </c>
    </row>
    <row r="10" spans="1:45" x14ac:dyDescent="0.25">
      <c r="A10" s="28" t="s">
        <v>36</v>
      </c>
      <c r="B10" s="10">
        <f>AVERAGE('a=1922-23:d=1925-26'!B10)</f>
        <v>77202.5</v>
      </c>
      <c r="C10" s="10">
        <f>AVERAGE('a=1922-23:d=1925-26'!C10)</f>
        <v>1094725</v>
      </c>
      <c r="D10" s="18">
        <f t="shared" si="0"/>
        <v>14.179916453482724</v>
      </c>
      <c r="E10" s="10">
        <f>AVERAGE('a=1922-23:d=1925-26'!E10)</f>
        <v>4448.5</v>
      </c>
      <c r="F10" s="10">
        <f>AVERAGE('a=1922-23:d=1925-26'!F10)</f>
        <v>30669.75</v>
      </c>
      <c r="H10" s="10">
        <f>AVERAGE('a=1922-23:d=1925-26'!H10)</f>
        <v>454.98536909868835</v>
      </c>
      <c r="I10" s="10">
        <f>AVERAGE('a=1922-23:d=1925-26'!I10)</f>
        <v>1435.25</v>
      </c>
      <c r="J10" s="10">
        <f>AVERAGE('a=1922-23:d=1925-26'!J10)</f>
        <v>4778.5</v>
      </c>
      <c r="L10" s="10">
        <f>AVERAGE('a=1922-23:d=1925-26'!L10)</f>
        <v>18.589066994990468</v>
      </c>
      <c r="M10" s="10">
        <f>AVERAGE('a=1922-23:d=1925-26'!M10)</f>
        <v>61.893527423660714</v>
      </c>
      <c r="N10" s="10">
        <f>AVERAGE('a=1922-23:d=1925-26'!N10)</f>
        <v>80.482594418651175</v>
      </c>
      <c r="O10" s="10">
        <f>AVERAGE('a=1922-23:d=1925-26'!O10)</f>
        <v>1677.5</v>
      </c>
      <c r="Q10" s="10">
        <f>AVERAGE('a=1922-23:d=1925-26'!P10)</f>
        <v>422</v>
      </c>
      <c r="R10" s="10">
        <f>AVERAGE('a=1922-23:d=1925-26'!R10)</f>
        <v>27.199785581034671</v>
      </c>
      <c r="S10" s="10">
        <f>AVERAGE('a=1922-23:d=1925-26'!S10)</f>
        <v>0</v>
      </c>
      <c r="T10" s="10">
        <f>AVERAGE('a=1922-23:d=1925-26'!T10)</f>
        <v>2504.25</v>
      </c>
      <c r="U10" s="10">
        <f>AVERAGE('a=1922-23:d=1925-26'!U10)</f>
        <v>6760</v>
      </c>
      <c r="W10" s="10">
        <f>AVERAGE('a=1922-23:d=1925-26'!W10)</f>
        <v>120.01804509443019</v>
      </c>
      <c r="X10" s="10">
        <f>AVERAGE('a=1922-23:d=1925-26'!X10)</f>
        <v>4951.25</v>
      </c>
      <c r="Y10" s="10">
        <f>AVERAGE('a=1922-23:d=1925-26'!Y10)</f>
        <v>41.5</v>
      </c>
      <c r="AA10" s="10">
        <f>AVERAGE('a=1922-23:d=1925-26'!AA10)</f>
        <v>747.36978349266269</v>
      </c>
      <c r="AB10" s="10">
        <f>AVERAGE('a=1922-23:d=1925-26'!AB10)</f>
        <v>0</v>
      </c>
      <c r="AC10" s="10">
        <f>AVERAGE('a=1922-23:d=1925-26'!AC10)</f>
        <v>0</v>
      </c>
      <c r="AD10" s="10">
        <f>AVERAGE('a=1922-23:d=1925-26'!AD10)</f>
        <v>0</v>
      </c>
      <c r="AF10" s="10">
        <f>AVERAGE('a=1922-23:d=1925-26'!AF10)</f>
        <v>0</v>
      </c>
      <c r="AG10" s="10">
        <f>AVERAGE('a=1922-23:d=1925-26'!AG10)</f>
        <v>625269.5</v>
      </c>
      <c r="AH10" s="10">
        <f>AVERAGE('a=1922-23:d=1925-26'!AH10)</f>
        <v>8100.4220270417645</v>
      </c>
      <c r="AI10" s="18">
        <f>AVERAGE('a=1922-23:d=1925-26'!AI10)</f>
        <v>9.2456928824771971</v>
      </c>
      <c r="AJ10" s="11">
        <f>AVERAGE('a=1922-23:d=1925-26'!AJ10)</f>
        <v>0</v>
      </c>
      <c r="AL10">
        <f>SUM('a=1922-23:d=1925-26'!AN10)</f>
        <v>108</v>
      </c>
      <c r="AM10">
        <f>SUM('a=1922-23:d=1925-26'!AL10)</f>
        <v>19</v>
      </c>
      <c r="AN10" s="13">
        <f t="shared" si="1"/>
        <v>17.592592592592592</v>
      </c>
      <c r="AO10" s="35">
        <v>7.4074074074074066</v>
      </c>
      <c r="AP10" s="36">
        <v>27.777777777777779</v>
      </c>
      <c r="AQ10" s="10">
        <f t="shared" si="2"/>
        <v>20.370370370370374</v>
      </c>
      <c r="AR10" s="11">
        <f>AVERAGE('a=1922-23:d=1925-26'!AR10)</f>
        <v>13.475</v>
      </c>
      <c r="AS10" s="11">
        <f>AVERAGE('a=1922-23:d=1925-26'!AS10)</f>
        <v>67</v>
      </c>
    </row>
    <row r="11" spans="1:45" x14ac:dyDescent="0.25">
      <c r="A11" s="28" t="s">
        <v>37</v>
      </c>
      <c r="B11" s="10">
        <f>AVERAGE('a=1922-23:d=1925-26'!B11)</f>
        <v>161975</v>
      </c>
      <c r="C11" s="10">
        <f>AVERAGE('a=1922-23:d=1925-26'!C11)</f>
        <v>981098.75</v>
      </c>
      <c r="D11" s="18">
        <f t="shared" si="0"/>
        <v>6.0570998610896742</v>
      </c>
      <c r="E11" s="10">
        <f>AVERAGE('a=1922-23:d=1925-26'!E11)</f>
        <v>6078</v>
      </c>
      <c r="F11" s="10">
        <f>AVERAGE('a=1922-23:d=1925-26'!F11)</f>
        <v>33390.5</v>
      </c>
      <c r="H11" s="10">
        <f>AVERAGE('a=1922-23:d=1925-26'!H11)</f>
        <v>243.60545534398625</v>
      </c>
      <c r="I11" s="10">
        <f>AVERAGE('a=1922-23:d=1925-26'!I11)</f>
        <v>3399.25</v>
      </c>
      <c r="J11" s="10">
        <f>AVERAGE('a=1922-23:d=1925-26'!J11)</f>
        <v>6954.5</v>
      </c>
      <c r="L11" s="10">
        <f>AVERAGE('a=1922-23:d=1925-26'!L11)</f>
        <v>20.980888967169214</v>
      </c>
      <c r="M11" s="10">
        <f>AVERAGE('a=1922-23:d=1925-26'!M11)</f>
        <v>42.925228332613287</v>
      </c>
      <c r="N11" s="10">
        <f>AVERAGE('a=1922-23:d=1925-26'!N11)</f>
        <v>63.906117299782508</v>
      </c>
      <c r="O11" s="10">
        <f>AVERAGE('a=1922-23:d=1925-26'!O11)</f>
        <v>2725.75</v>
      </c>
      <c r="Q11" s="10">
        <f>AVERAGE('a=1922-23:d=1925-26'!P11)</f>
        <v>773.5</v>
      </c>
      <c r="R11" s="10">
        <f>AVERAGE('a=1922-23:d=1925-26'!R11)</f>
        <v>21.628049347292265</v>
      </c>
      <c r="S11" s="10">
        <f>AVERAGE('a=1922-23:d=1925-26'!S11)</f>
        <v>15389</v>
      </c>
      <c r="T11" s="10">
        <f>AVERAGE('a=1922-23:d=1925-26'!T11)</f>
        <v>12126.5</v>
      </c>
      <c r="U11" s="10">
        <f>AVERAGE('a=1922-23:d=1925-26'!U11)</f>
        <v>3783.5</v>
      </c>
      <c r="W11" s="10">
        <f>AVERAGE('a=1922-23:d=1925-26'!W11)</f>
        <v>193.38790674442313</v>
      </c>
      <c r="X11" s="10">
        <f>AVERAGE('a=1922-23:d=1925-26'!X11)</f>
        <v>3996.75</v>
      </c>
      <c r="Y11" s="10">
        <f>AVERAGE('a=1922-23:d=1925-26'!Y11)</f>
        <v>129.25</v>
      </c>
      <c r="AA11" s="10">
        <f>AVERAGE('a=1922-23:d=1925-26'!AA11)</f>
        <v>548.00707214140891</v>
      </c>
      <c r="AB11" s="10">
        <f>AVERAGE('a=1922-23:d=1925-26'!AB11)</f>
        <v>42.5</v>
      </c>
      <c r="AC11" s="10">
        <f>AVERAGE('a=1922-23:d=1925-26'!AC11)</f>
        <v>0</v>
      </c>
      <c r="AD11" s="10">
        <f>AVERAGE('a=1922-23:d=1925-26'!AD11)</f>
        <v>0</v>
      </c>
      <c r="AF11" s="10">
        <f>AVERAGE('a=1922-23:d=1925-26'!AF11)</f>
        <v>0.25962125839951133</v>
      </c>
      <c r="AG11" s="10">
        <f>AVERAGE('a=1922-23:d=1925-26'!AG11)</f>
        <v>653444.5</v>
      </c>
      <c r="AH11" s="10">
        <f>AVERAGE('a=1922-23:d=1925-26'!AH11)</f>
        <v>4036.8406200343729</v>
      </c>
      <c r="AI11" s="18">
        <f>AVERAGE('a=1922-23:d=1925-26'!AI11)</f>
        <v>13.635288730204726</v>
      </c>
      <c r="AJ11" s="11">
        <f>AVERAGE('a=1922-23:d=1925-26'!AJ11)</f>
        <v>6.659959695490973E-3</v>
      </c>
      <c r="AL11">
        <f>SUM('a=1922-23:d=1925-26'!AN11)</f>
        <v>76</v>
      </c>
      <c r="AM11">
        <f>SUM('a=1922-23:d=1925-26'!AL11)</f>
        <v>3</v>
      </c>
      <c r="AN11" s="13">
        <f t="shared" si="1"/>
        <v>3.9473684210526314</v>
      </c>
      <c r="AO11" s="35">
        <v>0</v>
      </c>
      <c r="AP11" s="36">
        <v>7.5</v>
      </c>
      <c r="AQ11" s="10">
        <f t="shared" si="2"/>
        <v>7.5</v>
      </c>
      <c r="AR11" s="11">
        <f>AVERAGE('a=1922-23:d=1925-26'!AR11)</f>
        <v>10.8</v>
      </c>
      <c r="AS11" s="11">
        <f>AVERAGE('a=1922-23:d=1925-26'!AS11)</f>
        <v>69.5</v>
      </c>
    </row>
    <row r="12" spans="1:45" x14ac:dyDescent="0.25">
      <c r="A12" s="28" t="s">
        <v>38</v>
      </c>
      <c r="B12" s="10">
        <f>AVERAGE('a=1922-23:d=1925-26'!B12)</f>
        <v>103027</v>
      </c>
      <c r="C12" s="10">
        <f>AVERAGE('a=1922-23:d=1925-26'!C12)</f>
        <v>781337.25</v>
      </c>
      <c r="D12" s="18">
        <f t="shared" si="0"/>
        <v>7.5838105545148355</v>
      </c>
      <c r="E12" s="10">
        <f>AVERAGE('a=1922-23:d=1925-26'!E12)</f>
        <v>5529.75</v>
      </c>
      <c r="F12" s="10">
        <f>AVERAGE('a=1922-23:d=1925-26'!F12)</f>
        <v>19931.75</v>
      </c>
      <c r="H12" s="10">
        <f>AVERAGE('a=1922-23:d=1925-26'!H12)</f>
        <v>247.02878428655401</v>
      </c>
      <c r="I12" s="10">
        <f>AVERAGE('a=1922-23:d=1925-26'!I12)</f>
        <v>2517.5</v>
      </c>
      <c r="J12" s="10">
        <f>AVERAGE('a=1922-23:d=1925-26'!J12)</f>
        <v>13536.25</v>
      </c>
      <c r="L12" s="10">
        <f>AVERAGE('a=1922-23:d=1925-26'!L12)</f>
        <v>24.435940986614536</v>
      </c>
      <c r="M12" s="10">
        <f>AVERAGE('a=1922-23:d=1925-26'!M12)</f>
        <v>131.45761171998049</v>
      </c>
      <c r="N12" s="10">
        <f>AVERAGE('a=1922-23:d=1925-26'!N12)</f>
        <v>155.89355270659507</v>
      </c>
      <c r="O12" s="10">
        <f>AVERAGE('a=1922-23:d=1925-26'!O12)</f>
        <v>2470.75</v>
      </c>
      <c r="Q12" s="10">
        <f>AVERAGE('a=1922-23:d=1925-26'!P12)</f>
        <v>367</v>
      </c>
      <c r="R12" s="10">
        <f>AVERAGE('a=1922-23:d=1925-26'!R12)</f>
        <v>27.535832439515886</v>
      </c>
      <c r="S12" s="10">
        <f>AVERAGE('a=1922-23:d=1925-26'!S12)</f>
        <v>3914</v>
      </c>
      <c r="T12" s="10">
        <f>AVERAGE('a=1922-23:d=1925-26'!T12)</f>
        <v>1196.5</v>
      </c>
      <c r="U12" s="10">
        <f>AVERAGE('a=1922-23:d=1925-26'!U12)</f>
        <v>3762.25</v>
      </c>
      <c r="W12" s="10">
        <f>AVERAGE('a=1922-23:d=1925-26'!W12)</f>
        <v>86.112828592505309</v>
      </c>
      <c r="X12" s="10">
        <f>AVERAGE('a=1922-23:d=1925-26'!X12)</f>
        <v>3840.75</v>
      </c>
      <c r="Y12" s="10">
        <f>AVERAGE('a=1922-23:d=1925-26'!Y12)</f>
        <v>194</v>
      </c>
      <c r="AA12" s="10">
        <f>AVERAGE('a=1922-23:d=1925-26'!AA12)</f>
        <v>555.76017241963109</v>
      </c>
      <c r="AB12" s="10">
        <f>AVERAGE('a=1922-23:d=1925-26'!AB12)</f>
        <v>0</v>
      </c>
      <c r="AC12" s="10">
        <f>AVERAGE('a=1922-23:d=1925-26'!AC12)</f>
        <v>31598.75</v>
      </c>
      <c r="AD12" s="10">
        <f>AVERAGE('a=1922-23:d=1925-26'!AD12)</f>
        <v>9873</v>
      </c>
      <c r="AF12" s="10">
        <f>AVERAGE('a=1922-23:d=1925-26'!AF12)</f>
        <v>330.35413708278929</v>
      </c>
      <c r="AG12" s="10">
        <f>AVERAGE('a=1922-23:d=1925-26'!AG12)</f>
        <v>604497.25</v>
      </c>
      <c r="AH12" s="10">
        <f>AVERAGE('a=1922-23:d=1925-26'!AH12)</f>
        <v>5867.8169376399619</v>
      </c>
      <c r="AI12" s="18">
        <f>AVERAGE('a=1922-23:d=1925-26'!AI12)</f>
        <v>9.4746843077592153</v>
      </c>
      <c r="AJ12" s="11">
        <f>AVERAGE('a=1922-23:d=1925-26'!AJ12)</f>
        <v>5.6357472535684394</v>
      </c>
      <c r="AL12">
        <f>SUM('a=1922-23:d=1925-26'!AN12)</f>
        <v>60</v>
      </c>
      <c r="AM12">
        <f>SUM('a=1922-23:d=1925-26'!AL12)</f>
        <v>23</v>
      </c>
      <c r="AN12" s="13">
        <f t="shared" si="1"/>
        <v>38.333333333333336</v>
      </c>
      <c r="AO12" s="35">
        <v>26.666666666666668</v>
      </c>
      <c r="AP12" s="36">
        <v>50</v>
      </c>
      <c r="AQ12" s="10">
        <f t="shared" si="2"/>
        <v>23.333333333333332</v>
      </c>
      <c r="AR12" s="11">
        <f>AVERAGE('a=1922-23:d=1925-26'!AR12)</f>
        <v>11.225</v>
      </c>
      <c r="AS12" s="11">
        <f>AVERAGE('a=1922-23:d=1925-26'!AS12)</f>
        <v>67</v>
      </c>
    </row>
    <row r="13" spans="1:45" x14ac:dyDescent="0.25">
      <c r="A13" s="28" t="s">
        <v>39</v>
      </c>
      <c r="B13" s="10">
        <f>AVERAGE('a=1922-23:d=1925-26'!B13)</f>
        <v>226750</v>
      </c>
      <c r="C13" s="10">
        <f>AVERAGE('a=1922-23:d=1925-26'!C13)</f>
        <v>1281570.5</v>
      </c>
      <c r="D13" s="18">
        <f t="shared" si="0"/>
        <v>5.6519095920617417</v>
      </c>
      <c r="E13" s="10">
        <f>AVERAGE('a=1922-23:d=1925-26'!E13)</f>
        <v>7696.25</v>
      </c>
      <c r="F13" s="10">
        <f>AVERAGE('a=1922-23:d=1925-26'!F13)</f>
        <v>46467.25</v>
      </c>
      <c r="H13" s="10">
        <f>AVERAGE('a=1922-23:d=1925-26'!H13)</f>
        <v>238.92789675774583</v>
      </c>
      <c r="I13" s="10">
        <f>AVERAGE('a=1922-23:d=1925-26'!I13)</f>
        <v>3879.25</v>
      </c>
      <c r="J13" s="10">
        <f>AVERAGE('a=1922-23:d=1925-26'!J13)</f>
        <v>8362.5</v>
      </c>
      <c r="L13" s="10">
        <f>AVERAGE('a=1922-23:d=1925-26'!L13)</f>
        <v>17.108012682113589</v>
      </c>
      <c r="M13" s="10">
        <f>AVERAGE('a=1922-23:d=1925-26'!M13)</f>
        <v>36.879311466501633</v>
      </c>
      <c r="N13" s="10">
        <f>AVERAGE('a=1922-23:d=1925-26'!N13)</f>
        <v>53.98732414861523</v>
      </c>
      <c r="O13" s="10">
        <f>AVERAGE('a=1922-23:d=1925-26'!O13)</f>
        <v>6901.75</v>
      </c>
      <c r="Q13" s="10">
        <f>AVERAGE('a=1922-23:d=1925-26'!P13)</f>
        <v>890</v>
      </c>
      <c r="R13" s="10">
        <f>AVERAGE('a=1922-23:d=1925-26'!R13)</f>
        <v>34.36200145305461</v>
      </c>
      <c r="S13" s="10">
        <f>AVERAGE('a=1922-23:d=1925-26'!S13)</f>
        <v>18494.75</v>
      </c>
      <c r="T13" s="10">
        <f>AVERAGE('a=1922-23:d=1925-26'!T13)</f>
        <v>8000</v>
      </c>
      <c r="U13" s="10">
        <f>AVERAGE('a=1922-23:d=1925-26'!U13)</f>
        <v>7607.5</v>
      </c>
      <c r="W13" s="10">
        <f>AVERAGE('a=1922-23:d=1925-26'!W13)</f>
        <v>150.43291198919977</v>
      </c>
      <c r="X13" s="10">
        <f>AVERAGE('a=1922-23:d=1925-26'!X13)</f>
        <v>8513.25</v>
      </c>
      <c r="Y13" s="10">
        <f>AVERAGE('a=1922-23:d=1925-26'!Y13)</f>
        <v>45.25</v>
      </c>
      <c r="AA13" s="10">
        <f>AVERAGE('a=1922-23:d=1925-26'!AA13)</f>
        <v>515.4466335199038</v>
      </c>
      <c r="AB13" s="10">
        <f>AVERAGE('a=1922-23:d=1925-26'!AB13)</f>
        <v>342.75</v>
      </c>
      <c r="AC13" s="10">
        <f>AVERAGE('a=1922-23:d=1925-26'!AC13)</f>
        <v>10784.25</v>
      </c>
      <c r="AD13" s="10">
        <f>AVERAGE('a=1922-23:d=1925-26'!AD13)</f>
        <v>1564</v>
      </c>
      <c r="AF13" s="10">
        <f>AVERAGE('a=1922-23:d=1925-26'!AF13)</f>
        <v>50.752385200438418</v>
      </c>
      <c r="AG13" s="10">
        <f>AVERAGE('a=1922-23:d=1925-26'!AG13)</f>
        <v>939568.75</v>
      </c>
      <c r="AH13" s="10">
        <f>AVERAGE('a=1922-23:d=1925-26'!AH13)</f>
        <v>4145.2999443847666</v>
      </c>
      <c r="AI13" s="18">
        <f>AVERAGE('a=1922-23:d=1925-26'!AI13)</f>
        <v>12.571388803104</v>
      </c>
      <c r="AJ13" s="11">
        <f>AVERAGE('a=1922-23:d=1925-26'!AJ13)</f>
        <v>1.2513296637865463</v>
      </c>
      <c r="AL13">
        <f>SUM('a=1922-23:d=1925-26'!AN13)</f>
        <v>120</v>
      </c>
      <c r="AM13">
        <f>SUM('a=1922-23:d=1925-26'!AL13)</f>
        <v>0</v>
      </c>
      <c r="AN13" s="13">
        <f t="shared" si="1"/>
        <v>0</v>
      </c>
      <c r="AO13" s="35">
        <v>0</v>
      </c>
      <c r="AP13" s="36">
        <v>0</v>
      </c>
      <c r="AQ13" s="10">
        <f t="shared" si="2"/>
        <v>0</v>
      </c>
      <c r="AR13" s="11">
        <f>AVERAGE('a=1922-23:d=1925-26'!AR13)</f>
        <v>11.074999999999999</v>
      </c>
      <c r="AS13" s="11">
        <f>AVERAGE('a=1922-23:d=1925-26'!AS13)</f>
        <v>60.5</v>
      </c>
    </row>
    <row r="14" spans="1:45" x14ac:dyDescent="0.25">
      <c r="A14" s="28" t="s">
        <v>40</v>
      </c>
      <c r="B14" s="10">
        <f>AVERAGE('a=1922-23:d=1925-26'!B14)</f>
        <v>134175</v>
      </c>
      <c r="C14" s="10">
        <f>AVERAGE('a=1922-23:d=1925-26'!C14)</f>
        <v>952029</v>
      </c>
      <c r="D14" s="18">
        <f t="shared" si="0"/>
        <v>7.0954276131917275</v>
      </c>
      <c r="E14" s="10">
        <f>AVERAGE('a=1922-23:d=1925-26'!E14)</f>
        <v>3945.25</v>
      </c>
      <c r="F14" s="10">
        <f>AVERAGE('a=1922-23:d=1925-26'!F14)</f>
        <v>37499.5</v>
      </c>
      <c r="H14" s="10">
        <f>AVERAGE('a=1922-23:d=1925-26'!H14)</f>
        <v>308.85959549296462</v>
      </c>
      <c r="I14" s="10">
        <f>AVERAGE('a=1922-23:d=1925-26'!I14)</f>
        <v>1855.75</v>
      </c>
      <c r="J14" s="10">
        <f>AVERAGE('a=1922-23:d=1925-26'!J14)</f>
        <v>6734.25</v>
      </c>
      <c r="L14" s="10">
        <f>AVERAGE('a=1922-23:d=1925-26'!L14)</f>
        <v>13.830219447472155</v>
      </c>
      <c r="M14" s="10">
        <f>AVERAGE('a=1922-23:d=1925-26'!M14)</f>
        <v>50.194525706462173</v>
      </c>
      <c r="N14" s="10">
        <f>AVERAGE('a=1922-23:d=1925-26'!N14)</f>
        <v>64.024745153934333</v>
      </c>
      <c r="O14" s="10">
        <f>AVERAGE('a=1922-23:d=1925-26'!O14)</f>
        <v>1684.25</v>
      </c>
      <c r="Q14" s="10">
        <f>AVERAGE('a=1922-23:d=1925-26'!P14)</f>
        <v>566.25</v>
      </c>
      <c r="R14" s="10">
        <f>AVERAGE('a=1922-23:d=1925-26'!R14)</f>
        <v>16.770666057266531</v>
      </c>
      <c r="S14" s="10">
        <f>AVERAGE('a=1922-23:d=1925-26'!S14)</f>
        <v>16384.25</v>
      </c>
      <c r="T14" s="10">
        <f>AVERAGE('a=1922-23:d=1925-26'!T14)</f>
        <v>3755.25</v>
      </c>
      <c r="U14" s="10">
        <f>AVERAGE('a=1922-23:d=1925-26'!U14)</f>
        <v>5365.5</v>
      </c>
      <c r="W14" s="10">
        <f>AVERAGE('a=1922-23:d=1925-26'!W14)</f>
        <v>190.08018140406108</v>
      </c>
      <c r="X14" s="10">
        <f>AVERAGE('a=1922-23:d=1925-26'!X14)</f>
        <v>4130.25</v>
      </c>
      <c r="Y14" s="10">
        <f>AVERAGE('a=1922-23:d=1925-26'!Y14)</f>
        <v>43.5</v>
      </c>
      <c r="AA14" s="10">
        <f>AVERAGE('a=1922-23:d=1925-26'!AA14)</f>
        <v>610.83938776083335</v>
      </c>
      <c r="AB14" s="10">
        <f>AVERAGE('a=1922-23:d=1925-26'!AB14)</f>
        <v>836</v>
      </c>
      <c r="AC14" s="10">
        <f>AVERAGE('a=1922-23:d=1925-26'!AC14)</f>
        <v>62826.5</v>
      </c>
      <c r="AD14" s="10">
        <f>AVERAGE('a=1922-23:d=1925-26'!AD14)</f>
        <v>0</v>
      </c>
      <c r="AE14" s="10">
        <f>AVERAGE('a=1922-23:d=1925-26'!AE14)</f>
        <v>379</v>
      </c>
      <c r="AF14" s="10">
        <f>AVERAGE('a=1922-23:d=1925-26'!AF14)</f>
        <v>475.1817821733523</v>
      </c>
      <c r="AG14" s="10">
        <f>AVERAGE('a=1922-23:d=1925-26'!AG14)</f>
        <v>704550.5</v>
      </c>
      <c r="AH14" s="10">
        <f>AVERAGE('a=1922-23:d=1925-26'!AH14)</f>
        <v>5250.6328587644757</v>
      </c>
      <c r="AI14" s="18">
        <f>AVERAGE('a=1922-23:d=1925-26'!AI14)</f>
        <v>11.640351718992271</v>
      </c>
      <c r="AJ14" s="11">
        <f>AVERAGE('a=1922-23:d=1925-26'!AJ14)</f>
        <v>9.0591937334032444</v>
      </c>
      <c r="AL14">
        <f>SUM('a=1922-23:d=1925-26'!AN14)</f>
        <v>72</v>
      </c>
      <c r="AM14">
        <f>SUM('a=1922-23:d=1925-26'!AL14)</f>
        <v>6</v>
      </c>
      <c r="AN14" s="13">
        <f t="shared" si="1"/>
        <v>8.3333333333333321</v>
      </c>
      <c r="AO14" s="35">
        <v>8.3333333333333321</v>
      </c>
      <c r="AP14" s="36">
        <v>8.3333333333333321</v>
      </c>
      <c r="AQ14" s="10">
        <f t="shared" si="2"/>
        <v>0</v>
      </c>
      <c r="AR14" s="11">
        <f>AVERAGE('a=1922-23:d=1925-26'!AR14)</f>
        <v>11.7</v>
      </c>
      <c r="AS14" s="11">
        <f>AVERAGE('a=1922-23:d=1925-26'!AS14)</f>
        <v>66.5</v>
      </c>
    </row>
    <row r="15" spans="1:45" x14ac:dyDescent="0.25">
      <c r="A15" s="28" t="s">
        <v>41</v>
      </c>
      <c r="B15" s="10">
        <f>AVERAGE('a=1922-23:d=1925-26'!B15)</f>
        <v>87492.5</v>
      </c>
      <c r="C15" s="10">
        <f>AVERAGE('a=1922-23:d=1925-26'!C15)</f>
        <v>1170509</v>
      </c>
      <c r="D15" s="18">
        <f t="shared" si="0"/>
        <v>13.378392433637169</v>
      </c>
      <c r="E15" s="10">
        <f>AVERAGE('a=1922-23:d=1925-26'!E15)</f>
        <v>14365.75</v>
      </c>
      <c r="F15" s="10">
        <f>AVERAGE('a=1922-23:d=1925-26'!F15)</f>
        <v>33466.5</v>
      </c>
      <c r="H15" s="10">
        <f>AVERAGE('a=1922-23:d=1925-26'!H15)</f>
        <v>546.8108916701209</v>
      </c>
      <c r="I15" s="10">
        <f>AVERAGE('a=1922-23:d=1925-26'!I15)</f>
        <v>1417</v>
      </c>
      <c r="J15" s="10">
        <f>AVERAGE('a=1922-23:d=1925-26'!J15)</f>
        <v>3123</v>
      </c>
      <c r="K15">
        <f>AVERAGE('a=1922-23:d=1925-26'!K15)</f>
        <v>205</v>
      </c>
      <c r="L15" s="10">
        <f>AVERAGE('a=1922-23:d=1925-26'!L15)</f>
        <v>16.194662373103924</v>
      </c>
      <c r="M15" s="10">
        <f>AVERAGE('a=1922-23:d=1925-26'!M15)</f>
        <v>35.680143059570959</v>
      </c>
      <c r="N15" s="10">
        <f>AVERAGE('a=1922-23:d=1925-26'!N15)</f>
        <v>52.464428074184312</v>
      </c>
      <c r="O15" s="10">
        <f>AVERAGE('a=1922-23:d=1925-26'!O15)</f>
        <v>2085.75</v>
      </c>
      <c r="Q15" s="10">
        <f>AVERAGE('a=1922-23:d=1925-26'!P15)</f>
        <v>366.5</v>
      </c>
      <c r="R15" s="10">
        <f>AVERAGE('a=1922-23:d=1925-26'!R15)</f>
        <v>28.020396742576985</v>
      </c>
      <c r="S15" s="10">
        <f>AVERAGE('a=1922-23:d=1925-26'!S15)</f>
        <v>12565.25</v>
      </c>
      <c r="T15" s="10">
        <f>AVERAGE('a=1922-23:d=1925-26'!T15)</f>
        <v>4149.75</v>
      </c>
      <c r="U15" s="10">
        <f>AVERAGE('a=1922-23:d=1925-26'!U15)</f>
        <v>3469</v>
      </c>
      <c r="W15" s="10">
        <f>AVERAGE('a=1922-23:d=1925-26'!W15)</f>
        <v>230.66826871746045</v>
      </c>
      <c r="X15" s="10">
        <f>AVERAGE('a=1922-23:d=1925-26'!X15)</f>
        <v>5063</v>
      </c>
      <c r="Y15" s="10">
        <f>AVERAGE('a=1922-23:d=1925-26'!Y15)</f>
        <v>36.75</v>
      </c>
      <c r="AA15" s="10">
        <f>AVERAGE('a=1922-23:d=1925-26'!AA15)</f>
        <v>916.28486704194256</v>
      </c>
      <c r="AB15" s="10">
        <f>AVERAGE('a=1922-23:d=1925-26'!AB15)</f>
        <v>2004.25</v>
      </c>
      <c r="AC15" s="10">
        <f>AVERAGE('a=1922-23:d=1925-26'!AC15)</f>
        <v>16739</v>
      </c>
      <c r="AD15" s="10">
        <f>AVERAGE('a=1922-23:d=1925-26'!AD15)</f>
        <v>0</v>
      </c>
      <c r="AF15" s="10">
        <f>AVERAGE('a=1922-23:d=1925-26'!AF15)</f>
        <v>214.1624854747746</v>
      </c>
      <c r="AG15" s="10">
        <f>AVERAGE('a=1922-23:d=1925-26'!AG15)</f>
        <v>745743</v>
      </c>
      <c r="AH15" s="10">
        <f>AVERAGE('a=1922-23:d=1925-26'!AH15)</f>
        <v>8522.7100640133413</v>
      </c>
      <c r="AI15" s="18">
        <f>AVERAGE('a=1922-23:d=1925-26'!AI15)</f>
        <v>10.772264338553606</v>
      </c>
      <c r="AJ15" s="11">
        <f>AVERAGE('a=1922-23:d=1925-26'!AJ15)</f>
        <v>2.512544243612493</v>
      </c>
      <c r="AL15">
        <f>SUM('a=1922-23:d=1925-26'!AN15)</f>
        <v>84</v>
      </c>
      <c r="AM15">
        <f>SUM('a=1922-23:d=1925-26'!AL15)</f>
        <v>5</v>
      </c>
      <c r="AN15" s="13">
        <f t="shared" si="1"/>
        <v>5.9523809523809517</v>
      </c>
      <c r="AO15" s="35">
        <v>11.904761904761903</v>
      </c>
      <c r="AP15" s="36">
        <v>0</v>
      </c>
      <c r="AQ15" s="10">
        <f t="shared" si="2"/>
        <v>-11.904761904761903</v>
      </c>
      <c r="AR15" s="11">
        <f>AVERAGE('a=1922-23:d=1925-26'!AR15)</f>
        <v>10.9</v>
      </c>
      <c r="AS15" s="11">
        <f>AVERAGE('a=1922-23:d=1925-26'!AS15)</f>
        <v>53.75</v>
      </c>
    </row>
    <row r="16" spans="1:45" x14ac:dyDescent="0.25">
      <c r="A16" s="28" t="s">
        <v>42</v>
      </c>
      <c r="B16" s="10">
        <f>AVERAGE('a=1922-23:d=1925-26'!B16)</f>
        <v>43197.75</v>
      </c>
      <c r="C16" s="10">
        <f>AVERAGE('a=1922-23:d=1925-26'!C16)</f>
        <v>1380311.25</v>
      </c>
      <c r="D16" s="18">
        <f t="shared" si="0"/>
        <v>31.953313540635797</v>
      </c>
      <c r="E16" s="10">
        <f>AVERAGE('a=1922-23:d=1925-26'!E16)</f>
        <v>1840.25</v>
      </c>
      <c r="F16" s="10">
        <f>AVERAGE('a=1922-23:d=1925-26'!F16)</f>
        <v>18859.5</v>
      </c>
      <c r="H16" s="10">
        <f>AVERAGE('a=1922-23:d=1925-26'!H16)</f>
        <v>479.21892183656411</v>
      </c>
      <c r="I16" s="10">
        <f>AVERAGE('a=1922-23:d=1925-26'!I16)</f>
        <v>583</v>
      </c>
      <c r="J16" s="10">
        <f>AVERAGE('a=1922-23:d=1925-26'!J16)</f>
        <v>2631</v>
      </c>
      <c r="L16" s="10">
        <f>AVERAGE('a=1922-23:d=1925-26'!L16)</f>
        <v>13.491754156475007</v>
      </c>
      <c r="M16" s="10">
        <f>AVERAGE('a=1922-23:d=1925-26'!M16)</f>
        <v>60.903370007463309</v>
      </c>
      <c r="N16" s="10">
        <f>AVERAGE('a=1922-23:d=1925-26'!N16)</f>
        <v>74.39512416393832</v>
      </c>
      <c r="O16" s="10">
        <f>AVERAGE('a=1922-23:d=1925-26'!O16)</f>
        <v>855.25</v>
      </c>
      <c r="Q16" s="10">
        <f>AVERAGE('a=1922-23:d=1925-26'!P16)</f>
        <v>48</v>
      </c>
      <c r="R16" s="10">
        <f>AVERAGE('a=1922-23:d=1925-26'!R16)</f>
        <v>20.900236979675494</v>
      </c>
      <c r="S16" s="10">
        <f>AVERAGE('a=1922-23:d=1925-26'!S16)</f>
        <v>10669</v>
      </c>
      <c r="T16" s="10">
        <f>AVERAGE('a=1922-23:d=1925-26'!T16)</f>
        <v>853</v>
      </c>
      <c r="U16" s="10">
        <f>AVERAGE('a=1922-23:d=1925-26'!U16)</f>
        <v>7784.5</v>
      </c>
      <c r="W16" s="10">
        <f>AVERAGE('a=1922-23:d=1925-26'!W16)</f>
        <v>446.87184518339592</v>
      </c>
      <c r="X16" s="10">
        <f>AVERAGE('a=1922-23:d=1925-26'!X16)</f>
        <v>2347.25</v>
      </c>
      <c r="Y16" s="10">
        <f>AVERAGE('a=1922-23:d=1925-26'!Y16)</f>
        <v>33.25</v>
      </c>
      <c r="AA16" s="10">
        <f>AVERAGE('a=1922-23:d=1925-26'!AA16)</f>
        <v>1076.530765676526</v>
      </c>
      <c r="AB16" s="10">
        <f>AVERAGE('a=1922-23:d=1925-26'!AB16)</f>
        <v>258.25</v>
      </c>
      <c r="AC16" s="10">
        <f>AVERAGE('a=1922-23:d=1925-26'!AC16)</f>
        <v>0</v>
      </c>
      <c r="AD16" s="10">
        <f>AVERAGE('a=1922-23:d=1925-26'!AD16)</f>
        <v>0</v>
      </c>
      <c r="AF16" s="10">
        <f>AVERAGE('a=1922-23:d=1925-26'!AF16)</f>
        <v>5.9648619496063553</v>
      </c>
      <c r="AG16" s="10">
        <f>AVERAGE('a=1922-23:d=1925-26'!AG16)</f>
        <v>782198</v>
      </c>
      <c r="AH16" s="10">
        <f>AVERAGE('a=1922-23:d=1925-26'!AH16)</f>
        <v>18110.021852981139</v>
      </c>
      <c r="AI16" s="18">
        <f>AVERAGE('a=1922-23:d=1925-26'!AI16)</f>
        <v>5.9517299167021473</v>
      </c>
      <c r="AJ16" s="11">
        <f>AVERAGE('a=1922-23:d=1925-26'!AJ16)</f>
        <v>3.3495379894666284E-2</v>
      </c>
      <c r="AL16">
        <f>SUM('a=1922-23:d=1925-26'!AN16)</f>
        <v>84</v>
      </c>
      <c r="AM16">
        <f>SUM('a=1922-23:d=1925-26'!AL16)</f>
        <v>0</v>
      </c>
      <c r="AN16" s="13">
        <f t="shared" si="1"/>
        <v>0</v>
      </c>
      <c r="AO16" s="35">
        <v>0</v>
      </c>
      <c r="AP16" s="36">
        <v>0</v>
      </c>
      <c r="AQ16" s="10">
        <f t="shared" si="2"/>
        <v>0</v>
      </c>
      <c r="AR16" s="11">
        <f>AVERAGE('a=1922-23:d=1925-26'!AR16)</f>
        <v>12.225</v>
      </c>
      <c r="AS16" s="11">
        <f>AVERAGE('a=1922-23:d=1925-26'!AS16)</f>
        <v>78.25</v>
      </c>
    </row>
    <row r="17" spans="1:45" x14ac:dyDescent="0.25">
      <c r="A17" s="28" t="s">
        <v>43</v>
      </c>
      <c r="B17" s="10">
        <f>AVERAGE('a=1922-23:d=1925-26'!B17)</f>
        <v>336775</v>
      </c>
      <c r="C17" s="10">
        <f>AVERAGE('a=1922-23:d=1925-26'!C17)</f>
        <v>1908542.5</v>
      </c>
      <c r="D17" s="18">
        <f t="shared" si="0"/>
        <v>5.6671145423502338</v>
      </c>
      <c r="E17" s="10">
        <f>AVERAGE('a=1922-23:d=1925-26'!E17)</f>
        <v>9227</v>
      </c>
      <c r="F17" s="10">
        <f>AVERAGE('a=1922-23:d=1925-26'!F17)</f>
        <v>87263.5</v>
      </c>
      <c r="H17" s="10">
        <f>AVERAGE('a=1922-23:d=1925-26'!H17)</f>
        <v>286.53662510370322</v>
      </c>
      <c r="I17" s="10">
        <f>AVERAGE('a=1922-23:d=1925-26'!I17)</f>
        <v>2949.75</v>
      </c>
      <c r="J17" s="10">
        <f>AVERAGE('a=1922-23:d=1925-26'!J17)</f>
        <v>10999</v>
      </c>
      <c r="L17" s="10">
        <f>AVERAGE('a=1922-23:d=1925-26'!L17)</f>
        <v>8.7588907070094191</v>
      </c>
      <c r="M17" s="10">
        <f>AVERAGE('a=1922-23:d=1925-26'!M17)</f>
        <v>32.656890009024892</v>
      </c>
      <c r="N17" s="10">
        <f>AVERAGE('a=1922-23:d=1925-26'!N17)</f>
        <v>41.41578071603432</v>
      </c>
      <c r="O17" s="10">
        <f>AVERAGE('a=1922-23:d=1925-26'!O17)</f>
        <v>3410.5</v>
      </c>
      <c r="Q17" s="10">
        <f>AVERAGE('a=1922-23:d=1925-26'!P17)</f>
        <v>742.25</v>
      </c>
      <c r="R17" s="10">
        <f>AVERAGE('a=1922-23:d=1925-26'!R17)</f>
        <v>12.333341652045247</v>
      </c>
      <c r="S17" s="10">
        <f>AVERAGE('a=1922-23:d=1925-26'!S17)</f>
        <v>31389.25</v>
      </c>
      <c r="T17" s="10">
        <f>AVERAGE('a=1922-23:d=1925-26'!T17)</f>
        <v>7827.75</v>
      </c>
      <c r="U17" s="10">
        <f>AVERAGE('a=1922-23:d=1925-26'!U17)</f>
        <v>8456.75</v>
      </c>
      <c r="W17" s="10">
        <f>AVERAGE('a=1922-23:d=1925-26'!W17)</f>
        <v>141.54383127765055</v>
      </c>
      <c r="X17" s="10">
        <f>AVERAGE('a=1922-23:d=1925-26'!X17)</f>
        <v>9466.5</v>
      </c>
      <c r="Y17" s="10">
        <f>AVERAGE('a=1922-23:d=1925-26'!Y17)</f>
        <v>148.75</v>
      </c>
      <c r="AA17" s="10">
        <f>AVERAGE('a=1922-23:d=1925-26'!AA17)</f>
        <v>510.36671906523259</v>
      </c>
      <c r="AB17" s="10">
        <f>AVERAGE('a=1922-23:d=1925-26'!AB17)</f>
        <v>738.75</v>
      </c>
      <c r="AC17" s="10">
        <f>AVERAGE('a=1922-23:d=1925-26'!AC17)</f>
        <v>45234.75</v>
      </c>
      <c r="AD17" s="10">
        <f>AVERAGE('a=1922-23:d=1925-26'!AD17)</f>
        <v>3211</v>
      </c>
      <c r="AE17" s="10">
        <f>AVERAGE('a=1922-23:d=1925-26'!AE17)</f>
        <v>3414</v>
      </c>
      <c r="AF17" s="10">
        <f>AVERAGE('a=1922-23:d=1925-26'!AF17)</f>
        <v>141.36722754978848</v>
      </c>
      <c r="AG17" s="10">
        <f>AVERAGE('a=1922-23:d=1925-26'!AG17)</f>
        <v>1363451.75</v>
      </c>
      <c r="AH17" s="10">
        <f>AVERAGE('a=1922-23:d=1925-26'!AH17)</f>
        <v>4050.9005267965003</v>
      </c>
      <c r="AI17" s="18">
        <f>AVERAGE('a=1922-23:d=1925-26'!AI17)</f>
        <v>12.78712644528572</v>
      </c>
      <c r="AJ17" s="11">
        <f>AVERAGE('a=1922-23:d=1925-26'!AJ17)</f>
        <v>3.5623224421134765</v>
      </c>
      <c r="AL17">
        <f>SUM('a=1922-23:d=1925-26'!AN17)</f>
        <v>120</v>
      </c>
      <c r="AM17">
        <f>SUM('a=1922-23:d=1925-26'!AL17)</f>
        <v>12</v>
      </c>
      <c r="AN17" s="13">
        <f t="shared" si="1"/>
        <v>10</v>
      </c>
      <c r="AO17" s="35">
        <v>8.3333333333333321</v>
      </c>
      <c r="AP17" s="36">
        <v>11.666666666666666</v>
      </c>
      <c r="AQ17" s="10">
        <f t="shared" si="2"/>
        <v>3.3333333333333339</v>
      </c>
      <c r="AR17" s="11">
        <f>AVERAGE('a=1922-23:d=1925-26'!AR17)</f>
        <v>12.125000000000002</v>
      </c>
      <c r="AS17" s="11">
        <f>AVERAGE('a=1922-23:d=1925-26'!AS17)</f>
        <v>66.5</v>
      </c>
    </row>
    <row r="18" spans="1:45" x14ac:dyDescent="0.25">
      <c r="A18" s="28" t="s">
        <v>44</v>
      </c>
      <c r="B18" s="10">
        <f>AVERAGE('a=1922-23:d=1925-26'!B18)</f>
        <v>178975</v>
      </c>
      <c r="C18" s="10">
        <f>AVERAGE('a=1922-23:d=1925-26'!C18)</f>
        <v>2603112.5</v>
      </c>
      <c r="D18" s="18">
        <f t="shared" si="0"/>
        <v>14.544559295991061</v>
      </c>
      <c r="E18" s="10">
        <f>AVERAGE('a=1922-23:d=1925-26'!E18)</f>
        <v>3738.75</v>
      </c>
      <c r="F18" s="10">
        <f>AVERAGE('a=1922-23:d=1925-26'!F18)</f>
        <v>64653.75</v>
      </c>
      <c r="H18" s="10">
        <f>AVERAGE('a=1922-23:d=1925-26'!H18)</f>
        <v>382.13358734698204</v>
      </c>
      <c r="I18" s="10">
        <f>AVERAGE('a=1922-23:d=1925-26'!I18)</f>
        <v>2845.25</v>
      </c>
      <c r="J18" s="10">
        <f>AVERAGE('a=1922-23:d=1925-26'!J18)</f>
        <v>3769</v>
      </c>
      <c r="K18">
        <f>AVERAGE('a=1922-23:d=1925-26'!K18)</f>
        <v>58.25</v>
      </c>
      <c r="L18" s="10">
        <f>AVERAGE('a=1922-23:d=1925-26'!L18)</f>
        <v>15.897378608575274</v>
      </c>
      <c r="M18" s="10">
        <f>AVERAGE('a=1922-23:d=1925-26'!M18)</f>
        <v>21.055848148918237</v>
      </c>
      <c r="N18" s="10">
        <f>AVERAGE('a=1922-23:d=1925-26'!N18)</f>
        <v>37.27863908426297</v>
      </c>
      <c r="O18" s="10">
        <f>AVERAGE('a=1922-23:d=1925-26'!O18)</f>
        <v>5490.5</v>
      </c>
      <c r="Q18" s="10">
        <f>AVERAGE('a=1922-23:d=1925-26'!P18)</f>
        <v>620.75</v>
      </c>
      <c r="R18" s="10">
        <f>AVERAGE('a=1922-23:d=1925-26'!R18)</f>
        <v>34.141578396491319</v>
      </c>
      <c r="S18" s="10">
        <f>AVERAGE('a=1922-23:d=1925-26'!S18)</f>
        <v>15037.75</v>
      </c>
      <c r="T18" s="10">
        <f>AVERAGE('a=1922-23:d=1925-26'!T18)</f>
        <v>3030.25</v>
      </c>
      <c r="U18" s="10">
        <f>AVERAGE('a=1922-23:d=1925-26'!U18)</f>
        <v>4225.75</v>
      </c>
      <c r="W18" s="10">
        <f>AVERAGE('a=1922-23:d=1925-26'!W18)</f>
        <v>124.53835559936564</v>
      </c>
      <c r="X18" s="10">
        <f>AVERAGE('a=1922-23:d=1925-26'!X18)</f>
        <v>5849</v>
      </c>
      <c r="Y18" s="10">
        <f>AVERAGE('a=1922-23:d=1925-26'!Y18)</f>
        <v>56</v>
      </c>
      <c r="AA18" s="10">
        <f>AVERAGE('a=1922-23:d=1925-26'!AA18)</f>
        <v>611.07986084235927</v>
      </c>
      <c r="AB18" s="10">
        <f>AVERAGE('a=1922-23:d=1925-26'!AB18)</f>
        <v>6787.75</v>
      </c>
      <c r="AC18" s="10">
        <f>AVERAGE('a=1922-23:d=1925-26'!AC18)</f>
        <v>17513.25</v>
      </c>
      <c r="AD18" s="10">
        <f>AVERAGE('a=1922-23:d=1925-26'!AD18)</f>
        <v>2863</v>
      </c>
      <c r="AF18" s="10">
        <f>AVERAGE('a=1922-23:d=1925-26'!AF18)</f>
        <v>139.72919118390797</v>
      </c>
      <c r="AG18" s="10">
        <f>AVERAGE('a=1922-23:d=1925-26'!AG18)</f>
        <v>1505815.5</v>
      </c>
      <c r="AH18" s="10">
        <f>AVERAGE('a=1922-23:d=1925-26'!AH18)</f>
        <v>8413.4727762112034</v>
      </c>
      <c r="AI18" s="18">
        <f>AVERAGE('a=1922-23:d=1925-26'!AI18)</f>
        <v>7.277930267234038</v>
      </c>
      <c r="AJ18" s="11">
        <f>AVERAGE('a=1922-23:d=1925-26'!AJ18)</f>
        <v>1.6725088888456296</v>
      </c>
      <c r="AL18">
        <f>SUM('a=1922-23:d=1925-26'!AN18)</f>
        <v>120</v>
      </c>
      <c r="AM18">
        <f>SUM('a=1922-23:d=1925-26'!AL18)</f>
        <v>12</v>
      </c>
      <c r="AN18" s="13">
        <f t="shared" si="1"/>
        <v>10</v>
      </c>
      <c r="AO18" s="35">
        <v>10</v>
      </c>
      <c r="AP18" s="36">
        <v>10</v>
      </c>
      <c r="AQ18" s="10">
        <f t="shared" si="2"/>
        <v>0</v>
      </c>
      <c r="AR18" s="11">
        <f>AVERAGE('a=1922-23:d=1925-26'!AR18)</f>
        <v>12.899999999999999</v>
      </c>
      <c r="AS18" s="11">
        <f>AVERAGE('a=1922-23:d=1925-26'!AS18)</f>
        <v>71.25</v>
      </c>
    </row>
    <row r="19" spans="1:45" x14ac:dyDescent="0.25">
      <c r="A19" s="28" t="s">
        <v>45</v>
      </c>
      <c r="B19" s="10">
        <f>AVERAGE('a=1922-23:d=1925-26'!B19)</f>
        <v>308975</v>
      </c>
      <c r="C19" s="10">
        <f>AVERAGE('a=1922-23:d=1925-26'!C19)</f>
        <v>1991681.25</v>
      </c>
      <c r="D19" s="18">
        <f t="shared" si="0"/>
        <v>6.4460919168217492</v>
      </c>
      <c r="E19" s="10">
        <f>AVERAGE('a=1922-23:d=1925-26'!E19)</f>
        <v>21627.25</v>
      </c>
      <c r="F19" s="10">
        <f>AVERAGE('a=1922-23:d=1925-26'!F19)</f>
        <v>47837.25</v>
      </c>
      <c r="H19" s="10">
        <f>AVERAGE('a=1922-23:d=1925-26'!H19)</f>
        <v>224.80881829917251</v>
      </c>
      <c r="I19" s="10">
        <f>AVERAGE('a=1922-23:d=1925-26'!I19)</f>
        <v>3705.25</v>
      </c>
      <c r="J19" s="10">
        <f>AVERAGE('a=1922-23:d=1925-26'!J19)</f>
        <v>14819</v>
      </c>
      <c r="L19" s="10">
        <f>AVERAGE('a=1922-23:d=1925-26'!L19)</f>
        <v>11.984567961110926</v>
      </c>
      <c r="M19" s="10">
        <f>AVERAGE('a=1922-23:d=1925-26'!M19)</f>
        <v>47.989576153878055</v>
      </c>
      <c r="N19" s="10">
        <f>AVERAGE('a=1922-23:d=1925-26'!N19)</f>
        <v>59.974144114988981</v>
      </c>
      <c r="O19" s="10">
        <f>AVERAGE('a=1922-23:d=1925-26'!O19)</f>
        <v>4168.5</v>
      </c>
      <c r="Q19" s="10">
        <f>AVERAGE('a=1922-23:d=1925-26'!P19)</f>
        <v>935.25</v>
      </c>
      <c r="R19" s="10">
        <f>AVERAGE('a=1922-23:d=1925-26'!R19)</f>
        <v>16.516932578660594</v>
      </c>
      <c r="S19" s="10">
        <f>AVERAGE('a=1922-23:d=1925-26'!S19)</f>
        <v>13753.75</v>
      </c>
      <c r="T19" s="10">
        <f>AVERAGE('a=1922-23:d=1925-26'!T19)</f>
        <v>7704.75</v>
      </c>
      <c r="U19" s="10">
        <f>AVERAGE('a=1922-23:d=1925-26'!U19)</f>
        <v>10748</v>
      </c>
      <c r="W19" s="10">
        <f>AVERAGE('a=1922-23:d=1925-26'!W19)</f>
        <v>104.26828833879441</v>
      </c>
      <c r="X19" s="10">
        <f>AVERAGE('a=1922-23:d=1925-26'!X19)</f>
        <v>10556.5</v>
      </c>
      <c r="Y19" s="10">
        <f>AVERAGE('a=1922-23:d=1925-26'!Y19)</f>
        <v>115.75</v>
      </c>
      <c r="AA19" s="10">
        <f>AVERAGE('a=1922-23:d=1925-26'!AA19)</f>
        <v>440.11165769624074</v>
      </c>
      <c r="AB19" s="10">
        <f>AVERAGE('a=1922-23:d=1925-26'!AB19)</f>
        <v>340.25</v>
      </c>
      <c r="AC19" s="10">
        <f>AVERAGE('a=1922-23:d=1925-26'!AC19)</f>
        <v>23487.25</v>
      </c>
      <c r="AD19" s="10">
        <f>AVERAGE('a=1922-23:d=1925-26'!AD19)</f>
        <v>4320</v>
      </c>
      <c r="AF19" s="10">
        <f>AVERAGE('a=1922-23:d=1925-26'!AF19)</f>
        <v>80.589942391694521</v>
      </c>
      <c r="AG19" s="10">
        <f>AVERAGE('a=1922-23:d=1925-26'!AG19)</f>
        <v>1398153.5</v>
      </c>
      <c r="AH19" s="10">
        <f>AVERAGE('a=1922-23:d=1925-26'!AH19)</f>
        <v>4526.6284542264821</v>
      </c>
      <c r="AI19" s="18">
        <f>AVERAGE('a=1922-23:d=1925-26'!AI19)</f>
        <v>9.8341637001883697</v>
      </c>
      <c r="AJ19" s="11">
        <f>AVERAGE('a=1922-23:d=1925-26'!AJ19)</f>
        <v>1.8036089325398019</v>
      </c>
      <c r="AL19">
        <f>SUM('a=1922-23:d=1925-26'!AN19)</f>
        <v>90</v>
      </c>
      <c r="AM19">
        <f>SUM('a=1922-23:d=1925-26'!AL19)</f>
        <v>9</v>
      </c>
      <c r="AN19" s="13">
        <f t="shared" si="1"/>
        <v>10</v>
      </c>
      <c r="AO19" s="35">
        <v>0</v>
      </c>
      <c r="AP19" s="36">
        <v>20</v>
      </c>
      <c r="AQ19" s="10">
        <f t="shared" si="2"/>
        <v>20</v>
      </c>
      <c r="AR19" s="11">
        <f>AVERAGE('a=1922-23:d=1925-26'!AR19)</f>
        <v>12.074999999999999</v>
      </c>
      <c r="AS19" s="11">
        <f>AVERAGE('a=1922-23:d=1925-26'!AS19)</f>
        <v>61.25</v>
      </c>
    </row>
    <row r="20" spans="1:45" x14ac:dyDescent="0.25">
      <c r="A20" s="28" t="s">
        <v>46</v>
      </c>
      <c r="B20" s="10">
        <f>AVERAGE('a=1922-23:d=1925-26'!B20)</f>
        <v>182375</v>
      </c>
      <c r="C20" s="10">
        <f>AVERAGE('a=1922-23:d=1925-26'!C20)</f>
        <v>1165044</v>
      </c>
      <c r="D20" s="18">
        <f t="shared" si="0"/>
        <v>6.3881782042494857</v>
      </c>
      <c r="E20" s="10">
        <f>AVERAGE('a=1922-23:d=1925-26'!E20)</f>
        <v>8674.25</v>
      </c>
      <c r="F20" s="10">
        <f>AVERAGE('a=1922-23:d=1925-26'!F20)</f>
        <v>31465</v>
      </c>
      <c r="H20" s="10">
        <f>AVERAGE('a=1922-23:d=1925-26'!H20)</f>
        <v>219.86520251436644</v>
      </c>
      <c r="I20" s="10">
        <f>AVERAGE('a=1922-23:d=1925-26'!I20)</f>
        <v>1985</v>
      </c>
      <c r="J20" s="10">
        <f>AVERAGE('a=1922-23:d=1925-26'!J20)</f>
        <v>7897.75</v>
      </c>
      <c r="L20" s="10">
        <f>AVERAGE('a=1922-23:d=1925-26'!L20)</f>
        <v>10.863375022208633</v>
      </c>
      <c r="M20" s="10">
        <f>AVERAGE('a=1922-23:d=1925-26'!M20)</f>
        <v>43.291526225735609</v>
      </c>
      <c r="N20" s="10">
        <f>AVERAGE('a=1922-23:d=1925-26'!N20)</f>
        <v>54.154901247944238</v>
      </c>
      <c r="O20" s="10">
        <f>AVERAGE('a=1922-23:d=1925-26'!O20)</f>
        <v>2769</v>
      </c>
      <c r="Q20" s="10">
        <f>AVERAGE('a=1922-23:d=1925-26'!P20)</f>
        <v>386.25</v>
      </c>
      <c r="R20" s="10">
        <f>AVERAGE('a=1922-23:d=1925-26'!R20)</f>
        <v>17.309421343942205</v>
      </c>
      <c r="S20" s="10">
        <f>AVERAGE('a=1922-23:d=1925-26'!S20)</f>
        <v>9782</v>
      </c>
      <c r="T20" s="10">
        <f>AVERAGE('a=1922-23:d=1925-26'!T20)</f>
        <v>5424.25</v>
      </c>
      <c r="U20" s="10">
        <f>AVERAGE('a=1922-23:d=1925-26'!U20)</f>
        <v>3609</v>
      </c>
      <c r="W20" s="10">
        <f>AVERAGE('a=1922-23:d=1925-26'!W20)</f>
        <v>103.20611096223267</v>
      </c>
      <c r="X20" s="10">
        <f>AVERAGE('a=1922-23:d=1925-26'!X20)</f>
        <v>4820.75</v>
      </c>
      <c r="Y20" s="10">
        <f>AVERAGE('a=1922-23:d=1925-26'!Y20)</f>
        <v>57.25</v>
      </c>
      <c r="AA20" s="10">
        <f>AVERAGE('a=1922-23:d=1925-26'!AA20)</f>
        <v>421.31240908741603</v>
      </c>
      <c r="AB20" s="10">
        <f>AVERAGE('a=1922-23:d=1925-26'!AB20)</f>
        <v>0</v>
      </c>
      <c r="AC20" s="10">
        <f>AVERAGE('a=1922-23:d=1925-26'!AC20)</f>
        <v>17386.75</v>
      </c>
      <c r="AD20" s="10">
        <f>AVERAGE('a=1922-23:d=1925-26'!AD20)</f>
        <v>0</v>
      </c>
      <c r="AF20" s="10">
        <f>AVERAGE('a=1922-23:d=1925-26'!AF20)</f>
        <v>95.343898968359866</v>
      </c>
      <c r="AG20" s="10">
        <f>AVERAGE('a=1922-23:d=1925-26'!AG20)</f>
        <v>812991.75</v>
      </c>
      <c r="AH20" s="10">
        <f>AVERAGE('a=1922-23:d=1925-26'!AH20)</f>
        <v>4463.1780512737705</v>
      </c>
      <c r="AI20" s="18">
        <f>AVERAGE('a=1922-23:d=1925-26'!AI20)</f>
        <v>9.4834055344213493</v>
      </c>
      <c r="AJ20" s="11">
        <f>AVERAGE('a=1922-23:d=1925-26'!AJ20)</f>
        <v>2.1438455161631254</v>
      </c>
      <c r="AL20">
        <f>SUM('a=1922-23:d=1925-26'!AN20)</f>
        <v>84</v>
      </c>
      <c r="AM20">
        <f>SUM('a=1922-23:d=1925-26'!AL20)</f>
        <v>0</v>
      </c>
      <c r="AN20" s="13">
        <f t="shared" si="1"/>
        <v>0</v>
      </c>
      <c r="AO20" s="35">
        <v>0</v>
      </c>
      <c r="AP20" s="36">
        <v>0</v>
      </c>
      <c r="AQ20" s="10">
        <f t="shared" si="2"/>
        <v>0</v>
      </c>
      <c r="AR20" s="11">
        <f>AVERAGE('a=1922-23:d=1925-26'!AR20)</f>
        <v>10.275</v>
      </c>
      <c r="AS20" s="11">
        <f>AVERAGE('a=1922-23:d=1925-26'!AS20)</f>
        <v>48.75</v>
      </c>
    </row>
    <row r="21" spans="1:45" x14ac:dyDescent="0.25">
      <c r="A21" s="28" t="s">
        <v>47</v>
      </c>
      <c r="B21" s="10">
        <f>AVERAGE('a=1922-23:d=1925-26'!B21)</f>
        <v>146250</v>
      </c>
      <c r="C21" s="10">
        <f>AVERAGE('a=1922-23:d=1925-26'!C21)</f>
        <v>1567125.5</v>
      </c>
      <c r="D21" s="18">
        <f t="shared" si="0"/>
        <v>10.715388034188035</v>
      </c>
      <c r="E21" s="10">
        <f>AVERAGE('a=1922-23:d=1925-26'!E21)</f>
        <v>9145</v>
      </c>
      <c r="F21" s="10">
        <f>AVERAGE('a=1922-23:d=1925-26'!F21)</f>
        <v>32299.75</v>
      </c>
      <c r="H21" s="10">
        <f>AVERAGE('a=1922-23:d=1925-26'!H21)</f>
        <v>283.36554235748315</v>
      </c>
      <c r="I21" s="10">
        <f>AVERAGE('a=1922-23:d=1925-26'!I21)</f>
        <v>2658.75</v>
      </c>
      <c r="J21" s="10">
        <f>AVERAGE('a=1922-23:d=1925-26'!J21)</f>
        <v>2711.25</v>
      </c>
      <c r="L21" s="10">
        <f>AVERAGE('a=1922-23:d=1925-26'!L21)</f>
        <v>18.178026819242554</v>
      </c>
      <c r="M21" s="10">
        <f>AVERAGE('a=1922-23:d=1925-26'!M21)</f>
        <v>18.535471661191949</v>
      </c>
      <c r="N21" s="10">
        <f>AVERAGE('a=1922-23:d=1925-26'!N21)</f>
        <v>36.713498480434502</v>
      </c>
      <c r="O21" s="10">
        <f>AVERAGE('a=1922-23:d=1925-26'!O21)</f>
        <v>2550.5</v>
      </c>
      <c r="Q21" s="10">
        <f>AVERAGE('a=1922-23:d=1925-26'!P21)</f>
        <v>280.25</v>
      </c>
      <c r="R21" s="10">
        <f>AVERAGE('a=1922-23:d=1925-26'!R21)</f>
        <v>19.354941050076139</v>
      </c>
      <c r="S21" s="10">
        <f>AVERAGE('a=1922-23:d=1925-26'!S21)</f>
        <v>9059.25</v>
      </c>
      <c r="T21" s="10">
        <f>AVERAGE('a=1922-23:d=1925-26'!T21)</f>
        <v>4436.5</v>
      </c>
      <c r="U21" s="10">
        <f>AVERAGE('a=1922-23:d=1925-26'!U21)</f>
        <v>4125.75</v>
      </c>
      <c r="W21" s="10">
        <f>AVERAGE('a=1922-23:d=1925-26'!W21)</f>
        <v>120.41595486348298</v>
      </c>
      <c r="X21" s="10">
        <f>AVERAGE('a=1922-23:d=1925-26'!X21)</f>
        <v>4508.75</v>
      </c>
      <c r="Y21" s="10">
        <f>AVERAGE('a=1922-23:d=1925-26'!Y21)</f>
        <v>134.75</v>
      </c>
      <c r="AA21" s="10">
        <f>AVERAGE('a=1922-23:d=1925-26'!AA21)</f>
        <v>491.60924048520548</v>
      </c>
      <c r="AB21" s="10">
        <f>AVERAGE('a=1922-23:d=1925-26'!AB21)</f>
        <v>467.5</v>
      </c>
      <c r="AC21" s="10">
        <f>AVERAGE('a=1922-23:d=1925-26'!AC21)</f>
        <v>1037.25</v>
      </c>
      <c r="AD21" s="10">
        <f>AVERAGE('a=1922-23:d=1925-26'!AD21)</f>
        <v>0</v>
      </c>
      <c r="AF21" s="10">
        <f>AVERAGE('a=1922-23:d=1925-26'!AF21)</f>
        <v>10.305531147719243</v>
      </c>
      <c r="AG21" s="10">
        <f>AVERAGE('a=1922-23:d=1925-26'!AG21)</f>
        <v>928044.25</v>
      </c>
      <c r="AH21" s="10">
        <f>AVERAGE('a=1922-23:d=1925-26'!AH21)</f>
        <v>6347.5012046416041</v>
      </c>
      <c r="AI21" s="18">
        <f>AVERAGE('a=1922-23:d=1925-26'!AI21)</f>
        <v>7.789329276022821</v>
      </c>
      <c r="AJ21" s="11">
        <f>AVERAGE('a=1922-23:d=1925-26'!AJ21)</f>
        <v>0.15838811533393934</v>
      </c>
      <c r="AL21">
        <f>SUM('a=1922-23:d=1925-26'!AN21)</f>
        <v>120</v>
      </c>
      <c r="AM21">
        <f>SUM('a=1922-23:d=1925-26'!AL21)</f>
        <v>5</v>
      </c>
      <c r="AN21" s="13">
        <f t="shared" si="1"/>
        <v>4.1666666666666661</v>
      </c>
      <c r="AO21" s="35">
        <v>0</v>
      </c>
      <c r="AP21" s="36">
        <v>8.3333333333333321</v>
      </c>
      <c r="AQ21" s="10">
        <f t="shared" si="2"/>
        <v>8.3333333333333321</v>
      </c>
      <c r="AR21" s="11">
        <f>AVERAGE('a=1922-23:d=1925-26'!AR21)</f>
        <v>12.45</v>
      </c>
      <c r="AS21" s="11">
        <f>AVERAGE('a=1922-23:d=1925-26'!AS21)</f>
        <v>76.25</v>
      </c>
    </row>
    <row r="22" spans="1:45" x14ac:dyDescent="0.25">
      <c r="A22" s="28" t="s">
        <v>48</v>
      </c>
      <c r="B22" s="10">
        <f>AVERAGE('a=1922-23:d=1925-26'!B22)</f>
        <v>166975</v>
      </c>
      <c r="C22" s="10">
        <f>AVERAGE('a=1922-23:d=1925-26'!C22)</f>
        <v>937379.75</v>
      </c>
      <c r="D22" s="18">
        <f t="shared" si="0"/>
        <v>5.6138927983231026</v>
      </c>
      <c r="E22" s="10">
        <f>AVERAGE('a=1922-23:d=1925-26'!E22)</f>
        <v>15145.75</v>
      </c>
      <c r="F22" s="10">
        <f>AVERAGE('a=1922-23:d=1925-26'!F22)</f>
        <v>39465.75</v>
      </c>
      <c r="H22" s="10">
        <f>AVERAGE('a=1922-23:d=1925-26'!H22)</f>
        <v>327.09517409179966</v>
      </c>
      <c r="I22" s="10">
        <f>AVERAGE('a=1922-23:d=1925-26'!I22)</f>
        <v>5060.25</v>
      </c>
      <c r="J22" s="10">
        <f>AVERAGE('a=1922-23:d=1925-26'!J22)</f>
        <v>11491.75</v>
      </c>
      <c r="L22" s="10">
        <f>AVERAGE('a=1922-23:d=1925-26'!L22)</f>
        <v>30.284677784683886</v>
      </c>
      <c r="M22" s="10">
        <f>AVERAGE('a=1922-23:d=1925-26'!M22)</f>
        <v>68.833720447617452</v>
      </c>
      <c r="N22" s="10">
        <f>AVERAGE('a=1922-23:d=1925-26'!N22)</f>
        <v>99.118398232301345</v>
      </c>
      <c r="O22" s="10">
        <f>AVERAGE('a=1922-23:d=1925-26'!O22)</f>
        <v>12144.75</v>
      </c>
      <c r="Q22" s="10">
        <f>AVERAGE('a=1922-23:d=1925-26'!P22)</f>
        <v>579</v>
      </c>
      <c r="R22" s="10">
        <f>AVERAGE('a=1922-23:d=1925-26'!R22)</f>
        <v>76.188501622892417</v>
      </c>
      <c r="S22" s="10">
        <f>AVERAGE('a=1922-23:d=1925-26'!S22)</f>
        <v>34880.75</v>
      </c>
      <c r="T22" s="10">
        <f>AVERAGE('a=1922-23:d=1925-26'!T22)</f>
        <v>8917.5</v>
      </c>
      <c r="U22" s="10">
        <f>AVERAGE('a=1922-23:d=1925-26'!U22)</f>
        <v>6365.5</v>
      </c>
      <c r="W22" s="10">
        <f>AVERAGE('a=1922-23:d=1925-26'!W22)</f>
        <v>300.23561002739694</v>
      </c>
      <c r="X22" s="10">
        <f>AVERAGE('a=1922-23:d=1925-26'!X22)</f>
        <v>5715</v>
      </c>
      <c r="Y22" s="10">
        <f>AVERAGE('a=1922-23:d=1925-26'!Y22)</f>
        <v>31.75</v>
      </c>
      <c r="AA22" s="10">
        <f>AVERAGE('a=1922-23:d=1925-26'!AA22)</f>
        <v>837.04757654134221</v>
      </c>
      <c r="AB22" s="10">
        <f>AVERAGE('a=1922-23:d=1925-26'!AB22)</f>
        <v>227.5</v>
      </c>
      <c r="AC22" s="10">
        <f>AVERAGE('a=1922-23:d=1925-26'!AC22)</f>
        <v>18757.75</v>
      </c>
      <c r="AD22" s="10">
        <f>AVERAGE('a=1922-23:d=1925-26'!AD22)</f>
        <v>7073</v>
      </c>
      <c r="AF22" s="10">
        <f>AVERAGE('a=1922-23:d=1925-26'!AF22)</f>
        <v>124.13692374405622</v>
      </c>
      <c r="AG22" s="10">
        <f>AVERAGE('a=1922-23:d=1925-26'!AG22)</f>
        <v>1081821</v>
      </c>
      <c r="AH22" s="10">
        <f>AVERAGE('a=1922-23:d=1925-26'!AH22)</f>
        <v>6478.1367973513907</v>
      </c>
      <c r="AI22" s="18">
        <f>AVERAGE('a=1922-23:d=1925-26'!AI22)</f>
        <v>12.91884273983751</v>
      </c>
      <c r="AJ22" s="11">
        <f>AVERAGE('a=1922-23:d=1925-26'!AJ22)</f>
        <v>1.9105008671729014</v>
      </c>
      <c r="AL22">
        <f>SUM('a=1922-23:d=1925-26'!AN22)</f>
        <v>84</v>
      </c>
      <c r="AM22">
        <f>SUM('a=1922-23:d=1925-26'!AL22)</f>
        <v>73</v>
      </c>
      <c r="AN22" s="13">
        <f t="shared" si="1"/>
        <v>86.904761904761912</v>
      </c>
      <c r="AO22" s="35">
        <v>85.714285714285708</v>
      </c>
      <c r="AP22" s="36">
        <v>88.095238095238088</v>
      </c>
      <c r="AQ22" s="10">
        <f t="shared" si="2"/>
        <v>2.3809523809523796</v>
      </c>
      <c r="AR22" s="11">
        <f>AVERAGE('a=1922-23:d=1925-26'!AR22)</f>
        <v>11.649999999999999</v>
      </c>
      <c r="AS22" s="11">
        <f>AVERAGE('a=1922-23:d=1925-26'!AS22)</f>
        <v>69.75</v>
      </c>
    </row>
    <row r="23" spans="1:45" x14ac:dyDescent="0.25">
      <c r="A23" s="28" t="s">
        <v>49</v>
      </c>
      <c r="B23" s="10">
        <f>AVERAGE('a=1922-23:d=1925-26'!B23)</f>
        <v>105500</v>
      </c>
      <c r="C23" s="10">
        <f>AVERAGE('a=1922-23:d=1925-26'!C23)</f>
        <v>2493211.25</v>
      </c>
      <c r="D23" s="18">
        <f t="shared" si="0"/>
        <v>23.632334123222748</v>
      </c>
      <c r="E23" s="10">
        <f>AVERAGE('a=1922-23:d=1925-26'!E23)</f>
        <v>7381.5</v>
      </c>
      <c r="F23" s="10">
        <f>AVERAGE('a=1922-23:d=1925-26'!F23)</f>
        <v>57505</v>
      </c>
      <c r="H23" s="10">
        <f>AVERAGE('a=1922-23:d=1925-26'!H23)</f>
        <v>615.04393589235303</v>
      </c>
      <c r="I23" s="10">
        <f>AVERAGE('a=1922-23:d=1925-26'!I23)</f>
        <v>2017.5</v>
      </c>
      <c r="J23" s="10">
        <f>AVERAGE('a=1922-23:d=1925-26'!J23)</f>
        <v>2148.25</v>
      </c>
      <c r="L23" s="10">
        <f>AVERAGE('a=1922-23:d=1925-26'!L23)</f>
        <v>19.121734419780736</v>
      </c>
      <c r="M23" s="10">
        <f>AVERAGE('a=1922-23:d=1925-26'!M23)</f>
        <v>20.362824560073658</v>
      </c>
      <c r="N23" s="10">
        <f>AVERAGE('a=1922-23:d=1925-26'!N23)</f>
        <v>39.484558979854391</v>
      </c>
      <c r="O23" s="10">
        <f>AVERAGE('a=1922-23:d=1925-26'!O23)</f>
        <v>2444.5</v>
      </c>
      <c r="Q23" s="10">
        <f>AVERAGE('a=1922-23:d=1925-26'!P23)</f>
        <v>1146.25</v>
      </c>
      <c r="R23" s="10">
        <f>AVERAGE('a=1922-23:d=1925-26'!R23)</f>
        <v>34.035046098497098</v>
      </c>
      <c r="S23" s="10">
        <f>AVERAGE('a=1922-23:d=1925-26'!S23)</f>
        <v>18384.5</v>
      </c>
      <c r="T23" s="10">
        <f>AVERAGE('a=1922-23:d=1925-26'!T23)</f>
        <v>2508</v>
      </c>
      <c r="U23" s="10">
        <f>AVERAGE('a=1922-23:d=1925-26'!U23)</f>
        <v>6585.5</v>
      </c>
      <c r="W23" s="10">
        <f>AVERAGE('a=1922-23:d=1925-26'!W23)</f>
        <v>260.47256166667108</v>
      </c>
      <c r="X23" s="10">
        <f>AVERAGE('a=1922-23:d=1925-26'!X23)</f>
        <v>8128.25</v>
      </c>
      <c r="Y23" s="10">
        <f>AVERAGE('a=1922-23:d=1925-26'!Y23)</f>
        <v>56.25</v>
      </c>
      <c r="AA23" s="10">
        <f>AVERAGE('a=1922-23:d=1925-26'!AA23)</f>
        <v>1026.6139899152531</v>
      </c>
      <c r="AB23" s="10">
        <f>AVERAGE('a=1922-23:d=1925-26'!AB23)</f>
        <v>6318.5</v>
      </c>
      <c r="AC23" s="10">
        <f>AVERAGE('a=1922-23:d=1925-26'!AC23)</f>
        <v>975.25</v>
      </c>
      <c r="AD23" s="10">
        <f>AVERAGE('a=1922-23:d=1925-26'!AD23)</f>
        <v>0</v>
      </c>
      <c r="AF23" s="10">
        <f>AVERAGE('a=1922-23:d=1925-26'!AF23)</f>
        <v>69.153885684921391</v>
      </c>
      <c r="AG23" s="10">
        <f>AVERAGE('a=1922-23:d=1925-26'!AG23)</f>
        <v>1424297.25</v>
      </c>
      <c r="AH23" s="10">
        <f>AVERAGE('a=1922-23:d=1925-26'!AH23)</f>
        <v>13502.261841271245</v>
      </c>
      <c r="AI23" s="18">
        <f>AVERAGE('a=1922-23:d=1925-26'!AI23)</f>
        <v>7.6324535886162703</v>
      </c>
      <c r="AJ23" s="11">
        <f>AVERAGE('a=1922-23:d=1925-26'!AJ23)</f>
        <v>0.50724356532141623</v>
      </c>
      <c r="AL23">
        <f>SUM('a=1922-23:d=1925-26'!AN23)</f>
        <v>120</v>
      </c>
      <c r="AM23">
        <f>SUM('a=1922-23:d=1925-26'!AL23)</f>
        <v>18</v>
      </c>
      <c r="AN23" s="13">
        <f t="shared" si="1"/>
        <v>15</v>
      </c>
      <c r="AO23" s="35">
        <v>15</v>
      </c>
      <c r="AP23" s="36">
        <v>15</v>
      </c>
      <c r="AQ23" s="10">
        <f t="shared" si="2"/>
        <v>0</v>
      </c>
      <c r="AR23" s="11">
        <f>AVERAGE('a=1922-23:d=1925-26'!AR23)</f>
        <v>12.574999999999999</v>
      </c>
      <c r="AS23" s="11">
        <f>AVERAGE('a=1922-23:d=1925-26'!AS23)</f>
        <v>74.5</v>
      </c>
    </row>
    <row r="24" spans="1:45" x14ac:dyDescent="0.25">
      <c r="A24" s="28" t="s">
        <v>50</v>
      </c>
      <c r="B24" s="10">
        <f>AVERAGE('a=1922-23:d=1925-26'!B24)</f>
        <v>214450</v>
      </c>
      <c r="C24" s="10">
        <f>AVERAGE('a=1922-23:d=1925-26'!C24)</f>
        <v>1844854.5</v>
      </c>
      <c r="D24" s="18">
        <f t="shared" si="0"/>
        <v>8.6027255770575888</v>
      </c>
      <c r="E24" s="10">
        <f>AVERAGE('a=1922-23:d=1925-26'!E24)</f>
        <v>15934</v>
      </c>
      <c r="F24" s="10">
        <f>AVERAGE('a=1922-23:d=1925-26'!F24)</f>
        <v>50677</v>
      </c>
      <c r="H24" s="10">
        <f>AVERAGE('a=1922-23:d=1925-26'!H24)</f>
        <v>310.6549788480346</v>
      </c>
      <c r="I24" s="10">
        <f>AVERAGE('a=1922-23:d=1925-26'!I24)</f>
        <v>2350.25</v>
      </c>
      <c r="J24" s="10">
        <f>AVERAGE('a=1922-23:d=1925-26'!J24)</f>
        <v>13410.5</v>
      </c>
      <c r="L24" s="10">
        <f>AVERAGE('a=1922-23:d=1925-26'!L24)</f>
        <v>10.961015224805633</v>
      </c>
      <c r="M24" s="10">
        <f>AVERAGE('a=1922-23:d=1925-26'!M24)</f>
        <v>62.559975474200499</v>
      </c>
      <c r="N24" s="10">
        <f>AVERAGE('a=1922-23:d=1925-26'!N24)</f>
        <v>73.520990699006134</v>
      </c>
      <c r="O24" s="10">
        <f>AVERAGE('a=1922-23:d=1925-26'!O24)</f>
        <v>2716.25</v>
      </c>
      <c r="Q24" s="10">
        <f>AVERAGE('a=1922-23:d=1925-26'!P24)</f>
        <v>593</v>
      </c>
      <c r="R24" s="10">
        <f>AVERAGE('a=1922-23:d=1925-26'!R24)</f>
        <v>15.432283721745481</v>
      </c>
      <c r="S24" s="10">
        <f>AVERAGE('a=1922-23:d=1925-26'!S24)</f>
        <v>32749</v>
      </c>
      <c r="T24" s="10">
        <f>AVERAGE('a=1922-23:d=1925-26'!T24)</f>
        <v>7787</v>
      </c>
      <c r="U24" s="10">
        <f>AVERAGE('a=1922-23:d=1925-26'!U24)</f>
        <v>8806.75</v>
      </c>
      <c r="W24" s="10">
        <f>AVERAGE('a=1922-23:d=1925-26'!W24)</f>
        <v>230.17054856103542</v>
      </c>
      <c r="X24" s="10">
        <f>AVERAGE('a=1922-23:d=1925-26'!X24)</f>
        <v>6874.75</v>
      </c>
      <c r="Y24" s="10">
        <f>AVERAGE('a=1922-23:d=1925-26'!Y24)</f>
        <v>128</v>
      </c>
      <c r="AA24" s="10">
        <f>AVERAGE('a=1922-23:d=1925-26'!AA24)</f>
        <v>662.43778233888838</v>
      </c>
      <c r="AB24" s="10">
        <f>AVERAGE('a=1922-23:d=1925-26'!AB24)</f>
        <v>7066.25</v>
      </c>
      <c r="AC24" s="10">
        <f>AVERAGE('a=1922-23:d=1925-26'!AC24)</f>
        <v>28207.25</v>
      </c>
      <c r="AD24" s="10">
        <f>AVERAGE('a=1922-23:d=1925-26'!AD24)</f>
        <v>0</v>
      </c>
      <c r="AF24" s="10">
        <f>AVERAGE('a=1922-23:d=1925-26'!AF24)</f>
        <v>164.41068144259415</v>
      </c>
      <c r="AG24" s="10">
        <f>AVERAGE('a=1922-23:d=1925-26'!AG24)</f>
        <v>1261043.75</v>
      </c>
      <c r="AH24" s="10">
        <f>AVERAGE('a=1922-23:d=1925-26'!AH24)</f>
        <v>5883.6174331822021</v>
      </c>
      <c r="AI24" s="18">
        <f>AVERAGE('a=1922-23:d=1925-26'!AI24)</f>
        <v>11.345707115747988</v>
      </c>
      <c r="AJ24" s="11">
        <f>AVERAGE('a=1922-23:d=1925-26'!AJ24)</f>
        <v>2.8476236529611567</v>
      </c>
      <c r="AL24">
        <f>SUM('a=1922-23:d=1925-26'!AN24)</f>
        <v>120</v>
      </c>
      <c r="AM24">
        <f>SUM('a=1922-23:d=1925-26'!AL24)</f>
        <v>23</v>
      </c>
      <c r="AN24" s="13">
        <f t="shared" si="1"/>
        <v>19.166666666666668</v>
      </c>
      <c r="AO24" s="35">
        <v>16.666666666666664</v>
      </c>
      <c r="AP24" s="36">
        <v>21.666666666666668</v>
      </c>
      <c r="AQ24" s="10">
        <f t="shared" si="2"/>
        <v>5.0000000000000036</v>
      </c>
      <c r="AR24" s="11">
        <f>AVERAGE('a=1922-23:d=1925-26'!AR24)</f>
        <v>12.574999999999999</v>
      </c>
      <c r="AS24" s="11">
        <f>AVERAGE('a=1922-23:d=1925-26'!AS24)</f>
        <v>71</v>
      </c>
    </row>
    <row r="25" spans="1:45" x14ac:dyDescent="0.25">
      <c r="A25" s="28" t="s">
        <v>51</v>
      </c>
      <c r="B25" s="10">
        <f>AVERAGE('a=1922-23:d=1925-26'!B25)</f>
        <v>106450</v>
      </c>
      <c r="C25" s="10">
        <f>AVERAGE('a=1922-23:d=1925-26'!C25)</f>
        <v>864484.5</v>
      </c>
      <c r="D25" s="18">
        <f t="shared" si="0"/>
        <v>8.1210380460309999</v>
      </c>
      <c r="E25" s="10">
        <f>AVERAGE('a=1922-23:d=1925-26'!E25)</f>
        <v>4319.75</v>
      </c>
      <c r="F25" s="10">
        <f>AVERAGE('a=1922-23:d=1925-26'!F25)</f>
        <v>14564</v>
      </c>
      <c r="H25" s="10">
        <f>AVERAGE('a=1922-23:d=1925-26'!H25)</f>
        <v>177.45930963351671</v>
      </c>
      <c r="I25" s="10">
        <f>AVERAGE('a=1922-23:d=1925-26'!I25)</f>
        <v>1429.75</v>
      </c>
      <c r="J25" s="10">
        <f>AVERAGE('a=1922-23:d=1925-26'!J25)</f>
        <v>16146</v>
      </c>
      <c r="L25" s="10">
        <f>AVERAGE('a=1922-23:d=1925-26'!L25)</f>
        <v>13.430604691640349</v>
      </c>
      <c r="M25" s="10">
        <f>AVERAGE('a=1922-23:d=1925-26'!M25)</f>
        <v>151.57213318318611</v>
      </c>
      <c r="N25" s="10">
        <f>AVERAGE('a=1922-23:d=1925-26'!N25)</f>
        <v>165.00273787482647</v>
      </c>
      <c r="O25" s="10">
        <f>AVERAGE('a=1922-23:d=1925-26'!O25)</f>
        <v>1655.25</v>
      </c>
      <c r="Q25" s="10">
        <f>AVERAGE('a=1922-23:d=1925-26'!P25)</f>
        <v>738.75</v>
      </c>
      <c r="R25" s="10">
        <f>AVERAGE('a=1922-23:d=1925-26'!R25)</f>
        <v>22.483106293803548</v>
      </c>
      <c r="S25" s="10">
        <f>AVERAGE('a=1922-23:d=1925-26'!S25)</f>
        <v>30502.25</v>
      </c>
      <c r="T25" s="10">
        <f>AVERAGE('a=1922-23:d=1925-26'!T25)</f>
        <v>4646.25</v>
      </c>
      <c r="U25" s="10">
        <f>AVERAGE('a=1922-23:d=1925-26'!U25)</f>
        <v>9407.75</v>
      </c>
      <c r="W25" s="10">
        <f>AVERAGE('a=1922-23:d=1925-26'!W25)</f>
        <v>418.57228725872716</v>
      </c>
      <c r="X25" s="10">
        <f>AVERAGE('a=1922-23:d=1925-26'!X25)</f>
        <v>5469.25</v>
      </c>
      <c r="Y25" s="10">
        <f>AVERAGE('a=1922-23:d=1925-26'!Y25)</f>
        <v>1211.75</v>
      </c>
      <c r="AA25" s="10">
        <f>AVERAGE('a=1922-23:d=1925-26'!AA25)</f>
        <v>846.26680726831262</v>
      </c>
      <c r="AB25" s="10">
        <f>AVERAGE('a=1922-23:d=1925-26'!AB25)</f>
        <v>10280.25</v>
      </c>
      <c r="AC25" s="10">
        <f>AVERAGE('a=1922-23:d=1925-26'!AC25)</f>
        <v>10487.25</v>
      </c>
      <c r="AD25" s="10">
        <f>AVERAGE('a=1922-23:d=1925-26'!AD25)</f>
        <v>0</v>
      </c>
      <c r="AF25" s="10">
        <f>AVERAGE('a=1922-23:d=1925-26'!AF25)</f>
        <v>195.01802403747521</v>
      </c>
      <c r="AG25" s="10">
        <f>AVERAGE('a=1922-23:d=1925-26'!AG25)</f>
        <v>682654.5</v>
      </c>
      <c r="AH25" s="10">
        <f>AVERAGE('a=1922-23:d=1925-26'!AH25)</f>
        <v>6413.5217907944543</v>
      </c>
      <c r="AI25" s="18">
        <f>AVERAGE('a=1922-23:d=1925-26'!AI25)</f>
        <v>13.240950733262851</v>
      </c>
      <c r="AJ25" s="11">
        <f>AVERAGE('a=1922-23:d=1925-26'!AJ25)</f>
        <v>3.0517863982105293</v>
      </c>
      <c r="AL25">
        <f>SUM('a=1922-23:d=1925-26'!AN25)</f>
        <v>84</v>
      </c>
      <c r="AM25">
        <f>SUM('a=1922-23:d=1925-26'!AL25)</f>
        <v>36</v>
      </c>
      <c r="AN25" s="13">
        <f t="shared" si="1"/>
        <v>42.857142857142854</v>
      </c>
      <c r="AO25" s="35">
        <v>23.809523809523807</v>
      </c>
      <c r="AP25" s="36">
        <v>61.904761904761905</v>
      </c>
      <c r="AQ25" s="10">
        <f t="shared" si="2"/>
        <v>38.095238095238102</v>
      </c>
      <c r="AR25" s="11">
        <f>AVERAGE('a=1922-23:d=1925-26'!AR25)</f>
        <v>13.024999999999999</v>
      </c>
      <c r="AS25" s="11">
        <f>AVERAGE('a=1922-23:d=1925-26'!AS25)</f>
        <v>80.75</v>
      </c>
    </row>
    <row r="26" spans="1:45" x14ac:dyDescent="0.25">
      <c r="A26" s="28" t="s">
        <v>52</v>
      </c>
      <c r="B26" s="10">
        <f>AVERAGE('a=1922-23:d=1925-26'!B26)</f>
        <v>187849.5</v>
      </c>
      <c r="C26" s="10">
        <f>AVERAGE('a=1922-23:d=1925-26'!C26)</f>
        <v>1265410.5</v>
      </c>
      <c r="D26" s="18">
        <f t="shared" si="0"/>
        <v>6.7362995376617985</v>
      </c>
      <c r="E26" s="10">
        <f>AVERAGE('a=1922-23:d=1925-26'!E26)</f>
        <v>4530.75</v>
      </c>
      <c r="F26" s="10">
        <f>AVERAGE('a=1922-23:d=1925-26'!F26)</f>
        <v>46488.5</v>
      </c>
      <c r="H26" s="10">
        <f>AVERAGE('a=1922-23:d=1925-26'!H26)</f>
        <v>271.58508749643329</v>
      </c>
      <c r="I26" s="10">
        <f>AVERAGE('a=1922-23:d=1925-26'!I26)</f>
        <v>2662.5</v>
      </c>
      <c r="J26" s="10">
        <f>AVERAGE('a=1922-23:d=1925-26'!J26)</f>
        <v>9252.75</v>
      </c>
      <c r="L26" s="10">
        <f>AVERAGE('a=1922-23:d=1925-26'!L26)</f>
        <v>14.173674906694686</v>
      </c>
      <c r="M26" s="10">
        <f>AVERAGE('a=1922-23:d=1925-26'!M26)</f>
        <v>49.26328954918305</v>
      </c>
      <c r="N26" s="10">
        <f>AVERAGE('a=1922-23:d=1925-26'!N26)</f>
        <v>63.436964455877742</v>
      </c>
      <c r="O26" s="10">
        <f>AVERAGE('a=1922-23:d=1925-26'!O26)</f>
        <v>4286.5</v>
      </c>
      <c r="Q26" s="10">
        <f>AVERAGE('a=1922-23:d=1925-26'!P26)</f>
        <v>2828</v>
      </c>
      <c r="R26" s="10">
        <f>AVERAGE('a=1922-23:d=1925-26'!R26)</f>
        <v>37.871002688737839</v>
      </c>
      <c r="S26" s="10">
        <f>AVERAGE('a=1922-23:d=1925-26'!S26)</f>
        <v>27985.75</v>
      </c>
      <c r="T26" s="10">
        <f>AVERAGE('a=1922-23:d=1925-26'!T26)</f>
        <v>6023.25</v>
      </c>
      <c r="U26" s="10">
        <f>AVERAGE('a=1922-23:d=1925-26'!U26)</f>
        <v>12859</v>
      </c>
      <c r="W26" s="10">
        <f>AVERAGE('a=1922-23:d=1925-26'!W26)</f>
        <v>249.52577034577519</v>
      </c>
      <c r="X26" s="10">
        <f>AVERAGE('a=1922-23:d=1925-26'!X26)</f>
        <v>6584</v>
      </c>
      <c r="Y26" s="10">
        <f>AVERAGE('a=1922-23:d=1925-26'!Y26)</f>
        <v>873.75</v>
      </c>
      <c r="AA26" s="10">
        <f>AVERAGE('a=1922-23:d=1925-26'!AA26)</f>
        <v>662.14314383845431</v>
      </c>
      <c r="AB26" s="10">
        <f>AVERAGE('a=1922-23:d=1925-26'!AB26)</f>
        <v>403</v>
      </c>
      <c r="AC26" s="10">
        <f>AVERAGE('a=1922-23:d=1925-26'!AC26)</f>
        <v>0</v>
      </c>
      <c r="AD26" s="10">
        <f>AVERAGE('a=1922-23:d=1925-26'!AD26)</f>
        <v>0</v>
      </c>
      <c r="AF26" s="10">
        <f>AVERAGE('a=1922-23:d=1925-26'!AF26)</f>
        <v>2.1441792120299565</v>
      </c>
      <c r="AG26" s="10">
        <f>AVERAGE('a=1922-23:d=1925-26'!AG26)</f>
        <v>1001893.75</v>
      </c>
      <c r="AH26" s="10">
        <f>AVERAGE('a=1922-23:d=1925-26'!AH26)</f>
        <v>5333.8516185151466</v>
      </c>
      <c r="AI26" s="18">
        <f>AVERAGE('a=1922-23:d=1925-26'!AI26)</f>
        <v>12.576395420526078</v>
      </c>
      <c r="AJ26" s="11">
        <f>AVERAGE('a=1922-23:d=1925-26'!AJ26)</f>
        <v>4.4244499314820988E-2</v>
      </c>
      <c r="AL26">
        <f>SUM('a=1922-23:d=1925-26'!AN26)</f>
        <v>120</v>
      </c>
      <c r="AM26">
        <f>SUM('a=1922-23:d=1925-26'!AL26)</f>
        <v>16</v>
      </c>
      <c r="AN26" s="13">
        <f t="shared" si="1"/>
        <v>13.333333333333334</v>
      </c>
      <c r="AO26" s="35">
        <v>0</v>
      </c>
      <c r="AP26" s="36">
        <v>26.666666666666668</v>
      </c>
      <c r="AQ26" s="10">
        <f t="shared" si="2"/>
        <v>26.666666666666668</v>
      </c>
      <c r="AR26" s="11">
        <f>AVERAGE('a=1922-23:d=1925-26'!AR26)</f>
        <v>13.324999999999999</v>
      </c>
      <c r="AS26" s="11">
        <f>AVERAGE('a=1922-23:d=1925-26'!AS26)</f>
        <v>72.25</v>
      </c>
    </row>
    <row r="27" spans="1:45" x14ac:dyDescent="0.25">
      <c r="A27" s="28" t="s">
        <v>53</v>
      </c>
      <c r="B27" s="10">
        <f>AVERAGE('a=1922-23:d=1925-26'!B27)</f>
        <v>254107.5</v>
      </c>
      <c r="C27" s="10">
        <f>AVERAGE('a=1922-23:d=1925-26'!C27)</f>
        <v>1664383.75</v>
      </c>
      <c r="D27" s="18">
        <f t="shared" si="0"/>
        <v>6.5499198174001165</v>
      </c>
      <c r="E27" s="10">
        <f>AVERAGE('a=1922-23:d=1925-26'!E27)</f>
        <v>20544.25</v>
      </c>
      <c r="F27" s="10">
        <f>AVERAGE('a=1922-23:d=1925-26'!F27)</f>
        <v>70603.25</v>
      </c>
      <c r="H27" s="10">
        <f>AVERAGE('a=1922-23:d=1925-26'!H27)</f>
        <v>358.72737837528052</v>
      </c>
      <c r="I27" s="10">
        <f>AVERAGE('a=1922-23:d=1925-26'!I27)</f>
        <v>6759.25</v>
      </c>
      <c r="J27" s="10">
        <f>AVERAGE('a=1922-23:d=1925-26'!J27)</f>
        <v>11271.75</v>
      </c>
      <c r="L27" s="10">
        <f>AVERAGE('a=1922-23:d=1925-26'!L27)</f>
        <v>26.592585057066504</v>
      </c>
      <c r="M27" s="10">
        <f>AVERAGE('a=1922-23:d=1925-26'!M27)</f>
        <v>44.371248922247169</v>
      </c>
      <c r="N27" s="10">
        <f>AVERAGE('a=1922-23:d=1925-26'!N27)</f>
        <v>70.963833979313677</v>
      </c>
      <c r="O27" s="10">
        <f>AVERAGE('a=1922-23:d=1925-26'!O27)</f>
        <v>3615</v>
      </c>
      <c r="Q27" s="10">
        <f>AVERAGE('a=1922-23:d=1925-26'!P27)</f>
        <v>59</v>
      </c>
      <c r="R27" s="10">
        <f>AVERAGE('a=1922-23:d=1925-26'!R27)</f>
        <v>14.463486568599601</v>
      </c>
      <c r="S27" s="10">
        <f>AVERAGE('a=1922-23:d=1925-26'!S27)</f>
        <v>18766</v>
      </c>
      <c r="T27" s="10">
        <f>AVERAGE('a=1922-23:d=1925-26'!T27)</f>
        <v>5322.25</v>
      </c>
      <c r="U27" s="10">
        <f>AVERAGE('a=1922-23:d=1925-26'!U27)</f>
        <v>12796.25</v>
      </c>
      <c r="W27" s="10">
        <f>AVERAGE('a=1922-23:d=1925-26'!W27)</f>
        <v>145.1527185977707</v>
      </c>
      <c r="X27" s="10">
        <f>AVERAGE('a=1922-23:d=1925-26'!X27)</f>
        <v>12777.75</v>
      </c>
      <c r="Y27" s="10">
        <f>AVERAGE('a=1922-23:d=1925-26'!Y27)</f>
        <v>100</v>
      </c>
      <c r="AA27" s="10">
        <f>AVERAGE('a=1922-23:d=1925-26'!AA27)</f>
        <v>639.99585349539177</v>
      </c>
      <c r="AB27" s="10">
        <f>AVERAGE('a=1922-23:d=1925-26'!AB27)</f>
        <v>1735.25</v>
      </c>
      <c r="AC27" s="10">
        <f>AVERAGE('a=1922-23:d=1925-26'!AC27)</f>
        <v>3171</v>
      </c>
      <c r="AD27" s="10">
        <f>AVERAGE('a=1922-23:d=1925-26'!AD27)</f>
        <v>1327</v>
      </c>
      <c r="AF27" s="10">
        <f>AVERAGE('a=1922-23:d=1925-26'!AF27)</f>
        <v>20.597607463025703</v>
      </c>
      <c r="AG27" s="10">
        <f>AVERAGE('a=1922-23:d=1925-26'!AG27)</f>
        <v>1448785</v>
      </c>
      <c r="AH27" s="10">
        <f>AVERAGE('a=1922-23:d=1925-26'!AH27)</f>
        <v>5703.5704048981033</v>
      </c>
      <c r="AI27" s="18">
        <f>AVERAGE('a=1922-23:d=1925-26'!AI27)</f>
        <v>11.262674845316937</v>
      </c>
      <c r="AJ27" s="11">
        <f>AVERAGE('a=1922-23:d=1925-26'!AJ27)</f>
        <v>0.36610065162300265</v>
      </c>
      <c r="AL27">
        <f>SUM('a=1922-23:d=1925-26'!AN27)</f>
        <v>120</v>
      </c>
      <c r="AM27">
        <f>SUM('a=1922-23:d=1925-26'!AL27)</f>
        <v>67</v>
      </c>
      <c r="AN27" s="13">
        <f t="shared" si="1"/>
        <v>55.833333333333336</v>
      </c>
      <c r="AO27" s="35">
        <v>45</v>
      </c>
      <c r="AP27" s="36">
        <v>66.666666666666657</v>
      </c>
      <c r="AQ27" s="10">
        <f t="shared" si="2"/>
        <v>21.666666666666657</v>
      </c>
      <c r="AR27" s="11">
        <f>AVERAGE('a=1922-23:d=1925-26'!AR27)</f>
        <v>12.049999999999999</v>
      </c>
      <c r="AS27" s="11">
        <f>AVERAGE('a=1922-23:d=1925-26'!AS27)</f>
        <v>70.25</v>
      </c>
    </row>
    <row r="28" spans="1:45" x14ac:dyDescent="0.25">
      <c r="A28" s="28" t="s">
        <v>54</v>
      </c>
      <c r="B28" s="10">
        <f>AVERAGE('a=1922-23:d=1925-26'!B28)</f>
        <v>52887.5</v>
      </c>
      <c r="C28" s="10">
        <f>AVERAGE('a=1922-23:d=1925-26'!C28)</f>
        <v>348438</v>
      </c>
      <c r="D28" s="18">
        <f t="shared" si="0"/>
        <v>6.5882864571023401</v>
      </c>
      <c r="E28" s="10">
        <f>AVERAGE('a=1922-23:d=1925-26'!E28)</f>
        <v>1248.25</v>
      </c>
      <c r="F28" s="10">
        <f>AVERAGE('a=1922-23:d=1925-26'!F28)</f>
        <v>10929</v>
      </c>
      <c r="H28" s="10">
        <f>AVERAGE('a=1922-23:d=1925-26'!H28)</f>
        <v>230.25597437560825</v>
      </c>
      <c r="I28" s="10">
        <f>AVERAGE('a=1922-23:d=1925-26'!I28)</f>
        <v>848.5</v>
      </c>
      <c r="J28" s="10">
        <f>AVERAGE('a=1922-23:d=1925-26'!J28)</f>
        <v>2429</v>
      </c>
      <c r="L28" s="10">
        <f>AVERAGE('a=1922-23:d=1925-26'!L28)</f>
        <v>16.041677791830036</v>
      </c>
      <c r="M28" s="10">
        <f>AVERAGE('a=1922-23:d=1925-26'!M28)</f>
        <v>45.93490871677961</v>
      </c>
      <c r="N28" s="10">
        <f>AVERAGE('a=1922-23:d=1925-26'!N28)</f>
        <v>61.976586508609643</v>
      </c>
      <c r="O28" s="10">
        <f>AVERAGE('a=1922-23:d=1925-26'!O28)</f>
        <v>508</v>
      </c>
      <c r="Q28" s="10">
        <f>AVERAGE('a=1922-23:d=1925-26'!P28)</f>
        <v>103.5</v>
      </c>
      <c r="R28" s="10">
        <f>AVERAGE('a=1922-23:d=1925-26'!R28)</f>
        <v>11.55815510528946</v>
      </c>
      <c r="S28" s="10">
        <f>AVERAGE('a=1922-23:d=1925-26'!S28)</f>
        <v>2776.75</v>
      </c>
      <c r="T28" s="10">
        <f>AVERAGE('a=1922-23:d=1925-26'!T28)</f>
        <v>902.5</v>
      </c>
      <c r="U28" s="10">
        <f>AVERAGE('a=1922-23:d=1925-26'!U28)</f>
        <v>1525.75</v>
      </c>
      <c r="W28" s="10">
        <f>AVERAGE('a=1922-23:d=1925-26'!W28)</f>
        <v>98.365046190368105</v>
      </c>
      <c r="X28" s="10">
        <f>AVERAGE('a=1922-23:d=1925-26'!X28)</f>
        <v>1541.25</v>
      </c>
      <c r="Y28" s="10">
        <f>AVERAGE('a=1922-23:d=1925-26'!Y28)</f>
        <v>222.5</v>
      </c>
      <c r="AA28" s="10">
        <f>AVERAGE('a=1922-23:d=1925-26'!AA28)</f>
        <v>435.4966788804503</v>
      </c>
      <c r="AB28" s="10">
        <f>AVERAGE('a=1922-23:d=1925-26'!AB28)</f>
        <v>142.75</v>
      </c>
      <c r="AC28" s="10">
        <f>AVERAGE('a=1922-23:d=1925-26'!AC28)</f>
        <v>1697.75</v>
      </c>
      <c r="AD28" s="10">
        <f>AVERAGE('a=1922-23:d=1925-26'!AD28)</f>
        <v>0</v>
      </c>
      <c r="AF28" s="10">
        <f>AVERAGE('a=1922-23:d=1925-26'!AF28)</f>
        <v>34.799287197635813</v>
      </c>
      <c r="AG28" s="10">
        <f>AVERAGE('a=1922-23:d=1925-26'!AG28)</f>
        <v>243478.5</v>
      </c>
      <c r="AH28" s="10">
        <f>AVERAGE('a=1922-23:d=1925-26'!AH28)</f>
        <v>4604.654588557637</v>
      </c>
      <c r="AI28" s="18">
        <f>AVERAGE('a=1922-23:d=1925-26'!AI28)</f>
        <v>9.5320732450617758</v>
      </c>
      <c r="AJ28" s="11">
        <f>AVERAGE('a=1922-23:d=1925-26'!AJ28)</f>
        <v>0.76764785641217936</v>
      </c>
      <c r="AL28">
        <f>SUM('a=1922-23:d=1925-26'!AN28)</f>
        <v>60</v>
      </c>
      <c r="AM28">
        <f>SUM('a=1922-23:d=1925-26'!AL28)</f>
        <v>0</v>
      </c>
      <c r="AN28" s="13">
        <f t="shared" si="1"/>
        <v>0</v>
      </c>
      <c r="AO28" s="35">
        <v>0</v>
      </c>
      <c r="AP28" s="36">
        <v>0</v>
      </c>
      <c r="AQ28" s="10">
        <f t="shared" si="2"/>
        <v>0</v>
      </c>
      <c r="AR28" s="11">
        <f>AVERAGE('a=1922-23:d=1925-26'!AR28)</f>
        <v>11.325000000000001</v>
      </c>
      <c r="AS28" s="11">
        <f>AVERAGE('a=1922-23:d=1925-26'!AS28)</f>
        <v>55</v>
      </c>
    </row>
    <row r="29" spans="1:45" x14ac:dyDescent="0.25">
      <c r="A29" s="28" t="s">
        <v>55</v>
      </c>
      <c r="B29" s="10">
        <f>AVERAGE('a=1922-23:d=1925-26'!B29)</f>
        <v>337525</v>
      </c>
      <c r="C29" s="10">
        <f>AVERAGE('a=1922-23:d=1925-26'!C29)</f>
        <v>2348489</v>
      </c>
      <c r="D29" s="18">
        <f t="shared" si="0"/>
        <v>6.9579705207021698</v>
      </c>
      <c r="E29" s="10">
        <f>AVERAGE('a=1922-23:d=1925-26'!E29)</f>
        <v>8332.5</v>
      </c>
      <c r="F29" s="10">
        <f>AVERAGE('a=1922-23:d=1925-26'!F29)</f>
        <v>55048.25</v>
      </c>
      <c r="H29" s="10">
        <f>AVERAGE('a=1922-23:d=1925-26'!H29)</f>
        <v>187.81110380496537</v>
      </c>
      <c r="I29" s="10">
        <f>AVERAGE('a=1922-23:d=1925-26'!I29)</f>
        <v>3361.25</v>
      </c>
      <c r="J29" s="10">
        <f>AVERAGE('a=1922-23:d=1925-26'!J29)</f>
        <v>10762.5</v>
      </c>
      <c r="K29">
        <f>AVERAGE('a=1922-23:d=1925-26'!K29)</f>
        <v>114</v>
      </c>
      <c r="L29" s="10">
        <f>AVERAGE('a=1922-23:d=1925-26'!L29)</f>
        <v>9.955116980744414</v>
      </c>
      <c r="M29" s="10">
        <f>AVERAGE('a=1922-23:d=1925-26'!M29)</f>
        <v>31.898256310195062</v>
      </c>
      <c r="N29" s="10">
        <f>AVERAGE('a=1922-23:d=1925-26'!N29)</f>
        <v>42.022374484052598</v>
      </c>
      <c r="O29" s="10">
        <f>AVERAGE('a=1922-23:d=1925-26'!O29)</f>
        <v>3697.25</v>
      </c>
      <c r="Q29" s="10">
        <f>AVERAGE('a=1922-23:d=1925-26'!P29)</f>
        <v>1573.5</v>
      </c>
      <c r="R29" s="10">
        <f>AVERAGE('a=1922-23:d=1925-26'!R29)</f>
        <v>15.613901568176313</v>
      </c>
      <c r="S29" s="10">
        <f>AVERAGE('a=1922-23:d=1925-26'!S29)</f>
        <v>19672</v>
      </c>
      <c r="T29" s="10">
        <f>AVERAGE('a=1922-23:d=1925-26'!T29)</f>
        <v>15993</v>
      </c>
      <c r="U29" s="10">
        <f>AVERAGE('a=1922-23:d=1925-26'!U29)</f>
        <v>9375</v>
      </c>
      <c r="W29" s="10">
        <f>AVERAGE('a=1922-23:d=1925-26'!W29)</f>
        <v>133.41325743342031</v>
      </c>
      <c r="X29" s="10">
        <f>AVERAGE('a=1922-23:d=1925-26'!X29)</f>
        <v>6177.75</v>
      </c>
      <c r="Y29" s="10">
        <f>AVERAGE('a=1922-23:d=1925-26'!Y29)</f>
        <v>107.5</v>
      </c>
      <c r="AA29" s="10">
        <f>AVERAGE('a=1922-23:d=1925-26'!AA29)</f>
        <v>397.48893094545929</v>
      </c>
      <c r="AB29" s="10">
        <f>AVERAGE('a=1922-23:d=1925-26'!AB29)</f>
        <v>345</v>
      </c>
      <c r="AC29" s="10">
        <f>AVERAGE('a=1922-23:d=1925-26'!AC29)</f>
        <v>59953.5</v>
      </c>
      <c r="AD29" s="10">
        <f>AVERAGE('a=1922-23:d=1925-26'!AD29)</f>
        <v>6677</v>
      </c>
      <c r="AF29" s="10">
        <f>AVERAGE('a=1922-23:d=1925-26'!AF29)</f>
        <v>183.53146458379518</v>
      </c>
      <c r="AG29" s="10">
        <f>AVERAGE('a=1922-23:d=1925-26'!AG29)</f>
        <v>1566363.5</v>
      </c>
      <c r="AH29" s="10">
        <f>AVERAGE('a=1922-23:d=1925-26'!AH29)</f>
        <v>4641.2298979030784</v>
      </c>
      <c r="AI29" s="18">
        <f>AVERAGE('a=1922-23:d=1925-26'!AI29)</f>
        <v>8.6000500035214849</v>
      </c>
      <c r="AJ29" s="11">
        <f>AVERAGE('a=1922-23:d=1925-26'!AJ29)</f>
        <v>3.9762180775267599</v>
      </c>
      <c r="AL29">
        <f>SUM('a=1922-23:d=1925-26'!AN29)</f>
        <v>120</v>
      </c>
      <c r="AM29">
        <f>SUM('a=1922-23:d=1925-26'!AL29)</f>
        <v>0</v>
      </c>
      <c r="AN29" s="13">
        <f t="shared" si="1"/>
        <v>0</v>
      </c>
      <c r="AO29" s="35">
        <v>0</v>
      </c>
      <c r="AP29" s="36">
        <v>0</v>
      </c>
      <c r="AQ29" s="10">
        <f t="shared" si="2"/>
        <v>0</v>
      </c>
      <c r="AR29" s="11">
        <f>AVERAGE('a=1922-23:d=1925-26'!AR29)</f>
        <v>10.625</v>
      </c>
      <c r="AS29" s="11">
        <f>AVERAGE('a=1922-23:d=1925-26'!AS29)</f>
        <v>57.25</v>
      </c>
    </row>
    <row r="30" spans="1:45" x14ac:dyDescent="0.25">
      <c r="A30" s="28" t="s">
        <v>56</v>
      </c>
      <c r="B30" s="10">
        <f>AVERAGE('a=1922-23:d=1925-26'!B30)</f>
        <v>142575</v>
      </c>
      <c r="C30" s="10">
        <f>AVERAGE('a=1922-23:d=1925-26'!C30)</f>
        <v>8286503.25</v>
      </c>
      <c r="D30" s="18">
        <f t="shared" si="0"/>
        <v>58.120310362966862</v>
      </c>
      <c r="E30" s="10">
        <f>AVERAGE('a=1922-23:d=1925-26'!E30)</f>
        <v>13339.75</v>
      </c>
      <c r="F30" s="10">
        <f>AVERAGE('a=1922-23:d=1925-26'!F30)</f>
        <v>74719.5</v>
      </c>
      <c r="H30" s="10">
        <f>AVERAGE('a=1922-23:d=1925-26'!H30)</f>
        <v>617.85526547699988</v>
      </c>
      <c r="I30" s="10">
        <f>AVERAGE('a=1922-23:d=1925-26'!I30)</f>
        <v>1911.5</v>
      </c>
      <c r="J30" s="10">
        <f>AVERAGE('a=1922-23:d=1925-26'!J30)</f>
        <v>3475</v>
      </c>
      <c r="L30" s="10">
        <f>AVERAGE('a=1922-23:d=1925-26'!L30)</f>
        <v>13.407878358952505</v>
      </c>
      <c r="M30" s="10">
        <f>AVERAGE('a=1922-23:d=1925-26'!M30)</f>
        <v>24.372414000169492</v>
      </c>
      <c r="N30" s="10">
        <f>AVERAGE('a=1922-23:d=1925-26'!N30)</f>
        <v>37.780292359122001</v>
      </c>
      <c r="O30" s="10">
        <f>AVERAGE('a=1922-23:d=1925-26'!O30)</f>
        <v>2854.25</v>
      </c>
      <c r="Q30" s="10">
        <f>AVERAGE('a=1922-23:d=1925-26'!P30)</f>
        <v>1781.25</v>
      </c>
      <c r="R30" s="10">
        <f>AVERAGE('a=1922-23:d=1925-26'!R30)</f>
        <v>32.514298277359288</v>
      </c>
      <c r="S30" s="10">
        <f>AVERAGE('a=1922-23:d=1925-26'!S30)</f>
        <v>23162</v>
      </c>
      <c r="T30" s="10">
        <f>AVERAGE('a=1922-23:d=1925-26'!T30)</f>
        <v>3365.5</v>
      </c>
      <c r="U30" s="10">
        <f>AVERAGE('a=1922-23:d=1925-26'!U30)</f>
        <v>20994.25</v>
      </c>
      <c r="W30" s="10">
        <f>AVERAGE('a=1922-23:d=1925-26'!W30)</f>
        <v>333.27144346842022</v>
      </c>
      <c r="X30" s="10">
        <f>AVERAGE('a=1922-23:d=1925-26'!X30)</f>
        <v>6350.5</v>
      </c>
      <c r="Y30" s="10">
        <f>AVERAGE('a=1922-23:d=1925-26'!Y30)</f>
        <v>44.75</v>
      </c>
      <c r="AA30" s="10">
        <f>AVERAGE('a=1922-23:d=1925-26'!AA30)</f>
        <v>1066.2902084675179</v>
      </c>
      <c r="AB30" s="10">
        <f>AVERAGE('a=1922-23:d=1925-26'!AB30)</f>
        <v>6981.75</v>
      </c>
      <c r="AC30" s="10">
        <f>AVERAGE('a=1922-23:d=1925-26'!AC30)</f>
        <v>1535.5</v>
      </c>
      <c r="AD30" s="10">
        <f>AVERAGE('a=1922-23:d=1925-26'!AD30)</f>
        <v>0</v>
      </c>
      <c r="AF30" s="10">
        <f>AVERAGE('a=1922-23:d=1925-26'!AF30)</f>
        <v>59.68712393952346</v>
      </c>
      <c r="AG30" s="10">
        <f>AVERAGE('a=1922-23:d=1925-26'!AG30)</f>
        <v>4171272.25</v>
      </c>
      <c r="AH30" s="10">
        <f>AVERAGE('a=1922-23:d=1925-26'!AH30)</f>
        <v>29256.71543250373</v>
      </c>
      <c r="AI30" s="18">
        <f>AVERAGE('a=1922-23:d=1925-26'!AI30)</f>
        <v>3.6460221819828305</v>
      </c>
      <c r="AJ30" s="11">
        <f>AVERAGE('a=1922-23:d=1925-26'!AJ30)</f>
        <v>0.2038267103701395</v>
      </c>
      <c r="AL30">
        <f>SUM('a=1922-23:d=1925-26'!AN30)</f>
        <v>120</v>
      </c>
      <c r="AM30">
        <f>SUM('a=1922-23:d=1925-26'!AL30)</f>
        <v>0</v>
      </c>
      <c r="AN30" s="13">
        <f t="shared" si="1"/>
        <v>0</v>
      </c>
      <c r="AO30" s="35">
        <v>0</v>
      </c>
      <c r="AP30" s="36">
        <v>0</v>
      </c>
      <c r="AQ30" s="10">
        <f t="shared" si="2"/>
        <v>0</v>
      </c>
      <c r="AR30" s="11">
        <f>AVERAGE('a=1922-23:d=1925-26'!AR30)</f>
        <v>11.724999999999998</v>
      </c>
      <c r="AS30" s="11">
        <f>AVERAGE('a=1922-23:d=1925-26'!AS30)</f>
        <v>59.75</v>
      </c>
    </row>
    <row r="31" spans="1:45" x14ac:dyDescent="0.25">
      <c r="A31" s="28" t="s">
        <v>57</v>
      </c>
      <c r="B31" s="10">
        <f>AVERAGE('a=1922-23:d=1925-26'!B31)</f>
        <v>143930</v>
      </c>
      <c r="C31" s="10">
        <f>AVERAGE('a=1922-23:d=1925-26'!C31)</f>
        <v>949540.5</v>
      </c>
      <c r="D31" s="18">
        <f t="shared" si="0"/>
        <v>6.5972382408115058</v>
      </c>
      <c r="E31" s="10">
        <f>AVERAGE('a=1922-23:d=1925-26'!E31)</f>
        <v>14287.5</v>
      </c>
      <c r="F31" s="10">
        <f>AVERAGE('a=1922-23:d=1925-26'!F31)</f>
        <v>31655.5</v>
      </c>
      <c r="H31" s="10">
        <f>AVERAGE('a=1922-23:d=1925-26'!H31)</f>
        <v>319.09136087041634</v>
      </c>
      <c r="I31" s="10">
        <f>AVERAGE('a=1922-23:d=1925-26'!I31)</f>
        <v>3713.5</v>
      </c>
      <c r="J31" s="10">
        <f>AVERAGE('a=1922-23:d=1925-26'!J31)</f>
        <v>12619.25</v>
      </c>
      <c r="K31">
        <f>AVERAGE('a=1922-23:d=1925-26'!K31)</f>
        <v>1601.5</v>
      </c>
      <c r="L31" s="10">
        <f>AVERAGE('a=1922-23:d=1925-26'!L31)</f>
        <v>25.798960223668377</v>
      </c>
      <c r="M31" s="10">
        <f>AVERAGE('a=1922-23:d=1925-26'!M31)</f>
        <v>87.658771005825471</v>
      </c>
      <c r="N31" s="10">
        <f>AVERAGE('a=1922-23:d=1925-26'!N31)</f>
        <v>119.08135506641409</v>
      </c>
      <c r="O31" s="10">
        <f>AVERAGE('a=1922-23:d=1925-26'!O31)</f>
        <v>2294.75</v>
      </c>
      <c r="Q31" s="10">
        <f>AVERAGE('a=1922-23:d=1925-26'!P31)</f>
        <v>707.75</v>
      </c>
      <c r="R31" s="10">
        <f>AVERAGE('a=1922-23:d=1925-26'!R31)</f>
        <v>20.873839127841578</v>
      </c>
      <c r="S31" s="10">
        <f>AVERAGE('a=1922-23:d=1925-26'!S31)</f>
        <v>24126.5</v>
      </c>
      <c r="T31" s="10">
        <f>AVERAGE('a=1922-23:d=1925-26'!T31)</f>
        <v>5634</v>
      </c>
      <c r="U31" s="10">
        <f>AVERAGE('a=1922-23:d=1925-26'!U31)</f>
        <v>6146.25</v>
      </c>
      <c r="W31" s="10">
        <f>AVERAGE('a=1922-23:d=1925-26'!W31)</f>
        <v>249.32311138163641</v>
      </c>
      <c r="X31" s="10">
        <f>AVERAGE('a=1922-23:d=1925-26'!X31)</f>
        <v>5090.25</v>
      </c>
      <c r="Y31" s="10">
        <f>AVERAGE('a=1922-23:d=1925-26'!Y31)</f>
        <v>2076.25</v>
      </c>
      <c r="AA31" s="10">
        <f>AVERAGE('a=1922-23:d=1925-26'!AA31)</f>
        <v>758.14306305603122</v>
      </c>
      <c r="AB31" s="10">
        <f>AVERAGE('a=1922-23:d=1925-26'!AB31)</f>
        <v>2141.75</v>
      </c>
      <c r="AC31" s="10">
        <f>AVERAGE('a=1922-23:d=1925-26'!AC31)</f>
        <v>53486.25</v>
      </c>
      <c r="AD31" s="10">
        <f>AVERAGE('a=1922-23:d=1925-26'!AD31)</f>
        <v>11593</v>
      </c>
      <c r="AE31" s="10">
        <f>AVERAGE('a=1922-23:d=1925-26'!AE31)</f>
        <v>10161</v>
      </c>
      <c r="AF31" s="10">
        <f>AVERAGE('a=1922-23:d=1925-26'!AF31)</f>
        <v>423.68969731061793</v>
      </c>
      <c r="AG31" s="10">
        <f>AVERAGE('a=1922-23:d=1925-26'!AG31)</f>
        <v>805324.25</v>
      </c>
      <c r="AH31" s="10">
        <f>AVERAGE('a=1922-23:d=1925-26'!AH31)</f>
        <v>5596.2211441916688</v>
      </c>
      <c r="AI31" s="18">
        <f>AVERAGE('a=1922-23:d=1925-26'!AI31)</f>
        <v>13.56367301848837</v>
      </c>
      <c r="AJ31" s="11">
        <f>AVERAGE('a=1922-23:d=1925-26'!AJ31)</f>
        <v>7.607809340029025</v>
      </c>
      <c r="AL31">
        <f>SUM('a=1922-23:d=1925-26'!AN31)</f>
        <v>72</v>
      </c>
      <c r="AM31">
        <f>SUM('a=1922-23:d=1925-26'!AL31)</f>
        <v>47</v>
      </c>
      <c r="AN31" s="13">
        <f t="shared" si="1"/>
        <v>65.277777777777786</v>
      </c>
      <c r="AO31" s="35">
        <v>63.888888888888886</v>
      </c>
      <c r="AP31" s="36">
        <v>66.666666666666657</v>
      </c>
      <c r="AQ31" s="10">
        <f t="shared" si="2"/>
        <v>2.7777777777777715</v>
      </c>
      <c r="AR31" s="11">
        <f>AVERAGE('a=1922-23:d=1925-26'!AR31)</f>
        <v>10.475</v>
      </c>
      <c r="AS31" s="11">
        <f>AVERAGE('a=1922-23:d=1925-26'!AS31)</f>
        <v>51.5</v>
      </c>
    </row>
  </sheetData>
  <mergeCells count="7">
    <mergeCell ref="AR1:AS1"/>
    <mergeCell ref="E1:G1"/>
    <mergeCell ref="I1:K1"/>
    <mergeCell ref="O1:Q1"/>
    <mergeCell ref="S1:V1"/>
    <mergeCell ref="AB1:AC1"/>
    <mergeCell ref="AK1:AQ1"/>
  </mergeCells>
  <conditionalFormatting sqref="AQ4:AQ31">
    <cfRule type="cellIs" dxfId="1" priority="1" operator="lessThan">
      <formula>0</formula>
    </cfRule>
    <cfRule type="cellIs" dxfId="0" priority="2" operator="greaterThan">
      <formula>10</formula>
    </cfRule>
  </conditionalFormatting>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27"/>
  <sheetViews>
    <sheetView workbookViewId="0">
      <selection activeCell="J17" sqref="J17"/>
    </sheetView>
  </sheetViews>
  <sheetFormatPr defaultRowHeight="15" x14ac:dyDescent="0.25"/>
  <sheetData>
    <row r="4" spans="2:15" x14ac:dyDescent="0.25">
      <c r="B4" s="46" t="s">
        <v>116</v>
      </c>
    </row>
    <row r="5" spans="2:15" ht="15.75" thickBot="1" x14ac:dyDescent="0.3"/>
    <row r="6" spans="2:15" x14ac:dyDescent="0.25">
      <c r="B6" s="42"/>
      <c r="C6" s="42" t="s">
        <v>98</v>
      </c>
      <c r="D6" s="42" t="s">
        <v>99</v>
      </c>
      <c r="E6" s="42" t="s">
        <v>100</v>
      </c>
      <c r="F6" s="42" t="s">
        <v>101</v>
      </c>
      <c r="G6" s="42" t="s">
        <v>102</v>
      </c>
      <c r="H6" s="42" t="s">
        <v>103</v>
      </c>
      <c r="I6" s="42" t="s">
        <v>104</v>
      </c>
      <c r="J6" s="42" t="s">
        <v>105</v>
      </c>
      <c r="K6" s="42" t="s">
        <v>106</v>
      </c>
      <c r="L6" s="42" t="s">
        <v>107</v>
      </c>
      <c r="M6" s="42" t="s">
        <v>108</v>
      </c>
      <c r="N6" s="42" t="s">
        <v>28</v>
      </c>
      <c r="O6" s="42" t="s">
        <v>29</v>
      </c>
    </row>
    <row r="7" spans="2:15" x14ac:dyDescent="0.25">
      <c r="B7" s="43" t="s">
        <v>98</v>
      </c>
      <c r="C7" s="43">
        <v>1</v>
      </c>
      <c r="D7" s="43"/>
      <c r="E7" s="43"/>
      <c r="F7" s="43"/>
      <c r="G7" s="43"/>
      <c r="H7" s="43"/>
      <c r="I7" s="43"/>
      <c r="J7" s="43"/>
      <c r="K7" s="43"/>
      <c r="L7" s="43"/>
      <c r="M7" s="43"/>
      <c r="N7" s="43"/>
      <c r="O7" s="43"/>
    </row>
    <row r="8" spans="2:15" x14ac:dyDescent="0.25">
      <c r="B8" s="43" t="s">
        <v>99</v>
      </c>
      <c r="C8" s="45">
        <v>0.83607427841705551</v>
      </c>
      <c r="D8" s="43">
        <v>1</v>
      </c>
      <c r="E8" s="43"/>
      <c r="F8" s="43"/>
      <c r="G8" s="43"/>
      <c r="H8" s="43"/>
      <c r="I8" s="43"/>
      <c r="J8" s="43"/>
      <c r="K8" s="43"/>
      <c r="L8" s="43"/>
      <c r="M8" s="43"/>
      <c r="N8" s="43"/>
      <c r="O8" s="43"/>
    </row>
    <row r="9" spans="2:15" x14ac:dyDescent="0.25">
      <c r="B9" s="43" t="s">
        <v>100</v>
      </c>
      <c r="C9" s="47">
        <v>-0.15805332401414707</v>
      </c>
      <c r="D9" s="43">
        <v>0.19474954127017041</v>
      </c>
      <c r="E9" s="43">
        <v>1</v>
      </c>
      <c r="F9" s="43"/>
      <c r="G9" s="43"/>
      <c r="H9" s="43"/>
      <c r="I9" s="43"/>
      <c r="J9" s="43"/>
      <c r="K9" s="43"/>
      <c r="L9" s="43"/>
      <c r="M9" s="43"/>
      <c r="N9" s="43"/>
      <c r="O9" s="43"/>
    </row>
    <row r="10" spans="2:15" x14ac:dyDescent="0.25">
      <c r="B10" s="43" t="s">
        <v>101</v>
      </c>
      <c r="C10" s="43">
        <v>0.10978738202912806</v>
      </c>
      <c r="D10" s="43">
        <v>0.33622471887024363</v>
      </c>
      <c r="E10" s="45">
        <v>0.72089251752668826</v>
      </c>
      <c r="F10" s="43">
        <v>1</v>
      </c>
      <c r="G10" s="43"/>
      <c r="H10" s="43"/>
      <c r="I10" s="43"/>
      <c r="J10" s="43"/>
      <c r="K10" s="43"/>
      <c r="L10" s="43"/>
      <c r="M10" s="43"/>
      <c r="N10" s="43"/>
      <c r="O10" s="43"/>
    </row>
    <row r="11" spans="2:15" x14ac:dyDescent="0.25">
      <c r="B11" s="43" t="s">
        <v>102</v>
      </c>
      <c r="C11" s="43">
        <v>6.5304937739544364E-2</v>
      </c>
      <c r="D11" s="43">
        <v>0.32619547253902037</v>
      </c>
      <c r="E11" s="45">
        <v>0.80146743467755877</v>
      </c>
      <c r="F11" s="43">
        <v>0.99147843493316101</v>
      </c>
      <c r="G11" s="43">
        <v>1</v>
      </c>
      <c r="H11" s="43"/>
      <c r="I11" s="43"/>
      <c r="J11" s="43"/>
      <c r="K11" s="43"/>
      <c r="L11" s="43"/>
      <c r="M11" s="43"/>
      <c r="N11" s="43"/>
      <c r="O11" s="43"/>
    </row>
    <row r="12" spans="2:15" x14ac:dyDescent="0.25">
      <c r="B12" s="43" t="s">
        <v>103</v>
      </c>
      <c r="C12" s="43">
        <v>7.8994820829338619E-2</v>
      </c>
      <c r="D12" s="43">
        <v>0.36978445570305429</v>
      </c>
      <c r="E12" s="45">
        <v>0.63898568789315169</v>
      </c>
      <c r="F12" s="43">
        <v>0.27327952170698627</v>
      </c>
      <c r="G12" s="43">
        <v>0.34704686350182884</v>
      </c>
      <c r="H12" s="43">
        <v>1</v>
      </c>
      <c r="I12" s="43"/>
      <c r="J12" s="43"/>
      <c r="K12" s="43"/>
      <c r="L12" s="43"/>
      <c r="M12" s="43"/>
      <c r="N12" s="43"/>
      <c r="O12" s="43"/>
    </row>
    <row r="13" spans="2:15" x14ac:dyDescent="0.25">
      <c r="B13" s="43" t="s">
        <v>104</v>
      </c>
      <c r="C13" s="43">
        <v>0.33597253266421229</v>
      </c>
      <c r="D13" s="43">
        <v>0.61985945536119302</v>
      </c>
      <c r="E13" s="45">
        <v>0.60527016822626234</v>
      </c>
      <c r="F13" s="45">
        <v>0.68858056378643895</v>
      </c>
      <c r="G13" s="43">
        <v>0.70009580677067063</v>
      </c>
      <c r="H13" s="43">
        <v>0.5479025039183465</v>
      </c>
      <c r="I13" s="43">
        <v>1</v>
      </c>
      <c r="J13" s="43"/>
      <c r="K13" s="43"/>
      <c r="L13" s="43"/>
      <c r="M13" s="43"/>
      <c r="N13" s="43"/>
      <c r="O13" s="43"/>
    </row>
    <row r="14" spans="2:15" x14ac:dyDescent="0.25">
      <c r="B14" s="43" t="s">
        <v>105</v>
      </c>
      <c r="C14" s="45">
        <v>0.56287365489597241</v>
      </c>
      <c r="D14" s="43">
        <v>0.8465805537872847</v>
      </c>
      <c r="E14" s="45">
        <v>0.57821844780948883</v>
      </c>
      <c r="F14" s="43">
        <v>0.70008056551632769</v>
      </c>
      <c r="G14" s="43">
        <v>0.70689764278959721</v>
      </c>
      <c r="H14" s="43">
        <v>0.55123839710951428</v>
      </c>
      <c r="I14" s="43">
        <v>0.92019702064822917</v>
      </c>
      <c r="J14" s="43">
        <v>1</v>
      </c>
      <c r="K14" s="43"/>
      <c r="L14" s="43"/>
      <c r="M14" s="43"/>
      <c r="N14" s="43"/>
      <c r="O14" s="43"/>
    </row>
    <row r="15" spans="2:15" x14ac:dyDescent="0.25">
      <c r="B15" s="43" t="s">
        <v>106</v>
      </c>
      <c r="C15" s="43">
        <v>-7.072451867986515E-2</v>
      </c>
      <c r="D15" s="43">
        <v>0.15983447858780969</v>
      </c>
      <c r="E15" s="45">
        <v>0.57692550971266687</v>
      </c>
      <c r="F15" s="43">
        <v>0.32835037093730646</v>
      </c>
      <c r="G15" s="43">
        <v>0.40766892923411641</v>
      </c>
      <c r="H15" s="45">
        <v>0.62527570247158271</v>
      </c>
      <c r="I15" s="43">
        <v>0.36668679801828036</v>
      </c>
      <c r="J15" s="43">
        <v>0.35347370659592187</v>
      </c>
      <c r="K15" s="43">
        <v>1</v>
      </c>
      <c r="L15" s="43"/>
      <c r="M15" s="43"/>
      <c r="N15" s="43"/>
      <c r="O15" s="43"/>
    </row>
    <row r="16" spans="2:15" x14ac:dyDescent="0.25">
      <c r="B16" s="43" t="s">
        <v>107</v>
      </c>
      <c r="C16" s="43">
        <v>0.99024355707091649</v>
      </c>
      <c r="D16" s="43">
        <v>0.88780107333873071</v>
      </c>
      <c r="E16" s="43">
        <v>-5.0976849050536108E-2</v>
      </c>
      <c r="F16" s="43">
        <v>0.18693648381061131</v>
      </c>
      <c r="G16" s="43">
        <v>0.15250577051910832</v>
      </c>
      <c r="H16" s="43">
        <v>0.17748601297594063</v>
      </c>
      <c r="I16" s="43">
        <v>0.43947851492531043</v>
      </c>
      <c r="J16" s="43">
        <v>0.65778253026496603</v>
      </c>
      <c r="K16" s="43">
        <v>3.7131321282284614E-2</v>
      </c>
      <c r="L16" s="43">
        <v>1</v>
      </c>
      <c r="M16" s="43"/>
      <c r="N16" s="43"/>
      <c r="O16" s="43"/>
    </row>
    <row r="17" spans="2:15" x14ac:dyDescent="0.25">
      <c r="B17" s="43" t="s">
        <v>108</v>
      </c>
      <c r="C17" s="45">
        <v>-0.59495526827777467</v>
      </c>
      <c r="D17" s="43">
        <v>-0.31988184892731797</v>
      </c>
      <c r="E17" s="45">
        <v>0.56925181275954873</v>
      </c>
      <c r="F17" s="43">
        <v>0.37158916622978566</v>
      </c>
      <c r="G17" s="43">
        <v>0.4221569737475897</v>
      </c>
      <c r="H17" s="43">
        <v>0.25525113660406801</v>
      </c>
      <c r="I17" s="43">
        <v>0.29514436883531037</v>
      </c>
      <c r="J17" s="43">
        <v>9.114078993610969E-2</v>
      </c>
      <c r="K17" s="43">
        <v>0.29174551022225648</v>
      </c>
      <c r="L17" s="45">
        <v>-0.53083574599025196</v>
      </c>
      <c r="M17" s="43">
        <v>1</v>
      </c>
      <c r="N17" s="43"/>
      <c r="O17" s="43"/>
    </row>
    <row r="18" spans="2:15" x14ac:dyDescent="0.25">
      <c r="B18" s="43" t="s">
        <v>28</v>
      </c>
      <c r="C18" s="43">
        <v>4.3342872914532427E-3</v>
      </c>
      <c r="D18" s="43">
        <v>0.11952329779679542</v>
      </c>
      <c r="E18" s="43">
        <v>-7.4612840548250346E-3</v>
      </c>
      <c r="F18" s="43">
        <v>2.8851716972981344E-2</v>
      </c>
      <c r="G18" s="43">
        <v>1.0463613499793609E-2</v>
      </c>
      <c r="H18" s="43">
        <v>4.7411855896773818E-2</v>
      </c>
      <c r="I18" s="43">
        <v>0.11301600701739062</v>
      </c>
      <c r="J18" s="43">
        <v>0.11827943399565964</v>
      </c>
      <c r="K18" s="43">
        <v>-0.25210306186764198</v>
      </c>
      <c r="L18" s="43">
        <v>-7.482577206774409E-3</v>
      </c>
      <c r="M18" s="43">
        <v>8.2072679481756464E-2</v>
      </c>
      <c r="N18" s="43">
        <v>1</v>
      </c>
      <c r="O18" s="43"/>
    </row>
    <row r="19" spans="2:15" ht="15.75" thickBot="1" x14ac:dyDescent="0.3">
      <c r="B19" s="44" t="s">
        <v>29</v>
      </c>
      <c r="C19" s="44">
        <v>0.31572984594935022</v>
      </c>
      <c r="D19" s="44">
        <v>0.47979334862418205</v>
      </c>
      <c r="E19" s="44">
        <v>-9.24554202131041E-2</v>
      </c>
      <c r="F19" s="44">
        <v>4.2208147009400794E-2</v>
      </c>
      <c r="G19" s="44">
        <v>9.4073860616633795E-3</v>
      </c>
      <c r="H19" s="44">
        <v>8.9144451480533585E-2</v>
      </c>
      <c r="I19" s="44">
        <v>0.2352774403896872</v>
      </c>
      <c r="J19" s="44">
        <v>0.33905908532445206</v>
      </c>
      <c r="K19" s="44">
        <v>-0.22408765814208129</v>
      </c>
      <c r="L19" s="44">
        <v>0.32909737953454027</v>
      </c>
      <c r="M19" s="44">
        <v>-6.9199571497718104E-2</v>
      </c>
      <c r="N19" s="44">
        <v>0.55324997386525676</v>
      </c>
      <c r="O19" s="44">
        <v>1</v>
      </c>
    </row>
    <row r="21" spans="2:15" x14ac:dyDescent="0.25">
      <c r="B21" s="43" t="s">
        <v>109</v>
      </c>
    </row>
    <row r="23" spans="2:15" x14ac:dyDescent="0.25">
      <c r="B23" s="46" t="s">
        <v>113</v>
      </c>
    </row>
    <row r="24" spans="2:15" x14ac:dyDescent="0.25">
      <c r="B24" t="s">
        <v>110</v>
      </c>
    </row>
    <row r="25" spans="2:15" x14ac:dyDescent="0.25">
      <c r="B25" t="s">
        <v>111</v>
      </c>
    </row>
    <row r="26" spans="2:15" x14ac:dyDescent="0.25">
      <c r="B26" t="s">
        <v>112</v>
      </c>
    </row>
    <row r="27" spans="2:15" x14ac:dyDescent="0.25">
      <c r="B27" t="s">
        <v>115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R1" zoomScale="60" zoomScaleNormal="60" workbookViewId="0">
      <selection activeCell="K2" sqref="K2"/>
    </sheetView>
  </sheetViews>
  <sheetFormatPr defaultColWidth="8.85546875" defaultRowHeight="15" x14ac:dyDescent="0.25"/>
  <cols>
    <col min="1" max="1" width="19.7109375" style="1" customWidth="1"/>
    <col min="2" max="2" width="11.5703125" style="10" customWidth="1"/>
    <col min="3" max="3" width="13.7109375" style="10" customWidth="1"/>
    <col min="4" max="4" width="13.7109375" style="18" customWidth="1"/>
    <col min="5" max="7" width="10.42578125" style="10" customWidth="1"/>
    <col min="8" max="8" width="11.42578125" style="25" customWidth="1"/>
    <col min="9" max="9" width="8.85546875" style="10"/>
    <col min="10" max="13" width="10.28515625" style="10" customWidth="1"/>
    <col min="14" max="14" width="10.28515625" style="25" customWidth="1"/>
    <col min="15" max="17" width="8.85546875" style="10"/>
    <col min="18" max="18" width="11" style="12" customWidth="1"/>
    <col min="19" max="20" width="8.85546875" style="10"/>
    <col min="21" max="21" width="10.42578125" style="10" customWidth="1"/>
    <col min="22" max="22" width="8.85546875" style="10"/>
    <col min="23" max="23" width="10.28515625" style="12" customWidth="1"/>
    <col min="24" max="26" width="8.85546875" style="10"/>
    <col min="27" max="27" width="13" style="12" customWidth="1"/>
    <col min="28" max="28" width="8.85546875" style="10"/>
    <col min="29" max="31" width="12.140625" style="10" customWidth="1"/>
    <col min="32" max="32" width="17.28515625" style="12" customWidth="1"/>
    <col min="33" max="33" width="13.42578125" style="10" customWidth="1"/>
    <col min="34" max="34" width="12.140625" style="10" customWidth="1"/>
    <col min="35" max="36" width="12.140625" style="25" customWidth="1"/>
    <col min="37" max="39" width="8.85546875" style="13"/>
    <col min="40" max="40" width="8.85546875" style="10"/>
    <col min="41" max="43" width="8.85546875" style="12"/>
    <col min="44" max="44" width="8.85546875" style="11"/>
    <col min="45" max="16384" width="8.85546875" style="10"/>
  </cols>
  <sheetData>
    <row r="1" spans="1:49" s="1" customFormat="1" ht="56.1" customHeight="1" x14ac:dyDescent="0.25">
      <c r="A1" s="1"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D1" s="5"/>
      <c r="AE1" s="5"/>
      <c r="AF1" s="8" t="s">
        <v>68</v>
      </c>
      <c r="AG1" s="8"/>
      <c r="AH1" s="17" t="s">
        <v>69</v>
      </c>
      <c r="AI1" s="23" t="s">
        <v>70</v>
      </c>
      <c r="AJ1" s="23" t="s">
        <v>71</v>
      </c>
      <c r="AK1" s="60" t="s">
        <v>5</v>
      </c>
      <c r="AL1" s="60"/>
      <c r="AM1" s="60"/>
      <c r="AN1" s="60"/>
      <c r="AO1" s="60"/>
      <c r="AP1" s="60"/>
      <c r="AQ1" s="60"/>
      <c r="AR1" s="60" t="s">
        <v>6</v>
      </c>
      <c r="AS1" s="60"/>
      <c r="AT1" s="6"/>
      <c r="AU1" s="6"/>
      <c r="AV1" s="6"/>
      <c r="AW1" s="6"/>
    </row>
    <row r="2" spans="1:49" s="1"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6" t="s">
        <v>14</v>
      </c>
      <c r="Q2" s="15" t="s">
        <v>62</v>
      </c>
      <c r="R2" s="8"/>
      <c r="S2" s="6" t="s">
        <v>15</v>
      </c>
      <c r="T2" s="6" t="s">
        <v>16</v>
      </c>
      <c r="U2" s="6" t="s">
        <v>17</v>
      </c>
      <c r="V2" s="15" t="s">
        <v>62</v>
      </c>
      <c r="W2" s="8"/>
      <c r="X2" s="6" t="s">
        <v>18</v>
      </c>
      <c r="Y2" s="6" t="s">
        <v>19</v>
      </c>
      <c r="Z2" s="15" t="s">
        <v>62</v>
      </c>
      <c r="AA2" s="8"/>
      <c r="AB2" s="6" t="s">
        <v>20</v>
      </c>
      <c r="AC2" s="6" t="s">
        <v>21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1" t="s">
        <v>29</v>
      </c>
      <c r="AU2" s="6"/>
    </row>
    <row r="3" spans="1:49" x14ac:dyDescent="0.25">
      <c r="R3" s="25"/>
    </row>
    <row r="4" spans="1:49" x14ac:dyDescent="0.25">
      <c r="A4" s="1" t="s">
        <v>30</v>
      </c>
      <c r="B4" s="10">
        <v>169200</v>
      </c>
      <c r="C4" s="10">
        <v>1035200</v>
      </c>
      <c r="D4" s="18">
        <f t="shared" ref="D4:D31" si="0">C4/B4</f>
        <v>6.1182033096926718</v>
      </c>
      <c r="E4" s="10">
        <v>8849</v>
      </c>
      <c r="F4" s="10">
        <v>44090</v>
      </c>
      <c r="H4" s="25">
        <f t="shared" ref="H4:H31" si="1">(E4+F4)/(B4/1000)</f>
        <v>312.87825059101658</v>
      </c>
      <c r="I4" s="10">
        <v>2888</v>
      </c>
      <c r="J4" s="10">
        <v>18425</v>
      </c>
      <c r="L4" s="10">
        <f t="shared" ref="L4:L31" si="2">I4/(B4/1000)</f>
        <v>17.06855791962175</v>
      </c>
      <c r="M4" s="10">
        <f t="shared" ref="M4:M31" si="3">J4/(B4/1000)</f>
        <v>108.89479905437354</v>
      </c>
      <c r="N4" s="25">
        <f t="shared" ref="N4:N31" si="4">(I4+J4+K4)/(B4/1000)</f>
        <v>125.96335697399527</v>
      </c>
      <c r="O4" s="10">
        <v>6490</v>
      </c>
      <c r="P4" s="10">
        <v>1361</v>
      </c>
      <c r="R4" s="25">
        <f t="shared" ref="R4:R31" si="5">(O4+P4+Q4)/(B4/1000)</f>
        <v>46.400709219858157</v>
      </c>
      <c r="S4" s="10">
        <v>29213</v>
      </c>
      <c r="T4" s="10">
        <v>832</v>
      </c>
      <c r="U4" s="10">
        <v>5400</v>
      </c>
      <c r="W4" s="12">
        <f t="shared" ref="W4:W31" si="6">(S4+T4+U4+V4)/(B4/1000)</f>
        <v>209.48581560283688</v>
      </c>
      <c r="X4" s="10">
        <v>6497</v>
      </c>
      <c r="Y4" s="10">
        <v>67</v>
      </c>
      <c r="AA4" s="12">
        <f t="shared" ref="AA4:AA31" si="7">(E4+F4+G4+I4+J4+K4+O4+P4+Q4+S4+T4+U4+V4+X4+Y4+Z4)/(B4/1000)</f>
        <v>733.5224586288416</v>
      </c>
      <c r="AB4" s="10">
        <v>6842</v>
      </c>
      <c r="AC4" s="10">
        <v>10846</v>
      </c>
      <c r="AF4" s="12">
        <f>SUM(AB4:AC4:AD4:AE4)/(B4/1000)</f>
        <v>104.53900709219859</v>
      </c>
      <c r="AG4" s="10">
        <v>888658</v>
      </c>
      <c r="AH4" s="10">
        <f t="shared" ref="AH4:AH31" si="8">AG4/(B4/1000)</f>
        <v>5252.1158392434991</v>
      </c>
      <c r="AI4" s="25">
        <f t="shared" ref="AI4:AI31" si="9">AA4/AH4*100</f>
        <v>13.966227727652255</v>
      </c>
      <c r="AJ4" s="25">
        <f t="shared" ref="AJ4:AJ31" si="10">AF4/AH4*100</f>
        <v>1.9904170108185602</v>
      </c>
      <c r="AK4" s="13">
        <v>21</v>
      </c>
      <c r="AL4" s="13">
        <v>33</v>
      </c>
      <c r="AM4" s="13">
        <v>0</v>
      </c>
      <c r="AN4" s="10">
        <v>54</v>
      </c>
      <c r="AO4" s="12">
        <f t="shared" ref="AO4:AO31" si="11">AK4/AN4*100</f>
        <v>38.888888888888893</v>
      </c>
      <c r="AP4" s="12">
        <f t="shared" ref="AP4:AP31" si="12">AL4/AN4*100</f>
        <v>61.111111111111114</v>
      </c>
      <c r="AQ4" s="12">
        <f t="shared" ref="AQ4:AQ31" si="13">AM4/AN4*100</f>
        <v>0</v>
      </c>
      <c r="AR4" s="11">
        <v>10.8</v>
      </c>
      <c r="AS4" s="10">
        <v>50</v>
      </c>
    </row>
    <row r="5" spans="1:49" x14ac:dyDescent="0.25">
      <c r="A5" s="1" t="s">
        <v>31</v>
      </c>
      <c r="B5" s="10">
        <v>121100</v>
      </c>
      <c r="C5" s="10">
        <v>1025234</v>
      </c>
      <c r="D5" s="18">
        <f t="shared" si="0"/>
        <v>8.4660115606936408</v>
      </c>
      <c r="E5" s="10">
        <v>13694</v>
      </c>
      <c r="F5" s="10">
        <v>27306</v>
      </c>
      <c r="H5" s="25">
        <f t="shared" si="1"/>
        <v>338.56317093311316</v>
      </c>
      <c r="I5" s="10">
        <v>2171</v>
      </c>
      <c r="J5" s="10">
        <v>13435</v>
      </c>
      <c r="L5" s="10">
        <f t="shared" si="2"/>
        <v>17.927332782824113</v>
      </c>
      <c r="M5" s="10">
        <f t="shared" si="3"/>
        <v>110.94137076796036</v>
      </c>
      <c r="N5" s="25">
        <f t="shared" si="4"/>
        <v>128.86870355078449</v>
      </c>
      <c r="O5" s="10">
        <v>4228</v>
      </c>
      <c r="P5" s="10">
        <v>853</v>
      </c>
      <c r="R5" s="25">
        <f t="shared" si="5"/>
        <v>41.957060280759706</v>
      </c>
      <c r="S5" s="10">
        <v>18090</v>
      </c>
      <c r="T5" s="10">
        <v>8009</v>
      </c>
      <c r="U5" s="10">
        <v>8744</v>
      </c>
      <c r="W5" s="12">
        <f t="shared" si="6"/>
        <v>287.72089182493806</v>
      </c>
      <c r="X5" s="10">
        <v>8048</v>
      </c>
      <c r="Y5" s="10">
        <v>685</v>
      </c>
      <c r="AA5" s="12">
        <f t="shared" si="7"/>
        <v>869.2237819983485</v>
      </c>
      <c r="AB5" s="10">
        <v>6100</v>
      </c>
      <c r="AC5" s="10">
        <v>3450</v>
      </c>
      <c r="AF5" s="12">
        <f>SUM(AB5:AC5:AD5:AE5)/(B5/1000)</f>
        <v>78.860445912469032</v>
      </c>
      <c r="AG5" s="10">
        <v>1005709</v>
      </c>
      <c r="AH5" s="10">
        <f t="shared" si="8"/>
        <v>8304.7811725846404</v>
      </c>
      <c r="AI5" s="25">
        <f t="shared" si="9"/>
        <v>10.466546486110795</v>
      </c>
      <c r="AJ5" s="25">
        <f t="shared" si="10"/>
        <v>0.94957885432068312</v>
      </c>
      <c r="AK5" s="13">
        <v>11</v>
      </c>
      <c r="AL5" s="13">
        <v>38</v>
      </c>
      <c r="AM5" s="13">
        <v>5</v>
      </c>
      <c r="AN5" s="10">
        <v>54</v>
      </c>
      <c r="AO5" s="12">
        <f t="shared" si="11"/>
        <v>20.37037037037037</v>
      </c>
      <c r="AP5" s="12">
        <f t="shared" si="12"/>
        <v>70.370370370370367</v>
      </c>
      <c r="AQ5" s="12">
        <f t="shared" si="13"/>
        <v>9.2592592592592595</v>
      </c>
      <c r="AR5" s="11">
        <v>12.2</v>
      </c>
      <c r="AS5" s="10">
        <v>73</v>
      </c>
    </row>
    <row r="6" spans="1:49" x14ac:dyDescent="0.25">
      <c r="A6" s="1" t="s">
        <v>32</v>
      </c>
      <c r="B6" s="10">
        <v>118400</v>
      </c>
      <c r="C6" s="10">
        <v>580120</v>
      </c>
      <c r="D6" s="18">
        <f t="shared" si="0"/>
        <v>4.8996621621621621</v>
      </c>
      <c r="E6" s="10">
        <v>10243</v>
      </c>
      <c r="F6" s="10">
        <v>25449</v>
      </c>
      <c r="H6" s="25">
        <f t="shared" si="1"/>
        <v>301.45270270270271</v>
      </c>
      <c r="I6" s="10">
        <v>1869</v>
      </c>
      <c r="J6" s="10">
        <v>8399</v>
      </c>
      <c r="L6" s="10">
        <f t="shared" si="2"/>
        <v>15.785472972972972</v>
      </c>
      <c r="M6" s="10">
        <f t="shared" si="3"/>
        <v>70.9375</v>
      </c>
      <c r="N6" s="25">
        <f t="shared" si="4"/>
        <v>86.722972972972968</v>
      </c>
      <c r="O6" s="10">
        <v>2350</v>
      </c>
      <c r="P6" s="10">
        <v>500</v>
      </c>
      <c r="R6" s="25">
        <f t="shared" si="5"/>
        <v>24.070945945945944</v>
      </c>
      <c r="S6" s="10">
        <v>9474</v>
      </c>
      <c r="T6" s="10">
        <v>285</v>
      </c>
      <c r="U6" s="10">
        <v>3635</v>
      </c>
      <c r="W6" s="12">
        <f t="shared" si="6"/>
        <v>113.125</v>
      </c>
      <c r="X6" s="10">
        <v>7630</v>
      </c>
      <c r="Y6" s="10">
        <v>122</v>
      </c>
      <c r="AA6" s="12">
        <f t="shared" si="7"/>
        <v>590.84459459459458</v>
      </c>
      <c r="AB6" s="10">
        <v>1046</v>
      </c>
      <c r="AC6" s="10">
        <v>12661</v>
      </c>
      <c r="AF6" s="12">
        <f>SUM(AB6:AC6:AD6:AE6)/(B6/1000)</f>
        <v>115.76858108108108</v>
      </c>
      <c r="AG6" s="10">
        <v>552782</v>
      </c>
      <c r="AH6" s="10">
        <f t="shared" si="8"/>
        <v>4668.7668918918916</v>
      </c>
      <c r="AI6" s="25">
        <f t="shared" si="9"/>
        <v>12.655260120626217</v>
      </c>
      <c r="AJ6" s="25">
        <f t="shared" si="10"/>
        <v>2.4796393514984207</v>
      </c>
      <c r="AK6" s="13">
        <v>15</v>
      </c>
      <c r="AL6" s="13">
        <v>15</v>
      </c>
      <c r="AM6" s="13">
        <v>0</v>
      </c>
      <c r="AN6" s="10">
        <v>30</v>
      </c>
      <c r="AO6" s="12">
        <f t="shared" si="11"/>
        <v>50</v>
      </c>
      <c r="AP6" s="12">
        <f t="shared" si="12"/>
        <v>50</v>
      </c>
      <c r="AQ6" s="12">
        <f t="shared" si="13"/>
        <v>0</v>
      </c>
      <c r="AR6" s="11">
        <v>11.4</v>
      </c>
      <c r="AS6" s="10">
        <v>70</v>
      </c>
    </row>
    <row r="7" spans="1:49" x14ac:dyDescent="0.25">
      <c r="A7" s="1" t="s">
        <v>33</v>
      </c>
      <c r="B7" s="10">
        <v>270300</v>
      </c>
      <c r="C7" s="10">
        <v>1393814</v>
      </c>
      <c r="D7" s="18">
        <f t="shared" si="0"/>
        <v>5.1565445800961891</v>
      </c>
      <c r="E7" s="10">
        <v>10023</v>
      </c>
      <c r="F7" s="10">
        <v>64466</v>
      </c>
      <c r="H7" s="25">
        <f t="shared" si="1"/>
        <v>275.57898631150573</v>
      </c>
      <c r="I7" s="10">
        <v>3259</v>
      </c>
      <c r="J7" s="10">
        <v>9247</v>
      </c>
      <c r="L7" s="10">
        <f t="shared" si="2"/>
        <v>12.056973732889382</v>
      </c>
      <c r="M7" s="10">
        <f t="shared" si="3"/>
        <v>34.210136884942656</v>
      </c>
      <c r="N7" s="25">
        <f t="shared" si="4"/>
        <v>46.267110617832039</v>
      </c>
      <c r="O7" s="10">
        <v>3742</v>
      </c>
      <c r="P7" s="10">
        <v>1193</v>
      </c>
      <c r="R7" s="25">
        <f t="shared" si="5"/>
        <v>18.257491675915649</v>
      </c>
      <c r="S7" s="10">
        <v>38826</v>
      </c>
      <c r="T7" s="10">
        <v>11578</v>
      </c>
      <c r="U7" s="10">
        <v>6531</v>
      </c>
      <c r="W7" s="12">
        <f t="shared" si="6"/>
        <v>210.63633000369958</v>
      </c>
      <c r="X7" s="10">
        <v>6462</v>
      </c>
      <c r="Y7" s="10">
        <v>150</v>
      </c>
      <c r="AA7" s="12">
        <f t="shared" si="7"/>
        <v>575.20162782093962</v>
      </c>
      <c r="AB7" s="10">
        <v>12402</v>
      </c>
      <c r="AC7" s="10">
        <v>44692</v>
      </c>
      <c r="AF7" s="12">
        <f>SUM(AB7:AC7:AD7:AE7)/(B7/1000)</f>
        <v>211.22456529781724</v>
      </c>
      <c r="AG7" s="10">
        <v>1405719</v>
      </c>
      <c r="AH7" s="10">
        <f t="shared" si="8"/>
        <v>5200.5882352941171</v>
      </c>
      <c r="AI7" s="25">
        <f t="shared" si="9"/>
        <v>11.060318598525026</v>
      </c>
      <c r="AJ7" s="25">
        <f t="shared" si="10"/>
        <v>4.0615514195938163</v>
      </c>
      <c r="AK7" s="13">
        <v>51</v>
      </c>
      <c r="AL7" s="13">
        <v>9</v>
      </c>
      <c r="AM7" s="13">
        <v>0</v>
      </c>
      <c r="AN7" s="10">
        <v>60</v>
      </c>
      <c r="AO7" s="12">
        <f t="shared" si="11"/>
        <v>85</v>
      </c>
      <c r="AP7" s="12">
        <f t="shared" si="12"/>
        <v>15</v>
      </c>
      <c r="AQ7" s="12">
        <f t="shared" si="13"/>
        <v>0</v>
      </c>
      <c r="AR7" s="11">
        <v>11.1</v>
      </c>
      <c r="AS7" s="10">
        <v>57</v>
      </c>
    </row>
    <row r="8" spans="1:49" x14ac:dyDescent="0.25">
      <c r="A8" s="1" t="s">
        <v>34</v>
      </c>
      <c r="B8" s="10">
        <v>63920</v>
      </c>
      <c r="C8" s="10">
        <v>938027</v>
      </c>
      <c r="D8" s="18">
        <f t="shared" si="0"/>
        <v>14.675015644555694</v>
      </c>
      <c r="E8" s="10">
        <v>3025</v>
      </c>
      <c r="F8" s="10">
        <v>19049</v>
      </c>
      <c r="H8" s="25">
        <f t="shared" si="1"/>
        <v>345.33792240300374</v>
      </c>
      <c r="I8" s="10">
        <v>1259</v>
      </c>
      <c r="J8" s="10">
        <v>2123</v>
      </c>
      <c r="L8" s="10">
        <f t="shared" si="2"/>
        <v>19.696495619524406</v>
      </c>
      <c r="M8" s="10">
        <f t="shared" si="3"/>
        <v>33.213391739674591</v>
      </c>
      <c r="N8" s="25">
        <f t="shared" si="4"/>
        <v>52.909887359198997</v>
      </c>
      <c r="O8" s="10">
        <v>1000</v>
      </c>
      <c r="P8" s="10">
        <v>292</v>
      </c>
      <c r="R8" s="25">
        <f t="shared" si="5"/>
        <v>20.212765957446809</v>
      </c>
      <c r="S8" s="10">
        <v>9199</v>
      </c>
      <c r="T8" s="10">
        <v>579</v>
      </c>
      <c r="U8" s="10">
        <v>2078</v>
      </c>
      <c r="W8" s="12">
        <f t="shared" si="6"/>
        <v>185.48185231539424</v>
      </c>
      <c r="X8" s="10">
        <v>2362</v>
      </c>
      <c r="Y8" s="10">
        <v>33</v>
      </c>
      <c r="AA8" s="12">
        <f t="shared" si="7"/>
        <v>641.41113892365456</v>
      </c>
      <c r="AB8" s="10">
        <v>8967</v>
      </c>
      <c r="AC8" s="10">
        <v>122</v>
      </c>
      <c r="AF8" s="12">
        <f>SUM(AB8:AC8:AD8:AE8)/(B8/1000)</f>
        <v>142.19336670838547</v>
      </c>
      <c r="AG8" s="10">
        <v>654539</v>
      </c>
      <c r="AH8" s="10">
        <f t="shared" si="8"/>
        <v>10239.971839799749</v>
      </c>
      <c r="AI8" s="25">
        <f t="shared" si="9"/>
        <v>6.2637978791179743</v>
      </c>
      <c r="AJ8" s="25">
        <f t="shared" si="10"/>
        <v>1.3886109154687496</v>
      </c>
      <c r="AK8" s="13">
        <v>36</v>
      </c>
      <c r="AL8" s="13">
        <v>0</v>
      </c>
      <c r="AM8" s="13">
        <v>0</v>
      </c>
      <c r="AN8" s="10">
        <v>36</v>
      </c>
      <c r="AO8" s="12">
        <f t="shared" si="11"/>
        <v>100</v>
      </c>
      <c r="AP8" s="12">
        <f t="shared" si="12"/>
        <v>0</v>
      </c>
      <c r="AQ8" s="12">
        <f t="shared" si="13"/>
        <v>0</v>
      </c>
      <c r="AR8" s="11">
        <v>12.5</v>
      </c>
      <c r="AS8" s="10">
        <v>56</v>
      </c>
    </row>
    <row r="9" spans="1:49" x14ac:dyDescent="0.25">
      <c r="A9" s="1" t="s">
        <v>35</v>
      </c>
      <c r="B9" s="10">
        <v>114100</v>
      </c>
      <c r="C9" s="10">
        <v>659448</v>
      </c>
      <c r="D9" s="18">
        <f t="shared" si="0"/>
        <v>5.7795617879053465</v>
      </c>
      <c r="E9" s="10">
        <v>5671</v>
      </c>
      <c r="F9" s="10">
        <v>21536</v>
      </c>
      <c r="H9" s="25">
        <f t="shared" si="1"/>
        <v>238.44872918492553</v>
      </c>
      <c r="I9" s="10">
        <v>2134</v>
      </c>
      <c r="J9" s="10">
        <v>7195</v>
      </c>
      <c r="L9" s="10">
        <f t="shared" si="2"/>
        <v>18.702892199824717</v>
      </c>
      <c r="M9" s="10">
        <f t="shared" si="3"/>
        <v>63.058720420683613</v>
      </c>
      <c r="N9" s="25">
        <f t="shared" si="4"/>
        <v>81.76161262050833</v>
      </c>
      <c r="O9" s="10">
        <v>3211</v>
      </c>
      <c r="P9" s="10">
        <v>499</v>
      </c>
      <c r="R9" s="25">
        <f t="shared" si="5"/>
        <v>32.515337423312886</v>
      </c>
      <c r="S9" s="10">
        <v>15021</v>
      </c>
      <c r="T9" s="10">
        <v>2286</v>
      </c>
      <c r="U9" s="10">
        <v>2909</v>
      </c>
      <c r="W9" s="12">
        <f t="shared" si="6"/>
        <v>177.17791411042947</v>
      </c>
      <c r="X9" s="10">
        <v>4492</v>
      </c>
      <c r="Y9" s="10">
        <v>49</v>
      </c>
      <c r="AA9" s="12">
        <f t="shared" si="7"/>
        <v>569.70201577563546</v>
      </c>
      <c r="AB9" s="10">
        <v>332</v>
      </c>
      <c r="AC9" s="10">
        <v>25032</v>
      </c>
      <c r="AF9" s="12">
        <f>SUM(AB9:AC9:AD9:AE9)/(B9/1000)</f>
        <v>222.296231375986</v>
      </c>
      <c r="AG9" s="10">
        <v>590589</v>
      </c>
      <c r="AH9" s="10">
        <f t="shared" si="8"/>
        <v>5176.0648553900091</v>
      </c>
      <c r="AI9" s="25">
        <f t="shared" si="9"/>
        <v>11.006469812339885</v>
      </c>
      <c r="AJ9" s="25">
        <f t="shared" si="10"/>
        <v>4.2946956343582423</v>
      </c>
      <c r="AK9" s="13">
        <v>18</v>
      </c>
      <c r="AL9" s="13">
        <v>18</v>
      </c>
      <c r="AM9" s="13">
        <v>0</v>
      </c>
      <c r="AN9" s="10">
        <v>36</v>
      </c>
      <c r="AO9" s="12">
        <f t="shared" si="11"/>
        <v>50</v>
      </c>
      <c r="AP9" s="12">
        <f t="shared" si="12"/>
        <v>50</v>
      </c>
      <c r="AQ9" s="12">
        <f t="shared" si="13"/>
        <v>0</v>
      </c>
      <c r="AR9" s="11">
        <v>11.1</v>
      </c>
      <c r="AS9" s="10">
        <v>59</v>
      </c>
    </row>
    <row r="10" spans="1:49" x14ac:dyDescent="0.25">
      <c r="A10" s="1" t="s">
        <v>36</v>
      </c>
      <c r="B10" s="10">
        <v>76840</v>
      </c>
      <c r="C10" s="10">
        <v>1090920</v>
      </c>
      <c r="D10" s="18">
        <f t="shared" si="0"/>
        <v>14.197293076522644</v>
      </c>
      <c r="E10" s="10">
        <v>3105</v>
      </c>
      <c r="F10" s="10">
        <v>34175</v>
      </c>
      <c r="H10" s="25">
        <f t="shared" si="1"/>
        <v>485.16397709526285</v>
      </c>
      <c r="I10" s="10">
        <v>1438</v>
      </c>
      <c r="J10" s="10">
        <v>4624</v>
      </c>
      <c r="L10" s="10">
        <f t="shared" si="2"/>
        <v>18.714211348256114</v>
      </c>
      <c r="M10" s="10">
        <f t="shared" si="3"/>
        <v>60.176991150442475</v>
      </c>
      <c r="N10" s="25">
        <f t="shared" si="4"/>
        <v>78.89120249869859</v>
      </c>
      <c r="O10" s="10">
        <v>2034</v>
      </c>
      <c r="P10" s="10">
        <v>437</v>
      </c>
      <c r="R10" s="25">
        <f t="shared" si="5"/>
        <v>32.157730348776674</v>
      </c>
      <c r="S10" s="10">
        <v>0</v>
      </c>
      <c r="T10" s="10">
        <v>2909</v>
      </c>
      <c r="U10" s="10">
        <v>7301</v>
      </c>
      <c r="W10" s="12">
        <f t="shared" si="6"/>
        <v>132.87350338365434</v>
      </c>
      <c r="X10" s="10">
        <v>5689</v>
      </c>
      <c r="Y10" s="10">
        <v>46</v>
      </c>
      <c r="AA10" s="12">
        <f t="shared" si="7"/>
        <v>803.72201978136388</v>
      </c>
      <c r="AB10" s="10">
        <v>0</v>
      </c>
      <c r="AC10" s="10">
        <v>0</v>
      </c>
      <c r="AF10" s="12">
        <f>SUM(AB10:AC10:AD10:AE10)/(B10/1000)</f>
        <v>0</v>
      </c>
      <c r="AG10" s="10">
        <v>694904</v>
      </c>
      <c r="AH10" s="10">
        <f t="shared" si="8"/>
        <v>9043.5190005205623</v>
      </c>
      <c r="AI10" s="25">
        <f t="shared" si="9"/>
        <v>8.8872707597020586</v>
      </c>
      <c r="AJ10" s="25">
        <f t="shared" si="10"/>
        <v>0</v>
      </c>
      <c r="AK10" s="13">
        <v>46</v>
      </c>
      <c r="AL10" s="13">
        <v>4</v>
      </c>
      <c r="AM10" s="13">
        <v>4</v>
      </c>
      <c r="AN10" s="10">
        <v>54</v>
      </c>
      <c r="AO10" s="12">
        <f t="shared" si="11"/>
        <v>85.18518518518519</v>
      </c>
      <c r="AP10" s="12">
        <f t="shared" si="12"/>
        <v>7.4074074074074066</v>
      </c>
      <c r="AQ10" s="12">
        <f t="shared" si="13"/>
        <v>7.4074074074074066</v>
      </c>
      <c r="AR10" s="11">
        <v>13.2</v>
      </c>
      <c r="AS10" s="10">
        <v>61</v>
      </c>
    </row>
    <row r="11" spans="1:49" x14ac:dyDescent="0.25">
      <c r="A11" s="1" t="s">
        <v>37</v>
      </c>
      <c r="B11" s="10">
        <v>159500</v>
      </c>
      <c r="C11" s="10">
        <v>969199</v>
      </c>
      <c r="D11" s="18">
        <f t="shared" si="0"/>
        <v>6.0764827586206893</v>
      </c>
      <c r="E11" s="10">
        <v>3443</v>
      </c>
      <c r="F11" s="10">
        <v>34075</v>
      </c>
      <c r="H11" s="25">
        <f t="shared" si="1"/>
        <v>235.22257053291537</v>
      </c>
      <c r="I11" s="10">
        <v>3273</v>
      </c>
      <c r="J11" s="10">
        <v>6579</v>
      </c>
      <c r="L11" s="10">
        <f t="shared" si="2"/>
        <v>20.520376175548588</v>
      </c>
      <c r="M11" s="10">
        <f t="shared" si="3"/>
        <v>41.247648902821318</v>
      </c>
      <c r="N11" s="25">
        <f t="shared" si="4"/>
        <v>61.768025078369909</v>
      </c>
      <c r="O11" s="10">
        <v>3111</v>
      </c>
      <c r="P11" s="10">
        <v>971</v>
      </c>
      <c r="R11" s="25">
        <f t="shared" si="5"/>
        <v>25.592476489028215</v>
      </c>
      <c r="S11" s="10">
        <v>15768</v>
      </c>
      <c r="T11" s="10">
        <v>14576</v>
      </c>
      <c r="U11" s="10">
        <v>4128</v>
      </c>
      <c r="W11" s="12">
        <f t="shared" si="6"/>
        <v>216.12539184952979</v>
      </c>
      <c r="X11" s="10">
        <v>4177</v>
      </c>
      <c r="Y11" s="10">
        <v>371</v>
      </c>
      <c r="AA11" s="12">
        <f t="shared" si="7"/>
        <v>567.22257053291537</v>
      </c>
      <c r="AB11" s="10">
        <v>0</v>
      </c>
      <c r="AC11" s="10">
        <v>0</v>
      </c>
      <c r="AF11" s="12">
        <f>SUM(AB11:AC11:AD11:AE11)/(B11/1000)</f>
        <v>0</v>
      </c>
      <c r="AG11" s="10">
        <v>731774</v>
      </c>
      <c r="AH11" s="10">
        <f t="shared" si="8"/>
        <v>4587.9247648902819</v>
      </c>
      <c r="AI11" s="25">
        <f t="shared" si="9"/>
        <v>12.3633799506405</v>
      </c>
      <c r="AJ11" s="25">
        <f t="shared" si="10"/>
        <v>0</v>
      </c>
      <c r="AK11" s="13">
        <v>36</v>
      </c>
      <c r="AL11" s="13">
        <v>0</v>
      </c>
      <c r="AM11" s="13">
        <v>0</v>
      </c>
      <c r="AN11" s="10">
        <v>36</v>
      </c>
      <c r="AO11" s="12">
        <f t="shared" si="11"/>
        <v>100</v>
      </c>
      <c r="AP11" s="12">
        <f t="shared" si="12"/>
        <v>0</v>
      </c>
      <c r="AQ11" s="12">
        <f t="shared" si="13"/>
        <v>0</v>
      </c>
      <c r="AR11" s="11">
        <v>10.6</v>
      </c>
      <c r="AS11" s="10">
        <v>65</v>
      </c>
    </row>
    <row r="12" spans="1:49" x14ac:dyDescent="0.25">
      <c r="A12" s="1" t="s">
        <v>38</v>
      </c>
      <c r="B12" s="10">
        <v>102000</v>
      </c>
      <c r="C12" s="10">
        <v>775553</v>
      </c>
      <c r="D12" s="18">
        <f t="shared" si="0"/>
        <v>7.6034607843137252</v>
      </c>
      <c r="E12" s="10">
        <v>4420</v>
      </c>
      <c r="F12" s="10">
        <v>18257</v>
      </c>
      <c r="H12" s="25">
        <f t="shared" si="1"/>
        <v>222.3235294117647</v>
      </c>
      <c r="I12" s="10">
        <v>2615</v>
      </c>
      <c r="J12" s="10">
        <v>15764</v>
      </c>
      <c r="L12" s="10">
        <f t="shared" si="2"/>
        <v>25.637254901960784</v>
      </c>
      <c r="M12" s="10">
        <f t="shared" si="3"/>
        <v>154.54901960784315</v>
      </c>
      <c r="N12" s="25">
        <f t="shared" si="4"/>
        <v>180.18627450980392</v>
      </c>
      <c r="O12" s="10">
        <v>2579</v>
      </c>
      <c r="P12" s="10">
        <v>351</v>
      </c>
      <c r="R12" s="25">
        <f t="shared" si="5"/>
        <v>28.725490196078432</v>
      </c>
      <c r="S12" s="10">
        <v>3834</v>
      </c>
      <c r="T12" s="10">
        <v>1147</v>
      </c>
      <c r="U12" s="10">
        <v>3438</v>
      </c>
      <c r="W12" s="12">
        <f t="shared" si="6"/>
        <v>82.539215686274517</v>
      </c>
      <c r="X12" s="10">
        <v>4337</v>
      </c>
      <c r="Y12" s="10">
        <v>611</v>
      </c>
      <c r="AA12" s="12">
        <f t="shared" si="7"/>
        <v>562.28431372549016</v>
      </c>
      <c r="AB12" s="10">
        <v>0</v>
      </c>
      <c r="AC12" s="10">
        <v>28678</v>
      </c>
      <c r="AF12" s="12">
        <f>SUM(AB12:AC12:AD12:AE12)/(B12/1000)</f>
        <v>281.15686274509807</v>
      </c>
      <c r="AG12" s="10">
        <v>624511</v>
      </c>
      <c r="AH12" s="10">
        <f t="shared" si="8"/>
        <v>6122.6568627450979</v>
      </c>
      <c r="AI12" s="25">
        <f t="shared" si="9"/>
        <v>9.1836652997305084</v>
      </c>
      <c r="AJ12" s="25">
        <f t="shared" si="10"/>
        <v>4.5920728377882858</v>
      </c>
      <c r="AK12" s="13">
        <v>18</v>
      </c>
      <c r="AL12" s="13">
        <v>8</v>
      </c>
      <c r="AM12" s="10">
        <v>4</v>
      </c>
      <c r="AN12" s="13">
        <v>30</v>
      </c>
      <c r="AO12" s="12">
        <f t="shared" si="11"/>
        <v>60</v>
      </c>
      <c r="AP12" s="12">
        <f t="shared" si="12"/>
        <v>26.666666666666668</v>
      </c>
      <c r="AQ12" s="12">
        <f t="shared" si="13"/>
        <v>13.333333333333334</v>
      </c>
      <c r="AR12" s="11">
        <v>11</v>
      </c>
      <c r="AS12" s="10">
        <v>62</v>
      </c>
    </row>
    <row r="13" spans="1:49" x14ac:dyDescent="0.25">
      <c r="A13" s="1" t="s">
        <v>39</v>
      </c>
      <c r="B13" s="10">
        <v>225400</v>
      </c>
      <c r="C13" s="10">
        <v>1280804</v>
      </c>
      <c r="D13" s="18">
        <f t="shared" si="0"/>
        <v>5.6823602484472051</v>
      </c>
      <c r="E13" s="10">
        <v>7330</v>
      </c>
      <c r="F13" s="10">
        <v>47695</v>
      </c>
      <c r="H13" s="25">
        <f t="shared" si="1"/>
        <v>244.12156166814552</v>
      </c>
      <c r="I13" s="10">
        <v>4052</v>
      </c>
      <c r="J13" s="10">
        <v>8321</v>
      </c>
      <c r="L13" s="10">
        <f t="shared" si="2"/>
        <v>17.976929902395739</v>
      </c>
      <c r="M13" s="10">
        <f t="shared" si="3"/>
        <v>36.91659272404614</v>
      </c>
      <c r="N13" s="25">
        <f t="shared" si="4"/>
        <v>54.893522626441879</v>
      </c>
      <c r="O13" s="10">
        <v>7195</v>
      </c>
      <c r="P13" s="10">
        <v>875</v>
      </c>
      <c r="R13" s="25">
        <f t="shared" si="5"/>
        <v>35.803016858917481</v>
      </c>
      <c r="S13" s="10">
        <v>21375</v>
      </c>
      <c r="T13" s="10">
        <v>8339</v>
      </c>
      <c r="U13" s="10">
        <v>7586</v>
      </c>
      <c r="W13" s="12">
        <f t="shared" si="6"/>
        <v>165.48358473824311</v>
      </c>
      <c r="X13" s="10">
        <v>7834</v>
      </c>
      <c r="Y13" s="10">
        <v>47</v>
      </c>
      <c r="AA13" s="12">
        <f t="shared" si="7"/>
        <v>535.2661934338953</v>
      </c>
      <c r="AB13" s="10">
        <v>0</v>
      </c>
      <c r="AC13" s="10">
        <v>9600</v>
      </c>
      <c r="AF13" s="12">
        <f>SUM(AB13:AC13:AD13:AE13)/(B13/1000)</f>
        <v>42.590949423247558</v>
      </c>
      <c r="AG13" s="10">
        <v>1131316</v>
      </c>
      <c r="AH13" s="10">
        <f t="shared" si="8"/>
        <v>5019.1481810115347</v>
      </c>
      <c r="AI13" s="25">
        <f t="shared" si="9"/>
        <v>10.664482779347239</v>
      </c>
      <c r="AJ13" s="25">
        <f t="shared" si="10"/>
        <v>0.84856927684219086</v>
      </c>
      <c r="AK13" s="13">
        <v>60</v>
      </c>
      <c r="AL13" s="13">
        <v>0</v>
      </c>
      <c r="AM13" s="13">
        <v>0</v>
      </c>
      <c r="AN13" s="10">
        <v>60</v>
      </c>
      <c r="AO13" s="12">
        <f t="shared" si="11"/>
        <v>100</v>
      </c>
      <c r="AP13" s="12">
        <f t="shared" si="12"/>
        <v>0</v>
      </c>
      <c r="AQ13" s="12">
        <f t="shared" si="13"/>
        <v>0</v>
      </c>
      <c r="AR13" s="11">
        <v>10.7</v>
      </c>
      <c r="AS13" s="10">
        <v>59</v>
      </c>
    </row>
    <row r="14" spans="1:49" x14ac:dyDescent="0.25">
      <c r="A14" s="1" t="s">
        <v>40</v>
      </c>
      <c r="B14" s="10">
        <v>134400</v>
      </c>
      <c r="C14" s="10">
        <v>942572</v>
      </c>
      <c r="D14" s="18">
        <f t="shared" si="0"/>
        <v>7.0131845238095236</v>
      </c>
      <c r="E14" s="10">
        <v>3832</v>
      </c>
      <c r="F14" s="10">
        <v>36158</v>
      </c>
      <c r="H14" s="25">
        <f t="shared" si="1"/>
        <v>297.54464285714283</v>
      </c>
      <c r="I14" s="10">
        <v>1729</v>
      </c>
      <c r="J14" s="10">
        <v>7283</v>
      </c>
      <c r="L14" s="10">
        <f t="shared" si="2"/>
        <v>12.864583333333332</v>
      </c>
      <c r="M14" s="10">
        <f t="shared" si="3"/>
        <v>54.188988095238095</v>
      </c>
      <c r="N14" s="25">
        <f t="shared" si="4"/>
        <v>67.053571428571431</v>
      </c>
      <c r="O14" s="10">
        <v>1321</v>
      </c>
      <c r="P14" s="10">
        <v>449</v>
      </c>
      <c r="R14" s="25">
        <f t="shared" si="5"/>
        <v>13.169642857142856</v>
      </c>
      <c r="S14" s="10">
        <v>14804</v>
      </c>
      <c r="T14" s="10">
        <v>3385</v>
      </c>
      <c r="U14" s="10">
        <v>5198</v>
      </c>
      <c r="W14" s="12">
        <f t="shared" si="6"/>
        <v>174.01041666666666</v>
      </c>
      <c r="X14" s="10">
        <v>4860</v>
      </c>
      <c r="Y14" s="10">
        <v>51</v>
      </c>
      <c r="AA14" s="12">
        <f t="shared" si="7"/>
        <v>588.31845238095241</v>
      </c>
      <c r="AB14" s="10">
        <v>548</v>
      </c>
      <c r="AC14" s="10">
        <v>61504</v>
      </c>
      <c r="AF14" s="12">
        <f>SUM(AB14:AC14:AD14:AE14)/(B14/1000)</f>
        <v>461.69642857142856</v>
      </c>
      <c r="AG14" s="10">
        <v>727049</v>
      </c>
      <c r="AH14" s="10">
        <f t="shared" si="8"/>
        <v>5409.5907738095239</v>
      </c>
      <c r="AI14" s="25">
        <f t="shared" si="9"/>
        <v>10.87547056663306</v>
      </c>
      <c r="AJ14" s="25">
        <f t="shared" si="10"/>
        <v>8.5347755103163614</v>
      </c>
      <c r="AK14" s="13">
        <v>33</v>
      </c>
      <c r="AL14" s="13">
        <v>3</v>
      </c>
      <c r="AM14" s="13">
        <v>0</v>
      </c>
      <c r="AN14" s="10">
        <v>36</v>
      </c>
      <c r="AO14" s="12">
        <f t="shared" si="11"/>
        <v>91.666666666666657</v>
      </c>
      <c r="AP14" s="12">
        <f t="shared" si="12"/>
        <v>8.3333333333333321</v>
      </c>
      <c r="AQ14" s="12">
        <f t="shared" si="13"/>
        <v>0</v>
      </c>
      <c r="AR14" s="11">
        <v>11.1</v>
      </c>
      <c r="AS14" s="10">
        <v>64</v>
      </c>
    </row>
    <row r="15" spans="1:49" x14ac:dyDescent="0.25">
      <c r="A15" s="1" t="s">
        <v>41</v>
      </c>
      <c r="B15" s="10">
        <v>86920</v>
      </c>
      <c r="C15" s="10">
        <v>1154398</v>
      </c>
      <c r="D15" s="18">
        <f t="shared" si="0"/>
        <v>13.281155085135756</v>
      </c>
      <c r="E15" s="10">
        <v>16893</v>
      </c>
      <c r="F15" s="10">
        <v>30895</v>
      </c>
      <c r="H15" s="25">
        <f t="shared" si="1"/>
        <v>549.79291302346985</v>
      </c>
      <c r="I15" s="10">
        <v>1417</v>
      </c>
      <c r="J15" s="10">
        <v>2811</v>
      </c>
      <c r="K15" s="10">
        <v>205</v>
      </c>
      <c r="L15" s="10">
        <f t="shared" si="2"/>
        <v>16.302346985734008</v>
      </c>
      <c r="M15" s="10">
        <f t="shared" si="3"/>
        <v>32.340082834790614</v>
      </c>
      <c r="N15" s="25">
        <f t="shared" si="4"/>
        <v>51.000920386562356</v>
      </c>
      <c r="O15" s="10">
        <v>1911</v>
      </c>
      <c r="P15" s="10">
        <v>347</v>
      </c>
      <c r="R15" s="25">
        <f t="shared" si="5"/>
        <v>25.977910722503452</v>
      </c>
      <c r="S15" s="10">
        <v>11483</v>
      </c>
      <c r="T15" s="10">
        <v>4185</v>
      </c>
      <c r="U15" s="10">
        <v>2412</v>
      </c>
      <c r="W15" s="12">
        <f t="shared" si="6"/>
        <v>208.00736309249885</v>
      </c>
      <c r="X15" s="10">
        <v>6369</v>
      </c>
      <c r="Y15" s="10">
        <v>32</v>
      </c>
      <c r="AA15" s="12">
        <f t="shared" si="7"/>
        <v>908.42153704555915</v>
      </c>
      <c r="AB15" s="10">
        <v>1207</v>
      </c>
      <c r="AC15" s="10">
        <v>15288</v>
      </c>
      <c r="AF15" s="12">
        <f>SUM(AB15:AC15:AD15:AE15)/(B15/1000)</f>
        <v>189.77220432581683</v>
      </c>
      <c r="AG15" s="10">
        <v>733302</v>
      </c>
      <c r="AH15" s="10">
        <f t="shared" si="8"/>
        <v>8436.5163368614812</v>
      </c>
      <c r="AI15" s="25">
        <f t="shared" si="9"/>
        <v>10.767732803128862</v>
      </c>
      <c r="AJ15" s="25">
        <f t="shared" si="10"/>
        <v>2.2494142931561623</v>
      </c>
      <c r="AK15" s="13">
        <v>36</v>
      </c>
      <c r="AL15" s="13">
        <v>5</v>
      </c>
      <c r="AM15" s="13">
        <v>0</v>
      </c>
      <c r="AN15" s="10">
        <v>42</v>
      </c>
      <c r="AO15" s="12">
        <f t="shared" si="11"/>
        <v>85.714285714285708</v>
      </c>
      <c r="AP15" s="12">
        <f t="shared" si="12"/>
        <v>11.904761904761903</v>
      </c>
      <c r="AQ15" s="12">
        <f t="shared" si="13"/>
        <v>0</v>
      </c>
      <c r="AR15" s="11">
        <v>10.8</v>
      </c>
      <c r="AS15" s="10">
        <v>44</v>
      </c>
    </row>
    <row r="16" spans="1:49" x14ac:dyDescent="0.25">
      <c r="A16" s="1" t="s">
        <v>42</v>
      </c>
      <c r="B16" s="10">
        <v>42850</v>
      </c>
      <c r="C16" s="10">
        <v>1369477</v>
      </c>
      <c r="D16" s="18">
        <f t="shared" si="0"/>
        <v>31.959789964994165</v>
      </c>
      <c r="E16" s="10">
        <v>1777</v>
      </c>
      <c r="F16" s="10">
        <v>19267</v>
      </c>
      <c r="H16" s="25">
        <f t="shared" si="1"/>
        <v>491.10851808634771</v>
      </c>
      <c r="I16" s="10">
        <v>512</v>
      </c>
      <c r="J16" s="10">
        <v>2556</v>
      </c>
      <c r="L16" s="10">
        <f t="shared" si="2"/>
        <v>11.948658109684947</v>
      </c>
      <c r="M16" s="10">
        <f t="shared" si="3"/>
        <v>59.649941656942822</v>
      </c>
      <c r="N16" s="25">
        <f t="shared" si="4"/>
        <v>71.598599766627771</v>
      </c>
      <c r="O16" s="10">
        <v>694</v>
      </c>
      <c r="P16" s="10">
        <v>48</v>
      </c>
      <c r="R16" s="25">
        <f t="shared" si="5"/>
        <v>17.316219369894981</v>
      </c>
      <c r="S16" s="10">
        <v>10452</v>
      </c>
      <c r="T16" s="10">
        <v>280</v>
      </c>
      <c r="U16" s="10">
        <v>7547</v>
      </c>
      <c r="W16" s="12">
        <f t="shared" si="6"/>
        <v>426.58109684947487</v>
      </c>
      <c r="X16" s="10">
        <v>2919</v>
      </c>
      <c r="Y16" s="10">
        <v>45</v>
      </c>
      <c r="AA16" s="12">
        <f t="shared" si="7"/>
        <v>1075.7759626604434</v>
      </c>
      <c r="AB16" s="10">
        <v>37</v>
      </c>
      <c r="AC16" s="10">
        <v>0</v>
      </c>
      <c r="AF16" s="12">
        <f>SUM(AB16:AC16:AD16:AE16)/(B16/1000)</f>
        <v>0.86347724620770128</v>
      </c>
      <c r="AG16" s="10">
        <v>820254</v>
      </c>
      <c r="AH16" s="10">
        <f t="shared" si="8"/>
        <v>19142.450408401401</v>
      </c>
      <c r="AI16" s="25">
        <f t="shared" si="9"/>
        <v>5.6198445847261942</v>
      </c>
      <c r="AJ16" s="25">
        <f t="shared" si="10"/>
        <v>4.5107978748046337E-3</v>
      </c>
      <c r="AK16" s="13">
        <v>42</v>
      </c>
      <c r="AL16" s="13">
        <v>0</v>
      </c>
      <c r="AM16" s="13">
        <v>0</v>
      </c>
      <c r="AN16" s="10">
        <v>42</v>
      </c>
      <c r="AO16" s="12">
        <f t="shared" si="11"/>
        <v>100</v>
      </c>
      <c r="AP16" s="12">
        <f t="shared" si="12"/>
        <v>0</v>
      </c>
      <c r="AQ16" s="12">
        <f t="shared" si="13"/>
        <v>0</v>
      </c>
      <c r="AR16" s="11">
        <v>12.1</v>
      </c>
      <c r="AS16" s="10">
        <v>79</v>
      </c>
    </row>
    <row r="17" spans="1:45" x14ac:dyDescent="0.25">
      <c r="A17" s="1" t="s">
        <v>43</v>
      </c>
      <c r="B17" s="10">
        <v>333900</v>
      </c>
      <c r="C17" s="10">
        <v>1895066</v>
      </c>
      <c r="D17" s="18">
        <f t="shared" si="0"/>
        <v>5.6755495657382449</v>
      </c>
      <c r="E17" s="10">
        <v>8404</v>
      </c>
      <c r="F17" s="10">
        <v>86926</v>
      </c>
      <c r="H17" s="25">
        <f t="shared" si="1"/>
        <v>285.50464210841574</v>
      </c>
      <c r="I17" s="10">
        <v>3020</v>
      </c>
      <c r="J17" s="10">
        <v>10603</v>
      </c>
      <c r="L17" s="10">
        <f t="shared" si="2"/>
        <v>9.0446241389637621</v>
      </c>
      <c r="M17" s="10">
        <f t="shared" si="3"/>
        <v>31.755016471997607</v>
      </c>
      <c r="N17" s="25">
        <f t="shared" si="4"/>
        <v>40.799640610961369</v>
      </c>
      <c r="O17" s="10">
        <v>3725</v>
      </c>
      <c r="P17" s="10">
        <v>706</v>
      </c>
      <c r="R17" s="25">
        <f t="shared" si="5"/>
        <v>13.270440251572328</v>
      </c>
      <c r="S17" s="10">
        <v>29793</v>
      </c>
      <c r="T17" s="10">
        <v>8081</v>
      </c>
      <c r="U17" s="10">
        <v>8110</v>
      </c>
      <c r="W17" s="12">
        <f t="shared" si="6"/>
        <v>137.71787960467208</v>
      </c>
      <c r="X17" s="10">
        <v>7792</v>
      </c>
      <c r="Y17" s="10">
        <v>163</v>
      </c>
      <c r="AA17" s="12">
        <f t="shared" si="7"/>
        <v>501.11710092842173</v>
      </c>
      <c r="AB17" s="10">
        <v>0</v>
      </c>
      <c r="AC17" s="10">
        <v>41556</v>
      </c>
      <c r="AF17" s="12">
        <f>SUM(AB17:AC17:AD17:AE17)/(B17/1000)</f>
        <v>124.4564240790656</v>
      </c>
      <c r="AG17" s="10">
        <v>1641622</v>
      </c>
      <c r="AH17" s="10">
        <f t="shared" si="8"/>
        <v>4916.5079365079364</v>
      </c>
      <c r="AI17" s="25">
        <f t="shared" si="9"/>
        <v>10.192541279295723</v>
      </c>
      <c r="AJ17" s="25">
        <f t="shared" si="10"/>
        <v>2.531398823846172</v>
      </c>
      <c r="AK17" s="13">
        <v>49</v>
      </c>
      <c r="AL17" s="13">
        <v>5</v>
      </c>
      <c r="AM17" s="13">
        <v>6</v>
      </c>
      <c r="AN17" s="10">
        <v>60</v>
      </c>
      <c r="AO17" s="12">
        <f t="shared" si="11"/>
        <v>81.666666666666671</v>
      </c>
      <c r="AP17" s="12">
        <f t="shared" si="12"/>
        <v>8.3333333333333321</v>
      </c>
      <c r="AQ17" s="12">
        <f t="shared" si="13"/>
        <v>10</v>
      </c>
      <c r="AR17" s="11">
        <v>11.7</v>
      </c>
      <c r="AS17" s="10">
        <v>67</v>
      </c>
    </row>
    <row r="18" spans="1:45" x14ac:dyDescent="0.25">
      <c r="A18" s="1" t="s">
        <v>44</v>
      </c>
      <c r="B18" s="10">
        <v>179100</v>
      </c>
      <c r="C18" s="10">
        <v>2573137</v>
      </c>
      <c r="D18" s="18">
        <f t="shared" si="0"/>
        <v>14.367040759352317</v>
      </c>
      <c r="E18" s="10">
        <v>3687</v>
      </c>
      <c r="F18" s="10">
        <v>63536</v>
      </c>
      <c r="H18" s="25">
        <f t="shared" si="1"/>
        <v>375.33780011166948</v>
      </c>
      <c r="I18" s="10">
        <v>3627</v>
      </c>
      <c r="J18" s="10">
        <v>3427</v>
      </c>
      <c r="K18" s="10">
        <v>52</v>
      </c>
      <c r="L18" s="10">
        <f t="shared" si="2"/>
        <v>20.251256281407034</v>
      </c>
      <c r="M18" s="10">
        <f t="shared" si="3"/>
        <v>19.134561697375769</v>
      </c>
      <c r="N18" s="25">
        <f t="shared" si="4"/>
        <v>39.676158570630932</v>
      </c>
      <c r="O18" s="10">
        <v>5343</v>
      </c>
      <c r="P18" s="10">
        <v>603</v>
      </c>
      <c r="R18" s="25">
        <f t="shared" si="5"/>
        <v>33.199329983249584</v>
      </c>
      <c r="S18" s="10">
        <v>15230</v>
      </c>
      <c r="T18" s="10">
        <v>1862</v>
      </c>
      <c r="U18" s="10">
        <v>4414</v>
      </c>
      <c r="W18" s="12">
        <f t="shared" si="6"/>
        <v>120.0781686208822</v>
      </c>
      <c r="X18" s="10">
        <v>7589</v>
      </c>
      <c r="Y18" s="10">
        <v>56</v>
      </c>
      <c r="AA18" s="12">
        <f t="shared" si="7"/>
        <v>610.97710776102736</v>
      </c>
      <c r="AB18" s="10">
        <v>1828</v>
      </c>
      <c r="AC18" s="10">
        <v>18529</v>
      </c>
      <c r="AF18" s="12">
        <f>SUM(AB18:AC18:AD18:AE18)/(B18/1000)</f>
        <v>113.66275823562256</v>
      </c>
      <c r="AG18" s="10">
        <v>1612130</v>
      </c>
      <c r="AH18" s="10">
        <f t="shared" si="8"/>
        <v>9001.2841987716365</v>
      </c>
      <c r="AI18" s="25">
        <f t="shared" si="9"/>
        <v>6.7876660070837955</v>
      </c>
      <c r="AJ18" s="25">
        <f t="shared" si="10"/>
        <v>1.2627393572478647</v>
      </c>
      <c r="AK18" s="13">
        <v>54</v>
      </c>
      <c r="AL18" s="13">
        <v>6</v>
      </c>
      <c r="AM18" s="13">
        <v>0</v>
      </c>
      <c r="AN18" s="10">
        <v>60</v>
      </c>
      <c r="AO18" s="12">
        <f t="shared" si="11"/>
        <v>90</v>
      </c>
      <c r="AP18" s="12">
        <f t="shared" si="12"/>
        <v>10</v>
      </c>
      <c r="AQ18" s="12">
        <f t="shared" si="13"/>
        <v>0</v>
      </c>
      <c r="AR18" s="11">
        <v>12.5</v>
      </c>
      <c r="AS18" s="10">
        <v>70</v>
      </c>
    </row>
    <row r="19" spans="1:45" x14ac:dyDescent="0.25">
      <c r="A19" s="1" t="s">
        <v>45</v>
      </c>
      <c r="B19" s="10">
        <v>307000</v>
      </c>
      <c r="C19" s="10">
        <v>1945799</v>
      </c>
      <c r="D19" s="18">
        <f t="shared" si="0"/>
        <v>6.3381074918566771</v>
      </c>
      <c r="E19" s="10">
        <v>17759</v>
      </c>
      <c r="F19" s="10">
        <v>49957</v>
      </c>
      <c r="H19" s="25">
        <f t="shared" si="1"/>
        <v>220.57328990228012</v>
      </c>
      <c r="I19" s="10">
        <v>3094</v>
      </c>
      <c r="J19" s="10">
        <v>17001</v>
      </c>
      <c r="L19" s="10">
        <f t="shared" si="2"/>
        <v>10.078175895765472</v>
      </c>
      <c r="M19" s="10">
        <f t="shared" si="3"/>
        <v>55.377850162866451</v>
      </c>
      <c r="N19" s="25">
        <f t="shared" si="4"/>
        <v>65.45602605863192</v>
      </c>
      <c r="O19" s="10">
        <v>4414</v>
      </c>
      <c r="P19" s="10">
        <v>940</v>
      </c>
      <c r="R19" s="25">
        <f t="shared" si="5"/>
        <v>17.439739413680783</v>
      </c>
      <c r="S19" s="10">
        <v>15340</v>
      </c>
      <c r="T19" s="10">
        <v>9134</v>
      </c>
      <c r="U19" s="10">
        <v>11621</v>
      </c>
      <c r="W19" s="12">
        <f t="shared" si="6"/>
        <v>117.57328990228012</v>
      </c>
      <c r="X19" s="10">
        <v>11110</v>
      </c>
      <c r="Y19" s="10">
        <v>0</v>
      </c>
      <c r="AA19" s="12">
        <f t="shared" si="7"/>
        <v>457.23127035830618</v>
      </c>
      <c r="AB19" s="10">
        <v>542</v>
      </c>
      <c r="AC19" s="10">
        <v>23329</v>
      </c>
      <c r="AF19" s="12">
        <f>SUM(AB19:AC19:AD19:AE19)/(B19/1000)</f>
        <v>77.755700325732903</v>
      </c>
      <c r="AG19" s="10">
        <v>1669024</v>
      </c>
      <c r="AH19" s="10">
        <f t="shared" si="8"/>
        <v>5436.5602605863196</v>
      </c>
      <c r="AI19" s="25">
        <f t="shared" si="9"/>
        <v>8.4103044653641881</v>
      </c>
      <c r="AJ19" s="25">
        <f t="shared" si="10"/>
        <v>1.4302370726843951</v>
      </c>
      <c r="AK19" s="13">
        <v>39</v>
      </c>
      <c r="AL19" s="13">
        <v>0</v>
      </c>
      <c r="AM19" s="13">
        <v>6</v>
      </c>
      <c r="AN19" s="10">
        <v>45</v>
      </c>
      <c r="AO19" s="12">
        <f t="shared" si="11"/>
        <v>86.666666666666671</v>
      </c>
      <c r="AP19" s="12">
        <f t="shared" si="12"/>
        <v>0</v>
      </c>
      <c r="AQ19" s="12">
        <f t="shared" si="13"/>
        <v>13.333333333333334</v>
      </c>
      <c r="AR19" s="11">
        <v>11.6</v>
      </c>
      <c r="AS19" s="10">
        <v>59</v>
      </c>
    </row>
    <row r="20" spans="1:45" x14ac:dyDescent="0.25">
      <c r="A20" s="1" t="s">
        <v>46</v>
      </c>
      <c r="B20" s="10">
        <v>176600</v>
      </c>
      <c r="C20" s="10">
        <v>1124751</v>
      </c>
      <c r="D20" s="18">
        <f t="shared" si="0"/>
        <v>6.3689184597961495</v>
      </c>
      <c r="E20" s="10">
        <v>6565</v>
      </c>
      <c r="F20" s="10">
        <v>30343</v>
      </c>
      <c r="H20" s="25">
        <f t="shared" si="1"/>
        <v>208.99207248018121</v>
      </c>
      <c r="I20" s="10">
        <v>1716</v>
      </c>
      <c r="J20" s="10">
        <v>7511</v>
      </c>
      <c r="L20" s="10">
        <f t="shared" si="2"/>
        <v>9.7168742921857305</v>
      </c>
      <c r="M20" s="10">
        <f t="shared" si="3"/>
        <v>42.531143827859573</v>
      </c>
      <c r="N20" s="25">
        <f t="shared" si="4"/>
        <v>52.248018120045302</v>
      </c>
      <c r="O20" s="10">
        <v>2890</v>
      </c>
      <c r="P20" s="10">
        <v>371</v>
      </c>
      <c r="R20" s="25">
        <f t="shared" si="5"/>
        <v>18.465458663646661</v>
      </c>
      <c r="S20" s="10">
        <v>8949</v>
      </c>
      <c r="T20" s="10">
        <v>6285</v>
      </c>
      <c r="U20" s="10">
        <v>3529</v>
      </c>
      <c r="W20" s="12">
        <f t="shared" si="6"/>
        <v>106.24575311438279</v>
      </c>
      <c r="X20" s="10">
        <v>5208</v>
      </c>
      <c r="Y20" s="10">
        <v>55</v>
      </c>
      <c r="AA20" s="12">
        <f t="shared" si="7"/>
        <v>415.75311438278595</v>
      </c>
      <c r="AB20" s="10">
        <v>0</v>
      </c>
      <c r="AC20" s="10">
        <v>17098</v>
      </c>
      <c r="AF20" s="12">
        <f>SUM(AB20:AC20:AD20:AE20)/(B20/1000)</f>
        <v>96.817667044167607</v>
      </c>
      <c r="AG20" s="10">
        <v>877273</v>
      </c>
      <c r="AH20" s="10">
        <f t="shared" si="8"/>
        <v>4967.5707814269535</v>
      </c>
      <c r="AI20" s="25">
        <f t="shared" si="9"/>
        <v>8.3693445483902966</v>
      </c>
      <c r="AJ20" s="25">
        <f t="shared" si="10"/>
        <v>1.9489942127479132</v>
      </c>
      <c r="AK20" s="13">
        <v>42</v>
      </c>
      <c r="AL20" s="13">
        <v>0</v>
      </c>
      <c r="AM20" s="13">
        <v>0</v>
      </c>
      <c r="AN20" s="10">
        <v>42</v>
      </c>
      <c r="AO20" s="12">
        <f t="shared" si="11"/>
        <v>100</v>
      </c>
      <c r="AP20" s="12">
        <f t="shared" si="12"/>
        <v>0</v>
      </c>
      <c r="AQ20" s="12">
        <f t="shared" si="13"/>
        <v>0</v>
      </c>
      <c r="AR20" s="11">
        <v>10.199999999999999</v>
      </c>
      <c r="AS20" s="10">
        <v>48</v>
      </c>
    </row>
    <row r="21" spans="1:45" x14ac:dyDescent="0.25">
      <c r="A21" s="1" t="s">
        <v>47</v>
      </c>
      <c r="B21" s="10">
        <v>145300</v>
      </c>
      <c r="C21" s="10">
        <v>1554491</v>
      </c>
      <c r="D21" s="18">
        <f t="shared" si="0"/>
        <v>10.698492773571919</v>
      </c>
      <c r="E21" s="10">
        <v>9994</v>
      </c>
      <c r="F21" s="10">
        <v>32039</v>
      </c>
      <c r="H21" s="25">
        <f t="shared" si="1"/>
        <v>289.28423950447348</v>
      </c>
      <c r="I21" s="10">
        <v>2456</v>
      </c>
      <c r="J21" s="10">
        <v>2678</v>
      </c>
      <c r="L21" s="10">
        <f t="shared" si="2"/>
        <v>16.902959394356504</v>
      </c>
      <c r="M21" s="10">
        <f t="shared" si="3"/>
        <v>18.430832759807295</v>
      </c>
      <c r="N21" s="25">
        <f t="shared" si="4"/>
        <v>35.333792154163795</v>
      </c>
      <c r="O21" s="10">
        <v>2570</v>
      </c>
      <c r="P21" s="10">
        <v>271</v>
      </c>
      <c r="R21" s="25">
        <f t="shared" si="5"/>
        <v>19.552649690295937</v>
      </c>
      <c r="S21" s="10">
        <v>7460</v>
      </c>
      <c r="T21" s="10">
        <v>4806</v>
      </c>
      <c r="U21" s="10">
        <v>4443</v>
      </c>
      <c r="W21" s="12">
        <f t="shared" si="6"/>
        <v>114.9965588437715</v>
      </c>
      <c r="X21" s="10">
        <v>4898</v>
      </c>
      <c r="Y21" s="10">
        <v>368</v>
      </c>
      <c r="AA21" s="12">
        <f t="shared" si="7"/>
        <v>495.40949759119059</v>
      </c>
      <c r="AB21" s="10">
        <v>1537</v>
      </c>
      <c r="AC21" s="10">
        <v>1062</v>
      </c>
      <c r="AF21" s="12">
        <f>SUM(AB21:AC21:AD21:AE21)/(B21/1000)</f>
        <v>17.887130075705436</v>
      </c>
      <c r="AG21" s="10">
        <v>1054660</v>
      </c>
      <c r="AH21" s="10">
        <f t="shared" si="8"/>
        <v>7258.4996558843768</v>
      </c>
      <c r="AI21" s="25">
        <f t="shared" si="9"/>
        <v>6.8252327764398002</v>
      </c>
      <c r="AJ21" s="25">
        <f t="shared" si="10"/>
        <v>0.24643012914114501</v>
      </c>
      <c r="AK21" s="13">
        <v>60</v>
      </c>
      <c r="AL21" s="13">
        <v>0</v>
      </c>
      <c r="AM21" s="13">
        <v>0</v>
      </c>
      <c r="AN21" s="10">
        <v>60</v>
      </c>
      <c r="AO21" s="12">
        <f t="shared" si="11"/>
        <v>100</v>
      </c>
      <c r="AP21" s="12">
        <f t="shared" si="12"/>
        <v>0</v>
      </c>
      <c r="AQ21" s="12">
        <f t="shared" si="13"/>
        <v>0</v>
      </c>
      <c r="AR21" s="11">
        <v>11.8</v>
      </c>
      <c r="AS21" s="10">
        <v>69</v>
      </c>
    </row>
    <row r="22" spans="1:45" x14ac:dyDescent="0.25">
      <c r="A22" s="1" t="s">
        <v>48</v>
      </c>
      <c r="B22" s="10">
        <v>165700</v>
      </c>
      <c r="C22" s="10">
        <v>936871</v>
      </c>
      <c r="D22" s="18">
        <f t="shared" si="0"/>
        <v>5.6540193120096562</v>
      </c>
      <c r="E22" s="10">
        <v>14887</v>
      </c>
      <c r="F22" s="10">
        <v>39945</v>
      </c>
      <c r="H22" s="25">
        <f t="shared" si="1"/>
        <v>330.91128545564277</v>
      </c>
      <c r="I22" s="10">
        <v>4270</v>
      </c>
      <c r="J22" s="10">
        <v>12393</v>
      </c>
      <c r="L22" s="10">
        <f t="shared" si="2"/>
        <v>25.769462884731443</v>
      </c>
      <c r="M22" s="10">
        <f t="shared" si="3"/>
        <v>74.791792395896209</v>
      </c>
      <c r="N22" s="25">
        <f t="shared" si="4"/>
        <v>100.56125528062765</v>
      </c>
      <c r="O22" s="10">
        <v>12148</v>
      </c>
      <c r="P22" s="10">
        <v>514</v>
      </c>
      <c r="R22" s="25">
        <f t="shared" si="5"/>
        <v>76.41520820760411</v>
      </c>
      <c r="S22" s="10">
        <v>29934</v>
      </c>
      <c r="T22" s="10">
        <v>7457</v>
      </c>
      <c r="U22" s="10">
        <v>5136</v>
      </c>
      <c r="W22" s="12">
        <f t="shared" si="6"/>
        <v>256.6505733252867</v>
      </c>
      <c r="X22" s="10">
        <v>5262</v>
      </c>
      <c r="Y22" s="10">
        <v>38</v>
      </c>
      <c r="AA22" s="12">
        <f t="shared" si="7"/>
        <v>796.5238382619192</v>
      </c>
      <c r="AB22" s="10">
        <v>66</v>
      </c>
      <c r="AC22" s="10">
        <v>16202</v>
      </c>
      <c r="AF22" s="12">
        <f>SUM(AB22:AC22:AD22:AE22)/(B22/1000)</f>
        <v>98.177429088714547</v>
      </c>
      <c r="AG22" s="10">
        <v>1029182</v>
      </c>
      <c r="AH22" s="10">
        <f t="shared" si="8"/>
        <v>6211.1164755582386</v>
      </c>
      <c r="AI22" s="25">
        <f t="shared" si="9"/>
        <v>12.824165210817911</v>
      </c>
      <c r="AJ22" s="25">
        <f t="shared" si="10"/>
        <v>1.580672806170337</v>
      </c>
      <c r="AK22" s="13">
        <v>6</v>
      </c>
      <c r="AL22" s="13">
        <v>36</v>
      </c>
      <c r="AM22" s="13">
        <v>0</v>
      </c>
      <c r="AN22" s="10">
        <v>42</v>
      </c>
      <c r="AO22" s="12">
        <f t="shared" si="11"/>
        <v>14.285714285714285</v>
      </c>
      <c r="AP22" s="12">
        <f t="shared" si="12"/>
        <v>85.714285714285708</v>
      </c>
      <c r="AQ22" s="12">
        <f t="shared" si="13"/>
        <v>0</v>
      </c>
      <c r="AR22" s="11">
        <v>11.3</v>
      </c>
      <c r="AS22" s="10">
        <v>60</v>
      </c>
    </row>
    <row r="23" spans="1:45" x14ac:dyDescent="0.25">
      <c r="A23" s="1" t="s">
        <v>49</v>
      </c>
      <c r="B23" s="10">
        <v>105200</v>
      </c>
      <c r="C23" s="10">
        <v>2442933</v>
      </c>
      <c r="D23" s="18">
        <f t="shared" si="0"/>
        <v>23.221796577946769</v>
      </c>
      <c r="E23" s="10">
        <v>5907</v>
      </c>
      <c r="F23" s="10">
        <v>61521</v>
      </c>
      <c r="H23" s="25">
        <f t="shared" si="1"/>
        <v>640.95057034220531</v>
      </c>
      <c r="I23" s="10">
        <v>1985</v>
      </c>
      <c r="J23" s="10">
        <v>2305</v>
      </c>
      <c r="L23" s="10">
        <f t="shared" si="2"/>
        <v>18.868821292775664</v>
      </c>
      <c r="M23" s="10">
        <f t="shared" si="3"/>
        <v>21.910646387832699</v>
      </c>
      <c r="N23" s="25">
        <f t="shared" si="4"/>
        <v>40.779467680608363</v>
      </c>
      <c r="O23" s="10">
        <v>2381</v>
      </c>
      <c r="P23" s="10">
        <v>1179</v>
      </c>
      <c r="R23" s="25">
        <f t="shared" si="5"/>
        <v>33.840304182509506</v>
      </c>
      <c r="S23" s="10">
        <v>19988</v>
      </c>
      <c r="T23" s="10">
        <v>2300</v>
      </c>
      <c r="U23" s="10">
        <v>5857</v>
      </c>
      <c r="W23" s="12">
        <f t="shared" si="6"/>
        <v>267.5380228136882</v>
      </c>
      <c r="X23" s="10">
        <v>8521</v>
      </c>
      <c r="Y23" s="10">
        <v>57</v>
      </c>
      <c r="AA23" s="12">
        <f t="shared" si="7"/>
        <v>1064.6482889733841</v>
      </c>
      <c r="AB23" s="10">
        <v>9675</v>
      </c>
      <c r="AC23" s="10">
        <v>0</v>
      </c>
      <c r="AF23" s="12">
        <f>SUM(AB23:AC23:AD23:AE23)/(B23/1000)</f>
        <v>91.967680608365015</v>
      </c>
      <c r="AG23" s="10">
        <v>1584003</v>
      </c>
      <c r="AH23" s="10">
        <f t="shared" si="8"/>
        <v>15057.062737642585</v>
      </c>
      <c r="AI23" s="25">
        <f t="shared" si="9"/>
        <v>7.0707568104353342</v>
      </c>
      <c r="AJ23" s="25">
        <f t="shared" si="10"/>
        <v>0.61079429773807237</v>
      </c>
      <c r="AK23" s="13">
        <v>50</v>
      </c>
      <c r="AL23" s="13">
        <v>9</v>
      </c>
      <c r="AM23" s="13">
        <v>1</v>
      </c>
      <c r="AN23" s="10">
        <v>60</v>
      </c>
      <c r="AO23" s="12">
        <f t="shared" si="11"/>
        <v>83.333333333333343</v>
      </c>
      <c r="AP23" s="12">
        <f t="shared" si="12"/>
        <v>15</v>
      </c>
      <c r="AQ23" s="12">
        <f t="shared" si="13"/>
        <v>1.6666666666666667</v>
      </c>
      <c r="AR23" s="11">
        <v>11.9</v>
      </c>
      <c r="AS23" s="10">
        <v>69</v>
      </c>
    </row>
    <row r="24" spans="1:45" x14ac:dyDescent="0.25">
      <c r="A24" s="1" t="s">
        <v>50</v>
      </c>
      <c r="B24" s="10">
        <v>212500</v>
      </c>
      <c r="C24" s="10">
        <v>1847709</v>
      </c>
      <c r="D24" s="18">
        <f t="shared" si="0"/>
        <v>8.6951011764705886</v>
      </c>
      <c r="E24" s="10">
        <v>15964</v>
      </c>
      <c r="F24" s="10">
        <v>51422</v>
      </c>
      <c r="H24" s="25">
        <f t="shared" si="1"/>
        <v>317.11058823529413</v>
      </c>
      <c r="I24" s="10">
        <v>2378</v>
      </c>
      <c r="J24" s="10">
        <v>14434</v>
      </c>
      <c r="L24" s="10">
        <f t="shared" si="2"/>
        <v>11.190588235294118</v>
      </c>
      <c r="M24" s="10">
        <f t="shared" si="3"/>
        <v>67.924705882352939</v>
      </c>
      <c r="N24" s="25">
        <f t="shared" si="4"/>
        <v>79.115294117647053</v>
      </c>
      <c r="O24" s="10">
        <v>2820</v>
      </c>
      <c r="P24" s="10">
        <v>586</v>
      </c>
      <c r="R24" s="25">
        <f t="shared" si="5"/>
        <v>16.028235294117646</v>
      </c>
      <c r="S24" s="10">
        <v>34438</v>
      </c>
      <c r="T24" s="10">
        <v>10146</v>
      </c>
      <c r="U24" s="10">
        <v>8845</v>
      </c>
      <c r="W24" s="12">
        <f t="shared" si="6"/>
        <v>251.43058823529412</v>
      </c>
      <c r="X24" s="10">
        <v>7198</v>
      </c>
      <c r="Y24" s="10">
        <v>286</v>
      </c>
      <c r="AA24" s="12">
        <f t="shared" si="7"/>
        <v>698.90352941176468</v>
      </c>
      <c r="AB24" s="10">
        <v>4092</v>
      </c>
      <c r="AC24" s="10">
        <v>25684</v>
      </c>
      <c r="AF24" s="12">
        <f>SUM(AB24:AC24:AD24:AE24)/(B24/1000)</f>
        <v>140.12235294117647</v>
      </c>
      <c r="AG24" s="10">
        <v>1484664</v>
      </c>
      <c r="AH24" s="10">
        <f t="shared" si="8"/>
        <v>6986.6541176470591</v>
      </c>
      <c r="AI24" s="25">
        <f t="shared" si="9"/>
        <v>10.003408178550837</v>
      </c>
      <c r="AJ24" s="25">
        <f t="shared" si="10"/>
        <v>2.0055716310222382</v>
      </c>
      <c r="AK24" s="13">
        <v>50</v>
      </c>
      <c r="AL24" s="13">
        <v>10</v>
      </c>
      <c r="AM24" s="13">
        <v>0</v>
      </c>
      <c r="AN24" s="10">
        <v>60</v>
      </c>
      <c r="AO24" s="12">
        <f t="shared" si="11"/>
        <v>83.333333333333343</v>
      </c>
      <c r="AP24" s="12">
        <f t="shared" si="12"/>
        <v>16.666666666666664</v>
      </c>
      <c r="AQ24" s="12">
        <f t="shared" si="13"/>
        <v>0</v>
      </c>
      <c r="AR24" s="11">
        <v>12.1</v>
      </c>
      <c r="AS24" s="10">
        <v>63</v>
      </c>
    </row>
    <row r="25" spans="1:45" x14ac:dyDescent="0.25">
      <c r="A25" s="1" t="s">
        <v>51</v>
      </c>
      <c r="B25" s="10">
        <v>105800</v>
      </c>
      <c r="C25" s="10">
        <v>865982</v>
      </c>
      <c r="D25" s="18">
        <f t="shared" si="0"/>
        <v>8.1850850661625714</v>
      </c>
      <c r="E25" s="10">
        <v>5597</v>
      </c>
      <c r="F25" s="10">
        <v>15701</v>
      </c>
      <c r="H25" s="25">
        <f t="shared" si="1"/>
        <v>201.30434782608697</v>
      </c>
      <c r="I25" s="10">
        <v>1446</v>
      </c>
      <c r="J25" s="10">
        <v>14990</v>
      </c>
      <c r="L25" s="10">
        <f t="shared" si="2"/>
        <v>13.667296786389414</v>
      </c>
      <c r="M25" s="10">
        <f t="shared" si="3"/>
        <v>141.68241965973536</v>
      </c>
      <c r="N25" s="25">
        <f t="shared" si="4"/>
        <v>155.34971644612477</v>
      </c>
      <c r="O25" s="10">
        <v>1497</v>
      </c>
      <c r="P25" s="10">
        <v>762</v>
      </c>
      <c r="R25" s="25">
        <f t="shared" si="5"/>
        <v>21.351606805293006</v>
      </c>
      <c r="S25" s="10">
        <v>30433</v>
      </c>
      <c r="T25" s="10">
        <v>4991</v>
      </c>
      <c r="U25" s="10">
        <v>9344</v>
      </c>
      <c r="W25" s="12">
        <f t="shared" si="6"/>
        <v>423.13799621928166</v>
      </c>
      <c r="X25" s="10">
        <v>5593</v>
      </c>
      <c r="Y25" s="10">
        <v>372</v>
      </c>
      <c r="AA25" s="12">
        <f t="shared" si="7"/>
        <v>857.52362948960308</v>
      </c>
      <c r="AB25" s="10">
        <v>9863</v>
      </c>
      <c r="AC25" s="10">
        <v>9884</v>
      </c>
      <c r="AF25" s="12">
        <f>SUM(AB25:AC25:AD25:AE25)/(B25/1000)</f>
        <v>186.64461247637053</v>
      </c>
      <c r="AG25" s="10">
        <v>751400</v>
      </c>
      <c r="AH25" s="10">
        <f t="shared" si="8"/>
        <v>7102.0793950850666</v>
      </c>
      <c r="AI25" s="25">
        <f t="shared" si="9"/>
        <v>12.074261378759649</v>
      </c>
      <c r="AJ25" s="25">
        <f t="shared" si="10"/>
        <v>2.6280276816608996</v>
      </c>
      <c r="AK25" s="13">
        <v>28</v>
      </c>
      <c r="AL25" s="13">
        <v>10</v>
      </c>
      <c r="AM25" s="13">
        <v>0</v>
      </c>
      <c r="AN25" s="10">
        <v>42</v>
      </c>
      <c r="AO25" s="12">
        <f t="shared" si="11"/>
        <v>66.666666666666657</v>
      </c>
      <c r="AP25" s="12">
        <f t="shared" si="12"/>
        <v>23.809523809523807</v>
      </c>
      <c r="AQ25" s="12">
        <f t="shared" si="13"/>
        <v>0</v>
      </c>
      <c r="AR25" s="11">
        <v>13.1</v>
      </c>
      <c r="AS25" s="10">
        <v>83</v>
      </c>
    </row>
    <row r="26" spans="1:45" x14ac:dyDescent="0.25">
      <c r="A26" s="1" t="s">
        <v>52</v>
      </c>
      <c r="B26" s="10">
        <v>187220</v>
      </c>
      <c r="C26" s="10">
        <v>1257007</v>
      </c>
      <c r="D26" s="18">
        <f t="shared" si="0"/>
        <v>6.7140636684114945</v>
      </c>
      <c r="E26" s="10">
        <v>4861</v>
      </c>
      <c r="F26" s="10">
        <v>46422</v>
      </c>
      <c r="H26" s="25">
        <f t="shared" si="1"/>
        <v>273.91838478795</v>
      </c>
      <c r="I26" s="10">
        <v>3023</v>
      </c>
      <c r="J26" s="10">
        <v>10397</v>
      </c>
      <c r="L26" s="10">
        <f t="shared" si="2"/>
        <v>16.146779190257451</v>
      </c>
      <c r="M26" s="10">
        <f t="shared" si="3"/>
        <v>55.533596837944664</v>
      </c>
      <c r="N26" s="25">
        <f t="shared" si="4"/>
        <v>71.680376028202119</v>
      </c>
      <c r="O26" s="10">
        <v>4077</v>
      </c>
      <c r="P26" s="10">
        <v>2750</v>
      </c>
      <c r="R26" s="25">
        <f t="shared" si="5"/>
        <v>36.465121247729947</v>
      </c>
      <c r="S26" s="10">
        <v>32028</v>
      </c>
      <c r="T26" s="10">
        <v>5808</v>
      </c>
      <c r="U26" s="10">
        <v>13200</v>
      </c>
      <c r="W26" s="12">
        <f t="shared" si="6"/>
        <v>272.59908129473348</v>
      </c>
      <c r="X26" s="10">
        <v>9802</v>
      </c>
      <c r="Y26" s="10">
        <v>1408</v>
      </c>
      <c r="AA26" s="12">
        <f t="shared" si="7"/>
        <v>714.53904497382757</v>
      </c>
      <c r="AB26" s="10">
        <v>15</v>
      </c>
      <c r="AC26" s="10">
        <v>0</v>
      </c>
      <c r="AF26" s="12">
        <f>SUM(AB26:AC26:AD26:AE26)/(B26/1000)</f>
        <v>8.0119645337036638E-2</v>
      </c>
      <c r="AG26" s="10">
        <v>1221437</v>
      </c>
      <c r="AH26" s="10">
        <f t="shared" si="8"/>
        <v>6524.0732827689353</v>
      </c>
      <c r="AI26" s="25">
        <f t="shared" si="9"/>
        <v>10.95234547504292</v>
      </c>
      <c r="AJ26" s="25">
        <f t="shared" si="10"/>
        <v>1.2280617010946941E-3</v>
      </c>
      <c r="AK26" s="13">
        <v>60</v>
      </c>
      <c r="AL26" s="13">
        <v>0</v>
      </c>
      <c r="AM26" s="13">
        <v>0</v>
      </c>
      <c r="AN26" s="10">
        <v>60</v>
      </c>
      <c r="AO26" s="12">
        <f t="shared" si="11"/>
        <v>100</v>
      </c>
      <c r="AP26" s="12">
        <f t="shared" si="12"/>
        <v>0</v>
      </c>
      <c r="AQ26" s="12">
        <f t="shared" si="13"/>
        <v>0</v>
      </c>
      <c r="AR26" s="11">
        <v>13</v>
      </c>
      <c r="AS26" s="10">
        <v>70</v>
      </c>
    </row>
    <row r="27" spans="1:45" x14ac:dyDescent="0.25">
      <c r="A27" s="1" t="s">
        <v>53</v>
      </c>
      <c r="B27" s="10">
        <v>252170</v>
      </c>
      <c r="C27" s="10">
        <v>1648033</v>
      </c>
      <c r="D27" s="18">
        <f t="shared" si="0"/>
        <v>6.5354046873141138</v>
      </c>
      <c r="E27" s="10">
        <v>22758</v>
      </c>
      <c r="F27" s="10">
        <v>70661</v>
      </c>
      <c r="H27" s="25">
        <f t="shared" si="1"/>
        <v>370.46040369591941</v>
      </c>
      <c r="I27" s="10">
        <v>6406</v>
      </c>
      <c r="J27" s="10">
        <v>12227</v>
      </c>
      <c r="L27" s="10">
        <f t="shared" si="2"/>
        <v>25.40349764048063</v>
      </c>
      <c r="M27" s="10">
        <f t="shared" si="3"/>
        <v>48.48713169687116</v>
      </c>
      <c r="N27" s="25">
        <f t="shared" si="4"/>
        <v>73.890629337351797</v>
      </c>
      <c r="O27" s="10">
        <v>4068</v>
      </c>
      <c r="P27" s="10">
        <v>75</v>
      </c>
      <c r="R27" s="25">
        <f t="shared" si="5"/>
        <v>16.429392869889362</v>
      </c>
      <c r="S27" s="10">
        <v>18148</v>
      </c>
      <c r="T27" s="10">
        <v>4644</v>
      </c>
      <c r="U27" s="10">
        <v>13296</v>
      </c>
      <c r="W27" s="12">
        <f t="shared" si="6"/>
        <v>143.1098068763136</v>
      </c>
      <c r="X27" s="10">
        <v>13390</v>
      </c>
      <c r="Y27" s="10">
        <v>119</v>
      </c>
      <c r="AA27" s="12">
        <f t="shared" si="7"/>
        <v>657.46123646746241</v>
      </c>
      <c r="AB27" s="10">
        <v>1361</v>
      </c>
      <c r="AC27" s="10">
        <v>3005</v>
      </c>
      <c r="AF27" s="12">
        <f>SUM(AB27:AC27:AD27:AE27)/(B27/1000)</f>
        <v>17.313716936986953</v>
      </c>
      <c r="AG27" s="10">
        <v>1598745</v>
      </c>
      <c r="AH27" s="10">
        <f t="shared" si="8"/>
        <v>6339.9492405916644</v>
      </c>
      <c r="AI27" s="25">
        <f t="shared" si="9"/>
        <v>10.370134073914226</v>
      </c>
      <c r="AJ27" s="25">
        <f t="shared" si="10"/>
        <v>0.27308920434465783</v>
      </c>
      <c r="AK27" s="13">
        <v>33</v>
      </c>
      <c r="AL27" s="13">
        <v>27</v>
      </c>
      <c r="AM27" s="13">
        <v>0</v>
      </c>
      <c r="AN27" s="10">
        <v>60</v>
      </c>
      <c r="AO27" s="12">
        <f t="shared" si="11"/>
        <v>55.000000000000007</v>
      </c>
      <c r="AP27" s="12">
        <f t="shared" si="12"/>
        <v>45</v>
      </c>
      <c r="AQ27" s="12">
        <f t="shared" si="13"/>
        <v>0</v>
      </c>
      <c r="AR27" s="11">
        <v>11.7</v>
      </c>
      <c r="AS27" s="10">
        <v>63</v>
      </c>
    </row>
    <row r="28" spans="1:45" x14ac:dyDescent="0.25">
      <c r="A28" s="1" t="s">
        <v>54</v>
      </c>
      <c r="B28" s="10">
        <v>52620</v>
      </c>
      <c r="C28" s="10">
        <v>343993</v>
      </c>
      <c r="D28" s="18">
        <f t="shared" si="0"/>
        <v>6.5373052071455717</v>
      </c>
      <c r="E28" s="10">
        <v>1217</v>
      </c>
      <c r="F28" s="10">
        <v>11143</v>
      </c>
      <c r="H28" s="25">
        <f t="shared" si="1"/>
        <v>234.89167616875713</v>
      </c>
      <c r="I28" s="10">
        <v>856</v>
      </c>
      <c r="J28" s="10">
        <v>2683</v>
      </c>
      <c r="L28" s="10">
        <f t="shared" si="2"/>
        <v>16.267578867350817</v>
      </c>
      <c r="M28" s="10">
        <f t="shared" si="3"/>
        <v>50.988217407829723</v>
      </c>
      <c r="N28" s="25">
        <f t="shared" si="4"/>
        <v>67.255796275180543</v>
      </c>
      <c r="O28" s="10">
        <v>439</v>
      </c>
      <c r="P28" s="10">
        <v>107</v>
      </c>
      <c r="R28" s="25">
        <f t="shared" si="5"/>
        <v>10.376282782212087</v>
      </c>
      <c r="S28" s="10">
        <v>2400</v>
      </c>
      <c r="T28" s="10">
        <v>911</v>
      </c>
      <c r="U28" s="10">
        <v>1628</v>
      </c>
      <c r="W28" s="12">
        <f t="shared" si="6"/>
        <v>93.86164956290385</v>
      </c>
      <c r="X28" s="10">
        <v>1658</v>
      </c>
      <c r="Y28" s="10">
        <v>32</v>
      </c>
      <c r="AA28" s="12">
        <f t="shared" si="7"/>
        <v>438.50247054351962</v>
      </c>
      <c r="AB28" s="10">
        <v>0</v>
      </c>
      <c r="AC28" s="10">
        <v>1659</v>
      </c>
      <c r="AF28" s="12">
        <f>SUM(AB28:AC28:AD28:AE28)/(B28/1000)</f>
        <v>31.527936145952111</v>
      </c>
      <c r="AG28" s="10">
        <v>283593</v>
      </c>
      <c r="AH28" s="10">
        <f t="shared" si="8"/>
        <v>5389.4526795895099</v>
      </c>
      <c r="AI28" s="25">
        <f t="shared" si="9"/>
        <v>8.1363080188862202</v>
      </c>
      <c r="AJ28" s="25">
        <f t="shared" si="10"/>
        <v>0.58499328262686312</v>
      </c>
      <c r="AK28" s="13">
        <v>30</v>
      </c>
      <c r="AL28" s="13">
        <v>0</v>
      </c>
      <c r="AM28" s="13">
        <v>0</v>
      </c>
      <c r="AN28" s="10">
        <v>30</v>
      </c>
      <c r="AO28" s="12">
        <f t="shared" si="11"/>
        <v>100</v>
      </c>
      <c r="AP28" s="12">
        <f t="shared" si="12"/>
        <v>0</v>
      </c>
      <c r="AQ28" s="12">
        <f t="shared" si="13"/>
        <v>0</v>
      </c>
      <c r="AR28" s="11">
        <v>10.8</v>
      </c>
      <c r="AS28" s="10">
        <v>48</v>
      </c>
    </row>
    <row r="29" spans="1:45" x14ac:dyDescent="0.25">
      <c r="A29" s="1" t="s">
        <v>55</v>
      </c>
      <c r="B29" s="10">
        <v>334900</v>
      </c>
      <c r="C29" s="10">
        <v>2296394</v>
      </c>
      <c r="D29" s="18">
        <f t="shared" si="0"/>
        <v>6.8569543147208121</v>
      </c>
      <c r="E29" s="10">
        <v>7456</v>
      </c>
      <c r="F29" s="10">
        <v>59025</v>
      </c>
      <c r="H29" s="25">
        <f t="shared" si="1"/>
        <v>198.51000298596597</v>
      </c>
      <c r="I29" s="10">
        <v>3330</v>
      </c>
      <c r="J29" s="10">
        <v>10257</v>
      </c>
      <c r="L29" s="10">
        <f t="shared" si="2"/>
        <v>9.9432666467602271</v>
      </c>
      <c r="M29" s="10">
        <f t="shared" si="3"/>
        <v>30.627052851597494</v>
      </c>
      <c r="N29" s="25">
        <f t="shared" si="4"/>
        <v>40.570319498357719</v>
      </c>
      <c r="O29" s="10">
        <v>3674</v>
      </c>
      <c r="P29" s="10">
        <v>1641</v>
      </c>
      <c r="R29" s="25">
        <f t="shared" si="5"/>
        <v>15.87040907733652</v>
      </c>
      <c r="S29" s="10">
        <v>17298</v>
      </c>
      <c r="T29" s="10">
        <v>12417</v>
      </c>
      <c r="U29" s="10">
        <v>9449</v>
      </c>
      <c r="W29" s="12">
        <f t="shared" si="6"/>
        <v>116.94237085697223</v>
      </c>
      <c r="X29" s="10">
        <v>7164</v>
      </c>
      <c r="Y29" s="10">
        <v>123</v>
      </c>
      <c r="AA29" s="12">
        <f t="shared" si="7"/>
        <v>393.65183636906539</v>
      </c>
      <c r="AB29" s="10">
        <v>109</v>
      </c>
      <c r="AC29" s="10">
        <v>55764</v>
      </c>
      <c r="AF29" s="12">
        <f>SUM(AB29:AC29:AD29:AE29)/(B29/1000)</f>
        <v>166.83487608241268</v>
      </c>
      <c r="AG29" s="10">
        <v>1698036</v>
      </c>
      <c r="AH29" s="10">
        <f t="shared" si="8"/>
        <v>5070.2776948342789</v>
      </c>
      <c r="AI29" s="25">
        <f t="shared" si="9"/>
        <v>7.7639107769211009</v>
      </c>
      <c r="AJ29" s="25">
        <f t="shared" si="10"/>
        <v>3.2904484946137775</v>
      </c>
      <c r="AK29" s="13">
        <v>60</v>
      </c>
      <c r="AL29" s="13">
        <v>0</v>
      </c>
      <c r="AM29" s="13">
        <v>0</v>
      </c>
      <c r="AN29" s="10">
        <v>60</v>
      </c>
      <c r="AO29" s="12">
        <f t="shared" si="11"/>
        <v>100</v>
      </c>
      <c r="AP29" s="12">
        <f t="shared" si="12"/>
        <v>0</v>
      </c>
      <c r="AQ29" s="12">
        <f t="shared" si="13"/>
        <v>0</v>
      </c>
      <c r="AR29" s="11">
        <v>10.3</v>
      </c>
      <c r="AS29" s="10">
        <v>54</v>
      </c>
    </row>
    <row r="30" spans="1:45" x14ac:dyDescent="0.25">
      <c r="A30" s="1" t="s">
        <v>56</v>
      </c>
      <c r="B30" s="10">
        <v>141800</v>
      </c>
      <c r="C30" s="10">
        <v>8104964</v>
      </c>
      <c r="D30" s="18">
        <f t="shared" si="0"/>
        <v>57.157715091678419</v>
      </c>
      <c r="E30" s="10">
        <v>19621</v>
      </c>
      <c r="F30" s="10">
        <v>86071</v>
      </c>
      <c r="H30" s="25">
        <f t="shared" si="1"/>
        <v>745.35966149506339</v>
      </c>
      <c r="I30" s="10">
        <v>1981</v>
      </c>
      <c r="J30" s="10">
        <v>3397</v>
      </c>
      <c r="L30" s="10">
        <f t="shared" si="2"/>
        <v>13.970380818053595</v>
      </c>
      <c r="M30" s="10">
        <f t="shared" si="3"/>
        <v>23.956276445698165</v>
      </c>
      <c r="N30" s="25">
        <f t="shared" si="4"/>
        <v>37.926657263751757</v>
      </c>
      <c r="O30" s="10">
        <v>2889</v>
      </c>
      <c r="P30" s="10">
        <v>1844</v>
      </c>
      <c r="R30" s="25">
        <f t="shared" si="5"/>
        <v>33.377997179125529</v>
      </c>
      <c r="S30" s="10">
        <v>22360</v>
      </c>
      <c r="T30" s="10">
        <v>2322</v>
      </c>
      <c r="U30" s="10">
        <v>20836</v>
      </c>
      <c r="W30" s="12">
        <f t="shared" si="6"/>
        <v>321.00141043723551</v>
      </c>
      <c r="X30" s="10">
        <v>7371</v>
      </c>
      <c r="Y30" s="10">
        <v>45</v>
      </c>
      <c r="AA30" s="12">
        <f t="shared" si="7"/>
        <v>1189.9647390691114</v>
      </c>
      <c r="AB30" s="10">
        <v>3889</v>
      </c>
      <c r="AC30" s="10">
        <v>0</v>
      </c>
      <c r="AF30" s="12">
        <f>SUM(AB30:AC30:AD30:AE30)/(B30/1000)</f>
        <v>27.42595204513399</v>
      </c>
      <c r="AG30" s="10">
        <v>4131914</v>
      </c>
      <c r="AH30" s="10">
        <f t="shared" si="8"/>
        <v>29139.026798307474</v>
      </c>
      <c r="AI30" s="25">
        <f t="shared" si="9"/>
        <v>4.083749080934405</v>
      </c>
      <c r="AJ30" s="25">
        <f t="shared" si="10"/>
        <v>9.4121029624527522E-2</v>
      </c>
      <c r="AK30" s="13">
        <v>60</v>
      </c>
      <c r="AL30" s="13">
        <v>0</v>
      </c>
      <c r="AM30" s="13">
        <v>0</v>
      </c>
      <c r="AN30" s="10">
        <v>60</v>
      </c>
      <c r="AO30" s="12">
        <f t="shared" si="11"/>
        <v>100</v>
      </c>
      <c r="AP30" s="12">
        <f t="shared" si="12"/>
        <v>0</v>
      </c>
      <c r="AQ30" s="12">
        <f t="shared" si="13"/>
        <v>0</v>
      </c>
      <c r="AR30" s="11">
        <v>10.7</v>
      </c>
      <c r="AS30" s="10">
        <v>48</v>
      </c>
    </row>
    <row r="31" spans="1:45" x14ac:dyDescent="0.25">
      <c r="A31" s="1" t="s">
        <v>57</v>
      </c>
      <c r="B31" s="10">
        <v>142350</v>
      </c>
      <c r="C31" s="10">
        <v>940440</v>
      </c>
      <c r="D31" s="18">
        <f t="shared" si="0"/>
        <v>6.6065331928345623</v>
      </c>
      <c r="E31" s="10">
        <v>12920</v>
      </c>
      <c r="F31" s="10">
        <v>32227</v>
      </c>
      <c r="H31" s="25">
        <f t="shared" si="1"/>
        <v>317.15489989462594</v>
      </c>
      <c r="I31" s="10">
        <v>3646</v>
      </c>
      <c r="J31" s="10">
        <v>12241</v>
      </c>
      <c r="K31" s="10">
        <v>3139</v>
      </c>
      <c r="L31" s="10">
        <f t="shared" si="2"/>
        <v>25.612925886898491</v>
      </c>
      <c r="M31" s="10">
        <f t="shared" si="3"/>
        <v>85.992272567615032</v>
      </c>
      <c r="N31" s="25">
        <f t="shared" si="4"/>
        <v>133.65648050579557</v>
      </c>
      <c r="O31" s="10">
        <v>2935</v>
      </c>
      <c r="P31" s="10">
        <v>698</v>
      </c>
      <c r="R31" s="25">
        <f t="shared" si="5"/>
        <v>25.521601685985249</v>
      </c>
      <c r="S31" s="10">
        <v>23376</v>
      </c>
      <c r="T31" s="10">
        <v>2636</v>
      </c>
      <c r="U31" s="10">
        <v>6759</v>
      </c>
      <c r="W31" s="12">
        <f t="shared" si="6"/>
        <v>230.21426062521954</v>
      </c>
      <c r="X31" s="10">
        <v>5111</v>
      </c>
      <c r="Y31" s="10">
        <v>1664</v>
      </c>
      <c r="AA31" s="12">
        <f t="shared" si="7"/>
        <v>754.14120126448893</v>
      </c>
      <c r="AB31" s="10">
        <v>458</v>
      </c>
      <c r="AC31" s="10">
        <v>46436</v>
      </c>
      <c r="AF31" s="12">
        <f>SUM(AB31:AC31:AD31:AE31)/(B31/1000)</f>
        <v>329.42746750965932</v>
      </c>
      <c r="AG31" s="10">
        <v>840685</v>
      </c>
      <c r="AH31" s="10">
        <f t="shared" si="8"/>
        <v>5905.7604495960659</v>
      </c>
      <c r="AI31" s="25">
        <f t="shared" si="9"/>
        <v>12.769586706078972</v>
      </c>
      <c r="AJ31" s="25">
        <f t="shared" si="10"/>
        <v>5.5780702641298472</v>
      </c>
      <c r="AK31" s="13">
        <v>13</v>
      </c>
      <c r="AL31" s="13">
        <v>23</v>
      </c>
      <c r="AM31" s="13">
        <v>0</v>
      </c>
      <c r="AN31" s="10">
        <v>36</v>
      </c>
      <c r="AO31" s="12">
        <f t="shared" si="11"/>
        <v>36.111111111111107</v>
      </c>
      <c r="AP31" s="12">
        <f t="shared" si="12"/>
        <v>63.888888888888886</v>
      </c>
      <c r="AQ31" s="12">
        <f t="shared" si="13"/>
        <v>0</v>
      </c>
      <c r="AR31" s="11">
        <v>9.9</v>
      </c>
      <c r="AS31" s="10">
        <v>43</v>
      </c>
    </row>
  </sheetData>
  <mergeCells count="7">
    <mergeCell ref="AR1:AS1"/>
    <mergeCell ref="I1:K1"/>
    <mergeCell ref="E1:G1"/>
    <mergeCell ref="O1:Q1"/>
    <mergeCell ref="S1:V1"/>
    <mergeCell ref="AK1:AQ1"/>
    <mergeCell ref="AB1:AC1"/>
  </mergeCell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5"/>
  <sheetViews>
    <sheetView workbookViewId="0">
      <selection activeCell="I12" sqref="I12"/>
    </sheetView>
  </sheetViews>
  <sheetFormatPr defaultRowHeight="15" x14ac:dyDescent="0.25"/>
  <sheetData>
    <row r="2" spans="2:15" x14ac:dyDescent="0.25">
      <c r="B2" s="46" t="s">
        <v>114</v>
      </c>
    </row>
    <row r="3" spans="2:15" ht="15.75" thickBot="1" x14ac:dyDescent="0.3"/>
    <row r="4" spans="2:15" x14ac:dyDescent="0.25">
      <c r="B4" s="41"/>
      <c r="C4" s="41" t="s">
        <v>98</v>
      </c>
      <c r="D4" s="41" t="s">
        <v>99</v>
      </c>
      <c r="E4" s="41" t="s">
        <v>100</v>
      </c>
      <c r="F4" s="41" t="s">
        <v>101</v>
      </c>
      <c r="G4" s="41" t="s">
        <v>102</v>
      </c>
      <c r="H4" s="41" t="s">
        <v>103</v>
      </c>
      <c r="I4" s="41" t="s">
        <v>104</v>
      </c>
      <c r="J4" s="41" t="s">
        <v>105</v>
      </c>
      <c r="K4" s="41" t="s">
        <v>106</v>
      </c>
      <c r="L4" s="41" t="s">
        <v>107</v>
      </c>
      <c r="M4" s="41" t="s">
        <v>108</v>
      </c>
      <c r="N4" s="41" t="s">
        <v>28</v>
      </c>
      <c r="O4" s="41" t="s">
        <v>29</v>
      </c>
    </row>
    <row r="5" spans="2:15" x14ac:dyDescent="0.25">
      <c r="B5" s="39" t="s">
        <v>98</v>
      </c>
      <c r="C5" s="43">
        <v>1</v>
      </c>
      <c r="D5" s="43"/>
      <c r="E5" s="43"/>
      <c r="F5" s="43"/>
      <c r="G5" s="43"/>
      <c r="H5" s="43"/>
      <c r="I5" s="43"/>
      <c r="J5" s="43"/>
      <c r="K5" s="43"/>
      <c r="L5" s="43"/>
      <c r="M5" s="43"/>
      <c r="N5" s="43"/>
      <c r="O5" s="43"/>
    </row>
    <row r="6" spans="2:15" x14ac:dyDescent="0.25">
      <c r="B6" s="39" t="s">
        <v>99</v>
      </c>
      <c r="C6" s="45">
        <v>0.74801850598636777</v>
      </c>
      <c r="D6" s="43">
        <v>1</v>
      </c>
      <c r="E6" s="43"/>
      <c r="F6" s="43"/>
      <c r="G6" s="43"/>
      <c r="H6" s="43"/>
      <c r="I6" s="43"/>
      <c r="J6" s="43"/>
      <c r="K6" s="43"/>
      <c r="L6" s="43"/>
      <c r="M6" s="43"/>
      <c r="N6" s="43"/>
      <c r="O6" s="43"/>
    </row>
    <row r="7" spans="2:15" x14ac:dyDescent="0.25">
      <c r="B7" s="39" t="s">
        <v>100</v>
      </c>
      <c r="C7" s="43">
        <v>-0.1489679670373163</v>
      </c>
      <c r="D7" s="43">
        <v>0.10555293672458675</v>
      </c>
      <c r="E7" s="43">
        <v>1</v>
      </c>
      <c r="F7" s="43"/>
      <c r="G7" s="43"/>
      <c r="H7" s="43"/>
      <c r="I7" s="43"/>
      <c r="J7" s="43"/>
      <c r="K7" s="43"/>
      <c r="L7" s="43"/>
      <c r="M7" s="43"/>
      <c r="N7" s="43"/>
      <c r="O7" s="43"/>
    </row>
    <row r="8" spans="2:15" x14ac:dyDescent="0.25">
      <c r="B8" s="39" t="s">
        <v>101</v>
      </c>
      <c r="C8" s="43">
        <v>-0.2708905173527501</v>
      </c>
      <c r="D8" s="43">
        <v>-0.28734767650364651</v>
      </c>
      <c r="E8" s="43">
        <v>0.33845176251093306</v>
      </c>
      <c r="F8" s="43">
        <v>1</v>
      </c>
      <c r="G8" s="43"/>
      <c r="H8" s="43"/>
      <c r="I8" s="43"/>
      <c r="J8" s="43"/>
      <c r="K8" s="43"/>
      <c r="L8" s="43"/>
      <c r="M8" s="43"/>
      <c r="N8" s="43"/>
      <c r="O8" s="43"/>
    </row>
    <row r="9" spans="2:15" x14ac:dyDescent="0.25">
      <c r="B9" s="39" t="s">
        <v>102</v>
      </c>
      <c r="C9" s="43">
        <v>-0.27757575275405011</v>
      </c>
      <c r="D9" s="43">
        <v>-0.24949860741094795</v>
      </c>
      <c r="E9" s="45">
        <v>0.48174189494592445</v>
      </c>
      <c r="F9" s="45">
        <v>0.98720803989750394</v>
      </c>
      <c r="G9" s="43">
        <v>1</v>
      </c>
      <c r="H9" s="43"/>
      <c r="I9" s="43"/>
      <c r="J9" s="43"/>
      <c r="K9" s="43"/>
      <c r="L9" s="43"/>
      <c r="M9" s="43"/>
      <c r="N9" s="43"/>
      <c r="O9" s="43"/>
    </row>
    <row r="10" spans="2:15" x14ac:dyDescent="0.25">
      <c r="B10" s="39" t="s">
        <v>103</v>
      </c>
      <c r="C10" s="43">
        <v>6.4329705777976157E-2</v>
      </c>
      <c r="D10" s="43">
        <v>0.24338872837254089</v>
      </c>
      <c r="E10" s="45">
        <v>0.56538841386306804</v>
      </c>
      <c r="F10" s="43">
        <v>0.2269230026826336</v>
      </c>
      <c r="G10" s="43">
        <v>0.29853603500493925</v>
      </c>
      <c r="H10" s="43">
        <v>1</v>
      </c>
      <c r="I10" s="43"/>
      <c r="J10" s="43"/>
      <c r="K10" s="43"/>
      <c r="L10" s="43"/>
      <c r="M10" s="43"/>
      <c r="N10" s="43"/>
      <c r="O10" s="43"/>
    </row>
    <row r="11" spans="2:15" x14ac:dyDescent="0.25">
      <c r="B11" s="39" t="s">
        <v>104</v>
      </c>
      <c r="C11" s="45">
        <v>0.46655253495907317</v>
      </c>
      <c r="D11" s="43">
        <v>0.36709884129258041</v>
      </c>
      <c r="E11" s="43">
        <v>0.10823016854579431</v>
      </c>
      <c r="F11" s="43">
        <v>0.31811862527860968</v>
      </c>
      <c r="G11" s="43">
        <v>0.31537191428108519</v>
      </c>
      <c r="H11" s="43">
        <v>0.36050218901365066</v>
      </c>
      <c r="I11" s="43">
        <v>1</v>
      </c>
      <c r="J11" s="43"/>
      <c r="K11" s="43"/>
      <c r="L11" s="43"/>
      <c r="M11" s="43"/>
      <c r="N11" s="43"/>
      <c r="O11" s="43"/>
    </row>
    <row r="12" spans="2:15" x14ac:dyDescent="0.25">
      <c r="B12" s="39" t="s">
        <v>105</v>
      </c>
      <c r="C12" s="45">
        <v>0.65149763251374671</v>
      </c>
      <c r="D12" s="45">
        <v>0.7926234314898386</v>
      </c>
      <c r="E12" s="43">
        <v>0.26488101428963212</v>
      </c>
      <c r="F12" s="43">
        <v>0.19883391634470043</v>
      </c>
      <c r="G12" s="43">
        <v>0.22977865771959238</v>
      </c>
      <c r="H12" s="43">
        <v>0.45995777968554979</v>
      </c>
      <c r="I12" s="45">
        <v>0.82110864621142987</v>
      </c>
      <c r="J12" s="43">
        <v>1</v>
      </c>
      <c r="K12" s="43"/>
      <c r="L12" s="43"/>
      <c r="M12" s="43"/>
      <c r="N12" s="43"/>
      <c r="O12" s="43"/>
    </row>
    <row r="13" spans="2:15" x14ac:dyDescent="0.25">
      <c r="B13" s="39" t="s">
        <v>106</v>
      </c>
      <c r="C13" s="43">
        <v>-0.23166165564829766</v>
      </c>
      <c r="D13" s="43">
        <v>-0.17915887890909774</v>
      </c>
      <c r="E13" s="43">
        <v>5.9910783591794206E-2</v>
      </c>
      <c r="F13" s="43">
        <v>0.32437996628116422</v>
      </c>
      <c r="G13" s="43">
        <v>0.32501585438038116</v>
      </c>
      <c r="H13" s="43">
        <v>-0.1289749333320023</v>
      </c>
      <c r="I13" s="43">
        <v>-3.8084004737025806E-2</v>
      </c>
      <c r="J13" s="43">
        <v>-8.589147125404091E-2</v>
      </c>
      <c r="K13" s="43">
        <v>1</v>
      </c>
      <c r="L13" s="43"/>
      <c r="M13" s="43"/>
      <c r="N13" s="43"/>
      <c r="O13" s="43"/>
    </row>
    <row r="14" spans="2:15" x14ac:dyDescent="0.25">
      <c r="B14" s="39" t="s">
        <v>107</v>
      </c>
      <c r="C14" s="45">
        <v>0.991576787404571</v>
      </c>
      <c r="D14" s="43">
        <v>0.76688973308273134</v>
      </c>
      <c r="E14" s="43">
        <v>-6.5101796945844448E-2</v>
      </c>
      <c r="F14" s="43">
        <v>-0.20243289590990471</v>
      </c>
      <c r="G14" s="43">
        <v>-0.20012574865396038</v>
      </c>
      <c r="H14" s="43">
        <v>0.14304847983753408</v>
      </c>
      <c r="I14" s="45">
        <v>0.54386468748688688</v>
      </c>
      <c r="J14" s="45">
        <v>0.72397399691937325</v>
      </c>
      <c r="K14" s="43">
        <v>-0.2139070274614592</v>
      </c>
      <c r="L14" s="43">
        <v>1</v>
      </c>
      <c r="M14" s="43"/>
      <c r="N14" s="43"/>
      <c r="O14" s="43"/>
    </row>
    <row r="15" spans="2:15" x14ac:dyDescent="0.25">
      <c r="B15" s="39" t="s">
        <v>108</v>
      </c>
      <c r="C15" s="43">
        <v>-0.32182416238729872</v>
      </c>
      <c r="D15" s="43">
        <v>-7.3387907475580078E-2</v>
      </c>
      <c r="E15" s="45">
        <v>0.70740615679971008</v>
      </c>
      <c r="F15" s="45">
        <v>0.6504765705770017</v>
      </c>
      <c r="G15" s="45">
        <v>0.72496046065092323</v>
      </c>
      <c r="H15" s="45">
        <v>0.56633666201504895</v>
      </c>
      <c r="I15" s="43">
        <v>0.23217218601818534</v>
      </c>
      <c r="J15" s="43">
        <v>0.25824786420586993</v>
      </c>
      <c r="K15" s="43">
        <v>0.231088786911718</v>
      </c>
      <c r="L15" s="43">
        <v>-0.2248262135070026</v>
      </c>
      <c r="M15" s="43">
        <v>1</v>
      </c>
      <c r="N15" s="43"/>
      <c r="O15" s="43"/>
    </row>
    <row r="16" spans="2:15" x14ac:dyDescent="0.25">
      <c r="B16" s="39" t="s">
        <v>28</v>
      </c>
      <c r="C16" s="43">
        <v>0.17894313112990928</v>
      </c>
      <c r="D16" s="43">
        <v>0.23298604464853628</v>
      </c>
      <c r="E16" s="43">
        <v>-1.0695770266347205E-2</v>
      </c>
      <c r="F16" s="43">
        <v>3.8429375252915551E-2</v>
      </c>
      <c r="G16" s="43">
        <v>2.4431066502362472E-2</v>
      </c>
      <c r="H16" s="43">
        <v>0.11199237114670231</v>
      </c>
      <c r="I16" s="43">
        <v>0.24924202539157764</v>
      </c>
      <c r="J16" s="43">
        <v>0.30193546585171188</v>
      </c>
      <c r="K16" s="43">
        <v>-0.31250914009778091</v>
      </c>
      <c r="L16" s="43">
        <v>0.20059525973626549</v>
      </c>
      <c r="M16" s="43">
        <v>8.677806011723621E-5</v>
      </c>
      <c r="N16" s="43">
        <v>1</v>
      </c>
      <c r="O16" s="43"/>
    </row>
    <row r="17" spans="2:15" ht="15.75" thickBot="1" x14ac:dyDescent="0.3">
      <c r="B17" s="40" t="s">
        <v>29</v>
      </c>
      <c r="C17" s="44">
        <v>7.2577836373826282E-2</v>
      </c>
      <c r="D17" s="44">
        <v>0.10172000102767391</v>
      </c>
      <c r="E17" s="44">
        <v>9.466764772489511E-2</v>
      </c>
      <c r="F17" s="44">
        <v>0.20209930726204964</v>
      </c>
      <c r="G17" s="44">
        <v>0.19177307864898313</v>
      </c>
      <c r="H17" s="44">
        <v>0.15288043097677062</v>
      </c>
      <c r="I17" s="44">
        <v>0.36882004550554831</v>
      </c>
      <c r="J17" s="44">
        <v>0.30859207990714982</v>
      </c>
      <c r="K17" s="44">
        <v>-0.26194866700791342</v>
      </c>
      <c r="L17" s="44">
        <v>0.1127071314610924</v>
      </c>
      <c r="M17" s="44">
        <v>0.1610288706111411</v>
      </c>
      <c r="N17" s="44">
        <v>0.69897868708446942</v>
      </c>
      <c r="O17" s="44">
        <v>1</v>
      </c>
    </row>
    <row r="19" spans="2:15" x14ac:dyDescent="0.25">
      <c r="B19" s="43" t="s">
        <v>109</v>
      </c>
    </row>
    <row r="21" spans="2:15" x14ac:dyDescent="0.25">
      <c r="B21" s="46" t="s">
        <v>113</v>
      </c>
    </row>
    <row r="22" spans="2:15" x14ac:dyDescent="0.25">
      <c r="B22" t="s">
        <v>110</v>
      </c>
    </row>
    <row r="23" spans="2:15" x14ac:dyDescent="0.25">
      <c r="B23" t="s">
        <v>111</v>
      </c>
    </row>
    <row r="24" spans="2:15" x14ac:dyDescent="0.25">
      <c r="B24" t="s">
        <v>112</v>
      </c>
    </row>
    <row r="25" spans="2:15" x14ac:dyDescent="0.25">
      <c r="B25"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R1" zoomScale="60" zoomScaleNormal="60" workbookViewId="0">
      <selection activeCell="AO4" sqref="AO4:AQ31"/>
    </sheetView>
  </sheetViews>
  <sheetFormatPr defaultRowHeight="15" x14ac:dyDescent="0.25"/>
  <cols>
    <col min="1" max="1" width="19.7109375" style="5" customWidth="1"/>
    <col min="3" max="3" width="11.710937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1.4257812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0" t="s">
        <v>137</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6" t="s">
        <v>14</v>
      </c>
      <c r="Q2" s="15" t="s">
        <v>62</v>
      </c>
      <c r="R2" s="8"/>
      <c r="S2" s="6" t="s">
        <v>15</v>
      </c>
      <c r="T2" s="6" t="s">
        <v>16</v>
      </c>
      <c r="U2" s="6" t="s">
        <v>17</v>
      </c>
      <c r="V2" s="15" t="s">
        <v>62</v>
      </c>
      <c r="W2" s="8"/>
      <c r="X2" s="6" t="s">
        <v>18</v>
      </c>
      <c r="Y2" s="6" t="s">
        <v>19</v>
      </c>
      <c r="Z2" s="15" t="s">
        <v>62</v>
      </c>
      <c r="AA2" s="8"/>
      <c r="AB2" s="6" t="s">
        <v>20</v>
      </c>
      <c r="AC2" s="6" t="s">
        <v>21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B3" s="14"/>
      <c r="C3" s="14"/>
      <c r="E3" s="14"/>
      <c r="F3" s="14"/>
      <c r="I3" s="14"/>
      <c r="J3" s="14"/>
      <c r="K3" s="14"/>
      <c r="O3" s="14"/>
      <c r="P3" s="14"/>
      <c r="R3" s="25"/>
      <c r="S3" s="14"/>
      <c r="T3" s="14"/>
      <c r="U3" s="14"/>
      <c r="X3" s="14"/>
      <c r="Y3" s="14"/>
      <c r="AB3" s="22"/>
      <c r="AC3" s="22"/>
      <c r="AG3" s="22"/>
      <c r="AR3" s="2"/>
      <c r="AS3" s="22"/>
    </row>
    <row r="4" spans="1:49" x14ac:dyDescent="0.25">
      <c r="A4" s="5" t="s">
        <v>30</v>
      </c>
      <c r="B4" s="14">
        <v>170600</v>
      </c>
      <c r="C4" s="14">
        <v>1037644</v>
      </c>
      <c r="D4" s="18">
        <f t="shared" ref="D4:D31" si="0">C4/B4</f>
        <v>6.0823212192262606</v>
      </c>
      <c r="E4" s="14">
        <v>12659</v>
      </c>
      <c r="F4" s="14">
        <v>43655</v>
      </c>
      <c r="H4" s="25">
        <f t="shared" ref="H4:H31" si="1">(E4+F4)/(B4/1000)</f>
        <v>330.09378663540446</v>
      </c>
      <c r="I4" s="14">
        <v>3027</v>
      </c>
      <c r="J4" s="14">
        <v>16254</v>
      </c>
      <c r="L4" s="10">
        <f t="shared" ref="L4:L31" si="2">I4/(B4/1000)</f>
        <v>17.743259085580306</v>
      </c>
      <c r="M4" s="10">
        <f t="shared" ref="M4:M31" si="3">J4/(B4/1000)</f>
        <v>95.275498241500586</v>
      </c>
      <c r="N4" s="25">
        <f t="shared" ref="N4:N31" si="4">(I4+J4+K4)/(B4/1000)</f>
        <v>113.01875732708089</v>
      </c>
      <c r="O4" s="14">
        <v>5605</v>
      </c>
      <c r="P4" s="14">
        <v>1345</v>
      </c>
      <c r="R4" s="25">
        <f t="shared" ref="R4:R31" si="5">(O4+P4+Q4)/(B4/1000)</f>
        <v>40.738569753810083</v>
      </c>
      <c r="S4" s="14">
        <v>32155</v>
      </c>
      <c r="T4" s="14">
        <v>1338</v>
      </c>
      <c r="U4" s="14">
        <v>5231</v>
      </c>
      <c r="W4" s="12">
        <f t="shared" ref="W4:W31" si="6">(S4+T4+U4+V4)/(B4/1000)</f>
        <v>226.98710433763191</v>
      </c>
      <c r="X4" s="14">
        <v>5534</v>
      </c>
      <c r="Y4" s="14">
        <v>63</v>
      </c>
      <c r="AA4" s="12">
        <f t="shared" ref="AA4:AA31" si="7">(E4+F4+G4+I4+J4+K4+O4+P4+Q4+S4+T4+U4+V4+X4+Y4+Z4)/(B4/1000)</f>
        <v>743.64595545134819</v>
      </c>
      <c r="AB4" s="22">
        <v>19757</v>
      </c>
      <c r="AC4" s="22">
        <v>4269</v>
      </c>
      <c r="AF4" s="12">
        <f>SUM(AB4:AC4:AD4:AE4)/(B4/1000)</f>
        <v>140.83235638921454</v>
      </c>
      <c r="AG4" s="22">
        <v>755419</v>
      </c>
      <c r="AH4">
        <f t="shared" ref="AH4:AH31" si="8">AG4/(B4/1000)</f>
        <v>4428.0128956623685</v>
      </c>
      <c r="AI4" s="25">
        <f t="shared" ref="AI4:AI31" si="9">AA4/AH4*100</f>
        <v>16.794123526149065</v>
      </c>
      <c r="AJ4" s="25">
        <f t="shared" ref="AJ4:AJ31" si="10">AF4/AH4*100</f>
        <v>3.180486590885323</v>
      </c>
      <c r="AO4" s="12" t="s">
        <v>138</v>
      </c>
      <c r="AP4" s="12" t="s">
        <v>138</v>
      </c>
      <c r="AQ4" s="12" t="s">
        <v>138</v>
      </c>
      <c r="AR4" s="2">
        <v>11.8</v>
      </c>
      <c r="AS4" s="22">
        <v>62</v>
      </c>
    </row>
    <row r="5" spans="1:49" x14ac:dyDescent="0.25">
      <c r="A5" s="5" t="s">
        <v>31</v>
      </c>
      <c r="B5" s="14">
        <v>121700</v>
      </c>
      <c r="C5" s="14">
        <v>1014610</v>
      </c>
      <c r="D5" s="18">
        <f t="shared" si="0"/>
        <v>8.3369761709120791</v>
      </c>
      <c r="E5" s="14">
        <v>15539</v>
      </c>
      <c r="F5" s="14">
        <v>28271</v>
      </c>
      <c r="H5" s="25">
        <f t="shared" si="1"/>
        <v>359.9835661462613</v>
      </c>
      <c r="I5" s="14">
        <v>2659</v>
      </c>
      <c r="J5" s="14">
        <v>15413</v>
      </c>
      <c r="L5" s="10">
        <f t="shared" si="2"/>
        <v>21.848808545603944</v>
      </c>
      <c r="M5" s="10">
        <f t="shared" si="3"/>
        <v>126.64749383730485</v>
      </c>
      <c r="N5" s="25">
        <f t="shared" si="4"/>
        <v>148.49630238290879</v>
      </c>
      <c r="O5" s="14">
        <v>5080</v>
      </c>
      <c r="P5" s="14">
        <v>849</v>
      </c>
      <c r="R5" s="25">
        <f t="shared" si="5"/>
        <v>48.718159408381261</v>
      </c>
      <c r="S5" s="14">
        <v>18600</v>
      </c>
      <c r="T5" s="14">
        <v>9288</v>
      </c>
      <c r="U5" s="14">
        <v>10935</v>
      </c>
      <c r="W5" s="12">
        <f t="shared" si="6"/>
        <v>319.00575184880853</v>
      </c>
      <c r="X5" s="14">
        <v>5107</v>
      </c>
      <c r="Y5" s="14">
        <v>2141</v>
      </c>
      <c r="AA5" s="12">
        <f t="shared" si="7"/>
        <v>935.76006573541497</v>
      </c>
      <c r="AB5" s="22">
        <v>6889</v>
      </c>
      <c r="AC5" s="22">
        <v>3875</v>
      </c>
      <c r="AF5" s="12">
        <f>SUM(AB5:AC5:AD5:AE5)/(B5/1000)</f>
        <v>88.447000821692683</v>
      </c>
      <c r="AG5" s="22">
        <v>943341</v>
      </c>
      <c r="AH5">
        <f t="shared" si="8"/>
        <v>7751.3640098603119</v>
      </c>
      <c r="AI5" s="25">
        <f t="shared" si="9"/>
        <v>12.07219870651228</v>
      </c>
      <c r="AJ5" s="25">
        <f t="shared" si="10"/>
        <v>1.141050797113663</v>
      </c>
      <c r="AO5" s="12" t="s">
        <v>138</v>
      </c>
      <c r="AP5" s="12" t="s">
        <v>138</v>
      </c>
      <c r="AQ5" s="12" t="s">
        <v>138</v>
      </c>
      <c r="AR5" s="2">
        <v>13.7</v>
      </c>
      <c r="AS5" s="22">
        <v>79</v>
      </c>
    </row>
    <row r="6" spans="1:49" x14ac:dyDescent="0.25">
      <c r="A6" s="5" t="s">
        <v>32</v>
      </c>
      <c r="B6" s="14">
        <v>118700</v>
      </c>
      <c r="C6" s="14">
        <v>585817</v>
      </c>
      <c r="D6" s="18">
        <f t="shared" si="0"/>
        <v>4.9352737994945244</v>
      </c>
      <c r="E6" s="14">
        <v>8181</v>
      </c>
      <c r="F6" s="14">
        <v>23868</v>
      </c>
      <c r="H6" s="25">
        <f t="shared" si="1"/>
        <v>270</v>
      </c>
      <c r="I6" s="14">
        <v>1804</v>
      </c>
      <c r="J6" s="14">
        <v>10221</v>
      </c>
      <c r="L6" s="10">
        <f t="shared" si="2"/>
        <v>15.197978096040437</v>
      </c>
      <c r="M6" s="10">
        <f t="shared" si="3"/>
        <v>86.107834877843302</v>
      </c>
      <c r="N6" s="25">
        <f t="shared" si="4"/>
        <v>101.30581297388373</v>
      </c>
      <c r="O6" s="14">
        <v>2606</v>
      </c>
      <c r="P6" s="14">
        <v>476</v>
      </c>
      <c r="R6" s="25">
        <f t="shared" si="5"/>
        <v>25.964616680707667</v>
      </c>
      <c r="S6" s="14">
        <v>7899</v>
      </c>
      <c r="T6" s="14">
        <v>266</v>
      </c>
      <c r="U6" s="14">
        <v>3713</v>
      </c>
      <c r="W6" s="12">
        <f t="shared" si="6"/>
        <v>100.06739679865206</v>
      </c>
      <c r="X6" s="14">
        <v>4290</v>
      </c>
      <c r="Y6" s="14">
        <v>190</v>
      </c>
      <c r="AA6" s="12">
        <f t="shared" si="7"/>
        <v>535.08003369839935</v>
      </c>
      <c r="AB6" s="22">
        <v>429</v>
      </c>
      <c r="AC6" s="22">
        <v>17292</v>
      </c>
      <c r="AF6" s="12">
        <f>SUM(AB6:AC6:AD6:AE6)/(B6/1000)</f>
        <v>149.29233361415334</v>
      </c>
      <c r="AG6" s="22">
        <v>470420</v>
      </c>
      <c r="AH6">
        <f t="shared" si="8"/>
        <v>3963.1002527379947</v>
      </c>
      <c r="AI6" s="25">
        <f t="shared" si="9"/>
        <v>13.501551804770207</v>
      </c>
      <c r="AJ6" s="25">
        <f t="shared" si="10"/>
        <v>3.7670592236724634</v>
      </c>
      <c r="AO6" s="12" t="s">
        <v>138</v>
      </c>
      <c r="AP6" s="12" t="s">
        <v>138</v>
      </c>
      <c r="AQ6" s="12" t="s">
        <v>138</v>
      </c>
      <c r="AR6" s="2">
        <v>12.3</v>
      </c>
      <c r="AS6" s="22">
        <v>77</v>
      </c>
    </row>
    <row r="7" spans="1:49" x14ac:dyDescent="0.25">
      <c r="A7" s="5" t="s">
        <v>33</v>
      </c>
      <c r="B7" s="14">
        <v>272300</v>
      </c>
      <c r="C7" s="14">
        <v>1417853</v>
      </c>
      <c r="D7" s="18">
        <f t="shared" si="0"/>
        <v>5.2069518912963639</v>
      </c>
      <c r="E7" s="14">
        <v>8307</v>
      </c>
      <c r="F7" s="14">
        <v>53527</v>
      </c>
      <c r="H7" s="25">
        <f t="shared" si="1"/>
        <v>227.08042600073446</v>
      </c>
      <c r="I7" s="14">
        <v>2927</v>
      </c>
      <c r="J7" s="14">
        <v>10037</v>
      </c>
      <c r="L7" s="10">
        <f t="shared" si="2"/>
        <v>10.749173705471906</v>
      </c>
      <c r="M7" s="10">
        <f t="shared" si="3"/>
        <v>36.860080793242744</v>
      </c>
      <c r="N7" s="25">
        <f t="shared" si="4"/>
        <v>47.609254498714648</v>
      </c>
      <c r="O7" s="14">
        <v>3222</v>
      </c>
      <c r="P7" s="14">
        <v>1037</v>
      </c>
      <c r="R7" s="25">
        <f t="shared" si="5"/>
        <v>15.640837311788468</v>
      </c>
      <c r="S7" s="14">
        <v>32169</v>
      </c>
      <c r="T7" s="14">
        <v>9411</v>
      </c>
      <c r="U7" s="14">
        <v>5355</v>
      </c>
      <c r="W7" s="12">
        <f t="shared" si="6"/>
        <v>172.36503856041131</v>
      </c>
      <c r="X7" s="14">
        <v>5687</v>
      </c>
      <c r="Y7" s="14">
        <v>101</v>
      </c>
      <c r="AA7" s="12">
        <f t="shared" si="7"/>
        <v>483.95152405435181</v>
      </c>
      <c r="AB7" s="22">
        <v>13044</v>
      </c>
      <c r="AC7" s="22">
        <v>45953</v>
      </c>
      <c r="AF7" s="12">
        <f>SUM(AB7:AC7:AD7:AE7)/(B7/1000)</f>
        <v>216.66177010650017</v>
      </c>
      <c r="AG7" s="22">
        <v>974491</v>
      </c>
      <c r="AH7">
        <f t="shared" si="8"/>
        <v>3578.7403598971723</v>
      </c>
      <c r="AI7" s="25">
        <f t="shared" si="9"/>
        <v>13.522957112995398</v>
      </c>
      <c r="AJ7" s="25">
        <f t="shared" si="10"/>
        <v>6.0541349278751673</v>
      </c>
      <c r="AO7" s="12" t="s">
        <v>138</v>
      </c>
      <c r="AP7" s="12" t="s">
        <v>138</v>
      </c>
      <c r="AQ7" s="12" t="s">
        <v>138</v>
      </c>
      <c r="AR7" s="2">
        <v>11.4</v>
      </c>
      <c r="AS7" s="22">
        <v>70</v>
      </c>
    </row>
    <row r="8" spans="1:49" x14ac:dyDescent="0.25">
      <c r="A8" s="5" t="s">
        <v>34</v>
      </c>
      <c r="B8" s="14">
        <v>64480</v>
      </c>
      <c r="C8" s="14">
        <v>942967</v>
      </c>
      <c r="D8" s="18">
        <f t="shared" si="0"/>
        <v>14.624178039702233</v>
      </c>
      <c r="E8" s="14">
        <v>2521</v>
      </c>
      <c r="F8" s="14">
        <v>18499</v>
      </c>
      <c r="H8" s="25">
        <f t="shared" si="1"/>
        <v>325.99255583126546</v>
      </c>
      <c r="I8" s="14">
        <v>1262</v>
      </c>
      <c r="J8" s="14">
        <v>1897</v>
      </c>
      <c r="L8" s="10">
        <f t="shared" si="2"/>
        <v>19.571960297766747</v>
      </c>
      <c r="M8" s="10">
        <f t="shared" si="3"/>
        <v>29.419975186104217</v>
      </c>
      <c r="N8" s="25">
        <f t="shared" si="4"/>
        <v>48.991935483870968</v>
      </c>
      <c r="O8" s="14">
        <v>776</v>
      </c>
      <c r="P8" s="14">
        <v>279</v>
      </c>
      <c r="R8" s="25">
        <f t="shared" si="5"/>
        <v>16.36166253101737</v>
      </c>
      <c r="S8" s="14">
        <v>8994</v>
      </c>
      <c r="T8" s="14">
        <v>577</v>
      </c>
      <c r="U8" s="14">
        <v>6112</v>
      </c>
      <c r="W8" s="12">
        <f t="shared" si="6"/>
        <v>243.22270471464017</v>
      </c>
      <c r="X8" s="14">
        <v>1834</v>
      </c>
      <c r="Y8" s="14">
        <v>28</v>
      </c>
      <c r="AA8" s="12">
        <f t="shared" si="7"/>
        <v>663.44602977667489</v>
      </c>
      <c r="AB8" s="22">
        <v>12231</v>
      </c>
      <c r="AC8" s="22">
        <v>740</v>
      </c>
      <c r="AF8" s="12">
        <f>SUM(AB8:AC8:AD8:AE8)/(B8/1000)</f>
        <v>201.16315136476425</v>
      </c>
      <c r="AG8" s="22">
        <v>552385</v>
      </c>
      <c r="AH8">
        <f t="shared" si="8"/>
        <v>8566.7648883374677</v>
      </c>
      <c r="AI8" s="25">
        <f t="shared" si="9"/>
        <v>7.7444173900449869</v>
      </c>
      <c r="AJ8" s="25">
        <f t="shared" si="10"/>
        <v>2.348181069362854</v>
      </c>
      <c r="AO8" s="12" t="s">
        <v>138</v>
      </c>
      <c r="AP8" s="12" t="s">
        <v>138</v>
      </c>
      <c r="AQ8" s="12" t="s">
        <v>138</v>
      </c>
      <c r="AR8" s="2">
        <v>13.3</v>
      </c>
      <c r="AS8" s="22">
        <v>64</v>
      </c>
    </row>
    <row r="9" spans="1:49" x14ac:dyDescent="0.25">
      <c r="A9" s="5" t="s">
        <v>35</v>
      </c>
      <c r="B9" s="14">
        <v>114900</v>
      </c>
      <c r="C9" s="14">
        <v>645237</v>
      </c>
      <c r="D9" s="18">
        <f t="shared" si="0"/>
        <v>5.615639686684073</v>
      </c>
      <c r="E9" s="14">
        <v>6200</v>
      </c>
      <c r="F9" s="14">
        <v>22285</v>
      </c>
      <c r="H9" s="25">
        <f t="shared" si="1"/>
        <v>247.911227154047</v>
      </c>
      <c r="I9" s="14">
        <v>2569</v>
      </c>
      <c r="J9" s="14">
        <v>9454</v>
      </c>
      <c r="L9" s="10">
        <f t="shared" si="2"/>
        <v>22.358572671888599</v>
      </c>
      <c r="M9" s="10">
        <f t="shared" si="3"/>
        <v>82.280243690165364</v>
      </c>
      <c r="N9" s="25">
        <f t="shared" si="4"/>
        <v>104.63881636205396</v>
      </c>
      <c r="O9" s="14">
        <v>2895</v>
      </c>
      <c r="P9" s="14">
        <v>591</v>
      </c>
      <c r="R9" s="25">
        <f t="shared" si="5"/>
        <v>30.33942558746736</v>
      </c>
      <c r="S9" s="14">
        <v>16070</v>
      </c>
      <c r="T9" s="14">
        <v>2161</v>
      </c>
      <c r="U9" s="14">
        <v>2816</v>
      </c>
      <c r="W9" s="12">
        <f t="shared" si="6"/>
        <v>183.17667536988685</v>
      </c>
      <c r="X9" s="14">
        <v>4121</v>
      </c>
      <c r="Y9" s="14">
        <v>41</v>
      </c>
      <c r="AA9" s="12">
        <f t="shared" si="7"/>
        <v>602.2889469103568</v>
      </c>
      <c r="AB9" s="22">
        <v>915</v>
      </c>
      <c r="AC9" s="22">
        <v>26097</v>
      </c>
      <c r="AF9" s="12">
        <f>SUM(AB9:AC9:AD9:AE9)/(B9/1000)</f>
        <v>235.09138381201043</v>
      </c>
      <c r="AG9" s="22">
        <v>547391</v>
      </c>
      <c r="AH9">
        <f t="shared" si="8"/>
        <v>4764.0644038294167</v>
      </c>
      <c r="AI9" s="25">
        <f t="shared" si="9"/>
        <v>12.64233427294201</v>
      </c>
      <c r="AJ9" s="25">
        <f t="shared" si="10"/>
        <v>4.9346810597908988</v>
      </c>
      <c r="AO9" s="12" t="s">
        <v>138</v>
      </c>
      <c r="AP9" s="12" t="s">
        <v>138</v>
      </c>
      <c r="AQ9" s="12" t="s">
        <v>138</v>
      </c>
      <c r="AR9" s="2">
        <v>12</v>
      </c>
      <c r="AS9" s="22">
        <v>76</v>
      </c>
    </row>
    <row r="10" spans="1:49" x14ac:dyDescent="0.25">
      <c r="A10" s="5" t="s">
        <v>36</v>
      </c>
      <c r="B10" s="14">
        <v>77230</v>
      </c>
      <c r="C10" s="14">
        <v>1105072</v>
      </c>
      <c r="D10" s="18">
        <f t="shared" si="0"/>
        <v>14.308843713582805</v>
      </c>
      <c r="E10" s="14">
        <v>4488</v>
      </c>
      <c r="F10" s="14">
        <v>33187</v>
      </c>
      <c r="H10" s="25">
        <f t="shared" si="1"/>
        <v>487.82856402952217</v>
      </c>
      <c r="I10" s="14">
        <v>1372</v>
      </c>
      <c r="J10" s="14">
        <v>4712</v>
      </c>
      <c r="L10" s="10">
        <f t="shared" si="2"/>
        <v>17.765117182442054</v>
      </c>
      <c r="M10" s="10">
        <f t="shared" si="3"/>
        <v>61.012559886054639</v>
      </c>
      <c r="N10" s="25">
        <f t="shared" si="4"/>
        <v>78.7776770684967</v>
      </c>
      <c r="O10" s="14">
        <v>1488</v>
      </c>
      <c r="P10" s="14">
        <v>409</v>
      </c>
      <c r="R10" s="25">
        <f t="shared" si="5"/>
        <v>24.562993655315292</v>
      </c>
      <c r="S10" s="14">
        <v>0</v>
      </c>
      <c r="T10" s="14">
        <v>2465</v>
      </c>
      <c r="U10" s="14">
        <v>6596</v>
      </c>
      <c r="W10" s="12">
        <f t="shared" si="6"/>
        <v>117.32487375372264</v>
      </c>
      <c r="X10" s="14">
        <v>4335</v>
      </c>
      <c r="Y10" s="14">
        <v>42</v>
      </c>
      <c r="AA10" s="12">
        <f t="shared" si="7"/>
        <v>765.16897578661133</v>
      </c>
      <c r="AB10" s="22">
        <v>0</v>
      </c>
      <c r="AC10" s="22">
        <v>0</v>
      </c>
      <c r="AF10" s="12">
        <f>SUM(AB10:AC10:AD10:AE10)/(B10/1000)</f>
        <v>0</v>
      </c>
      <c r="AG10" s="22">
        <v>590653</v>
      </c>
      <c r="AH10">
        <f t="shared" si="8"/>
        <v>7647.9735853942766</v>
      </c>
      <c r="AI10" s="25">
        <f t="shared" si="9"/>
        <v>10.004859028905296</v>
      </c>
      <c r="AJ10" s="25">
        <f t="shared" si="10"/>
        <v>0</v>
      </c>
      <c r="AO10" s="12" t="s">
        <v>138</v>
      </c>
      <c r="AP10" s="12" t="s">
        <v>138</v>
      </c>
      <c r="AQ10" s="12" t="s">
        <v>138</v>
      </c>
      <c r="AR10" s="2">
        <v>14.3</v>
      </c>
      <c r="AS10" s="22">
        <v>78</v>
      </c>
    </row>
    <row r="11" spans="1:49" x14ac:dyDescent="0.25">
      <c r="A11" s="5" t="s">
        <v>37</v>
      </c>
      <c r="B11" s="14">
        <v>161600</v>
      </c>
      <c r="C11" s="14">
        <v>979687</v>
      </c>
      <c r="D11" s="18">
        <f t="shared" si="0"/>
        <v>6.0624195544554453</v>
      </c>
      <c r="E11" s="14">
        <v>5694</v>
      </c>
      <c r="F11" s="14">
        <v>32968</v>
      </c>
      <c r="H11" s="25">
        <f t="shared" si="1"/>
        <v>239.24504950495052</v>
      </c>
      <c r="I11" s="14">
        <v>3283</v>
      </c>
      <c r="J11" s="14">
        <v>6937</v>
      </c>
      <c r="L11" s="10">
        <f t="shared" si="2"/>
        <v>20.315594059405942</v>
      </c>
      <c r="M11" s="10">
        <f t="shared" si="3"/>
        <v>42.926980198019805</v>
      </c>
      <c r="N11" s="25">
        <f t="shared" si="4"/>
        <v>63.242574257425744</v>
      </c>
      <c r="O11" s="14">
        <v>2679</v>
      </c>
      <c r="P11" s="14">
        <v>946</v>
      </c>
      <c r="R11" s="25">
        <f t="shared" si="5"/>
        <v>22.431930693069308</v>
      </c>
      <c r="S11" s="14">
        <v>15249</v>
      </c>
      <c r="T11" s="14">
        <v>13921</v>
      </c>
      <c r="U11" s="14">
        <v>3619</v>
      </c>
      <c r="W11" s="12">
        <f t="shared" si="6"/>
        <v>202.9022277227723</v>
      </c>
      <c r="X11" s="14">
        <v>3407</v>
      </c>
      <c r="Y11" s="14">
        <v>50</v>
      </c>
      <c r="AA11" s="12">
        <f t="shared" si="7"/>
        <v>549.21410891089113</v>
      </c>
      <c r="AB11" s="22">
        <v>0</v>
      </c>
      <c r="AC11" s="22">
        <v>0</v>
      </c>
      <c r="AF11" s="12">
        <f>SUM(AB11:AC11:AD11:AE11)/(B11/1000)</f>
        <v>0</v>
      </c>
      <c r="AG11" s="22">
        <v>611843</v>
      </c>
      <c r="AH11">
        <f t="shared" si="8"/>
        <v>3786.1571782178221</v>
      </c>
      <c r="AI11" s="25">
        <f t="shared" si="9"/>
        <v>14.5058454538174</v>
      </c>
      <c r="AJ11" s="25">
        <f t="shared" si="10"/>
        <v>0</v>
      </c>
      <c r="AO11" s="12" t="s">
        <v>138</v>
      </c>
      <c r="AP11" s="12" t="s">
        <v>138</v>
      </c>
      <c r="AQ11" s="12" t="s">
        <v>138</v>
      </c>
      <c r="AR11" s="2">
        <v>11.1</v>
      </c>
      <c r="AS11" s="22">
        <v>72</v>
      </c>
    </row>
    <row r="12" spans="1:49" x14ac:dyDescent="0.25">
      <c r="A12" s="5" t="s">
        <v>38</v>
      </c>
      <c r="B12" s="14">
        <v>102777</v>
      </c>
      <c r="C12" s="14">
        <v>776882</v>
      </c>
      <c r="D12" s="18">
        <f t="shared" si="0"/>
        <v>7.558909094447201</v>
      </c>
      <c r="E12" s="14">
        <v>4114</v>
      </c>
      <c r="F12" s="14">
        <v>21449</v>
      </c>
      <c r="H12" s="25">
        <f t="shared" si="1"/>
        <v>248.72296330891152</v>
      </c>
      <c r="I12" s="14">
        <v>2319</v>
      </c>
      <c r="J12" s="14">
        <v>12914</v>
      </c>
      <c r="L12" s="10">
        <f t="shared" si="2"/>
        <v>22.563413993403191</v>
      </c>
      <c r="M12" s="10">
        <f t="shared" si="3"/>
        <v>125.65068059974507</v>
      </c>
      <c r="N12" s="25">
        <f t="shared" si="4"/>
        <v>148.21409459314827</v>
      </c>
      <c r="O12" s="14">
        <v>2045</v>
      </c>
      <c r="P12" s="14">
        <v>362</v>
      </c>
      <c r="R12" s="25">
        <f t="shared" si="5"/>
        <v>23.419636689142511</v>
      </c>
      <c r="S12" s="14">
        <v>4331</v>
      </c>
      <c r="T12" s="14">
        <v>1105</v>
      </c>
      <c r="U12" s="14">
        <v>4029</v>
      </c>
      <c r="W12" s="12">
        <f t="shared" si="6"/>
        <v>92.092588808780178</v>
      </c>
      <c r="X12" s="14">
        <v>3509</v>
      </c>
      <c r="Y12" s="14">
        <v>42</v>
      </c>
      <c r="AA12" s="12">
        <f t="shared" si="7"/>
        <v>546.99981513373609</v>
      </c>
      <c r="AB12" s="22">
        <v>0</v>
      </c>
      <c r="AC12" s="22">
        <v>31177</v>
      </c>
      <c r="AF12" s="12">
        <f>SUM(AB12:AC12:AD12:AE12)/(B12/1000)</f>
        <v>303.34607937573583</v>
      </c>
      <c r="AG12" s="22">
        <v>580925</v>
      </c>
      <c r="AH12">
        <f t="shared" si="8"/>
        <v>5652.2860172995906</v>
      </c>
      <c r="AI12" s="25">
        <f t="shared" si="9"/>
        <v>9.6774970951499757</v>
      </c>
      <c r="AJ12" s="25">
        <f t="shared" si="10"/>
        <v>5.366785729655291</v>
      </c>
      <c r="AO12" s="12" t="s">
        <v>138</v>
      </c>
      <c r="AP12" s="12" t="s">
        <v>138</v>
      </c>
      <c r="AQ12" s="12" t="s">
        <v>138</v>
      </c>
      <c r="AR12" s="2">
        <v>11.5</v>
      </c>
      <c r="AS12" s="22">
        <v>74</v>
      </c>
    </row>
    <row r="13" spans="1:49" x14ac:dyDescent="0.25">
      <c r="A13" s="5" t="s">
        <v>39</v>
      </c>
      <c r="B13" s="14">
        <v>226400</v>
      </c>
      <c r="C13" s="14">
        <v>1288485</v>
      </c>
      <c r="D13" s="18">
        <f t="shared" si="0"/>
        <v>5.6911881625441696</v>
      </c>
      <c r="E13" s="14">
        <v>8832</v>
      </c>
      <c r="F13" s="14">
        <v>50874</v>
      </c>
      <c r="H13" s="25">
        <f t="shared" si="1"/>
        <v>263.71908127208479</v>
      </c>
      <c r="I13" s="14">
        <v>3655</v>
      </c>
      <c r="J13" s="14">
        <v>8340</v>
      </c>
      <c r="L13" s="10">
        <f t="shared" si="2"/>
        <v>16.14399293286219</v>
      </c>
      <c r="M13" s="10">
        <f t="shared" si="3"/>
        <v>36.837455830388691</v>
      </c>
      <c r="N13" s="25">
        <f t="shared" si="4"/>
        <v>52.981448763250881</v>
      </c>
      <c r="O13" s="14">
        <v>6368</v>
      </c>
      <c r="P13" s="14">
        <v>857</v>
      </c>
      <c r="R13" s="25">
        <f t="shared" si="5"/>
        <v>31.912544169611305</v>
      </c>
      <c r="S13" s="14">
        <v>18935</v>
      </c>
      <c r="T13" s="14">
        <v>7427</v>
      </c>
      <c r="U13" s="14">
        <v>7505</v>
      </c>
      <c r="W13" s="12">
        <f t="shared" si="6"/>
        <v>149.58922261484099</v>
      </c>
      <c r="X13" s="14">
        <v>8468</v>
      </c>
      <c r="Y13" s="14">
        <v>48</v>
      </c>
      <c r="AA13" s="12">
        <f t="shared" si="7"/>
        <v>535.81713780918722</v>
      </c>
      <c r="AB13" s="22">
        <v>4</v>
      </c>
      <c r="AC13" s="22">
        <v>8996</v>
      </c>
      <c r="AF13" s="12">
        <f>SUM(AB13:AC13:AD13:AE13)/(B13/1000)</f>
        <v>39.752650176678443</v>
      </c>
      <c r="AG13" s="22">
        <v>865040</v>
      </c>
      <c r="AH13">
        <f t="shared" si="8"/>
        <v>3820.8480565371024</v>
      </c>
      <c r="AI13" s="25">
        <f t="shared" si="9"/>
        <v>14.023513363543882</v>
      </c>
      <c r="AJ13" s="25">
        <f t="shared" si="10"/>
        <v>1.0404143161009896</v>
      </c>
      <c r="AO13" s="12" t="s">
        <v>138</v>
      </c>
      <c r="AP13" s="12" t="s">
        <v>138</v>
      </c>
      <c r="AQ13" s="12" t="s">
        <v>138</v>
      </c>
      <c r="AR13" s="2">
        <v>11.3</v>
      </c>
      <c r="AS13" s="22">
        <v>59</v>
      </c>
    </row>
    <row r="14" spans="1:49" x14ac:dyDescent="0.25">
      <c r="A14" s="5" t="s">
        <v>40</v>
      </c>
      <c r="B14" s="14">
        <v>133600</v>
      </c>
      <c r="C14" s="14">
        <v>944994</v>
      </c>
      <c r="D14" s="18">
        <f t="shared" si="0"/>
        <v>7.0733083832335328</v>
      </c>
      <c r="E14" s="14">
        <v>3871</v>
      </c>
      <c r="F14" s="14">
        <v>34626</v>
      </c>
      <c r="H14" s="25">
        <f t="shared" si="1"/>
        <v>288.15119760479041</v>
      </c>
      <c r="I14" s="14">
        <v>1749</v>
      </c>
      <c r="J14" s="14">
        <v>6918</v>
      </c>
      <c r="L14" s="10">
        <f t="shared" si="2"/>
        <v>13.091317365269461</v>
      </c>
      <c r="M14" s="10">
        <f t="shared" si="3"/>
        <v>51.781437125748504</v>
      </c>
      <c r="N14" s="25">
        <f t="shared" si="4"/>
        <v>64.872754491017972</v>
      </c>
      <c r="O14" s="14">
        <v>1616</v>
      </c>
      <c r="P14" s="14">
        <v>399</v>
      </c>
      <c r="R14" s="25">
        <f t="shared" si="5"/>
        <v>15.082335329341317</v>
      </c>
      <c r="S14" s="14">
        <v>16161</v>
      </c>
      <c r="T14" s="14">
        <v>3051</v>
      </c>
      <c r="U14" s="14">
        <v>5540</v>
      </c>
      <c r="W14" s="12">
        <f t="shared" si="6"/>
        <v>185.26946107784431</v>
      </c>
      <c r="X14" s="14">
        <v>3965</v>
      </c>
      <c r="Y14" s="14">
        <v>44</v>
      </c>
      <c r="AA14" s="12">
        <f t="shared" si="7"/>
        <v>583.38323353293413</v>
      </c>
      <c r="AB14" s="22">
        <v>659</v>
      </c>
      <c r="AC14" s="22">
        <v>62661</v>
      </c>
      <c r="AF14" s="12">
        <f>SUM(AB14:AC14:AD14:AE14)/(B14/1000)</f>
        <v>473.95209580838326</v>
      </c>
      <c r="AG14" s="22">
        <v>674715</v>
      </c>
      <c r="AH14">
        <f t="shared" si="8"/>
        <v>5050.2619760479047</v>
      </c>
      <c r="AI14" s="25">
        <f t="shared" si="9"/>
        <v>11.551543985238212</v>
      </c>
      <c r="AJ14" s="25">
        <f t="shared" si="10"/>
        <v>9.3847031709684821</v>
      </c>
      <c r="AO14" s="12" t="s">
        <v>138</v>
      </c>
      <c r="AP14" s="12" t="s">
        <v>138</v>
      </c>
      <c r="AQ14" s="12" t="s">
        <v>138</v>
      </c>
      <c r="AR14" s="2">
        <v>12.3</v>
      </c>
      <c r="AS14" s="22">
        <v>72</v>
      </c>
    </row>
    <row r="15" spans="1:49" x14ac:dyDescent="0.25">
      <c r="A15" s="5" t="s">
        <v>41</v>
      </c>
      <c r="B15" s="14">
        <v>87410</v>
      </c>
      <c r="C15" s="14">
        <v>1160798</v>
      </c>
      <c r="D15" s="18">
        <f t="shared" si="0"/>
        <v>13.279922205697289</v>
      </c>
      <c r="E15" s="14">
        <v>16571</v>
      </c>
      <c r="F15" s="14">
        <v>36836</v>
      </c>
      <c r="H15" s="25">
        <f t="shared" si="1"/>
        <v>610.99416542729671</v>
      </c>
      <c r="I15" s="14">
        <v>1323</v>
      </c>
      <c r="J15" s="14">
        <v>2826</v>
      </c>
      <c r="L15" s="10">
        <f t="shared" si="2"/>
        <v>15.135568012813179</v>
      </c>
      <c r="M15" s="10">
        <f t="shared" si="3"/>
        <v>32.330396979750603</v>
      </c>
      <c r="N15" s="25">
        <f t="shared" si="4"/>
        <v>47.465964992563784</v>
      </c>
      <c r="O15" s="14">
        <v>1996</v>
      </c>
      <c r="P15" s="14">
        <v>353</v>
      </c>
      <c r="R15" s="25">
        <f t="shared" si="5"/>
        <v>26.873355451321359</v>
      </c>
      <c r="S15" s="14">
        <v>11483</v>
      </c>
      <c r="T15" s="14">
        <v>4141</v>
      </c>
      <c r="U15" s="14">
        <v>2309</v>
      </c>
      <c r="W15" s="12">
        <f t="shared" si="6"/>
        <v>205.15959272394463</v>
      </c>
      <c r="X15" s="14">
        <v>4538</v>
      </c>
      <c r="Y15" s="14">
        <v>37</v>
      </c>
      <c r="AA15" s="12">
        <f t="shared" si="7"/>
        <v>942.83262784578426</v>
      </c>
      <c r="AB15" s="22">
        <v>2194</v>
      </c>
      <c r="AC15" s="22">
        <v>16831</v>
      </c>
      <c r="AF15" s="12">
        <f>SUM(AB15:AC15:AD15:AE15)/(B15/1000)</f>
        <v>217.65244251229836</v>
      </c>
      <c r="AG15" s="22">
        <v>721362</v>
      </c>
      <c r="AH15">
        <f t="shared" si="8"/>
        <v>8252.6255577165084</v>
      </c>
      <c r="AI15" s="25">
        <f t="shared" si="9"/>
        <v>11.424638392374426</v>
      </c>
      <c r="AJ15" s="25">
        <f t="shared" si="10"/>
        <v>2.6373720822555109</v>
      </c>
      <c r="AO15" s="12" t="s">
        <v>138</v>
      </c>
      <c r="AP15" s="12" t="s">
        <v>138</v>
      </c>
      <c r="AQ15" s="12" t="s">
        <v>138</v>
      </c>
      <c r="AR15" s="2">
        <v>11.7</v>
      </c>
      <c r="AS15" s="22">
        <v>56</v>
      </c>
    </row>
    <row r="16" spans="1:49" x14ac:dyDescent="0.25">
      <c r="A16" s="5" t="s">
        <v>42</v>
      </c>
      <c r="B16" s="14">
        <v>43376</v>
      </c>
      <c r="C16" s="14">
        <v>1366191</v>
      </c>
      <c r="D16" s="18">
        <f t="shared" si="0"/>
        <v>31.496472703799338</v>
      </c>
      <c r="E16" s="14">
        <v>1779</v>
      </c>
      <c r="F16" s="14">
        <v>18817</v>
      </c>
      <c r="H16" s="25">
        <f t="shared" si="1"/>
        <v>474.82478790114351</v>
      </c>
      <c r="I16" s="14">
        <v>541</v>
      </c>
      <c r="J16" s="14">
        <v>2572</v>
      </c>
      <c r="L16" s="10">
        <f t="shared" si="2"/>
        <v>12.4723349317595</v>
      </c>
      <c r="M16" s="10">
        <f t="shared" si="3"/>
        <v>59.295462928808561</v>
      </c>
      <c r="N16" s="25">
        <f t="shared" si="4"/>
        <v>71.767797860568066</v>
      </c>
      <c r="O16" s="14">
        <v>795</v>
      </c>
      <c r="P16" s="14">
        <v>43</v>
      </c>
      <c r="R16" s="25">
        <f t="shared" si="5"/>
        <v>19.31943932128366</v>
      </c>
      <c r="S16" s="14">
        <v>10846</v>
      </c>
      <c r="T16" s="14">
        <v>846</v>
      </c>
      <c r="U16" s="14">
        <v>8977</v>
      </c>
      <c r="W16" s="12">
        <f t="shared" si="6"/>
        <v>476.50774621910739</v>
      </c>
      <c r="X16" s="14">
        <v>2144</v>
      </c>
      <c r="Y16" s="14">
        <v>32</v>
      </c>
      <c r="AA16" s="12">
        <f t="shared" si="7"/>
        <v>1092.5857617115455</v>
      </c>
      <c r="AB16" s="22">
        <v>325</v>
      </c>
      <c r="AC16" s="22">
        <v>0</v>
      </c>
      <c r="AF16" s="12">
        <f>SUM(AB16:AC16:AD16:AE16)/(B16/1000)</f>
        <v>7.4926226484692</v>
      </c>
      <c r="AG16" s="22">
        <v>790133</v>
      </c>
      <c r="AH16">
        <f t="shared" si="8"/>
        <v>18215.902803393583</v>
      </c>
      <c r="AI16" s="25">
        <f t="shared" si="9"/>
        <v>5.9979775556773349</v>
      </c>
      <c r="AJ16" s="25">
        <f t="shared" si="10"/>
        <v>4.113231569874945E-2</v>
      </c>
      <c r="AO16" s="12" t="s">
        <v>138</v>
      </c>
      <c r="AP16" s="12" t="s">
        <v>138</v>
      </c>
      <c r="AQ16" s="12" t="s">
        <v>138</v>
      </c>
      <c r="AR16" s="2">
        <v>12.2</v>
      </c>
      <c r="AS16" s="22">
        <v>81</v>
      </c>
    </row>
    <row r="17" spans="1:45" x14ac:dyDescent="0.25">
      <c r="A17" s="5" t="s">
        <v>43</v>
      </c>
      <c r="B17" s="14">
        <v>336600</v>
      </c>
      <c r="C17" s="14">
        <v>1902731</v>
      </c>
      <c r="D17" s="18">
        <f t="shared" si="0"/>
        <v>5.6527956030897206</v>
      </c>
      <c r="E17" s="14">
        <v>11455</v>
      </c>
      <c r="F17" s="14">
        <v>87157</v>
      </c>
      <c r="H17" s="25">
        <f t="shared" si="1"/>
        <v>292.96494355317884</v>
      </c>
      <c r="I17" s="14">
        <v>2856</v>
      </c>
      <c r="J17" s="14">
        <v>11171</v>
      </c>
      <c r="L17" s="10">
        <f t="shared" si="2"/>
        <v>8.4848484848484844</v>
      </c>
      <c r="M17" s="10">
        <f t="shared" si="3"/>
        <v>33.187759952465832</v>
      </c>
      <c r="N17" s="25">
        <f t="shared" si="4"/>
        <v>41.672608437314317</v>
      </c>
      <c r="O17" s="14">
        <v>3265</v>
      </c>
      <c r="P17" s="14">
        <v>741</v>
      </c>
      <c r="R17" s="25">
        <f t="shared" si="5"/>
        <v>11.90136660724896</v>
      </c>
      <c r="S17" s="14">
        <v>30678</v>
      </c>
      <c r="T17" s="14">
        <v>7588</v>
      </c>
      <c r="U17" s="14">
        <v>8451</v>
      </c>
      <c r="W17" s="12">
        <f t="shared" si="6"/>
        <v>138.79084967320262</v>
      </c>
      <c r="X17" s="14">
        <v>9972</v>
      </c>
      <c r="Y17" s="14">
        <v>147</v>
      </c>
      <c r="AA17" s="12">
        <f t="shared" si="7"/>
        <v>515.39215686274508</v>
      </c>
      <c r="AB17" s="22">
        <v>41</v>
      </c>
      <c r="AC17" s="22">
        <v>46835</v>
      </c>
      <c r="AF17" s="12">
        <f>SUM(AB17:AC17:AD17:AE17)/(B17/1000)</f>
        <v>139.26322043969103</v>
      </c>
      <c r="AG17" s="22">
        <v>1249761</v>
      </c>
      <c r="AH17">
        <f t="shared" si="8"/>
        <v>3712.8966131907305</v>
      </c>
      <c r="AI17" s="25">
        <f t="shared" si="9"/>
        <v>13.881134072834728</v>
      </c>
      <c r="AJ17" s="25">
        <f t="shared" si="10"/>
        <v>3.7507971524155423</v>
      </c>
      <c r="AO17" s="12" t="s">
        <v>138</v>
      </c>
      <c r="AP17" s="12" t="s">
        <v>138</v>
      </c>
      <c r="AQ17" s="12" t="s">
        <v>138</v>
      </c>
      <c r="AR17" s="2">
        <v>12.4</v>
      </c>
      <c r="AS17" s="22">
        <v>67</v>
      </c>
    </row>
    <row r="18" spans="1:45" x14ac:dyDescent="0.25">
      <c r="A18" s="5" t="s">
        <v>44</v>
      </c>
      <c r="B18" s="14">
        <v>178500</v>
      </c>
      <c r="C18" s="14">
        <v>2598815</v>
      </c>
      <c r="D18" s="18">
        <f t="shared" si="0"/>
        <v>14.559187675070028</v>
      </c>
      <c r="E18" s="14">
        <v>4539</v>
      </c>
      <c r="F18" s="14">
        <v>63952</v>
      </c>
      <c r="H18" s="25">
        <f t="shared" si="1"/>
        <v>383.70308123249299</v>
      </c>
      <c r="I18" s="14">
        <v>2753</v>
      </c>
      <c r="J18" s="14">
        <v>3639</v>
      </c>
      <c r="K18" s="14">
        <v>55</v>
      </c>
      <c r="L18" s="10">
        <f t="shared" si="2"/>
        <v>15.42296918767507</v>
      </c>
      <c r="M18" s="10">
        <f t="shared" si="3"/>
        <v>20.386554621848738</v>
      </c>
      <c r="N18" s="25">
        <f t="shared" si="4"/>
        <v>36.117647058823529</v>
      </c>
      <c r="O18" s="14">
        <v>5074</v>
      </c>
      <c r="P18" s="14">
        <v>705</v>
      </c>
      <c r="R18" s="25">
        <f t="shared" si="5"/>
        <v>32.375350140056021</v>
      </c>
      <c r="S18" s="14">
        <v>12391</v>
      </c>
      <c r="T18" s="14">
        <v>3102</v>
      </c>
      <c r="U18" s="14">
        <v>4137</v>
      </c>
      <c r="W18" s="12">
        <f t="shared" si="6"/>
        <v>109.9719887955182</v>
      </c>
      <c r="X18" s="14">
        <v>4796</v>
      </c>
      <c r="Y18" s="14">
        <v>56</v>
      </c>
      <c r="AA18" s="12">
        <f t="shared" si="7"/>
        <v>589.35014005602238</v>
      </c>
      <c r="AB18" s="22">
        <v>3367</v>
      </c>
      <c r="AC18" s="22">
        <v>17742</v>
      </c>
      <c r="AF18" s="12">
        <f>SUM(AB18:AC18:AD18:AE18)/(B18/1000)</f>
        <v>118.25770308123249</v>
      </c>
      <c r="AG18" s="22">
        <v>1502807</v>
      </c>
      <c r="AH18">
        <f t="shared" si="8"/>
        <v>8419.0868347338928</v>
      </c>
      <c r="AI18" s="25">
        <f t="shared" si="9"/>
        <v>7.0001670207817774</v>
      </c>
      <c r="AJ18" s="25">
        <f t="shared" si="10"/>
        <v>1.4046381205304475</v>
      </c>
      <c r="AO18" s="12" t="s">
        <v>138</v>
      </c>
      <c r="AP18" s="12" t="s">
        <v>138</v>
      </c>
      <c r="AQ18" s="12" t="s">
        <v>138</v>
      </c>
      <c r="AR18" s="2">
        <v>13.1</v>
      </c>
      <c r="AS18" s="22">
        <v>75</v>
      </c>
    </row>
    <row r="19" spans="1:45" x14ac:dyDescent="0.25">
      <c r="A19" s="5" t="s">
        <v>45</v>
      </c>
      <c r="B19" s="14">
        <v>308500</v>
      </c>
      <c r="C19" s="14">
        <v>1989336</v>
      </c>
      <c r="D19" s="18">
        <f t="shared" si="0"/>
        <v>6.448414910858995</v>
      </c>
      <c r="E19" s="14">
        <v>27827</v>
      </c>
      <c r="F19" s="14">
        <v>44064</v>
      </c>
      <c r="H19" s="25">
        <f t="shared" si="1"/>
        <v>233.03403565640195</v>
      </c>
      <c r="I19" s="14">
        <v>3177</v>
      </c>
      <c r="J19" s="14">
        <v>15808</v>
      </c>
      <c r="L19" s="10">
        <f t="shared" si="2"/>
        <v>10.298217179902755</v>
      </c>
      <c r="M19" s="10">
        <f t="shared" si="3"/>
        <v>51.241491085899511</v>
      </c>
      <c r="N19" s="25">
        <f t="shared" si="4"/>
        <v>61.539708265802268</v>
      </c>
      <c r="O19" s="14">
        <v>3841</v>
      </c>
      <c r="P19" s="14">
        <v>913</v>
      </c>
      <c r="R19" s="25">
        <f t="shared" si="5"/>
        <v>15.410048622366288</v>
      </c>
      <c r="S19" s="14">
        <v>13358</v>
      </c>
      <c r="T19" s="14">
        <v>7382</v>
      </c>
      <c r="U19" s="14">
        <v>10013</v>
      </c>
      <c r="W19" s="12">
        <f t="shared" si="6"/>
        <v>99.685575364667741</v>
      </c>
      <c r="X19" s="14">
        <v>10159</v>
      </c>
      <c r="Y19" s="14">
        <v>157</v>
      </c>
      <c r="AA19" s="12">
        <f t="shared" si="7"/>
        <v>443.10858995137761</v>
      </c>
      <c r="AB19" s="22">
        <v>200</v>
      </c>
      <c r="AC19" s="22">
        <v>22984</v>
      </c>
      <c r="AF19" s="12">
        <f>SUM(AB19:AC19:AD19:AE19)/(B19/1000)</f>
        <v>75.150729335494333</v>
      </c>
      <c r="AG19" s="22">
        <v>1230550</v>
      </c>
      <c r="AH19">
        <f t="shared" si="8"/>
        <v>3988.8168557536465</v>
      </c>
      <c r="AI19" s="25">
        <f t="shared" si="9"/>
        <v>11.108772500101582</v>
      </c>
      <c r="AJ19" s="25">
        <f t="shared" si="10"/>
        <v>1.884035593840153</v>
      </c>
      <c r="AO19" s="12" t="s">
        <v>138</v>
      </c>
      <c r="AP19" s="12" t="s">
        <v>138</v>
      </c>
      <c r="AQ19" s="12" t="s">
        <v>138</v>
      </c>
      <c r="AR19" s="2">
        <v>12.6</v>
      </c>
      <c r="AS19" s="22">
        <v>67</v>
      </c>
    </row>
    <row r="20" spans="1:45" x14ac:dyDescent="0.25">
      <c r="A20" s="5" t="s">
        <v>46</v>
      </c>
      <c r="B20" s="14">
        <v>182400</v>
      </c>
      <c r="C20" s="14">
        <v>1165087</v>
      </c>
      <c r="D20" s="18">
        <f t="shared" si="0"/>
        <v>6.3875383771929828</v>
      </c>
      <c r="E20" s="14">
        <v>8290</v>
      </c>
      <c r="F20" s="14">
        <v>27152</v>
      </c>
      <c r="H20" s="25">
        <f t="shared" si="1"/>
        <v>194.30921052631578</v>
      </c>
      <c r="I20" s="14">
        <v>1656</v>
      </c>
      <c r="J20" s="14">
        <v>7762</v>
      </c>
      <c r="L20" s="10">
        <f t="shared" si="2"/>
        <v>9.0789473684210531</v>
      </c>
      <c r="M20" s="10">
        <f t="shared" si="3"/>
        <v>42.554824561403507</v>
      </c>
      <c r="N20" s="25">
        <f t="shared" si="4"/>
        <v>51.633771929824562</v>
      </c>
      <c r="O20" s="14">
        <v>2492</v>
      </c>
      <c r="P20" s="14">
        <v>416</v>
      </c>
      <c r="R20" s="25">
        <f t="shared" si="5"/>
        <v>15.942982456140351</v>
      </c>
      <c r="S20" s="14">
        <v>10315</v>
      </c>
      <c r="T20" s="14">
        <v>5101</v>
      </c>
      <c r="U20" s="14">
        <v>3504</v>
      </c>
      <c r="W20" s="12">
        <f t="shared" si="6"/>
        <v>103.72807017543859</v>
      </c>
      <c r="X20" s="14">
        <v>4538</v>
      </c>
      <c r="Y20" s="14">
        <v>61</v>
      </c>
      <c r="AA20" s="12">
        <f t="shared" si="7"/>
        <v>390.82785087719299</v>
      </c>
      <c r="AB20" s="22">
        <v>0</v>
      </c>
      <c r="AC20" s="22">
        <v>16921</v>
      </c>
      <c r="AF20" s="12">
        <f>SUM(AB20:AC20:AD20:AE20)/(B20/1000)</f>
        <v>92.768640350877192</v>
      </c>
      <c r="AG20" s="22">
        <v>787211</v>
      </c>
      <c r="AH20">
        <f t="shared" si="8"/>
        <v>4315.8497807017538</v>
      </c>
      <c r="AI20" s="25">
        <f t="shared" si="9"/>
        <v>9.0556407367275114</v>
      </c>
      <c r="AJ20" s="25">
        <f t="shared" si="10"/>
        <v>2.1494872403967933</v>
      </c>
      <c r="AO20" s="12" t="s">
        <v>138</v>
      </c>
      <c r="AP20" s="12" t="s">
        <v>138</v>
      </c>
      <c r="AQ20" s="12" t="s">
        <v>138</v>
      </c>
      <c r="AR20" s="2">
        <v>10.4</v>
      </c>
      <c r="AS20" s="22">
        <v>48</v>
      </c>
    </row>
    <row r="21" spans="1:45" x14ac:dyDescent="0.25">
      <c r="A21" s="5" t="s">
        <v>47</v>
      </c>
      <c r="B21" s="14">
        <v>146200</v>
      </c>
      <c r="C21" s="14">
        <v>1560756</v>
      </c>
      <c r="D21" s="18">
        <f t="shared" si="0"/>
        <v>10.67548563611491</v>
      </c>
      <c r="E21" s="14">
        <v>8660</v>
      </c>
      <c r="F21" s="14">
        <v>29725</v>
      </c>
      <c r="H21" s="25">
        <f t="shared" si="1"/>
        <v>262.55129958960333</v>
      </c>
      <c r="I21" s="14">
        <v>2888</v>
      </c>
      <c r="J21" s="14">
        <v>2484</v>
      </c>
      <c r="L21" s="10">
        <f t="shared" si="2"/>
        <v>19.753761969904243</v>
      </c>
      <c r="M21" s="10">
        <f t="shared" si="3"/>
        <v>16.99042407660739</v>
      </c>
      <c r="N21" s="25">
        <f t="shared" si="4"/>
        <v>36.744186046511629</v>
      </c>
      <c r="O21" s="14">
        <v>2384</v>
      </c>
      <c r="P21" s="14">
        <v>274</v>
      </c>
      <c r="R21" s="25">
        <f t="shared" si="5"/>
        <v>18.18057455540356</v>
      </c>
      <c r="S21" s="14">
        <v>6442</v>
      </c>
      <c r="T21" s="14">
        <v>4525</v>
      </c>
      <c r="U21" s="14">
        <v>3808</v>
      </c>
      <c r="W21" s="12">
        <f t="shared" si="6"/>
        <v>101.06019151846786</v>
      </c>
      <c r="X21" s="14">
        <v>4376</v>
      </c>
      <c r="Y21" s="14">
        <v>59</v>
      </c>
      <c r="AA21" s="12">
        <f t="shared" si="7"/>
        <v>448.87140902872778</v>
      </c>
      <c r="AB21" s="22">
        <v>106</v>
      </c>
      <c r="AC21" s="22">
        <v>929</v>
      </c>
      <c r="AF21" s="12">
        <f>SUM(AB21:AC21:AD21:AE21)/(B21/1000)</f>
        <v>7.0793433652530782</v>
      </c>
      <c r="AG21" s="22">
        <v>897701</v>
      </c>
      <c r="AH21">
        <f t="shared" si="8"/>
        <v>6140.225718194255</v>
      </c>
      <c r="AI21" s="25">
        <f t="shared" si="9"/>
        <v>7.3103405254087939</v>
      </c>
      <c r="AJ21" s="25">
        <f t="shared" si="10"/>
        <v>0.1152945134293044</v>
      </c>
      <c r="AO21" s="12" t="s">
        <v>138</v>
      </c>
      <c r="AP21" s="12" t="s">
        <v>138</v>
      </c>
      <c r="AQ21" s="12" t="s">
        <v>138</v>
      </c>
      <c r="AR21" s="2">
        <v>13.1</v>
      </c>
      <c r="AS21" s="22">
        <v>78</v>
      </c>
    </row>
    <row r="22" spans="1:45" x14ac:dyDescent="0.25">
      <c r="A22" s="5" t="s">
        <v>48</v>
      </c>
      <c r="B22" s="14">
        <v>166400</v>
      </c>
      <c r="C22" s="14">
        <v>932739</v>
      </c>
      <c r="D22" s="18">
        <f t="shared" si="0"/>
        <v>5.6054026442307689</v>
      </c>
      <c r="E22" s="14">
        <v>15000</v>
      </c>
      <c r="F22" s="14">
        <v>39284</v>
      </c>
      <c r="H22" s="25">
        <f t="shared" si="1"/>
        <v>326.22596153846155</v>
      </c>
      <c r="I22" s="14">
        <v>4673</v>
      </c>
      <c r="J22" s="14">
        <v>10998</v>
      </c>
      <c r="L22" s="10">
        <f t="shared" si="2"/>
        <v>28.08293269230769</v>
      </c>
      <c r="M22" s="10">
        <f t="shared" si="3"/>
        <v>66.09375</v>
      </c>
      <c r="N22" s="25">
        <f t="shared" si="4"/>
        <v>94.176682692307693</v>
      </c>
      <c r="O22" s="14">
        <v>11584</v>
      </c>
      <c r="P22" s="14">
        <v>543</v>
      </c>
      <c r="R22" s="25">
        <f t="shared" si="5"/>
        <v>72.878605769230774</v>
      </c>
      <c r="S22" s="14">
        <v>32446</v>
      </c>
      <c r="T22" s="14">
        <v>9227</v>
      </c>
      <c r="U22" s="14">
        <v>6472</v>
      </c>
      <c r="W22" s="12">
        <f t="shared" si="6"/>
        <v>289.33293269230768</v>
      </c>
      <c r="X22" s="14">
        <v>5794</v>
      </c>
      <c r="Y22" s="14">
        <v>32</v>
      </c>
      <c r="AA22" s="12">
        <f t="shared" si="7"/>
        <v>817.62620192307691</v>
      </c>
      <c r="AB22" s="22">
        <v>198</v>
      </c>
      <c r="AC22" s="22">
        <v>16813</v>
      </c>
      <c r="AF22" s="12">
        <f>SUM(AB22:AC22:AD22:AE22)/(B22/1000)</f>
        <v>102.22956730769231</v>
      </c>
      <c r="AG22" s="22">
        <v>1087111</v>
      </c>
      <c r="AH22">
        <f t="shared" si="8"/>
        <v>6533.1189903846152</v>
      </c>
      <c r="AI22" s="25">
        <f t="shared" si="9"/>
        <v>12.515097354363997</v>
      </c>
      <c r="AJ22" s="25">
        <f t="shared" si="10"/>
        <v>1.5647896121003282</v>
      </c>
      <c r="AO22" s="12" t="s">
        <v>138</v>
      </c>
      <c r="AP22" s="12" t="s">
        <v>138</v>
      </c>
      <c r="AQ22" s="12" t="s">
        <v>138</v>
      </c>
      <c r="AR22" s="2">
        <v>12.1</v>
      </c>
      <c r="AS22" s="22">
        <v>72</v>
      </c>
    </row>
    <row r="23" spans="1:45" x14ac:dyDescent="0.25">
      <c r="A23" s="5" t="s">
        <v>49</v>
      </c>
      <c r="B23" s="14">
        <v>105400</v>
      </c>
      <c r="C23" s="14">
        <v>2446291</v>
      </c>
      <c r="D23" s="18">
        <f t="shared" si="0"/>
        <v>23.209592030360533</v>
      </c>
      <c r="E23" s="14">
        <v>7119</v>
      </c>
      <c r="F23" s="14">
        <v>57808</v>
      </c>
      <c r="H23" s="25">
        <f t="shared" si="1"/>
        <v>616.00569259962049</v>
      </c>
      <c r="I23" s="14">
        <v>1942</v>
      </c>
      <c r="J23" s="14">
        <v>1941</v>
      </c>
      <c r="L23" s="10">
        <f t="shared" si="2"/>
        <v>18.425047438330171</v>
      </c>
      <c r="M23" s="10">
        <f t="shared" si="3"/>
        <v>18.415559772296014</v>
      </c>
      <c r="N23" s="25">
        <f t="shared" si="4"/>
        <v>36.840607210626182</v>
      </c>
      <c r="O23" s="14">
        <v>2329</v>
      </c>
      <c r="P23" s="14">
        <v>1103</v>
      </c>
      <c r="R23" s="25">
        <f t="shared" si="5"/>
        <v>32.561669829222012</v>
      </c>
      <c r="S23" s="14">
        <v>17657</v>
      </c>
      <c r="T23" s="14">
        <v>2941</v>
      </c>
      <c r="U23" s="14">
        <v>5931</v>
      </c>
      <c r="W23" s="12">
        <f t="shared" si="6"/>
        <v>251.69829222011384</v>
      </c>
      <c r="X23" s="14">
        <v>7934</v>
      </c>
      <c r="Y23" s="14">
        <v>60</v>
      </c>
      <c r="AA23" s="12">
        <f t="shared" si="7"/>
        <v>1012.9506641366223</v>
      </c>
      <c r="AB23" s="22">
        <v>7454</v>
      </c>
      <c r="AC23" s="22">
        <v>0</v>
      </c>
      <c r="AF23" s="12">
        <f>SUM(AB23:AC23:AD23:AE23)/(B23/1000)</f>
        <v>70.721062618595823</v>
      </c>
      <c r="AG23" s="22">
        <v>1440046</v>
      </c>
      <c r="AH23">
        <f t="shared" si="8"/>
        <v>13662.675521821631</v>
      </c>
      <c r="AI23" s="25">
        <f t="shared" si="9"/>
        <v>7.4139992750231585</v>
      </c>
      <c r="AJ23" s="25">
        <f t="shared" si="10"/>
        <v>0.51762235373036691</v>
      </c>
      <c r="AO23" s="12" t="s">
        <v>138</v>
      </c>
      <c r="AP23" s="12" t="s">
        <v>138</v>
      </c>
      <c r="AQ23" s="12" t="s">
        <v>138</v>
      </c>
      <c r="AR23" s="2">
        <v>13.5</v>
      </c>
      <c r="AS23" s="22">
        <v>80</v>
      </c>
    </row>
    <row r="24" spans="1:45" x14ac:dyDescent="0.25">
      <c r="A24" s="5" t="s">
        <v>50</v>
      </c>
      <c r="B24" s="14">
        <v>214400</v>
      </c>
      <c r="C24" s="14">
        <v>1826913</v>
      </c>
      <c r="D24" s="18">
        <f t="shared" si="0"/>
        <v>8.5210494402985066</v>
      </c>
      <c r="E24" s="14">
        <v>16234</v>
      </c>
      <c r="F24" s="14">
        <v>50477</v>
      </c>
      <c r="H24" s="25">
        <f t="shared" si="1"/>
        <v>311.15205223880594</v>
      </c>
      <c r="I24" s="14">
        <v>2280</v>
      </c>
      <c r="J24" s="14">
        <v>14005</v>
      </c>
      <c r="L24" s="10">
        <f t="shared" si="2"/>
        <v>10.634328358208954</v>
      </c>
      <c r="M24" s="10">
        <f t="shared" si="3"/>
        <v>65.321828358208947</v>
      </c>
      <c r="N24" s="25">
        <f t="shared" si="4"/>
        <v>75.956156716417908</v>
      </c>
      <c r="O24" s="14">
        <v>2598</v>
      </c>
      <c r="P24" s="14">
        <v>586</v>
      </c>
      <c r="R24" s="25">
        <f t="shared" si="5"/>
        <v>14.850746268656716</v>
      </c>
      <c r="S24" s="14">
        <v>34173</v>
      </c>
      <c r="T24" s="14">
        <v>6829</v>
      </c>
      <c r="U24" s="14">
        <v>8966</v>
      </c>
      <c r="W24" s="12">
        <f t="shared" si="6"/>
        <v>233.0597014925373</v>
      </c>
      <c r="X24" s="14">
        <v>6448</v>
      </c>
      <c r="Y24" s="14">
        <v>80</v>
      </c>
      <c r="AA24" s="12">
        <f t="shared" si="7"/>
        <v>665.46641791044772</v>
      </c>
      <c r="AB24" s="22">
        <v>8088</v>
      </c>
      <c r="AC24" s="22">
        <v>28933</v>
      </c>
      <c r="AF24" s="12">
        <f>SUM(AB24:AC24:AD24:AE24)/(B24/1000)</f>
        <v>172.67257462686567</v>
      </c>
      <c r="AG24" s="22">
        <v>1198476</v>
      </c>
      <c r="AH24">
        <f t="shared" si="8"/>
        <v>5589.9067164179105</v>
      </c>
      <c r="AI24" s="25">
        <f t="shared" si="9"/>
        <v>11.904785744562259</v>
      </c>
      <c r="AJ24" s="25">
        <f t="shared" si="10"/>
        <v>3.0890063714250431</v>
      </c>
      <c r="AO24" s="12" t="s">
        <v>138</v>
      </c>
      <c r="AP24" s="12" t="s">
        <v>138</v>
      </c>
      <c r="AQ24" s="12" t="s">
        <v>138</v>
      </c>
      <c r="AR24" s="2">
        <v>13.1</v>
      </c>
      <c r="AS24" s="22">
        <v>74</v>
      </c>
    </row>
    <row r="25" spans="1:45" x14ac:dyDescent="0.25">
      <c r="A25" s="5" t="s">
        <v>51</v>
      </c>
      <c r="B25" s="14">
        <v>106200</v>
      </c>
      <c r="C25" s="14">
        <v>857227</v>
      </c>
      <c r="D25" s="18">
        <f t="shared" si="0"/>
        <v>8.0718173258003763</v>
      </c>
      <c r="E25" s="14">
        <v>4454</v>
      </c>
      <c r="F25" s="14">
        <v>13916</v>
      </c>
      <c r="H25" s="25">
        <f t="shared" si="1"/>
        <v>172.97551789077212</v>
      </c>
      <c r="I25" s="14">
        <v>1385</v>
      </c>
      <c r="J25" s="14">
        <v>14233</v>
      </c>
      <c r="L25" s="10">
        <f t="shared" si="2"/>
        <v>13.041431261770244</v>
      </c>
      <c r="M25" s="10">
        <f t="shared" si="3"/>
        <v>134.02071563088512</v>
      </c>
      <c r="N25" s="25">
        <f t="shared" si="4"/>
        <v>147.06214689265536</v>
      </c>
      <c r="O25" s="14">
        <v>1574</v>
      </c>
      <c r="P25" s="14">
        <v>670</v>
      </c>
      <c r="R25" s="25">
        <f t="shared" si="5"/>
        <v>21.129943502824858</v>
      </c>
      <c r="S25" s="14">
        <v>29134</v>
      </c>
      <c r="T25" s="14">
        <v>4679</v>
      </c>
      <c r="U25" s="14">
        <v>9163</v>
      </c>
      <c r="W25" s="12">
        <f t="shared" si="6"/>
        <v>404.67043314500938</v>
      </c>
      <c r="X25" s="14">
        <v>5401</v>
      </c>
      <c r="Y25" s="14">
        <v>1544</v>
      </c>
      <c r="AA25" s="12">
        <f t="shared" si="7"/>
        <v>811.23352165725044</v>
      </c>
      <c r="AB25" s="22">
        <v>9359</v>
      </c>
      <c r="AC25" s="22">
        <v>10207</v>
      </c>
      <c r="AF25" s="12">
        <f>SUM(AB25:AC25:AD25:AE25)/(B25/1000)</f>
        <v>184.23728813559322</v>
      </c>
      <c r="AG25" s="22">
        <v>629016</v>
      </c>
      <c r="AH25">
        <f t="shared" si="8"/>
        <v>5922.9378531073444</v>
      </c>
      <c r="AI25" s="25">
        <f t="shared" si="9"/>
        <v>13.696471949839115</v>
      </c>
      <c r="AJ25" s="25">
        <f t="shared" si="10"/>
        <v>3.110572704032966</v>
      </c>
      <c r="AO25" s="12" t="s">
        <v>138</v>
      </c>
      <c r="AP25" s="12" t="s">
        <v>138</v>
      </c>
      <c r="AQ25" s="12" t="s">
        <v>138</v>
      </c>
      <c r="AR25" s="2">
        <v>13.6</v>
      </c>
      <c r="AS25" s="22">
        <v>84</v>
      </c>
    </row>
    <row r="26" spans="1:45" x14ac:dyDescent="0.25">
      <c r="A26" s="5" t="s">
        <v>52</v>
      </c>
      <c r="B26" s="14">
        <v>187464</v>
      </c>
      <c r="C26" s="14">
        <v>1263873</v>
      </c>
      <c r="D26" s="18">
        <f t="shared" si="0"/>
        <v>6.7419504544872613</v>
      </c>
      <c r="E26" s="14">
        <v>4705</v>
      </c>
      <c r="F26" s="14">
        <v>44899</v>
      </c>
      <c r="H26" s="25">
        <f t="shared" si="1"/>
        <v>264.60547091708276</v>
      </c>
      <c r="I26" s="14">
        <v>2266</v>
      </c>
      <c r="J26" s="14">
        <v>9130</v>
      </c>
      <c r="L26" s="10">
        <f t="shared" si="2"/>
        <v>12.087654162932617</v>
      </c>
      <c r="M26" s="10">
        <f t="shared" si="3"/>
        <v>48.702684248709083</v>
      </c>
      <c r="N26" s="25">
        <f t="shared" si="4"/>
        <v>60.790338411641706</v>
      </c>
      <c r="O26" s="14">
        <v>4617</v>
      </c>
      <c r="P26" s="14">
        <v>2841</v>
      </c>
      <c r="R26" s="25">
        <f t="shared" si="5"/>
        <v>39.783638458584051</v>
      </c>
      <c r="S26" s="14">
        <v>28675</v>
      </c>
      <c r="T26" s="14">
        <v>5946</v>
      </c>
      <c r="U26" s="14">
        <v>12202</v>
      </c>
      <c r="W26" s="12">
        <f t="shared" si="6"/>
        <v>249.77062262621089</v>
      </c>
      <c r="X26" s="14">
        <v>5777</v>
      </c>
      <c r="Y26" s="14">
        <v>426</v>
      </c>
      <c r="AA26" s="12">
        <f t="shared" si="7"/>
        <v>648.03909017197964</v>
      </c>
      <c r="AB26" s="22">
        <v>346</v>
      </c>
      <c r="AC26" s="22">
        <v>0</v>
      </c>
      <c r="AF26" s="12">
        <f>SUM(AB26:AC26:AD26:AE26)/(B26/1000)</f>
        <v>1.8456877053727649</v>
      </c>
      <c r="AG26" s="22">
        <v>878689</v>
      </c>
      <c r="AH26">
        <f t="shared" si="8"/>
        <v>4687.241283659796</v>
      </c>
      <c r="AI26" s="25">
        <f t="shared" si="9"/>
        <v>13.825596997344908</v>
      </c>
      <c r="AJ26" s="25">
        <f t="shared" si="10"/>
        <v>3.937684436700585E-2</v>
      </c>
      <c r="AO26" s="12" t="s">
        <v>138</v>
      </c>
      <c r="AP26" s="12" t="s">
        <v>138</v>
      </c>
      <c r="AQ26" s="12" t="s">
        <v>138</v>
      </c>
      <c r="AR26" s="2">
        <v>14.1</v>
      </c>
      <c r="AS26" s="22">
        <v>71</v>
      </c>
    </row>
    <row r="27" spans="1:45" x14ac:dyDescent="0.25">
      <c r="A27" s="5" t="s">
        <v>53</v>
      </c>
      <c r="B27" s="14">
        <v>253850</v>
      </c>
      <c r="C27" s="14">
        <v>1675716</v>
      </c>
      <c r="D27" s="18">
        <f t="shared" si="0"/>
        <v>6.6012054362812682</v>
      </c>
      <c r="E27" s="14">
        <v>20891</v>
      </c>
      <c r="F27" s="14">
        <v>69687</v>
      </c>
      <c r="H27" s="25">
        <f t="shared" si="1"/>
        <v>356.81701792397087</v>
      </c>
      <c r="I27" s="14">
        <v>6444</v>
      </c>
      <c r="J27" s="14">
        <v>10906</v>
      </c>
      <c r="L27" s="10">
        <f t="shared" si="2"/>
        <v>25.385069923182982</v>
      </c>
      <c r="M27" s="10">
        <f t="shared" si="3"/>
        <v>42.962379357888516</v>
      </c>
      <c r="N27" s="25">
        <f t="shared" si="4"/>
        <v>68.347449281071505</v>
      </c>
      <c r="O27" s="14">
        <v>3563</v>
      </c>
      <c r="P27" s="14">
        <v>56</v>
      </c>
      <c r="R27" s="25">
        <f t="shared" si="5"/>
        <v>14.256450659838487</v>
      </c>
      <c r="S27" s="14">
        <v>19056</v>
      </c>
      <c r="T27" s="14">
        <v>4236</v>
      </c>
      <c r="U27" s="14">
        <v>13511</v>
      </c>
      <c r="W27" s="12">
        <f t="shared" si="6"/>
        <v>144.97931849517431</v>
      </c>
      <c r="X27" s="14">
        <v>13037</v>
      </c>
      <c r="Y27" s="14">
        <v>100</v>
      </c>
      <c r="AA27" s="12">
        <f t="shared" si="7"/>
        <v>636.1512704352964</v>
      </c>
      <c r="AB27" s="22">
        <v>1726</v>
      </c>
      <c r="AC27" s="22">
        <v>2995</v>
      </c>
      <c r="AF27" s="12">
        <f>SUM(AB27:AC27:AD27:AE27)/(B27/1000)</f>
        <v>18.597597006105968</v>
      </c>
      <c r="AG27" s="22">
        <v>1452994</v>
      </c>
      <c r="AH27">
        <f t="shared" si="8"/>
        <v>5723.8290328934409</v>
      </c>
      <c r="AI27" s="25">
        <f t="shared" si="9"/>
        <v>11.114085811778988</v>
      </c>
      <c r="AJ27" s="25">
        <f t="shared" si="10"/>
        <v>0.3249153127955105</v>
      </c>
      <c r="AO27" s="12" t="s">
        <v>138</v>
      </c>
      <c r="AP27" s="12" t="s">
        <v>138</v>
      </c>
      <c r="AQ27" s="12" t="s">
        <v>138</v>
      </c>
      <c r="AR27" s="2">
        <v>12.4</v>
      </c>
      <c r="AS27" s="22">
        <v>76</v>
      </c>
    </row>
    <row r="28" spans="1:45" x14ac:dyDescent="0.25">
      <c r="A28" s="5" t="s">
        <v>54</v>
      </c>
      <c r="B28" s="14">
        <v>52820</v>
      </c>
      <c r="C28" s="14">
        <v>352932</v>
      </c>
      <c r="D28" s="18">
        <f t="shared" si="0"/>
        <v>6.6817872018174933</v>
      </c>
      <c r="E28" s="14">
        <v>1503</v>
      </c>
      <c r="F28" s="14">
        <v>10619</v>
      </c>
      <c r="H28" s="25">
        <f t="shared" si="1"/>
        <v>229.49640287769785</v>
      </c>
      <c r="I28" s="14">
        <v>823</v>
      </c>
      <c r="J28" s="14">
        <v>2205</v>
      </c>
      <c r="L28" s="10">
        <f t="shared" si="2"/>
        <v>15.581219235138205</v>
      </c>
      <c r="M28" s="10">
        <f t="shared" si="3"/>
        <v>41.745550927678906</v>
      </c>
      <c r="N28" s="25">
        <f t="shared" si="4"/>
        <v>57.326770162817112</v>
      </c>
      <c r="O28" s="14">
        <v>429</v>
      </c>
      <c r="P28" s="14">
        <v>99</v>
      </c>
      <c r="R28" s="25">
        <f t="shared" si="5"/>
        <v>9.996213555471412</v>
      </c>
      <c r="S28" s="14">
        <v>2102</v>
      </c>
      <c r="T28" s="14">
        <v>898</v>
      </c>
      <c r="U28" s="14">
        <v>1541</v>
      </c>
      <c r="W28" s="12">
        <f t="shared" si="6"/>
        <v>85.97122302158273</v>
      </c>
      <c r="X28" s="14">
        <v>1385</v>
      </c>
      <c r="Y28" s="14">
        <v>401</v>
      </c>
      <c r="AA28" s="12">
        <f t="shared" si="7"/>
        <v>416.60355925785689</v>
      </c>
      <c r="AB28" s="22">
        <v>291</v>
      </c>
      <c r="AC28" s="22">
        <v>1855</v>
      </c>
      <c r="AF28" s="12">
        <f>SUM(AB28:AC28:AD28:AE28)/(B28/1000)</f>
        <v>40.628549791745549</v>
      </c>
      <c r="AG28" s="22">
        <v>224346</v>
      </c>
      <c r="AH28">
        <f t="shared" si="8"/>
        <v>4247.3684210526317</v>
      </c>
      <c r="AI28" s="25">
        <f t="shared" si="9"/>
        <v>9.8085100692680065</v>
      </c>
      <c r="AJ28" s="25">
        <f t="shared" si="10"/>
        <v>0.95655817353552086</v>
      </c>
      <c r="AO28" s="12" t="s">
        <v>138</v>
      </c>
      <c r="AP28" s="12" t="s">
        <v>138</v>
      </c>
      <c r="AQ28" s="12" t="s">
        <v>138</v>
      </c>
      <c r="AR28" s="2">
        <v>11.5</v>
      </c>
      <c r="AS28" s="22">
        <v>56</v>
      </c>
    </row>
    <row r="29" spans="1:45" x14ac:dyDescent="0.25">
      <c r="A29" s="5" t="s">
        <v>55</v>
      </c>
      <c r="B29" s="14">
        <v>336100</v>
      </c>
      <c r="C29" s="14">
        <v>2334355</v>
      </c>
      <c r="D29" s="18">
        <f t="shared" si="0"/>
        <v>6.9454180303481108</v>
      </c>
      <c r="E29" s="14">
        <v>7500</v>
      </c>
      <c r="F29" s="14">
        <v>55872</v>
      </c>
      <c r="H29" s="25">
        <f t="shared" si="1"/>
        <v>188.5510264802142</v>
      </c>
      <c r="I29" s="14">
        <v>3039</v>
      </c>
      <c r="J29" s="14">
        <v>11678</v>
      </c>
      <c r="K29" s="14">
        <v>100</v>
      </c>
      <c r="L29" s="10">
        <f t="shared" si="2"/>
        <v>9.0419518000595058</v>
      </c>
      <c r="M29" s="10">
        <f t="shared" si="3"/>
        <v>34.745611425171077</v>
      </c>
      <c r="N29" s="25">
        <f t="shared" si="4"/>
        <v>44.085093722106514</v>
      </c>
      <c r="O29" s="14">
        <v>3190</v>
      </c>
      <c r="P29" s="14">
        <v>1580</v>
      </c>
      <c r="R29" s="25">
        <f t="shared" si="5"/>
        <v>14.192204700981849</v>
      </c>
      <c r="S29" s="14">
        <v>19778</v>
      </c>
      <c r="T29" s="14">
        <v>16406</v>
      </c>
      <c r="U29" s="14">
        <v>9384</v>
      </c>
      <c r="W29" s="12">
        <f t="shared" si="6"/>
        <v>135.57869681642367</v>
      </c>
      <c r="X29" s="14">
        <v>5443</v>
      </c>
      <c r="Y29" s="14">
        <v>126</v>
      </c>
      <c r="AA29" s="12">
        <f t="shared" si="7"/>
        <v>398.97649509074677</v>
      </c>
      <c r="AB29" s="22">
        <v>1197</v>
      </c>
      <c r="AC29" s="22">
        <v>60818</v>
      </c>
      <c r="AF29" s="12">
        <f>SUM(AB29:AC29:AD29:AE29)/(B29/1000)</f>
        <v>184.51353763760784</v>
      </c>
      <c r="AG29" s="22">
        <v>1463463</v>
      </c>
      <c r="AH29">
        <f t="shared" si="8"/>
        <v>4354.2487354953882</v>
      </c>
      <c r="AI29" s="25">
        <f t="shared" si="9"/>
        <v>9.1629238320340178</v>
      </c>
      <c r="AJ29" s="25">
        <f t="shared" si="10"/>
        <v>4.2375516155857706</v>
      </c>
      <c r="AO29" s="12" t="s">
        <v>138</v>
      </c>
      <c r="AP29" s="12" t="s">
        <v>138</v>
      </c>
      <c r="AQ29" s="12" t="s">
        <v>138</v>
      </c>
      <c r="AR29" s="2">
        <v>11.1</v>
      </c>
      <c r="AS29" s="22">
        <v>57</v>
      </c>
    </row>
    <row r="30" spans="1:45" x14ac:dyDescent="0.25">
      <c r="A30" s="5" t="s">
        <v>56</v>
      </c>
      <c r="B30" s="14">
        <v>142900</v>
      </c>
      <c r="C30" s="14">
        <v>8178702</v>
      </c>
      <c r="D30" s="18">
        <f t="shared" si="0"/>
        <v>57.233743876836947</v>
      </c>
      <c r="E30" s="14">
        <v>11568</v>
      </c>
      <c r="F30" s="14">
        <v>74339</v>
      </c>
      <c r="H30" s="25">
        <f t="shared" si="1"/>
        <v>601.16864940517837</v>
      </c>
      <c r="I30" s="14">
        <v>1981</v>
      </c>
      <c r="J30" s="14">
        <v>3481</v>
      </c>
      <c r="L30" s="10">
        <f t="shared" si="2"/>
        <v>13.862841147655702</v>
      </c>
      <c r="M30" s="10">
        <f t="shared" si="3"/>
        <v>24.359692092372288</v>
      </c>
      <c r="N30" s="25">
        <f t="shared" si="4"/>
        <v>38.222533240027992</v>
      </c>
      <c r="O30" s="14">
        <v>2934</v>
      </c>
      <c r="P30" s="14">
        <v>1698</v>
      </c>
      <c r="R30" s="25">
        <f t="shared" si="5"/>
        <v>32.414275717284816</v>
      </c>
      <c r="S30" s="14">
        <v>25219</v>
      </c>
      <c r="T30" s="14">
        <v>3500</v>
      </c>
      <c r="U30" s="14">
        <v>20237</v>
      </c>
      <c r="W30" s="12">
        <f t="shared" si="6"/>
        <v>342.58922323303005</v>
      </c>
      <c r="X30" s="14">
        <v>5873</v>
      </c>
      <c r="Y30" s="14">
        <v>44</v>
      </c>
      <c r="AA30" s="12">
        <f t="shared" si="7"/>
        <v>1055.8012596221133</v>
      </c>
      <c r="AB30" s="22">
        <v>7092</v>
      </c>
      <c r="AC30" s="22">
        <v>306</v>
      </c>
      <c r="AF30" s="12">
        <f>SUM(AB30:AC30:AD30:AE30)/(B30/1000)</f>
        <v>51.770468859342195</v>
      </c>
      <c r="AG30" s="22">
        <v>4194780</v>
      </c>
      <c r="AH30">
        <f t="shared" si="8"/>
        <v>29354.653603918825</v>
      </c>
      <c r="AI30" s="25">
        <f t="shared" si="9"/>
        <v>3.5967082898268798</v>
      </c>
      <c r="AJ30" s="25">
        <f t="shared" si="10"/>
        <v>0.17636204997639923</v>
      </c>
      <c r="AO30" s="12" t="s">
        <v>138</v>
      </c>
      <c r="AP30" s="12" t="s">
        <v>138</v>
      </c>
      <c r="AQ30" s="12" t="s">
        <v>138</v>
      </c>
      <c r="AR30" s="2">
        <v>12.1</v>
      </c>
      <c r="AS30" s="22">
        <v>61</v>
      </c>
    </row>
    <row r="31" spans="1:45" x14ac:dyDescent="0.25">
      <c r="A31" s="5" t="s">
        <v>57</v>
      </c>
      <c r="B31" s="14">
        <v>143530</v>
      </c>
      <c r="C31" s="14">
        <v>945389</v>
      </c>
      <c r="D31" s="18">
        <f t="shared" si="0"/>
        <v>6.5866996446735877</v>
      </c>
      <c r="E31" s="14">
        <v>12769</v>
      </c>
      <c r="F31" s="14">
        <v>28897</v>
      </c>
      <c r="H31" s="25">
        <f t="shared" si="1"/>
        <v>290.29471190691839</v>
      </c>
      <c r="I31" s="14">
        <v>3742</v>
      </c>
      <c r="J31" s="14">
        <v>12129</v>
      </c>
      <c r="L31" s="10">
        <f t="shared" si="2"/>
        <v>26.071204626210548</v>
      </c>
      <c r="M31" s="10">
        <f t="shared" si="3"/>
        <v>84.504981536960912</v>
      </c>
      <c r="N31" s="25">
        <f t="shared" si="4"/>
        <v>110.57618616317146</v>
      </c>
      <c r="O31" s="14">
        <v>1934</v>
      </c>
      <c r="P31" s="14">
        <v>690</v>
      </c>
      <c r="R31" s="25">
        <f t="shared" si="5"/>
        <v>18.281892287326691</v>
      </c>
      <c r="S31" s="14">
        <v>23730</v>
      </c>
      <c r="T31" s="14">
        <v>2914</v>
      </c>
      <c r="U31" s="14">
        <v>5888</v>
      </c>
      <c r="W31" s="12">
        <f t="shared" si="6"/>
        <v>226.65644812931095</v>
      </c>
      <c r="X31" s="14">
        <v>4920</v>
      </c>
      <c r="Y31" s="14">
        <v>2034</v>
      </c>
      <c r="AA31" s="12">
        <f t="shared" si="7"/>
        <v>694.25903992196754</v>
      </c>
      <c r="AB31" s="22">
        <v>1663</v>
      </c>
      <c r="AC31" s="22">
        <v>52722</v>
      </c>
      <c r="AF31" s="12">
        <f>SUM(AB31:AC31:AD31:AE31)/(B31/1000)</f>
        <v>378.91033233470353</v>
      </c>
      <c r="AG31" s="22">
        <v>794769</v>
      </c>
      <c r="AH31">
        <f t="shared" si="8"/>
        <v>5537.30230613809</v>
      </c>
      <c r="AI31" s="25">
        <f t="shared" si="9"/>
        <v>12.537856911882573</v>
      </c>
      <c r="AJ31" s="25">
        <f t="shared" si="10"/>
        <v>6.8428688084210627</v>
      </c>
      <c r="AO31" s="12" t="s">
        <v>138</v>
      </c>
      <c r="AP31" s="12" t="s">
        <v>138</v>
      </c>
      <c r="AQ31" s="12" t="s">
        <v>138</v>
      </c>
      <c r="AR31" s="2">
        <v>11</v>
      </c>
      <c r="AS31" s="22">
        <v>65</v>
      </c>
    </row>
  </sheetData>
  <mergeCells count="7">
    <mergeCell ref="AR1:AS1"/>
    <mergeCell ref="E1:G1"/>
    <mergeCell ref="I1:K1"/>
    <mergeCell ref="O1:Q1"/>
    <mergeCell ref="S1:V1"/>
    <mergeCell ref="AB1:AC1"/>
    <mergeCell ref="AK1:AQ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L1" zoomScale="50" zoomScaleNormal="50" workbookViewId="0">
      <selection activeCell="AK1" sqref="AK1:AQ1"/>
    </sheetView>
  </sheetViews>
  <sheetFormatPr defaultRowHeight="15" x14ac:dyDescent="0.25"/>
  <cols>
    <col min="1" max="1" width="19.7109375" style="5" customWidth="1"/>
    <col min="3" max="3" width="12.4257812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1"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0" t="s">
        <v>87</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6" t="s">
        <v>14</v>
      </c>
      <c r="Q2" s="15" t="s">
        <v>62</v>
      </c>
      <c r="R2" s="8"/>
      <c r="S2" s="6" t="s">
        <v>15</v>
      </c>
      <c r="T2" s="6" t="s">
        <v>16</v>
      </c>
      <c r="U2" s="6" t="s">
        <v>17</v>
      </c>
      <c r="V2" s="15" t="s">
        <v>62</v>
      </c>
      <c r="W2" s="8"/>
      <c r="X2" s="6" t="s">
        <v>18</v>
      </c>
      <c r="Y2" s="6" t="s">
        <v>19</v>
      </c>
      <c r="Z2" s="15" t="s">
        <v>62</v>
      </c>
      <c r="AA2" s="8"/>
      <c r="AB2" s="6" t="s">
        <v>20</v>
      </c>
      <c r="AC2" s="6" t="s">
        <v>21</v>
      </c>
      <c r="AD2" s="15" t="s">
        <v>77</v>
      </c>
      <c r="AE2" s="15" t="s">
        <v>78</v>
      </c>
      <c r="AF2" s="8" t="s">
        <v>22</v>
      </c>
      <c r="AG2" s="15" t="s">
        <v>23</v>
      </c>
      <c r="AH2" s="6"/>
      <c r="AI2" s="24"/>
      <c r="AJ2" s="24"/>
      <c r="AK2" s="9" t="s">
        <v>24</v>
      </c>
      <c r="AL2" s="9" t="s">
        <v>25</v>
      </c>
      <c r="AM2" s="9" t="s">
        <v>26</v>
      </c>
      <c r="AN2" s="6" t="s">
        <v>27</v>
      </c>
      <c r="AO2" s="8" t="s">
        <v>72</v>
      </c>
      <c r="AP2" s="8" t="s">
        <v>73</v>
      </c>
      <c r="AQ2" s="8" t="s">
        <v>74</v>
      </c>
      <c r="AR2" s="2" t="s">
        <v>28</v>
      </c>
      <c r="AS2" s="5" t="s">
        <v>29</v>
      </c>
      <c r="AU2" s="6"/>
    </row>
    <row r="3" spans="1:49" x14ac:dyDescent="0.25">
      <c r="B3" s="10"/>
      <c r="C3" s="10"/>
      <c r="E3" s="10"/>
      <c r="F3" s="10"/>
      <c r="I3" s="10"/>
      <c r="J3" s="10"/>
      <c r="K3" s="10"/>
      <c r="O3" s="10"/>
      <c r="P3" s="10"/>
      <c r="R3" s="25"/>
      <c r="S3" s="10"/>
      <c r="T3" s="10"/>
      <c r="U3" s="10"/>
      <c r="X3" s="10"/>
      <c r="Y3" s="10"/>
      <c r="AB3" s="10"/>
      <c r="AC3" s="10"/>
      <c r="AG3" s="10"/>
      <c r="AR3" s="2"/>
      <c r="AS3" s="22"/>
    </row>
    <row r="4" spans="1:49" x14ac:dyDescent="0.25">
      <c r="A4" s="5" t="s">
        <v>30</v>
      </c>
      <c r="B4" s="10">
        <v>171000</v>
      </c>
      <c r="C4" s="10">
        <v>1034717</v>
      </c>
      <c r="D4" s="18">
        <f t="shared" ref="D4:D31" si="0">C4/B4</f>
        <v>6.0509766081871348</v>
      </c>
      <c r="E4" s="10">
        <v>16057</v>
      </c>
      <c r="F4" s="10">
        <v>45458</v>
      </c>
      <c r="H4" s="25">
        <f t="shared" ref="H4:H31" si="1">(E4+F4)/(B4/1000)</f>
        <v>359.73684210526318</v>
      </c>
      <c r="I4" s="10">
        <v>3029</v>
      </c>
      <c r="J4" s="10">
        <v>16550</v>
      </c>
      <c r="L4" s="10">
        <f t="shared" ref="L4:L31" si="2">I4/(B4/1000)</f>
        <v>17.71345029239766</v>
      </c>
      <c r="M4" s="10">
        <f t="shared" ref="M4:M31" si="3">J4/(B4/1000)</f>
        <v>96.783625730994146</v>
      </c>
      <c r="N4" s="25">
        <f t="shared" ref="N4:N31" si="4">(I4+J4+K4)/(B4/1000)</f>
        <v>114.49707602339181</v>
      </c>
      <c r="O4" s="10">
        <v>5699</v>
      </c>
      <c r="P4" s="10">
        <v>1335</v>
      </c>
      <c r="R4" s="25">
        <f t="shared" ref="R4:R31" si="5">(O4+P4+Q4)/(B4/1000)</f>
        <v>41.134502923976605</v>
      </c>
      <c r="S4" s="10">
        <v>32819</v>
      </c>
      <c r="T4" s="10">
        <v>1357</v>
      </c>
      <c r="U4" s="10">
        <v>5145</v>
      </c>
      <c r="W4" s="12">
        <f t="shared" ref="W4:W31" si="6">(S4+T4+U4+V4)/(B4/1000)</f>
        <v>229.94736842105263</v>
      </c>
      <c r="X4" s="10">
        <v>5731</v>
      </c>
      <c r="Y4" s="10">
        <v>57</v>
      </c>
      <c r="AA4" s="12">
        <f t="shared" ref="AA4:AA31" si="7">(E4+F4+G4+I4+J4+K4+O4+P4+Q4+S4+T4+U4+V4+X4+Y4+Z4)/(B4/1000)</f>
        <v>779.16374269005848</v>
      </c>
      <c r="AB4" s="10">
        <v>11572</v>
      </c>
      <c r="AC4" s="10">
        <v>4105</v>
      </c>
      <c r="AF4" s="12">
        <f>SUM(AB4:AC4:AD4:AE4)/(B4/1000)</f>
        <v>91.67836257309942</v>
      </c>
      <c r="AG4" s="10">
        <v>783014</v>
      </c>
      <c r="AH4">
        <f t="shared" ref="AH4:AH31" si="8">AG4/(B4/1000)</f>
        <v>4579.0292397660814</v>
      </c>
      <c r="AI4" s="25">
        <f t="shared" ref="AI4:AI31" si="9">AA4/AH4*100</f>
        <v>17.015915424245289</v>
      </c>
      <c r="AJ4" s="25">
        <f t="shared" ref="AJ4:AJ31" si="10">AF4/AH4*100</f>
        <v>2.0021353385763221</v>
      </c>
      <c r="AK4" s="10">
        <v>25</v>
      </c>
      <c r="AL4" s="10">
        <v>29</v>
      </c>
      <c r="AM4" s="10">
        <v>0</v>
      </c>
      <c r="AN4" s="10">
        <v>54</v>
      </c>
      <c r="AO4" s="12">
        <f t="shared" ref="AO4:AO31" si="11">AK4/AN4*100</f>
        <v>46.296296296296298</v>
      </c>
      <c r="AP4" s="12">
        <f t="shared" ref="AP4:AP31" si="12">AL4/AN4*100</f>
        <v>53.703703703703709</v>
      </c>
      <c r="AQ4" s="12">
        <f t="shared" ref="AQ4:AQ31" si="13">AM4/AN4*100</f>
        <v>0</v>
      </c>
      <c r="AR4" s="11">
        <v>10.5</v>
      </c>
      <c r="AS4" s="10">
        <v>58</v>
      </c>
    </row>
    <row r="5" spans="1:49" x14ac:dyDescent="0.25">
      <c r="A5" s="5" t="s">
        <v>31</v>
      </c>
      <c r="B5" s="10">
        <v>122100</v>
      </c>
      <c r="C5" s="10">
        <v>1017370</v>
      </c>
      <c r="D5" s="18">
        <f t="shared" si="0"/>
        <v>8.332268632268633</v>
      </c>
      <c r="E5" s="10">
        <v>16418</v>
      </c>
      <c r="F5" s="10">
        <v>27914</v>
      </c>
      <c r="H5" s="25">
        <f t="shared" si="1"/>
        <v>363.07944307944308</v>
      </c>
      <c r="I5" s="10">
        <v>3761</v>
      </c>
      <c r="J5" s="10">
        <v>11222</v>
      </c>
      <c r="L5" s="10">
        <f t="shared" si="2"/>
        <v>30.802620802620805</v>
      </c>
      <c r="M5" s="10">
        <f t="shared" si="3"/>
        <v>91.908271908271914</v>
      </c>
      <c r="N5" s="25">
        <f t="shared" si="4"/>
        <v>122.71089271089272</v>
      </c>
      <c r="O5" s="10">
        <v>5609</v>
      </c>
      <c r="P5" s="10">
        <v>967</v>
      </c>
      <c r="R5" s="25">
        <f t="shared" si="5"/>
        <v>53.857493857493857</v>
      </c>
      <c r="S5" s="10">
        <v>24220</v>
      </c>
      <c r="T5" s="10">
        <v>10502</v>
      </c>
      <c r="U5" s="10">
        <v>9827</v>
      </c>
      <c r="W5" s="12">
        <f t="shared" si="6"/>
        <v>364.85667485667489</v>
      </c>
      <c r="X5" s="10">
        <v>5057</v>
      </c>
      <c r="Y5" s="10">
        <v>1756</v>
      </c>
      <c r="AA5" s="12">
        <f t="shared" si="7"/>
        <v>960.30303030303037</v>
      </c>
      <c r="AB5" s="10">
        <v>5515</v>
      </c>
      <c r="AC5" s="10">
        <v>3948</v>
      </c>
      <c r="AF5" s="12">
        <f>SUM(AB5:AC5:AD5:AE5)/(B5/1000)</f>
        <v>77.502047502047503</v>
      </c>
      <c r="AG5" s="10">
        <v>879114</v>
      </c>
      <c r="AH5">
        <f t="shared" si="8"/>
        <v>7199.9508599508599</v>
      </c>
      <c r="AI5" s="25">
        <f t="shared" si="9"/>
        <v>13.337633116979141</v>
      </c>
      <c r="AJ5" s="25">
        <f t="shared" si="10"/>
        <v>1.0764246730230664</v>
      </c>
      <c r="AK5" s="10">
        <v>6</v>
      </c>
      <c r="AL5" s="10">
        <v>48</v>
      </c>
      <c r="AM5" s="10">
        <v>0</v>
      </c>
      <c r="AN5" s="10">
        <v>54</v>
      </c>
      <c r="AO5" s="12">
        <f t="shared" si="11"/>
        <v>11.111111111111111</v>
      </c>
      <c r="AP5" s="12">
        <f t="shared" si="12"/>
        <v>88.888888888888886</v>
      </c>
      <c r="AQ5" s="12">
        <f t="shared" si="13"/>
        <v>0</v>
      </c>
      <c r="AR5" s="11">
        <v>12.8</v>
      </c>
      <c r="AS5" s="10">
        <v>76</v>
      </c>
    </row>
    <row r="6" spans="1:49" x14ac:dyDescent="0.25">
      <c r="A6" s="5" t="s">
        <v>32</v>
      </c>
      <c r="B6" s="10">
        <v>119200</v>
      </c>
      <c r="C6" s="10">
        <v>577293</v>
      </c>
      <c r="D6" s="18">
        <f t="shared" si="0"/>
        <v>4.8430620805369129</v>
      </c>
      <c r="E6" s="10">
        <v>18555</v>
      </c>
      <c r="F6" s="10">
        <v>25457</v>
      </c>
      <c r="H6" s="25">
        <f t="shared" si="1"/>
        <v>369.2281879194631</v>
      </c>
      <c r="I6" s="10">
        <v>1803</v>
      </c>
      <c r="J6" s="10">
        <v>9897</v>
      </c>
      <c r="L6" s="10">
        <f t="shared" si="2"/>
        <v>15.125838926174497</v>
      </c>
      <c r="M6" s="10">
        <f t="shared" si="3"/>
        <v>83.02852348993288</v>
      </c>
      <c r="N6" s="25">
        <f t="shared" si="4"/>
        <v>98.154362416107375</v>
      </c>
      <c r="O6" s="10">
        <v>2274</v>
      </c>
      <c r="P6" s="10">
        <v>495</v>
      </c>
      <c r="R6" s="25">
        <f t="shared" si="5"/>
        <v>23.229865771812079</v>
      </c>
      <c r="S6" s="10">
        <v>8932</v>
      </c>
      <c r="T6" s="10">
        <v>259</v>
      </c>
      <c r="U6" s="10">
        <v>3850</v>
      </c>
      <c r="W6" s="12">
        <f t="shared" si="6"/>
        <v>109.40436241610738</v>
      </c>
      <c r="X6" s="10">
        <v>4203</v>
      </c>
      <c r="Y6" s="10">
        <v>94</v>
      </c>
      <c r="AA6" s="12">
        <f t="shared" si="7"/>
        <v>636.06543624161077</v>
      </c>
      <c r="AB6" s="10">
        <v>0</v>
      </c>
      <c r="AC6" s="10">
        <v>18473</v>
      </c>
      <c r="AF6" s="12">
        <f>SUM(AB6:AC6:AD6:AE6)/(B6/1000)</f>
        <v>154.97483221476509</v>
      </c>
      <c r="AG6" s="10">
        <v>484593</v>
      </c>
      <c r="AH6">
        <f t="shared" si="8"/>
        <v>4065.3775167785234</v>
      </c>
      <c r="AI6" s="25">
        <f t="shared" si="9"/>
        <v>15.645913168370159</v>
      </c>
      <c r="AJ6" s="25">
        <f t="shared" si="10"/>
        <v>3.812064969985121</v>
      </c>
      <c r="AK6" s="10">
        <v>9</v>
      </c>
      <c r="AL6" s="10">
        <v>17</v>
      </c>
      <c r="AM6" s="10">
        <v>4</v>
      </c>
      <c r="AN6" s="10">
        <v>30</v>
      </c>
      <c r="AO6" s="12">
        <f t="shared" si="11"/>
        <v>30</v>
      </c>
      <c r="AP6" s="12">
        <f t="shared" si="12"/>
        <v>56.666666666666664</v>
      </c>
      <c r="AQ6" s="12">
        <f t="shared" si="13"/>
        <v>13.333333333333334</v>
      </c>
      <c r="AR6" s="11">
        <v>11.9</v>
      </c>
      <c r="AS6" s="10">
        <v>81</v>
      </c>
    </row>
    <row r="7" spans="1:49" x14ac:dyDescent="0.25">
      <c r="A7" s="5" t="s">
        <v>33</v>
      </c>
      <c r="B7" s="10">
        <v>273700</v>
      </c>
      <c r="C7" s="10">
        <v>1409371</v>
      </c>
      <c r="D7" s="18">
        <f t="shared" si="0"/>
        <v>5.1493277310924368</v>
      </c>
      <c r="E7" s="10">
        <v>10226</v>
      </c>
      <c r="F7" s="10">
        <v>53232</v>
      </c>
      <c r="H7" s="25">
        <f t="shared" si="1"/>
        <v>231.85239313116551</v>
      </c>
      <c r="I7" s="10">
        <v>3119</v>
      </c>
      <c r="J7" s="10">
        <v>10008</v>
      </c>
      <c r="L7" s="10">
        <f t="shared" si="2"/>
        <v>11.395688710266716</v>
      </c>
      <c r="M7" s="10">
        <f t="shared" si="3"/>
        <v>36.565582754841067</v>
      </c>
      <c r="N7" s="25">
        <f t="shared" si="4"/>
        <v>47.961271465107785</v>
      </c>
      <c r="O7" s="10">
        <v>3210</v>
      </c>
      <c r="P7" s="10">
        <v>998</v>
      </c>
      <c r="R7" s="25">
        <f t="shared" si="5"/>
        <v>15.374497625137012</v>
      </c>
      <c r="S7" s="10">
        <v>31480</v>
      </c>
      <c r="T7" s="10">
        <v>12199</v>
      </c>
      <c r="U7" s="10">
        <v>5881</v>
      </c>
      <c r="W7" s="12">
        <f t="shared" si="6"/>
        <v>181.07416879795397</v>
      </c>
      <c r="X7" s="10">
        <v>5317</v>
      </c>
      <c r="Y7" s="10">
        <v>60</v>
      </c>
      <c r="AA7" s="12">
        <f t="shared" si="7"/>
        <v>495.90792838874683</v>
      </c>
      <c r="AB7" s="10">
        <v>15138</v>
      </c>
      <c r="AC7" s="10">
        <v>44670</v>
      </c>
      <c r="AF7" s="12">
        <f>SUM(AB7:AC7:AD7:AE7)/(B7/1000)</f>
        <v>218.51662404092073</v>
      </c>
      <c r="AG7" s="10">
        <v>971599</v>
      </c>
      <c r="AH7">
        <f t="shared" si="8"/>
        <v>3549.8684691267813</v>
      </c>
      <c r="AI7" s="25">
        <f t="shared" si="9"/>
        <v>13.969755012098611</v>
      </c>
      <c r="AJ7" s="25">
        <f t="shared" si="10"/>
        <v>6.1556259320975011</v>
      </c>
      <c r="AK7" s="10">
        <v>39</v>
      </c>
      <c r="AL7" s="10">
        <v>21</v>
      </c>
      <c r="AM7" s="10">
        <v>0</v>
      </c>
      <c r="AN7" s="10">
        <v>60</v>
      </c>
      <c r="AO7" s="12">
        <f t="shared" si="11"/>
        <v>65</v>
      </c>
      <c r="AP7" s="12">
        <f t="shared" si="12"/>
        <v>35</v>
      </c>
      <c r="AQ7" s="12">
        <f t="shared" si="13"/>
        <v>0</v>
      </c>
      <c r="AR7" s="11">
        <v>11.1</v>
      </c>
      <c r="AS7" s="10">
        <v>64</v>
      </c>
    </row>
    <row r="8" spans="1:49" x14ac:dyDescent="0.25">
      <c r="A8" s="5" t="s">
        <v>34</v>
      </c>
      <c r="B8" s="10">
        <v>64580</v>
      </c>
      <c r="C8" s="10">
        <v>955239</v>
      </c>
      <c r="D8" s="18">
        <f t="shared" si="0"/>
        <v>14.791560854753794</v>
      </c>
      <c r="E8" s="10">
        <v>2705</v>
      </c>
      <c r="F8" s="10">
        <v>18915</v>
      </c>
      <c r="H8" s="25">
        <f t="shared" si="1"/>
        <v>334.77856921647572</v>
      </c>
      <c r="I8" s="10">
        <v>1259</v>
      </c>
      <c r="J8" s="10">
        <v>2063</v>
      </c>
      <c r="L8" s="10">
        <f t="shared" si="2"/>
        <v>19.495199752245277</v>
      </c>
      <c r="M8" s="10">
        <f t="shared" si="3"/>
        <v>31.944874574171571</v>
      </c>
      <c r="N8" s="25">
        <f t="shared" si="4"/>
        <v>51.440074326416848</v>
      </c>
      <c r="O8" s="10">
        <v>818</v>
      </c>
      <c r="P8" s="10">
        <v>250</v>
      </c>
      <c r="R8" s="25">
        <f t="shared" si="5"/>
        <v>16.537627748528958</v>
      </c>
      <c r="S8" s="10">
        <v>8746</v>
      </c>
      <c r="T8" s="10">
        <v>597</v>
      </c>
      <c r="U8" s="10">
        <v>2673</v>
      </c>
      <c r="W8" s="12">
        <f t="shared" si="6"/>
        <v>186.0637968411273</v>
      </c>
      <c r="X8" s="10">
        <v>1774</v>
      </c>
      <c r="Y8" s="10">
        <v>29</v>
      </c>
      <c r="AA8" s="12">
        <f t="shared" si="7"/>
        <v>616.73892846082379</v>
      </c>
      <c r="AB8" s="10">
        <v>10963</v>
      </c>
      <c r="AC8" s="10">
        <v>2496</v>
      </c>
      <c r="AF8" s="12">
        <f>SUM(AB8:AC8:AD8:AE8)/(B8/1000)</f>
        <v>208.4081759058532</v>
      </c>
      <c r="AG8" s="10">
        <v>562194</v>
      </c>
      <c r="AH8">
        <f t="shared" si="8"/>
        <v>8705.3886652214314</v>
      </c>
      <c r="AI8" s="25">
        <f t="shared" si="9"/>
        <v>7.084565114533417</v>
      </c>
      <c r="AJ8" s="25">
        <f t="shared" si="10"/>
        <v>2.3940134544303207</v>
      </c>
      <c r="AK8" s="10">
        <v>36</v>
      </c>
      <c r="AL8" s="10">
        <v>0</v>
      </c>
      <c r="AM8" s="10">
        <v>0</v>
      </c>
      <c r="AN8" s="10">
        <v>36</v>
      </c>
      <c r="AO8" s="12">
        <f t="shared" si="11"/>
        <v>100</v>
      </c>
      <c r="AP8" s="12">
        <f t="shared" si="12"/>
        <v>0</v>
      </c>
      <c r="AQ8" s="12">
        <f t="shared" si="13"/>
        <v>0</v>
      </c>
      <c r="AR8" s="11">
        <v>13.7</v>
      </c>
      <c r="AS8" s="10">
        <v>68</v>
      </c>
    </row>
    <row r="9" spans="1:49" x14ac:dyDescent="0.25">
      <c r="A9" s="5" t="s">
        <v>35</v>
      </c>
      <c r="B9" s="10">
        <v>115200</v>
      </c>
      <c r="C9" s="10">
        <v>646218</v>
      </c>
      <c r="D9" s="18">
        <f t="shared" si="0"/>
        <v>5.6095312499999999</v>
      </c>
      <c r="E9" s="10">
        <v>5836</v>
      </c>
      <c r="F9" s="10">
        <v>20503</v>
      </c>
      <c r="H9" s="25">
        <f t="shared" si="1"/>
        <v>228.63715277777777</v>
      </c>
      <c r="I9" s="10">
        <v>2691</v>
      </c>
      <c r="J9" s="10">
        <v>9230</v>
      </c>
      <c r="L9" s="10">
        <f t="shared" si="2"/>
        <v>23.359375</v>
      </c>
      <c r="M9" s="10">
        <f t="shared" si="3"/>
        <v>80.121527777777771</v>
      </c>
      <c r="N9" s="25">
        <f t="shared" si="4"/>
        <v>103.48090277777777</v>
      </c>
      <c r="O9" s="10">
        <v>2824</v>
      </c>
      <c r="P9" s="10">
        <v>491</v>
      </c>
      <c r="R9" s="25">
        <f t="shared" si="5"/>
        <v>28.776041666666664</v>
      </c>
      <c r="S9" s="10">
        <v>15467</v>
      </c>
      <c r="T9" s="10">
        <v>2181</v>
      </c>
      <c r="U9" s="10">
        <v>2918</v>
      </c>
      <c r="W9" s="12">
        <f t="shared" si="6"/>
        <v>178.52430555555554</v>
      </c>
      <c r="X9" s="10">
        <v>4279</v>
      </c>
      <c r="Y9" s="10">
        <v>35</v>
      </c>
      <c r="AA9" s="12">
        <f t="shared" si="7"/>
        <v>576.86631944444446</v>
      </c>
      <c r="AB9" s="10">
        <v>654</v>
      </c>
      <c r="AC9" s="10">
        <v>24649</v>
      </c>
      <c r="AF9" s="12">
        <f>SUM(AB9:AC9:AD9:AE9)/(B9/1000)</f>
        <v>219.64409722222223</v>
      </c>
      <c r="AG9" s="10">
        <v>507413</v>
      </c>
      <c r="AH9">
        <f t="shared" si="8"/>
        <v>4404.6267361111113</v>
      </c>
      <c r="AI9" s="25">
        <f t="shared" si="9"/>
        <v>13.096826451036927</v>
      </c>
      <c r="AJ9" s="25">
        <f t="shared" si="10"/>
        <v>4.9866676651958066</v>
      </c>
      <c r="AK9" s="10">
        <v>15</v>
      </c>
      <c r="AL9" s="10">
        <v>21</v>
      </c>
      <c r="AM9" s="10">
        <v>0</v>
      </c>
      <c r="AN9" s="10">
        <v>36</v>
      </c>
      <c r="AO9" s="12">
        <f t="shared" si="11"/>
        <v>41.666666666666671</v>
      </c>
      <c r="AP9" s="12">
        <f t="shared" si="12"/>
        <v>58.333333333333336</v>
      </c>
      <c r="AQ9" s="12">
        <f t="shared" si="13"/>
        <v>0</v>
      </c>
      <c r="AR9" s="11">
        <v>12.1</v>
      </c>
      <c r="AS9" s="10">
        <v>63</v>
      </c>
    </row>
    <row r="10" spans="1:49" x14ac:dyDescent="0.25">
      <c r="A10" s="5" t="s">
        <v>36</v>
      </c>
      <c r="B10" s="10">
        <v>77180</v>
      </c>
      <c r="C10" s="10">
        <v>1075940</v>
      </c>
      <c r="D10" s="18">
        <f t="shared" si="0"/>
        <v>13.940658201606634</v>
      </c>
      <c r="E10" s="10">
        <v>5477</v>
      </c>
      <c r="F10" s="10">
        <v>29327</v>
      </c>
      <c r="H10" s="25">
        <f t="shared" si="1"/>
        <v>450.94584089142262</v>
      </c>
      <c r="I10" s="10">
        <v>1368</v>
      </c>
      <c r="J10" s="10">
        <v>4953</v>
      </c>
      <c r="L10" s="10">
        <f t="shared" si="2"/>
        <v>17.724799170769629</v>
      </c>
      <c r="M10" s="10">
        <f t="shared" si="3"/>
        <v>64.17465664679969</v>
      </c>
      <c r="N10" s="25">
        <f t="shared" si="4"/>
        <v>81.899455817569304</v>
      </c>
      <c r="O10" s="10">
        <v>1445</v>
      </c>
      <c r="P10" s="10">
        <v>424</v>
      </c>
      <c r="R10" s="25">
        <f t="shared" si="5"/>
        <v>24.216118165327803</v>
      </c>
      <c r="S10" s="10">
        <v>0</v>
      </c>
      <c r="T10" s="10">
        <v>2284</v>
      </c>
      <c r="U10" s="10">
        <v>6452</v>
      </c>
      <c r="W10" s="12">
        <f t="shared" si="6"/>
        <v>113.18994558175692</v>
      </c>
      <c r="X10" s="10">
        <v>4860</v>
      </c>
      <c r="Y10" s="10">
        <v>39</v>
      </c>
      <c r="AA10" s="12">
        <f t="shared" si="7"/>
        <v>733.72635397771433</v>
      </c>
      <c r="AB10" s="10">
        <v>0</v>
      </c>
      <c r="AC10" s="10">
        <v>0</v>
      </c>
      <c r="AF10" s="12">
        <f>SUM(AB10:AC10:AD10:AE10)/(B10/1000)</f>
        <v>0</v>
      </c>
      <c r="AG10" s="10">
        <v>601550</v>
      </c>
      <c r="AH10">
        <f t="shared" si="8"/>
        <v>7794.1176470588225</v>
      </c>
      <c r="AI10" s="25">
        <f t="shared" si="9"/>
        <v>9.4138475604687883</v>
      </c>
      <c r="AJ10" s="25">
        <f t="shared" si="10"/>
        <v>0</v>
      </c>
      <c r="AK10" s="10">
        <v>39</v>
      </c>
      <c r="AL10" s="10">
        <v>15</v>
      </c>
      <c r="AM10" s="10">
        <v>0</v>
      </c>
      <c r="AN10" s="10">
        <v>54</v>
      </c>
      <c r="AO10" s="12">
        <f t="shared" si="11"/>
        <v>72.222222222222214</v>
      </c>
      <c r="AP10" s="12">
        <f t="shared" si="12"/>
        <v>27.777777777777779</v>
      </c>
      <c r="AQ10" s="12">
        <f t="shared" si="13"/>
        <v>0</v>
      </c>
      <c r="AR10" s="11">
        <v>13.5</v>
      </c>
      <c r="AS10" s="10">
        <v>60</v>
      </c>
    </row>
    <row r="11" spans="1:49" x14ac:dyDescent="0.25">
      <c r="A11" s="5" t="s">
        <v>37</v>
      </c>
      <c r="B11" s="10">
        <v>163100</v>
      </c>
      <c r="C11" s="10">
        <v>985121</v>
      </c>
      <c r="D11" s="18">
        <f t="shared" si="0"/>
        <v>6.0399816063764558</v>
      </c>
      <c r="E11" s="10">
        <v>7497</v>
      </c>
      <c r="F11" s="10">
        <v>32871</v>
      </c>
      <c r="H11" s="25">
        <f t="shared" si="1"/>
        <v>247.50459840588596</v>
      </c>
      <c r="I11" s="10">
        <v>3381</v>
      </c>
      <c r="J11" s="10">
        <v>7082</v>
      </c>
      <c r="L11" s="10">
        <f t="shared" si="2"/>
        <v>20.72961373390558</v>
      </c>
      <c r="M11" s="10">
        <f t="shared" si="3"/>
        <v>43.421213979153897</v>
      </c>
      <c r="N11" s="25">
        <f t="shared" si="4"/>
        <v>64.150827713059471</v>
      </c>
      <c r="O11" s="10">
        <v>2262</v>
      </c>
      <c r="P11" s="10">
        <v>579</v>
      </c>
      <c r="R11" s="25">
        <f t="shared" si="5"/>
        <v>17.418761496014717</v>
      </c>
      <c r="S11" s="10">
        <v>14961</v>
      </c>
      <c r="T11" s="10">
        <v>8672</v>
      </c>
      <c r="U11" s="10">
        <v>3708</v>
      </c>
      <c r="W11" s="12">
        <f t="shared" si="6"/>
        <v>167.63335377069282</v>
      </c>
      <c r="X11" s="10">
        <v>4115</v>
      </c>
      <c r="Y11" s="10">
        <v>50</v>
      </c>
      <c r="AA11" s="12">
        <f t="shared" si="7"/>
        <v>522.24402207234823</v>
      </c>
      <c r="AB11" s="10">
        <v>0</v>
      </c>
      <c r="AC11" s="10">
        <v>0</v>
      </c>
      <c r="AF11" s="12">
        <f>SUM(AB11:AC11:AD11:AE11)/(B11/1000)</f>
        <v>0</v>
      </c>
      <c r="AG11" s="10">
        <v>632019</v>
      </c>
      <c r="AH11">
        <f t="shared" si="8"/>
        <v>3875.0398528510118</v>
      </c>
      <c r="AI11" s="25">
        <f t="shared" si="9"/>
        <v>13.477126478792567</v>
      </c>
      <c r="AJ11" s="25">
        <f t="shared" si="10"/>
        <v>0</v>
      </c>
      <c r="AK11" s="10">
        <v>37</v>
      </c>
      <c r="AL11" s="10">
        <v>3</v>
      </c>
      <c r="AM11" s="10">
        <v>0</v>
      </c>
      <c r="AN11" s="10">
        <v>40</v>
      </c>
      <c r="AO11" s="12">
        <f t="shared" si="11"/>
        <v>92.5</v>
      </c>
      <c r="AP11" s="12">
        <f t="shared" si="12"/>
        <v>7.5</v>
      </c>
      <c r="AQ11" s="12">
        <f t="shared" si="13"/>
        <v>0</v>
      </c>
      <c r="AR11" s="11">
        <v>10.7</v>
      </c>
      <c r="AS11" s="10">
        <v>75</v>
      </c>
    </row>
    <row r="12" spans="1:49" x14ac:dyDescent="0.25">
      <c r="A12" s="5" t="s">
        <v>38</v>
      </c>
      <c r="B12" s="10">
        <v>103395</v>
      </c>
      <c r="C12" s="10">
        <v>781311</v>
      </c>
      <c r="D12" s="18">
        <f t="shared" si="0"/>
        <v>7.5565646307848544</v>
      </c>
      <c r="E12" s="10">
        <v>6441</v>
      </c>
      <c r="F12" s="10">
        <v>19560</v>
      </c>
      <c r="H12" s="25">
        <f t="shared" si="1"/>
        <v>251.47250834179604</v>
      </c>
      <c r="I12" s="10">
        <v>2544</v>
      </c>
      <c r="J12" s="10">
        <v>12017</v>
      </c>
      <c r="L12" s="10">
        <f t="shared" si="2"/>
        <v>24.604671405773974</v>
      </c>
      <c r="M12" s="10">
        <f t="shared" si="3"/>
        <v>116.22418879056048</v>
      </c>
      <c r="N12" s="25">
        <f t="shared" si="4"/>
        <v>140.82886019633446</v>
      </c>
      <c r="O12" s="10">
        <v>2301</v>
      </c>
      <c r="P12" s="10">
        <v>394</v>
      </c>
      <c r="R12" s="25">
        <f t="shared" si="5"/>
        <v>26.065090188113547</v>
      </c>
      <c r="S12" s="10">
        <v>3593</v>
      </c>
      <c r="T12" s="10">
        <v>1120</v>
      </c>
      <c r="U12" s="10">
        <v>3574</v>
      </c>
      <c r="W12" s="12">
        <f t="shared" si="6"/>
        <v>80.14894337250351</v>
      </c>
      <c r="X12" s="10">
        <v>3728</v>
      </c>
      <c r="Y12" s="10">
        <v>38</v>
      </c>
      <c r="AA12" s="12">
        <f t="shared" si="7"/>
        <v>534.93882682915034</v>
      </c>
      <c r="AB12" s="10">
        <v>0</v>
      </c>
      <c r="AC12" s="10">
        <v>34182</v>
      </c>
      <c r="AF12" s="12">
        <f>SUM(AB12:AC12:AD12:AE12)/(B12/1000)</f>
        <v>330.59625707239229</v>
      </c>
      <c r="AG12" s="10">
        <v>595567</v>
      </c>
      <c r="AH12">
        <f t="shared" si="8"/>
        <v>5760.1141254412687</v>
      </c>
      <c r="AI12" s="25">
        <f t="shared" si="9"/>
        <v>9.2869484037900012</v>
      </c>
      <c r="AJ12" s="25">
        <f t="shared" si="10"/>
        <v>5.73940463457512</v>
      </c>
      <c r="AK12" s="10">
        <v>15</v>
      </c>
      <c r="AL12" s="10">
        <v>15</v>
      </c>
      <c r="AM12" s="10">
        <v>0</v>
      </c>
      <c r="AN12" s="10">
        <v>30</v>
      </c>
      <c r="AO12" s="12">
        <f t="shared" si="11"/>
        <v>50</v>
      </c>
      <c r="AP12" s="12">
        <f t="shared" si="12"/>
        <v>50</v>
      </c>
      <c r="AQ12" s="12">
        <f t="shared" si="13"/>
        <v>0</v>
      </c>
      <c r="AR12" s="11">
        <v>11.4</v>
      </c>
      <c r="AS12" s="10">
        <v>70</v>
      </c>
    </row>
    <row r="13" spans="1:49" x14ac:dyDescent="0.25">
      <c r="A13" s="5" t="s">
        <v>39</v>
      </c>
      <c r="B13" s="10">
        <v>226900</v>
      </c>
      <c r="C13" s="10">
        <v>1274159</v>
      </c>
      <c r="D13" s="18">
        <f t="shared" si="0"/>
        <v>5.6155090348170997</v>
      </c>
      <c r="E13" s="10">
        <v>7390</v>
      </c>
      <c r="F13" s="10">
        <v>45435</v>
      </c>
      <c r="H13" s="25">
        <f t="shared" si="1"/>
        <v>232.81181137064786</v>
      </c>
      <c r="I13" s="10">
        <v>3765</v>
      </c>
      <c r="J13" s="10">
        <v>8288</v>
      </c>
      <c r="L13" s="10">
        <f t="shared" si="2"/>
        <v>16.593212869105333</v>
      </c>
      <c r="M13" s="10">
        <f t="shared" si="3"/>
        <v>36.527104451300133</v>
      </c>
      <c r="N13" s="25">
        <f t="shared" si="4"/>
        <v>53.120317320405462</v>
      </c>
      <c r="O13" s="10">
        <v>6903</v>
      </c>
      <c r="P13" s="10">
        <v>863</v>
      </c>
      <c r="R13" s="25">
        <f t="shared" si="5"/>
        <v>34.226531511679156</v>
      </c>
      <c r="S13" s="10">
        <v>17165</v>
      </c>
      <c r="T13" s="10">
        <v>8134</v>
      </c>
      <c r="U13" s="10">
        <v>7474</v>
      </c>
      <c r="W13" s="12">
        <f t="shared" si="6"/>
        <v>144.4380784486558</v>
      </c>
      <c r="X13" s="10">
        <v>8728</v>
      </c>
      <c r="Y13" s="10">
        <v>41</v>
      </c>
      <c r="AA13" s="12">
        <f t="shared" si="7"/>
        <v>503.24371970030847</v>
      </c>
      <c r="AB13" s="10">
        <v>148</v>
      </c>
      <c r="AC13" s="10">
        <v>12175</v>
      </c>
      <c r="AF13" s="12">
        <f>SUM(AB13:AC13:AD13:AE13)/(B13/1000)</f>
        <v>54.31026884089907</v>
      </c>
      <c r="AG13" s="10">
        <v>874824</v>
      </c>
      <c r="AH13">
        <f t="shared" si="8"/>
        <v>3855.5486998677829</v>
      </c>
      <c r="AI13" s="25">
        <f t="shared" si="9"/>
        <v>13.052453979314697</v>
      </c>
      <c r="AJ13" s="25">
        <f t="shared" si="10"/>
        <v>1.4086261922398104</v>
      </c>
      <c r="AK13" s="10">
        <v>60</v>
      </c>
      <c r="AL13" s="10">
        <v>0</v>
      </c>
      <c r="AM13" s="10">
        <v>0</v>
      </c>
      <c r="AN13" s="10">
        <v>60</v>
      </c>
      <c r="AO13" s="12">
        <f t="shared" si="11"/>
        <v>100</v>
      </c>
      <c r="AP13" s="12">
        <f t="shared" si="12"/>
        <v>0</v>
      </c>
      <c r="AQ13" s="12">
        <f t="shared" si="13"/>
        <v>0</v>
      </c>
      <c r="AR13" s="11">
        <v>11.5</v>
      </c>
      <c r="AS13" s="10">
        <v>65</v>
      </c>
    </row>
    <row r="14" spans="1:49" x14ac:dyDescent="0.25">
      <c r="A14" s="5" t="s">
        <v>40</v>
      </c>
      <c r="B14" s="10">
        <v>134200</v>
      </c>
      <c r="C14" s="10">
        <v>957006</v>
      </c>
      <c r="D14" s="18">
        <f t="shared" si="0"/>
        <v>7.1311922503725782</v>
      </c>
      <c r="E14" s="10">
        <v>4839</v>
      </c>
      <c r="F14" s="10">
        <v>39166</v>
      </c>
      <c r="H14" s="25">
        <f t="shared" si="1"/>
        <v>327.90611028315948</v>
      </c>
      <c r="I14" s="10">
        <v>2053</v>
      </c>
      <c r="J14" s="10">
        <v>6993</v>
      </c>
      <c r="L14" s="10">
        <f t="shared" si="2"/>
        <v>15.298062593144561</v>
      </c>
      <c r="M14" s="10">
        <f t="shared" si="3"/>
        <v>52.108792846497771</v>
      </c>
      <c r="N14" s="25">
        <f t="shared" si="4"/>
        <v>67.406855439642328</v>
      </c>
      <c r="O14" s="10">
        <v>1844</v>
      </c>
      <c r="P14" s="10">
        <v>718</v>
      </c>
      <c r="R14" s="25">
        <f t="shared" si="5"/>
        <v>19.090909090909093</v>
      </c>
      <c r="S14" s="10">
        <v>17150</v>
      </c>
      <c r="T14" s="10">
        <v>3935</v>
      </c>
      <c r="U14" s="10">
        <v>5305</v>
      </c>
      <c r="W14" s="12">
        <f t="shared" si="6"/>
        <v>196.64679582712373</v>
      </c>
      <c r="X14" s="10">
        <v>3718</v>
      </c>
      <c r="Y14" s="10">
        <v>39</v>
      </c>
      <c r="AA14" s="12">
        <f t="shared" si="7"/>
        <v>639.04619970193744</v>
      </c>
      <c r="AB14" s="10">
        <v>1209</v>
      </c>
      <c r="AC14" s="10">
        <v>64134</v>
      </c>
      <c r="AF14" s="12">
        <f>SUM(AB14:AC14:AD14:AE14)/(B14/1000)</f>
        <v>486.90760059612523</v>
      </c>
      <c r="AG14" s="10">
        <v>694388</v>
      </c>
      <c r="AH14">
        <f t="shared" si="8"/>
        <v>5174.2771982116246</v>
      </c>
      <c r="AI14" s="25">
        <f t="shared" si="9"/>
        <v>12.350443844075647</v>
      </c>
      <c r="AJ14" s="25">
        <f t="shared" si="10"/>
        <v>9.4101568575493815</v>
      </c>
      <c r="AK14" s="10">
        <v>33</v>
      </c>
      <c r="AL14" s="10">
        <v>3</v>
      </c>
      <c r="AM14" s="10">
        <v>0</v>
      </c>
      <c r="AN14" s="10">
        <v>36</v>
      </c>
      <c r="AO14" s="12">
        <f t="shared" si="11"/>
        <v>91.666666666666657</v>
      </c>
      <c r="AP14" s="12">
        <f t="shared" si="12"/>
        <v>8.3333333333333321</v>
      </c>
      <c r="AQ14" s="12">
        <f t="shared" si="13"/>
        <v>0</v>
      </c>
      <c r="AR14" s="11">
        <v>12</v>
      </c>
      <c r="AS14" s="10">
        <v>65</v>
      </c>
    </row>
    <row r="15" spans="1:49" x14ac:dyDescent="0.25">
      <c r="A15" s="5" t="s">
        <v>41</v>
      </c>
      <c r="B15" s="10">
        <v>87600</v>
      </c>
      <c r="C15" s="10">
        <v>1174190</v>
      </c>
      <c r="D15" s="18">
        <f t="shared" si="0"/>
        <v>13.403995433789955</v>
      </c>
      <c r="E15" s="10">
        <v>13573</v>
      </c>
      <c r="F15" s="10">
        <v>33259</v>
      </c>
      <c r="H15" s="25">
        <f t="shared" si="1"/>
        <v>534.6118721461188</v>
      </c>
      <c r="I15" s="10">
        <v>1457</v>
      </c>
      <c r="J15" s="10">
        <v>3291</v>
      </c>
      <c r="L15" s="10">
        <f t="shared" si="2"/>
        <v>16.632420091324203</v>
      </c>
      <c r="M15" s="10">
        <f t="shared" si="3"/>
        <v>37.568493150684937</v>
      </c>
      <c r="N15" s="25">
        <f t="shared" si="4"/>
        <v>54.200913242009136</v>
      </c>
      <c r="O15" s="10">
        <v>2177</v>
      </c>
      <c r="P15" s="10">
        <v>339</v>
      </c>
      <c r="R15" s="25">
        <f t="shared" si="5"/>
        <v>28.721461187214615</v>
      </c>
      <c r="S15" s="10">
        <v>16526</v>
      </c>
      <c r="T15" s="10">
        <v>4081</v>
      </c>
      <c r="U15" s="10">
        <v>6055</v>
      </c>
      <c r="W15" s="12">
        <f t="shared" si="6"/>
        <v>304.36073059360734</v>
      </c>
      <c r="X15" s="10">
        <v>4705</v>
      </c>
      <c r="Y15" s="10">
        <v>39</v>
      </c>
      <c r="AA15" s="12">
        <f t="shared" si="7"/>
        <v>976.05022831050235</v>
      </c>
      <c r="AB15" s="10">
        <v>2394</v>
      </c>
      <c r="AC15" s="10">
        <v>16877</v>
      </c>
      <c r="AF15" s="12">
        <f>SUM(AB15:AC15:AD15:AE15)/(B15/1000)</f>
        <v>219.98858447488587</v>
      </c>
      <c r="AG15" s="10">
        <v>744107</v>
      </c>
      <c r="AH15">
        <f t="shared" si="8"/>
        <v>8494.3721461187215</v>
      </c>
      <c r="AI15" s="25">
        <f t="shared" si="9"/>
        <v>11.490551762044976</v>
      </c>
      <c r="AJ15" s="25">
        <f t="shared" si="10"/>
        <v>2.5898157119876579</v>
      </c>
      <c r="AK15" s="10">
        <v>42</v>
      </c>
      <c r="AL15" s="10">
        <v>0</v>
      </c>
      <c r="AM15" s="10">
        <v>0</v>
      </c>
      <c r="AN15" s="10">
        <v>42</v>
      </c>
      <c r="AO15" s="12">
        <f t="shared" si="11"/>
        <v>100</v>
      </c>
      <c r="AP15" s="12">
        <f t="shared" si="12"/>
        <v>0</v>
      </c>
      <c r="AQ15" s="12">
        <f t="shared" si="13"/>
        <v>0</v>
      </c>
      <c r="AR15" s="11">
        <v>10.5</v>
      </c>
      <c r="AS15" s="10">
        <v>55</v>
      </c>
    </row>
    <row r="16" spans="1:49" x14ac:dyDescent="0.25">
      <c r="A16" s="5" t="s">
        <v>42</v>
      </c>
      <c r="B16" s="10">
        <v>43250</v>
      </c>
      <c r="C16" s="10">
        <v>1401002</v>
      </c>
      <c r="D16" s="18">
        <f t="shared" si="0"/>
        <v>32.393109826589594</v>
      </c>
      <c r="E16" s="10">
        <v>2004</v>
      </c>
      <c r="F16" s="10">
        <v>18669</v>
      </c>
      <c r="H16" s="25">
        <f t="shared" si="1"/>
        <v>477.98843930635837</v>
      </c>
      <c r="I16" s="10">
        <v>523</v>
      </c>
      <c r="J16" s="10">
        <v>2660</v>
      </c>
      <c r="L16" s="10">
        <f t="shared" si="2"/>
        <v>12.092485549132949</v>
      </c>
      <c r="M16" s="10">
        <f t="shared" si="3"/>
        <v>61.502890173410407</v>
      </c>
      <c r="N16" s="25">
        <f t="shared" si="4"/>
        <v>73.595375722543352</v>
      </c>
      <c r="O16" s="10">
        <v>811</v>
      </c>
      <c r="P16" s="10">
        <v>55</v>
      </c>
      <c r="R16" s="25">
        <f t="shared" si="5"/>
        <v>20.023121387283236</v>
      </c>
      <c r="S16" s="10">
        <v>10966</v>
      </c>
      <c r="T16" s="10">
        <v>1088</v>
      </c>
      <c r="U16" s="10">
        <v>7723</v>
      </c>
      <c r="W16" s="12">
        <f t="shared" si="6"/>
        <v>457.27167630057801</v>
      </c>
      <c r="X16" s="10">
        <v>2138</v>
      </c>
      <c r="Y16" s="10">
        <v>28</v>
      </c>
      <c r="AA16" s="12">
        <f t="shared" si="7"/>
        <v>1078.9595375722542</v>
      </c>
      <c r="AB16" s="10">
        <v>351</v>
      </c>
      <c r="AC16" s="10">
        <v>0</v>
      </c>
      <c r="AF16" s="12">
        <f>SUM(AB16:AC16:AD16:AE16)/(B16/1000)</f>
        <v>8.1156069364161851</v>
      </c>
      <c r="AG16" s="10">
        <v>772057</v>
      </c>
      <c r="AH16">
        <f t="shared" si="8"/>
        <v>17851.028901734106</v>
      </c>
      <c r="AI16" s="25">
        <f t="shared" si="9"/>
        <v>6.0442428473545338</v>
      </c>
      <c r="AJ16" s="25">
        <f t="shared" si="10"/>
        <v>4.5462964522049537E-2</v>
      </c>
      <c r="AK16" s="10">
        <v>42</v>
      </c>
      <c r="AL16" s="10">
        <v>0</v>
      </c>
      <c r="AM16" s="10">
        <v>0</v>
      </c>
      <c r="AN16" s="10">
        <v>42</v>
      </c>
      <c r="AO16" s="12">
        <f t="shared" si="11"/>
        <v>100</v>
      </c>
      <c r="AP16" s="12">
        <f t="shared" si="12"/>
        <v>0</v>
      </c>
      <c r="AQ16" s="12">
        <f t="shared" si="13"/>
        <v>0</v>
      </c>
      <c r="AR16" s="11">
        <v>12.5</v>
      </c>
      <c r="AS16" s="10">
        <v>63</v>
      </c>
    </row>
    <row r="17" spans="1:45" x14ac:dyDescent="0.25">
      <c r="A17" s="5" t="s">
        <v>43</v>
      </c>
      <c r="B17" s="10">
        <v>337400</v>
      </c>
      <c r="C17" s="10">
        <v>1915159</v>
      </c>
      <c r="D17" s="18">
        <f t="shared" si="0"/>
        <v>5.6762270302311792</v>
      </c>
      <c r="E17" s="10">
        <v>10110</v>
      </c>
      <c r="F17" s="10">
        <v>90362</v>
      </c>
      <c r="H17" s="25">
        <f t="shared" si="1"/>
        <v>297.78304682868998</v>
      </c>
      <c r="I17" s="10">
        <v>2824</v>
      </c>
      <c r="J17" s="10">
        <v>10924</v>
      </c>
      <c r="L17" s="10">
        <f t="shared" si="2"/>
        <v>8.3698873740367521</v>
      </c>
      <c r="M17" s="10">
        <f t="shared" si="3"/>
        <v>32.377000592768226</v>
      </c>
      <c r="N17" s="25">
        <f t="shared" si="4"/>
        <v>40.746887966804984</v>
      </c>
      <c r="O17" s="10">
        <v>3298</v>
      </c>
      <c r="P17" s="10">
        <v>751</v>
      </c>
      <c r="R17" s="25">
        <f t="shared" si="5"/>
        <v>12.000592768227623</v>
      </c>
      <c r="S17" s="10">
        <v>32838</v>
      </c>
      <c r="T17" s="10">
        <v>7769</v>
      </c>
      <c r="U17" s="10">
        <v>8299</v>
      </c>
      <c r="W17" s="12">
        <f t="shared" si="6"/>
        <v>144.94961470065206</v>
      </c>
      <c r="X17" s="10">
        <v>9935</v>
      </c>
      <c r="Y17" s="10">
        <v>142</v>
      </c>
      <c r="AA17" s="12">
        <f t="shared" si="7"/>
        <v>525.34676941315945</v>
      </c>
      <c r="AB17" s="10">
        <v>2738</v>
      </c>
      <c r="AC17" s="10">
        <v>47188</v>
      </c>
      <c r="AF17" s="12">
        <f>SUM(AB17:AC17:AD17:AE17)/(B17/1000)</f>
        <v>147.97273266152936</v>
      </c>
      <c r="AG17" s="10">
        <v>1264090</v>
      </c>
      <c r="AH17">
        <f t="shared" si="8"/>
        <v>3746.561944279787</v>
      </c>
      <c r="AI17" s="25">
        <f t="shared" si="9"/>
        <v>14.0221028566004</v>
      </c>
      <c r="AJ17" s="25">
        <f t="shared" si="10"/>
        <v>3.9495605534416063</v>
      </c>
      <c r="AK17" s="10">
        <v>53</v>
      </c>
      <c r="AL17" s="10">
        <v>7</v>
      </c>
      <c r="AM17" s="10">
        <v>0</v>
      </c>
      <c r="AN17" s="10">
        <v>60</v>
      </c>
      <c r="AO17" s="12">
        <f t="shared" si="11"/>
        <v>88.333333333333329</v>
      </c>
      <c r="AP17" s="12">
        <f t="shared" si="12"/>
        <v>11.666666666666666</v>
      </c>
      <c r="AQ17" s="12">
        <f t="shared" si="13"/>
        <v>0</v>
      </c>
      <c r="AR17" s="11">
        <v>12.3</v>
      </c>
      <c r="AS17" s="10">
        <v>63</v>
      </c>
    </row>
    <row r="18" spans="1:45" x14ac:dyDescent="0.25">
      <c r="A18" s="5" t="s">
        <v>44</v>
      </c>
      <c r="B18" s="10">
        <v>178700</v>
      </c>
      <c r="C18" s="10">
        <v>2608078</v>
      </c>
      <c r="D18" s="18">
        <f t="shared" si="0"/>
        <v>14.594728595411304</v>
      </c>
      <c r="E18" s="10">
        <v>3605</v>
      </c>
      <c r="F18" s="10">
        <v>64902</v>
      </c>
      <c r="H18" s="25">
        <f t="shared" si="1"/>
        <v>383.36317851147174</v>
      </c>
      <c r="I18" s="10">
        <v>2499</v>
      </c>
      <c r="J18" s="10">
        <v>3679</v>
      </c>
      <c r="K18" s="10">
        <v>58</v>
      </c>
      <c r="L18" s="10">
        <f t="shared" si="2"/>
        <v>13.984331281477337</v>
      </c>
      <c r="M18" s="10">
        <f t="shared" si="3"/>
        <v>20.587576944599888</v>
      </c>
      <c r="N18" s="25">
        <f t="shared" si="4"/>
        <v>34.896474538332406</v>
      </c>
      <c r="O18" s="10">
        <v>5388</v>
      </c>
      <c r="P18" s="10">
        <v>588</v>
      </c>
      <c r="R18" s="25">
        <f t="shared" si="5"/>
        <v>33.44152210408506</v>
      </c>
      <c r="S18" s="10">
        <v>14362</v>
      </c>
      <c r="T18" s="10">
        <v>3797</v>
      </c>
      <c r="U18" s="10">
        <v>4148</v>
      </c>
      <c r="W18" s="12">
        <f t="shared" si="6"/>
        <v>124.82932288752099</v>
      </c>
      <c r="X18" s="10">
        <v>5329</v>
      </c>
      <c r="Y18" s="10">
        <v>56</v>
      </c>
      <c r="AA18" s="12">
        <f t="shared" si="7"/>
        <v>606.6648013430331</v>
      </c>
      <c r="AB18" s="10">
        <v>8305</v>
      </c>
      <c r="AC18" s="10">
        <v>17018</v>
      </c>
      <c r="AF18" s="12">
        <f>SUM(AB18:AC18:AD18:AE18)/(B18/1000)</f>
        <v>141.70677112479015</v>
      </c>
      <c r="AG18" s="10">
        <v>1432619</v>
      </c>
      <c r="AH18">
        <f t="shared" si="8"/>
        <v>8016.8942361499721</v>
      </c>
      <c r="AI18" s="25">
        <f t="shared" si="9"/>
        <v>7.5673294853691049</v>
      </c>
      <c r="AJ18" s="25">
        <f t="shared" si="10"/>
        <v>1.7676018536680025</v>
      </c>
      <c r="AK18" s="10">
        <v>54</v>
      </c>
      <c r="AL18" s="10">
        <v>6</v>
      </c>
      <c r="AM18" s="10">
        <v>0</v>
      </c>
      <c r="AN18" s="10">
        <v>60</v>
      </c>
      <c r="AO18" s="12">
        <f t="shared" si="11"/>
        <v>90</v>
      </c>
      <c r="AP18" s="12">
        <f t="shared" si="12"/>
        <v>10</v>
      </c>
      <c r="AQ18" s="12">
        <f t="shared" si="13"/>
        <v>0</v>
      </c>
      <c r="AR18" s="11">
        <v>13.2</v>
      </c>
      <c r="AS18" s="10">
        <v>79</v>
      </c>
    </row>
    <row r="19" spans="1:45" x14ac:dyDescent="0.25">
      <c r="A19" s="5" t="s">
        <v>45</v>
      </c>
      <c r="B19" s="10">
        <v>309300</v>
      </c>
      <c r="C19" s="10">
        <v>2009008</v>
      </c>
      <c r="D19" s="18">
        <f t="shared" si="0"/>
        <v>6.4953378596831559</v>
      </c>
      <c r="E19" s="10">
        <v>18636</v>
      </c>
      <c r="F19" s="10">
        <v>47323</v>
      </c>
      <c r="H19" s="25">
        <f t="shared" si="1"/>
        <v>213.25250565793726</v>
      </c>
      <c r="I19" s="10">
        <v>4210</v>
      </c>
      <c r="J19" s="10">
        <v>14082</v>
      </c>
      <c r="L19" s="10">
        <f t="shared" si="2"/>
        <v>13.611380536695764</v>
      </c>
      <c r="M19" s="10">
        <f t="shared" si="3"/>
        <v>45.5286129970902</v>
      </c>
      <c r="N19" s="25">
        <f t="shared" si="4"/>
        <v>59.139993533785969</v>
      </c>
      <c r="O19" s="10">
        <v>3734</v>
      </c>
      <c r="P19" s="10">
        <v>923</v>
      </c>
      <c r="R19" s="25">
        <f t="shared" si="5"/>
        <v>15.056579372777238</v>
      </c>
      <c r="S19" s="10">
        <v>13794</v>
      </c>
      <c r="T19" s="10">
        <v>7153</v>
      </c>
      <c r="U19" s="10">
        <v>10709</v>
      </c>
      <c r="W19" s="12">
        <f t="shared" si="6"/>
        <v>102.34723569350145</v>
      </c>
      <c r="X19" s="10">
        <v>10429</v>
      </c>
      <c r="Y19" s="10">
        <v>153</v>
      </c>
      <c r="AA19" s="12">
        <f t="shared" si="7"/>
        <v>424.00905269964431</v>
      </c>
      <c r="AB19" s="10">
        <v>362</v>
      </c>
      <c r="AC19" s="10">
        <v>24027</v>
      </c>
      <c r="AF19" s="12">
        <f>SUM(AB19:AC19:AD19:AE19)/(B19/1000)</f>
        <v>78.852247009376001</v>
      </c>
      <c r="AG19" s="10">
        <v>1316523</v>
      </c>
      <c r="AH19">
        <f t="shared" si="8"/>
        <v>4256.4597478176529</v>
      </c>
      <c r="AI19" s="25">
        <f t="shared" si="9"/>
        <v>9.9615426392094921</v>
      </c>
      <c r="AJ19" s="25">
        <f t="shared" si="10"/>
        <v>1.8525312508782601</v>
      </c>
      <c r="AK19" s="10">
        <v>30</v>
      </c>
      <c r="AL19" s="10">
        <v>9</v>
      </c>
      <c r="AM19" s="10">
        <v>6</v>
      </c>
      <c r="AN19" s="10">
        <v>45</v>
      </c>
      <c r="AO19" s="12">
        <f t="shared" si="11"/>
        <v>66.666666666666657</v>
      </c>
      <c r="AP19" s="12">
        <f t="shared" si="12"/>
        <v>20</v>
      </c>
      <c r="AQ19" s="12">
        <f t="shared" si="13"/>
        <v>13.333333333333334</v>
      </c>
      <c r="AR19" s="11">
        <v>12.4</v>
      </c>
      <c r="AS19" s="10">
        <v>64</v>
      </c>
    </row>
    <row r="20" spans="1:45" x14ac:dyDescent="0.25">
      <c r="A20" s="5" t="s">
        <v>46</v>
      </c>
      <c r="B20" s="10">
        <v>184900</v>
      </c>
      <c r="C20" s="10">
        <v>1178706</v>
      </c>
      <c r="D20" s="18">
        <f t="shared" si="0"/>
        <v>6.3748296376419686</v>
      </c>
      <c r="E20" s="10">
        <v>10968</v>
      </c>
      <c r="F20" s="10">
        <v>33463</v>
      </c>
      <c r="H20" s="25">
        <f t="shared" si="1"/>
        <v>240.29745808545158</v>
      </c>
      <c r="I20" s="10">
        <v>2236</v>
      </c>
      <c r="J20" s="10">
        <v>7838</v>
      </c>
      <c r="L20" s="10">
        <f t="shared" si="2"/>
        <v>12.093023255813954</v>
      </c>
      <c r="M20" s="10">
        <f t="shared" si="3"/>
        <v>42.390481341265549</v>
      </c>
      <c r="N20" s="25">
        <f t="shared" si="4"/>
        <v>54.483504597079502</v>
      </c>
      <c r="O20" s="10">
        <v>2878</v>
      </c>
      <c r="P20" s="10">
        <v>373</v>
      </c>
      <c r="R20" s="25">
        <f t="shared" si="5"/>
        <v>17.582477014602489</v>
      </c>
      <c r="S20" s="10">
        <v>9713</v>
      </c>
      <c r="T20" s="10">
        <v>5397</v>
      </c>
      <c r="U20" s="10">
        <v>3664</v>
      </c>
      <c r="W20" s="12">
        <f t="shared" si="6"/>
        <v>101.53596538669551</v>
      </c>
      <c r="X20" s="10">
        <v>4749</v>
      </c>
      <c r="Y20" s="10">
        <v>52</v>
      </c>
      <c r="AA20" s="12">
        <f t="shared" si="7"/>
        <v>439.86479177934018</v>
      </c>
      <c r="AB20" s="10">
        <v>0</v>
      </c>
      <c r="AC20" s="10">
        <v>17986</v>
      </c>
      <c r="AF20" s="12">
        <f>SUM(AB20:AC20:AD20:AE20)/(B20/1000)</f>
        <v>97.274202271498098</v>
      </c>
      <c r="AG20" s="10">
        <v>786493</v>
      </c>
      <c r="AH20">
        <f t="shared" si="8"/>
        <v>4253.6127636560304</v>
      </c>
      <c r="AI20" s="25">
        <f t="shared" si="9"/>
        <v>10.340969341113016</v>
      </c>
      <c r="AJ20" s="25">
        <f t="shared" si="10"/>
        <v>2.2868607857921175</v>
      </c>
      <c r="AK20" s="10">
        <v>42</v>
      </c>
      <c r="AL20" s="10">
        <v>0</v>
      </c>
      <c r="AM20" s="10">
        <v>0</v>
      </c>
      <c r="AN20" s="10">
        <v>42</v>
      </c>
      <c r="AO20" s="12">
        <f t="shared" si="11"/>
        <v>100</v>
      </c>
      <c r="AP20" s="12">
        <f t="shared" si="12"/>
        <v>0</v>
      </c>
      <c r="AQ20" s="12">
        <f t="shared" si="13"/>
        <v>0</v>
      </c>
      <c r="AR20" s="11">
        <v>10.4</v>
      </c>
      <c r="AS20" s="10">
        <v>56</v>
      </c>
    </row>
    <row r="21" spans="1:45" x14ac:dyDescent="0.25">
      <c r="A21" s="5" t="s">
        <v>47</v>
      </c>
      <c r="B21" s="10">
        <v>146400</v>
      </c>
      <c r="C21" s="10">
        <v>1571521</v>
      </c>
      <c r="D21" s="18">
        <f t="shared" si="0"/>
        <v>10.734433060109289</v>
      </c>
      <c r="E21" s="10">
        <v>7809</v>
      </c>
      <c r="F21" s="10">
        <v>33241</v>
      </c>
      <c r="H21" s="25">
        <f t="shared" si="1"/>
        <v>280.39617486338796</v>
      </c>
      <c r="I21" s="10">
        <v>2666</v>
      </c>
      <c r="J21" s="10">
        <v>2678</v>
      </c>
      <c r="L21" s="10">
        <f t="shared" si="2"/>
        <v>18.210382513661202</v>
      </c>
      <c r="M21" s="10">
        <f t="shared" si="3"/>
        <v>18.292349726775956</v>
      </c>
      <c r="N21" s="25">
        <f t="shared" si="4"/>
        <v>36.502732240437155</v>
      </c>
      <c r="O21" s="10">
        <v>2637</v>
      </c>
      <c r="P21" s="10">
        <v>268</v>
      </c>
      <c r="R21" s="25">
        <f t="shared" si="5"/>
        <v>19.842896174863387</v>
      </c>
      <c r="S21" s="10">
        <v>6138</v>
      </c>
      <c r="T21" s="10">
        <v>4140</v>
      </c>
      <c r="U21" s="10">
        <v>4111</v>
      </c>
      <c r="W21" s="12">
        <f t="shared" si="6"/>
        <v>98.285519125683052</v>
      </c>
      <c r="X21" s="10">
        <v>4260</v>
      </c>
      <c r="Y21" s="10">
        <v>56</v>
      </c>
      <c r="AA21" s="12">
        <f t="shared" si="7"/>
        <v>464.50819672131144</v>
      </c>
      <c r="AB21" s="10">
        <v>209</v>
      </c>
      <c r="AC21" s="10">
        <v>1089</v>
      </c>
      <c r="AF21" s="12">
        <f>SUM(AB21:AC21:AD21:AE21)/(B21/1000)</f>
        <v>8.8661202185792352</v>
      </c>
      <c r="AG21" s="10">
        <v>857738</v>
      </c>
      <c r="AH21">
        <f t="shared" si="8"/>
        <v>5858.8661202185795</v>
      </c>
      <c r="AI21" s="25">
        <f t="shared" si="9"/>
        <v>7.9282951204213861</v>
      </c>
      <c r="AJ21" s="25">
        <f t="shared" si="10"/>
        <v>0.15132826107739192</v>
      </c>
      <c r="AK21" s="10">
        <v>55</v>
      </c>
      <c r="AL21" s="10">
        <v>5</v>
      </c>
      <c r="AM21" s="10">
        <v>0</v>
      </c>
      <c r="AN21" s="10">
        <v>60</v>
      </c>
      <c r="AO21" s="12">
        <f t="shared" si="11"/>
        <v>91.666666666666657</v>
      </c>
      <c r="AP21" s="12">
        <f t="shared" si="12"/>
        <v>8.3333333333333321</v>
      </c>
      <c r="AQ21" s="12">
        <f t="shared" si="13"/>
        <v>0</v>
      </c>
      <c r="AR21" s="11">
        <v>12.2</v>
      </c>
      <c r="AS21" s="10">
        <v>72</v>
      </c>
    </row>
    <row r="22" spans="1:45" x14ac:dyDescent="0.25">
      <c r="A22" s="5" t="s">
        <v>48</v>
      </c>
      <c r="B22" s="10">
        <v>167300</v>
      </c>
      <c r="C22" s="10">
        <v>934117</v>
      </c>
      <c r="D22" s="18">
        <f t="shared" si="0"/>
        <v>5.5834847579199041</v>
      </c>
      <c r="E22" s="10">
        <v>17262</v>
      </c>
      <c r="F22" s="10">
        <v>39135</v>
      </c>
      <c r="H22" s="25">
        <f t="shared" si="1"/>
        <v>337.101016138673</v>
      </c>
      <c r="I22" s="10">
        <v>5541</v>
      </c>
      <c r="J22" s="10">
        <v>10974</v>
      </c>
      <c r="L22" s="10">
        <f t="shared" si="2"/>
        <v>33.120143454871489</v>
      </c>
      <c r="M22" s="10">
        <f t="shared" si="3"/>
        <v>65.594739988045418</v>
      </c>
      <c r="N22" s="25">
        <f t="shared" si="4"/>
        <v>98.714883442916914</v>
      </c>
      <c r="O22" s="10">
        <v>11868</v>
      </c>
      <c r="P22" s="10">
        <v>546</v>
      </c>
      <c r="R22" s="25">
        <f t="shared" si="5"/>
        <v>74.202032277346078</v>
      </c>
      <c r="S22" s="10">
        <v>36213</v>
      </c>
      <c r="T22" s="10">
        <v>9843</v>
      </c>
      <c r="U22" s="10">
        <v>6585</v>
      </c>
      <c r="W22" s="12">
        <f t="shared" si="6"/>
        <v>314.65032875074712</v>
      </c>
      <c r="X22" s="10">
        <v>5852</v>
      </c>
      <c r="Y22" s="10">
        <v>29</v>
      </c>
      <c r="AA22" s="12">
        <f t="shared" si="7"/>
        <v>859.82068141063951</v>
      </c>
      <c r="AB22" s="10">
        <v>246</v>
      </c>
      <c r="AC22" s="10">
        <v>22717</v>
      </c>
      <c r="AF22" s="12">
        <f>SUM(AB22:AC22:AD22:AE22)/(B22/1000)</f>
        <v>137.2564255827854</v>
      </c>
      <c r="AG22" s="10">
        <v>1097143</v>
      </c>
      <c r="AH22">
        <f t="shared" si="8"/>
        <v>6557.9378362223542</v>
      </c>
      <c r="AI22" s="25">
        <f t="shared" si="9"/>
        <v>13.111144126153111</v>
      </c>
      <c r="AJ22" s="25">
        <f t="shared" si="10"/>
        <v>2.0929814983097006</v>
      </c>
      <c r="AK22" s="10">
        <v>5</v>
      </c>
      <c r="AL22" s="10">
        <v>37</v>
      </c>
      <c r="AM22" s="10">
        <v>0</v>
      </c>
      <c r="AN22" s="10">
        <v>42</v>
      </c>
      <c r="AO22" s="12">
        <f t="shared" si="11"/>
        <v>11.904761904761903</v>
      </c>
      <c r="AP22" s="12">
        <f t="shared" si="12"/>
        <v>88.095238095238088</v>
      </c>
      <c r="AQ22" s="12">
        <f t="shared" si="13"/>
        <v>0</v>
      </c>
      <c r="AR22" s="11">
        <v>11.7</v>
      </c>
      <c r="AS22" s="10">
        <v>76</v>
      </c>
    </row>
    <row r="23" spans="1:45" x14ac:dyDescent="0.25">
      <c r="A23" s="5" t="s">
        <v>49</v>
      </c>
      <c r="B23" s="10">
        <v>105300</v>
      </c>
      <c r="C23" s="10">
        <v>2512238</v>
      </c>
      <c r="D23" s="18">
        <f t="shared" si="0"/>
        <v>23.857910731244065</v>
      </c>
      <c r="E23" s="10">
        <v>8261</v>
      </c>
      <c r="F23" s="10">
        <v>53680</v>
      </c>
      <c r="H23" s="25">
        <f t="shared" si="1"/>
        <v>588.23361823361824</v>
      </c>
      <c r="I23" s="10">
        <v>2025</v>
      </c>
      <c r="J23" s="10">
        <v>2155</v>
      </c>
      <c r="L23" s="10">
        <f t="shared" si="2"/>
        <v>19.23076923076923</v>
      </c>
      <c r="M23" s="10">
        <f t="shared" si="3"/>
        <v>20.4653371320038</v>
      </c>
      <c r="N23" s="25">
        <f t="shared" si="4"/>
        <v>39.69610636277303</v>
      </c>
      <c r="O23" s="10">
        <v>2546</v>
      </c>
      <c r="P23" s="10">
        <v>1169</v>
      </c>
      <c r="R23" s="25">
        <f t="shared" si="5"/>
        <v>35.280151946818613</v>
      </c>
      <c r="S23" s="10">
        <v>17788</v>
      </c>
      <c r="T23" s="10">
        <v>2392</v>
      </c>
      <c r="U23" s="10">
        <v>8196</v>
      </c>
      <c r="W23" s="12">
        <f t="shared" si="6"/>
        <v>269.47768281101617</v>
      </c>
      <c r="X23" s="10">
        <v>7788</v>
      </c>
      <c r="Y23" s="10">
        <v>54</v>
      </c>
      <c r="AA23" s="12">
        <f t="shared" si="7"/>
        <v>1007.1604938271605</v>
      </c>
      <c r="AB23" s="10">
        <v>4546</v>
      </c>
      <c r="AC23" s="10">
        <v>934</v>
      </c>
      <c r="AF23" s="12">
        <f>SUM(AB23:AC23:AD23:AE23)/(B23/1000)</f>
        <v>52.041785375118707</v>
      </c>
      <c r="AG23" s="10">
        <v>1323581</v>
      </c>
      <c r="AH23">
        <f t="shared" si="8"/>
        <v>12569.620132953467</v>
      </c>
      <c r="AI23" s="25">
        <f t="shared" si="9"/>
        <v>8.0126565733415624</v>
      </c>
      <c r="AJ23" s="25">
        <f t="shared" si="10"/>
        <v>0.41402830654111833</v>
      </c>
      <c r="AK23" s="10">
        <v>51</v>
      </c>
      <c r="AL23" s="10">
        <v>9</v>
      </c>
      <c r="AM23" s="10">
        <v>0</v>
      </c>
      <c r="AN23" s="10">
        <v>60</v>
      </c>
      <c r="AO23" s="12">
        <f t="shared" si="11"/>
        <v>85</v>
      </c>
      <c r="AP23" s="12">
        <f t="shared" si="12"/>
        <v>15</v>
      </c>
      <c r="AQ23" s="12">
        <f t="shared" si="13"/>
        <v>0</v>
      </c>
      <c r="AR23" s="11">
        <v>11.9</v>
      </c>
      <c r="AS23" s="10">
        <v>64</v>
      </c>
    </row>
    <row r="24" spans="1:45" x14ac:dyDescent="0.25">
      <c r="A24" s="5" t="s">
        <v>50</v>
      </c>
      <c r="B24" s="10">
        <v>214600</v>
      </c>
      <c r="C24" s="10">
        <v>1839127</v>
      </c>
      <c r="D24" s="18">
        <f t="shared" si="0"/>
        <v>8.57002329916123</v>
      </c>
      <c r="E24" s="10">
        <v>17492</v>
      </c>
      <c r="F24" s="10">
        <v>50483</v>
      </c>
      <c r="H24" s="25">
        <f t="shared" si="1"/>
        <v>316.75209692451074</v>
      </c>
      <c r="I24" s="10">
        <v>2492</v>
      </c>
      <c r="J24" s="10">
        <v>12960</v>
      </c>
      <c r="L24" s="10">
        <f t="shared" si="2"/>
        <v>11.612301957129544</v>
      </c>
      <c r="M24" s="10">
        <f t="shared" si="3"/>
        <v>60.391425908667287</v>
      </c>
      <c r="N24" s="25">
        <f t="shared" si="4"/>
        <v>72.003727865796833</v>
      </c>
      <c r="O24" s="10">
        <v>2660</v>
      </c>
      <c r="P24" s="10">
        <v>608</v>
      </c>
      <c r="R24" s="25">
        <f t="shared" si="5"/>
        <v>15.228331780055919</v>
      </c>
      <c r="S24" s="10">
        <v>31214</v>
      </c>
      <c r="T24" s="10">
        <v>7191</v>
      </c>
      <c r="U24" s="10">
        <v>8846</v>
      </c>
      <c r="W24" s="12">
        <f t="shared" si="6"/>
        <v>220.18173345759553</v>
      </c>
      <c r="X24" s="10">
        <v>6726</v>
      </c>
      <c r="Y24" s="10">
        <v>74</v>
      </c>
      <c r="AA24" s="12">
        <f t="shared" si="7"/>
        <v>655.85274930102514</v>
      </c>
      <c r="AB24" s="10">
        <v>8057</v>
      </c>
      <c r="AC24" s="10">
        <v>29003</v>
      </c>
      <c r="AF24" s="12">
        <f>SUM(AB24:AC24:AD24:AE24)/(B24/1000)</f>
        <v>172.69338303821064</v>
      </c>
      <c r="AG24" s="10">
        <v>1156403</v>
      </c>
      <c r="AH24">
        <f t="shared" si="8"/>
        <v>5388.6439888164032</v>
      </c>
      <c r="AI24" s="25">
        <f t="shared" si="9"/>
        <v>12.171016505491595</v>
      </c>
      <c r="AJ24" s="25">
        <f t="shared" si="10"/>
        <v>3.2047651208099595</v>
      </c>
      <c r="AK24" s="10">
        <v>47</v>
      </c>
      <c r="AL24" s="10">
        <v>13</v>
      </c>
      <c r="AM24" s="10">
        <v>0</v>
      </c>
      <c r="AN24" s="10">
        <v>60</v>
      </c>
      <c r="AO24" s="12">
        <f t="shared" si="11"/>
        <v>78.333333333333329</v>
      </c>
      <c r="AP24" s="12">
        <f t="shared" si="12"/>
        <v>21.666666666666668</v>
      </c>
      <c r="AQ24" s="12">
        <f t="shared" si="13"/>
        <v>0</v>
      </c>
      <c r="AR24" s="11">
        <v>12.7</v>
      </c>
      <c r="AS24" s="10">
        <v>72</v>
      </c>
    </row>
    <row r="25" spans="1:45" x14ac:dyDescent="0.25">
      <c r="A25" s="5" t="s">
        <v>51</v>
      </c>
      <c r="B25" s="10">
        <v>106500</v>
      </c>
      <c r="C25" s="10">
        <v>865036</v>
      </c>
      <c r="D25" s="18">
        <f t="shared" si="0"/>
        <v>8.1224037558685449</v>
      </c>
      <c r="E25" s="10">
        <v>4130</v>
      </c>
      <c r="F25" s="10">
        <v>14282</v>
      </c>
      <c r="H25" s="25">
        <f t="shared" si="1"/>
        <v>172.88262910798122</v>
      </c>
      <c r="I25" s="10">
        <v>1407</v>
      </c>
      <c r="J25" s="10">
        <v>14752</v>
      </c>
      <c r="L25" s="10">
        <f t="shared" si="2"/>
        <v>13.211267605633802</v>
      </c>
      <c r="M25" s="10">
        <f t="shared" si="3"/>
        <v>138.51643192488262</v>
      </c>
      <c r="N25" s="25">
        <f t="shared" si="4"/>
        <v>151.72769953051642</v>
      </c>
      <c r="O25" s="10">
        <v>1700</v>
      </c>
      <c r="P25" s="10">
        <v>760</v>
      </c>
      <c r="R25" s="25">
        <f t="shared" si="5"/>
        <v>23.098591549295776</v>
      </c>
      <c r="S25" s="10">
        <v>31997</v>
      </c>
      <c r="T25" s="10">
        <v>4276</v>
      </c>
      <c r="U25" s="10">
        <v>9839</v>
      </c>
      <c r="W25" s="12">
        <f t="shared" si="6"/>
        <v>432.97652582159623</v>
      </c>
      <c r="X25" s="10">
        <v>5369</v>
      </c>
      <c r="Y25" s="10">
        <v>1490</v>
      </c>
      <c r="AA25" s="12">
        <f t="shared" si="7"/>
        <v>845.08920187793433</v>
      </c>
      <c r="AB25" s="10">
        <v>9643</v>
      </c>
      <c r="AC25" s="10">
        <v>10207</v>
      </c>
      <c r="AF25" s="12">
        <f>SUM(AB25:AC25:AD25:AE25)/(B25/1000)</f>
        <v>186.3849765258216</v>
      </c>
      <c r="AG25" s="10">
        <v>651940</v>
      </c>
      <c r="AH25">
        <f t="shared" si="8"/>
        <v>6121.5023474178406</v>
      </c>
      <c r="AI25" s="25">
        <f t="shared" si="9"/>
        <v>13.80525815259073</v>
      </c>
      <c r="AJ25" s="25">
        <f t="shared" si="10"/>
        <v>3.0447587201276192</v>
      </c>
      <c r="AK25" s="10">
        <v>6</v>
      </c>
      <c r="AL25" s="10">
        <v>26</v>
      </c>
      <c r="AM25" s="10">
        <v>10</v>
      </c>
      <c r="AN25" s="10">
        <v>42</v>
      </c>
      <c r="AO25" s="12">
        <f t="shared" si="11"/>
        <v>14.285714285714285</v>
      </c>
      <c r="AP25" s="12">
        <f t="shared" si="12"/>
        <v>61.904761904761905</v>
      </c>
      <c r="AQ25" s="12">
        <f t="shared" si="13"/>
        <v>23.809523809523807</v>
      </c>
      <c r="AR25" s="11">
        <v>13.2</v>
      </c>
      <c r="AS25" s="10">
        <v>88</v>
      </c>
    </row>
    <row r="26" spans="1:45" x14ac:dyDescent="0.25">
      <c r="A26" s="5" t="s">
        <v>52</v>
      </c>
      <c r="B26" s="10">
        <v>187714</v>
      </c>
      <c r="C26" s="10">
        <v>1267676</v>
      </c>
      <c r="D26" s="18">
        <f t="shared" si="0"/>
        <v>6.753230979042586</v>
      </c>
      <c r="E26" s="10">
        <v>4362</v>
      </c>
      <c r="F26" s="10">
        <v>46335</v>
      </c>
      <c r="H26" s="25">
        <f t="shared" si="1"/>
        <v>270.07575353995975</v>
      </c>
      <c r="I26" s="10">
        <v>2626</v>
      </c>
      <c r="J26" s="10">
        <v>8523</v>
      </c>
      <c r="L26" s="10">
        <f t="shared" si="2"/>
        <v>13.989366802689197</v>
      </c>
      <c r="M26" s="10">
        <f t="shared" si="3"/>
        <v>45.404178697380054</v>
      </c>
      <c r="N26" s="25">
        <f t="shared" si="4"/>
        <v>59.393545500069251</v>
      </c>
      <c r="O26" s="10">
        <v>3998</v>
      </c>
      <c r="P26" s="10">
        <v>2784</v>
      </c>
      <c r="R26" s="25">
        <f t="shared" si="5"/>
        <v>36.129430942817265</v>
      </c>
      <c r="S26" s="10">
        <v>25582</v>
      </c>
      <c r="T26" s="10">
        <v>6264</v>
      </c>
      <c r="U26" s="10">
        <v>12033</v>
      </c>
      <c r="W26" s="12">
        <f t="shared" si="6"/>
        <v>233.75454148332037</v>
      </c>
      <c r="X26" s="10">
        <v>5512</v>
      </c>
      <c r="Y26" s="10">
        <v>791</v>
      </c>
      <c r="AA26" s="12">
        <f t="shared" si="7"/>
        <v>632.93094814451774</v>
      </c>
      <c r="AB26" s="10">
        <v>879</v>
      </c>
      <c r="AC26" s="10">
        <v>0</v>
      </c>
      <c r="AF26" s="12">
        <f>SUM(AB26:AC26:AD26:AE26)/(B26/1000)</f>
        <v>4.6826555291560563</v>
      </c>
      <c r="AG26" s="10">
        <v>876442</v>
      </c>
      <c r="AH26">
        <f t="shared" si="8"/>
        <v>4669.0284155683648</v>
      </c>
      <c r="AI26" s="25">
        <f t="shared" si="9"/>
        <v>13.555945516075221</v>
      </c>
      <c r="AJ26" s="25">
        <f t="shared" si="10"/>
        <v>0.1002918618687831</v>
      </c>
      <c r="AK26" s="10">
        <v>44</v>
      </c>
      <c r="AL26" s="10">
        <v>16</v>
      </c>
      <c r="AM26" s="10">
        <v>0</v>
      </c>
      <c r="AN26" s="10">
        <v>60</v>
      </c>
      <c r="AO26" s="12">
        <f t="shared" si="11"/>
        <v>73.333333333333329</v>
      </c>
      <c r="AP26" s="12">
        <f t="shared" si="12"/>
        <v>26.666666666666668</v>
      </c>
      <c r="AQ26" s="12">
        <f t="shared" si="13"/>
        <v>0</v>
      </c>
      <c r="AR26" s="11">
        <v>13.2</v>
      </c>
      <c r="AS26" s="10">
        <v>78</v>
      </c>
    </row>
    <row r="27" spans="1:45" x14ac:dyDescent="0.25">
      <c r="A27" s="5" t="s">
        <v>53</v>
      </c>
      <c r="B27" s="10">
        <v>254340</v>
      </c>
      <c r="C27" s="10">
        <v>1661278</v>
      </c>
      <c r="D27" s="18">
        <f t="shared" si="0"/>
        <v>6.5317213179208933</v>
      </c>
      <c r="E27" s="10">
        <v>19870</v>
      </c>
      <c r="F27" s="10">
        <v>69862</v>
      </c>
      <c r="H27" s="25">
        <f t="shared" si="1"/>
        <v>352.80333411968229</v>
      </c>
      <c r="I27" s="10">
        <v>6737</v>
      </c>
      <c r="J27" s="10">
        <v>11336</v>
      </c>
      <c r="L27" s="10">
        <f t="shared" si="2"/>
        <v>26.488165447825743</v>
      </c>
      <c r="M27" s="10">
        <f t="shared" si="3"/>
        <v>44.570260281512937</v>
      </c>
      <c r="N27" s="25">
        <f t="shared" si="4"/>
        <v>71.05842572933868</v>
      </c>
      <c r="O27" s="10">
        <v>3319</v>
      </c>
      <c r="P27" s="10">
        <v>53</v>
      </c>
      <c r="R27" s="25">
        <f t="shared" si="5"/>
        <v>13.257843831092238</v>
      </c>
      <c r="S27" s="10">
        <v>18167</v>
      </c>
      <c r="T27" s="10">
        <v>7583</v>
      </c>
      <c r="U27" s="10">
        <v>12334</v>
      </c>
      <c r="W27" s="12">
        <f t="shared" si="6"/>
        <v>149.73657309113784</v>
      </c>
      <c r="X27" s="10">
        <v>12309</v>
      </c>
      <c r="Y27" s="10">
        <v>90</v>
      </c>
      <c r="AA27" s="12">
        <f t="shared" si="7"/>
        <v>635.60588189038299</v>
      </c>
      <c r="AB27" s="10">
        <v>1984</v>
      </c>
      <c r="AC27" s="10">
        <v>3442</v>
      </c>
      <c r="AF27" s="12">
        <f>SUM(AB27:AC27:AD27:AE27)/(B27/1000)</f>
        <v>21.333647872926004</v>
      </c>
      <c r="AG27" s="10">
        <v>1393782</v>
      </c>
      <c r="AH27">
        <f t="shared" si="8"/>
        <v>5479.99528190611</v>
      </c>
      <c r="AI27" s="25">
        <f t="shared" si="9"/>
        <v>11.598657465801683</v>
      </c>
      <c r="AJ27" s="25">
        <f t="shared" si="10"/>
        <v>0.38930047884102392</v>
      </c>
      <c r="AK27" s="10">
        <v>17</v>
      </c>
      <c r="AL27" s="10">
        <v>40</v>
      </c>
      <c r="AM27" s="10">
        <v>0</v>
      </c>
      <c r="AN27" s="10">
        <v>60</v>
      </c>
      <c r="AO27" s="12">
        <f t="shared" si="11"/>
        <v>28.333333333333332</v>
      </c>
      <c r="AP27" s="12">
        <f t="shared" si="12"/>
        <v>66.666666666666657</v>
      </c>
      <c r="AQ27" s="12">
        <f t="shared" si="13"/>
        <v>0</v>
      </c>
      <c r="AR27" s="11">
        <v>12.2</v>
      </c>
      <c r="AS27" s="10">
        <v>76</v>
      </c>
    </row>
    <row r="28" spans="1:45" x14ac:dyDescent="0.25">
      <c r="A28" s="5" t="s">
        <v>54</v>
      </c>
      <c r="B28" s="10">
        <v>52920</v>
      </c>
      <c r="C28" s="10">
        <v>347021</v>
      </c>
      <c r="D28" s="18">
        <f t="shared" si="0"/>
        <v>6.5574640967498112</v>
      </c>
      <c r="E28" s="10">
        <v>1123</v>
      </c>
      <c r="F28" s="10">
        <v>10923</v>
      </c>
      <c r="H28" s="25">
        <f t="shared" si="1"/>
        <v>227.62660619803475</v>
      </c>
      <c r="I28" s="10">
        <v>782</v>
      </c>
      <c r="J28" s="10">
        <v>2470</v>
      </c>
      <c r="L28" s="10">
        <f t="shared" si="2"/>
        <v>14.777021919879063</v>
      </c>
      <c r="M28" s="10">
        <f t="shared" si="3"/>
        <v>46.674225245653815</v>
      </c>
      <c r="N28" s="25">
        <f t="shared" si="4"/>
        <v>61.451247165532877</v>
      </c>
      <c r="O28" s="10">
        <v>570</v>
      </c>
      <c r="P28" s="10">
        <v>116</v>
      </c>
      <c r="R28" s="25">
        <f t="shared" si="5"/>
        <v>12.962962962962962</v>
      </c>
      <c r="S28" s="10">
        <v>2173</v>
      </c>
      <c r="T28" s="10">
        <v>900</v>
      </c>
      <c r="U28" s="10">
        <v>1403</v>
      </c>
      <c r="W28" s="12">
        <f t="shared" si="6"/>
        <v>84.580498866213148</v>
      </c>
      <c r="X28" s="10">
        <v>1503</v>
      </c>
      <c r="Y28" s="10">
        <v>25</v>
      </c>
      <c r="AA28" s="12">
        <f t="shared" si="7"/>
        <v>415.49508692365833</v>
      </c>
      <c r="AB28" s="10">
        <v>59</v>
      </c>
      <c r="AC28" s="10">
        <v>1684</v>
      </c>
      <c r="AF28" s="12">
        <f>SUM(AB28:AC28:AD28:AE28)/(B28/1000)</f>
        <v>32.936507936507937</v>
      </c>
      <c r="AG28" s="10">
        <v>221244</v>
      </c>
      <c r="AH28">
        <f t="shared" si="8"/>
        <v>4180.7256235827663</v>
      </c>
      <c r="AI28" s="25">
        <f t="shared" si="9"/>
        <v>9.9383486105837893</v>
      </c>
      <c r="AJ28" s="25">
        <f t="shared" si="10"/>
        <v>0.78781797472473825</v>
      </c>
      <c r="AK28" s="10">
        <v>30</v>
      </c>
      <c r="AL28" s="10">
        <v>0</v>
      </c>
      <c r="AM28" s="10">
        <v>0</v>
      </c>
      <c r="AN28" s="10">
        <v>30</v>
      </c>
      <c r="AO28" s="12">
        <f t="shared" si="11"/>
        <v>100</v>
      </c>
      <c r="AP28" s="12">
        <f t="shared" si="12"/>
        <v>0</v>
      </c>
      <c r="AQ28" s="12">
        <f t="shared" si="13"/>
        <v>0</v>
      </c>
      <c r="AR28" s="11">
        <v>11.9</v>
      </c>
      <c r="AS28" s="10">
        <v>67</v>
      </c>
    </row>
    <row r="29" spans="1:45" x14ac:dyDescent="0.25">
      <c r="A29" s="5" t="s">
        <v>55</v>
      </c>
      <c r="B29" s="10">
        <v>338200</v>
      </c>
      <c r="C29" s="10">
        <v>2358765</v>
      </c>
      <c r="D29" s="18">
        <f t="shared" si="0"/>
        <v>6.9744677705499702</v>
      </c>
      <c r="E29" s="10">
        <v>7445</v>
      </c>
      <c r="F29" s="10">
        <v>52694</v>
      </c>
      <c r="H29" s="25">
        <f t="shared" si="1"/>
        <v>177.82081608515671</v>
      </c>
      <c r="I29" s="10">
        <v>3349</v>
      </c>
      <c r="J29" s="10">
        <v>12015</v>
      </c>
      <c r="K29" s="10">
        <v>128</v>
      </c>
      <c r="L29" s="10">
        <f t="shared" si="2"/>
        <v>9.9024246008279135</v>
      </c>
      <c r="M29" s="10">
        <f t="shared" si="3"/>
        <v>35.526315789473685</v>
      </c>
      <c r="N29" s="25">
        <f t="shared" si="4"/>
        <v>45.807214665878178</v>
      </c>
      <c r="O29" s="10">
        <v>4073</v>
      </c>
      <c r="P29" s="10">
        <v>1535</v>
      </c>
      <c r="R29" s="25">
        <f t="shared" si="5"/>
        <v>16.581904198698997</v>
      </c>
      <c r="S29" s="10">
        <v>24657</v>
      </c>
      <c r="T29" s="10">
        <v>17695</v>
      </c>
      <c r="U29" s="10">
        <v>8990</v>
      </c>
      <c r="W29" s="12">
        <f t="shared" si="6"/>
        <v>151.80958013010053</v>
      </c>
      <c r="X29" s="10">
        <v>6227</v>
      </c>
      <c r="Y29" s="10">
        <v>93</v>
      </c>
      <c r="AA29" s="12">
        <f t="shared" si="7"/>
        <v>410.70668243642814</v>
      </c>
      <c r="AB29" s="10">
        <v>31</v>
      </c>
      <c r="AC29" s="10">
        <v>63329</v>
      </c>
      <c r="AF29" s="12">
        <f>SUM(AB29:AC29:AD29:AE29)/(B29/1000)</f>
        <v>187.34476641040806</v>
      </c>
      <c r="AG29" s="10">
        <v>1503741</v>
      </c>
      <c r="AH29">
        <f t="shared" si="8"/>
        <v>4446.3069189828502</v>
      </c>
      <c r="AI29" s="25">
        <f t="shared" si="9"/>
        <v>9.2370295150561166</v>
      </c>
      <c r="AJ29" s="25">
        <f t="shared" si="10"/>
        <v>4.2134915520691401</v>
      </c>
      <c r="AK29" s="10">
        <v>60</v>
      </c>
      <c r="AL29" s="10">
        <v>0</v>
      </c>
      <c r="AM29" s="10">
        <v>0</v>
      </c>
      <c r="AN29" s="10">
        <v>60</v>
      </c>
      <c r="AO29" s="12">
        <f t="shared" si="11"/>
        <v>100</v>
      </c>
      <c r="AP29" s="12">
        <f t="shared" si="12"/>
        <v>0</v>
      </c>
      <c r="AQ29" s="12">
        <f t="shared" si="13"/>
        <v>0</v>
      </c>
      <c r="AR29" s="11">
        <v>10.5</v>
      </c>
      <c r="AS29" s="10">
        <v>54</v>
      </c>
    </row>
    <row r="30" spans="1:45" x14ac:dyDescent="0.25">
      <c r="A30" s="5" t="s">
        <v>56</v>
      </c>
      <c r="B30" s="10">
        <v>143000</v>
      </c>
      <c r="C30" s="10">
        <v>8331266</v>
      </c>
      <c r="D30" s="18">
        <f t="shared" si="0"/>
        <v>58.260601398601402</v>
      </c>
      <c r="E30" s="10">
        <v>10740</v>
      </c>
      <c r="F30" s="10">
        <v>70875</v>
      </c>
      <c r="H30" s="25">
        <f t="shared" si="1"/>
        <v>570.7342657342657</v>
      </c>
      <c r="I30" s="10">
        <v>1846</v>
      </c>
      <c r="J30" s="10">
        <v>3515</v>
      </c>
      <c r="L30" s="10">
        <f t="shared" si="2"/>
        <v>12.909090909090908</v>
      </c>
      <c r="M30" s="10">
        <f t="shared" si="3"/>
        <v>24.58041958041958</v>
      </c>
      <c r="N30" s="25">
        <f t="shared" si="4"/>
        <v>37.489510489510486</v>
      </c>
      <c r="O30" s="10">
        <v>2811</v>
      </c>
      <c r="P30" s="10">
        <v>1773</v>
      </c>
      <c r="R30" s="25">
        <f t="shared" si="5"/>
        <v>32.055944055944053</v>
      </c>
      <c r="S30" s="10">
        <v>25070</v>
      </c>
      <c r="T30" s="10">
        <v>3968</v>
      </c>
      <c r="U30" s="10">
        <v>22082</v>
      </c>
      <c r="W30" s="12">
        <f t="shared" si="6"/>
        <v>357.48251748251749</v>
      </c>
      <c r="X30" s="10">
        <v>6101</v>
      </c>
      <c r="Y30" s="10">
        <v>45</v>
      </c>
      <c r="AA30" s="12">
        <f t="shared" si="7"/>
        <v>1040.7412587412587</v>
      </c>
      <c r="AB30" s="10">
        <v>7301</v>
      </c>
      <c r="AC30" s="10">
        <v>3379</v>
      </c>
      <c r="AF30" s="12">
        <f>SUM(AB30:AC30:AD30:AE30)/(B30/1000)</f>
        <v>74.68531468531468</v>
      </c>
      <c r="AG30" s="10">
        <v>4133895</v>
      </c>
      <c r="AH30">
        <f t="shared" si="8"/>
        <v>28908.356643356645</v>
      </c>
      <c r="AI30" s="25">
        <f t="shared" si="9"/>
        <v>3.6001398197099825</v>
      </c>
      <c r="AJ30" s="25">
        <f t="shared" si="10"/>
        <v>0.25835199007231674</v>
      </c>
      <c r="AK30" s="10">
        <v>60</v>
      </c>
      <c r="AL30" s="10">
        <v>0</v>
      </c>
      <c r="AM30" s="10">
        <v>0</v>
      </c>
      <c r="AN30" s="10">
        <v>60</v>
      </c>
      <c r="AO30" s="12">
        <f t="shared" si="11"/>
        <v>100</v>
      </c>
      <c r="AP30" s="12">
        <f t="shared" si="12"/>
        <v>0</v>
      </c>
      <c r="AQ30" s="12">
        <f t="shared" si="13"/>
        <v>0</v>
      </c>
      <c r="AR30" s="11">
        <v>12.4</v>
      </c>
      <c r="AS30" s="10">
        <v>69</v>
      </c>
    </row>
    <row r="31" spans="1:45" x14ac:dyDescent="0.25">
      <c r="A31" s="5" t="s">
        <v>57</v>
      </c>
      <c r="B31" s="10">
        <v>144400</v>
      </c>
      <c r="C31" s="10">
        <v>951379</v>
      </c>
      <c r="D31" s="18">
        <f t="shared" si="0"/>
        <v>6.5884972299168973</v>
      </c>
      <c r="E31" s="10">
        <v>13407</v>
      </c>
      <c r="F31" s="10">
        <v>32151</v>
      </c>
      <c r="H31" s="25">
        <f t="shared" si="1"/>
        <v>315.49861495844874</v>
      </c>
      <c r="I31" s="10">
        <v>3591</v>
      </c>
      <c r="J31" s="10">
        <v>12808</v>
      </c>
      <c r="K31" s="10">
        <v>64</v>
      </c>
      <c r="L31" s="10">
        <f t="shared" si="2"/>
        <v>24.868421052631579</v>
      </c>
      <c r="M31" s="10">
        <f t="shared" si="3"/>
        <v>88.698060941828246</v>
      </c>
      <c r="N31" s="25">
        <f t="shared" si="4"/>
        <v>114.00969529085872</v>
      </c>
      <c r="O31" s="10">
        <v>2032</v>
      </c>
      <c r="P31" s="10">
        <v>715</v>
      </c>
      <c r="R31" s="25">
        <f t="shared" si="5"/>
        <v>19.023545706371191</v>
      </c>
      <c r="S31" s="10">
        <v>25052</v>
      </c>
      <c r="T31" s="10">
        <v>7195</v>
      </c>
      <c r="U31" s="10">
        <v>5927</v>
      </c>
      <c r="W31" s="12">
        <f t="shared" si="6"/>
        <v>264.36288088642658</v>
      </c>
      <c r="X31" s="10">
        <v>4914</v>
      </c>
      <c r="Y31" s="10">
        <v>2107</v>
      </c>
      <c r="AA31" s="12">
        <f t="shared" si="7"/>
        <v>761.51662049861488</v>
      </c>
      <c r="AB31" s="10">
        <v>5290</v>
      </c>
      <c r="AC31" s="10">
        <v>61088</v>
      </c>
      <c r="AF31" s="12">
        <f>SUM(AB31:AC31:AD31:AE31)/(B31/1000)</f>
        <v>459.68144044321326</v>
      </c>
      <c r="AG31" s="10">
        <v>768592</v>
      </c>
      <c r="AH31">
        <f t="shared" si="8"/>
        <v>5322.6592797783933</v>
      </c>
      <c r="AI31" s="25">
        <f t="shared" si="9"/>
        <v>14.307070591419112</v>
      </c>
      <c r="AJ31" s="25">
        <f t="shared" si="10"/>
        <v>8.6363115931469494</v>
      </c>
      <c r="AK31" s="10">
        <v>12</v>
      </c>
      <c r="AL31" s="10">
        <v>24</v>
      </c>
      <c r="AM31" s="10">
        <v>0</v>
      </c>
      <c r="AN31" s="10">
        <v>36</v>
      </c>
      <c r="AO31" s="12">
        <f t="shared" si="11"/>
        <v>33.333333333333329</v>
      </c>
      <c r="AP31" s="12">
        <f t="shared" si="12"/>
        <v>66.666666666666657</v>
      </c>
      <c r="AQ31" s="12">
        <f t="shared" si="13"/>
        <v>0</v>
      </c>
      <c r="AR31" s="11">
        <v>10.8</v>
      </c>
      <c r="AS31" s="10">
        <v>55</v>
      </c>
    </row>
  </sheetData>
  <mergeCells count="7">
    <mergeCell ref="AR1:AS1"/>
    <mergeCell ref="E1:G1"/>
    <mergeCell ref="I1:K1"/>
    <mergeCell ref="O1:Q1"/>
    <mergeCell ref="S1:V1"/>
    <mergeCell ref="AB1:AC1"/>
    <mergeCell ref="AK1:AQ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R1" zoomScale="60" zoomScaleNormal="60" workbookViewId="0">
      <selection activeCell="AO4" sqref="AO4:AQ31"/>
    </sheetView>
  </sheetViews>
  <sheetFormatPr defaultRowHeight="15" x14ac:dyDescent="0.25"/>
  <cols>
    <col min="1" max="1" width="19.7109375" style="5" customWidth="1"/>
    <col min="3" max="3" width="12"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7.5703125" style="12" customWidth="1"/>
    <col min="32" max="32" width="17.28515625" style="12" customWidth="1"/>
    <col min="33" max="33" width="16.85546875" customWidth="1"/>
    <col min="34" max="34" width="13.42578125" style="13"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29" t="s">
        <v>69</v>
      </c>
      <c r="AI1" s="23" t="s">
        <v>70</v>
      </c>
      <c r="AJ1" s="23" t="s">
        <v>71</v>
      </c>
      <c r="AK1" s="63" t="s">
        <v>139</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6" t="s">
        <v>14</v>
      </c>
      <c r="Q2" s="15" t="s">
        <v>62</v>
      </c>
      <c r="R2" s="8"/>
      <c r="S2" s="6" t="s">
        <v>15</v>
      </c>
      <c r="T2" s="6" t="s">
        <v>16</v>
      </c>
      <c r="U2" s="6" t="s">
        <v>17</v>
      </c>
      <c r="V2" s="15" t="s">
        <v>62</v>
      </c>
      <c r="W2" s="8"/>
      <c r="X2" s="6" t="s">
        <v>18</v>
      </c>
      <c r="Y2" s="6" t="s">
        <v>19</v>
      </c>
      <c r="Z2" s="15" t="s">
        <v>62</v>
      </c>
      <c r="AA2" s="8"/>
      <c r="AB2" s="6" t="s">
        <v>20</v>
      </c>
      <c r="AC2" s="6" t="s">
        <v>21</v>
      </c>
      <c r="AD2" s="15" t="s">
        <v>77</v>
      </c>
      <c r="AE2" s="15" t="s">
        <v>78</v>
      </c>
      <c r="AF2" s="8" t="s">
        <v>22</v>
      </c>
      <c r="AG2" s="6" t="s">
        <v>23</v>
      </c>
      <c r="AH2" s="9"/>
      <c r="AI2" s="24"/>
      <c r="AJ2" s="24"/>
      <c r="AK2" s="9" t="s">
        <v>24</v>
      </c>
      <c r="AL2" s="9" t="s">
        <v>25</v>
      </c>
      <c r="AM2" s="9" t="s">
        <v>26</v>
      </c>
      <c r="AN2" s="6" t="s">
        <v>27</v>
      </c>
      <c r="AO2" s="8" t="s">
        <v>72</v>
      </c>
      <c r="AP2" s="8" t="s">
        <v>73</v>
      </c>
      <c r="AQ2" s="8" t="s">
        <v>74</v>
      </c>
      <c r="AR2" s="2" t="s">
        <v>28</v>
      </c>
      <c r="AS2" s="5" t="s">
        <v>29</v>
      </c>
      <c r="AU2" s="6"/>
    </row>
    <row r="3" spans="1:49" x14ac:dyDescent="0.25">
      <c r="B3" s="10"/>
      <c r="C3" s="10"/>
      <c r="E3" s="10"/>
      <c r="F3" s="10"/>
      <c r="I3" s="10"/>
      <c r="J3" s="10"/>
      <c r="K3" s="10"/>
      <c r="O3" s="10"/>
      <c r="P3" s="10"/>
      <c r="R3" s="25"/>
      <c r="S3" s="10"/>
      <c r="T3" s="10"/>
      <c r="U3" s="10"/>
      <c r="X3" s="10"/>
      <c r="Y3" s="10"/>
      <c r="AB3" s="10"/>
      <c r="AC3" s="10"/>
      <c r="AD3" s="10"/>
      <c r="AG3" s="10"/>
      <c r="AR3" s="11"/>
      <c r="AS3" s="10"/>
    </row>
    <row r="4" spans="1:49" x14ac:dyDescent="0.25">
      <c r="A4" s="5" t="s">
        <v>30</v>
      </c>
      <c r="B4" s="10">
        <v>172100</v>
      </c>
      <c r="C4" s="10">
        <v>1042461</v>
      </c>
      <c r="D4" s="18">
        <f t="shared" ref="D4:D31" si="0">C4/B4</f>
        <v>6.0572980825101688</v>
      </c>
      <c r="E4" s="10">
        <v>18736</v>
      </c>
      <c r="F4" s="10">
        <v>47052</v>
      </c>
      <c r="H4" s="25">
        <f t="shared" ref="H4:H31" si="1">(E4+F4)/(B4/1000)</f>
        <v>382.26612434631028</v>
      </c>
      <c r="I4" s="10">
        <v>3308</v>
      </c>
      <c r="J4" s="10">
        <v>14772</v>
      </c>
      <c r="L4" s="10">
        <f t="shared" ref="L4:L31" si="2">I4/(B4/1000)</f>
        <v>19.221382916908773</v>
      </c>
      <c r="M4" s="10">
        <f t="shared" ref="M4:M31" si="3">J4/(B4/1000)</f>
        <v>85.833817547937244</v>
      </c>
      <c r="N4" s="25">
        <f t="shared" ref="N4:N31" si="4">(I4+J4+K4)/(B4/1000)</f>
        <v>105.05520046484602</v>
      </c>
      <c r="O4" s="10">
        <v>5985</v>
      </c>
      <c r="P4" s="10">
        <v>1348</v>
      </c>
      <c r="R4" s="25">
        <f t="shared" ref="R4:R31" si="5">(O4+P4+Q4)/(B4/1000)</f>
        <v>42.608948285880302</v>
      </c>
      <c r="S4" s="10">
        <v>30894</v>
      </c>
      <c r="T4" s="10">
        <v>2339</v>
      </c>
      <c r="U4" s="10">
        <v>5010</v>
      </c>
      <c r="W4" s="12">
        <f t="shared" ref="W4:W31" si="6">(S4+T4+U4+V4)/(B4/1000)</f>
        <v>222.21382916908775</v>
      </c>
      <c r="X4" s="10">
        <v>5990</v>
      </c>
      <c r="Y4" s="10">
        <v>58</v>
      </c>
      <c r="AA4" s="12">
        <f t="shared" ref="AA4:AA31" si="7">(E4+F4+G4+I4+J4+K4+O4+P4+Q4+S4+T4+U4+V4+X4+Y4+Z4)/(B4/1000)</f>
        <v>787.2864613596746</v>
      </c>
      <c r="AB4" s="10">
        <v>12529</v>
      </c>
      <c r="AC4" s="10">
        <v>4035</v>
      </c>
      <c r="AD4" s="10">
        <v>3071</v>
      </c>
      <c r="AF4" s="12">
        <f>SUM(AB4:AC4:AD4:AE4)/(B4/1000)</f>
        <v>114.09064497385242</v>
      </c>
      <c r="AG4" s="10">
        <v>825893</v>
      </c>
      <c r="AH4" s="13">
        <f t="shared" ref="AH4:AH31" si="8">AG4/(B4/1000)</f>
        <v>4798.9134224288209</v>
      </c>
      <c r="AI4" s="25">
        <f t="shared" ref="AI4:AI31" si="9">AA4/AH4*100</f>
        <v>16.405515000127131</v>
      </c>
      <c r="AJ4" s="25">
        <f t="shared" ref="AJ4:AJ31" si="10">AF4/AH4*100</f>
        <v>2.3774266157964772</v>
      </c>
      <c r="AO4" s="12" t="s">
        <v>138</v>
      </c>
      <c r="AP4" s="12" t="s">
        <v>138</v>
      </c>
      <c r="AQ4" s="12" t="s">
        <v>138</v>
      </c>
      <c r="AR4" s="11">
        <v>11.4</v>
      </c>
      <c r="AS4" s="10">
        <v>62</v>
      </c>
    </row>
    <row r="5" spans="1:49" x14ac:dyDescent="0.25">
      <c r="A5" s="5" t="s">
        <v>31</v>
      </c>
      <c r="B5" s="10">
        <v>123000</v>
      </c>
      <c r="C5" s="10">
        <v>1022437</v>
      </c>
      <c r="D5" s="18">
        <f t="shared" si="0"/>
        <v>8.3124959349593492</v>
      </c>
      <c r="E5" s="10">
        <v>14158</v>
      </c>
      <c r="F5" s="10">
        <v>29329</v>
      </c>
      <c r="H5" s="25">
        <f t="shared" si="1"/>
        <v>353.55284552845529</v>
      </c>
      <c r="I5" s="10">
        <v>4984</v>
      </c>
      <c r="J5" s="10">
        <v>12298</v>
      </c>
      <c r="L5" s="10">
        <f t="shared" si="2"/>
        <v>40.520325203252035</v>
      </c>
      <c r="M5" s="10">
        <f t="shared" si="3"/>
        <v>99.983739837398375</v>
      </c>
      <c r="N5" s="25">
        <f t="shared" si="4"/>
        <v>140.5040650406504</v>
      </c>
      <c r="O5" s="10">
        <v>5022</v>
      </c>
      <c r="P5" s="10">
        <v>1052</v>
      </c>
      <c r="R5" s="25">
        <f t="shared" si="5"/>
        <v>49.382113821138212</v>
      </c>
      <c r="S5" s="10">
        <v>24977</v>
      </c>
      <c r="T5" s="10">
        <v>9913</v>
      </c>
      <c r="U5" s="10">
        <v>10522</v>
      </c>
      <c r="W5" s="12">
        <f t="shared" si="6"/>
        <v>369.20325203252031</v>
      </c>
      <c r="X5" s="10">
        <v>5395</v>
      </c>
      <c r="Y5" s="10">
        <v>1867</v>
      </c>
      <c r="AA5" s="12">
        <f t="shared" si="7"/>
        <v>971.68292682926824</v>
      </c>
      <c r="AB5" s="10">
        <v>8892</v>
      </c>
      <c r="AC5" s="10">
        <v>3491</v>
      </c>
      <c r="AD5" s="10">
        <v>557</v>
      </c>
      <c r="AF5" s="12">
        <f>SUM(AB5:AC5:AD5:AE5)/(B5/1000)</f>
        <v>105.20325203252033</v>
      </c>
      <c r="AG5" s="10">
        <v>961007</v>
      </c>
      <c r="AH5" s="13">
        <f t="shared" si="8"/>
        <v>7813.0650406504064</v>
      </c>
      <c r="AI5" s="25">
        <f t="shared" si="9"/>
        <v>12.436641980755603</v>
      </c>
      <c r="AJ5" s="25">
        <f t="shared" si="10"/>
        <v>1.3465042398234353</v>
      </c>
      <c r="AO5" s="12" t="s">
        <v>138</v>
      </c>
      <c r="AP5" s="12" t="s">
        <v>138</v>
      </c>
      <c r="AQ5" s="12" t="s">
        <v>138</v>
      </c>
      <c r="AR5" s="11">
        <v>12.1</v>
      </c>
      <c r="AS5" s="10">
        <v>56</v>
      </c>
    </row>
    <row r="6" spans="1:49" x14ac:dyDescent="0.25">
      <c r="A6" s="5" t="s">
        <v>32</v>
      </c>
      <c r="B6" s="10">
        <v>119800</v>
      </c>
      <c r="C6" s="10">
        <v>578724</v>
      </c>
      <c r="D6" s="18">
        <f t="shared" si="0"/>
        <v>4.8307512520868112</v>
      </c>
      <c r="E6" s="10">
        <v>29943</v>
      </c>
      <c r="F6" s="10">
        <v>25951</v>
      </c>
      <c r="H6" s="25">
        <f t="shared" si="1"/>
        <v>466.56093489148583</v>
      </c>
      <c r="I6" s="10">
        <v>1967</v>
      </c>
      <c r="J6" s="10">
        <v>9936</v>
      </c>
      <c r="L6" s="10">
        <f t="shared" si="2"/>
        <v>16.419031719532555</v>
      </c>
      <c r="M6" s="10">
        <f t="shared" si="3"/>
        <v>82.938230383973291</v>
      </c>
      <c r="N6" s="25">
        <f t="shared" si="4"/>
        <v>99.357262103505846</v>
      </c>
      <c r="O6" s="10">
        <v>2294</v>
      </c>
      <c r="P6" s="10">
        <v>463</v>
      </c>
      <c r="R6" s="25">
        <f t="shared" si="5"/>
        <v>23.013355592654424</v>
      </c>
      <c r="S6" s="10">
        <v>8659</v>
      </c>
      <c r="T6" s="10">
        <v>538</v>
      </c>
      <c r="U6" s="10">
        <v>4019</v>
      </c>
      <c r="W6" s="12">
        <f t="shared" si="6"/>
        <v>110.31719532554257</v>
      </c>
      <c r="X6" s="10">
        <v>4426</v>
      </c>
      <c r="Y6" s="10">
        <v>96</v>
      </c>
      <c r="AA6" s="12">
        <f t="shared" si="7"/>
        <v>736.99499165275461</v>
      </c>
      <c r="AB6" s="10">
        <v>148</v>
      </c>
      <c r="AC6" s="10">
        <v>16337</v>
      </c>
      <c r="AD6" s="10">
        <v>1545</v>
      </c>
      <c r="AF6" s="12">
        <f>SUM(AB6:AC6:AD6:AE6)/(B6/1000)</f>
        <v>150.50083472454091</v>
      </c>
      <c r="AG6" s="10">
        <v>554048</v>
      </c>
      <c r="AH6" s="13">
        <f t="shared" si="8"/>
        <v>4624.7746243739566</v>
      </c>
      <c r="AI6" s="25">
        <f t="shared" si="9"/>
        <v>15.935803396095647</v>
      </c>
      <c r="AJ6" s="25">
        <f t="shared" si="10"/>
        <v>3.2542306803742633</v>
      </c>
      <c r="AO6" s="12" t="s">
        <v>138</v>
      </c>
      <c r="AP6" s="12" t="s">
        <v>138</v>
      </c>
      <c r="AQ6" s="12" t="s">
        <v>138</v>
      </c>
      <c r="AR6" s="11">
        <v>11.7</v>
      </c>
      <c r="AS6" s="10">
        <v>72</v>
      </c>
    </row>
    <row r="7" spans="1:49" x14ac:dyDescent="0.25">
      <c r="A7" s="5" t="s">
        <v>33</v>
      </c>
      <c r="B7" s="10">
        <v>275400</v>
      </c>
      <c r="C7" s="10">
        <v>1419707</v>
      </c>
      <c r="D7" s="18">
        <f t="shared" si="0"/>
        <v>5.1550726216412492</v>
      </c>
      <c r="E7" s="10">
        <v>8745</v>
      </c>
      <c r="F7" s="10">
        <v>53045</v>
      </c>
      <c r="H7" s="25">
        <f t="shared" si="1"/>
        <v>224.36456063907048</v>
      </c>
      <c r="I7" s="10">
        <v>3559</v>
      </c>
      <c r="J7" s="10">
        <v>9848</v>
      </c>
      <c r="L7" s="10">
        <f t="shared" si="2"/>
        <v>12.923021060275964</v>
      </c>
      <c r="M7" s="10">
        <f t="shared" si="3"/>
        <v>35.758896151053015</v>
      </c>
      <c r="N7" s="25">
        <f t="shared" si="4"/>
        <v>48.68191721132898</v>
      </c>
      <c r="O7" s="10">
        <v>4270</v>
      </c>
      <c r="P7" s="10">
        <v>1025</v>
      </c>
      <c r="R7" s="25">
        <f t="shared" si="5"/>
        <v>19.226579520697168</v>
      </c>
      <c r="S7" s="10">
        <v>29879</v>
      </c>
      <c r="T7" s="10">
        <v>10765</v>
      </c>
      <c r="U7" s="10">
        <v>5546</v>
      </c>
      <c r="W7" s="12">
        <f t="shared" si="6"/>
        <v>167.71968046477852</v>
      </c>
      <c r="X7" s="10">
        <v>5543</v>
      </c>
      <c r="Y7" s="10">
        <v>59</v>
      </c>
      <c r="AA7" s="12">
        <f t="shared" si="7"/>
        <v>480.33405954974586</v>
      </c>
      <c r="AB7" s="10">
        <v>16629</v>
      </c>
      <c r="AC7" s="10">
        <v>44380</v>
      </c>
      <c r="AD7" s="10">
        <v>0</v>
      </c>
      <c r="AF7" s="12">
        <f>SUM(AB7:AC7:AD7:AE7)/(B7/1000)</f>
        <v>221.5286855482934</v>
      </c>
      <c r="AG7" s="10">
        <v>1088595</v>
      </c>
      <c r="AH7" s="13">
        <f t="shared" si="8"/>
        <v>3952.7777777777783</v>
      </c>
      <c r="AI7" s="25">
        <f t="shared" si="9"/>
        <v>12.151810361061735</v>
      </c>
      <c r="AJ7" s="25">
        <f t="shared" si="10"/>
        <v>5.6043799576518349</v>
      </c>
      <c r="AO7" s="12" t="s">
        <v>138</v>
      </c>
      <c r="AP7" s="12" t="s">
        <v>138</v>
      </c>
      <c r="AQ7" s="12" t="s">
        <v>138</v>
      </c>
      <c r="AR7" s="11">
        <v>11.2</v>
      </c>
      <c r="AS7" s="10">
        <v>66</v>
      </c>
    </row>
    <row r="8" spans="1:49" x14ac:dyDescent="0.25">
      <c r="A8" s="5" t="s">
        <v>34</v>
      </c>
      <c r="B8" s="10">
        <v>64820</v>
      </c>
      <c r="C8" s="10">
        <v>961502</v>
      </c>
      <c r="D8" s="18">
        <f t="shared" si="0"/>
        <v>14.833415612465288</v>
      </c>
      <c r="E8" s="10">
        <v>2892</v>
      </c>
      <c r="F8" s="10">
        <v>17610</v>
      </c>
      <c r="H8" s="25">
        <f t="shared" si="1"/>
        <v>316.29126812712127</v>
      </c>
      <c r="I8" s="10">
        <v>1244</v>
      </c>
      <c r="J8" s="10">
        <v>2177</v>
      </c>
      <c r="L8" s="10">
        <f t="shared" si="2"/>
        <v>19.191607528540576</v>
      </c>
      <c r="M8" s="10">
        <f t="shared" si="3"/>
        <v>33.585313174946009</v>
      </c>
      <c r="N8" s="25">
        <f t="shared" si="4"/>
        <v>52.776920703486581</v>
      </c>
      <c r="O8" s="10">
        <v>900</v>
      </c>
      <c r="P8" s="10">
        <v>261</v>
      </c>
      <c r="R8" s="25">
        <f t="shared" si="5"/>
        <v>17.91113853748843</v>
      </c>
      <c r="S8" s="10">
        <v>9163</v>
      </c>
      <c r="T8" s="10">
        <v>780</v>
      </c>
      <c r="U8" s="10">
        <v>2709</v>
      </c>
      <c r="W8" s="12">
        <f t="shared" si="6"/>
        <v>195.18667078062327</v>
      </c>
      <c r="X8" s="10">
        <v>1824</v>
      </c>
      <c r="Y8" s="10">
        <v>29</v>
      </c>
      <c r="AA8" s="12">
        <f t="shared" si="7"/>
        <v>610.75285405738975</v>
      </c>
      <c r="AB8" s="10">
        <v>11050</v>
      </c>
      <c r="AC8" s="10">
        <v>4883</v>
      </c>
      <c r="AD8" s="10">
        <v>0</v>
      </c>
      <c r="AF8" s="12">
        <f>SUM(AB8:AC8:AD8:AE8)/(B8/1000)</f>
        <v>245.80376427028696</v>
      </c>
      <c r="AG8" s="10">
        <v>561939</v>
      </c>
      <c r="AH8" s="13">
        <f t="shared" si="8"/>
        <v>8669.2224622030244</v>
      </c>
      <c r="AI8" s="25">
        <f t="shared" si="9"/>
        <v>7.0450707283174863</v>
      </c>
      <c r="AJ8" s="25">
        <f t="shared" si="10"/>
        <v>2.8353611335038145</v>
      </c>
      <c r="AO8" s="12" t="s">
        <v>138</v>
      </c>
      <c r="AP8" s="12" t="s">
        <v>138</v>
      </c>
      <c r="AQ8" s="12" t="s">
        <v>138</v>
      </c>
      <c r="AR8" s="11">
        <v>12.6</v>
      </c>
      <c r="AS8" s="10">
        <v>65</v>
      </c>
    </row>
    <row r="9" spans="1:49" x14ac:dyDescent="0.25">
      <c r="A9" s="5" t="s">
        <v>35</v>
      </c>
      <c r="B9" s="10">
        <v>115900</v>
      </c>
      <c r="C9" s="10">
        <v>647631</v>
      </c>
      <c r="D9" s="18">
        <f t="shared" si="0"/>
        <v>5.5878429680759272</v>
      </c>
      <c r="E9" s="10">
        <v>5966</v>
      </c>
      <c r="F9" s="10">
        <v>20407</v>
      </c>
      <c r="H9" s="25">
        <f t="shared" si="1"/>
        <v>227.54961173425366</v>
      </c>
      <c r="I9" s="10">
        <v>2814</v>
      </c>
      <c r="J9" s="10">
        <v>9512</v>
      </c>
      <c r="L9" s="10">
        <f t="shared" si="2"/>
        <v>24.279551337359791</v>
      </c>
      <c r="M9" s="10">
        <f t="shared" si="3"/>
        <v>82.070750647109577</v>
      </c>
      <c r="N9" s="25">
        <f t="shared" si="4"/>
        <v>106.35030198446937</v>
      </c>
      <c r="O9" s="10">
        <v>3303</v>
      </c>
      <c r="P9" s="10">
        <v>576</v>
      </c>
      <c r="R9" s="25">
        <f t="shared" si="5"/>
        <v>33.468507333908541</v>
      </c>
      <c r="S9" s="10">
        <v>14982</v>
      </c>
      <c r="T9" s="10">
        <v>1942</v>
      </c>
      <c r="U9" s="10">
        <v>3035</v>
      </c>
      <c r="W9" s="12">
        <f t="shared" si="6"/>
        <v>172.2088006902502</v>
      </c>
      <c r="X9" s="10">
        <v>4408</v>
      </c>
      <c r="Y9" s="10">
        <v>35</v>
      </c>
      <c r="AA9" s="12">
        <f t="shared" si="7"/>
        <v>577.91199309749777</v>
      </c>
      <c r="AB9" s="10">
        <v>1025</v>
      </c>
      <c r="AC9" s="10">
        <v>24597</v>
      </c>
      <c r="AD9" s="10">
        <v>0</v>
      </c>
      <c r="AF9" s="12">
        <f>SUM(AB9:AC9:AD9:AE9)/(B9/1000)</f>
        <v>221.06988783433994</v>
      </c>
      <c r="AG9" s="10">
        <v>519483</v>
      </c>
      <c r="AH9" s="13">
        <f t="shared" si="8"/>
        <v>4482.1656600517681</v>
      </c>
      <c r="AI9" s="25">
        <f t="shared" si="9"/>
        <v>12.893588433115234</v>
      </c>
      <c r="AJ9" s="25">
        <f t="shared" si="10"/>
        <v>4.9322114486903335</v>
      </c>
      <c r="AO9" s="12" t="s">
        <v>138</v>
      </c>
      <c r="AP9" s="12" t="s">
        <v>138</v>
      </c>
      <c r="AQ9" s="12" t="s">
        <v>138</v>
      </c>
      <c r="AR9" s="11">
        <v>11.3</v>
      </c>
      <c r="AS9" s="10">
        <v>56</v>
      </c>
    </row>
    <row r="10" spans="1:49" x14ac:dyDescent="0.25">
      <c r="A10" s="5" t="s">
        <v>36</v>
      </c>
      <c r="B10" s="10">
        <v>77560</v>
      </c>
      <c r="C10" s="10">
        <v>1106968</v>
      </c>
      <c r="D10" s="18">
        <f t="shared" si="0"/>
        <v>14.272408457968025</v>
      </c>
      <c r="E10" s="10">
        <v>4724</v>
      </c>
      <c r="F10" s="10">
        <v>25990</v>
      </c>
      <c r="H10" s="25">
        <f t="shared" si="1"/>
        <v>396.00309437854565</v>
      </c>
      <c r="I10" s="10">
        <v>1563</v>
      </c>
      <c r="J10" s="10">
        <v>4825</v>
      </c>
      <c r="L10" s="10">
        <f t="shared" si="2"/>
        <v>20.15214027849407</v>
      </c>
      <c r="M10" s="10">
        <f t="shared" si="3"/>
        <v>62.209902011346053</v>
      </c>
      <c r="N10" s="25">
        <f t="shared" si="4"/>
        <v>82.362042289840119</v>
      </c>
      <c r="O10" s="10">
        <v>1743</v>
      </c>
      <c r="P10" s="10">
        <v>418</v>
      </c>
      <c r="R10" s="25">
        <f t="shared" si="5"/>
        <v>27.862300154718927</v>
      </c>
      <c r="S10" s="10">
        <v>0</v>
      </c>
      <c r="T10" s="10">
        <v>2359</v>
      </c>
      <c r="U10" s="10">
        <v>6691</v>
      </c>
      <c r="W10" s="12">
        <f t="shared" si="6"/>
        <v>116.6838576585869</v>
      </c>
      <c r="X10" s="10">
        <v>4921</v>
      </c>
      <c r="Y10" s="10">
        <v>39</v>
      </c>
      <c r="AA10" s="12">
        <f t="shared" si="7"/>
        <v>686.86178442496134</v>
      </c>
      <c r="AB10" s="10">
        <v>0</v>
      </c>
      <c r="AC10" s="10">
        <v>0</v>
      </c>
      <c r="AD10" s="10">
        <v>0</v>
      </c>
      <c r="AF10" s="12">
        <f>SUM(AB10:AC10:AD10:AE10)/(B10/1000)</f>
        <v>0</v>
      </c>
      <c r="AG10" s="10">
        <v>613971</v>
      </c>
      <c r="AH10" s="13">
        <f t="shared" si="8"/>
        <v>7916.0778751933985</v>
      </c>
      <c r="AI10" s="25">
        <f t="shared" si="9"/>
        <v>8.6767941808326459</v>
      </c>
      <c r="AJ10" s="25">
        <f t="shared" si="10"/>
        <v>0</v>
      </c>
      <c r="AO10" s="12" t="s">
        <v>138</v>
      </c>
      <c r="AP10" s="12" t="s">
        <v>138</v>
      </c>
      <c r="AQ10" s="12" t="s">
        <v>138</v>
      </c>
      <c r="AR10" s="11">
        <v>12.9</v>
      </c>
      <c r="AS10" s="10">
        <v>69</v>
      </c>
    </row>
    <row r="11" spans="1:49" x14ac:dyDescent="0.25">
      <c r="A11" s="5" t="s">
        <v>37</v>
      </c>
      <c r="B11" s="10">
        <v>163700</v>
      </c>
      <c r="C11" s="10">
        <v>990388</v>
      </c>
      <c r="D11" s="18">
        <f t="shared" si="0"/>
        <v>6.0500183262064748</v>
      </c>
      <c r="E11" s="10">
        <v>7678</v>
      </c>
      <c r="F11" s="10">
        <v>33648</v>
      </c>
      <c r="H11" s="25">
        <f t="shared" si="1"/>
        <v>252.44960293219305</v>
      </c>
      <c r="I11" s="10">
        <v>3660</v>
      </c>
      <c r="J11" s="10">
        <v>7220</v>
      </c>
      <c r="L11" s="10">
        <f t="shared" si="2"/>
        <v>22.357971899816739</v>
      </c>
      <c r="M11" s="10">
        <f t="shared" si="3"/>
        <v>44.105070250458155</v>
      </c>
      <c r="N11" s="25">
        <f t="shared" si="4"/>
        <v>66.463042150274902</v>
      </c>
      <c r="O11" s="10">
        <v>2851</v>
      </c>
      <c r="P11" s="10">
        <v>598</v>
      </c>
      <c r="R11" s="25">
        <f t="shared" si="5"/>
        <v>21.069028711056813</v>
      </c>
      <c r="S11" s="10">
        <v>15578</v>
      </c>
      <c r="T11" s="10">
        <v>11337</v>
      </c>
      <c r="U11" s="10">
        <v>3679</v>
      </c>
      <c r="W11" s="12">
        <f t="shared" si="6"/>
        <v>186.89065363469763</v>
      </c>
      <c r="X11" s="10">
        <v>4288</v>
      </c>
      <c r="Y11" s="10">
        <v>46</v>
      </c>
      <c r="AA11" s="12">
        <f t="shared" si="7"/>
        <v>553.34758704948081</v>
      </c>
      <c r="AB11" s="10">
        <v>170</v>
      </c>
      <c r="AC11" s="10">
        <v>0</v>
      </c>
      <c r="AD11" s="10">
        <v>0</v>
      </c>
      <c r="AF11" s="12">
        <f>SUM(AB11:AC11:AD11:AE11)/(B11/1000)</f>
        <v>1.0384850335980453</v>
      </c>
      <c r="AG11" s="10">
        <v>638142</v>
      </c>
      <c r="AH11" s="13">
        <f t="shared" si="8"/>
        <v>3898.2406841783754</v>
      </c>
      <c r="AI11" s="25">
        <f t="shared" si="9"/>
        <v>14.194803037568441</v>
      </c>
      <c r="AJ11" s="25">
        <f t="shared" si="10"/>
        <v>2.6639838781963892E-2</v>
      </c>
      <c r="AO11" s="12" t="s">
        <v>138</v>
      </c>
      <c r="AP11" s="12" t="s">
        <v>138</v>
      </c>
      <c r="AQ11" s="12" t="s">
        <v>138</v>
      </c>
      <c r="AR11" s="11">
        <v>10.8</v>
      </c>
      <c r="AS11" s="10">
        <v>66</v>
      </c>
    </row>
    <row r="12" spans="1:49" x14ac:dyDescent="0.25">
      <c r="A12" s="5" t="s">
        <v>38</v>
      </c>
      <c r="B12" s="10">
        <v>103936</v>
      </c>
      <c r="C12" s="10">
        <v>791603</v>
      </c>
      <c r="D12" s="18">
        <f t="shared" si="0"/>
        <v>7.6162542333743843</v>
      </c>
      <c r="E12" s="10">
        <v>7144</v>
      </c>
      <c r="F12" s="10">
        <v>20461</v>
      </c>
      <c r="H12" s="25">
        <f t="shared" si="1"/>
        <v>265.59613608374383</v>
      </c>
      <c r="I12" s="10">
        <v>2592</v>
      </c>
      <c r="J12" s="10">
        <v>13450</v>
      </c>
      <c r="L12" s="10">
        <f t="shared" si="2"/>
        <v>24.938423645320196</v>
      </c>
      <c r="M12" s="10">
        <f t="shared" si="3"/>
        <v>129.40655788177338</v>
      </c>
      <c r="N12" s="25">
        <f t="shared" si="4"/>
        <v>154.34498152709358</v>
      </c>
      <c r="O12" s="10">
        <v>2958</v>
      </c>
      <c r="P12" s="10">
        <v>361</v>
      </c>
      <c r="R12" s="25">
        <f t="shared" si="5"/>
        <v>31.933112684729061</v>
      </c>
      <c r="S12" s="10">
        <v>3898</v>
      </c>
      <c r="T12" s="10">
        <v>1414</v>
      </c>
      <c r="U12" s="10">
        <v>4008</v>
      </c>
      <c r="W12" s="12">
        <f t="shared" si="6"/>
        <v>89.670566502463046</v>
      </c>
      <c r="X12" s="10">
        <v>3789</v>
      </c>
      <c r="Y12" s="10">
        <v>85</v>
      </c>
      <c r="AA12" s="12">
        <f t="shared" si="7"/>
        <v>578.81773399014776</v>
      </c>
      <c r="AB12" s="10">
        <v>0</v>
      </c>
      <c r="AC12" s="10">
        <v>32358</v>
      </c>
      <c r="AD12" s="10">
        <v>9873</v>
      </c>
      <c r="AF12" s="12">
        <f>SUM(AB12:AC12:AD12:AE12)/(B12/1000)</f>
        <v>406.31734913793099</v>
      </c>
      <c r="AG12" s="10">
        <v>616986</v>
      </c>
      <c r="AH12" s="13">
        <f t="shared" si="8"/>
        <v>5936.2107450738913</v>
      </c>
      <c r="AI12" s="25">
        <f t="shared" si="9"/>
        <v>9.7506264323663743</v>
      </c>
      <c r="AJ12" s="25">
        <f t="shared" si="10"/>
        <v>6.8447258122550592</v>
      </c>
      <c r="AO12" s="12" t="s">
        <v>138</v>
      </c>
      <c r="AP12" s="12" t="s">
        <v>138</v>
      </c>
      <c r="AQ12" s="12" t="s">
        <v>138</v>
      </c>
      <c r="AR12" s="11">
        <v>11</v>
      </c>
      <c r="AS12" s="10">
        <v>62</v>
      </c>
    </row>
    <row r="13" spans="1:49" x14ac:dyDescent="0.25">
      <c r="A13" s="5" t="s">
        <v>39</v>
      </c>
      <c r="B13" s="10">
        <v>228300</v>
      </c>
      <c r="C13" s="10">
        <v>1282834</v>
      </c>
      <c r="D13" s="18">
        <f t="shared" si="0"/>
        <v>5.6190713972842747</v>
      </c>
      <c r="E13" s="10">
        <v>7233</v>
      </c>
      <c r="F13" s="10">
        <v>41865</v>
      </c>
      <c r="H13" s="25">
        <f t="shared" si="1"/>
        <v>215.05913272010511</v>
      </c>
      <c r="I13" s="10">
        <v>4045</v>
      </c>
      <c r="J13" s="10">
        <v>8501</v>
      </c>
      <c r="L13" s="10">
        <f t="shared" si="2"/>
        <v>17.717915024091106</v>
      </c>
      <c r="M13" s="10">
        <f t="shared" si="3"/>
        <v>37.236092860271569</v>
      </c>
      <c r="N13" s="25">
        <f t="shared" si="4"/>
        <v>54.954007884362674</v>
      </c>
      <c r="O13" s="10">
        <v>7141</v>
      </c>
      <c r="P13" s="10">
        <v>965</v>
      </c>
      <c r="R13" s="25">
        <f t="shared" si="5"/>
        <v>35.50591327201051</v>
      </c>
      <c r="S13" s="10">
        <v>16504</v>
      </c>
      <c r="T13" s="10">
        <v>8100</v>
      </c>
      <c r="U13" s="10">
        <v>7865</v>
      </c>
      <c r="W13" s="12">
        <f t="shared" si="6"/>
        <v>142.22076215505913</v>
      </c>
      <c r="X13" s="10">
        <v>9023</v>
      </c>
      <c r="Y13" s="10">
        <v>45</v>
      </c>
      <c r="AA13" s="12">
        <f t="shared" si="7"/>
        <v>487.45948313622426</v>
      </c>
      <c r="AB13" s="10">
        <v>1219</v>
      </c>
      <c r="AC13" s="10">
        <v>12366</v>
      </c>
      <c r="AD13" s="10">
        <v>1564</v>
      </c>
      <c r="AF13" s="12">
        <f>SUM(AB13:AC13:AD13:AE13)/(B13/1000)</f>
        <v>66.355672360928594</v>
      </c>
      <c r="AG13" s="10">
        <v>887095</v>
      </c>
      <c r="AH13" s="13">
        <f t="shared" si="8"/>
        <v>3885.6548401226455</v>
      </c>
      <c r="AI13" s="25">
        <f t="shared" si="9"/>
        <v>12.545105090210182</v>
      </c>
      <c r="AJ13" s="25">
        <f t="shared" si="10"/>
        <v>1.7077088699631944</v>
      </c>
      <c r="AO13" s="12" t="s">
        <v>138</v>
      </c>
      <c r="AP13" s="12" t="s">
        <v>138</v>
      </c>
      <c r="AQ13" s="12" t="s">
        <v>138</v>
      </c>
      <c r="AR13" s="11">
        <v>10.8</v>
      </c>
      <c r="AS13" s="10">
        <v>59</v>
      </c>
    </row>
    <row r="14" spans="1:49" x14ac:dyDescent="0.25">
      <c r="A14" s="5" t="s">
        <v>40</v>
      </c>
      <c r="B14" s="10">
        <v>134500</v>
      </c>
      <c r="C14" s="10">
        <v>963544</v>
      </c>
      <c r="D14" s="18">
        <f t="shared" si="0"/>
        <v>7.1638959107806688</v>
      </c>
      <c r="E14" s="10">
        <v>3239</v>
      </c>
      <c r="F14" s="10">
        <v>40048</v>
      </c>
      <c r="H14" s="25">
        <f t="shared" si="1"/>
        <v>321.8364312267658</v>
      </c>
      <c r="I14" s="10">
        <v>1892</v>
      </c>
      <c r="J14" s="10">
        <v>5743</v>
      </c>
      <c r="L14" s="10">
        <f t="shared" si="2"/>
        <v>14.066914498141264</v>
      </c>
      <c r="M14" s="10">
        <f t="shared" si="3"/>
        <v>42.698884758364315</v>
      </c>
      <c r="N14" s="25">
        <f t="shared" si="4"/>
        <v>56.765799256505574</v>
      </c>
      <c r="O14" s="10">
        <v>1956</v>
      </c>
      <c r="P14" s="10">
        <v>699</v>
      </c>
      <c r="R14" s="25">
        <f t="shared" si="5"/>
        <v>19.739776951672862</v>
      </c>
      <c r="S14" s="10">
        <v>17422</v>
      </c>
      <c r="T14" s="10">
        <v>4650</v>
      </c>
      <c r="U14" s="10">
        <v>5419</v>
      </c>
      <c r="W14" s="12">
        <f t="shared" si="6"/>
        <v>204.39405204460965</v>
      </c>
      <c r="X14" s="10">
        <v>3978</v>
      </c>
      <c r="Y14" s="10">
        <v>40</v>
      </c>
      <c r="AA14" s="12">
        <f t="shared" si="7"/>
        <v>632.6096654275093</v>
      </c>
      <c r="AB14" s="10">
        <v>928</v>
      </c>
      <c r="AC14" s="10">
        <v>63007</v>
      </c>
      <c r="AD14" s="10">
        <v>0</v>
      </c>
      <c r="AE14" s="10">
        <v>379</v>
      </c>
      <c r="AF14" s="12">
        <f>SUM(AB14:AC14:AD14:AE14)/(B14/1000)</f>
        <v>478.1710037174721</v>
      </c>
      <c r="AG14" s="10">
        <v>722050</v>
      </c>
      <c r="AH14" s="13">
        <f t="shared" si="8"/>
        <v>5368.4014869888479</v>
      </c>
      <c r="AI14" s="25">
        <f t="shared" si="9"/>
        <v>11.783948480022159</v>
      </c>
      <c r="AJ14" s="25">
        <f t="shared" si="10"/>
        <v>8.9071393947787545</v>
      </c>
      <c r="AO14" s="12" t="s">
        <v>138</v>
      </c>
      <c r="AP14" s="12" t="s">
        <v>138</v>
      </c>
      <c r="AQ14" s="12" t="s">
        <v>138</v>
      </c>
      <c r="AR14" s="11">
        <v>11.4</v>
      </c>
      <c r="AS14" s="10">
        <v>65</v>
      </c>
    </row>
    <row r="15" spans="1:49" x14ac:dyDescent="0.25">
      <c r="A15" s="5" t="s">
        <v>41</v>
      </c>
      <c r="B15" s="10">
        <v>88040</v>
      </c>
      <c r="C15" s="10">
        <v>1192650</v>
      </c>
      <c r="D15" s="18">
        <f t="shared" si="0"/>
        <v>13.546683325761018</v>
      </c>
      <c r="E15" s="10">
        <v>10426</v>
      </c>
      <c r="F15" s="10">
        <v>32876</v>
      </c>
      <c r="H15" s="25">
        <f t="shared" si="1"/>
        <v>491.84461608359834</v>
      </c>
      <c r="I15" s="10">
        <v>1471</v>
      </c>
      <c r="J15" s="10">
        <v>3564</v>
      </c>
      <c r="L15" s="10">
        <f t="shared" si="2"/>
        <v>16.708314402544296</v>
      </c>
      <c r="M15" s="10">
        <f t="shared" si="3"/>
        <v>40.481599273057697</v>
      </c>
      <c r="N15" s="25">
        <f t="shared" si="4"/>
        <v>57.189913675601993</v>
      </c>
      <c r="O15" s="10">
        <v>2259</v>
      </c>
      <c r="P15" s="10">
        <v>427</v>
      </c>
      <c r="R15" s="25">
        <f t="shared" si="5"/>
        <v>30.508859609268512</v>
      </c>
      <c r="S15" s="10">
        <v>10769</v>
      </c>
      <c r="T15" s="10">
        <v>4192</v>
      </c>
      <c r="U15" s="10">
        <v>3100</v>
      </c>
      <c r="W15" s="12">
        <f t="shared" si="6"/>
        <v>205.14538845979098</v>
      </c>
      <c r="X15" s="10">
        <v>4640</v>
      </c>
      <c r="Y15" s="10">
        <v>39</v>
      </c>
      <c r="AA15" s="12">
        <f t="shared" si="7"/>
        <v>837.83507496592449</v>
      </c>
      <c r="AB15" s="10">
        <v>2222</v>
      </c>
      <c r="AC15" s="10">
        <v>17960</v>
      </c>
      <c r="AD15" s="10">
        <v>0</v>
      </c>
      <c r="AF15" s="12">
        <f>SUM(AB15:AC15:AD15:AE15)/(B15/1000)</f>
        <v>229.23671058609722</v>
      </c>
      <c r="AG15" s="10">
        <v>784201</v>
      </c>
      <c r="AH15" s="13">
        <f t="shared" si="8"/>
        <v>8907.3262153566557</v>
      </c>
      <c r="AI15" s="25">
        <f t="shared" si="9"/>
        <v>9.406134396666161</v>
      </c>
      <c r="AJ15" s="25">
        <f t="shared" si="10"/>
        <v>2.5735748870506412</v>
      </c>
      <c r="AO15" s="12" t="s">
        <v>138</v>
      </c>
      <c r="AP15" s="12" t="s">
        <v>138</v>
      </c>
      <c r="AQ15" s="12" t="s">
        <v>138</v>
      </c>
      <c r="AR15" s="11">
        <v>10.6</v>
      </c>
      <c r="AS15" s="10">
        <v>60</v>
      </c>
    </row>
    <row r="16" spans="1:49" x14ac:dyDescent="0.25">
      <c r="A16" s="5" t="s">
        <v>42</v>
      </c>
      <c r="B16" s="10">
        <v>43315</v>
      </c>
      <c r="C16" s="10">
        <v>1384575</v>
      </c>
      <c r="D16" s="18">
        <f t="shared" si="0"/>
        <v>31.965254530763016</v>
      </c>
      <c r="E16" s="10">
        <v>1801</v>
      </c>
      <c r="F16" s="10">
        <v>18685</v>
      </c>
      <c r="H16" s="25">
        <f t="shared" si="1"/>
        <v>472.95394205240683</v>
      </c>
      <c r="I16" s="10">
        <v>756</v>
      </c>
      <c r="J16" s="10">
        <v>2736</v>
      </c>
      <c r="L16" s="10">
        <f t="shared" si="2"/>
        <v>17.453538035322637</v>
      </c>
      <c r="M16" s="10">
        <f t="shared" si="3"/>
        <v>63.165185270691453</v>
      </c>
      <c r="N16" s="25">
        <f t="shared" si="4"/>
        <v>80.61872330601409</v>
      </c>
      <c r="O16" s="10">
        <v>1121</v>
      </c>
      <c r="P16" s="10">
        <v>46</v>
      </c>
      <c r="R16" s="25">
        <f t="shared" si="5"/>
        <v>26.942167840240103</v>
      </c>
      <c r="S16" s="10">
        <v>10412</v>
      </c>
      <c r="T16" s="10">
        <v>1198</v>
      </c>
      <c r="U16" s="10">
        <v>6891</v>
      </c>
      <c r="W16" s="12">
        <f t="shared" si="6"/>
        <v>427.12686136442341</v>
      </c>
      <c r="X16" s="10">
        <v>2188</v>
      </c>
      <c r="Y16" s="10">
        <v>28</v>
      </c>
      <c r="AA16" s="12">
        <f t="shared" si="7"/>
        <v>1058.8018007618609</v>
      </c>
      <c r="AB16" s="10">
        <v>320</v>
      </c>
      <c r="AC16" s="10">
        <v>0</v>
      </c>
      <c r="AD16" s="10">
        <v>0</v>
      </c>
      <c r="AF16" s="12">
        <f>SUM(AB16:AC16:AD16:AE16)/(B16/1000)</f>
        <v>7.3877409673323333</v>
      </c>
      <c r="AG16" s="10">
        <v>746348</v>
      </c>
      <c r="AH16" s="13">
        <f t="shared" si="8"/>
        <v>17230.705298395475</v>
      </c>
      <c r="AI16" s="25">
        <f t="shared" si="9"/>
        <v>6.1448546790505247</v>
      </c>
      <c r="AJ16" s="25">
        <f t="shared" si="10"/>
        <v>4.2875441483061522E-2</v>
      </c>
      <c r="AO16" s="12" t="s">
        <v>138</v>
      </c>
      <c r="AP16" s="12" t="s">
        <v>138</v>
      </c>
      <c r="AQ16" s="12" t="s">
        <v>138</v>
      </c>
      <c r="AR16" s="11">
        <v>12.1</v>
      </c>
      <c r="AS16" s="10">
        <v>90</v>
      </c>
    </row>
    <row r="17" spans="1:45" x14ac:dyDescent="0.25">
      <c r="A17" s="5" t="s">
        <v>43</v>
      </c>
      <c r="B17" s="10">
        <v>339200</v>
      </c>
      <c r="C17" s="10">
        <v>1921214</v>
      </c>
      <c r="D17" s="18">
        <f t="shared" si="0"/>
        <v>5.6639563679245279</v>
      </c>
      <c r="E17" s="10">
        <v>6939</v>
      </c>
      <c r="F17" s="10">
        <v>84609</v>
      </c>
      <c r="H17" s="25">
        <f t="shared" si="1"/>
        <v>269.89386792452831</v>
      </c>
      <c r="I17" s="10">
        <v>3099</v>
      </c>
      <c r="J17" s="10">
        <v>11298</v>
      </c>
      <c r="L17" s="10">
        <f t="shared" si="2"/>
        <v>9.1362028301886795</v>
      </c>
      <c r="M17" s="10">
        <f t="shared" si="3"/>
        <v>33.307783018867923</v>
      </c>
      <c r="N17" s="25">
        <f t="shared" si="4"/>
        <v>42.443985849056602</v>
      </c>
      <c r="O17" s="10">
        <v>3354</v>
      </c>
      <c r="P17" s="10">
        <v>771</v>
      </c>
      <c r="R17" s="25">
        <f t="shared" si="5"/>
        <v>12.160966981132075</v>
      </c>
      <c r="S17" s="10">
        <v>32248</v>
      </c>
      <c r="T17" s="10">
        <v>7873</v>
      </c>
      <c r="U17" s="10">
        <v>8967</v>
      </c>
      <c r="W17" s="12">
        <f t="shared" si="6"/>
        <v>144.71698113207549</v>
      </c>
      <c r="X17" s="10">
        <v>10167</v>
      </c>
      <c r="Y17" s="10">
        <v>143</v>
      </c>
      <c r="AA17" s="12">
        <f t="shared" si="7"/>
        <v>499.6108490566038</v>
      </c>
      <c r="AB17" s="10">
        <v>176</v>
      </c>
      <c r="AC17" s="10">
        <v>45360</v>
      </c>
      <c r="AD17" s="10">
        <v>3211</v>
      </c>
      <c r="AE17" s="10">
        <v>3414</v>
      </c>
      <c r="AF17" s="12">
        <f>SUM(AB17:AC17:AD17:AE17)/(B17/1000)</f>
        <v>153.77653301886792</v>
      </c>
      <c r="AG17" s="10">
        <v>1298334</v>
      </c>
      <c r="AH17" s="13">
        <f t="shared" si="8"/>
        <v>3827.6356132075475</v>
      </c>
      <c r="AI17" s="25">
        <f t="shared" si="9"/>
        <v>13.05272757241203</v>
      </c>
      <c r="AJ17" s="25">
        <f t="shared" si="10"/>
        <v>4.0175332387505831</v>
      </c>
      <c r="AO17" s="12" t="s">
        <v>138</v>
      </c>
      <c r="AP17" s="12" t="s">
        <v>138</v>
      </c>
      <c r="AQ17" s="12" t="s">
        <v>138</v>
      </c>
      <c r="AR17" s="11">
        <v>12.1</v>
      </c>
      <c r="AS17" s="10">
        <v>69</v>
      </c>
    </row>
    <row r="18" spans="1:45" x14ac:dyDescent="0.25">
      <c r="A18" s="5" t="s">
        <v>44</v>
      </c>
      <c r="B18" s="10">
        <v>179600</v>
      </c>
      <c r="C18" s="10">
        <v>2632420</v>
      </c>
      <c r="D18" s="18">
        <f t="shared" si="0"/>
        <v>14.657126948775055</v>
      </c>
      <c r="E18" s="10">
        <v>3124</v>
      </c>
      <c r="F18" s="10">
        <v>66225</v>
      </c>
      <c r="H18" s="25">
        <f t="shared" si="1"/>
        <v>386.130289532294</v>
      </c>
      <c r="I18" s="10">
        <v>2502</v>
      </c>
      <c r="J18" s="10">
        <v>4331</v>
      </c>
      <c r="K18" s="10">
        <v>68</v>
      </c>
      <c r="L18" s="10">
        <f t="shared" si="2"/>
        <v>13.930957683741649</v>
      </c>
      <c r="M18" s="10">
        <f t="shared" si="3"/>
        <v>24.114699331848552</v>
      </c>
      <c r="N18" s="25">
        <f t="shared" si="4"/>
        <v>38.424276169265035</v>
      </c>
      <c r="O18" s="10">
        <v>6157</v>
      </c>
      <c r="P18" s="10">
        <v>587</v>
      </c>
      <c r="R18" s="25">
        <f t="shared" si="5"/>
        <v>37.550111358574611</v>
      </c>
      <c r="S18" s="10">
        <v>18168</v>
      </c>
      <c r="T18" s="10">
        <v>3360</v>
      </c>
      <c r="U18" s="10">
        <v>4204</v>
      </c>
      <c r="W18" s="12">
        <f t="shared" si="6"/>
        <v>143.27394209354119</v>
      </c>
      <c r="X18" s="10">
        <v>5682</v>
      </c>
      <c r="Y18" s="10">
        <v>56</v>
      </c>
      <c r="AA18" s="12">
        <f t="shared" si="7"/>
        <v>637.32739420935411</v>
      </c>
      <c r="AB18" s="10">
        <v>13651</v>
      </c>
      <c r="AC18" s="10">
        <v>16764</v>
      </c>
      <c r="AD18" s="10">
        <v>2863</v>
      </c>
      <c r="AF18" s="12">
        <f>SUM(AB18:AC18:AD18:AE18)/(B18/1000)</f>
        <v>185.28953229398664</v>
      </c>
      <c r="AG18" s="10">
        <v>1475706</v>
      </c>
      <c r="AH18" s="13">
        <f t="shared" si="8"/>
        <v>8216.6258351893102</v>
      </c>
      <c r="AI18" s="25">
        <f t="shared" si="9"/>
        <v>7.7565585557014733</v>
      </c>
      <c r="AJ18" s="25">
        <f t="shared" si="10"/>
        <v>2.255056223936204</v>
      </c>
      <c r="AO18" s="12" t="s">
        <v>138</v>
      </c>
      <c r="AP18" s="12" t="s">
        <v>138</v>
      </c>
      <c r="AQ18" s="12" t="s">
        <v>138</v>
      </c>
      <c r="AR18" s="11">
        <v>12.8</v>
      </c>
      <c r="AS18" s="10">
        <v>61</v>
      </c>
    </row>
    <row r="19" spans="1:45" x14ac:dyDescent="0.25">
      <c r="A19" s="5" t="s">
        <v>45</v>
      </c>
      <c r="B19" s="10">
        <v>311100</v>
      </c>
      <c r="C19" s="10">
        <v>2022582</v>
      </c>
      <c r="D19" s="18">
        <f t="shared" si="0"/>
        <v>6.501388621022179</v>
      </c>
      <c r="E19" s="10">
        <v>22287</v>
      </c>
      <c r="F19" s="10">
        <v>50005</v>
      </c>
      <c r="H19" s="25">
        <f t="shared" si="1"/>
        <v>232.37544198007069</v>
      </c>
      <c r="I19" s="10">
        <v>4340</v>
      </c>
      <c r="J19" s="10">
        <v>12385</v>
      </c>
      <c r="L19" s="10">
        <f t="shared" si="2"/>
        <v>13.950498232079717</v>
      </c>
      <c r="M19" s="10">
        <f t="shared" si="3"/>
        <v>39.810350369656057</v>
      </c>
      <c r="N19" s="25">
        <f t="shared" si="4"/>
        <v>53.760848601735773</v>
      </c>
      <c r="O19" s="10">
        <v>4685</v>
      </c>
      <c r="P19" s="10">
        <v>965</v>
      </c>
      <c r="R19" s="25">
        <f t="shared" si="5"/>
        <v>18.161362905818063</v>
      </c>
      <c r="S19" s="10">
        <v>12523</v>
      </c>
      <c r="T19" s="10">
        <v>7150</v>
      </c>
      <c r="U19" s="10">
        <v>10649</v>
      </c>
      <c r="W19" s="12">
        <f t="shared" si="6"/>
        <v>97.46705239472837</v>
      </c>
      <c r="X19" s="10">
        <v>10528</v>
      </c>
      <c r="Y19" s="10">
        <v>153</v>
      </c>
      <c r="AA19" s="12">
        <f t="shared" si="7"/>
        <v>436.09771777563481</v>
      </c>
      <c r="AB19" s="10">
        <v>257</v>
      </c>
      <c r="AC19" s="10">
        <v>23609</v>
      </c>
      <c r="AD19" s="10">
        <v>4320</v>
      </c>
      <c r="AF19" s="12">
        <f>SUM(AB19:AC19:AD19:AE19)/(B19/1000)</f>
        <v>90.601092896174862</v>
      </c>
      <c r="AG19" s="10">
        <v>1376517</v>
      </c>
      <c r="AH19" s="13">
        <f t="shared" si="8"/>
        <v>4424.676952748312</v>
      </c>
      <c r="AI19" s="25">
        <f t="shared" si="9"/>
        <v>9.8560351960782189</v>
      </c>
      <c r="AJ19" s="25">
        <f t="shared" si="10"/>
        <v>2.0476318127563991</v>
      </c>
      <c r="AO19" s="12" t="s">
        <v>138</v>
      </c>
      <c r="AP19" s="12" t="s">
        <v>138</v>
      </c>
      <c r="AQ19" s="12" t="s">
        <v>138</v>
      </c>
      <c r="AR19" s="11">
        <v>11.7</v>
      </c>
      <c r="AS19" s="10">
        <v>55</v>
      </c>
    </row>
    <row r="20" spans="1:45" x14ac:dyDescent="0.25">
      <c r="A20" s="5" t="s">
        <v>46</v>
      </c>
      <c r="B20" s="10">
        <v>185600</v>
      </c>
      <c r="C20" s="10">
        <v>1191632</v>
      </c>
      <c r="D20" s="18">
        <f t="shared" si="0"/>
        <v>6.4204310344827586</v>
      </c>
      <c r="E20" s="10">
        <v>8874</v>
      </c>
      <c r="F20" s="10">
        <v>34902</v>
      </c>
      <c r="H20" s="25">
        <f t="shared" si="1"/>
        <v>235.86206896551724</v>
      </c>
      <c r="I20" s="10">
        <v>2332</v>
      </c>
      <c r="J20" s="10">
        <v>8480</v>
      </c>
      <c r="L20" s="10">
        <f t="shared" si="2"/>
        <v>12.564655172413794</v>
      </c>
      <c r="M20" s="10">
        <f t="shared" si="3"/>
        <v>45.689655172413794</v>
      </c>
      <c r="N20" s="25">
        <f t="shared" si="4"/>
        <v>58.254310344827587</v>
      </c>
      <c r="O20" s="10">
        <v>2816</v>
      </c>
      <c r="P20" s="10">
        <v>385</v>
      </c>
      <c r="R20" s="25">
        <f t="shared" si="5"/>
        <v>17.24676724137931</v>
      </c>
      <c r="S20" s="10">
        <v>10151</v>
      </c>
      <c r="T20" s="10">
        <v>4914</v>
      </c>
      <c r="U20" s="10">
        <v>3739</v>
      </c>
      <c r="W20" s="12">
        <f t="shared" si="6"/>
        <v>101.31465517241379</v>
      </c>
      <c r="X20" s="10">
        <v>4788</v>
      </c>
      <c r="Y20" s="10">
        <v>61</v>
      </c>
      <c r="AA20" s="12">
        <f t="shared" si="7"/>
        <v>438.80387931034483</v>
      </c>
      <c r="AB20" s="10">
        <v>0</v>
      </c>
      <c r="AC20" s="10">
        <v>17542</v>
      </c>
      <c r="AD20" s="10">
        <v>0</v>
      </c>
      <c r="AF20" s="12">
        <f>SUM(AB20:AC20:AD20:AE20)/(B20/1000)</f>
        <v>94.515086206896555</v>
      </c>
      <c r="AG20" s="10">
        <v>800990</v>
      </c>
      <c r="AH20" s="13">
        <f t="shared" si="8"/>
        <v>4315.6788793103451</v>
      </c>
      <c r="AI20" s="25">
        <f t="shared" si="9"/>
        <v>10.167667511454574</v>
      </c>
      <c r="AJ20" s="25">
        <f t="shared" si="10"/>
        <v>2.1900398257156768</v>
      </c>
      <c r="AO20" s="12" t="s">
        <v>138</v>
      </c>
      <c r="AP20" s="12" t="s">
        <v>138</v>
      </c>
      <c r="AQ20" s="12" t="s">
        <v>138</v>
      </c>
      <c r="AR20" s="11">
        <v>10.1</v>
      </c>
      <c r="AS20" s="10">
        <v>43</v>
      </c>
    </row>
    <row r="21" spans="1:45" x14ac:dyDescent="0.25">
      <c r="A21" s="5" t="s">
        <v>47</v>
      </c>
      <c r="B21" s="10">
        <v>147100</v>
      </c>
      <c r="C21" s="10">
        <v>1581734</v>
      </c>
      <c r="D21" s="18">
        <f t="shared" si="0"/>
        <v>10.752780421481985</v>
      </c>
      <c r="E21" s="10">
        <v>10117</v>
      </c>
      <c r="F21" s="10">
        <v>34194</v>
      </c>
      <c r="H21" s="25">
        <f t="shared" si="1"/>
        <v>301.23045547246772</v>
      </c>
      <c r="I21" s="10">
        <v>2625</v>
      </c>
      <c r="J21" s="10">
        <v>3005</v>
      </c>
      <c r="L21" s="10">
        <f t="shared" si="2"/>
        <v>17.845003399048267</v>
      </c>
      <c r="M21" s="10">
        <f t="shared" si="3"/>
        <v>20.42828008157716</v>
      </c>
      <c r="N21" s="25">
        <f t="shared" si="4"/>
        <v>38.273283480625423</v>
      </c>
      <c r="O21" s="10">
        <v>2611</v>
      </c>
      <c r="P21" s="10">
        <v>308</v>
      </c>
      <c r="R21" s="25">
        <f t="shared" si="5"/>
        <v>19.843643779741672</v>
      </c>
      <c r="S21" s="10">
        <v>16197</v>
      </c>
      <c r="T21" s="10">
        <v>4275</v>
      </c>
      <c r="U21" s="10">
        <v>4141</v>
      </c>
      <c r="W21" s="12">
        <f t="shared" si="6"/>
        <v>167.32154996600951</v>
      </c>
      <c r="X21" s="10">
        <v>4501</v>
      </c>
      <c r="Y21" s="10">
        <v>56</v>
      </c>
      <c r="AA21" s="12">
        <f t="shared" si="7"/>
        <v>557.64785859959215</v>
      </c>
      <c r="AB21" s="10">
        <v>18</v>
      </c>
      <c r="AC21" s="10">
        <v>1069</v>
      </c>
      <c r="AD21" s="10">
        <v>0</v>
      </c>
      <c r="AF21" s="12">
        <f>SUM(AB21:AC21:AD21:AE21)/(B21/1000)</f>
        <v>7.389530931339225</v>
      </c>
      <c r="AG21" s="10">
        <v>902078</v>
      </c>
      <c r="AH21" s="13">
        <f t="shared" si="8"/>
        <v>6132.4133242692051</v>
      </c>
      <c r="AI21" s="25">
        <f t="shared" si="9"/>
        <v>9.0934486818213056</v>
      </c>
      <c r="AJ21" s="25">
        <f t="shared" si="10"/>
        <v>0.12049955768791612</v>
      </c>
      <c r="AO21" s="12" t="s">
        <v>138</v>
      </c>
      <c r="AP21" s="12" t="s">
        <v>138</v>
      </c>
      <c r="AQ21" s="12" t="s">
        <v>138</v>
      </c>
      <c r="AR21" s="11">
        <v>12.7</v>
      </c>
      <c r="AS21" s="10">
        <v>86</v>
      </c>
    </row>
    <row r="22" spans="1:45" x14ac:dyDescent="0.25">
      <c r="A22" s="5" t="s">
        <v>48</v>
      </c>
      <c r="B22" s="10">
        <v>168500</v>
      </c>
      <c r="C22" s="10">
        <v>945792</v>
      </c>
      <c r="D22" s="18">
        <f t="shared" si="0"/>
        <v>5.6130089020771514</v>
      </c>
      <c r="E22" s="10">
        <v>13434</v>
      </c>
      <c r="F22" s="10">
        <v>39499</v>
      </c>
      <c r="H22" s="25">
        <f t="shared" si="1"/>
        <v>314.14243323442139</v>
      </c>
      <c r="I22" s="10">
        <v>5757</v>
      </c>
      <c r="J22" s="10">
        <v>11602</v>
      </c>
      <c r="L22" s="10">
        <f t="shared" si="2"/>
        <v>34.166172106824924</v>
      </c>
      <c r="M22" s="10">
        <f t="shared" si="3"/>
        <v>68.854599406528195</v>
      </c>
      <c r="N22" s="25">
        <f t="shared" si="4"/>
        <v>103.02077151335311</v>
      </c>
      <c r="O22" s="10">
        <v>12979</v>
      </c>
      <c r="P22" s="10">
        <v>713</v>
      </c>
      <c r="R22" s="25">
        <f t="shared" si="5"/>
        <v>81.258160237388722</v>
      </c>
      <c r="S22" s="10">
        <v>40930</v>
      </c>
      <c r="T22" s="10">
        <v>9143</v>
      </c>
      <c r="U22" s="10">
        <v>7269</v>
      </c>
      <c r="W22" s="12">
        <f t="shared" si="6"/>
        <v>340.30860534124628</v>
      </c>
      <c r="X22" s="10">
        <v>5952</v>
      </c>
      <c r="Y22" s="10">
        <v>28</v>
      </c>
      <c r="AA22" s="12">
        <f t="shared" si="7"/>
        <v>874.21958456973289</v>
      </c>
      <c r="AB22" s="10">
        <v>400</v>
      </c>
      <c r="AC22" s="10">
        <v>19299</v>
      </c>
      <c r="AD22" s="10">
        <v>7073</v>
      </c>
      <c r="AF22" s="12">
        <f>SUM(AB22:AC22:AD22:AE22)/(B22/1000)</f>
        <v>158.88427299703264</v>
      </c>
      <c r="AG22" s="10">
        <v>1113848</v>
      </c>
      <c r="AH22" s="13">
        <f t="shared" si="8"/>
        <v>6610.3738872403565</v>
      </c>
      <c r="AI22" s="25">
        <f t="shared" si="9"/>
        <v>13.224964268015023</v>
      </c>
      <c r="AJ22" s="25">
        <f t="shared" si="10"/>
        <v>2.4035595521112394</v>
      </c>
      <c r="AO22" s="12" t="s">
        <v>138</v>
      </c>
      <c r="AP22" s="12" t="s">
        <v>138</v>
      </c>
      <c r="AQ22" s="12" t="s">
        <v>138</v>
      </c>
      <c r="AR22" s="11">
        <v>11.5</v>
      </c>
      <c r="AS22" s="10">
        <v>71</v>
      </c>
    </row>
    <row r="23" spans="1:45" x14ac:dyDescent="0.25">
      <c r="A23" s="5" t="s">
        <v>49</v>
      </c>
      <c r="B23" s="10">
        <v>106100</v>
      </c>
      <c r="C23" s="10">
        <v>2571383</v>
      </c>
      <c r="D23" s="18">
        <f t="shared" si="0"/>
        <v>24.235466540999056</v>
      </c>
      <c r="E23" s="10">
        <v>8239</v>
      </c>
      <c r="F23" s="10">
        <v>57011</v>
      </c>
      <c r="H23" s="25">
        <f t="shared" si="1"/>
        <v>614.98586239396798</v>
      </c>
      <c r="I23" s="10">
        <v>2118</v>
      </c>
      <c r="J23" s="10">
        <v>2192</v>
      </c>
      <c r="L23" s="10">
        <f t="shared" si="2"/>
        <v>19.96229971724788</v>
      </c>
      <c r="M23" s="10">
        <f t="shared" si="3"/>
        <v>20.659754948162114</v>
      </c>
      <c r="N23" s="25">
        <f t="shared" si="4"/>
        <v>40.622054665409991</v>
      </c>
      <c r="O23" s="10">
        <v>2522</v>
      </c>
      <c r="P23" s="10">
        <v>1134</v>
      </c>
      <c r="R23" s="25">
        <f t="shared" si="5"/>
        <v>34.458058435438268</v>
      </c>
      <c r="S23" s="10">
        <v>18105</v>
      </c>
      <c r="T23" s="10">
        <v>2399</v>
      </c>
      <c r="U23" s="10">
        <v>6358</v>
      </c>
      <c r="W23" s="12">
        <f t="shared" si="6"/>
        <v>253.17624882186618</v>
      </c>
      <c r="X23" s="10">
        <v>8270</v>
      </c>
      <c r="Y23" s="10">
        <v>54</v>
      </c>
      <c r="AA23" s="12">
        <f t="shared" si="7"/>
        <v>1021.6965127238454</v>
      </c>
      <c r="AB23" s="10">
        <v>3599</v>
      </c>
      <c r="AC23" s="10">
        <v>2967</v>
      </c>
      <c r="AD23" s="10">
        <v>0</v>
      </c>
      <c r="AF23" s="12">
        <f>SUM(AB23:AC23:AD23:AE23)/(B23/1000)</f>
        <v>61.885014137606035</v>
      </c>
      <c r="AG23" s="10">
        <v>1349559</v>
      </c>
      <c r="AH23" s="13">
        <f t="shared" si="8"/>
        <v>12719.688972667296</v>
      </c>
      <c r="AI23" s="25">
        <f t="shared" si="9"/>
        <v>8.0324016956650279</v>
      </c>
      <c r="AJ23" s="25">
        <f t="shared" si="10"/>
        <v>0.48652930327610722</v>
      </c>
      <c r="AO23" s="12" t="s">
        <v>138</v>
      </c>
      <c r="AP23" s="12" t="s">
        <v>138</v>
      </c>
      <c r="AQ23" s="12" t="s">
        <v>138</v>
      </c>
      <c r="AR23" s="11">
        <v>13</v>
      </c>
      <c r="AS23" s="10">
        <v>85</v>
      </c>
    </row>
    <row r="24" spans="1:45" x14ac:dyDescent="0.25">
      <c r="A24" s="5" t="s">
        <v>50</v>
      </c>
      <c r="B24" s="10">
        <v>216300</v>
      </c>
      <c r="C24" s="10">
        <v>1865669</v>
      </c>
      <c r="D24" s="18">
        <f t="shared" si="0"/>
        <v>8.6253767914932968</v>
      </c>
      <c r="E24" s="10">
        <v>14046</v>
      </c>
      <c r="F24" s="10">
        <v>50326</v>
      </c>
      <c r="H24" s="25">
        <f t="shared" si="1"/>
        <v>297.60517799352749</v>
      </c>
      <c r="I24" s="10">
        <v>2251</v>
      </c>
      <c r="J24" s="10">
        <v>12243</v>
      </c>
      <c r="L24" s="10">
        <f t="shared" si="2"/>
        <v>10.406842348589921</v>
      </c>
      <c r="M24" s="10">
        <f t="shared" si="3"/>
        <v>56.601941747572809</v>
      </c>
      <c r="N24" s="25">
        <f t="shared" si="4"/>
        <v>67.008784096162728</v>
      </c>
      <c r="O24" s="10">
        <v>2787</v>
      </c>
      <c r="P24" s="10">
        <v>592</v>
      </c>
      <c r="R24" s="25">
        <f t="shared" si="5"/>
        <v>15.62182154415164</v>
      </c>
      <c r="S24" s="10">
        <v>31171</v>
      </c>
      <c r="T24" s="10">
        <v>6982</v>
      </c>
      <c r="U24" s="10">
        <v>8570</v>
      </c>
      <c r="W24" s="12">
        <f t="shared" si="6"/>
        <v>216.01017105871475</v>
      </c>
      <c r="X24" s="10">
        <v>7127</v>
      </c>
      <c r="Y24" s="10">
        <v>72</v>
      </c>
      <c r="AA24" s="12">
        <f t="shared" si="7"/>
        <v>629.52843273231622</v>
      </c>
      <c r="AB24" s="10">
        <v>8028</v>
      </c>
      <c r="AC24" s="10">
        <v>29209</v>
      </c>
      <c r="AD24" s="10">
        <v>0</v>
      </c>
      <c r="AF24" s="12">
        <f>SUM(AB24:AC24:AD24:AE24)/(B24/1000)</f>
        <v>172.15441516412389</v>
      </c>
      <c r="AG24" s="10">
        <v>1204632</v>
      </c>
      <c r="AH24" s="13">
        <f t="shared" si="8"/>
        <v>5569.264909847434</v>
      </c>
      <c r="AI24" s="25">
        <f t="shared" si="9"/>
        <v>11.303618034387265</v>
      </c>
      <c r="AJ24" s="25">
        <f t="shared" si="10"/>
        <v>3.0911514885873856</v>
      </c>
      <c r="AO24" s="12" t="s">
        <v>138</v>
      </c>
      <c r="AP24" s="12" t="s">
        <v>138</v>
      </c>
      <c r="AQ24" s="12" t="s">
        <v>138</v>
      </c>
      <c r="AR24" s="11">
        <v>12.4</v>
      </c>
      <c r="AS24" s="10">
        <v>75</v>
      </c>
    </row>
    <row r="25" spans="1:45" x14ac:dyDescent="0.25">
      <c r="A25" s="5" t="s">
        <v>51</v>
      </c>
      <c r="B25" s="10">
        <v>107300</v>
      </c>
      <c r="C25" s="10">
        <v>869693</v>
      </c>
      <c r="D25" s="18">
        <f t="shared" si="0"/>
        <v>8.1052469711090396</v>
      </c>
      <c r="E25" s="10">
        <v>3098</v>
      </c>
      <c r="F25" s="10">
        <v>14357</v>
      </c>
      <c r="H25" s="25">
        <f t="shared" si="1"/>
        <v>162.67474370922648</v>
      </c>
      <c r="I25" s="10">
        <v>1481</v>
      </c>
      <c r="J25" s="10">
        <v>20609</v>
      </c>
      <c r="L25" s="10">
        <f t="shared" si="2"/>
        <v>13.80242311276794</v>
      </c>
      <c r="M25" s="10">
        <f t="shared" si="3"/>
        <v>192.06896551724139</v>
      </c>
      <c r="N25" s="25">
        <f t="shared" si="4"/>
        <v>205.87138863000933</v>
      </c>
      <c r="O25" s="10">
        <v>1850</v>
      </c>
      <c r="P25" s="10">
        <v>763</v>
      </c>
      <c r="R25" s="25">
        <f t="shared" si="5"/>
        <v>24.352283317800559</v>
      </c>
      <c r="S25" s="10">
        <v>30445</v>
      </c>
      <c r="T25" s="10">
        <v>4639</v>
      </c>
      <c r="U25" s="10">
        <v>9285</v>
      </c>
      <c r="W25" s="12">
        <f t="shared" si="6"/>
        <v>413.50419384902142</v>
      </c>
      <c r="X25" s="10">
        <v>5514</v>
      </c>
      <c r="Y25" s="10">
        <v>1441</v>
      </c>
      <c r="AA25" s="12">
        <f t="shared" si="7"/>
        <v>871.22087604846229</v>
      </c>
      <c r="AB25" s="10">
        <v>12256</v>
      </c>
      <c r="AC25" s="10">
        <v>11651</v>
      </c>
      <c r="AD25" s="10">
        <v>0</v>
      </c>
      <c r="AF25" s="12">
        <f>SUM(AB25:AC25:AD25:AE25)/(B25/1000)</f>
        <v>222.80521901211557</v>
      </c>
      <c r="AG25" s="10">
        <v>698262</v>
      </c>
      <c r="AH25" s="13">
        <f t="shared" si="8"/>
        <v>6507.5675675675675</v>
      </c>
      <c r="AI25" s="25">
        <f t="shared" si="9"/>
        <v>13.387811451861909</v>
      </c>
      <c r="AJ25" s="25">
        <f t="shared" si="10"/>
        <v>3.4237864870206316</v>
      </c>
      <c r="AO25" s="12" t="s">
        <v>138</v>
      </c>
      <c r="AP25" s="12" t="s">
        <v>138</v>
      </c>
      <c r="AQ25" s="12" t="s">
        <v>138</v>
      </c>
      <c r="AR25" s="11">
        <v>12.2</v>
      </c>
      <c r="AS25" s="10">
        <v>68</v>
      </c>
    </row>
    <row r="26" spans="1:45" x14ac:dyDescent="0.25">
      <c r="A26" s="5" t="s">
        <v>52</v>
      </c>
      <c r="B26" s="10">
        <v>189000</v>
      </c>
      <c r="C26" s="10">
        <v>1273086</v>
      </c>
      <c r="D26" s="18">
        <f t="shared" si="0"/>
        <v>6.7359047619047621</v>
      </c>
      <c r="E26" s="10">
        <v>4195</v>
      </c>
      <c r="F26" s="10">
        <v>48298</v>
      </c>
      <c r="H26" s="25">
        <f t="shared" si="1"/>
        <v>277.74074074074076</v>
      </c>
      <c r="I26" s="10">
        <v>2735</v>
      </c>
      <c r="J26" s="10">
        <v>8961</v>
      </c>
      <c r="L26" s="10">
        <f t="shared" si="2"/>
        <v>14.470899470899472</v>
      </c>
      <c r="M26" s="10">
        <f t="shared" si="3"/>
        <v>47.412698412698411</v>
      </c>
      <c r="N26" s="25">
        <f t="shared" si="4"/>
        <v>61.883597883597886</v>
      </c>
      <c r="O26" s="10">
        <v>4454</v>
      </c>
      <c r="P26" s="10">
        <v>2937</v>
      </c>
      <c r="R26" s="25">
        <f t="shared" si="5"/>
        <v>39.105820105820108</v>
      </c>
      <c r="S26" s="10">
        <v>25658</v>
      </c>
      <c r="T26" s="10">
        <v>6075</v>
      </c>
      <c r="U26" s="10">
        <v>14001</v>
      </c>
      <c r="W26" s="12">
        <f t="shared" si="6"/>
        <v>241.97883597883597</v>
      </c>
      <c r="X26" s="10">
        <v>5245</v>
      </c>
      <c r="Y26" s="10">
        <v>870</v>
      </c>
      <c r="AA26" s="12">
        <f t="shared" si="7"/>
        <v>653.06349206349205</v>
      </c>
      <c r="AB26" s="10">
        <v>372</v>
      </c>
      <c r="AC26" s="10">
        <v>0</v>
      </c>
      <c r="AD26" s="10">
        <v>0</v>
      </c>
      <c r="AF26" s="12">
        <f>SUM(AB26:AC26:AD26:AE26)/(B26/1000)</f>
        <v>1.9682539682539681</v>
      </c>
      <c r="AG26" s="10">
        <v>1031007</v>
      </c>
      <c r="AH26" s="13">
        <f t="shared" si="8"/>
        <v>5455.063492063492</v>
      </c>
      <c r="AI26" s="25">
        <f t="shared" si="9"/>
        <v>11.971693693641265</v>
      </c>
      <c r="AJ26" s="25">
        <f t="shared" si="10"/>
        <v>3.6081229322400328E-2</v>
      </c>
      <c r="AO26" s="12" t="s">
        <v>138</v>
      </c>
      <c r="AP26" s="12" t="s">
        <v>138</v>
      </c>
      <c r="AQ26" s="12" t="s">
        <v>138</v>
      </c>
      <c r="AR26" s="11">
        <v>13</v>
      </c>
      <c r="AS26" s="10">
        <v>70</v>
      </c>
    </row>
    <row r="27" spans="1:45" x14ac:dyDescent="0.25">
      <c r="A27" s="5" t="s">
        <v>53</v>
      </c>
      <c r="B27" s="10">
        <v>256070</v>
      </c>
      <c r="C27" s="10">
        <v>1672508</v>
      </c>
      <c r="D27" s="18">
        <f t="shared" si="0"/>
        <v>6.5314484320693564</v>
      </c>
      <c r="E27" s="10">
        <v>18658</v>
      </c>
      <c r="F27" s="10">
        <v>72203</v>
      </c>
      <c r="H27" s="25">
        <f t="shared" si="1"/>
        <v>354.82875776154958</v>
      </c>
      <c r="I27" s="10">
        <v>7450</v>
      </c>
      <c r="J27" s="10">
        <v>10618</v>
      </c>
      <c r="L27" s="10">
        <f t="shared" si="2"/>
        <v>29.093607216776665</v>
      </c>
      <c r="M27" s="10">
        <f t="shared" si="3"/>
        <v>41.465224352716056</v>
      </c>
      <c r="N27" s="25">
        <f t="shared" si="4"/>
        <v>70.558831569492725</v>
      </c>
      <c r="O27" s="10">
        <v>3510</v>
      </c>
      <c r="P27" s="10">
        <v>52</v>
      </c>
      <c r="R27" s="25">
        <f t="shared" si="5"/>
        <v>13.910258913578319</v>
      </c>
      <c r="S27" s="10">
        <v>19693</v>
      </c>
      <c r="T27" s="10">
        <v>4826</v>
      </c>
      <c r="U27" s="10">
        <v>12044</v>
      </c>
      <c r="W27" s="12">
        <f t="shared" si="6"/>
        <v>142.78517592845708</v>
      </c>
      <c r="X27" s="10">
        <v>12375</v>
      </c>
      <c r="Y27" s="10">
        <v>91</v>
      </c>
      <c r="AA27" s="12">
        <f t="shared" si="7"/>
        <v>630.76502518842506</v>
      </c>
      <c r="AB27" s="10">
        <v>1870</v>
      </c>
      <c r="AC27" s="10">
        <v>3242</v>
      </c>
      <c r="AD27" s="10">
        <v>1327</v>
      </c>
      <c r="AF27" s="12">
        <f>SUM(AB27:AC27:AD27:AE27)/(B27/1000)</f>
        <v>25.145468036083884</v>
      </c>
      <c r="AG27" s="10">
        <v>1349619</v>
      </c>
      <c r="AH27" s="13">
        <f t="shared" si="8"/>
        <v>5270.5080642011953</v>
      </c>
      <c r="AI27" s="25">
        <f t="shared" si="9"/>
        <v>11.967822029772847</v>
      </c>
      <c r="AJ27" s="25">
        <f t="shared" si="10"/>
        <v>0.47709761051081823</v>
      </c>
      <c r="AO27" s="12" t="s">
        <v>138</v>
      </c>
      <c r="AP27" s="12" t="s">
        <v>138</v>
      </c>
      <c r="AQ27" s="12" t="s">
        <v>138</v>
      </c>
      <c r="AR27" s="11">
        <v>11.9</v>
      </c>
      <c r="AS27" s="10">
        <v>66</v>
      </c>
    </row>
    <row r="28" spans="1:45" x14ac:dyDescent="0.25">
      <c r="A28" s="5" t="s">
        <v>54</v>
      </c>
      <c r="B28" s="10">
        <v>53190</v>
      </c>
      <c r="C28" s="10">
        <v>349806</v>
      </c>
      <c r="D28" s="18">
        <f t="shared" si="0"/>
        <v>6.5765369430344052</v>
      </c>
      <c r="E28" s="10">
        <v>1150</v>
      </c>
      <c r="F28" s="10">
        <v>11031</v>
      </c>
      <c r="H28" s="25">
        <f t="shared" si="1"/>
        <v>229.00921225794323</v>
      </c>
      <c r="I28" s="10">
        <v>933</v>
      </c>
      <c r="J28" s="10">
        <v>2358</v>
      </c>
      <c r="L28" s="10">
        <f t="shared" si="2"/>
        <v>17.540891144952059</v>
      </c>
      <c r="M28" s="10">
        <f t="shared" si="3"/>
        <v>44.33164128595601</v>
      </c>
      <c r="N28" s="25">
        <f t="shared" si="4"/>
        <v>61.872532430908066</v>
      </c>
      <c r="O28" s="10">
        <v>594</v>
      </c>
      <c r="P28" s="10">
        <v>92</v>
      </c>
      <c r="R28" s="25">
        <f t="shared" si="5"/>
        <v>12.897161120511376</v>
      </c>
      <c r="S28" s="10">
        <v>4432</v>
      </c>
      <c r="T28" s="10">
        <v>901</v>
      </c>
      <c r="U28" s="10">
        <v>1531</v>
      </c>
      <c r="W28" s="12">
        <f t="shared" si="6"/>
        <v>129.04681331077271</v>
      </c>
      <c r="X28" s="10">
        <v>1619</v>
      </c>
      <c r="Y28" s="10">
        <v>432</v>
      </c>
      <c r="AA28" s="12">
        <f t="shared" si="7"/>
        <v>471.38559879676632</v>
      </c>
      <c r="AB28" s="10">
        <v>221</v>
      </c>
      <c r="AC28" s="10">
        <v>1593</v>
      </c>
      <c r="AD28" s="10">
        <v>0</v>
      </c>
      <c r="AF28" s="12">
        <f>SUM(AB28:AC28:AD28:AE28)/(B28/1000)</f>
        <v>34.104154916337656</v>
      </c>
      <c r="AG28" s="10">
        <v>244731</v>
      </c>
      <c r="AH28" s="13">
        <f t="shared" si="8"/>
        <v>4601.0716300056401</v>
      </c>
      <c r="AI28" s="25">
        <f t="shared" si="9"/>
        <v>10.245126281509085</v>
      </c>
      <c r="AJ28" s="25">
        <f t="shared" si="10"/>
        <v>0.74122199476159534</v>
      </c>
      <c r="AO28" s="12" t="s">
        <v>138</v>
      </c>
      <c r="AP28" s="12" t="s">
        <v>138</v>
      </c>
      <c r="AQ28" s="12" t="s">
        <v>138</v>
      </c>
      <c r="AR28" s="11">
        <v>11.1</v>
      </c>
      <c r="AS28" s="10">
        <v>49</v>
      </c>
    </row>
    <row r="29" spans="1:45" x14ac:dyDescent="0.25">
      <c r="A29" s="5" t="s">
        <v>55</v>
      </c>
      <c r="B29" s="10">
        <v>340900</v>
      </c>
      <c r="C29" s="10">
        <v>2404442</v>
      </c>
      <c r="D29" s="18">
        <f t="shared" si="0"/>
        <v>7.0532179524787324</v>
      </c>
      <c r="E29" s="10">
        <v>10929</v>
      </c>
      <c r="F29" s="10">
        <v>52602</v>
      </c>
      <c r="H29" s="25">
        <f t="shared" si="1"/>
        <v>186.36256966852451</v>
      </c>
      <c r="I29" s="10">
        <v>3727</v>
      </c>
      <c r="J29" s="10">
        <v>9100</v>
      </c>
      <c r="L29" s="10">
        <f t="shared" si="2"/>
        <v>10.932824875330009</v>
      </c>
      <c r="M29" s="10">
        <f t="shared" si="3"/>
        <v>26.69404517453799</v>
      </c>
      <c r="N29" s="25">
        <f t="shared" si="4"/>
        <v>37.626870049867996</v>
      </c>
      <c r="O29" s="10">
        <v>3852</v>
      </c>
      <c r="P29" s="10">
        <v>1538</v>
      </c>
      <c r="R29" s="25">
        <f t="shared" si="5"/>
        <v>15.811088295687886</v>
      </c>
      <c r="S29" s="10">
        <v>16955</v>
      </c>
      <c r="T29" s="10">
        <v>17454</v>
      </c>
      <c r="U29" s="10">
        <v>9677</v>
      </c>
      <c r="W29" s="12">
        <f t="shared" si="6"/>
        <v>129.3223819301848</v>
      </c>
      <c r="X29" s="10">
        <v>5877</v>
      </c>
      <c r="Y29" s="10">
        <v>88</v>
      </c>
      <c r="AA29" s="12">
        <f t="shared" si="7"/>
        <v>386.62070988559697</v>
      </c>
      <c r="AB29" s="10">
        <v>43</v>
      </c>
      <c r="AC29" s="10">
        <v>59903</v>
      </c>
      <c r="AD29" s="10">
        <v>6677</v>
      </c>
      <c r="AF29" s="12">
        <f>SUM(AB29:AC29:AD29:AE29)/(B29/1000)</f>
        <v>195.43267820475214</v>
      </c>
      <c r="AG29" s="10">
        <v>1600214</v>
      </c>
      <c r="AH29" s="13">
        <f t="shared" si="8"/>
        <v>4694.0862422997952</v>
      </c>
      <c r="AI29" s="25">
        <f t="shared" si="9"/>
        <v>8.2363358900747023</v>
      </c>
      <c r="AJ29" s="25">
        <f t="shared" si="10"/>
        <v>4.1633806478383519</v>
      </c>
      <c r="AO29" s="12" t="s">
        <v>138</v>
      </c>
      <c r="AP29" s="12" t="s">
        <v>138</v>
      </c>
      <c r="AQ29" s="12" t="s">
        <v>138</v>
      </c>
      <c r="AR29" s="11">
        <v>10.6</v>
      </c>
      <c r="AS29" s="10">
        <v>64</v>
      </c>
    </row>
    <row r="30" spans="1:45" x14ac:dyDescent="0.25">
      <c r="A30" s="5" t="s">
        <v>56</v>
      </c>
      <c r="B30" s="10">
        <v>142600</v>
      </c>
      <c r="C30" s="10">
        <v>8531081</v>
      </c>
      <c r="D30" s="18">
        <f t="shared" si="0"/>
        <v>59.825252454417949</v>
      </c>
      <c r="E30" s="10">
        <v>11430</v>
      </c>
      <c r="F30" s="10">
        <v>67593</v>
      </c>
      <c r="H30" s="25">
        <f t="shared" si="1"/>
        <v>554.15848527349226</v>
      </c>
      <c r="I30" s="10">
        <v>1838</v>
      </c>
      <c r="J30" s="10">
        <v>3507</v>
      </c>
      <c r="L30" s="10">
        <f t="shared" si="2"/>
        <v>12.889200561009819</v>
      </c>
      <c r="M30" s="10">
        <f t="shared" si="3"/>
        <v>24.593267882187938</v>
      </c>
      <c r="N30" s="25">
        <f t="shared" si="4"/>
        <v>37.48246844319776</v>
      </c>
      <c r="O30" s="10">
        <v>2783</v>
      </c>
      <c r="P30" s="10">
        <v>1810</v>
      </c>
      <c r="R30" s="25">
        <f t="shared" si="5"/>
        <v>32.208976157082752</v>
      </c>
      <c r="S30" s="10">
        <v>19999</v>
      </c>
      <c r="T30" s="10">
        <v>3672</v>
      </c>
      <c r="U30" s="10">
        <v>20822</v>
      </c>
      <c r="W30" s="12">
        <f t="shared" si="6"/>
        <v>312.01262272089764</v>
      </c>
      <c r="X30" s="10">
        <v>6057</v>
      </c>
      <c r="Y30" s="10">
        <v>45</v>
      </c>
      <c r="AA30" s="12">
        <f t="shared" si="7"/>
        <v>978.65357643758773</v>
      </c>
      <c r="AB30" s="10">
        <v>9645</v>
      </c>
      <c r="AC30" s="10">
        <v>2457</v>
      </c>
      <c r="AD30" s="10">
        <v>0</v>
      </c>
      <c r="AF30" s="12">
        <f>SUM(AB30:AC30:AD30:AE30)/(B30/1000)</f>
        <v>84.866760168302946</v>
      </c>
      <c r="AG30" s="10">
        <v>4224500</v>
      </c>
      <c r="AH30" s="13">
        <f t="shared" si="8"/>
        <v>29624.82468443198</v>
      </c>
      <c r="AI30" s="25">
        <f t="shared" si="9"/>
        <v>3.3034915374600544</v>
      </c>
      <c r="AJ30" s="25">
        <f t="shared" si="10"/>
        <v>0.28647177180731442</v>
      </c>
      <c r="AO30" s="12" t="s">
        <v>138</v>
      </c>
      <c r="AP30" s="12" t="s">
        <v>138</v>
      </c>
      <c r="AQ30" s="12" t="s">
        <v>138</v>
      </c>
      <c r="AR30" s="11">
        <v>11.7</v>
      </c>
      <c r="AS30" s="10">
        <v>61</v>
      </c>
    </row>
    <row r="31" spans="1:45" x14ac:dyDescent="0.25">
      <c r="A31" s="5" t="s">
        <v>57</v>
      </c>
      <c r="B31" s="10">
        <v>145440</v>
      </c>
      <c r="C31" s="10">
        <v>960954</v>
      </c>
      <c r="D31" s="18">
        <f t="shared" si="0"/>
        <v>6.6072194719471948</v>
      </c>
      <c r="E31" s="10">
        <v>18054</v>
      </c>
      <c r="F31" s="10">
        <v>33347</v>
      </c>
      <c r="H31" s="25">
        <f t="shared" si="1"/>
        <v>353.41721672167216</v>
      </c>
      <c r="I31" s="10">
        <v>3875</v>
      </c>
      <c r="J31" s="10">
        <v>13299</v>
      </c>
      <c r="L31" s="10">
        <f t="shared" si="2"/>
        <v>26.643289328932894</v>
      </c>
      <c r="M31" s="10">
        <f t="shared" si="3"/>
        <v>91.439768976897696</v>
      </c>
      <c r="N31" s="25">
        <f t="shared" si="4"/>
        <v>118.08305830583059</v>
      </c>
      <c r="O31" s="10">
        <v>2278</v>
      </c>
      <c r="P31" s="10">
        <v>728</v>
      </c>
      <c r="R31" s="25">
        <f t="shared" si="5"/>
        <v>20.668316831683168</v>
      </c>
      <c r="S31" s="10">
        <v>24348</v>
      </c>
      <c r="T31" s="10">
        <v>9791</v>
      </c>
      <c r="U31" s="10">
        <v>6011</v>
      </c>
      <c r="W31" s="12">
        <f t="shared" si="6"/>
        <v>276.05885588558857</v>
      </c>
      <c r="X31" s="10">
        <v>5416</v>
      </c>
      <c r="Y31" s="10">
        <v>2500</v>
      </c>
      <c r="AA31" s="12">
        <f t="shared" si="7"/>
        <v>822.65539053905388</v>
      </c>
      <c r="AB31" s="10">
        <v>1156</v>
      </c>
      <c r="AC31" s="10">
        <v>53699</v>
      </c>
      <c r="AD31" s="10">
        <v>11593</v>
      </c>
      <c r="AE31" s="10">
        <v>10161</v>
      </c>
      <c r="AF31" s="12">
        <f>SUM(AB31:AC31:AD31:AE31)/(B31/1000)</f>
        <v>526.73954895489555</v>
      </c>
      <c r="AG31" s="10">
        <v>817251</v>
      </c>
      <c r="AH31" s="13">
        <f t="shared" si="8"/>
        <v>5619.1625412541252</v>
      </c>
      <c r="AI31" s="25">
        <f t="shared" si="9"/>
        <v>14.640177864572818</v>
      </c>
      <c r="AJ31" s="25">
        <f t="shared" si="10"/>
        <v>9.3739866944182406</v>
      </c>
      <c r="AO31" s="12" t="s">
        <v>138</v>
      </c>
      <c r="AP31" s="12" t="s">
        <v>138</v>
      </c>
      <c r="AQ31" s="12" t="s">
        <v>138</v>
      </c>
      <c r="AR31" s="11">
        <v>10.199999999999999</v>
      </c>
      <c r="AS31" s="10">
        <v>43</v>
      </c>
    </row>
  </sheetData>
  <mergeCells count="7">
    <mergeCell ref="AK1:AQ1"/>
    <mergeCell ref="AR1:AS1"/>
    <mergeCell ref="E1:G1"/>
    <mergeCell ref="I1:K1"/>
    <mergeCell ref="O1:Q1"/>
    <mergeCell ref="S1:V1"/>
    <mergeCell ref="AB1:AC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3"/>
  <sheetViews>
    <sheetView topLeftCell="S2" zoomScale="64" zoomScaleNormal="64" workbookViewId="0">
      <selection activeCell="AO4" sqref="AO4:AQ31"/>
    </sheetView>
  </sheetViews>
  <sheetFormatPr defaultRowHeight="15" x14ac:dyDescent="0.25"/>
  <cols>
    <col min="1" max="1" width="19.7109375" style="5" customWidth="1"/>
    <col min="3" max="3" width="11.570312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1.4257812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0" t="s">
        <v>140</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6" t="s">
        <v>14</v>
      </c>
      <c r="Q2" s="15" t="s">
        <v>62</v>
      </c>
      <c r="R2" s="8"/>
      <c r="S2" s="6" t="s">
        <v>15</v>
      </c>
      <c r="T2" s="6" t="s">
        <v>16</v>
      </c>
      <c r="U2" s="6" t="s">
        <v>17</v>
      </c>
      <c r="V2" s="15" t="s">
        <v>62</v>
      </c>
      <c r="W2" s="8"/>
      <c r="X2" s="6" t="s">
        <v>18</v>
      </c>
      <c r="Y2" s="6" t="s">
        <v>19</v>
      </c>
      <c r="Z2" s="15" t="s">
        <v>62</v>
      </c>
      <c r="AA2" s="8"/>
      <c r="AB2" s="6" t="s">
        <v>20</v>
      </c>
      <c r="AC2" s="6" t="s">
        <v>21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B3" s="10"/>
      <c r="C3" s="10"/>
      <c r="E3" s="10"/>
      <c r="F3" s="10"/>
      <c r="I3" s="10"/>
      <c r="J3" s="10"/>
      <c r="K3" s="10"/>
      <c r="O3" s="10"/>
      <c r="P3" s="10"/>
      <c r="R3" s="25"/>
      <c r="S3" s="10"/>
      <c r="T3" s="10"/>
      <c r="U3" s="10"/>
      <c r="X3" s="10"/>
      <c r="Y3" s="10"/>
      <c r="AB3" s="10"/>
      <c r="AC3" s="10"/>
      <c r="AD3" s="10"/>
      <c r="AE3" s="10"/>
      <c r="AG3" s="10"/>
      <c r="AR3" s="11"/>
      <c r="AS3" s="10"/>
    </row>
    <row r="4" spans="1:49" x14ac:dyDescent="0.25">
      <c r="A4" s="5" t="s">
        <v>30</v>
      </c>
      <c r="B4" s="10">
        <v>171900</v>
      </c>
      <c r="C4" s="10">
        <v>1119617</v>
      </c>
      <c r="D4" s="18">
        <f t="shared" ref="D4:D31" si="0">C4/B4</f>
        <v>6.5131878999418262</v>
      </c>
      <c r="E4" s="10">
        <v>21519</v>
      </c>
      <c r="F4" s="10">
        <v>50641</v>
      </c>
      <c r="H4" s="25">
        <f t="shared" ref="H4:H31" si="1">(E4+F4)/(B4/1000)</f>
        <v>419.77894124490984</v>
      </c>
      <c r="I4" s="10">
        <v>3811</v>
      </c>
      <c r="J4" s="10">
        <v>15704</v>
      </c>
      <c r="L4" s="10">
        <f t="shared" ref="L4:L31" si="2">I4/(B4/1000)</f>
        <v>22.169866201279813</v>
      </c>
      <c r="M4" s="10">
        <f t="shared" ref="M4:M31" si="3">J4/(B4/1000)</f>
        <v>91.355439208842341</v>
      </c>
      <c r="N4" s="25">
        <f t="shared" ref="N4:N31" si="4">(I4+J4+K4)/(B4/1000)</f>
        <v>113.52530541012216</v>
      </c>
      <c r="O4" s="10">
        <v>6094</v>
      </c>
      <c r="P4" s="10">
        <v>1355</v>
      </c>
      <c r="R4" s="25">
        <f t="shared" ref="R4:R31" si="5">(O4+P4+Q4)/(B4/1000)</f>
        <v>43.333333333333329</v>
      </c>
      <c r="S4" s="10">
        <v>30246</v>
      </c>
      <c r="T4" s="10">
        <v>2857</v>
      </c>
      <c r="U4" s="10">
        <v>5485</v>
      </c>
      <c r="W4" s="12">
        <f t="shared" ref="W4:W31" si="6">(S4+T4+U4+V4)/(B4/1000)</f>
        <v>224.47934845840604</v>
      </c>
      <c r="X4" s="10">
        <v>5637</v>
      </c>
      <c r="Y4" s="10">
        <v>65</v>
      </c>
      <c r="AA4" s="12">
        <f t="shared" ref="AA4:AA31" si="7">(E4+F4+G4+I4+J4+K4+O4+P4+Q4+S4+T4+U4+V4+X4+Y4+Z4)/(B4/1000)</f>
        <v>834.28737638161715</v>
      </c>
      <c r="AB4" s="10">
        <v>12018</v>
      </c>
      <c r="AC4" s="10">
        <v>4073</v>
      </c>
      <c r="AD4" s="10">
        <v>4075</v>
      </c>
      <c r="AE4" s="10">
        <v>0</v>
      </c>
      <c r="AF4" s="12">
        <f>SUM(AB4:AC4:AD4:AE4)/(B4/1000)</f>
        <v>117.31239092495636</v>
      </c>
      <c r="AG4" s="10">
        <v>856242</v>
      </c>
      <c r="AH4">
        <f t="shared" ref="AH4:AH31" si="8">AG4/(B4/1000)</f>
        <v>4981.047120418848</v>
      </c>
      <c r="AI4" s="25">
        <f t="shared" ref="AI4:AI31" si="9">AA4/AH4*100</f>
        <v>16.749236781190362</v>
      </c>
      <c r="AJ4" s="25">
        <f t="shared" ref="AJ4:AJ31" si="10">AF4/AH4*100</f>
        <v>2.3551752892289795</v>
      </c>
      <c r="AO4" s="12" t="s">
        <v>138</v>
      </c>
      <c r="AP4" s="12" t="s">
        <v>138</v>
      </c>
      <c r="AQ4" s="12" t="s">
        <v>138</v>
      </c>
      <c r="AR4" s="11">
        <v>12.2</v>
      </c>
      <c r="AS4" s="10">
        <v>54</v>
      </c>
    </row>
    <row r="5" spans="1:49" x14ac:dyDescent="0.25">
      <c r="A5" s="5" t="s">
        <v>31</v>
      </c>
      <c r="B5" s="10">
        <v>123100</v>
      </c>
      <c r="C5" s="10">
        <v>1081547</v>
      </c>
      <c r="D5" s="18">
        <f t="shared" si="0"/>
        <v>8.7859220146222583</v>
      </c>
      <c r="E5" s="10">
        <v>14790</v>
      </c>
      <c r="F5" s="10">
        <v>34123</v>
      </c>
      <c r="H5" s="25">
        <f t="shared" si="1"/>
        <v>397.34362307067425</v>
      </c>
      <c r="I5" s="10">
        <v>6052</v>
      </c>
      <c r="J5" s="10">
        <v>12466</v>
      </c>
      <c r="L5" s="10">
        <f t="shared" si="2"/>
        <v>49.163281884646629</v>
      </c>
      <c r="M5" s="10">
        <f t="shared" si="3"/>
        <v>101.2672623883022</v>
      </c>
      <c r="N5" s="25">
        <f t="shared" si="4"/>
        <v>150.43054427294882</v>
      </c>
      <c r="O5" s="10">
        <v>4933</v>
      </c>
      <c r="P5" s="10">
        <v>1055</v>
      </c>
      <c r="R5" s="25">
        <f t="shared" si="5"/>
        <v>48.643379366368805</v>
      </c>
      <c r="S5" s="10">
        <v>31385</v>
      </c>
      <c r="T5" s="10">
        <v>10495</v>
      </c>
      <c r="U5" s="10">
        <v>10582</v>
      </c>
      <c r="W5" s="12">
        <f t="shared" si="6"/>
        <v>426.17384240454919</v>
      </c>
      <c r="X5" s="10">
        <v>6037</v>
      </c>
      <c r="Y5" s="10">
        <v>2003</v>
      </c>
      <c r="AA5" s="12">
        <f t="shared" si="7"/>
        <v>1087.9041429731926</v>
      </c>
      <c r="AB5" s="10">
        <v>13711</v>
      </c>
      <c r="AC5" s="10">
        <v>3937</v>
      </c>
      <c r="AD5" s="10">
        <v>1350</v>
      </c>
      <c r="AE5" s="10">
        <v>0</v>
      </c>
      <c r="AF5" s="12">
        <f>SUM(AB5:AC5:AD5:AE5)/(B5/1000)</f>
        <v>154.3298131600325</v>
      </c>
      <c r="AG5" s="10">
        <v>1055551</v>
      </c>
      <c r="AH5">
        <f t="shared" si="8"/>
        <v>8574.7441104792852</v>
      </c>
      <c r="AI5" s="25">
        <f t="shared" si="9"/>
        <v>12.687307387326621</v>
      </c>
      <c r="AJ5" s="25">
        <f t="shared" si="10"/>
        <v>1.799818293952637</v>
      </c>
      <c r="AO5" s="12" t="s">
        <v>138</v>
      </c>
      <c r="AP5" s="12" t="s">
        <v>138</v>
      </c>
      <c r="AQ5" s="12" t="s">
        <v>138</v>
      </c>
      <c r="AR5" s="11">
        <v>12.9</v>
      </c>
      <c r="AS5" s="10">
        <v>62</v>
      </c>
    </row>
    <row r="6" spans="1:49" x14ac:dyDescent="0.25">
      <c r="A6" s="5" t="s">
        <v>32</v>
      </c>
      <c r="B6" s="10">
        <v>119600</v>
      </c>
      <c r="C6" s="10">
        <v>599744</v>
      </c>
      <c r="D6" s="18">
        <f t="shared" si="0"/>
        <v>5.0145819397993314</v>
      </c>
      <c r="E6" s="10">
        <v>15165</v>
      </c>
      <c r="F6" s="10">
        <v>25594</v>
      </c>
      <c r="H6" s="25">
        <f t="shared" si="1"/>
        <v>340.79431438127091</v>
      </c>
      <c r="I6" s="10">
        <v>2080</v>
      </c>
      <c r="J6" s="10">
        <v>10818</v>
      </c>
      <c r="L6" s="10">
        <f t="shared" si="2"/>
        <v>17.391304347826086</v>
      </c>
      <c r="M6" s="10">
        <f t="shared" si="3"/>
        <v>90.451505016722408</v>
      </c>
      <c r="N6" s="25">
        <f t="shared" si="4"/>
        <v>107.8428093645485</v>
      </c>
      <c r="O6" s="10">
        <v>2245</v>
      </c>
      <c r="P6" s="10">
        <v>479</v>
      </c>
      <c r="R6" s="25">
        <f t="shared" si="5"/>
        <v>22.775919732441473</v>
      </c>
      <c r="S6" s="10">
        <v>9587</v>
      </c>
      <c r="T6" s="10">
        <v>772</v>
      </c>
      <c r="U6" s="10">
        <v>5053</v>
      </c>
      <c r="W6" s="12">
        <f t="shared" si="6"/>
        <v>128.86287625418061</v>
      </c>
      <c r="X6" s="10">
        <v>5011</v>
      </c>
      <c r="Y6" s="10">
        <v>124</v>
      </c>
      <c r="AA6" s="12">
        <f t="shared" si="7"/>
        <v>643.21070234113711</v>
      </c>
      <c r="AB6" s="10">
        <v>677</v>
      </c>
      <c r="AC6" s="10">
        <v>17171</v>
      </c>
      <c r="AD6" s="10">
        <v>2120</v>
      </c>
      <c r="AE6" s="10">
        <v>0</v>
      </c>
      <c r="AF6" s="12">
        <f>SUM(AB6:AC6:AD6:AE6)/(B6/1000)</f>
        <v>166.95652173913044</v>
      </c>
      <c r="AG6" s="10">
        <v>693885</v>
      </c>
      <c r="AH6">
        <f t="shared" si="8"/>
        <v>5801.7140468227426</v>
      </c>
      <c r="AI6" s="25">
        <f t="shared" si="9"/>
        <v>11.086563335423016</v>
      </c>
      <c r="AJ6" s="25">
        <f t="shared" si="10"/>
        <v>2.8777102834043102</v>
      </c>
      <c r="AO6" s="12" t="s">
        <v>138</v>
      </c>
      <c r="AP6" s="12" t="s">
        <v>138</v>
      </c>
      <c r="AQ6" s="12" t="s">
        <v>138</v>
      </c>
      <c r="AR6" s="11">
        <v>11.4</v>
      </c>
      <c r="AS6" s="10">
        <v>58</v>
      </c>
    </row>
    <row r="7" spans="1:49" x14ac:dyDescent="0.25">
      <c r="A7" s="5" t="s">
        <v>33</v>
      </c>
      <c r="B7" s="10">
        <v>275400</v>
      </c>
      <c r="C7" s="10">
        <v>1531352</v>
      </c>
      <c r="D7" s="18">
        <f t="shared" si="0"/>
        <v>5.5604647785039942</v>
      </c>
      <c r="E7" s="10">
        <v>8245</v>
      </c>
      <c r="F7" s="10">
        <v>50931</v>
      </c>
      <c r="H7" s="25">
        <f t="shared" si="1"/>
        <v>214.87291212781412</v>
      </c>
      <c r="I7" s="10">
        <v>3886</v>
      </c>
      <c r="J7" s="10">
        <v>10431</v>
      </c>
      <c r="L7" s="10">
        <f t="shared" si="2"/>
        <v>14.110384894698621</v>
      </c>
      <c r="M7" s="10">
        <f t="shared" si="3"/>
        <v>37.875816993464056</v>
      </c>
      <c r="N7" s="25">
        <f t="shared" si="4"/>
        <v>51.986201888162675</v>
      </c>
      <c r="O7" s="10">
        <v>3466</v>
      </c>
      <c r="P7" s="10">
        <v>1094</v>
      </c>
      <c r="R7" s="25">
        <f t="shared" si="5"/>
        <v>16.557734204793029</v>
      </c>
      <c r="S7" s="10">
        <v>32412</v>
      </c>
      <c r="T7" s="10">
        <v>11484</v>
      </c>
      <c r="U7" s="10">
        <v>5447</v>
      </c>
      <c r="W7" s="12">
        <f t="shared" si="6"/>
        <v>179.16848220769791</v>
      </c>
      <c r="X7" s="10">
        <v>6343</v>
      </c>
      <c r="Y7" s="10">
        <v>127</v>
      </c>
      <c r="AA7" s="12">
        <f t="shared" si="7"/>
        <v>486.07843137254906</v>
      </c>
      <c r="AB7" s="10">
        <v>16005</v>
      </c>
      <c r="AC7" s="10">
        <v>44128</v>
      </c>
      <c r="AD7" s="10">
        <v>0</v>
      </c>
      <c r="AE7" s="10">
        <v>0</v>
      </c>
      <c r="AF7" s="12">
        <f>SUM(AB7:AC7:AD7:AE7)/(B7/1000)</f>
        <v>218.34785766158316</v>
      </c>
      <c r="AG7" s="10">
        <v>1164735</v>
      </c>
      <c r="AH7">
        <f t="shared" si="8"/>
        <v>4229.248366013072</v>
      </c>
      <c r="AI7" s="25">
        <f t="shared" si="9"/>
        <v>11.493258123092378</v>
      </c>
      <c r="AJ7" s="25">
        <f t="shared" si="10"/>
        <v>5.1628052733025109</v>
      </c>
      <c r="AO7" s="12" t="s">
        <v>138</v>
      </c>
      <c r="AP7" s="12" t="s">
        <v>138</v>
      </c>
      <c r="AQ7" s="12" t="s">
        <v>138</v>
      </c>
      <c r="AR7" s="11">
        <v>11.5</v>
      </c>
      <c r="AS7" s="10">
        <v>53</v>
      </c>
    </row>
    <row r="8" spans="1:49" x14ac:dyDescent="0.25">
      <c r="A8" s="5" t="s">
        <v>34</v>
      </c>
      <c r="B8" s="10">
        <v>64820</v>
      </c>
      <c r="C8" s="10">
        <v>1048392</v>
      </c>
      <c r="D8" s="18">
        <f t="shared" si="0"/>
        <v>16.173896945387227</v>
      </c>
      <c r="E8" s="10">
        <v>2928</v>
      </c>
      <c r="F8" s="10">
        <v>19771</v>
      </c>
      <c r="H8" s="25">
        <f t="shared" si="1"/>
        <v>350.18512804689914</v>
      </c>
      <c r="I8" s="10">
        <v>1211</v>
      </c>
      <c r="J8" s="10">
        <v>2239</v>
      </c>
      <c r="L8" s="10">
        <f t="shared" si="2"/>
        <v>18.682505399568036</v>
      </c>
      <c r="M8" s="10">
        <f t="shared" si="3"/>
        <v>34.541808083924721</v>
      </c>
      <c r="N8" s="25">
        <f t="shared" si="4"/>
        <v>53.224313483492757</v>
      </c>
      <c r="O8" s="10">
        <v>857</v>
      </c>
      <c r="P8" s="10">
        <v>250</v>
      </c>
      <c r="R8" s="25">
        <f t="shared" si="5"/>
        <v>17.078062326442456</v>
      </c>
      <c r="S8" s="10">
        <v>8690</v>
      </c>
      <c r="T8" s="10">
        <v>690</v>
      </c>
      <c r="U8" s="10">
        <v>2642</v>
      </c>
      <c r="W8" s="12">
        <f t="shared" si="6"/>
        <v>185.46744831842025</v>
      </c>
      <c r="X8" s="10">
        <v>1887</v>
      </c>
      <c r="Y8" s="10">
        <v>30</v>
      </c>
      <c r="AA8" s="12">
        <f t="shared" si="7"/>
        <v>635.5291576673867</v>
      </c>
      <c r="AB8" s="10">
        <v>11851</v>
      </c>
      <c r="AC8" s="10">
        <v>4915</v>
      </c>
      <c r="AD8" s="10">
        <v>0</v>
      </c>
      <c r="AE8" s="10">
        <v>0</v>
      </c>
      <c r="AF8" s="12">
        <f>SUM(AB8:AC8:AD8:AE8)/(B8/1000)</f>
        <v>258.65473619253322</v>
      </c>
      <c r="AG8" s="10">
        <v>581868</v>
      </c>
      <c r="AH8">
        <f t="shared" si="8"/>
        <v>8976.673866090714</v>
      </c>
      <c r="AI8" s="25">
        <f t="shared" si="9"/>
        <v>7.0797844184591687</v>
      </c>
      <c r="AJ8" s="25">
        <f t="shared" si="10"/>
        <v>2.8814095293090531</v>
      </c>
      <c r="AO8" s="12" t="s">
        <v>138</v>
      </c>
      <c r="AP8" s="12" t="s">
        <v>138</v>
      </c>
      <c r="AQ8" s="12" t="s">
        <v>138</v>
      </c>
      <c r="AR8" s="11">
        <v>14.1</v>
      </c>
      <c r="AS8" s="10">
        <v>76</v>
      </c>
    </row>
    <row r="9" spans="1:49" x14ac:dyDescent="0.25">
      <c r="A9" s="5" t="s">
        <v>35</v>
      </c>
      <c r="B9" s="10">
        <v>115700</v>
      </c>
      <c r="C9" s="10">
        <v>674989</v>
      </c>
      <c r="D9" s="18">
        <f t="shared" si="0"/>
        <v>5.8339585133967153</v>
      </c>
      <c r="E9" s="10">
        <v>6263</v>
      </c>
      <c r="F9" s="10">
        <v>21731</v>
      </c>
      <c r="H9" s="25">
        <f t="shared" si="1"/>
        <v>241.9533275713051</v>
      </c>
      <c r="I9" s="10">
        <v>2995</v>
      </c>
      <c r="J9" s="10">
        <v>9904</v>
      </c>
      <c r="L9" s="10">
        <f t="shared" si="2"/>
        <v>25.885911840968021</v>
      </c>
      <c r="M9" s="10">
        <f t="shared" si="3"/>
        <v>85.600691443388072</v>
      </c>
      <c r="N9" s="25">
        <f t="shared" si="4"/>
        <v>111.48660328435609</v>
      </c>
      <c r="O9" s="10">
        <v>3092</v>
      </c>
      <c r="P9" s="10">
        <v>514</v>
      </c>
      <c r="R9" s="25">
        <f t="shared" si="5"/>
        <v>31.166810717372513</v>
      </c>
      <c r="S9" s="10">
        <v>19768</v>
      </c>
      <c r="T9" s="10">
        <v>1872</v>
      </c>
      <c r="U9" s="10">
        <v>4642</v>
      </c>
      <c r="W9" s="12">
        <f t="shared" si="6"/>
        <v>227.15643906655143</v>
      </c>
      <c r="X9" s="10">
        <v>4344</v>
      </c>
      <c r="Y9" s="10">
        <v>34</v>
      </c>
      <c r="AA9" s="12">
        <f t="shared" si="7"/>
        <v>649.60242005185819</v>
      </c>
      <c r="AB9" s="10">
        <v>1087</v>
      </c>
      <c r="AC9" s="10">
        <v>24516</v>
      </c>
      <c r="AD9" s="10">
        <v>0</v>
      </c>
      <c r="AE9" s="10">
        <v>0</v>
      </c>
      <c r="AF9" s="12">
        <f>SUM(AB9:AC9:AD9:AE9)/(B9/1000)</f>
        <v>221.2878133102852</v>
      </c>
      <c r="AG9" s="10">
        <v>573158</v>
      </c>
      <c r="AH9">
        <f t="shared" si="8"/>
        <v>4953.8288677614519</v>
      </c>
      <c r="AI9" s="25">
        <f t="shared" si="9"/>
        <v>13.113138087577944</v>
      </c>
      <c r="AJ9" s="25">
        <f t="shared" si="10"/>
        <v>4.4670056075288134</v>
      </c>
      <c r="AO9" s="12" t="s">
        <v>138</v>
      </c>
      <c r="AP9" s="12" t="s">
        <v>138</v>
      </c>
      <c r="AQ9" s="12" t="s">
        <v>138</v>
      </c>
      <c r="AR9" s="11">
        <v>11.5</v>
      </c>
      <c r="AS9" s="10">
        <v>58</v>
      </c>
    </row>
    <row r="10" spans="1:49" x14ac:dyDescent="0.25">
      <c r="A10" s="5" t="s">
        <v>36</v>
      </c>
      <c r="B10" s="10">
        <v>77550</v>
      </c>
      <c r="C10" s="10">
        <v>1241649</v>
      </c>
      <c r="D10" s="18">
        <f t="shared" si="0"/>
        <v>16.010947775628626</v>
      </c>
      <c r="E10" s="10">
        <v>6546</v>
      </c>
      <c r="F10" s="10">
        <v>20080</v>
      </c>
      <c r="H10" s="25">
        <f t="shared" si="1"/>
        <v>343.3397807865893</v>
      </c>
      <c r="I10" s="10">
        <v>1441</v>
      </c>
      <c r="J10" s="10">
        <v>4938</v>
      </c>
      <c r="L10" s="10">
        <f t="shared" si="2"/>
        <v>18.581560283687946</v>
      </c>
      <c r="M10" s="10">
        <f t="shared" si="3"/>
        <v>63.67504835589942</v>
      </c>
      <c r="N10" s="25">
        <f t="shared" si="4"/>
        <v>82.25660863958737</v>
      </c>
      <c r="O10" s="10">
        <v>1527</v>
      </c>
      <c r="P10" s="10">
        <v>414</v>
      </c>
      <c r="R10" s="25">
        <f t="shared" si="5"/>
        <v>25.029013539651839</v>
      </c>
      <c r="S10" s="10">
        <v>0</v>
      </c>
      <c r="T10" s="10">
        <v>3725</v>
      </c>
      <c r="U10" s="10">
        <v>6367</v>
      </c>
      <c r="W10" s="12">
        <f t="shared" si="6"/>
        <v>130.13539651837525</v>
      </c>
      <c r="X10" s="10">
        <v>5124</v>
      </c>
      <c r="Y10" s="10">
        <v>36</v>
      </c>
      <c r="AA10" s="12">
        <f t="shared" si="7"/>
        <v>647.2985170857512</v>
      </c>
      <c r="AB10" s="10">
        <v>0</v>
      </c>
      <c r="AC10" s="10">
        <v>0</v>
      </c>
      <c r="AD10" s="30">
        <v>508</v>
      </c>
      <c r="AE10" s="10">
        <v>0</v>
      </c>
      <c r="AF10" s="12">
        <f>SUM(AB10:AC10:AD10:AE10)/(B10/1000)</f>
        <v>6.5506125080593165</v>
      </c>
      <c r="AG10" s="10">
        <v>639531</v>
      </c>
      <c r="AH10">
        <f t="shared" si="8"/>
        <v>8246.69245647969</v>
      </c>
      <c r="AI10" s="25">
        <f t="shared" si="9"/>
        <v>7.8491894841688685</v>
      </c>
      <c r="AJ10" s="25">
        <f t="shared" si="10"/>
        <v>7.9433209648945874E-2</v>
      </c>
      <c r="AO10" s="12" t="s">
        <v>138</v>
      </c>
      <c r="AP10" s="12" t="s">
        <v>138</v>
      </c>
      <c r="AQ10" s="12" t="s">
        <v>138</v>
      </c>
      <c r="AR10" s="11">
        <v>13.4</v>
      </c>
      <c r="AS10" s="10">
        <v>51</v>
      </c>
    </row>
    <row r="11" spans="1:49" x14ac:dyDescent="0.25">
      <c r="A11" s="5" t="s">
        <v>37</v>
      </c>
      <c r="B11" s="10">
        <v>164300</v>
      </c>
      <c r="C11" s="10">
        <v>1081708</v>
      </c>
      <c r="D11" s="18">
        <f t="shared" si="0"/>
        <v>6.5837370663420574</v>
      </c>
      <c r="E11" s="10">
        <v>2482</v>
      </c>
      <c r="F11" s="10">
        <v>34533</v>
      </c>
      <c r="H11" s="25">
        <f t="shared" si="1"/>
        <v>225.28910529519172</v>
      </c>
      <c r="I11" s="10">
        <v>3460</v>
      </c>
      <c r="J11" s="10">
        <v>7393</v>
      </c>
      <c r="L11" s="10">
        <f t="shared" si="2"/>
        <v>21.059038344491782</v>
      </c>
      <c r="M11" s="10">
        <f t="shared" si="3"/>
        <v>44.996956786366397</v>
      </c>
      <c r="N11" s="25">
        <f t="shared" si="4"/>
        <v>66.055995130858179</v>
      </c>
      <c r="O11" s="10">
        <v>2349</v>
      </c>
      <c r="P11" s="10">
        <v>592</v>
      </c>
      <c r="R11" s="25">
        <f t="shared" si="5"/>
        <v>17.900182592818016</v>
      </c>
      <c r="S11" s="10">
        <v>14813</v>
      </c>
      <c r="T11" s="10">
        <v>9932</v>
      </c>
      <c r="U11" s="10">
        <v>3562</v>
      </c>
      <c r="W11" s="12">
        <f t="shared" si="6"/>
        <v>172.288496652465</v>
      </c>
      <c r="X11" s="10">
        <v>4340</v>
      </c>
      <c r="Y11" s="10">
        <v>46</v>
      </c>
      <c r="AA11" s="12">
        <f t="shared" si="7"/>
        <v>508.22884966524646</v>
      </c>
      <c r="AB11" s="10">
        <v>202</v>
      </c>
      <c r="AC11" s="10">
        <v>0</v>
      </c>
      <c r="AD11" s="10">
        <v>1630</v>
      </c>
      <c r="AE11" s="10">
        <v>0</v>
      </c>
      <c r="AF11" s="12">
        <f>SUM(AB11:AC11:AD11:AE11)/(B11/1000)</f>
        <v>11.150334753499695</v>
      </c>
      <c r="AG11" s="10">
        <v>658721</v>
      </c>
      <c r="AH11">
        <f t="shared" si="8"/>
        <v>4009.2574558734023</v>
      </c>
      <c r="AI11" s="25">
        <f t="shared" si="9"/>
        <v>12.676383476464236</v>
      </c>
      <c r="AJ11" s="25">
        <f t="shared" si="10"/>
        <v>0.27811471017319928</v>
      </c>
      <c r="AO11" s="12" t="s">
        <v>138</v>
      </c>
      <c r="AP11" s="12" t="s">
        <v>138</v>
      </c>
      <c r="AQ11" s="12" t="s">
        <v>138</v>
      </c>
      <c r="AR11" s="11">
        <v>11.4</v>
      </c>
      <c r="AS11" s="10">
        <v>68</v>
      </c>
    </row>
    <row r="12" spans="1:49" x14ac:dyDescent="0.25">
      <c r="A12" s="5" t="s">
        <v>38</v>
      </c>
      <c r="B12" s="10">
        <v>104300</v>
      </c>
      <c r="C12" s="10">
        <v>863258</v>
      </c>
      <c r="D12" s="18">
        <f t="shared" si="0"/>
        <v>8.2766826462128478</v>
      </c>
      <c r="E12" s="10">
        <v>4611</v>
      </c>
      <c r="F12" s="10">
        <v>25756</v>
      </c>
      <c r="H12" s="25">
        <f t="shared" si="1"/>
        <v>291.15052732502397</v>
      </c>
      <c r="I12" s="10">
        <v>2770</v>
      </c>
      <c r="J12" s="10">
        <v>14453</v>
      </c>
      <c r="L12" s="10">
        <f t="shared" si="2"/>
        <v>26.558005752636625</v>
      </c>
      <c r="M12" s="10">
        <f t="shared" si="3"/>
        <v>138.57142857142858</v>
      </c>
      <c r="N12" s="25">
        <f t="shared" si="4"/>
        <v>165.12943432406519</v>
      </c>
      <c r="O12" s="10">
        <v>2371</v>
      </c>
      <c r="P12" s="10">
        <v>363</v>
      </c>
      <c r="R12" s="25">
        <f t="shared" si="5"/>
        <v>26.212847555129436</v>
      </c>
      <c r="S12" s="10">
        <v>4017</v>
      </c>
      <c r="T12" s="10">
        <v>1188</v>
      </c>
      <c r="U12" s="10">
        <v>4904</v>
      </c>
      <c r="W12" s="12">
        <f t="shared" si="6"/>
        <v>96.922339405560891</v>
      </c>
      <c r="X12" s="10">
        <v>3829</v>
      </c>
      <c r="Y12" s="10">
        <v>55</v>
      </c>
      <c r="AA12" s="12">
        <f t="shared" si="7"/>
        <v>616.65388302972201</v>
      </c>
      <c r="AB12" s="10">
        <v>0</v>
      </c>
      <c r="AC12" s="10">
        <v>32584</v>
      </c>
      <c r="AD12" s="10">
        <v>13924</v>
      </c>
      <c r="AE12" s="10">
        <v>0</v>
      </c>
      <c r="AF12" s="12">
        <f>SUM(AB12:AC12:AD12:AE12)/(B12/1000)</f>
        <v>445.90604026845637</v>
      </c>
      <c r="AG12" s="10">
        <v>682666</v>
      </c>
      <c r="AH12">
        <f t="shared" si="8"/>
        <v>6545.2157238734426</v>
      </c>
      <c r="AI12" s="25">
        <f t="shared" si="9"/>
        <v>9.4214447475046352</v>
      </c>
      <c r="AJ12" s="25">
        <f t="shared" si="10"/>
        <v>6.8127019655292624</v>
      </c>
      <c r="AO12" s="12" t="s">
        <v>138</v>
      </c>
      <c r="AP12" s="12" t="s">
        <v>138</v>
      </c>
      <c r="AQ12" s="12" t="s">
        <v>138</v>
      </c>
      <c r="AR12" s="11">
        <v>10.9</v>
      </c>
      <c r="AS12" s="10">
        <v>53</v>
      </c>
    </row>
    <row r="13" spans="1:49" x14ac:dyDescent="0.25">
      <c r="A13" s="5" t="s">
        <v>39</v>
      </c>
      <c r="B13" s="10">
        <v>228500</v>
      </c>
      <c r="C13" s="10">
        <v>1424072</v>
      </c>
      <c r="D13" s="18">
        <f t="shared" si="0"/>
        <v>6.2322625820568929</v>
      </c>
      <c r="E13" s="10">
        <v>9195</v>
      </c>
      <c r="F13" s="10">
        <v>44028</v>
      </c>
      <c r="H13" s="25">
        <f t="shared" si="1"/>
        <v>232.92341356673961</v>
      </c>
      <c r="I13" s="10">
        <v>4056</v>
      </c>
      <c r="J13" s="10">
        <v>10790</v>
      </c>
      <c r="L13" s="10">
        <f t="shared" si="2"/>
        <v>17.750547045951858</v>
      </c>
      <c r="M13" s="10">
        <f t="shared" si="3"/>
        <v>47.221006564551423</v>
      </c>
      <c r="N13" s="25">
        <f t="shared" si="4"/>
        <v>64.971553610503278</v>
      </c>
      <c r="O13" s="10">
        <v>8016</v>
      </c>
      <c r="P13" s="10">
        <v>955</v>
      </c>
      <c r="R13" s="25">
        <f t="shared" si="5"/>
        <v>39.260393873085341</v>
      </c>
      <c r="S13" s="10">
        <v>17070</v>
      </c>
      <c r="T13" s="10">
        <v>8359</v>
      </c>
      <c r="U13" s="10">
        <v>8240</v>
      </c>
      <c r="W13" s="12">
        <f t="shared" si="6"/>
        <v>147.34792122538292</v>
      </c>
      <c r="X13" s="10">
        <v>9253</v>
      </c>
      <c r="Y13" s="10">
        <v>46</v>
      </c>
      <c r="AA13" s="12">
        <f t="shared" si="7"/>
        <v>525.19912472647707</v>
      </c>
      <c r="AB13" s="10">
        <v>0</v>
      </c>
      <c r="AC13" s="10">
        <v>13888</v>
      </c>
      <c r="AD13" s="10">
        <v>3699</v>
      </c>
      <c r="AE13" s="10">
        <v>2681</v>
      </c>
      <c r="AF13" s="12">
        <f>SUM(AB13:AC13:AD13:AE13)/(B13/1000)</f>
        <v>88.700218818380748</v>
      </c>
      <c r="AG13" s="10">
        <v>963516</v>
      </c>
      <c r="AH13">
        <f t="shared" si="8"/>
        <v>4216.7002188183806</v>
      </c>
      <c r="AI13" s="25">
        <f t="shared" si="9"/>
        <v>12.45521610435115</v>
      </c>
      <c r="AJ13" s="25">
        <f t="shared" si="10"/>
        <v>2.1035457636406663</v>
      </c>
      <c r="AO13" s="12" t="s">
        <v>138</v>
      </c>
      <c r="AP13" s="12" t="s">
        <v>138</v>
      </c>
      <c r="AQ13" s="12" t="s">
        <v>138</v>
      </c>
      <c r="AR13" s="11">
        <v>11.6</v>
      </c>
      <c r="AS13" s="10">
        <v>64</v>
      </c>
    </row>
    <row r="14" spans="1:49" x14ac:dyDescent="0.25">
      <c r="A14" s="5" t="s">
        <v>40</v>
      </c>
      <c r="B14" s="10">
        <v>134400</v>
      </c>
      <c r="C14" s="10">
        <v>1045636</v>
      </c>
      <c r="D14" s="18">
        <f t="shared" si="0"/>
        <v>7.7800297619047623</v>
      </c>
      <c r="E14" s="10">
        <v>3322</v>
      </c>
      <c r="F14" s="10">
        <v>33233</v>
      </c>
      <c r="H14" s="25">
        <f t="shared" si="1"/>
        <v>271.98660714285711</v>
      </c>
      <c r="I14" s="10">
        <v>2061</v>
      </c>
      <c r="J14" s="10">
        <v>5455</v>
      </c>
      <c r="L14" s="10">
        <f t="shared" si="2"/>
        <v>15.334821428571427</v>
      </c>
      <c r="M14" s="10">
        <f t="shared" si="3"/>
        <v>40.58779761904762</v>
      </c>
      <c r="N14" s="25">
        <f t="shared" si="4"/>
        <v>55.922619047619044</v>
      </c>
      <c r="O14" s="10">
        <v>1913</v>
      </c>
      <c r="P14" s="10">
        <v>745</v>
      </c>
      <c r="R14" s="25">
        <f t="shared" si="5"/>
        <v>19.776785714285712</v>
      </c>
      <c r="S14" s="10">
        <v>17855</v>
      </c>
      <c r="T14" s="10">
        <v>4959</v>
      </c>
      <c r="U14" s="10">
        <v>5566</v>
      </c>
      <c r="W14" s="12">
        <f t="shared" si="6"/>
        <v>211.16071428571428</v>
      </c>
      <c r="X14" s="10">
        <v>3857</v>
      </c>
      <c r="Y14" s="10">
        <v>39</v>
      </c>
      <c r="AA14" s="12">
        <f t="shared" si="7"/>
        <v>587.83482142857144</v>
      </c>
      <c r="AB14" s="10">
        <v>1271</v>
      </c>
      <c r="AC14" s="10">
        <v>65305</v>
      </c>
      <c r="AD14" s="10">
        <v>823</v>
      </c>
      <c r="AE14" s="10">
        <v>624</v>
      </c>
      <c r="AF14" s="12">
        <f>SUM(AB14:AC14:AD14:AE14)/(B14/1000)</f>
        <v>506.12351190476187</v>
      </c>
      <c r="AG14" s="10">
        <v>742085</v>
      </c>
      <c r="AH14">
        <f t="shared" si="8"/>
        <v>5521.4657738095239</v>
      </c>
      <c r="AI14" s="25">
        <f t="shared" si="9"/>
        <v>10.646354528120094</v>
      </c>
      <c r="AJ14" s="25">
        <f t="shared" si="10"/>
        <v>9.1664701482983748</v>
      </c>
      <c r="AO14" s="12" t="s">
        <v>138</v>
      </c>
      <c r="AP14" s="12" t="s">
        <v>138</v>
      </c>
      <c r="AQ14" s="12" t="s">
        <v>138</v>
      </c>
      <c r="AR14" s="11">
        <v>13</v>
      </c>
      <c r="AS14" s="10">
        <v>61</v>
      </c>
    </row>
    <row r="15" spans="1:49" x14ac:dyDescent="0.25">
      <c r="A15" s="5" t="s">
        <v>41</v>
      </c>
      <c r="B15" s="10">
        <v>87530</v>
      </c>
      <c r="C15" s="10">
        <v>1316506</v>
      </c>
      <c r="D15" s="18">
        <f t="shared" si="0"/>
        <v>15.04062607106135</v>
      </c>
      <c r="E15" s="10">
        <v>11214</v>
      </c>
      <c r="F15" s="10">
        <v>31032</v>
      </c>
      <c r="H15" s="25">
        <f t="shared" si="1"/>
        <v>482.6459499600137</v>
      </c>
      <c r="I15" s="10">
        <v>1315</v>
      </c>
      <c r="J15" s="10">
        <v>3925</v>
      </c>
      <c r="L15" s="10">
        <f t="shared" si="2"/>
        <v>15.023420541528619</v>
      </c>
      <c r="M15" s="10">
        <f t="shared" si="3"/>
        <v>44.841768536501768</v>
      </c>
      <c r="N15" s="25">
        <f t="shared" si="4"/>
        <v>59.86518907803039</v>
      </c>
      <c r="O15" s="10">
        <v>2096</v>
      </c>
      <c r="P15" s="10">
        <v>397</v>
      </c>
      <c r="R15" s="25">
        <f t="shared" si="5"/>
        <v>28.481663429681252</v>
      </c>
      <c r="S15" s="10">
        <v>12601</v>
      </c>
      <c r="T15" s="10">
        <v>4081</v>
      </c>
      <c r="U15" s="10">
        <v>3183</v>
      </c>
      <c r="W15" s="12">
        <f t="shared" si="6"/>
        <v>226.95075973951788</v>
      </c>
      <c r="X15" s="10">
        <v>5529</v>
      </c>
      <c r="Y15" s="10">
        <v>40</v>
      </c>
      <c r="AA15" s="12">
        <f t="shared" si="7"/>
        <v>861.56746258425676</v>
      </c>
      <c r="AB15" s="10">
        <v>1352</v>
      </c>
      <c r="AC15" s="10">
        <v>16338</v>
      </c>
      <c r="AD15" s="10">
        <v>0</v>
      </c>
      <c r="AE15" s="10">
        <v>55</v>
      </c>
      <c r="AF15" s="12">
        <f>SUM(AB15:AC15:AD15:AE15)/(B15/1000)</f>
        <v>202.73049240260482</v>
      </c>
      <c r="AG15" s="10">
        <v>814638</v>
      </c>
      <c r="AH15">
        <f t="shared" si="8"/>
        <v>9306.9576145321607</v>
      </c>
      <c r="AI15" s="25">
        <f t="shared" si="9"/>
        <v>9.2572406394005675</v>
      </c>
      <c r="AJ15" s="25">
        <f t="shared" si="10"/>
        <v>2.1782681387315592</v>
      </c>
      <c r="AO15" s="12" t="s">
        <v>138</v>
      </c>
      <c r="AP15" s="12" t="s">
        <v>138</v>
      </c>
      <c r="AQ15" s="12" t="s">
        <v>138</v>
      </c>
      <c r="AR15" s="11">
        <v>12.2</v>
      </c>
      <c r="AS15" s="10">
        <v>52</v>
      </c>
    </row>
    <row r="16" spans="1:49" x14ac:dyDescent="0.25">
      <c r="A16" s="5" t="s">
        <v>42</v>
      </c>
      <c r="B16" s="10">
        <v>43200</v>
      </c>
      <c r="C16" s="10">
        <v>1618455</v>
      </c>
      <c r="D16" s="18">
        <f t="shared" si="0"/>
        <v>37.464236111111113</v>
      </c>
      <c r="E16" s="10">
        <v>1582</v>
      </c>
      <c r="F16" s="10">
        <v>18549</v>
      </c>
      <c r="H16" s="25">
        <f t="shared" si="1"/>
        <v>465.99537037037032</v>
      </c>
      <c r="I16" s="10">
        <v>750</v>
      </c>
      <c r="J16" s="10">
        <v>2782</v>
      </c>
      <c r="L16" s="10">
        <f t="shared" si="2"/>
        <v>17.361111111111111</v>
      </c>
      <c r="M16" s="10">
        <f t="shared" si="3"/>
        <v>64.398148148148138</v>
      </c>
      <c r="N16" s="25">
        <f t="shared" si="4"/>
        <v>81.759259259259252</v>
      </c>
      <c r="O16" s="10">
        <v>889</v>
      </c>
      <c r="P16" s="10">
        <v>53</v>
      </c>
      <c r="R16" s="25">
        <f t="shared" si="5"/>
        <v>21.805555555555554</v>
      </c>
      <c r="S16" s="10">
        <v>10980</v>
      </c>
      <c r="T16" s="10">
        <v>1095</v>
      </c>
      <c r="U16" s="10">
        <v>6949</v>
      </c>
      <c r="W16" s="12">
        <f t="shared" si="6"/>
        <v>440.37037037037032</v>
      </c>
      <c r="X16" s="10">
        <v>2242</v>
      </c>
      <c r="Y16" s="10">
        <v>29</v>
      </c>
      <c r="AA16" s="12">
        <f t="shared" si="7"/>
        <v>1062.5</v>
      </c>
      <c r="AB16" s="10">
        <v>5539</v>
      </c>
      <c r="AC16" s="10">
        <v>0</v>
      </c>
      <c r="AD16" s="10">
        <v>0</v>
      </c>
      <c r="AE16" s="10">
        <v>0</v>
      </c>
      <c r="AF16" s="12">
        <f>SUM(AB16:AC16:AD16:AE16)/(B16/1000)</f>
        <v>128.21759259259258</v>
      </c>
      <c r="AG16" s="10">
        <v>822867</v>
      </c>
      <c r="AH16">
        <f t="shared" si="8"/>
        <v>19047.847222222223</v>
      </c>
      <c r="AI16" s="25">
        <f t="shared" si="9"/>
        <v>5.578058179511391</v>
      </c>
      <c r="AJ16" s="25">
        <f t="shared" si="10"/>
        <v>0.673134297523172</v>
      </c>
      <c r="AO16" s="12" t="s">
        <v>138</v>
      </c>
      <c r="AP16" s="12" t="s">
        <v>138</v>
      </c>
      <c r="AQ16" s="12" t="s">
        <v>138</v>
      </c>
      <c r="AR16" s="11">
        <v>12.6</v>
      </c>
      <c r="AS16" s="10">
        <v>38</v>
      </c>
    </row>
    <row r="17" spans="1:45" x14ac:dyDescent="0.25">
      <c r="A17" s="5" t="s">
        <v>43</v>
      </c>
      <c r="B17" s="10">
        <v>339200</v>
      </c>
      <c r="C17" s="10">
        <v>2132585</v>
      </c>
      <c r="D17" s="18">
        <f t="shared" si="0"/>
        <v>6.2871020047169814</v>
      </c>
      <c r="E17" s="10">
        <v>5634</v>
      </c>
      <c r="F17" s="10">
        <v>75670</v>
      </c>
      <c r="H17" s="25">
        <f t="shared" si="1"/>
        <v>239.6933962264151</v>
      </c>
      <c r="I17" s="10">
        <v>3182</v>
      </c>
      <c r="J17" s="10">
        <v>12065</v>
      </c>
      <c r="L17" s="10">
        <f t="shared" si="2"/>
        <v>9.3808962264150946</v>
      </c>
      <c r="M17" s="10">
        <f t="shared" si="3"/>
        <v>35.568985849056602</v>
      </c>
      <c r="N17" s="25">
        <f t="shared" si="4"/>
        <v>44.949882075471699</v>
      </c>
      <c r="O17" s="10">
        <v>3413</v>
      </c>
      <c r="P17" s="10">
        <v>721</v>
      </c>
      <c r="R17" s="25">
        <f t="shared" si="5"/>
        <v>12.1875</v>
      </c>
      <c r="S17" s="10">
        <v>30416</v>
      </c>
      <c r="T17" s="10">
        <v>8614</v>
      </c>
      <c r="U17" s="10">
        <v>7886</v>
      </c>
      <c r="W17" s="12">
        <f t="shared" si="6"/>
        <v>138.31367924528303</v>
      </c>
      <c r="X17" s="10">
        <v>10425</v>
      </c>
      <c r="Y17" s="10">
        <v>141</v>
      </c>
      <c r="AA17" s="12">
        <f t="shared" si="7"/>
        <v>466.29422169811323</v>
      </c>
      <c r="AB17" s="10">
        <v>7</v>
      </c>
      <c r="AC17" s="10">
        <v>44353</v>
      </c>
      <c r="AD17" s="10">
        <v>10418</v>
      </c>
      <c r="AE17" s="10">
        <v>4298</v>
      </c>
      <c r="AF17" s="12">
        <f>SUM(AB17:AC17:AD17:AE17)/(B17/1000)</f>
        <v>174.16273584905662</v>
      </c>
      <c r="AG17" s="10">
        <v>1322973</v>
      </c>
      <c r="AH17">
        <f t="shared" si="8"/>
        <v>3900.274174528302</v>
      </c>
      <c r="AI17" s="25">
        <f t="shared" si="9"/>
        <v>11.95542161480242</v>
      </c>
      <c r="AJ17" s="25">
        <f t="shared" si="10"/>
        <v>4.4653972530051638</v>
      </c>
      <c r="AO17" s="12" t="s">
        <v>138</v>
      </c>
      <c r="AP17" s="12" t="s">
        <v>138</v>
      </c>
      <c r="AQ17" s="12" t="s">
        <v>138</v>
      </c>
      <c r="AR17" s="11">
        <v>12.4</v>
      </c>
      <c r="AS17" s="10">
        <v>55</v>
      </c>
    </row>
    <row r="18" spans="1:45" x14ac:dyDescent="0.25">
      <c r="A18" s="5" t="s">
        <v>44</v>
      </c>
      <c r="B18" s="10">
        <v>180000</v>
      </c>
      <c r="C18" s="10">
        <v>2871931</v>
      </c>
      <c r="D18" s="18">
        <f t="shared" si="0"/>
        <v>15.955172222222222</v>
      </c>
      <c r="E18" s="10">
        <v>2384</v>
      </c>
      <c r="F18" s="10">
        <v>66098</v>
      </c>
      <c r="H18" s="25">
        <f t="shared" si="1"/>
        <v>380.45555555555558</v>
      </c>
      <c r="I18" s="10">
        <v>2357</v>
      </c>
      <c r="J18" s="10">
        <v>6036</v>
      </c>
      <c r="K18" s="10">
        <v>77</v>
      </c>
      <c r="L18" s="10">
        <f t="shared" si="2"/>
        <v>13.094444444444445</v>
      </c>
      <c r="M18" s="10">
        <f t="shared" si="3"/>
        <v>33.533333333333331</v>
      </c>
      <c r="N18" s="25">
        <f t="shared" si="4"/>
        <v>47.055555555555557</v>
      </c>
      <c r="O18" s="10">
        <v>6090</v>
      </c>
      <c r="P18" s="10">
        <v>582</v>
      </c>
      <c r="R18" s="25">
        <f t="shared" si="5"/>
        <v>37.06666666666667</v>
      </c>
      <c r="S18" s="10">
        <v>13252</v>
      </c>
      <c r="T18" s="10">
        <v>3945</v>
      </c>
      <c r="U18" s="10">
        <v>4258</v>
      </c>
      <c r="W18" s="12">
        <f t="shared" si="6"/>
        <v>119.19444444444444</v>
      </c>
      <c r="X18" s="10">
        <v>6057</v>
      </c>
      <c r="Y18" s="10">
        <v>57</v>
      </c>
      <c r="AA18" s="12">
        <f t="shared" si="7"/>
        <v>617.73888888888894</v>
      </c>
      <c r="AB18" s="10">
        <v>14105</v>
      </c>
      <c r="AC18" s="10">
        <v>15587</v>
      </c>
      <c r="AD18" s="10">
        <v>4601</v>
      </c>
      <c r="AE18" s="10">
        <v>0</v>
      </c>
      <c r="AF18" s="12">
        <f>SUM(AB18:AC18:AD18:AE18)/(B18/1000)</f>
        <v>190.51666666666668</v>
      </c>
      <c r="AG18" s="10">
        <v>1470945</v>
      </c>
      <c r="AH18">
        <f t="shared" si="8"/>
        <v>8171.916666666667</v>
      </c>
      <c r="AI18" s="25">
        <f t="shared" si="9"/>
        <v>7.559290116217805</v>
      </c>
      <c r="AJ18" s="25">
        <f t="shared" si="10"/>
        <v>2.33135841244914</v>
      </c>
      <c r="AO18" s="12" t="s">
        <v>138</v>
      </c>
      <c r="AP18" s="12" t="s">
        <v>138</v>
      </c>
      <c r="AQ18" s="12" t="s">
        <v>138</v>
      </c>
      <c r="AR18" s="11">
        <v>13.8</v>
      </c>
      <c r="AS18" s="10">
        <v>67</v>
      </c>
    </row>
    <row r="19" spans="1:45" x14ac:dyDescent="0.25">
      <c r="A19" s="5" t="s">
        <v>45</v>
      </c>
      <c r="B19" s="10">
        <v>311000</v>
      </c>
      <c r="C19" s="10">
        <v>2216565</v>
      </c>
      <c r="D19" s="18">
        <f t="shared" si="0"/>
        <v>7.127218649517685</v>
      </c>
      <c r="E19" s="10">
        <v>18250</v>
      </c>
      <c r="F19" s="10">
        <v>49689</v>
      </c>
      <c r="H19" s="25">
        <f t="shared" si="1"/>
        <v>218.45337620578778</v>
      </c>
      <c r="I19" s="10">
        <v>4269</v>
      </c>
      <c r="J19" s="10">
        <v>12851</v>
      </c>
      <c r="L19" s="10">
        <f t="shared" si="2"/>
        <v>13.72668810289389</v>
      </c>
      <c r="M19" s="10">
        <f t="shared" si="3"/>
        <v>41.321543408360128</v>
      </c>
      <c r="N19" s="25">
        <f t="shared" si="4"/>
        <v>55.048231511254016</v>
      </c>
      <c r="O19" s="10">
        <v>3774</v>
      </c>
      <c r="P19" s="10">
        <v>926</v>
      </c>
      <c r="R19" s="25">
        <f t="shared" si="5"/>
        <v>15.112540192926046</v>
      </c>
      <c r="S19" s="10">
        <v>13273</v>
      </c>
      <c r="T19" s="10">
        <v>7535</v>
      </c>
      <c r="U19" s="10">
        <v>10553</v>
      </c>
      <c r="W19" s="12">
        <f t="shared" si="6"/>
        <v>100.83922829581994</v>
      </c>
      <c r="X19" s="10">
        <v>10629</v>
      </c>
      <c r="Y19" s="10">
        <v>149</v>
      </c>
      <c r="AA19" s="12">
        <f t="shared" si="7"/>
        <v>424.10932475884243</v>
      </c>
      <c r="AB19" s="10">
        <v>248</v>
      </c>
      <c r="AC19" s="10">
        <v>23360</v>
      </c>
      <c r="AD19" s="10">
        <v>13123</v>
      </c>
      <c r="AE19" s="10">
        <v>0</v>
      </c>
      <c r="AF19" s="12">
        <f>SUM(AB19:AC19:AD19:AE19)/(B19/1000)</f>
        <v>118.10610932475885</v>
      </c>
      <c r="AG19" s="10">
        <v>1417284</v>
      </c>
      <c r="AH19">
        <f t="shared" si="8"/>
        <v>4557.1832797427651</v>
      </c>
      <c r="AI19" s="25">
        <f t="shared" si="9"/>
        <v>9.3063916617981999</v>
      </c>
      <c r="AJ19" s="25">
        <f t="shared" si="10"/>
        <v>2.5916471222422608</v>
      </c>
      <c r="AO19" s="12" t="s">
        <v>138</v>
      </c>
      <c r="AP19" s="12" t="s">
        <v>138</v>
      </c>
      <c r="AQ19" s="12" t="s">
        <v>138</v>
      </c>
      <c r="AR19" s="11">
        <v>12.6</v>
      </c>
      <c r="AS19" s="10">
        <v>55</v>
      </c>
    </row>
    <row r="20" spans="1:45" x14ac:dyDescent="0.25">
      <c r="A20" s="5" t="s">
        <v>46</v>
      </c>
      <c r="B20" s="10">
        <v>187800</v>
      </c>
      <c r="C20" s="10">
        <v>1316940</v>
      </c>
      <c r="D20" s="18">
        <f t="shared" si="0"/>
        <v>7.0124600638977634</v>
      </c>
      <c r="E20" s="10">
        <v>8486</v>
      </c>
      <c r="F20" s="10">
        <v>36512</v>
      </c>
      <c r="H20" s="25">
        <f t="shared" si="1"/>
        <v>239.6059637912673</v>
      </c>
      <c r="I20" s="10">
        <v>2418</v>
      </c>
      <c r="J20" s="10">
        <v>8562</v>
      </c>
      <c r="L20" s="10">
        <f t="shared" si="2"/>
        <v>12.875399361022364</v>
      </c>
      <c r="M20" s="10">
        <f t="shared" si="3"/>
        <v>45.591054313099036</v>
      </c>
      <c r="N20" s="25">
        <f t="shared" si="4"/>
        <v>58.466453674121404</v>
      </c>
      <c r="O20" s="10">
        <v>3034</v>
      </c>
      <c r="P20" s="10">
        <v>365</v>
      </c>
      <c r="R20" s="25">
        <f t="shared" si="5"/>
        <v>18.099041533546323</v>
      </c>
      <c r="S20" s="10">
        <v>10772</v>
      </c>
      <c r="T20" s="10">
        <v>5079</v>
      </c>
      <c r="U20" s="10">
        <v>4917</v>
      </c>
      <c r="W20" s="12">
        <f t="shared" si="6"/>
        <v>110.58572949946752</v>
      </c>
      <c r="X20" s="10">
        <v>4852</v>
      </c>
      <c r="Y20" s="10">
        <v>47</v>
      </c>
      <c r="AA20" s="12">
        <f t="shared" si="7"/>
        <v>452.84345047923318</v>
      </c>
      <c r="AB20" s="10">
        <v>0</v>
      </c>
      <c r="AC20" s="10">
        <v>16657</v>
      </c>
      <c r="AD20" s="10">
        <v>896</v>
      </c>
      <c r="AE20" s="10">
        <v>0</v>
      </c>
      <c r="AF20" s="12">
        <f>SUM(AB20:AC20:AD20:AE20)/(B20/1000)</f>
        <v>93.466453674121396</v>
      </c>
      <c r="AG20" s="10">
        <v>870619</v>
      </c>
      <c r="AH20">
        <f t="shared" si="8"/>
        <v>4635.8839190628323</v>
      </c>
      <c r="AI20" s="25">
        <f t="shared" si="9"/>
        <v>9.7682223797091492</v>
      </c>
      <c r="AJ20" s="25">
        <f t="shared" si="10"/>
        <v>2.0161517265302042</v>
      </c>
      <c r="AO20" s="12" t="s">
        <v>138</v>
      </c>
      <c r="AP20" s="12" t="s">
        <v>138</v>
      </c>
      <c r="AQ20" s="12" t="s">
        <v>138</v>
      </c>
      <c r="AR20" s="11">
        <v>11</v>
      </c>
      <c r="AS20" s="10">
        <v>46</v>
      </c>
    </row>
    <row r="21" spans="1:45" x14ac:dyDescent="0.25">
      <c r="A21" s="5" t="s">
        <v>47</v>
      </c>
      <c r="B21" s="10">
        <v>146700</v>
      </c>
      <c r="C21" s="10">
        <v>1683842</v>
      </c>
      <c r="D21" s="18">
        <f t="shared" si="0"/>
        <v>11.478132242672119</v>
      </c>
      <c r="E21" s="10">
        <v>9257</v>
      </c>
      <c r="F21" s="10">
        <v>36166</v>
      </c>
      <c r="H21" s="25">
        <f t="shared" si="1"/>
        <v>309.6319018404908</v>
      </c>
      <c r="I21" s="10">
        <v>2640</v>
      </c>
      <c r="J21" s="10">
        <v>2983</v>
      </c>
      <c r="L21" s="10">
        <f t="shared" si="2"/>
        <v>17.995910020449898</v>
      </c>
      <c r="M21" s="10">
        <f t="shared" si="3"/>
        <v>20.334014996591684</v>
      </c>
      <c r="N21" s="25">
        <f t="shared" si="4"/>
        <v>38.329925017041582</v>
      </c>
      <c r="O21" s="10">
        <v>2218</v>
      </c>
      <c r="P21" s="10">
        <v>394</v>
      </c>
      <c r="R21" s="25">
        <f t="shared" si="5"/>
        <v>17.805044308111793</v>
      </c>
      <c r="S21" s="10">
        <v>16159</v>
      </c>
      <c r="T21" s="10">
        <v>4358</v>
      </c>
      <c r="U21" s="10">
        <v>4480</v>
      </c>
      <c r="W21" s="12">
        <f t="shared" si="6"/>
        <v>170.39536468984323</v>
      </c>
      <c r="X21" s="10">
        <v>4721</v>
      </c>
      <c r="Y21" s="10">
        <v>59</v>
      </c>
      <c r="AA21" s="12">
        <f t="shared" si="7"/>
        <v>568.74573960463533</v>
      </c>
      <c r="AB21" s="10">
        <v>5</v>
      </c>
      <c r="AC21" s="10">
        <v>1132</v>
      </c>
      <c r="AD21" s="10">
        <v>0</v>
      </c>
      <c r="AE21" s="10">
        <v>0</v>
      </c>
      <c r="AF21" s="12">
        <f>SUM(AB21:AC21:AD21:AE21)/(B21/1000)</f>
        <v>7.7505112474437636</v>
      </c>
      <c r="AG21" s="10">
        <v>921736</v>
      </c>
      <c r="AH21">
        <f t="shared" si="8"/>
        <v>6283.1356509884126</v>
      </c>
      <c r="AI21" s="25">
        <f t="shared" si="9"/>
        <v>9.0519411198000288</v>
      </c>
      <c r="AJ21" s="25">
        <f t="shared" si="10"/>
        <v>0.12335419252367272</v>
      </c>
      <c r="AO21" s="12" t="s">
        <v>138</v>
      </c>
      <c r="AP21" s="12" t="s">
        <v>138</v>
      </c>
      <c r="AQ21" s="12" t="s">
        <v>138</v>
      </c>
      <c r="AR21" s="11">
        <v>13.6</v>
      </c>
      <c r="AS21" s="10">
        <v>79</v>
      </c>
    </row>
    <row r="22" spans="1:45" x14ac:dyDescent="0.25">
      <c r="A22" s="5" t="s">
        <v>48</v>
      </c>
      <c r="B22" s="10">
        <v>169000</v>
      </c>
      <c r="C22" s="10">
        <v>994537</v>
      </c>
      <c r="D22" s="18">
        <f t="shared" si="0"/>
        <v>5.8848343195266271</v>
      </c>
      <c r="E22" s="10">
        <v>16284</v>
      </c>
      <c r="F22" s="10">
        <v>40031</v>
      </c>
      <c r="H22" s="25">
        <f t="shared" si="1"/>
        <v>333.2248520710059</v>
      </c>
      <c r="I22" s="10">
        <v>5198</v>
      </c>
      <c r="J22" s="10">
        <v>13249</v>
      </c>
      <c r="L22" s="10">
        <f t="shared" si="2"/>
        <v>30.757396449704142</v>
      </c>
      <c r="M22" s="10">
        <f t="shared" si="3"/>
        <v>78.396449704142015</v>
      </c>
      <c r="N22" s="25">
        <f t="shared" si="4"/>
        <v>109.15384615384616</v>
      </c>
      <c r="O22" s="10">
        <v>13178</v>
      </c>
      <c r="P22" s="10">
        <v>725</v>
      </c>
      <c r="Q22">
        <v>69</v>
      </c>
      <c r="R22" s="25">
        <f t="shared" si="5"/>
        <v>82.674556213017752</v>
      </c>
      <c r="S22" s="10">
        <v>39890</v>
      </c>
      <c r="T22" s="10">
        <v>8227</v>
      </c>
      <c r="U22" s="10">
        <v>8152</v>
      </c>
      <c r="W22" s="12">
        <f t="shared" si="6"/>
        <v>332.95266272189349</v>
      </c>
      <c r="X22" s="10">
        <v>6005</v>
      </c>
      <c r="Y22" s="10">
        <v>29</v>
      </c>
      <c r="AA22" s="12">
        <f t="shared" si="7"/>
        <v>893.71005917159766</v>
      </c>
      <c r="AB22" s="10">
        <v>928</v>
      </c>
      <c r="AC22" s="10">
        <v>23716</v>
      </c>
      <c r="AD22" s="10">
        <v>12157</v>
      </c>
      <c r="AE22" s="10">
        <v>0</v>
      </c>
      <c r="AF22" s="12">
        <f>SUM(AB22:AC22:AD22:AE22)/(B22/1000)</f>
        <v>217.75739644970415</v>
      </c>
      <c r="AG22" s="10">
        <v>1219553</v>
      </c>
      <c r="AH22">
        <f t="shared" si="8"/>
        <v>7216.289940828402</v>
      </c>
      <c r="AI22" s="25">
        <f t="shared" si="9"/>
        <v>12.38461961062783</v>
      </c>
      <c r="AJ22" s="25">
        <f t="shared" si="10"/>
        <v>3.0175810317386782</v>
      </c>
      <c r="AO22" s="12" t="s">
        <v>138</v>
      </c>
      <c r="AP22" s="12" t="s">
        <v>138</v>
      </c>
      <c r="AQ22" s="12" t="s">
        <v>138</v>
      </c>
      <c r="AR22" s="11">
        <v>11.8</v>
      </c>
      <c r="AS22" s="10">
        <v>66</v>
      </c>
    </row>
    <row r="23" spans="1:45" x14ac:dyDescent="0.25">
      <c r="A23" s="5" t="s">
        <v>49</v>
      </c>
      <c r="B23" s="10">
        <v>105800</v>
      </c>
      <c r="C23" s="10">
        <v>2712500</v>
      </c>
      <c r="D23" s="18">
        <f t="shared" si="0"/>
        <v>25.637996219281664</v>
      </c>
      <c r="E23" s="10">
        <v>7626</v>
      </c>
      <c r="F23" s="10">
        <v>57453</v>
      </c>
      <c r="H23" s="25">
        <f t="shared" si="1"/>
        <v>615.11342155009459</v>
      </c>
      <c r="I23" s="10">
        <v>2116</v>
      </c>
      <c r="J23" s="10">
        <v>2234</v>
      </c>
      <c r="L23" s="10">
        <f t="shared" si="2"/>
        <v>20</v>
      </c>
      <c r="M23" s="10">
        <f t="shared" si="3"/>
        <v>21.115311909262761</v>
      </c>
      <c r="N23" s="25">
        <f t="shared" si="4"/>
        <v>41.115311909262758</v>
      </c>
      <c r="O23" s="10">
        <v>3045</v>
      </c>
      <c r="P23" s="10">
        <v>1175</v>
      </c>
      <c r="R23" s="25">
        <f t="shared" si="5"/>
        <v>39.886578449905485</v>
      </c>
      <c r="S23" s="10">
        <v>14158</v>
      </c>
      <c r="T23" s="10">
        <v>2543</v>
      </c>
      <c r="U23" s="10">
        <v>6350</v>
      </c>
      <c r="W23" s="12">
        <f t="shared" si="6"/>
        <v>217.8733459357278</v>
      </c>
      <c r="X23" s="10">
        <v>8206</v>
      </c>
      <c r="Y23" s="10">
        <v>57</v>
      </c>
      <c r="AA23" s="12">
        <f t="shared" si="7"/>
        <v>992.08884688090745</v>
      </c>
      <c r="AB23" s="10">
        <v>3143</v>
      </c>
      <c r="AC23" s="10">
        <v>5844</v>
      </c>
      <c r="AD23" s="10">
        <v>34</v>
      </c>
      <c r="AE23" s="10">
        <v>0</v>
      </c>
      <c r="AF23" s="12">
        <f>SUM(AB23:AC23:AD23:AE23)/(B23/1000)</f>
        <v>85.264650283553877</v>
      </c>
      <c r="AG23" s="10">
        <v>1354062</v>
      </c>
      <c r="AH23">
        <f t="shared" si="8"/>
        <v>12798.317580340265</v>
      </c>
      <c r="AI23" s="25">
        <f t="shared" si="9"/>
        <v>7.7517129939397176</v>
      </c>
      <c r="AJ23" s="25">
        <f t="shared" si="10"/>
        <v>0.66621764734554256</v>
      </c>
      <c r="AO23" s="12" t="s">
        <v>138</v>
      </c>
      <c r="AP23" s="12" t="s">
        <v>138</v>
      </c>
      <c r="AQ23" s="12" t="s">
        <v>138</v>
      </c>
      <c r="AR23" s="11">
        <v>12.2</v>
      </c>
      <c r="AS23" s="10">
        <v>59</v>
      </c>
    </row>
    <row r="24" spans="1:45" x14ac:dyDescent="0.25">
      <c r="A24" s="5" t="s">
        <v>50</v>
      </c>
      <c r="B24" s="10">
        <v>216800</v>
      </c>
      <c r="C24" s="10">
        <v>2070091</v>
      </c>
      <c r="D24" s="18">
        <f t="shared" si="0"/>
        <v>9.5483902214022134</v>
      </c>
      <c r="E24" s="10">
        <v>14107</v>
      </c>
      <c r="F24" s="10">
        <v>50269</v>
      </c>
      <c r="H24" s="25">
        <f t="shared" si="1"/>
        <v>296.93726937269372</v>
      </c>
      <c r="I24" s="10">
        <v>2637</v>
      </c>
      <c r="J24" s="10">
        <v>12038</v>
      </c>
      <c r="L24" s="10">
        <f t="shared" si="2"/>
        <v>12.163284132841328</v>
      </c>
      <c r="M24" s="10">
        <f t="shared" si="3"/>
        <v>55.525830258302577</v>
      </c>
      <c r="N24" s="25">
        <f t="shared" si="4"/>
        <v>67.689114391143903</v>
      </c>
      <c r="O24" s="10">
        <v>2819</v>
      </c>
      <c r="P24" s="10">
        <v>571</v>
      </c>
      <c r="R24" s="25">
        <f t="shared" si="5"/>
        <v>15.636531365313653</v>
      </c>
      <c r="S24" s="10">
        <v>31591</v>
      </c>
      <c r="T24" s="10">
        <v>6619</v>
      </c>
      <c r="U24" s="10">
        <v>8817</v>
      </c>
      <c r="W24" s="12">
        <f t="shared" si="6"/>
        <v>216.9142066420664</v>
      </c>
      <c r="X24" s="10">
        <v>8021</v>
      </c>
      <c r="Y24" s="10">
        <v>76</v>
      </c>
      <c r="AA24" s="12">
        <f t="shared" si="7"/>
        <v>634.52490774907744</v>
      </c>
      <c r="AB24" s="10">
        <v>10074</v>
      </c>
      <c r="AC24" s="10">
        <v>29207</v>
      </c>
      <c r="AD24" s="10">
        <v>0</v>
      </c>
      <c r="AE24" s="10">
        <v>0</v>
      </c>
      <c r="AF24" s="12">
        <f>SUM(AB24:AC24:AD24:AE24)/(B24/1000)</f>
        <v>181.18542435424354</v>
      </c>
      <c r="AG24" s="10">
        <v>1262843</v>
      </c>
      <c r="AH24">
        <f t="shared" si="8"/>
        <v>5824.9215867158673</v>
      </c>
      <c r="AI24" s="25">
        <f t="shared" si="9"/>
        <v>10.893278103453872</v>
      </c>
      <c r="AJ24" s="25">
        <f t="shared" si="10"/>
        <v>3.110521260362531</v>
      </c>
      <c r="AO24" s="12" t="s">
        <v>138</v>
      </c>
      <c r="AP24" s="12" t="s">
        <v>138</v>
      </c>
      <c r="AQ24" s="12" t="s">
        <v>138</v>
      </c>
      <c r="AR24" s="11">
        <v>12.3</v>
      </c>
      <c r="AS24" s="10">
        <v>62</v>
      </c>
    </row>
    <row r="25" spans="1:45" x14ac:dyDescent="0.25">
      <c r="A25" s="5" t="s">
        <v>51</v>
      </c>
      <c r="B25" s="10">
        <v>107400</v>
      </c>
      <c r="C25" s="10">
        <v>951920</v>
      </c>
      <c r="D25" s="18">
        <f t="shared" si="0"/>
        <v>8.8633147113594042</v>
      </c>
      <c r="E25" s="10">
        <v>2576</v>
      </c>
      <c r="F25" s="10">
        <v>14602</v>
      </c>
      <c r="H25" s="25">
        <f t="shared" si="1"/>
        <v>159.94413407821227</v>
      </c>
      <c r="I25" s="10">
        <v>1419</v>
      </c>
      <c r="J25" s="10">
        <v>16792</v>
      </c>
      <c r="L25" s="10">
        <f t="shared" si="2"/>
        <v>13.212290502793296</v>
      </c>
      <c r="M25" s="10">
        <f t="shared" si="3"/>
        <v>156.35009310986965</v>
      </c>
      <c r="N25" s="25">
        <f t="shared" si="4"/>
        <v>169.56238361266293</v>
      </c>
      <c r="O25" s="10">
        <v>2885</v>
      </c>
      <c r="P25" s="10">
        <v>721</v>
      </c>
      <c r="R25" s="25">
        <f t="shared" si="5"/>
        <v>33.575418994413404</v>
      </c>
      <c r="S25" s="10">
        <v>38585</v>
      </c>
      <c r="T25" s="10">
        <v>5815</v>
      </c>
      <c r="U25" s="10">
        <v>10508</v>
      </c>
      <c r="W25" s="12">
        <f t="shared" si="6"/>
        <v>511.24767225325883</v>
      </c>
      <c r="X25" s="10">
        <v>5724</v>
      </c>
      <c r="Y25" s="10">
        <v>1439</v>
      </c>
      <c r="AA25" s="12">
        <f t="shared" si="7"/>
        <v>941.02420856610797</v>
      </c>
      <c r="AB25" s="10">
        <v>12266</v>
      </c>
      <c r="AC25" s="10">
        <v>10867</v>
      </c>
      <c r="AD25" s="10">
        <v>0</v>
      </c>
      <c r="AE25" s="10">
        <v>0</v>
      </c>
      <c r="AF25" s="12">
        <f>SUM(AB25:AC25:AD25:AE25)/(B25/1000)</f>
        <v>215.39106145251395</v>
      </c>
      <c r="AG25" s="10">
        <v>745056</v>
      </c>
      <c r="AH25">
        <f t="shared" si="8"/>
        <v>6937.2067039106141</v>
      </c>
      <c r="AI25" s="25">
        <f t="shared" si="9"/>
        <v>13.56488639780097</v>
      </c>
      <c r="AJ25" s="25">
        <f t="shared" si="10"/>
        <v>3.1048672851436669</v>
      </c>
      <c r="AO25" s="12" t="s">
        <v>138</v>
      </c>
      <c r="AP25" s="12" t="s">
        <v>138</v>
      </c>
      <c r="AQ25" s="12" t="s">
        <v>138</v>
      </c>
      <c r="AR25" s="11">
        <v>12.5</v>
      </c>
      <c r="AS25" s="10">
        <v>74</v>
      </c>
    </row>
    <row r="26" spans="1:45" x14ac:dyDescent="0.25">
      <c r="A26" s="5" t="s">
        <v>52</v>
      </c>
      <c r="B26" s="10">
        <v>188600</v>
      </c>
      <c r="C26" s="10">
        <v>1449128</v>
      </c>
      <c r="D26" s="18">
        <f t="shared" si="0"/>
        <v>7.6836055143160129</v>
      </c>
      <c r="E26" s="10">
        <v>4269</v>
      </c>
      <c r="F26" s="10">
        <v>47879</v>
      </c>
      <c r="H26" s="25">
        <f t="shared" si="1"/>
        <v>276.50053022269356</v>
      </c>
      <c r="I26" s="10">
        <v>2756</v>
      </c>
      <c r="J26" s="10">
        <v>8976</v>
      </c>
      <c r="L26" s="10">
        <f t="shared" si="2"/>
        <v>14.612937433722164</v>
      </c>
      <c r="M26" s="10">
        <f t="shared" si="3"/>
        <v>47.592788971367973</v>
      </c>
      <c r="N26" s="25">
        <f t="shared" si="4"/>
        <v>62.20572640509014</v>
      </c>
      <c r="O26" s="10">
        <v>3821</v>
      </c>
      <c r="P26" s="10">
        <v>3054</v>
      </c>
      <c r="R26" s="25">
        <f t="shared" si="5"/>
        <v>36.452810180275719</v>
      </c>
      <c r="S26" s="10">
        <v>22836</v>
      </c>
      <c r="T26" s="10">
        <v>10193</v>
      </c>
      <c r="U26" s="10">
        <v>14899</v>
      </c>
      <c r="W26" s="12">
        <f t="shared" si="6"/>
        <v>254.12513255567339</v>
      </c>
      <c r="X26" s="10">
        <v>5109</v>
      </c>
      <c r="Y26" s="10">
        <v>866</v>
      </c>
      <c r="AA26" s="12">
        <f t="shared" si="7"/>
        <v>660.96500530222693</v>
      </c>
      <c r="AB26" s="10">
        <v>316</v>
      </c>
      <c r="AC26" s="10">
        <v>0</v>
      </c>
      <c r="AD26" s="10">
        <v>0</v>
      </c>
      <c r="AE26" s="10">
        <v>0</v>
      </c>
      <c r="AF26" s="12">
        <f>SUM(AB26:AC26:AD26:AE26)/(B26/1000)</f>
        <v>1.6755037115588547</v>
      </c>
      <c r="AG26" s="10">
        <v>1077067</v>
      </c>
      <c r="AH26">
        <f t="shared" si="8"/>
        <v>5710.8536585365855</v>
      </c>
      <c r="AI26" s="25">
        <f t="shared" si="9"/>
        <v>11.573838953379873</v>
      </c>
      <c r="AJ26" s="25">
        <f t="shared" si="10"/>
        <v>2.9338936203597361E-2</v>
      </c>
      <c r="AO26" s="12" t="s">
        <v>138</v>
      </c>
      <c r="AP26" s="12" t="s">
        <v>138</v>
      </c>
      <c r="AQ26" s="12" t="s">
        <v>138</v>
      </c>
      <c r="AR26" s="11">
        <v>13.4</v>
      </c>
      <c r="AS26" s="10">
        <v>61</v>
      </c>
    </row>
    <row r="27" spans="1:45" x14ac:dyDescent="0.25">
      <c r="A27" s="5" t="s">
        <v>53</v>
      </c>
      <c r="B27" s="10">
        <v>256100</v>
      </c>
      <c r="C27" s="10">
        <v>1779418</v>
      </c>
      <c r="D27" s="18">
        <f t="shared" si="0"/>
        <v>6.9481374463100352</v>
      </c>
      <c r="E27" s="10">
        <v>18108</v>
      </c>
      <c r="F27" s="10">
        <v>73665</v>
      </c>
      <c r="H27" s="25">
        <f t="shared" si="1"/>
        <v>358.34830144474813</v>
      </c>
      <c r="I27" s="10">
        <v>7411</v>
      </c>
      <c r="J27" s="10">
        <v>11677</v>
      </c>
      <c r="L27" s="10">
        <f t="shared" si="2"/>
        <v>28.93791487700117</v>
      </c>
      <c r="M27" s="10">
        <f t="shared" si="3"/>
        <v>45.59547051932838</v>
      </c>
      <c r="N27" s="25">
        <f t="shared" si="4"/>
        <v>74.53338539632955</v>
      </c>
      <c r="O27" s="10">
        <v>3676</v>
      </c>
      <c r="P27" s="10">
        <v>59</v>
      </c>
      <c r="R27" s="25">
        <f t="shared" si="5"/>
        <v>14.584146817649355</v>
      </c>
      <c r="S27" s="10">
        <v>20093</v>
      </c>
      <c r="T27" s="10">
        <v>4839</v>
      </c>
      <c r="U27" s="10">
        <v>12836</v>
      </c>
      <c r="W27" s="12">
        <f t="shared" si="6"/>
        <v>147.47364310816087</v>
      </c>
      <c r="X27" s="10">
        <v>12266</v>
      </c>
      <c r="Y27" s="10">
        <v>88</v>
      </c>
      <c r="AA27" s="12">
        <f t="shared" si="7"/>
        <v>643.17844591956259</v>
      </c>
      <c r="AB27" s="10">
        <v>2049</v>
      </c>
      <c r="AC27" s="10">
        <v>3148</v>
      </c>
      <c r="AD27" s="10">
        <v>2518</v>
      </c>
      <c r="AE27" s="10">
        <v>0</v>
      </c>
      <c r="AF27" s="12">
        <f>SUM(AB27:AC27:AD27:AE27)/(B27/1000)</f>
        <v>30.124951190941037</v>
      </c>
      <c r="AG27" s="10">
        <v>1737914</v>
      </c>
      <c r="AH27">
        <f t="shared" si="8"/>
        <v>6786.0757516595077</v>
      </c>
      <c r="AI27" s="25">
        <f t="shared" si="9"/>
        <v>9.4779143271761424</v>
      </c>
      <c r="AJ27" s="25">
        <f t="shared" si="10"/>
        <v>0.44392300194370948</v>
      </c>
      <c r="AO27" s="12" t="s">
        <v>138</v>
      </c>
      <c r="AP27" s="12" t="s">
        <v>138</v>
      </c>
      <c r="AQ27" s="12" t="s">
        <v>138</v>
      </c>
      <c r="AR27" s="11">
        <v>11.8</v>
      </c>
      <c r="AS27" s="10">
        <v>68</v>
      </c>
    </row>
    <row r="28" spans="1:45" x14ac:dyDescent="0.25">
      <c r="A28" s="5" t="s">
        <v>54</v>
      </c>
      <c r="B28" s="10">
        <v>53080</v>
      </c>
      <c r="C28" s="10">
        <v>399285</v>
      </c>
      <c r="D28" s="18">
        <f t="shared" si="0"/>
        <v>7.5223247927656365</v>
      </c>
      <c r="E28" s="10">
        <v>1689</v>
      </c>
      <c r="F28" s="10">
        <v>9842</v>
      </c>
      <c r="H28" s="25">
        <f t="shared" si="1"/>
        <v>217.23813112283347</v>
      </c>
      <c r="I28" s="10">
        <v>956</v>
      </c>
      <c r="J28" s="10">
        <v>2418</v>
      </c>
      <c r="L28" s="10">
        <f t="shared" si="2"/>
        <v>18.010550113036928</v>
      </c>
      <c r="M28" s="10">
        <f t="shared" si="3"/>
        <v>45.553880934438588</v>
      </c>
      <c r="N28" s="25">
        <f t="shared" si="4"/>
        <v>63.564431047475509</v>
      </c>
      <c r="O28" s="10">
        <v>672</v>
      </c>
      <c r="P28" s="10">
        <v>114</v>
      </c>
      <c r="R28" s="25">
        <f t="shared" si="5"/>
        <v>14.807837226827431</v>
      </c>
      <c r="S28" s="10">
        <v>3959</v>
      </c>
      <c r="T28" s="10">
        <v>861</v>
      </c>
      <c r="U28" s="10">
        <v>1607</v>
      </c>
      <c r="W28" s="12">
        <f t="shared" si="6"/>
        <v>121.08138658628485</v>
      </c>
      <c r="X28" s="10">
        <v>1702</v>
      </c>
      <c r="Y28" s="10">
        <v>491</v>
      </c>
      <c r="AA28" s="12">
        <f t="shared" si="7"/>
        <v>458.00678221552374</v>
      </c>
      <c r="AB28" s="10">
        <v>0</v>
      </c>
      <c r="AC28" s="10">
        <v>1491</v>
      </c>
      <c r="AD28" s="10">
        <v>0</v>
      </c>
      <c r="AE28" s="10">
        <v>409</v>
      </c>
      <c r="AF28" s="12">
        <f>SUM(AB28:AC28:AD28:AE28)/(B28/1000)</f>
        <v>35.795026375282596</v>
      </c>
      <c r="AG28" s="10">
        <v>246025</v>
      </c>
      <c r="AH28">
        <f t="shared" si="8"/>
        <v>4634.9849284099473</v>
      </c>
      <c r="AI28" s="25">
        <f t="shared" si="9"/>
        <v>9.8815161060867798</v>
      </c>
      <c r="AJ28" s="25">
        <f t="shared" si="10"/>
        <v>0.77227923991464287</v>
      </c>
      <c r="AO28" s="12" t="s">
        <v>138</v>
      </c>
      <c r="AP28" s="12" t="s">
        <v>138</v>
      </c>
      <c r="AQ28" s="12" t="s">
        <v>138</v>
      </c>
      <c r="AR28" s="11">
        <v>12.2</v>
      </c>
      <c r="AS28" s="10">
        <v>66</v>
      </c>
    </row>
    <row r="29" spans="1:45" x14ac:dyDescent="0.25">
      <c r="A29" s="5" t="s">
        <v>55</v>
      </c>
      <c r="B29" s="10">
        <v>342100</v>
      </c>
      <c r="C29" s="10">
        <v>2678465</v>
      </c>
      <c r="D29" s="18">
        <f t="shared" si="0"/>
        <v>7.8294796843028358</v>
      </c>
      <c r="E29" s="10">
        <v>12524</v>
      </c>
      <c r="F29" s="10">
        <v>51971</v>
      </c>
      <c r="H29" s="25">
        <f t="shared" si="1"/>
        <v>188.52674656533176</v>
      </c>
      <c r="I29" s="10">
        <v>3740</v>
      </c>
      <c r="J29" s="10">
        <v>7563</v>
      </c>
      <c r="K29" s="10">
        <v>202</v>
      </c>
      <c r="L29" s="10">
        <f t="shared" si="2"/>
        <v>10.932475884244372</v>
      </c>
      <c r="M29" s="10">
        <f t="shared" si="3"/>
        <v>22.107570885705933</v>
      </c>
      <c r="N29" s="25">
        <f t="shared" si="4"/>
        <v>33.630517392575271</v>
      </c>
      <c r="O29" s="10">
        <v>4340</v>
      </c>
      <c r="P29" s="10">
        <v>1536</v>
      </c>
      <c r="R29" s="25">
        <f t="shared" si="5"/>
        <v>17.176264250219234</v>
      </c>
      <c r="S29" s="10">
        <v>17913</v>
      </c>
      <c r="T29" s="10">
        <v>18054</v>
      </c>
      <c r="U29" s="10">
        <v>9414</v>
      </c>
      <c r="W29" s="12">
        <f t="shared" si="6"/>
        <v>132.65419467991813</v>
      </c>
      <c r="X29" s="10">
        <v>6359</v>
      </c>
      <c r="Y29" s="10">
        <v>99</v>
      </c>
      <c r="AA29" s="12">
        <f t="shared" si="7"/>
        <v>390.86524408067811</v>
      </c>
      <c r="AB29" s="10">
        <v>0</v>
      </c>
      <c r="AC29" s="10">
        <v>59138</v>
      </c>
      <c r="AD29" s="10">
        <v>14275</v>
      </c>
      <c r="AE29" s="10">
        <v>0</v>
      </c>
      <c r="AF29" s="12">
        <f>SUM(AB29:AC29:AD29:AE29)/(B29/1000)</f>
        <v>214.59514761765564</v>
      </c>
      <c r="AG29" s="10">
        <v>1792707</v>
      </c>
      <c r="AH29">
        <f t="shared" si="8"/>
        <v>5240.3010815551006</v>
      </c>
      <c r="AI29" s="25">
        <f t="shared" si="9"/>
        <v>7.4588318113333623</v>
      </c>
      <c r="AJ29" s="25">
        <f t="shared" si="10"/>
        <v>4.0950919475407863</v>
      </c>
      <c r="AO29" s="12" t="s">
        <v>138</v>
      </c>
      <c r="AP29" s="12" t="s">
        <v>138</v>
      </c>
      <c r="AQ29" s="12" t="s">
        <v>138</v>
      </c>
      <c r="AR29" s="11">
        <v>11.4</v>
      </c>
      <c r="AS29" s="10">
        <v>53</v>
      </c>
    </row>
    <row r="30" spans="1:45" x14ac:dyDescent="0.25">
      <c r="A30" s="5" t="s">
        <v>56</v>
      </c>
      <c r="B30" s="10">
        <v>141800</v>
      </c>
      <c r="C30" s="10">
        <v>9177501</v>
      </c>
      <c r="D30" s="18">
        <f t="shared" si="0"/>
        <v>64.721445698166434</v>
      </c>
      <c r="E30" s="10">
        <v>10788</v>
      </c>
      <c r="F30" s="10">
        <v>70547</v>
      </c>
      <c r="H30" s="25">
        <f t="shared" si="1"/>
        <v>573.5895627644569</v>
      </c>
      <c r="I30" s="10">
        <v>2061</v>
      </c>
      <c r="J30" s="10">
        <v>4861</v>
      </c>
      <c r="L30" s="10">
        <f t="shared" si="2"/>
        <v>14.534555712270803</v>
      </c>
      <c r="M30" s="10">
        <f t="shared" si="3"/>
        <v>34.28067700987306</v>
      </c>
      <c r="N30" s="25">
        <f t="shared" si="4"/>
        <v>48.815232722143861</v>
      </c>
      <c r="O30" s="10">
        <v>2888</v>
      </c>
      <c r="P30" s="10">
        <v>1780</v>
      </c>
      <c r="R30" s="25">
        <f t="shared" si="5"/>
        <v>32.919605077574047</v>
      </c>
      <c r="S30" s="10">
        <v>24507</v>
      </c>
      <c r="T30" s="10">
        <v>2787</v>
      </c>
      <c r="U30" s="10">
        <v>22713</v>
      </c>
      <c r="W30" s="12">
        <f t="shared" si="6"/>
        <v>352.65867418899859</v>
      </c>
      <c r="X30" s="10">
        <v>6276</v>
      </c>
      <c r="Y30" s="10">
        <v>47</v>
      </c>
      <c r="AA30" s="12">
        <f t="shared" si="7"/>
        <v>1052.5740479548658</v>
      </c>
      <c r="AB30" s="10">
        <v>10287</v>
      </c>
      <c r="AC30" s="10">
        <v>2532</v>
      </c>
      <c r="AD30" s="10">
        <v>25000</v>
      </c>
      <c r="AE30" s="10">
        <v>0</v>
      </c>
      <c r="AF30" s="12">
        <f>SUM(AB30:AC30:AD30:AE30)/(B30/1000)</f>
        <v>266.70662905500706</v>
      </c>
      <c r="AG30" s="10">
        <v>4283886</v>
      </c>
      <c r="AH30">
        <f t="shared" si="8"/>
        <v>30210.761636107192</v>
      </c>
      <c r="AI30" s="25">
        <f t="shared" si="9"/>
        <v>3.4841029850000669</v>
      </c>
      <c r="AJ30" s="25">
        <f t="shared" si="10"/>
        <v>0.88281994432158095</v>
      </c>
      <c r="AO30" s="12" t="s">
        <v>138</v>
      </c>
      <c r="AP30" s="12" t="s">
        <v>138</v>
      </c>
      <c r="AQ30" s="12" t="s">
        <v>138</v>
      </c>
      <c r="AR30" s="11">
        <v>12.4</v>
      </c>
      <c r="AS30" s="10">
        <v>69</v>
      </c>
    </row>
    <row r="31" spans="1:45" x14ac:dyDescent="0.25">
      <c r="A31" s="5" t="s">
        <v>57</v>
      </c>
      <c r="B31" s="10">
        <v>146200</v>
      </c>
      <c r="C31" s="10">
        <v>1021386</v>
      </c>
      <c r="D31" s="18">
        <f t="shared" si="0"/>
        <v>6.9862243502051982</v>
      </c>
      <c r="E31" s="10">
        <v>17705</v>
      </c>
      <c r="F31" s="10">
        <v>31223</v>
      </c>
      <c r="H31" s="25">
        <f t="shared" si="1"/>
        <v>334.66484268125856</v>
      </c>
      <c r="I31" s="10">
        <v>4007</v>
      </c>
      <c r="J31" s="10">
        <v>11755</v>
      </c>
      <c r="L31" s="10">
        <f t="shared" si="2"/>
        <v>27.407660738714092</v>
      </c>
      <c r="M31" s="10">
        <f t="shared" si="3"/>
        <v>80.403556771545837</v>
      </c>
      <c r="N31" s="25">
        <f t="shared" si="4"/>
        <v>107.81121751025992</v>
      </c>
      <c r="O31" s="10">
        <v>2427</v>
      </c>
      <c r="P31" s="10">
        <v>778</v>
      </c>
      <c r="R31" s="25">
        <f t="shared" si="5"/>
        <v>21.922024623803011</v>
      </c>
      <c r="S31" s="10">
        <v>26594</v>
      </c>
      <c r="T31" s="10">
        <v>8444</v>
      </c>
      <c r="U31" s="10">
        <v>7291</v>
      </c>
      <c r="W31" s="12">
        <f t="shared" si="6"/>
        <v>289.52804377564979</v>
      </c>
      <c r="X31" s="10">
        <v>5565</v>
      </c>
      <c r="Y31" s="10">
        <v>2298</v>
      </c>
      <c r="AA31" s="12">
        <f t="shared" si="7"/>
        <v>807.70861833105346</v>
      </c>
      <c r="AB31" s="10">
        <v>1131</v>
      </c>
      <c r="AC31" s="10">
        <v>52460</v>
      </c>
      <c r="AD31" s="10">
        <v>21231</v>
      </c>
      <c r="AE31" s="10">
        <v>17753</v>
      </c>
      <c r="AF31" s="12">
        <f>SUM(AB31:AC31:AD31:AE31)/(B31/1000)</f>
        <v>633.20793433652534</v>
      </c>
      <c r="AG31" s="10">
        <v>910096</v>
      </c>
      <c r="AH31">
        <f t="shared" si="8"/>
        <v>6225.0068399452812</v>
      </c>
      <c r="AI31" s="25">
        <f t="shared" si="9"/>
        <v>12.975224591691426</v>
      </c>
      <c r="AJ31" s="25">
        <f t="shared" si="10"/>
        <v>10.172003832562718</v>
      </c>
      <c r="AO31" s="12" t="s">
        <v>138</v>
      </c>
      <c r="AP31" s="12" t="s">
        <v>138</v>
      </c>
      <c r="AQ31" s="12" t="s">
        <v>138</v>
      </c>
      <c r="AR31" s="11">
        <v>10.6</v>
      </c>
      <c r="AS31" s="10">
        <v>42</v>
      </c>
    </row>
    <row r="33" spans="34:34" x14ac:dyDescent="0.25">
      <c r="AH33">
        <f t="shared" ref="AH33" si="11">SUM(AH3:AH31)</f>
        <v>213544.5062421927</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R1" zoomScale="60" zoomScaleNormal="60" workbookViewId="0">
      <selection activeCell="O3" sqref="A3:XFD3"/>
    </sheetView>
  </sheetViews>
  <sheetFormatPr defaultRowHeight="15" x14ac:dyDescent="0.25"/>
  <cols>
    <col min="1" max="1" width="19.7109375" style="5" customWidth="1"/>
    <col min="3" max="3" width="10.28515625" customWidth="1"/>
    <col min="4" max="4" width="17.2851562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2.570312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4" t="s">
        <v>88</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6" t="s">
        <v>14</v>
      </c>
      <c r="Q2" s="15" t="s">
        <v>62</v>
      </c>
      <c r="R2" s="8"/>
      <c r="S2" s="6" t="s">
        <v>15</v>
      </c>
      <c r="T2" s="6" t="s">
        <v>16</v>
      </c>
      <c r="U2" s="6" t="s">
        <v>17</v>
      </c>
      <c r="V2" s="15" t="s">
        <v>62</v>
      </c>
      <c r="W2" s="8"/>
      <c r="X2" s="6" t="s">
        <v>18</v>
      </c>
      <c r="Y2" s="6" t="s">
        <v>19</v>
      </c>
      <c r="Z2" s="15" t="s">
        <v>62</v>
      </c>
      <c r="AA2" s="8"/>
      <c r="AB2" s="6" t="s">
        <v>20</v>
      </c>
      <c r="AC2" s="6" t="s">
        <v>21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B3" s="10"/>
      <c r="C3" s="10"/>
      <c r="E3" s="10"/>
      <c r="F3" s="10"/>
      <c r="I3" s="10"/>
      <c r="J3" s="10"/>
      <c r="K3" s="10"/>
      <c r="O3" s="10"/>
      <c r="P3" s="10"/>
      <c r="R3" s="25"/>
      <c r="S3" s="10"/>
      <c r="T3" s="10"/>
      <c r="U3" s="10"/>
      <c r="X3" s="10"/>
      <c r="Y3" s="10"/>
      <c r="AB3" s="10"/>
      <c r="AC3" s="10"/>
      <c r="AD3" s="10"/>
      <c r="AE3" s="10"/>
      <c r="AG3" s="10"/>
      <c r="AK3" s="10"/>
      <c r="AL3" s="10"/>
      <c r="AM3" s="10"/>
      <c r="AN3" s="10"/>
      <c r="AR3" s="11"/>
      <c r="AS3" s="10"/>
    </row>
    <row r="4" spans="1:49" x14ac:dyDescent="0.25">
      <c r="A4" s="5" t="s">
        <v>30</v>
      </c>
      <c r="B4" s="10">
        <v>169000</v>
      </c>
      <c r="C4" s="10">
        <v>1125733</v>
      </c>
      <c r="D4" s="18">
        <f t="shared" ref="D4:D31" si="0">C4/B4</f>
        <v>6.6611420118343192</v>
      </c>
      <c r="E4" s="10">
        <v>24983</v>
      </c>
      <c r="F4" s="10">
        <v>48114</v>
      </c>
      <c r="H4" s="25">
        <f t="shared" ref="H4:H31" si="1">(E4+F4)/(B4/1000)</f>
        <v>432.52662721893489</v>
      </c>
      <c r="I4" s="10">
        <v>3793</v>
      </c>
      <c r="J4" s="10">
        <v>17338</v>
      </c>
      <c r="L4" s="10">
        <f t="shared" ref="L4:L31" si="2">I4/(B4/1000)</f>
        <v>22.443786982248522</v>
      </c>
      <c r="M4" s="10">
        <f t="shared" ref="M4:M31" si="3">J4/(B4/1000)</f>
        <v>102.59171597633136</v>
      </c>
      <c r="N4" s="25">
        <f t="shared" ref="N4:N31" si="4">(I4+J4+K4)/(B4/1000)</f>
        <v>125.03550295857988</v>
      </c>
      <c r="O4" s="10">
        <v>6423</v>
      </c>
      <c r="P4" s="10">
        <v>1351</v>
      </c>
      <c r="R4" s="25">
        <f t="shared" ref="R4:R31" si="5">(O4+P4+Q4)/(B4/1000)</f>
        <v>46</v>
      </c>
      <c r="S4" s="10">
        <v>33069</v>
      </c>
      <c r="T4" s="10">
        <v>1847</v>
      </c>
      <c r="U4" s="10">
        <v>5433</v>
      </c>
      <c r="W4" s="12">
        <f t="shared" ref="W4:W31" si="6">(S4+T4+U4+V4)/(B4/1000)</f>
        <v>238.75147928994082</v>
      </c>
      <c r="X4" s="10">
        <v>5750</v>
      </c>
      <c r="Y4" s="10">
        <v>62</v>
      </c>
      <c r="AA4" s="12">
        <f t="shared" ref="AA4:AA31" si="7">(E4+F4+G4+I4+J4+K4+O4+P4+Q4+S4+T4+U4+V4+X4+Y4+Z4)/(B4/1000)</f>
        <v>876.70414201183428</v>
      </c>
      <c r="AB4" s="10">
        <v>15498</v>
      </c>
      <c r="AC4" s="10">
        <v>4135</v>
      </c>
      <c r="AD4" s="10">
        <v>7261</v>
      </c>
      <c r="AE4" s="10">
        <v>0</v>
      </c>
      <c r="AF4" s="12">
        <f>SUM(AB4:AC4:AD4:AE4)/(B4/1000)</f>
        <v>159.1360946745562</v>
      </c>
      <c r="AG4" s="10">
        <v>875613</v>
      </c>
      <c r="AH4">
        <f t="shared" ref="AH4:AH31" si="8">AG4/(B4/1000)</f>
        <v>5181.1420118343194</v>
      </c>
      <c r="AI4" s="25">
        <f t="shared" ref="AI4:AI31" si="9">AA4/AH4*100</f>
        <v>16.921059874624977</v>
      </c>
      <c r="AJ4" s="25">
        <f t="shared" ref="AJ4:AJ31" si="10">AF4/AH4*100</f>
        <v>3.0714482311249376</v>
      </c>
      <c r="AK4" s="10">
        <v>21</v>
      </c>
      <c r="AL4" s="10">
        <v>33</v>
      </c>
      <c r="AM4" s="10">
        <v>0</v>
      </c>
      <c r="AN4" s="10">
        <v>54</v>
      </c>
      <c r="AO4" s="12">
        <f t="shared" ref="AO4:AO31" si="11">AK4/AN4*100</f>
        <v>38.888888888888893</v>
      </c>
      <c r="AP4" s="12">
        <f t="shared" ref="AP4:AP31" si="12">AL4/AN4*100</f>
        <v>61.111111111111114</v>
      </c>
      <c r="AQ4" s="12">
        <f t="shared" ref="AQ4:AQ31" si="13">AM4/AN4*100</f>
        <v>0</v>
      </c>
      <c r="AR4" s="11">
        <v>11.9</v>
      </c>
      <c r="AS4" s="10">
        <v>64</v>
      </c>
    </row>
    <row r="5" spans="1:49" x14ac:dyDescent="0.25">
      <c r="A5" s="5" t="s">
        <v>31</v>
      </c>
      <c r="B5" s="10">
        <v>121000</v>
      </c>
      <c r="C5" s="10">
        <v>1095905</v>
      </c>
      <c r="D5" s="18">
        <f t="shared" si="0"/>
        <v>9.0570661157024794</v>
      </c>
      <c r="E5" s="10">
        <v>12945</v>
      </c>
      <c r="F5" s="10">
        <v>47133</v>
      </c>
      <c r="H5" s="25">
        <f t="shared" si="1"/>
        <v>496.51239669421489</v>
      </c>
      <c r="I5" s="10">
        <v>5477</v>
      </c>
      <c r="J5" s="10">
        <v>16025</v>
      </c>
      <c r="L5" s="10">
        <f t="shared" si="2"/>
        <v>45.264462809917354</v>
      </c>
      <c r="M5" s="10">
        <f t="shared" si="3"/>
        <v>132.43801652892563</v>
      </c>
      <c r="N5" s="25">
        <f t="shared" si="4"/>
        <v>177.70247933884298</v>
      </c>
      <c r="O5" s="10">
        <v>4960</v>
      </c>
      <c r="P5" s="10">
        <v>1092</v>
      </c>
      <c r="R5" s="25">
        <f t="shared" si="5"/>
        <v>50.016528925619838</v>
      </c>
      <c r="S5" s="10">
        <v>38812</v>
      </c>
      <c r="T5" s="10">
        <v>8042</v>
      </c>
      <c r="U5" s="10">
        <v>10156</v>
      </c>
      <c r="W5" s="12">
        <f t="shared" si="6"/>
        <v>471.15702479338842</v>
      </c>
      <c r="X5" s="10">
        <v>6471</v>
      </c>
      <c r="Y5" s="10">
        <v>68</v>
      </c>
      <c r="AA5" s="12">
        <f t="shared" si="7"/>
        <v>1249.4297520661157</v>
      </c>
      <c r="AB5" s="10">
        <v>16079</v>
      </c>
      <c r="AC5" s="10">
        <v>3542</v>
      </c>
      <c r="AD5" s="10">
        <v>1366</v>
      </c>
      <c r="AE5" s="10">
        <v>0</v>
      </c>
      <c r="AF5" s="12">
        <f>SUM(AB5:AC5:AD5:AE5)/(B5/1000)</f>
        <v>173.44628099173553</v>
      </c>
      <c r="AG5" s="10">
        <v>1071434</v>
      </c>
      <c r="AH5">
        <f t="shared" si="8"/>
        <v>8854.8264462809911</v>
      </c>
      <c r="AI5" s="25">
        <f t="shared" si="9"/>
        <v>14.110155175213778</v>
      </c>
      <c r="AJ5" s="25">
        <f t="shared" si="10"/>
        <v>1.9587767421978395</v>
      </c>
      <c r="AK5" s="10">
        <v>6</v>
      </c>
      <c r="AL5" s="10">
        <v>48</v>
      </c>
      <c r="AM5" s="10">
        <v>0</v>
      </c>
      <c r="AN5" s="10">
        <v>54</v>
      </c>
      <c r="AO5" s="12">
        <f t="shared" si="11"/>
        <v>11.111111111111111</v>
      </c>
      <c r="AP5" s="12">
        <f t="shared" si="12"/>
        <v>88.888888888888886</v>
      </c>
      <c r="AQ5" s="12">
        <f t="shared" si="13"/>
        <v>0</v>
      </c>
      <c r="AR5" s="11">
        <v>13.2</v>
      </c>
      <c r="AS5" s="10">
        <v>79</v>
      </c>
    </row>
    <row r="6" spans="1:49" x14ac:dyDescent="0.25">
      <c r="A6" s="5" t="s">
        <v>32</v>
      </c>
      <c r="B6" s="10">
        <v>117900</v>
      </c>
      <c r="C6" s="10">
        <v>601193</v>
      </c>
      <c r="D6" s="18">
        <f t="shared" si="0"/>
        <v>5.0991772688719257</v>
      </c>
      <c r="E6" s="10">
        <v>8839</v>
      </c>
      <c r="F6" s="10">
        <v>25257</v>
      </c>
      <c r="H6" s="25">
        <f t="shared" si="1"/>
        <v>289.19423240033927</v>
      </c>
      <c r="I6" s="10">
        <v>2258</v>
      </c>
      <c r="J6" s="10">
        <v>11991</v>
      </c>
      <c r="L6" s="10">
        <f t="shared" si="2"/>
        <v>19.151823579304494</v>
      </c>
      <c r="M6" s="10">
        <f t="shared" si="3"/>
        <v>101.70483460559797</v>
      </c>
      <c r="N6" s="25">
        <f t="shared" si="4"/>
        <v>120.85665818490246</v>
      </c>
      <c r="O6" s="10">
        <v>2220</v>
      </c>
      <c r="P6" s="10">
        <v>497</v>
      </c>
      <c r="R6" s="25">
        <f t="shared" si="5"/>
        <v>23.044953350296861</v>
      </c>
      <c r="S6" s="10">
        <v>10687</v>
      </c>
      <c r="T6" s="10">
        <v>897</v>
      </c>
      <c r="U6" s="10">
        <v>5243</v>
      </c>
      <c r="W6" s="12">
        <f t="shared" si="6"/>
        <v>142.72264631043257</v>
      </c>
      <c r="X6" s="10">
        <v>5160</v>
      </c>
      <c r="Y6" s="10">
        <v>103</v>
      </c>
      <c r="AA6" s="12">
        <f t="shared" si="7"/>
        <v>620.4580152671756</v>
      </c>
      <c r="AB6" s="10">
        <v>523</v>
      </c>
      <c r="AC6" s="10">
        <v>16984</v>
      </c>
      <c r="AD6" s="10">
        <v>3758</v>
      </c>
      <c r="AE6" s="10">
        <v>0</v>
      </c>
      <c r="AF6" s="12">
        <f>SUM(AB6:AC6:AD6:AE6)/(B6/1000)</f>
        <v>180.36471586089905</v>
      </c>
      <c r="AG6" s="10">
        <v>709160</v>
      </c>
      <c r="AH6">
        <f t="shared" si="8"/>
        <v>6014.9279050042405</v>
      </c>
      <c r="AI6" s="25">
        <f t="shared" si="9"/>
        <v>10.315302611540416</v>
      </c>
      <c r="AJ6" s="25">
        <f t="shared" si="10"/>
        <v>2.9986180833662357</v>
      </c>
      <c r="AK6" s="10">
        <v>0</v>
      </c>
      <c r="AL6" s="10">
        <v>0</v>
      </c>
      <c r="AM6" s="10">
        <v>30</v>
      </c>
      <c r="AN6" s="10">
        <v>30</v>
      </c>
      <c r="AO6" s="12">
        <f t="shared" si="11"/>
        <v>0</v>
      </c>
      <c r="AP6" s="12">
        <f t="shared" si="12"/>
        <v>0</v>
      </c>
      <c r="AQ6" s="12">
        <f t="shared" si="13"/>
        <v>100</v>
      </c>
      <c r="AR6" s="11">
        <v>11.7</v>
      </c>
      <c r="AS6" s="10">
        <v>74</v>
      </c>
    </row>
    <row r="7" spans="1:49" x14ac:dyDescent="0.25">
      <c r="A7" s="5" t="s">
        <v>33</v>
      </c>
      <c r="B7" s="10">
        <v>271100</v>
      </c>
      <c r="C7" s="10">
        <v>1537620</v>
      </c>
      <c r="D7" s="18">
        <f t="shared" si="0"/>
        <v>5.6717816303946886</v>
      </c>
      <c r="E7" s="10">
        <v>8323</v>
      </c>
      <c r="F7" s="10">
        <v>48569</v>
      </c>
      <c r="H7" s="25">
        <f t="shared" si="1"/>
        <v>209.85614164514936</v>
      </c>
      <c r="I7" s="10">
        <v>3743</v>
      </c>
      <c r="J7" s="10">
        <v>10585</v>
      </c>
      <c r="L7" s="10">
        <f t="shared" si="2"/>
        <v>13.806713389893027</v>
      </c>
      <c r="M7" s="10">
        <f t="shared" si="3"/>
        <v>39.044632976761342</v>
      </c>
      <c r="N7" s="25">
        <f t="shared" si="4"/>
        <v>52.851346366654369</v>
      </c>
      <c r="O7" s="10">
        <v>3839</v>
      </c>
      <c r="P7" s="10">
        <v>1151</v>
      </c>
      <c r="R7" s="25">
        <f t="shared" si="5"/>
        <v>18.406492069347102</v>
      </c>
      <c r="S7" s="10">
        <v>31954</v>
      </c>
      <c r="T7" s="10">
        <v>10311</v>
      </c>
      <c r="U7" s="10">
        <v>6116</v>
      </c>
      <c r="W7" s="12">
        <f t="shared" si="6"/>
        <v>178.4618222058281</v>
      </c>
      <c r="X7" s="10">
        <v>6885</v>
      </c>
      <c r="Y7" s="10">
        <v>85</v>
      </c>
      <c r="AA7" s="12">
        <f t="shared" si="7"/>
        <v>485.28587237181847</v>
      </c>
      <c r="AB7" s="10">
        <v>18393</v>
      </c>
      <c r="AC7" s="10">
        <v>43406</v>
      </c>
      <c r="AD7" s="10">
        <v>0</v>
      </c>
      <c r="AE7" s="10">
        <v>0</v>
      </c>
      <c r="AF7" s="12">
        <f>SUM(AB7:AC7:AD7:AE7)/(B7/1000)</f>
        <v>227.95647362596827</v>
      </c>
      <c r="AG7" s="10">
        <v>1114952</v>
      </c>
      <c r="AH7">
        <f t="shared" si="8"/>
        <v>4112.6964219845077</v>
      </c>
      <c r="AI7" s="25">
        <f t="shared" si="9"/>
        <v>11.799700794294282</v>
      </c>
      <c r="AJ7" s="25">
        <f t="shared" si="10"/>
        <v>5.5427498224138798</v>
      </c>
      <c r="AK7" s="10">
        <v>38</v>
      </c>
      <c r="AL7" s="10">
        <v>22</v>
      </c>
      <c r="AM7" s="10">
        <v>0</v>
      </c>
      <c r="AN7" s="10">
        <v>60</v>
      </c>
      <c r="AO7" s="12">
        <f t="shared" si="11"/>
        <v>63.333333333333329</v>
      </c>
      <c r="AP7" s="12">
        <f t="shared" si="12"/>
        <v>36.666666666666664</v>
      </c>
      <c r="AQ7" s="12">
        <f t="shared" si="13"/>
        <v>0</v>
      </c>
      <c r="AR7" s="11">
        <v>11.9</v>
      </c>
      <c r="AS7" s="10">
        <v>62</v>
      </c>
    </row>
    <row r="8" spans="1:49" x14ac:dyDescent="0.25">
      <c r="A8" s="5" t="s">
        <v>34</v>
      </c>
      <c r="B8" s="10">
        <v>63690</v>
      </c>
      <c r="C8" s="10">
        <v>1066275</v>
      </c>
      <c r="D8" s="18">
        <f t="shared" si="0"/>
        <v>16.741639189825719</v>
      </c>
      <c r="E8" s="10">
        <v>2657</v>
      </c>
      <c r="F8" s="10">
        <v>19639</v>
      </c>
      <c r="H8" s="25">
        <f t="shared" si="1"/>
        <v>350.07065473386717</v>
      </c>
      <c r="I8" s="10">
        <v>1214</v>
      </c>
      <c r="J8" s="10">
        <v>2173</v>
      </c>
      <c r="L8" s="10">
        <f t="shared" si="2"/>
        <v>19.061077092165174</v>
      </c>
      <c r="M8" s="10">
        <f t="shared" si="3"/>
        <v>34.118385931857439</v>
      </c>
      <c r="N8" s="25">
        <f t="shared" si="4"/>
        <v>53.17946302402261</v>
      </c>
      <c r="O8" s="10">
        <v>904</v>
      </c>
      <c r="P8" s="10">
        <v>259</v>
      </c>
      <c r="R8" s="25">
        <f t="shared" si="5"/>
        <v>18.260323441670593</v>
      </c>
      <c r="S8" s="10">
        <v>8893</v>
      </c>
      <c r="T8" s="10">
        <v>663</v>
      </c>
      <c r="U8" s="10">
        <v>2768</v>
      </c>
      <c r="W8" s="12">
        <f t="shared" si="6"/>
        <v>193.49976448422046</v>
      </c>
      <c r="X8" s="10">
        <v>2238</v>
      </c>
      <c r="Y8" s="10">
        <v>28</v>
      </c>
      <c r="AA8" s="12">
        <f t="shared" si="7"/>
        <v>650.58878944889307</v>
      </c>
      <c r="AB8" s="10">
        <v>12541</v>
      </c>
      <c r="AC8" s="10">
        <v>5157</v>
      </c>
      <c r="AD8" s="10">
        <v>0</v>
      </c>
      <c r="AE8" s="10">
        <v>0</v>
      </c>
      <c r="AF8" s="12">
        <f>SUM(AB8:AC8:AD8:AE8)/(B8/1000)</f>
        <v>277.87721777359081</v>
      </c>
      <c r="AG8" s="10">
        <v>586050</v>
      </c>
      <c r="AH8">
        <f t="shared" si="8"/>
        <v>9201.6015073009894</v>
      </c>
      <c r="AI8" s="25">
        <f t="shared" si="9"/>
        <v>7.0703864857947272</v>
      </c>
      <c r="AJ8" s="25">
        <f t="shared" si="10"/>
        <v>3.0198788499274802</v>
      </c>
      <c r="AK8" s="10">
        <v>36</v>
      </c>
      <c r="AL8" s="10">
        <v>0</v>
      </c>
      <c r="AM8" s="10">
        <v>0</v>
      </c>
      <c r="AN8" s="10">
        <v>36</v>
      </c>
      <c r="AO8" s="12">
        <f t="shared" si="11"/>
        <v>100</v>
      </c>
      <c r="AP8" s="12">
        <f t="shared" si="12"/>
        <v>0</v>
      </c>
      <c r="AQ8" s="12">
        <f t="shared" si="13"/>
        <v>0</v>
      </c>
      <c r="AR8" s="11">
        <v>13.5</v>
      </c>
      <c r="AS8" s="10">
        <v>48</v>
      </c>
    </row>
    <row r="9" spans="1:49" x14ac:dyDescent="0.25">
      <c r="A9" s="5" t="s">
        <v>35</v>
      </c>
      <c r="B9" s="10">
        <v>113800</v>
      </c>
      <c r="C9" s="10">
        <v>677093</v>
      </c>
      <c r="D9" s="18">
        <f t="shared" si="0"/>
        <v>5.9498506151142356</v>
      </c>
      <c r="E9" s="10">
        <v>6203</v>
      </c>
      <c r="F9" s="10">
        <v>21497</v>
      </c>
      <c r="H9" s="25">
        <f t="shared" si="1"/>
        <v>243.40949033391917</v>
      </c>
      <c r="I9" s="10">
        <v>3012</v>
      </c>
      <c r="J9" s="10">
        <v>10729</v>
      </c>
      <c r="L9" s="10">
        <f t="shared" si="2"/>
        <v>26.467486818980667</v>
      </c>
      <c r="M9" s="10">
        <f t="shared" si="3"/>
        <v>94.279437609841835</v>
      </c>
      <c r="N9" s="25">
        <f t="shared" si="4"/>
        <v>120.7469244288225</v>
      </c>
      <c r="O9" s="10">
        <v>3470</v>
      </c>
      <c r="P9" s="10">
        <v>506</v>
      </c>
      <c r="R9" s="25">
        <f t="shared" si="5"/>
        <v>34.938488576449913</v>
      </c>
      <c r="S9" s="10">
        <v>18671</v>
      </c>
      <c r="T9" s="10">
        <v>2163</v>
      </c>
      <c r="U9" s="10">
        <v>4813</v>
      </c>
      <c r="W9" s="12">
        <f t="shared" si="6"/>
        <v>225.36906854130052</v>
      </c>
      <c r="X9" s="10">
        <v>4401</v>
      </c>
      <c r="Y9" s="10">
        <v>32</v>
      </c>
      <c r="AA9" s="12">
        <f t="shared" si="7"/>
        <v>663.41827768014059</v>
      </c>
      <c r="AB9" s="10">
        <v>706</v>
      </c>
      <c r="AC9" s="10">
        <v>24566</v>
      </c>
      <c r="AD9" s="10">
        <v>0</v>
      </c>
      <c r="AE9" s="10">
        <v>0</v>
      </c>
      <c r="AF9" s="12">
        <f>SUM(AB9:AC9:AD9:AE9)/(B9/1000)</f>
        <v>222.0738137082601</v>
      </c>
      <c r="AG9" s="10">
        <v>540282</v>
      </c>
      <c r="AH9">
        <f t="shared" si="8"/>
        <v>4747.6449912126536</v>
      </c>
      <c r="AI9" s="25">
        <f t="shared" si="9"/>
        <v>13.97362858655295</v>
      </c>
      <c r="AJ9" s="25">
        <f t="shared" si="10"/>
        <v>4.6775572756449408</v>
      </c>
      <c r="AK9" s="10">
        <v>11</v>
      </c>
      <c r="AL9" s="10">
        <v>25</v>
      </c>
      <c r="AM9" s="10">
        <v>0</v>
      </c>
      <c r="AN9" s="10">
        <v>36</v>
      </c>
      <c r="AO9" s="12">
        <f t="shared" si="11"/>
        <v>30.555555555555557</v>
      </c>
      <c r="AP9" s="12">
        <f t="shared" si="12"/>
        <v>69.444444444444443</v>
      </c>
      <c r="AQ9" s="12">
        <f t="shared" si="13"/>
        <v>0</v>
      </c>
      <c r="AR9" s="11">
        <v>12</v>
      </c>
      <c r="AS9" s="10">
        <v>76</v>
      </c>
    </row>
    <row r="10" spans="1:49" x14ac:dyDescent="0.25">
      <c r="A10" s="5" t="s">
        <v>36</v>
      </c>
      <c r="B10" s="10">
        <v>75500</v>
      </c>
      <c r="C10" s="10">
        <v>1233713</v>
      </c>
      <c r="D10" s="18">
        <f t="shared" si="0"/>
        <v>16.340569536423843</v>
      </c>
      <c r="E10" s="10">
        <v>4400</v>
      </c>
      <c r="F10" s="10">
        <v>20057</v>
      </c>
      <c r="H10" s="25">
        <f t="shared" si="1"/>
        <v>323.93377483443709</v>
      </c>
      <c r="I10" s="10">
        <v>1490</v>
      </c>
      <c r="J10" s="10">
        <v>5250</v>
      </c>
      <c r="L10" s="10">
        <f t="shared" si="2"/>
        <v>19.735099337748345</v>
      </c>
      <c r="M10" s="10">
        <f t="shared" si="3"/>
        <v>69.536423841059602</v>
      </c>
      <c r="N10" s="25">
        <f t="shared" si="4"/>
        <v>89.271523178807954</v>
      </c>
      <c r="O10" s="10">
        <v>1730</v>
      </c>
      <c r="P10" s="10">
        <v>405</v>
      </c>
      <c r="R10" s="25">
        <f t="shared" si="5"/>
        <v>28.278145695364238</v>
      </c>
      <c r="S10" s="10">
        <v>0</v>
      </c>
      <c r="T10" s="10">
        <v>3021</v>
      </c>
      <c r="U10" s="10">
        <v>6606</v>
      </c>
      <c r="W10" s="12">
        <f t="shared" si="6"/>
        <v>127.50993377483444</v>
      </c>
      <c r="X10" s="10">
        <v>5201</v>
      </c>
      <c r="Y10" s="10">
        <v>37</v>
      </c>
      <c r="AA10" s="12">
        <f t="shared" si="7"/>
        <v>638.37086092715231</v>
      </c>
      <c r="AB10" s="10">
        <v>87</v>
      </c>
      <c r="AC10" s="10">
        <v>0</v>
      </c>
      <c r="AD10" s="10">
        <v>4762</v>
      </c>
      <c r="AE10" s="10">
        <v>0</v>
      </c>
      <c r="AF10" s="12">
        <f>SUM(AB10:AC10:AD10:AE10)/(B10/1000)</f>
        <v>64.225165562913901</v>
      </c>
      <c r="AG10" s="10">
        <v>657241</v>
      </c>
      <c r="AH10">
        <f t="shared" si="8"/>
        <v>8705.1788079470207</v>
      </c>
      <c r="AI10" s="25">
        <f t="shared" si="9"/>
        <v>7.3332308848656726</v>
      </c>
      <c r="AJ10" s="25">
        <f t="shared" si="10"/>
        <v>0.73778111834167359</v>
      </c>
      <c r="AK10" s="10">
        <v>27</v>
      </c>
      <c r="AL10" s="10">
        <v>29</v>
      </c>
      <c r="AM10" s="10">
        <v>0</v>
      </c>
      <c r="AN10" s="10">
        <v>56</v>
      </c>
      <c r="AO10" s="12">
        <f t="shared" si="11"/>
        <v>48.214285714285715</v>
      </c>
      <c r="AP10" s="12">
        <f t="shared" si="12"/>
        <v>51.785714285714292</v>
      </c>
      <c r="AQ10" s="12">
        <f t="shared" si="13"/>
        <v>0</v>
      </c>
      <c r="AR10" s="11">
        <v>15.1</v>
      </c>
      <c r="AS10" s="10">
        <v>84</v>
      </c>
    </row>
    <row r="11" spans="1:49" x14ac:dyDescent="0.25">
      <c r="A11" s="5" t="s">
        <v>37</v>
      </c>
      <c r="B11" s="10">
        <v>161900</v>
      </c>
      <c r="C11" s="10">
        <v>1086379</v>
      </c>
      <c r="D11" s="18">
        <f t="shared" si="0"/>
        <v>6.7101852995676348</v>
      </c>
      <c r="E11" s="10">
        <v>2716</v>
      </c>
      <c r="F11" s="10">
        <v>37834</v>
      </c>
      <c r="H11" s="25">
        <f t="shared" si="1"/>
        <v>250.46324891908586</v>
      </c>
      <c r="I11" s="10">
        <v>3750</v>
      </c>
      <c r="J11" s="10">
        <v>7551</v>
      </c>
      <c r="L11" s="10">
        <f t="shared" si="2"/>
        <v>23.162445954292771</v>
      </c>
      <c r="M11" s="10">
        <f t="shared" si="3"/>
        <v>46.639901173563928</v>
      </c>
      <c r="N11" s="25">
        <f t="shared" si="4"/>
        <v>69.802347127856706</v>
      </c>
      <c r="O11" s="10">
        <v>2526</v>
      </c>
      <c r="P11" s="10">
        <v>619</v>
      </c>
      <c r="R11" s="25">
        <f t="shared" si="5"/>
        <v>19.425571340333537</v>
      </c>
      <c r="S11" s="10">
        <v>14042</v>
      </c>
      <c r="T11" s="10">
        <v>9446</v>
      </c>
      <c r="U11" s="10">
        <v>3626</v>
      </c>
      <c r="W11" s="12">
        <f t="shared" si="6"/>
        <v>167.47374922791846</v>
      </c>
      <c r="X11" s="10">
        <v>4389</v>
      </c>
      <c r="Y11" s="10">
        <v>39</v>
      </c>
      <c r="AA11" s="12">
        <f t="shared" si="7"/>
        <v>534.5151327980235</v>
      </c>
      <c r="AB11" s="10">
        <v>192</v>
      </c>
      <c r="AC11" s="10">
        <v>0</v>
      </c>
      <c r="AD11" s="10">
        <v>1875</v>
      </c>
      <c r="AE11" s="10">
        <v>0</v>
      </c>
      <c r="AF11" s="12">
        <f>SUM(AB11:AC11:AD11:AE11)/(B11/1000)</f>
        <v>12.767140210006175</v>
      </c>
      <c r="AG11" s="10">
        <v>659959</v>
      </c>
      <c r="AH11">
        <f t="shared" si="8"/>
        <v>4076.3372452130943</v>
      </c>
      <c r="AI11" s="25">
        <f t="shared" si="9"/>
        <v>13.112632754458991</v>
      </c>
      <c r="AJ11" s="25">
        <f t="shared" si="10"/>
        <v>0.31320127462463576</v>
      </c>
      <c r="AK11" s="10">
        <v>32</v>
      </c>
      <c r="AL11" s="10">
        <v>8</v>
      </c>
      <c r="AM11" s="10">
        <v>0</v>
      </c>
      <c r="AN11" s="10">
        <v>40</v>
      </c>
      <c r="AO11" s="12">
        <f t="shared" si="11"/>
        <v>80</v>
      </c>
      <c r="AP11" s="12">
        <f t="shared" si="12"/>
        <v>20</v>
      </c>
      <c r="AQ11" s="12">
        <f t="shared" si="13"/>
        <v>0</v>
      </c>
      <c r="AR11" s="11">
        <v>11.5</v>
      </c>
      <c r="AS11" s="10">
        <v>78</v>
      </c>
    </row>
    <row r="12" spans="1:49" x14ac:dyDescent="0.25">
      <c r="A12" s="5" t="s">
        <v>38</v>
      </c>
      <c r="B12" s="10">
        <v>102820</v>
      </c>
      <c r="C12" s="10">
        <v>891365</v>
      </c>
      <c r="D12" s="18">
        <f t="shared" si="0"/>
        <v>8.6691791480256768</v>
      </c>
      <c r="E12" s="10">
        <v>4686</v>
      </c>
      <c r="F12" s="10">
        <v>23931</v>
      </c>
      <c r="H12" s="25">
        <f t="shared" si="1"/>
        <v>278.3213382610387</v>
      </c>
      <c r="I12" s="10">
        <v>2805</v>
      </c>
      <c r="J12" s="10">
        <v>15107</v>
      </c>
      <c r="L12" s="10">
        <f t="shared" si="2"/>
        <v>27.280684691694226</v>
      </c>
      <c r="M12" s="10">
        <f t="shared" si="3"/>
        <v>146.92666796343124</v>
      </c>
      <c r="N12" s="25">
        <f t="shared" si="4"/>
        <v>174.20735265512548</v>
      </c>
      <c r="O12" s="10">
        <v>2452</v>
      </c>
      <c r="P12" s="10">
        <v>384</v>
      </c>
      <c r="R12" s="25">
        <f t="shared" si="5"/>
        <v>27.582182454775339</v>
      </c>
      <c r="S12" s="10">
        <v>5422</v>
      </c>
      <c r="T12" s="10">
        <v>1602</v>
      </c>
      <c r="U12" s="10">
        <v>6085</v>
      </c>
      <c r="W12" s="12">
        <f t="shared" si="6"/>
        <v>127.4946508461389</v>
      </c>
      <c r="X12" s="10">
        <v>4043</v>
      </c>
      <c r="Y12" s="10">
        <v>189</v>
      </c>
      <c r="AA12" s="12">
        <f t="shared" si="7"/>
        <v>648.76483174479677</v>
      </c>
      <c r="AB12" s="10">
        <v>0</v>
      </c>
      <c r="AC12" s="10">
        <v>30067</v>
      </c>
      <c r="AD12" s="10">
        <v>32170</v>
      </c>
      <c r="AE12" s="10">
        <v>0</v>
      </c>
      <c r="AF12" s="12">
        <f>SUM(AB12:AC12:AD12:AE12)/(B12/1000)</f>
        <v>605.30052518965181</v>
      </c>
      <c r="AG12" s="10">
        <v>698834</v>
      </c>
      <c r="AH12">
        <f t="shared" si="8"/>
        <v>6796.6737988718151</v>
      </c>
      <c r="AI12" s="25">
        <f t="shared" si="9"/>
        <v>9.5453283612417259</v>
      </c>
      <c r="AJ12" s="25">
        <f t="shared" si="10"/>
        <v>8.9058345758792505</v>
      </c>
      <c r="AK12" s="10">
        <v>15</v>
      </c>
      <c r="AL12" s="10">
        <v>15</v>
      </c>
      <c r="AM12" s="10">
        <v>0</v>
      </c>
      <c r="AN12" s="10">
        <v>30</v>
      </c>
      <c r="AO12" s="12">
        <f t="shared" si="11"/>
        <v>50</v>
      </c>
      <c r="AP12" s="12">
        <f t="shared" si="12"/>
        <v>50</v>
      </c>
      <c r="AQ12" s="12">
        <f t="shared" si="13"/>
        <v>0</v>
      </c>
      <c r="AR12" s="11">
        <v>11.6</v>
      </c>
      <c r="AS12" s="10">
        <v>56</v>
      </c>
    </row>
    <row r="13" spans="1:49" x14ac:dyDescent="0.25">
      <c r="A13" s="5" t="s">
        <v>39</v>
      </c>
      <c r="B13" s="10">
        <v>224700</v>
      </c>
      <c r="C13" s="10">
        <v>1437483</v>
      </c>
      <c r="D13" s="18">
        <f t="shared" si="0"/>
        <v>6.3973431241655545</v>
      </c>
      <c r="E13" s="10">
        <v>9996</v>
      </c>
      <c r="F13" s="10">
        <v>41677</v>
      </c>
      <c r="H13" s="25">
        <f t="shared" si="1"/>
        <v>229.96439697374279</v>
      </c>
      <c r="I13" s="10">
        <v>4277</v>
      </c>
      <c r="J13" s="10">
        <v>11591</v>
      </c>
      <c r="L13" s="10">
        <f t="shared" si="2"/>
        <v>19.034267912772588</v>
      </c>
      <c r="M13" s="10">
        <f t="shared" si="3"/>
        <v>51.584334668446822</v>
      </c>
      <c r="N13" s="25">
        <f t="shared" si="4"/>
        <v>70.618602581219406</v>
      </c>
      <c r="O13" s="10">
        <v>7628</v>
      </c>
      <c r="P13" s="10">
        <v>944</v>
      </c>
      <c r="R13" s="25">
        <f t="shared" si="5"/>
        <v>38.148642634623947</v>
      </c>
      <c r="S13" s="10">
        <v>19932</v>
      </c>
      <c r="T13" s="10">
        <v>9103</v>
      </c>
      <c r="U13" s="10">
        <v>7925</v>
      </c>
      <c r="W13" s="12">
        <f t="shared" si="6"/>
        <v>164.48598130841123</v>
      </c>
      <c r="X13" s="10">
        <v>9398</v>
      </c>
      <c r="Y13" s="10">
        <v>44</v>
      </c>
      <c r="AA13" s="12">
        <f t="shared" si="7"/>
        <v>545.2380952380953</v>
      </c>
      <c r="AB13" s="10">
        <v>0</v>
      </c>
      <c r="AC13" s="10">
        <v>12547</v>
      </c>
      <c r="AD13" s="10">
        <v>3460</v>
      </c>
      <c r="AE13" s="10">
        <v>4671</v>
      </c>
      <c r="AF13" s="12">
        <f>SUM(AB13:AC13:AD13:AE13)/(B13/1000)</f>
        <v>92.024922118380061</v>
      </c>
      <c r="AG13" s="10">
        <v>965605</v>
      </c>
      <c r="AH13">
        <f t="shared" si="8"/>
        <v>4297.307521139297</v>
      </c>
      <c r="AI13" s="25">
        <f t="shared" si="9"/>
        <v>12.687900331916261</v>
      </c>
      <c r="AJ13" s="25">
        <f t="shared" si="10"/>
        <v>2.1414553570041579</v>
      </c>
      <c r="AK13" s="10">
        <v>47</v>
      </c>
      <c r="AL13" s="10">
        <v>12</v>
      </c>
      <c r="AM13" s="10">
        <v>1</v>
      </c>
      <c r="AN13" s="10">
        <v>60</v>
      </c>
      <c r="AO13" s="12">
        <f t="shared" si="11"/>
        <v>78.333333333333329</v>
      </c>
      <c r="AP13" s="12">
        <f t="shared" si="12"/>
        <v>20</v>
      </c>
      <c r="AQ13" s="12">
        <f t="shared" si="13"/>
        <v>1.6666666666666667</v>
      </c>
      <c r="AR13" s="11">
        <v>11.7</v>
      </c>
      <c r="AS13" s="10">
        <v>68</v>
      </c>
    </row>
    <row r="14" spans="1:49" x14ac:dyDescent="0.25">
      <c r="A14" s="5" t="s">
        <v>40</v>
      </c>
      <c r="B14" s="10">
        <v>132800</v>
      </c>
      <c r="C14" s="10">
        <v>1059446</v>
      </c>
      <c r="D14" s="18">
        <f t="shared" si="0"/>
        <v>7.9777560240963856</v>
      </c>
      <c r="E14" s="10">
        <v>3353</v>
      </c>
      <c r="F14" s="10">
        <v>32601</v>
      </c>
      <c r="H14" s="25">
        <f t="shared" si="1"/>
        <v>270.73795180722891</v>
      </c>
      <c r="I14" s="10">
        <v>2199</v>
      </c>
      <c r="J14" s="10">
        <v>4468</v>
      </c>
      <c r="K14" s="10">
        <v>60</v>
      </c>
      <c r="L14" s="10">
        <f t="shared" si="2"/>
        <v>16.558734939759034</v>
      </c>
      <c r="M14" s="10">
        <f t="shared" si="3"/>
        <v>33.644578313253007</v>
      </c>
      <c r="N14" s="25">
        <f t="shared" si="4"/>
        <v>50.655120481927703</v>
      </c>
      <c r="O14" s="10">
        <v>2101</v>
      </c>
      <c r="P14" s="10">
        <v>856</v>
      </c>
      <c r="R14" s="25">
        <f t="shared" si="5"/>
        <v>22.266566265060238</v>
      </c>
      <c r="S14" s="10">
        <v>16498</v>
      </c>
      <c r="T14" s="10">
        <v>4434</v>
      </c>
      <c r="U14" s="10">
        <v>5206</v>
      </c>
      <c r="W14" s="12">
        <f t="shared" si="6"/>
        <v>196.82228915662648</v>
      </c>
      <c r="X14" s="10">
        <v>4100</v>
      </c>
      <c r="Y14" s="10">
        <v>36</v>
      </c>
      <c r="AA14" s="12">
        <f t="shared" si="7"/>
        <v>571.62650602409633</v>
      </c>
      <c r="AB14" s="10">
        <v>2910</v>
      </c>
      <c r="AC14" s="10">
        <v>59373</v>
      </c>
      <c r="AD14" s="10">
        <v>0</v>
      </c>
      <c r="AE14" s="10">
        <v>1233</v>
      </c>
      <c r="AF14" s="12">
        <f>SUM(AB14:AC14:AD14:AE14)/(B14/1000)</f>
        <v>478.28313253012044</v>
      </c>
      <c r="AG14" s="10">
        <v>751944</v>
      </c>
      <c r="AH14">
        <f t="shared" si="8"/>
        <v>5662.2289156626503</v>
      </c>
      <c r="AI14" s="25">
        <f t="shared" si="9"/>
        <v>10.095432638600746</v>
      </c>
      <c r="AJ14" s="25">
        <f t="shared" si="10"/>
        <v>8.4469056206313233</v>
      </c>
      <c r="AK14" s="10">
        <v>22</v>
      </c>
      <c r="AL14" s="10">
        <v>14</v>
      </c>
      <c r="AM14" s="10">
        <v>0</v>
      </c>
      <c r="AN14" s="10">
        <v>36</v>
      </c>
      <c r="AO14" s="12">
        <f t="shared" si="11"/>
        <v>61.111111111111114</v>
      </c>
      <c r="AP14" s="12">
        <f t="shared" si="12"/>
        <v>38.888888888888893</v>
      </c>
      <c r="AQ14" s="12">
        <f t="shared" si="13"/>
        <v>0</v>
      </c>
      <c r="AR14" s="11">
        <v>11.4</v>
      </c>
      <c r="AS14" s="10">
        <v>69</v>
      </c>
    </row>
    <row r="15" spans="1:49" x14ac:dyDescent="0.25">
      <c r="A15" s="5" t="s">
        <v>41</v>
      </c>
      <c r="B15" s="10">
        <v>86160</v>
      </c>
      <c r="C15" s="10">
        <v>1334444</v>
      </c>
      <c r="D15" s="18">
        <f t="shared" si="0"/>
        <v>15.487975858867223</v>
      </c>
      <c r="E15" s="10">
        <v>9989</v>
      </c>
      <c r="F15" s="10">
        <v>32788</v>
      </c>
      <c r="H15" s="25">
        <f t="shared" si="1"/>
        <v>496.48328690807801</v>
      </c>
      <c r="I15" s="10">
        <v>1401</v>
      </c>
      <c r="J15" s="10">
        <v>3923</v>
      </c>
      <c r="L15" s="10">
        <f t="shared" si="2"/>
        <v>16.260445682451255</v>
      </c>
      <c r="M15" s="10">
        <f t="shared" si="3"/>
        <v>45.531569173630459</v>
      </c>
      <c r="N15" s="25">
        <f t="shared" si="4"/>
        <v>61.792014856081714</v>
      </c>
      <c r="O15" s="10">
        <v>2634</v>
      </c>
      <c r="P15" s="10">
        <v>460</v>
      </c>
      <c r="R15" s="25">
        <f t="shared" si="5"/>
        <v>35.909935004642527</v>
      </c>
      <c r="S15" s="10">
        <v>11188</v>
      </c>
      <c r="T15" s="10">
        <v>4191</v>
      </c>
      <c r="U15" s="10">
        <v>3168</v>
      </c>
      <c r="W15" s="12">
        <f t="shared" si="6"/>
        <v>215.26230269266483</v>
      </c>
      <c r="X15" s="10">
        <v>5860</v>
      </c>
      <c r="Y15" s="10">
        <v>42</v>
      </c>
      <c r="AA15" s="12">
        <f t="shared" si="7"/>
        <v>877.9480037140205</v>
      </c>
      <c r="AB15" s="10">
        <v>1362</v>
      </c>
      <c r="AC15" s="10">
        <v>17207</v>
      </c>
      <c r="AD15" s="10">
        <v>161</v>
      </c>
      <c r="AE15" s="10">
        <v>94</v>
      </c>
      <c r="AF15" s="12">
        <f>SUM(AB15:AC15:AD15:AE15)/(B15/1000)</f>
        <v>218.47725162488393</v>
      </c>
      <c r="AG15" s="10">
        <v>809639</v>
      </c>
      <c r="AH15">
        <f t="shared" si="8"/>
        <v>9396.9243268337977</v>
      </c>
      <c r="AI15" s="25">
        <f t="shared" si="9"/>
        <v>9.3429293796370985</v>
      </c>
      <c r="AJ15" s="25">
        <f t="shared" si="10"/>
        <v>2.3249868151114259</v>
      </c>
      <c r="AK15" s="10">
        <v>42</v>
      </c>
      <c r="AL15" s="10">
        <v>0</v>
      </c>
      <c r="AM15" s="10">
        <v>0</v>
      </c>
      <c r="AN15" s="10">
        <v>42</v>
      </c>
      <c r="AO15" s="12">
        <f t="shared" si="11"/>
        <v>100</v>
      </c>
      <c r="AP15" s="12">
        <f t="shared" si="12"/>
        <v>0</v>
      </c>
      <c r="AQ15" s="12">
        <f t="shared" si="13"/>
        <v>0</v>
      </c>
      <c r="AR15" s="11">
        <v>11.7</v>
      </c>
      <c r="AS15" s="10">
        <v>54</v>
      </c>
    </row>
    <row r="16" spans="1:49" x14ac:dyDescent="0.25">
      <c r="A16" s="5" t="s">
        <v>42</v>
      </c>
      <c r="B16" s="10">
        <v>42209</v>
      </c>
      <c r="C16" s="10">
        <v>1636319</v>
      </c>
      <c r="D16" s="18">
        <f t="shared" si="0"/>
        <v>38.767063896325425</v>
      </c>
      <c r="E16" s="10">
        <v>1343</v>
      </c>
      <c r="F16" s="10">
        <v>18326</v>
      </c>
      <c r="H16" s="25">
        <f t="shared" si="1"/>
        <v>465.99066549787955</v>
      </c>
      <c r="I16" s="10">
        <v>781</v>
      </c>
      <c r="J16" s="10">
        <v>2753</v>
      </c>
      <c r="L16" s="10">
        <f t="shared" si="2"/>
        <v>18.503162832571252</v>
      </c>
      <c r="M16" s="10">
        <f t="shared" si="3"/>
        <v>65.223056694069982</v>
      </c>
      <c r="N16" s="25">
        <f t="shared" si="4"/>
        <v>83.726219526641231</v>
      </c>
      <c r="O16" s="10">
        <v>834</v>
      </c>
      <c r="P16" s="10">
        <v>48</v>
      </c>
      <c r="R16" s="25">
        <f t="shared" si="5"/>
        <v>20.896017437039493</v>
      </c>
      <c r="S16" s="10">
        <v>10151</v>
      </c>
      <c r="T16" s="10">
        <v>987</v>
      </c>
      <c r="U16" s="10">
        <v>7295</v>
      </c>
      <c r="W16" s="12">
        <f t="shared" si="6"/>
        <v>436.70781113032763</v>
      </c>
      <c r="X16" s="10">
        <v>2367</v>
      </c>
      <c r="Y16" s="10">
        <v>28</v>
      </c>
      <c r="AA16" s="12">
        <f t="shared" si="7"/>
        <v>1064.0621668364565</v>
      </c>
      <c r="AB16" s="10">
        <v>4849</v>
      </c>
      <c r="AC16" s="10">
        <v>0</v>
      </c>
      <c r="AD16" s="10">
        <v>0</v>
      </c>
      <c r="AE16" s="10">
        <v>0</v>
      </c>
      <c r="AF16" s="12">
        <f>SUM(AB16:AC16:AD16:AE16)/(B16/1000)</f>
        <v>114.88071264422278</v>
      </c>
      <c r="AG16" s="10">
        <v>844523</v>
      </c>
      <c r="AH16">
        <f t="shared" si="8"/>
        <v>20008.12622900329</v>
      </c>
      <c r="AI16" s="25">
        <f t="shared" si="9"/>
        <v>5.3181500089399574</v>
      </c>
      <c r="AJ16" s="25">
        <f t="shared" si="10"/>
        <v>0.57417027126555475</v>
      </c>
      <c r="AK16" s="10">
        <v>40</v>
      </c>
      <c r="AL16" s="10">
        <v>1</v>
      </c>
      <c r="AM16" s="10">
        <v>0</v>
      </c>
      <c r="AN16" s="10">
        <v>42</v>
      </c>
      <c r="AO16" s="12">
        <f t="shared" si="11"/>
        <v>95.238095238095227</v>
      </c>
      <c r="AP16" s="12">
        <f t="shared" si="12"/>
        <v>2.3809523809523809</v>
      </c>
      <c r="AQ16" s="12">
        <f t="shared" si="13"/>
        <v>0</v>
      </c>
      <c r="AR16" s="11">
        <v>13.5</v>
      </c>
      <c r="AS16" s="10">
        <v>57</v>
      </c>
    </row>
    <row r="17" spans="1:45" x14ac:dyDescent="0.25">
      <c r="A17" s="5" t="s">
        <v>43</v>
      </c>
      <c r="B17" s="10">
        <v>334300</v>
      </c>
      <c r="C17" s="10">
        <v>2147243</v>
      </c>
      <c r="D17" s="18">
        <f t="shared" si="0"/>
        <v>6.4231020041878555</v>
      </c>
      <c r="E17" s="10">
        <v>5063</v>
      </c>
      <c r="F17" s="10">
        <v>69473</v>
      </c>
      <c r="H17" s="25">
        <f t="shared" si="1"/>
        <v>222.96141190547411</v>
      </c>
      <c r="I17" s="10">
        <v>3300</v>
      </c>
      <c r="J17" s="10">
        <v>11448</v>
      </c>
      <c r="L17" s="10">
        <f t="shared" si="2"/>
        <v>9.8713730182470822</v>
      </c>
      <c r="M17" s="10">
        <f t="shared" si="3"/>
        <v>34.244690397846242</v>
      </c>
      <c r="N17" s="25">
        <f t="shared" si="4"/>
        <v>44.116063416093326</v>
      </c>
      <c r="O17" s="10">
        <v>3359</v>
      </c>
      <c r="P17" s="10">
        <v>793</v>
      </c>
      <c r="R17" s="25">
        <f t="shared" si="5"/>
        <v>12.419982052049058</v>
      </c>
      <c r="S17" s="10">
        <v>30301</v>
      </c>
      <c r="T17" s="10">
        <v>7874</v>
      </c>
      <c r="U17" s="10">
        <v>8212</v>
      </c>
      <c r="W17" s="12">
        <f t="shared" si="6"/>
        <v>138.75860005982651</v>
      </c>
      <c r="X17" s="10">
        <v>10585</v>
      </c>
      <c r="Y17" s="10">
        <v>140</v>
      </c>
      <c r="AA17" s="12">
        <f t="shared" si="7"/>
        <v>450.33801974274604</v>
      </c>
      <c r="AB17" s="10">
        <v>0</v>
      </c>
      <c r="AC17" s="10">
        <v>44220</v>
      </c>
      <c r="AD17" s="10">
        <v>13297</v>
      </c>
      <c r="AE17" s="10">
        <v>5528</v>
      </c>
      <c r="AF17" s="12">
        <f>SUM(AB17:AC17:AD17:AE17)/(B17/1000)</f>
        <v>188.58809452587496</v>
      </c>
      <c r="AG17" s="10">
        <v>1362032</v>
      </c>
      <c r="AH17">
        <f t="shared" si="8"/>
        <v>4074.2805862997307</v>
      </c>
      <c r="AI17" s="25">
        <f t="shared" si="9"/>
        <v>11.053191114452526</v>
      </c>
      <c r="AJ17" s="25">
        <f t="shared" si="10"/>
        <v>4.6287458738120693</v>
      </c>
      <c r="AK17" s="10">
        <v>39</v>
      </c>
      <c r="AL17" s="10">
        <v>21</v>
      </c>
      <c r="AM17" s="10">
        <v>0</v>
      </c>
      <c r="AN17" s="10">
        <v>60</v>
      </c>
      <c r="AO17" s="12">
        <f t="shared" si="11"/>
        <v>65</v>
      </c>
      <c r="AP17" s="12">
        <f t="shared" si="12"/>
        <v>35</v>
      </c>
      <c r="AQ17" s="12">
        <f t="shared" si="13"/>
        <v>0</v>
      </c>
      <c r="AR17" s="11">
        <v>12.8</v>
      </c>
      <c r="AS17" s="10">
        <v>64</v>
      </c>
    </row>
    <row r="18" spans="1:45" x14ac:dyDescent="0.25">
      <c r="A18" s="5" t="s">
        <v>44</v>
      </c>
      <c r="B18" s="10">
        <v>176700</v>
      </c>
      <c r="C18" s="10">
        <v>2907216</v>
      </c>
      <c r="D18" s="18">
        <f t="shared" si="0"/>
        <v>16.452835314091679</v>
      </c>
      <c r="E18" s="10">
        <v>2566</v>
      </c>
      <c r="F18" s="10">
        <v>62827</v>
      </c>
      <c r="H18" s="25">
        <f t="shared" si="1"/>
        <v>370.07923033389926</v>
      </c>
      <c r="I18" s="10">
        <v>2348</v>
      </c>
      <c r="J18" s="10">
        <v>5760</v>
      </c>
      <c r="K18" s="10">
        <v>194</v>
      </c>
      <c r="L18" s="10">
        <f t="shared" si="2"/>
        <v>13.288058856819468</v>
      </c>
      <c r="M18" s="10">
        <f t="shared" si="3"/>
        <v>32.597623089983024</v>
      </c>
      <c r="N18" s="25">
        <f t="shared" si="4"/>
        <v>46.98358800226373</v>
      </c>
      <c r="O18" s="10">
        <v>5020</v>
      </c>
      <c r="P18" s="10">
        <v>617</v>
      </c>
      <c r="R18" s="25">
        <f t="shared" si="5"/>
        <v>31.901528013582347</v>
      </c>
      <c r="S18" s="10">
        <v>12836</v>
      </c>
      <c r="T18" s="10">
        <v>3709</v>
      </c>
      <c r="U18" s="10">
        <v>4679</v>
      </c>
      <c r="W18" s="12">
        <f t="shared" si="6"/>
        <v>120.11318619128467</v>
      </c>
      <c r="X18" s="10">
        <v>5902</v>
      </c>
      <c r="Y18" s="10">
        <v>56</v>
      </c>
      <c r="AA18" s="12">
        <f t="shared" si="7"/>
        <v>602.79569892473125</v>
      </c>
      <c r="AB18" s="10">
        <v>13920</v>
      </c>
      <c r="AC18" s="10">
        <v>15649</v>
      </c>
      <c r="AD18" s="10">
        <v>6035</v>
      </c>
      <c r="AE18" s="10">
        <v>0</v>
      </c>
      <c r="AF18" s="12">
        <f>SUM(AB18:AC18:AD18:AE18)/(B18/1000)</f>
        <v>201.49405772495757</v>
      </c>
      <c r="AG18" s="10">
        <v>1530380</v>
      </c>
      <c r="AH18">
        <f t="shared" si="8"/>
        <v>8660.8941709111496</v>
      </c>
      <c r="AI18" s="25">
        <f t="shared" si="9"/>
        <v>6.9599707262248591</v>
      </c>
      <c r="AJ18" s="25">
        <f t="shared" si="10"/>
        <v>2.3264810047177824</v>
      </c>
      <c r="AK18" s="10">
        <v>54</v>
      </c>
      <c r="AL18" s="10">
        <v>6</v>
      </c>
      <c r="AM18" s="10">
        <v>0</v>
      </c>
      <c r="AN18" s="10">
        <v>60</v>
      </c>
      <c r="AO18" s="12">
        <f t="shared" si="11"/>
        <v>90</v>
      </c>
      <c r="AP18" s="12">
        <f t="shared" si="12"/>
        <v>10</v>
      </c>
      <c r="AQ18" s="12">
        <f t="shared" si="13"/>
        <v>0</v>
      </c>
      <c r="AR18" s="11">
        <v>13.1</v>
      </c>
      <c r="AS18" s="10">
        <v>85</v>
      </c>
    </row>
    <row r="19" spans="1:45" x14ac:dyDescent="0.25">
      <c r="A19" s="5" t="s">
        <v>45</v>
      </c>
      <c r="B19" s="10">
        <v>307700</v>
      </c>
      <c r="C19" s="10">
        <v>2228622</v>
      </c>
      <c r="D19" s="18">
        <f t="shared" si="0"/>
        <v>7.2428404289892754</v>
      </c>
      <c r="E19" s="10">
        <v>20315</v>
      </c>
      <c r="F19" s="10">
        <v>49533</v>
      </c>
      <c r="H19" s="25">
        <f t="shared" si="1"/>
        <v>227.0003249918752</v>
      </c>
      <c r="I19" s="10">
        <v>4507</v>
      </c>
      <c r="J19" s="10">
        <v>13384</v>
      </c>
      <c r="L19" s="10">
        <f t="shared" si="2"/>
        <v>14.647383815404616</v>
      </c>
      <c r="M19" s="10">
        <f t="shared" si="3"/>
        <v>43.496912577185569</v>
      </c>
      <c r="N19" s="25">
        <f t="shared" si="4"/>
        <v>58.144296392590185</v>
      </c>
      <c r="O19" s="10">
        <v>4368</v>
      </c>
      <c r="P19" s="10">
        <v>1038</v>
      </c>
      <c r="R19" s="25">
        <f t="shared" si="5"/>
        <v>17.569060773480665</v>
      </c>
      <c r="S19" s="10">
        <v>11800</v>
      </c>
      <c r="T19" s="10">
        <v>10003</v>
      </c>
      <c r="U19" s="10">
        <v>11257</v>
      </c>
      <c r="W19" s="12">
        <f t="shared" si="6"/>
        <v>107.44231394215144</v>
      </c>
      <c r="X19" s="10">
        <v>7911</v>
      </c>
      <c r="Y19" s="10">
        <v>3232</v>
      </c>
      <c r="AA19" s="12">
        <f t="shared" si="7"/>
        <v>446.36984075398118</v>
      </c>
      <c r="AB19" s="10">
        <v>657</v>
      </c>
      <c r="AC19" s="10">
        <v>24433</v>
      </c>
      <c r="AD19" s="10">
        <v>23387</v>
      </c>
      <c r="AE19" s="10">
        <v>0</v>
      </c>
      <c r="AF19" s="12">
        <f>SUM(AB19:AC19:AD19:AE19)/(B19/1000)</f>
        <v>157.54631134221646</v>
      </c>
      <c r="AG19" s="10">
        <v>1386568</v>
      </c>
      <c r="AH19">
        <f t="shared" si="8"/>
        <v>4506.2333441663959</v>
      </c>
      <c r="AI19" s="25">
        <f t="shared" si="9"/>
        <v>9.9056086683090925</v>
      </c>
      <c r="AJ19" s="25">
        <f t="shared" si="10"/>
        <v>3.4961862670997745</v>
      </c>
      <c r="AK19" s="10">
        <v>24</v>
      </c>
      <c r="AL19" s="10">
        <v>21</v>
      </c>
      <c r="AM19" s="10">
        <v>0</v>
      </c>
      <c r="AN19" s="10">
        <v>45</v>
      </c>
      <c r="AO19" s="12">
        <f t="shared" si="11"/>
        <v>53.333333333333336</v>
      </c>
      <c r="AP19" s="12">
        <f t="shared" si="12"/>
        <v>46.666666666666664</v>
      </c>
      <c r="AQ19" s="12">
        <f t="shared" si="13"/>
        <v>0</v>
      </c>
      <c r="AR19" s="11">
        <v>12.3</v>
      </c>
      <c r="AS19" s="10">
        <v>61</v>
      </c>
    </row>
    <row r="20" spans="1:45" x14ac:dyDescent="0.25">
      <c r="A20" s="5" t="s">
        <v>46</v>
      </c>
      <c r="B20" s="10">
        <v>188600</v>
      </c>
      <c r="C20" s="10">
        <v>1351061</v>
      </c>
      <c r="D20" s="18">
        <f t="shared" si="0"/>
        <v>7.1636320254506893</v>
      </c>
      <c r="E20" s="10">
        <v>10234</v>
      </c>
      <c r="F20" s="10">
        <v>36501</v>
      </c>
      <c r="H20" s="25">
        <f t="shared" si="1"/>
        <v>247.7995758218452</v>
      </c>
      <c r="I20" s="10">
        <v>2294</v>
      </c>
      <c r="J20" s="10">
        <v>8718</v>
      </c>
      <c r="L20" s="10">
        <f t="shared" si="2"/>
        <v>12.163308589607636</v>
      </c>
      <c r="M20" s="10">
        <f t="shared" si="3"/>
        <v>46.224814422057264</v>
      </c>
      <c r="N20" s="25">
        <f t="shared" si="4"/>
        <v>58.388123011664902</v>
      </c>
      <c r="O20" s="10">
        <v>2947</v>
      </c>
      <c r="P20" s="10">
        <v>416</v>
      </c>
      <c r="R20" s="25">
        <f t="shared" si="5"/>
        <v>17.831389183457052</v>
      </c>
      <c r="S20" s="10">
        <v>10278</v>
      </c>
      <c r="T20" s="10">
        <v>5764</v>
      </c>
      <c r="U20" s="10">
        <v>6986</v>
      </c>
      <c r="W20" s="12">
        <f t="shared" si="6"/>
        <v>122.09968186638389</v>
      </c>
      <c r="X20" s="10">
        <v>5144</v>
      </c>
      <c r="Y20" s="10">
        <v>62</v>
      </c>
      <c r="AA20" s="12">
        <f t="shared" si="7"/>
        <v>473.72216330858964</v>
      </c>
      <c r="AB20" s="10">
        <v>0</v>
      </c>
      <c r="AC20" s="10">
        <v>17003</v>
      </c>
      <c r="AD20" s="10">
        <v>11165</v>
      </c>
      <c r="AE20" s="10">
        <v>0</v>
      </c>
      <c r="AF20" s="12">
        <f>SUM(AB20:AC20:AD20:AE20)/(B20/1000)</f>
        <v>149.35312831389183</v>
      </c>
      <c r="AG20" s="10">
        <v>901372</v>
      </c>
      <c r="AH20">
        <f t="shared" si="8"/>
        <v>4779.2788971367972</v>
      </c>
      <c r="AI20" s="25">
        <f t="shared" si="9"/>
        <v>9.9120008165330198</v>
      </c>
      <c r="AJ20" s="25">
        <f t="shared" si="10"/>
        <v>3.1250138677482768</v>
      </c>
      <c r="AK20" s="10">
        <v>45</v>
      </c>
      <c r="AL20" s="10">
        <v>5</v>
      </c>
      <c r="AM20" s="10">
        <v>0</v>
      </c>
      <c r="AN20" s="10">
        <v>50</v>
      </c>
      <c r="AO20" s="12">
        <f t="shared" si="11"/>
        <v>90</v>
      </c>
      <c r="AP20" s="12">
        <f t="shared" si="12"/>
        <v>10</v>
      </c>
      <c r="AQ20" s="12">
        <f t="shared" si="13"/>
        <v>0</v>
      </c>
      <c r="AR20" s="11">
        <v>10</v>
      </c>
      <c r="AS20" s="10">
        <v>52</v>
      </c>
    </row>
    <row r="21" spans="1:45" x14ac:dyDescent="0.25">
      <c r="A21" s="5" t="s">
        <v>47</v>
      </c>
      <c r="B21" s="10">
        <v>142700</v>
      </c>
      <c r="C21" s="10">
        <v>1695356</v>
      </c>
      <c r="D21" s="18">
        <f t="shared" si="0"/>
        <v>11.880560616678347</v>
      </c>
      <c r="E21" s="10">
        <v>8940</v>
      </c>
      <c r="F21" s="10">
        <v>39201</v>
      </c>
      <c r="H21" s="25">
        <f t="shared" si="1"/>
        <v>337.35809390329365</v>
      </c>
      <c r="I21" s="10">
        <v>2914</v>
      </c>
      <c r="J21" s="10">
        <v>2948</v>
      </c>
      <c r="K21" s="10">
        <v>84</v>
      </c>
      <c r="L21" s="10">
        <f t="shared" si="2"/>
        <v>20.420462508759638</v>
      </c>
      <c r="M21" s="10">
        <f t="shared" si="3"/>
        <v>20.658724597056764</v>
      </c>
      <c r="N21" s="25">
        <f t="shared" si="4"/>
        <v>41.667834618079894</v>
      </c>
      <c r="O21" s="10">
        <v>2335</v>
      </c>
      <c r="P21" s="10">
        <v>398</v>
      </c>
      <c r="R21" s="25">
        <f t="shared" si="5"/>
        <v>19.152067274001404</v>
      </c>
      <c r="S21" s="10">
        <v>15462</v>
      </c>
      <c r="T21" s="10">
        <v>4614</v>
      </c>
      <c r="U21" s="10">
        <v>4431</v>
      </c>
      <c r="W21" s="12">
        <f t="shared" si="6"/>
        <v>171.73791170287316</v>
      </c>
      <c r="X21" s="10">
        <v>4435</v>
      </c>
      <c r="Y21" s="10">
        <v>57</v>
      </c>
      <c r="AA21" s="12">
        <f t="shared" si="7"/>
        <v>601.39453398738613</v>
      </c>
      <c r="AB21" s="10">
        <v>2</v>
      </c>
      <c r="AC21" s="10">
        <v>1043</v>
      </c>
      <c r="AD21" s="10">
        <v>539</v>
      </c>
      <c r="AE21" s="10">
        <v>0</v>
      </c>
      <c r="AF21" s="12">
        <f>SUM(AB21:AC21:AD21:AE21)/(B21/1000)</f>
        <v>11.100210231254382</v>
      </c>
      <c r="AG21" s="10">
        <v>953848</v>
      </c>
      <c r="AH21">
        <f t="shared" si="8"/>
        <v>6684.2887175893484</v>
      </c>
      <c r="AI21" s="25">
        <f t="shared" si="9"/>
        <v>8.9971358119952018</v>
      </c>
      <c r="AJ21" s="25">
        <f t="shared" si="10"/>
        <v>0.16606419471446185</v>
      </c>
      <c r="AK21" s="10">
        <v>46</v>
      </c>
      <c r="AL21" s="10">
        <v>14</v>
      </c>
      <c r="AM21" s="10">
        <v>0</v>
      </c>
      <c r="AN21" s="10">
        <v>60</v>
      </c>
      <c r="AO21" s="12">
        <f t="shared" si="11"/>
        <v>76.666666666666671</v>
      </c>
      <c r="AP21" s="12">
        <f t="shared" si="12"/>
        <v>23.333333333333332</v>
      </c>
      <c r="AQ21" s="12">
        <f t="shared" si="13"/>
        <v>0</v>
      </c>
      <c r="AR21" s="11">
        <v>13</v>
      </c>
      <c r="AS21" s="10">
        <v>85</v>
      </c>
    </row>
    <row r="22" spans="1:45" x14ac:dyDescent="0.25">
      <c r="A22" s="5" t="s">
        <v>48</v>
      </c>
      <c r="B22" s="10">
        <v>167000</v>
      </c>
      <c r="C22" s="10">
        <v>996408</v>
      </c>
      <c r="D22" s="18">
        <f t="shared" si="0"/>
        <v>5.9665149700598805</v>
      </c>
      <c r="E22" s="10">
        <v>16428</v>
      </c>
      <c r="F22" s="10">
        <v>38741</v>
      </c>
      <c r="H22" s="25">
        <f t="shared" si="1"/>
        <v>330.35329341317367</v>
      </c>
      <c r="I22" s="10">
        <v>5262</v>
      </c>
      <c r="J22" s="10">
        <v>14150</v>
      </c>
      <c r="L22" s="10">
        <f t="shared" si="2"/>
        <v>31.508982035928145</v>
      </c>
      <c r="M22" s="10">
        <f t="shared" si="3"/>
        <v>84.730538922155688</v>
      </c>
      <c r="N22" s="25">
        <f t="shared" si="4"/>
        <v>116.23952095808383</v>
      </c>
      <c r="O22" s="10">
        <v>14412</v>
      </c>
      <c r="P22" s="10">
        <v>628</v>
      </c>
      <c r="R22" s="25">
        <f t="shared" si="5"/>
        <v>90.059880239520965</v>
      </c>
      <c r="S22" s="10">
        <v>38958</v>
      </c>
      <c r="T22" s="10">
        <v>8783</v>
      </c>
      <c r="U22" s="10">
        <v>7902</v>
      </c>
      <c r="W22" s="12">
        <f t="shared" si="6"/>
        <v>333.19161676646706</v>
      </c>
      <c r="X22" s="10">
        <v>5840</v>
      </c>
      <c r="Y22" s="10">
        <v>27</v>
      </c>
      <c r="AA22" s="12">
        <f t="shared" si="7"/>
        <v>904.97604790419166</v>
      </c>
      <c r="AB22" s="10">
        <v>973</v>
      </c>
      <c r="AC22" s="10">
        <v>20143</v>
      </c>
      <c r="AD22" s="10">
        <v>17110</v>
      </c>
      <c r="AE22" s="10">
        <v>0</v>
      </c>
      <c r="AF22" s="12">
        <f>SUM(AB22:AC22:AD22:AE22)/(B22/1000)</f>
        <v>228.89820359281438</v>
      </c>
      <c r="AG22" s="10">
        <v>1201144</v>
      </c>
      <c r="AH22">
        <f t="shared" si="8"/>
        <v>7192.4790419161673</v>
      </c>
      <c r="AI22" s="25">
        <f t="shared" si="9"/>
        <v>12.582254916979149</v>
      </c>
      <c r="AJ22" s="25">
        <f t="shared" si="10"/>
        <v>3.182466049033255</v>
      </c>
      <c r="AK22" s="10">
        <v>5</v>
      </c>
      <c r="AL22" s="10">
        <v>31</v>
      </c>
      <c r="AM22" s="10">
        <v>6</v>
      </c>
      <c r="AN22" s="10">
        <v>42</v>
      </c>
      <c r="AO22" s="12">
        <f t="shared" si="11"/>
        <v>11.904761904761903</v>
      </c>
      <c r="AP22" s="12">
        <f t="shared" si="12"/>
        <v>73.80952380952381</v>
      </c>
      <c r="AQ22" s="12">
        <f t="shared" si="13"/>
        <v>14.285714285714285</v>
      </c>
      <c r="AR22" s="11">
        <v>11.8</v>
      </c>
      <c r="AS22" s="10">
        <v>72</v>
      </c>
    </row>
    <row r="23" spans="1:45" x14ac:dyDescent="0.25">
      <c r="A23" s="5" t="s">
        <v>49</v>
      </c>
      <c r="B23" s="10">
        <v>103500</v>
      </c>
      <c r="C23" s="10">
        <v>2755277</v>
      </c>
      <c r="D23" s="18">
        <f t="shared" si="0"/>
        <v>26.621033816425122</v>
      </c>
      <c r="E23" s="10">
        <v>7032</v>
      </c>
      <c r="F23" s="10">
        <v>59844</v>
      </c>
      <c r="H23" s="25">
        <f t="shared" si="1"/>
        <v>646.14492753623188</v>
      </c>
      <c r="I23" s="10">
        <v>2113</v>
      </c>
      <c r="J23" s="10">
        <v>2612</v>
      </c>
      <c r="L23" s="10">
        <f t="shared" si="2"/>
        <v>20.415458937198068</v>
      </c>
      <c r="M23" s="10">
        <f t="shared" si="3"/>
        <v>25.236714975845409</v>
      </c>
      <c r="N23" s="25">
        <f t="shared" si="4"/>
        <v>45.652173913043477</v>
      </c>
      <c r="O23" s="10">
        <v>2293</v>
      </c>
      <c r="P23" s="10">
        <v>1152</v>
      </c>
      <c r="R23" s="25">
        <f t="shared" si="5"/>
        <v>33.285024154589372</v>
      </c>
      <c r="S23" s="10">
        <v>15186</v>
      </c>
      <c r="T23" s="10">
        <v>2159</v>
      </c>
      <c r="U23" s="10">
        <v>5782</v>
      </c>
      <c r="W23" s="12">
        <f t="shared" si="6"/>
        <v>223.44927536231884</v>
      </c>
      <c r="X23" s="10">
        <v>8232</v>
      </c>
      <c r="Y23" s="10">
        <v>56</v>
      </c>
      <c r="AA23" s="12">
        <f t="shared" si="7"/>
        <v>1028.608695652174</v>
      </c>
      <c r="AB23" s="10">
        <v>2730</v>
      </c>
      <c r="AC23" s="10">
        <v>8225</v>
      </c>
      <c r="AD23" s="10">
        <v>1051</v>
      </c>
      <c r="AE23" s="10">
        <v>0</v>
      </c>
      <c r="AF23" s="12">
        <f>SUM(AB23:AC23:AD23:AE23)/(B23/1000)</f>
        <v>116</v>
      </c>
      <c r="AG23" s="10">
        <v>1466543</v>
      </c>
      <c r="AH23">
        <f t="shared" si="8"/>
        <v>14169.497584541063</v>
      </c>
      <c r="AI23" s="25">
        <f t="shared" si="9"/>
        <v>7.2593166378346909</v>
      </c>
      <c r="AJ23" s="25">
        <f t="shared" si="10"/>
        <v>0.81865993700832496</v>
      </c>
      <c r="AK23" s="10">
        <v>51</v>
      </c>
      <c r="AL23" s="10">
        <v>9</v>
      </c>
      <c r="AM23" s="10">
        <v>0</v>
      </c>
      <c r="AN23" s="10">
        <v>60</v>
      </c>
      <c r="AO23" s="12">
        <f t="shared" si="11"/>
        <v>85</v>
      </c>
      <c r="AP23" s="12">
        <f t="shared" si="12"/>
        <v>15</v>
      </c>
      <c r="AQ23" s="12">
        <f t="shared" si="13"/>
        <v>0</v>
      </c>
      <c r="AR23" s="11">
        <v>11.9</v>
      </c>
      <c r="AS23" s="10">
        <v>80</v>
      </c>
    </row>
    <row r="24" spans="1:45" x14ac:dyDescent="0.25">
      <c r="A24" s="5" t="s">
        <v>50</v>
      </c>
      <c r="B24" s="10">
        <v>213200</v>
      </c>
      <c r="C24" s="10">
        <v>2080807</v>
      </c>
      <c r="D24" s="18">
        <f t="shared" si="0"/>
        <v>9.7598827392120082</v>
      </c>
      <c r="E24" s="10">
        <v>12518</v>
      </c>
      <c r="F24" s="10">
        <v>51811</v>
      </c>
      <c r="H24" s="25">
        <f t="shared" si="1"/>
        <v>301.73076923076923</v>
      </c>
      <c r="I24" s="10">
        <v>2687</v>
      </c>
      <c r="J24" s="10">
        <v>11823</v>
      </c>
      <c r="L24" s="10">
        <f t="shared" si="2"/>
        <v>12.603189493433396</v>
      </c>
      <c r="M24" s="10">
        <f t="shared" si="3"/>
        <v>55.454971857410882</v>
      </c>
      <c r="N24" s="25">
        <f t="shared" si="4"/>
        <v>68.058161350844287</v>
      </c>
      <c r="O24" s="10">
        <v>2437</v>
      </c>
      <c r="P24" s="10">
        <v>529</v>
      </c>
      <c r="R24" s="25">
        <f t="shared" si="5"/>
        <v>13.911819887429644</v>
      </c>
      <c r="S24" s="10">
        <v>30174</v>
      </c>
      <c r="T24" s="10">
        <v>6773</v>
      </c>
      <c r="U24" s="10">
        <v>8408</v>
      </c>
      <c r="W24" s="12">
        <f t="shared" si="6"/>
        <v>212.73452157598501</v>
      </c>
      <c r="X24" s="10">
        <v>8087</v>
      </c>
      <c r="Y24" s="10">
        <v>75</v>
      </c>
      <c r="AA24" s="12">
        <f t="shared" si="7"/>
        <v>634.71857410881807</v>
      </c>
      <c r="AB24" s="10">
        <v>11251</v>
      </c>
      <c r="AC24" s="10">
        <v>29074</v>
      </c>
      <c r="AD24" s="10">
        <v>0</v>
      </c>
      <c r="AE24" s="10">
        <v>0</v>
      </c>
      <c r="AF24" s="12">
        <f>SUM(AB24:AC24:AD24:AE24)/(B24/1000)</f>
        <v>189.14165103189495</v>
      </c>
      <c r="AG24" s="10">
        <v>1268353</v>
      </c>
      <c r="AH24">
        <f t="shared" si="8"/>
        <v>5949.1228893058169</v>
      </c>
      <c r="AI24" s="25">
        <f t="shared" si="9"/>
        <v>10.669111832431508</v>
      </c>
      <c r="AJ24" s="25">
        <f t="shared" si="10"/>
        <v>3.1793199527260945</v>
      </c>
      <c r="AK24" s="10">
        <v>44</v>
      </c>
      <c r="AL24" s="10">
        <v>16</v>
      </c>
      <c r="AM24" s="10">
        <v>0</v>
      </c>
      <c r="AN24" s="10">
        <v>60</v>
      </c>
      <c r="AO24" s="12">
        <f t="shared" si="11"/>
        <v>73.333333333333329</v>
      </c>
      <c r="AP24" s="12">
        <f t="shared" si="12"/>
        <v>26.666666666666668</v>
      </c>
      <c r="AQ24" s="12">
        <f t="shared" si="13"/>
        <v>0</v>
      </c>
      <c r="AR24" s="11">
        <v>12.9</v>
      </c>
      <c r="AS24" s="10">
        <v>79</v>
      </c>
    </row>
    <row r="25" spans="1:45" x14ac:dyDescent="0.25">
      <c r="A25" s="5" t="s">
        <v>51</v>
      </c>
      <c r="B25" s="10">
        <v>105700</v>
      </c>
      <c r="C25" s="10">
        <v>950947</v>
      </c>
      <c r="D25" s="18">
        <f t="shared" si="0"/>
        <v>8.9966603595080414</v>
      </c>
      <c r="E25" s="10">
        <v>3015</v>
      </c>
      <c r="F25" s="10">
        <v>16900</v>
      </c>
      <c r="H25" s="25">
        <f t="shared" si="1"/>
        <v>188.41059602649005</v>
      </c>
      <c r="I25" s="10">
        <v>1449</v>
      </c>
      <c r="J25" s="10">
        <v>16914</v>
      </c>
      <c r="K25" s="10">
        <v>1586</v>
      </c>
      <c r="L25" s="10">
        <f t="shared" si="2"/>
        <v>13.708609271523178</v>
      </c>
      <c r="M25" s="10">
        <f t="shared" si="3"/>
        <v>160.01892147587512</v>
      </c>
      <c r="N25" s="25">
        <f t="shared" si="4"/>
        <v>188.73226111636708</v>
      </c>
      <c r="O25" s="10">
        <v>1894</v>
      </c>
      <c r="P25" s="10">
        <v>777</v>
      </c>
      <c r="R25" s="25">
        <f t="shared" si="5"/>
        <v>25.269631031220435</v>
      </c>
      <c r="S25" s="10">
        <v>32299</v>
      </c>
      <c r="T25" s="10">
        <v>4666</v>
      </c>
      <c r="U25" s="10">
        <v>11854</v>
      </c>
      <c r="W25" s="12">
        <f t="shared" si="6"/>
        <v>461.86376537369915</v>
      </c>
      <c r="X25" s="10">
        <v>5876</v>
      </c>
      <c r="Y25" s="10">
        <v>1561</v>
      </c>
      <c r="AA25" s="12">
        <f t="shared" si="7"/>
        <v>934.63576158940396</v>
      </c>
      <c r="AB25" s="10">
        <v>10016</v>
      </c>
      <c r="AC25" s="10">
        <v>11654</v>
      </c>
      <c r="AD25" s="10">
        <v>0</v>
      </c>
      <c r="AE25" s="10">
        <v>0</v>
      </c>
      <c r="AF25" s="12">
        <f>SUM(AB25:AC25:AD25:AE25)/(B25/1000)</f>
        <v>205.01419110690634</v>
      </c>
      <c r="AG25" s="10">
        <v>744366</v>
      </c>
      <c r="AH25">
        <f t="shared" si="8"/>
        <v>7042.2516556291384</v>
      </c>
      <c r="AI25" s="25">
        <f t="shared" si="9"/>
        <v>13.271831330286446</v>
      </c>
      <c r="AJ25" s="25">
        <f t="shared" si="10"/>
        <v>2.9112022848974837</v>
      </c>
      <c r="AK25" s="10">
        <v>5</v>
      </c>
      <c r="AL25" s="10">
        <v>31</v>
      </c>
      <c r="AM25" s="10">
        <v>6</v>
      </c>
      <c r="AN25" s="10">
        <v>42</v>
      </c>
      <c r="AO25" s="12">
        <f t="shared" si="11"/>
        <v>11.904761904761903</v>
      </c>
      <c r="AP25" s="12">
        <f t="shared" si="12"/>
        <v>73.80952380952381</v>
      </c>
      <c r="AQ25" s="12">
        <f t="shared" si="13"/>
        <v>14.285714285714285</v>
      </c>
      <c r="AR25" s="11">
        <v>13.6</v>
      </c>
      <c r="AS25" s="10">
        <v>78</v>
      </c>
    </row>
    <row r="26" spans="1:45" x14ac:dyDescent="0.25">
      <c r="A26" s="5" t="s">
        <v>52</v>
      </c>
      <c r="B26" s="10">
        <v>184250</v>
      </c>
      <c r="C26" s="10">
        <v>1444426</v>
      </c>
      <c r="D26" s="18">
        <f t="shared" si="0"/>
        <v>7.8394898236092265</v>
      </c>
      <c r="E26" s="10">
        <v>4713</v>
      </c>
      <c r="F26" s="10">
        <v>51900</v>
      </c>
      <c r="H26" s="25">
        <f t="shared" si="1"/>
        <v>307.26187245590233</v>
      </c>
      <c r="I26" s="10">
        <v>2738</v>
      </c>
      <c r="J26" s="10">
        <v>9672</v>
      </c>
      <c r="L26" s="10">
        <f t="shared" si="2"/>
        <v>14.860244233378562</v>
      </c>
      <c r="M26" s="10">
        <f t="shared" si="3"/>
        <v>52.493894165535956</v>
      </c>
      <c r="N26" s="25">
        <f t="shared" si="4"/>
        <v>67.354138398914515</v>
      </c>
      <c r="O26" s="10">
        <v>4369</v>
      </c>
      <c r="P26" s="10">
        <v>3220</v>
      </c>
      <c r="R26" s="25">
        <f t="shared" si="5"/>
        <v>41.188602442333789</v>
      </c>
      <c r="S26" s="10">
        <v>22490</v>
      </c>
      <c r="T26" s="10">
        <v>8329</v>
      </c>
      <c r="U26" s="10">
        <v>13716</v>
      </c>
      <c r="W26" s="12">
        <f t="shared" si="6"/>
        <v>241.70963364993216</v>
      </c>
      <c r="X26" s="10">
        <v>5376</v>
      </c>
      <c r="Y26" s="10">
        <v>887</v>
      </c>
      <c r="AA26" s="12">
        <f t="shared" si="7"/>
        <v>691.50610583446405</v>
      </c>
      <c r="AB26" s="10">
        <v>315</v>
      </c>
      <c r="AC26" s="10">
        <v>0</v>
      </c>
      <c r="AD26" s="10">
        <v>0</v>
      </c>
      <c r="AE26" s="10">
        <v>0</v>
      </c>
      <c r="AF26" s="12">
        <f>SUM(AB26:AC26:AD26:AE26)/(B26/1000)</f>
        <v>1.7096336499321574</v>
      </c>
      <c r="AG26" s="10">
        <v>1025334</v>
      </c>
      <c r="AH26">
        <f t="shared" si="8"/>
        <v>5564.9063772048848</v>
      </c>
      <c r="AI26" s="25">
        <f t="shared" si="9"/>
        <v>12.426194781407814</v>
      </c>
      <c r="AJ26" s="25">
        <f t="shared" si="10"/>
        <v>3.0721696539859202E-2</v>
      </c>
      <c r="AK26" s="10">
        <v>42</v>
      </c>
      <c r="AL26" s="10">
        <v>18</v>
      </c>
      <c r="AM26" s="10">
        <v>0</v>
      </c>
      <c r="AN26" s="10">
        <v>60</v>
      </c>
      <c r="AO26" s="12">
        <f t="shared" si="11"/>
        <v>70</v>
      </c>
      <c r="AP26" s="12">
        <f t="shared" si="12"/>
        <v>30</v>
      </c>
      <c r="AQ26" s="12">
        <f t="shared" si="13"/>
        <v>0</v>
      </c>
      <c r="AR26" s="11">
        <v>13</v>
      </c>
      <c r="AS26" s="10">
        <v>71</v>
      </c>
    </row>
    <row r="27" spans="1:45" x14ac:dyDescent="0.25">
      <c r="A27" s="5" t="s">
        <v>53</v>
      </c>
      <c r="B27" s="10">
        <v>251580</v>
      </c>
      <c r="C27" s="10">
        <v>1775783</v>
      </c>
      <c r="D27" s="18">
        <f t="shared" si="0"/>
        <v>7.0585221400747278</v>
      </c>
      <c r="E27" s="10">
        <v>17781</v>
      </c>
      <c r="F27" s="10">
        <v>77430</v>
      </c>
      <c r="H27" s="25">
        <f t="shared" si="1"/>
        <v>378.45218220844265</v>
      </c>
      <c r="I27" s="10">
        <v>7592</v>
      </c>
      <c r="J27" s="10">
        <v>10887</v>
      </c>
      <c r="L27" s="10">
        <f t="shared" si="2"/>
        <v>30.177279592972411</v>
      </c>
      <c r="M27" s="10">
        <f t="shared" si="3"/>
        <v>43.274505127593606</v>
      </c>
      <c r="N27" s="25">
        <f t="shared" si="4"/>
        <v>73.451784720566025</v>
      </c>
      <c r="O27" s="10">
        <v>3715</v>
      </c>
      <c r="P27" s="10">
        <v>36</v>
      </c>
      <c r="R27" s="25">
        <f t="shared" si="5"/>
        <v>14.909770252007313</v>
      </c>
      <c r="S27" s="10">
        <v>21275</v>
      </c>
      <c r="T27" s="10">
        <v>4681</v>
      </c>
      <c r="U27" s="10">
        <v>13166</v>
      </c>
      <c r="W27" s="12">
        <f t="shared" si="6"/>
        <v>155.50520709118371</v>
      </c>
      <c r="X27" s="10">
        <v>11337</v>
      </c>
      <c r="Y27" s="10">
        <v>86</v>
      </c>
      <c r="AA27" s="12">
        <f t="shared" si="7"/>
        <v>667.7239844184752</v>
      </c>
      <c r="AB27" s="10">
        <v>4065</v>
      </c>
      <c r="AC27" s="10">
        <v>3045</v>
      </c>
      <c r="AD27" s="10">
        <v>6524</v>
      </c>
      <c r="AE27" s="10">
        <v>0</v>
      </c>
      <c r="AF27" s="12">
        <f>SUM(AB27:AC27:AD27:AE27)/(B27/1000)</f>
        <v>54.193497098338497</v>
      </c>
      <c r="AG27" s="10">
        <v>1741513</v>
      </c>
      <c r="AH27">
        <f t="shared" si="8"/>
        <v>6922.3030447571346</v>
      </c>
      <c r="AI27" s="25">
        <f t="shared" si="9"/>
        <v>9.6459802482094599</v>
      </c>
      <c r="AJ27" s="25">
        <f t="shared" si="10"/>
        <v>0.78288247058735716</v>
      </c>
      <c r="AK27" s="10">
        <v>19</v>
      </c>
      <c r="AL27" s="10">
        <v>41</v>
      </c>
      <c r="AM27" s="10">
        <v>0</v>
      </c>
      <c r="AN27" s="10">
        <v>60</v>
      </c>
      <c r="AO27" s="12">
        <f t="shared" si="11"/>
        <v>31.666666666666664</v>
      </c>
      <c r="AP27" s="12">
        <f t="shared" si="12"/>
        <v>68.333333333333329</v>
      </c>
      <c r="AQ27" s="12">
        <f t="shared" si="13"/>
        <v>0</v>
      </c>
      <c r="AR27" s="11">
        <v>11.9</v>
      </c>
      <c r="AS27" s="10">
        <v>73</v>
      </c>
    </row>
    <row r="28" spans="1:45" x14ac:dyDescent="0.25">
      <c r="A28" s="5" t="s">
        <v>54</v>
      </c>
      <c r="B28" s="10">
        <v>52130</v>
      </c>
      <c r="C28" s="10">
        <v>400925</v>
      </c>
      <c r="D28" s="18">
        <f t="shared" si="0"/>
        <v>7.6908689813926721</v>
      </c>
      <c r="E28" s="10">
        <v>3088</v>
      </c>
      <c r="F28" s="10">
        <v>10785</v>
      </c>
      <c r="H28" s="25">
        <f t="shared" si="1"/>
        <v>266.12315365432573</v>
      </c>
      <c r="I28" s="10">
        <v>973</v>
      </c>
      <c r="J28" s="10">
        <v>2447</v>
      </c>
      <c r="L28" s="10">
        <f t="shared" si="2"/>
        <v>18.664876270861306</v>
      </c>
      <c r="M28" s="10">
        <f t="shared" si="3"/>
        <v>46.940341454057162</v>
      </c>
      <c r="N28" s="25">
        <f t="shared" si="4"/>
        <v>65.605217724918475</v>
      </c>
      <c r="O28" s="10">
        <v>556</v>
      </c>
      <c r="P28" s="10">
        <v>89</v>
      </c>
      <c r="R28" s="25">
        <f t="shared" si="5"/>
        <v>12.372913869173221</v>
      </c>
      <c r="S28" s="10">
        <v>4531</v>
      </c>
      <c r="T28" s="10">
        <v>782</v>
      </c>
      <c r="U28" s="10">
        <v>1848</v>
      </c>
      <c r="W28" s="12">
        <f t="shared" si="6"/>
        <v>137.36811816612314</v>
      </c>
      <c r="X28" s="10">
        <v>1441</v>
      </c>
      <c r="Y28" s="10">
        <v>9</v>
      </c>
      <c r="AA28" s="12">
        <f t="shared" si="7"/>
        <v>509.28448110492997</v>
      </c>
      <c r="AB28" s="10">
        <v>0</v>
      </c>
      <c r="AC28" s="10">
        <v>1486</v>
      </c>
      <c r="AD28" s="10">
        <v>0</v>
      </c>
      <c r="AE28" s="10">
        <v>363</v>
      </c>
      <c r="AF28" s="12">
        <f>SUM(AB28:AC28:AD28:AE28)/(B28/1000)</f>
        <v>35.469019758296568</v>
      </c>
      <c r="AG28" s="10">
        <v>241873</v>
      </c>
      <c r="AH28">
        <f t="shared" si="8"/>
        <v>4639.8043353155572</v>
      </c>
      <c r="AI28" s="25">
        <f t="shared" si="9"/>
        <v>10.976421510462101</v>
      </c>
      <c r="AJ28" s="25">
        <f t="shared" si="10"/>
        <v>0.76445076548436586</v>
      </c>
      <c r="AK28" s="10">
        <v>30</v>
      </c>
      <c r="AL28" s="10">
        <v>0</v>
      </c>
      <c r="AM28" s="10">
        <v>0</v>
      </c>
      <c r="AN28" s="10">
        <v>30</v>
      </c>
      <c r="AO28" s="12">
        <f t="shared" si="11"/>
        <v>100</v>
      </c>
      <c r="AP28" s="12">
        <f t="shared" si="12"/>
        <v>0</v>
      </c>
      <c r="AQ28" s="12">
        <f t="shared" si="13"/>
        <v>0</v>
      </c>
      <c r="AR28" s="11">
        <v>12.5</v>
      </c>
      <c r="AS28" s="10">
        <v>61</v>
      </c>
    </row>
    <row r="29" spans="1:45" x14ac:dyDescent="0.25">
      <c r="A29" s="5" t="s">
        <v>55</v>
      </c>
      <c r="B29" s="10">
        <v>342700</v>
      </c>
      <c r="C29" s="10">
        <v>2764198</v>
      </c>
      <c r="D29" s="18">
        <f t="shared" si="0"/>
        <v>8.0659410563174792</v>
      </c>
      <c r="E29" s="10">
        <v>19753</v>
      </c>
      <c r="F29" s="10">
        <v>51192</v>
      </c>
      <c r="H29" s="25">
        <f t="shared" si="1"/>
        <v>207.01779982491976</v>
      </c>
      <c r="I29" s="10">
        <v>4042</v>
      </c>
      <c r="J29" s="10">
        <v>8213</v>
      </c>
      <c r="K29" s="10">
        <v>130</v>
      </c>
      <c r="L29" s="10">
        <f t="shared" si="2"/>
        <v>11.794572512401517</v>
      </c>
      <c r="M29" s="10">
        <f t="shared" si="3"/>
        <v>23.965567551794575</v>
      </c>
      <c r="N29" s="25">
        <f t="shared" si="4"/>
        <v>36.139480595272836</v>
      </c>
      <c r="O29" s="10">
        <v>3895</v>
      </c>
      <c r="P29" s="10">
        <v>1629</v>
      </c>
      <c r="R29" s="25">
        <f t="shared" si="5"/>
        <v>16.119054566676393</v>
      </c>
      <c r="S29" s="10">
        <v>25795</v>
      </c>
      <c r="T29" s="10">
        <v>19120</v>
      </c>
      <c r="U29" s="10">
        <v>9569</v>
      </c>
      <c r="W29" s="12">
        <f t="shared" si="6"/>
        <v>158.98453457834842</v>
      </c>
      <c r="X29" s="10">
        <v>6564</v>
      </c>
      <c r="Y29" s="10">
        <v>96</v>
      </c>
      <c r="AA29" s="12">
        <f t="shared" si="7"/>
        <v>437.69477677268748</v>
      </c>
      <c r="AB29" s="10">
        <v>0</v>
      </c>
      <c r="AC29" s="10">
        <v>58339</v>
      </c>
      <c r="AD29" s="10">
        <v>19812</v>
      </c>
      <c r="AE29" s="10">
        <v>0</v>
      </c>
      <c r="AF29" s="12">
        <f>SUM(AB29:AC29:AD29:AE29)/(B29/1000)</f>
        <v>228.04493726291219</v>
      </c>
      <c r="AG29" s="10">
        <v>1848507</v>
      </c>
      <c r="AH29">
        <f t="shared" si="8"/>
        <v>5393.9509775313691</v>
      </c>
      <c r="AI29" s="25">
        <f t="shared" si="9"/>
        <v>8.1145486600808105</v>
      </c>
      <c r="AJ29" s="25">
        <f t="shared" si="10"/>
        <v>4.2277903194307624</v>
      </c>
      <c r="AK29" s="10">
        <v>60</v>
      </c>
      <c r="AL29" s="10">
        <v>0</v>
      </c>
      <c r="AM29" s="10">
        <v>0</v>
      </c>
      <c r="AN29" s="10">
        <v>60</v>
      </c>
      <c r="AO29" s="12">
        <f t="shared" si="11"/>
        <v>100</v>
      </c>
      <c r="AP29" s="12">
        <f t="shared" si="12"/>
        <v>0</v>
      </c>
      <c r="AQ29" s="12">
        <f t="shared" si="13"/>
        <v>0</v>
      </c>
      <c r="AR29" s="11">
        <v>10.9</v>
      </c>
      <c r="AS29" s="10">
        <v>50</v>
      </c>
    </row>
    <row r="30" spans="1:45" x14ac:dyDescent="0.25">
      <c r="A30" s="5" t="s">
        <v>56</v>
      </c>
      <c r="B30" s="10">
        <v>139300</v>
      </c>
      <c r="C30" s="10">
        <v>9471128</v>
      </c>
      <c r="D30" s="18">
        <f t="shared" si="0"/>
        <v>67.990868628858578</v>
      </c>
      <c r="E30" s="10">
        <v>10618</v>
      </c>
      <c r="F30" s="10">
        <v>94656</v>
      </c>
      <c r="H30" s="25">
        <f t="shared" si="1"/>
        <v>755.73582196697771</v>
      </c>
      <c r="I30" s="10">
        <v>2163</v>
      </c>
      <c r="J30" s="10">
        <v>4620</v>
      </c>
      <c r="L30" s="10">
        <f t="shared" si="2"/>
        <v>15.527638190954773</v>
      </c>
      <c r="M30" s="10">
        <f t="shared" si="3"/>
        <v>33.165829145728644</v>
      </c>
      <c r="N30" s="25">
        <f t="shared" si="4"/>
        <v>48.693467336683412</v>
      </c>
      <c r="O30" s="10">
        <v>3017</v>
      </c>
      <c r="P30" s="10">
        <v>1780</v>
      </c>
      <c r="R30" s="25">
        <f t="shared" si="5"/>
        <v>34.436468054558503</v>
      </c>
      <c r="S30" s="10">
        <v>22625</v>
      </c>
      <c r="T30" s="10">
        <v>2857</v>
      </c>
      <c r="U30" s="10">
        <v>19940</v>
      </c>
      <c r="W30" s="12">
        <f t="shared" si="6"/>
        <v>326.07322325915288</v>
      </c>
      <c r="X30" s="10">
        <v>6430</v>
      </c>
      <c r="Y30" s="10">
        <v>46</v>
      </c>
      <c r="AA30" s="12">
        <f t="shared" si="7"/>
        <v>1211.4285714285713</v>
      </c>
      <c r="AB30" s="10">
        <v>41026</v>
      </c>
      <c r="AC30" s="10">
        <v>2300</v>
      </c>
      <c r="AD30" s="10">
        <v>50319</v>
      </c>
      <c r="AE30" s="10">
        <v>0</v>
      </c>
      <c r="AF30" s="12">
        <f>SUM(AB30:AC30:AD30:AE30)/(B30/1000)</f>
        <v>672.25412778176587</v>
      </c>
      <c r="AG30" s="10">
        <v>4617015</v>
      </c>
      <c r="AH30">
        <f t="shared" si="8"/>
        <v>33144.400574300067</v>
      </c>
      <c r="AI30" s="25">
        <f t="shared" si="9"/>
        <v>3.6550022038048393</v>
      </c>
      <c r="AJ30" s="25">
        <f t="shared" si="10"/>
        <v>2.0282585176786299</v>
      </c>
      <c r="AK30" s="10">
        <v>60</v>
      </c>
      <c r="AL30" s="10">
        <v>0</v>
      </c>
      <c r="AM30" s="10">
        <v>0</v>
      </c>
      <c r="AN30" s="10">
        <v>60</v>
      </c>
      <c r="AO30" s="12">
        <f t="shared" si="11"/>
        <v>100</v>
      </c>
      <c r="AP30" s="12">
        <f t="shared" si="12"/>
        <v>0</v>
      </c>
      <c r="AQ30" s="12">
        <f t="shared" si="13"/>
        <v>0</v>
      </c>
      <c r="AR30" s="11">
        <v>11.7</v>
      </c>
      <c r="AS30" s="10">
        <v>59</v>
      </c>
    </row>
    <row r="31" spans="1:45" x14ac:dyDescent="0.25">
      <c r="A31" s="5" t="s">
        <v>57</v>
      </c>
      <c r="B31" s="10">
        <v>144770</v>
      </c>
      <c r="C31" s="10">
        <v>1046387</v>
      </c>
      <c r="D31" s="18">
        <f t="shared" si="0"/>
        <v>7.2279270567106444</v>
      </c>
      <c r="E31" s="10">
        <v>21845</v>
      </c>
      <c r="F31" s="10">
        <v>30944</v>
      </c>
      <c r="H31" s="25">
        <f t="shared" si="1"/>
        <v>364.6404641845686</v>
      </c>
      <c r="I31" s="10">
        <v>3975</v>
      </c>
      <c r="J31" s="10">
        <v>12242</v>
      </c>
      <c r="L31" s="10">
        <f t="shared" si="2"/>
        <v>27.457346135249015</v>
      </c>
      <c r="M31" s="10">
        <f t="shared" si="3"/>
        <v>84.561718588105265</v>
      </c>
      <c r="N31" s="25">
        <f t="shared" si="4"/>
        <v>112.01906472335428</v>
      </c>
      <c r="O31" s="10">
        <v>2521</v>
      </c>
      <c r="P31" s="10">
        <v>761</v>
      </c>
      <c r="R31" s="25">
        <f t="shared" si="5"/>
        <v>22.670442771292393</v>
      </c>
      <c r="S31" s="10">
        <v>26816</v>
      </c>
      <c r="T31" s="10">
        <v>5470</v>
      </c>
      <c r="U31" s="10">
        <v>7721</v>
      </c>
      <c r="W31" s="12">
        <f t="shared" si="6"/>
        <v>276.34869102714651</v>
      </c>
      <c r="X31" s="10">
        <v>5701</v>
      </c>
      <c r="Y31" s="10">
        <v>2496</v>
      </c>
      <c r="AA31" s="12">
        <f t="shared" si="7"/>
        <v>832.29950956689913</v>
      </c>
      <c r="AB31" s="10">
        <v>1217</v>
      </c>
      <c r="AC31" s="10">
        <v>49905</v>
      </c>
      <c r="AD31" s="10">
        <v>56157</v>
      </c>
      <c r="AE31" s="10">
        <v>23822</v>
      </c>
      <c r="AF31" s="12">
        <f>SUM(AB31:AC31:AD31:AE31)/(B31/1000)</f>
        <v>905.58126683705177</v>
      </c>
      <c r="AG31" s="10">
        <v>986716</v>
      </c>
      <c r="AH31">
        <f t="shared" si="8"/>
        <v>6815.7491192926709</v>
      </c>
      <c r="AI31" s="25">
        <f t="shared" si="9"/>
        <v>12.211416456204216</v>
      </c>
      <c r="AJ31" s="25">
        <f t="shared" si="10"/>
        <v>13.286599183554335</v>
      </c>
      <c r="AK31" s="10">
        <v>12</v>
      </c>
      <c r="AL31" s="10">
        <v>33</v>
      </c>
      <c r="AM31" s="10">
        <v>0</v>
      </c>
      <c r="AN31" s="10">
        <v>45</v>
      </c>
      <c r="AO31" s="12">
        <f t="shared" si="11"/>
        <v>26.666666666666668</v>
      </c>
      <c r="AP31" s="12">
        <f t="shared" si="12"/>
        <v>73.333333333333329</v>
      </c>
      <c r="AQ31" s="12">
        <f t="shared" si="13"/>
        <v>0</v>
      </c>
      <c r="AR31" s="11">
        <v>11</v>
      </c>
      <c r="AS31" s="10">
        <v>50</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AA4" zoomScale="90" zoomScaleNormal="90" workbookViewId="0">
      <selection activeCell="AO4" sqref="AO4:AQ31"/>
    </sheetView>
  </sheetViews>
  <sheetFormatPr defaultRowHeight="15" x14ac:dyDescent="0.25"/>
  <cols>
    <col min="1" max="1" width="19.7109375" style="5" customWidth="1"/>
    <col min="3" max="3" width="10.8554687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1.710937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0" t="s">
        <v>140</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6" t="s">
        <v>14</v>
      </c>
      <c r="Q2" s="15" t="s">
        <v>62</v>
      </c>
      <c r="R2" s="8"/>
      <c r="S2" s="6" t="s">
        <v>15</v>
      </c>
      <c r="T2" s="6" t="s">
        <v>16</v>
      </c>
      <c r="U2" s="6" t="s">
        <v>17</v>
      </c>
      <c r="V2" s="15" t="s">
        <v>62</v>
      </c>
      <c r="W2" s="8"/>
      <c r="X2" s="6" t="s">
        <v>18</v>
      </c>
      <c r="Y2" s="6" t="s">
        <v>19</v>
      </c>
      <c r="Z2" s="15" t="s">
        <v>62</v>
      </c>
      <c r="AA2" s="8"/>
      <c r="AB2" s="6" t="s">
        <v>20</v>
      </c>
      <c r="AC2" s="6" t="s">
        <v>21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B3" s="10"/>
      <c r="C3" s="10"/>
      <c r="E3" s="10"/>
      <c r="F3" s="10"/>
      <c r="I3" s="10"/>
      <c r="J3" s="10"/>
      <c r="K3" s="10"/>
      <c r="O3" s="10"/>
      <c r="P3" s="10"/>
      <c r="R3" s="25"/>
      <c r="S3" s="10"/>
      <c r="T3" s="10"/>
      <c r="U3" s="10"/>
      <c r="X3" s="10"/>
      <c r="Y3" s="10"/>
      <c r="AB3" s="10"/>
      <c r="AC3" s="10"/>
      <c r="AD3" s="10"/>
      <c r="AE3" s="10"/>
      <c r="AG3" s="10"/>
      <c r="AR3" s="11"/>
      <c r="AS3" s="10"/>
    </row>
    <row r="4" spans="1:49" x14ac:dyDescent="0.25">
      <c r="A4" s="5" t="s">
        <v>30</v>
      </c>
      <c r="B4" s="10">
        <v>164100</v>
      </c>
      <c r="C4" s="10">
        <v>1138811</v>
      </c>
      <c r="D4" s="18">
        <f t="shared" ref="D4:D31" si="0">C4/B4</f>
        <v>6.9397379646556976</v>
      </c>
      <c r="E4" s="10">
        <v>21863</v>
      </c>
      <c r="F4" s="10">
        <v>42550</v>
      </c>
      <c r="H4" s="25">
        <f t="shared" ref="H4:H31" si="1">(E4+F4)/(B4/1000)</f>
        <v>392.52285191956128</v>
      </c>
      <c r="I4" s="10">
        <v>4838</v>
      </c>
      <c r="J4" s="10">
        <v>18444</v>
      </c>
      <c r="L4" s="10">
        <f t="shared" ref="L4:L31" si="2">I4/(B4/1000)</f>
        <v>29.482023156611824</v>
      </c>
      <c r="M4" s="10">
        <f t="shared" ref="M4:M31" si="3">J4/(B4/1000)</f>
        <v>112.39488117001828</v>
      </c>
      <c r="N4" s="25">
        <f t="shared" ref="N4:N31" si="4">(I4+J4+K4)/(B4/1000)</f>
        <v>141.8769043266301</v>
      </c>
      <c r="O4" s="10">
        <v>6487</v>
      </c>
      <c r="P4" s="10">
        <v>1269</v>
      </c>
      <c r="R4" s="25">
        <f t="shared" ref="R4:R31" si="5">(O4+P4+Q4)/(B4/1000)</f>
        <v>47.263863497867156</v>
      </c>
      <c r="S4" s="10">
        <v>30836</v>
      </c>
      <c r="T4" s="10">
        <v>2879</v>
      </c>
      <c r="U4" s="10">
        <v>8050</v>
      </c>
      <c r="W4" s="12">
        <f t="shared" ref="W4:W31" si="6">(S4+T4+U4+V4)/(B4/1000)</f>
        <v>254.50944546008532</v>
      </c>
      <c r="X4" s="10">
        <v>5155</v>
      </c>
      <c r="Y4" s="10">
        <v>69</v>
      </c>
      <c r="AA4" s="12">
        <f t="shared" ref="AA4:AA31" si="7">(E4+F4+G4+I4+J4+K4+O4+P4+Q4+S4+T4+U4+V4+X4+Y4+Z4)/(B4/1000)</f>
        <v>868.0073126142596</v>
      </c>
      <c r="AB4" s="10">
        <v>12582</v>
      </c>
      <c r="AC4" s="10">
        <v>4198</v>
      </c>
      <c r="AD4" s="10">
        <v>7788</v>
      </c>
      <c r="AE4" s="10">
        <v>0</v>
      </c>
      <c r="AF4" s="12">
        <f>SUM(AB4:AC4:AD4:AE4)/(B4/1000)</f>
        <v>149.71358927483243</v>
      </c>
      <c r="AG4" s="10">
        <v>844702</v>
      </c>
      <c r="AH4">
        <f t="shared" ref="AH4:AH31" si="8">AG4/(B4/1000)</f>
        <v>5147.4832419256554</v>
      </c>
      <c r="AI4" s="25">
        <f t="shared" ref="AI4:AI31" si="9">AA4/AH4*100</f>
        <v>16.862751597604834</v>
      </c>
      <c r="AJ4" s="25">
        <f t="shared" ref="AJ4:AJ31" si="10">AF4/AH4*100</f>
        <v>2.9084813342456868</v>
      </c>
      <c r="AO4" s="12" t="s">
        <v>138</v>
      </c>
      <c r="AP4" s="12" t="s">
        <v>138</v>
      </c>
      <c r="AQ4" s="12" t="s">
        <v>138</v>
      </c>
      <c r="AR4" s="11">
        <v>14.2</v>
      </c>
      <c r="AS4" s="10">
        <v>63</v>
      </c>
    </row>
    <row r="5" spans="1:49" x14ac:dyDescent="0.25">
      <c r="A5" s="5" t="s">
        <v>31</v>
      </c>
      <c r="B5" s="10">
        <v>115200</v>
      </c>
      <c r="C5" s="10">
        <v>1102049</v>
      </c>
      <c r="D5" s="18">
        <f t="shared" si="0"/>
        <v>9.5663975694444439</v>
      </c>
      <c r="E5" s="10">
        <v>15909</v>
      </c>
      <c r="F5" s="10">
        <v>57652</v>
      </c>
      <c r="H5" s="25">
        <f t="shared" si="1"/>
        <v>638.55034722222217</v>
      </c>
      <c r="I5" s="10">
        <v>5258</v>
      </c>
      <c r="J5" s="10">
        <v>19573</v>
      </c>
      <c r="L5" s="10">
        <f t="shared" si="2"/>
        <v>45.642361111111107</v>
      </c>
      <c r="M5" s="10">
        <f t="shared" si="3"/>
        <v>169.90451388888889</v>
      </c>
      <c r="N5" s="25">
        <f t="shared" si="4"/>
        <v>215.546875</v>
      </c>
      <c r="O5" s="10">
        <v>4987</v>
      </c>
      <c r="P5" s="10">
        <v>1070</v>
      </c>
      <c r="R5" s="25">
        <f t="shared" si="5"/>
        <v>52.578125</v>
      </c>
      <c r="S5" s="10">
        <v>47156</v>
      </c>
      <c r="T5" s="10">
        <v>9762</v>
      </c>
      <c r="U5" s="10">
        <v>9955</v>
      </c>
      <c r="W5" s="12">
        <f t="shared" si="6"/>
        <v>580.49479166666663</v>
      </c>
      <c r="X5" s="10">
        <v>6645</v>
      </c>
      <c r="Y5" s="10">
        <v>67</v>
      </c>
      <c r="AA5" s="12">
        <f t="shared" si="7"/>
        <v>1545.4340277777778</v>
      </c>
      <c r="AB5" s="10">
        <v>24631</v>
      </c>
      <c r="AC5" s="10">
        <v>3888</v>
      </c>
      <c r="AD5" s="10">
        <v>8808</v>
      </c>
      <c r="AE5" s="10">
        <v>0</v>
      </c>
      <c r="AF5" s="12">
        <f>SUM(AB5:AC5:AD5:AE5)/(B5/1000)</f>
        <v>324.01909722222223</v>
      </c>
      <c r="AG5" s="10">
        <v>1045179</v>
      </c>
      <c r="AH5">
        <f t="shared" si="8"/>
        <v>9072.734375</v>
      </c>
      <c r="AI5" s="25">
        <f t="shared" si="9"/>
        <v>17.033828655187293</v>
      </c>
      <c r="AJ5" s="25">
        <f t="shared" si="10"/>
        <v>3.571349979285845</v>
      </c>
      <c r="AO5" s="12" t="s">
        <v>138</v>
      </c>
      <c r="AP5" s="12" t="s">
        <v>138</v>
      </c>
      <c r="AQ5" s="12" t="s">
        <v>138</v>
      </c>
      <c r="AR5" s="11">
        <v>14.5</v>
      </c>
      <c r="AS5" s="10">
        <v>71</v>
      </c>
    </row>
    <row r="6" spans="1:49" x14ac:dyDescent="0.25">
      <c r="A6" s="5" t="s">
        <v>32</v>
      </c>
      <c r="B6" s="10">
        <v>112200</v>
      </c>
      <c r="C6" s="10">
        <v>605868</v>
      </c>
      <c r="D6" s="18">
        <f t="shared" si="0"/>
        <v>5.3998930481283418</v>
      </c>
      <c r="E6" s="10">
        <v>17482</v>
      </c>
      <c r="F6" s="10">
        <v>24021</v>
      </c>
      <c r="H6" s="25">
        <f t="shared" si="1"/>
        <v>369.9019607843137</v>
      </c>
      <c r="I6" s="10">
        <v>2242</v>
      </c>
      <c r="J6" s="10">
        <v>12599</v>
      </c>
      <c r="L6" s="10">
        <f t="shared" si="2"/>
        <v>19.982174688057039</v>
      </c>
      <c r="M6" s="10">
        <f t="shared" si="3"/>
        <v>112.29055258467022</v>
      </c>
      <c r="N6" s="25">
        <f t="shared" si="4"/>
        <v>132.27272727272728</v>
      </c>
      <c r="O6" s="10">
        <v>1820</v>
      </c>
      <c r="P6" s="10">
        <v>593</v>
      </c>
      <c r="R6" s="25">
        <f t="shared" si="5"/>
        <v>21.506238859180034</v>
      </c>
      <c r="S6" s="10">
        <v>10358</v>
      </c>
      <c r="T6" s="10">
        <v>1915</v>
      </c>
      <c r="U6" s="10">
        <v>3549</v>
      </c>
      <c r="W6" s="12">
        <f t="shared" si="6"/>
        <v>141.01604278074865</v>
      </c>
      <c r="X6" s="10">
        <v>5120</v>
      </c>
      <c r="Y6" s="10">
        <v>271</v>
      </c>
      <c r="AA6" s="12">
        <f t="shared" si="7"/>
        <v>712.74509803921569</v>
      </c>
      <c r="AB6" s="10">
        <v>27</v>
      </c>
      <c r="AC6" s="10">
        <v>17239</v>
      </c>
      <c r="AD6" s="10">
        <v>4518</v>
      </c>
      <c r="AE6" s="10">
        <v>0</v>
      </c>
      <c r="AF6" s="12">
        <f>SUM(AB6:AC6:AD6:AE6)/(B6/1000)</f>
        <v>194.15329768270945</v>
      </c>
      <c r="AG6" s="10">
        <v>573392</v>
      </c>
      <c r="AH6">
        <f t="shared" si="8"/>
        <v>5110.4456327985736</v>
      </c>
      <c r="AI6" s="25">
        <f t="shared" si="9"/>
        <v>13.946828696598491</v>
      </c>
      <c r="AJ6" s="25">
        <f t="shared" si="10"/>
        <v>3.7991461338839754</v>
      </c>
      <c r="AO6" s="12" t="s">
        <v>138</v>
      </c>
      <c r="AP6" s="12" t="s">
        <v>138</v>
      </c>
      <c r="AQ6" s="12" t="s">
        <v>138</v>
      </c>
      <c r="AR6" s="11">
        <v>13.7</v>
      </c>
      <c r="AS6" s="10">
        <v>64</v>
      </c>
    </row>
    <row r="7" spans="1:49" x14ac:dyDescent="0.25">
      <c r="A7" s="5" t="s">
        <v>33</v>
      </c>
      <c r="B7" s="10">
        <v>260400</v>
      </c>
      <c r="C7" s="10">
        <v>1549268</v>
      </c>
      <c r="D7" s="18">
        <f t="shared" si="0"/>
        <v>5.949569892473118</v>
      </c>
      <c r="E7" s="10">
        <v>8918</v>
      </c>
      <c r="F7" s="10">
        <v>48894</v>
      </c>
      <c r="H7" s="25">
        <f t="shared" si="1"/>
        <v>222.01228878648234</v>
      </c>
      <c r="I7" s="10">
        <v>3748</v>
      </c>
      <c r="J7" s="10">
        <v>9691</v>
      </c>
      <c r="L7" s="10">
        <f t="shared" si="2"/>
        <v>14.393241167434716</v>
      </c>
      <c r="M7" s="10">
        <f t="shared" si="3"/>
        <v>37.215821812596012</v>
      </c>
      <c r="N7" s="25">
        <f t="shared" si="4"/>
        <v>51.609062980030728</v>
      </c>
      <c r="O7" s="10">
        <v>3778</v>
      </c>
      <c r="P7" s="10">
        <v>1138</v>
      </c>
      <c r="R7" s="25">
        <f t="shared" si="5"/>
        <v>18.878648233486945</v>
      </c>
      <c r="S7" s="10">
        <v>32111</v>
      </c>
      <c r="T7" s="10">
        <v>10617</v>
      </c>
      <c r="U7" s="10">
        <v>5503</v>
      </c>
      <c r="W7" s="12">
        <f t="shared" si="6"/>
        <v>185.2188940092166</v>
      </c>
      <c r="X7" s="10">
        <v>6590</v>
      </c>
      <c r="Y7" s="10">
        <v>80</v>
      </c>
      <c r="AA7" s="12">
        <f t="shared" si="7"/>
        <v>503.33333333333337</v>
      </c>
      <c r="AB7" s="10">
        <v>20743</v>
      </c>
      <c r="AC7" s="10">
        <v>43695</v>
      </c>
      <c r="AD7" s="10">
        <v>0</v>
      </c>
      <c r="AE7" s="10">
        <v>0</v>
      </c>
      <c r="AF7" s="12">
        <f>SUM(AB7:AC7:AD7:AE7)/(B7/1000)</f>
        <v>247.45775729646701</v>
      </c>
      <c r="AG7" s="10">
        <v>1107985</v>
      </c>
      <c r="AH7">
        <f t="shared" si="8"/>
        <v>4254.9347158218134</v>
      </c>
      <c r="AI7" s="25">
        <f t="shared" si="9"/>
        <v>11.829402022590557</v>
      </c>
      <c r="AJ7" s="25">
        <f t="shared" si="10"/>
        <v>5.8157827046395028</v>
      </c>
      <c r="AO7" s="12" t="s">
        <v>138</v>
      </c>
      <c r="AP7" s="12" t="s">
        <v>138</v>
      </c>
      <c r="AQ7" s="12" t="s">
        <v>138</v>
      </c>
      <c r="AR7" s="11">
        <v>13.6</v>
      </c>
      <c r="AS7" s="10">
        <v>68</v>
      </c>
    </row>
    <row r="8" spans="1:49" x14ac:dyDescent="0.25">
      <c r="A8" s="5" t="s">
        <v>34</v>
      </c>
      <c r="B8" s="10">
        <v>63630</v>
      </c>
      <c r="C8" s="10">
        <v>1088363</v>
      </c>
      <c r="D8" s="18">
        <f t="shared" si="0"/>
        <v>17.104557598617003</v>
      </c>
      <c r="E8" s="10">
        <v>2717</v>
      </c>
      <c r="F8" s="10">
        <v>19362</v>
      </c>
      <c r="H8" s="25">
        <f t="shared" si="1"/>
        <v>346.99041332704695</v>
      </c>
      <c r="I8" s="10">
        <v>1284</v>
      </c>
      <c r="J8" s="10">
        <v>2190</v>
      </c>
      <c r="L8" s="10">
        <f t="shared" si="2"/>
        <v>20.179160773220179</v>
      </c>
      <c r="M8" s="10">
        <f t="shared" si="3"/>
        <v>34.417727487034419</v>
      </c>
      <c r="N8" s="25">
        <f t="shared" si="4"/>
        <v>54.596888260254595</v>
      </c>
      <c r="O8" s="10">
        <v>862</v>
      </c>
      <c r="P8" s="10">
        <v>236</v>
      </c>
      <c r="R8" s="25">
        <f t="shared" si="5"/>
        <v>17.256011315417254</v>
      </c>
      <c r="S8" s="10">
        <v>8146</v>
      </c>
      <c r="T8" s="10">
        <v>668</v>
      </c>
      <c r="U8" s="10">
        <v>2553</v>
      </c>
      <c r="W8" s="12">
        <f t="shared" si="6"/>
        <v>178.64214992927865</v>
      </c>
      <c r="X8" s="10">
        <v>2296</v>
      </c>
      <c r="Y8" s="10">
        <v>53</v>
      </c>
      <c r="AA8" s="12">
        <f t="shared" si="7"/>
        <v>634.40201162973437</v>
      </c>
      <c r="AB8" s="10">
        <v>12767</v>
      </c>
      <c r="AC8" s="10">
        <v>4934</v>
      </c>
      <c r="AD8" s="10">
        <v>0</v>
      </c>
      <c r="AE8" s="10">
        <v>0</v>
      </c>
      <c r="AF8" s="12">
        <f>SUM(AB8:AC8:AD8:AE8)/(B8/1000)</f>
        <v>278.1863900675782</v>
      </c>
      <c r="AG8" s="10">
        <v>573390</v>
      </c>
      <c r="AH8">
        <f t="shared" si="8"/>
        <v>9011.3154172560116</v>
      </c>
      <c r="AI8" s="25">
        <f t="shared" si="9"/>
        <v>7.0400599940703525</v>
      </c>
      <c r="AJ8" s="25">
        <f t="shared" si="10"/>
        <v>3.0870786026962449</v>
      </c>
      <c r="AO8" s="12" t="s">
        <v>138</v>
      </c>
      <c r="AP8" s="12" t="s">
        <v>138</v>
      </c>
      <c r="AQ8" s="12" t="s">
        <v>138</v>
      </c>
      <c r="AR8" s="11">
        <v>15.7</v>
      </c>
      <c r="AS8" s="10">
        <v>71</v>
      </c>
    </row>
    <row r="9" spans="1:49" x14ac:dyDescent="0.25">
      <c r="A9" s="5" t="s">
        <v>35</v>
      </c>
      <c r="B9" s="10">
        <v>112400</v>
      </c>
      <c r="C9" s="10">
        <v>679847</v>
      </c>
      <c r="D9" s="18">
        <f t="shared" si="0"/>
        <v>6.0484608540925269</v>
      </c>
      <c r="E9" s="10">
        <v>5697</v>
      </c>
      <c r="F9" s="10">
        <v>21391</v>
      </c>
      <c r="H9" s="25">
        <f t="shared" si="1"/>
        <v>240.99644128113877</v>
      </c>
      <c r="I9" s="10">
        <v>3236</v>
      </c>
      <c r="J9" s="10">
        <v>10846</v>
      </c>
      <c r="L9" s="10">
        <f t="shared" si="2"/>
        <v>28.790035587188612</v>
      </c>
      <c r="M9" s="10">
        <f t="shared" si="3"/>
        <v>96.494661921708186</v>
      </c>
      <c r="N9" s="25">
        <f t="shared" si="4"/>
        <v>125.28469750889678</v>
      </c>
      <c r="O9" s="10">
        <v>3256</v>
      </c>
      <c r="P9" s="10">
        <v>467</v>
      </c>
      <c r="R9" s="25">
        <f t="shared" si="5"/>
        <v>33.122775800711743</v>
      </c>
      <c r="S9" s="10">
        <v>24209</v>
      </c>
      <c r="T9" s="10">
        <v>2401</v>
      </c>
      <c r="U9" s="10">
        <v>5478</v>
      </c>
      <c r="W9" s="12">
        <f t="shared" si="6"/>
        <v>285.48042704626334</v>
      </c>
      <c r="X9" s="10">
        <v>4316</v>
      </c>
      <c r="Y9" s="10">
        <v>33</v>
      </c>
      <c r="AA9" s="12">
        <f t="shared" si="7"/>
        <v>723.57651245551597</v>
      </c>
      <c r="AB9" s="10">
        <v>1174</v>
      </c>
      <c r="AC9" s="10">
        <v>23914</v>
      </c>
      <c r="AD9" s="10">
        <v>0</v>
      </c>
      <c r="AE9" s="10">
        <v>0</v>
      </c>
      <c r="AF9" s="12">
        <f>SUM(AB9:AC9:AD9:AE9)/(B9/1000)</f>
        <v>223.20284697508896</v>
      </c>
      <c r="AG9" s="10">
        <v>529421</v>
      </c>
      <c r="AH9">
        <f t="shared" si="8"/>
        <v>4710.1512455516013</v>
      </c>
      <c r="AI9" s="25">
        <f t="shared" si="9"/>
        <v>15.362065350637771</v>
      </c>
      <c r="AJ9" s="25">
        <f t="shared" si="10"/>
        <v>4.7387617793778487</v>
      </c>
      <c r="AO9" s="12" t="s">
        <v>138</v>
      </c>
      <c r="AP9" s="12" t="s">
        <v>138</v>
      </c>
      <c r="AQ9" s="12" t="s">
        <v>138</v>
      </c>
      <c r="AR9" s="11">
        <v>13.3</v>
      </c>
      <c r="AS9" s="10">
        <v>76</v>
      </c>
    </row>
    <row r="10" spans="1:49" x14ac:dyDescent="0.25">
      <c r="A10" s="5" t="s">
        <v>36</v>
      </c>
      <c r="B10" s="10">
        <v>72010</v>
      </c>
      <c r="C10" s="10">
        <v>1250447</v>
      </c>
      <c r="D10" s="18">
        <f t="shared" si="0"/>
        <v>17.36490765171504</v>
      </c>
      <c r="E10" s="10">
        <v>4683</v>
      </c>
      <c r="F10" s="10">
        <v>20035</v>
      </c>
      <c r="H10" s="25">
        <f t="shared" si="1"/>
        <v>343.25788084988193</v>
      </c>
      <c r="I10" s="10">
        <v>1499</v>
      </c>
      <c r="J10" s="10">
        <v>5441</v>
      </c>
      <c r="L10" s="10">
        <f t="shared" si="2"/>
        <v>20.816553256492153</v>
      </c>
      <c r="M10" s="10">
        <f t="shared" si="3"/>
        <v>75.558950145813071</v>
      </c>
      <c r="N10" s="25">
        <f t="shared" si="4"/>
        <v>96.375503402305227</v>
      </c>
      <c r="O10" s="10">
        <v>2207</v>
      </c>
      <c r="P10" s="10">
        <v>415</v>
      </c>
      <c r="R10" s="25">
        <f t="shared" si="5"/>
        <v>36.41160949868074</v>
      </c>
      <c r="S10" s="10">
        <v>4</v>
      </c>
      <c r="T10" s="10">
        <v>2902</v>
      </c>
      <c r="U10" s="10">
        <v>8710</v>
      </c>
      <c r="W10" s="12">
        <f t="shared" si="6"/>
        <v>161.31092903763366</v>
      </c>
      <c r="X10" s="10">
        <v>5355</v>
      </c>
      <c r="Y10" s="10">
        <v>38</v>
      </c>
      <c r="AA10" s="12">
        <f t="shared" si="7"/>
        <v>712.24829884738222</v>
      </c>
      <c r="AB10" s="10">
        <v>716</v>
      </c>
      <c r="AC10" s="10">
        <v>0</v>
      </c>
      <c r="AD10" s="10">
        <v>7834</v>
      </c>
      <c r="AE10" s="10">
        <v>0</v>
      </c>
      <c r="AF10" s="12">
        <f>SUM(AB10:AC10:AD10:AE10)/(B10/1000)</f>
        <v>118.73350923482849</v>
      </c>
      <c r="AG10" s="10">
        <v>668801</v>
      </c>
      <c r="AH10">
        <f t="shared" si="8"/>
        <v>9287.6128315511723</v>
      </c>
      <c r="AI10" s="25">
        <f t="shared" si="9"/>
        <v>7.6687983421077428</v>
      </c>
      <c r="AJ10" s="25">
        <f t="shared" si="10"/>
        <v>1.2784071794151026</v>
      </c>
      <c r="AO10" s="12" t="s">
        <v>138</v>
      </c>
      <c r="AP10" s="12" t="s">
        <v>138</v>
      </c>
      <c r="AQ10" s="12" t="s">
        <v>138</v>
      </c>
      <c r="AR10" s="11">
        <v>16</v>
      </c>
      <c r="AS10" s="10">
        <v>77</v>
      </c>
    </row>
    <row r="11" spans="1:49" x14ac:dyDescent="0.25">
      <c r="A11" s="5" t="s">
        <v>37</v>
      </c>
      <c r="B11" s="10">
        <v>155300</v>
      </c>
      <c r="C11" s="10">
        <v>1090532</v>
      </c>
      <c r="D11" s="18">
        <f t="shared" si="0"/>
        <v>7.0220991629104956</v>
      </c>
      <c r="E11" s="10">
        <v>4414</v>
      </c>
      <c r="F11" s="10">
        <v>37237</v>
      </c>
      <c r="H11" s="25">
        <f t="shared" si="1"/>
        <v>268.19703799098517</v>
      </c>
      <c r="I11" s="10">
        <v>3651</v>
      </c>
      <c r="J11" s="10">
        <v>7315</v>
      </c>
      <c r="L11" s="10">
        <f t="shared" si="2"/>
        <v>23.509336767546682</v>
      </c>
      <c r="M11" s="10">
        <f t="shared" si="3"/>
        <v>47.10238248551191</v>
      </c>
      <c r="N11" s="25">
        <f t="shared" si="4"/>
        <v>70.611719253058595</v>
      </c>
      <c r="O11" s="10">
        <v>2650</v>
      </c>
      <c r="P11" s="10">
        <v>630</v>
      </c>
      <c r="R11" s="25">
        <f t="shared" si="5"/>
        <v>21.12041210560206</v>
      </c>
      <c r="S11" s="10">
        <v>12712</v>
      </c>
      <c r="T11" s="10">
        <v>11051</v>
      </c>
      <c r="U11" s="10">
        <v>3749</v>
      </c>
      <c r="W11" s="12">
        <f t="shared" si="6"/>
        <v>177.15389568576947</v>
      </c>
      <c r="X11" s="10">
        <v>4515</v>
      </c>
      <c r="Y11" s="10">
        <v>44</v>
      </c>
      <c r="AA11" s="12">
        <f t="shared" si="7"/>
        <v>566.4391500321957</v>
      </c>
      <c r="AB11" s="10">
        <v>202</v>
      </c>
      <c r="AC11" s="10">
        <v>0</v>
      </c>
      <c r="AD11" s="10">
        <v>1875</v>
      </c>
      <c r="AE11" s="10">
        <v>0</v>
      </c>
      <c r="AF11" s="12">
        <f>SUM(AB11:AC11:AD11:AE11)/(B11/1000)</f>
        <v>13.374114616870573</v>
      </c>
      <c r="AG11" s="10">
        <v>659318</v>
      </c>
      <c r="AH11">
        <f t="shared" si="8"/>
        <v>4245.4475209272377</v>
      </c>
      <c r="AI11" s="25">
        <f t="shared" si="9"/>
        <v>13.342271862743015</v>
      </c>
      <c r="AJ11" s="25">
        <f t="shared" si="10"/>
        <v>0.31502249293967399</v>
      </c>
      <c r="AO11" s="12" t="s">
        <v>138</v>
      </c>
      <c r="AP11" s="12" t="s">
        <v>138</v>
      </c>
      <c r="AQ11" s="12" t="s">
        <v>138</v>
      </c>
      <c r="AR11" s="11">
        <v>13.8</v>
      </c>
      <c r="AS11" s="10">
        <v>73</v>
      </c>
    </row>
    <row r="12" spans="1:49" x14ac:dyDescent="0.25">
      <c r="A12" s="5" t="s">
        <v>38</v>
      </c>
      <c r="B12" s="10">
        <v>101200</v>
      </c>
      <c r="C12" s="10">
        <v>895758</v>
      </c>
      <c r="D12" s="18">
        <f t="shared" si="0"/>
        <v>8.8513636363636365</v>
      </c>
      <c r="E12" s="10">
        <v>5356</v>
      </c>
      <c r="F12" s="10">
        <v>24158</v>
      </c>
      <c r="H12" s="25">
        <f t="shared" si="1"/>
        <v>291.64031620553357</v>
      </c>
      <c r="I12" s="10">
        <v>2713</v>
      </c>
      <c r="J12" s="10">
        <v>15854</v>
      </c>
      <c r="L12" s="10">
        <f t="shared" si="2"/>
        <v>26.808300395256918</v>
      </c>
      <c r="M12" s="10">
        <f t="shared" si="3"/>
        <v>156.66007905138341</v>
      </c>
      <c r="N12" s="25">
        <f t="shared" si="4"/>
        <v>183.46837944664031</v>
      </c>
      <c r="O12" s="10">
        <v>2874</v>
      </c>
      <c r="P12" s="10">
        <v>376</v>
      </c>
      <c r="R12" s="25">
        <f t="shared" si="5"/>
        <v>32.114624505928852</v>
      </c>
      <c r="S12" s="10">
        <v>11352</v>
      </c>
      <c r="T12" s="10">
        <v>1526</v>
      </c>
      <c r="U12" s="10">
        <v>5508</v>
      </c>
      <c r="W12" s="12">
        <f t="shared" si="6"/>
        <v>181.67984189723319</v>
      </c>
      <c r="X12" s="10">
        <v>3986</v>
      </c>
      <c r="Y12" s="10">
        <v>188</v>
      </c>
      <c r="AA12" s="12">
        <f t="shared" si="7"/>
        <v>730.1482213438735</v>
      </c>
      <c r="AB12" s="10">
        <v>0</v>
      </c>
      <c r="AC12" s="10">
        <v>29828</v>
      </c>
      <c r="AD12" s="10">
        <v>26243</v>
      </c>
      <c r="AE12" s="10">
        <v>0</v>
      </c>
      <c r="AF12" s="12">
        <f>SUM(AB12:AC12:AD12:AE12)/(B12/1000)</f>
        <v>554.06126482213438</v>
      </c>
      <c r="AG12" s="10">
        <v>683136</v>
      </c>
      <c r="AH12">
        <f t="shared" si="8"/>
        <v>6750.355731225296</v>
      </c>
      <c r="AI12" s="25">
        <f t="shared" si="9"/>
        <v>10.816440650178002</v>
      </c>
      <c r="AJ12" s="25">
        <f t="shared" si="10"/>
        <v>8.2078824714258953</v>
      </c>
      <c r="AO12" s="12" t="s">
        <v>138</v>
      </c>
      <c r="AP12" s="12" t="s">
        <v>138</v>
      </c>
      <c r="AQ12" s="12" t="s">
        <v>138</v>
      </c>
      <c r="AR12" s="11">
        <v>13.9</v>
      </c>
      <c r="AS12" s="10">
        <v>71</v>
      </c>
    </row>
    <row r="13" spans="1:49" x14ac:dyDescent="0.25">
      <c r="A13" s="5" t="s">
        <v>39</v>
      </c>
      <c r="B13" s="10">
        <v>217200</v>
      </c>
      <c r="C13" s="10">
        <v>1450078</v>
      </c>
      <c r="D13" s="18">
        <f t="shared" si="0"/>
        <v>6.6762338858195216</v>
      </c>
      <c r="E13" s="10">
        <v>9494</v>
      </c>
      <c r="F13" s="10">
        <v>40273</v>
      </c>
      <c r="H13" s="25">
        <f t="shared" si="1"/>
        <v>229.12983425414365</v>
      </c>
      <c r="I13" s="10">
        <v>4527</v>
      </c>
      <c r="J13" s="10">
        <v>11168</v>
      </c>
      <c r="L13" s="10">
        <f t="shared" si="2"/>
        <v>20.842541436464089</v>
      </c>
      <c r="M13" s="10">
        <f t="shared" si="3"/>
        <v>51.418047882136285</v>
      </c>
      <c r="N13" s="25">
        <f t="shared" si="4"/>
        <v>72.260589318600367</v>
      </c>
      <c r="O13" s="10">
        <v>8936</v>
      </c>
      <c r="P13" s="10">
        <v>933</v>
      </c>
      <c r="R13" s="25">
        <f t="shared" si="5"/>
        <v>45.437384898710867</v>
      </c>
      <c r="S13" s="10">
        <v>18819</v>
      </c>
      <c r="T13" s="10">
        <v>9776</v>
      </c>
      <c r="U13" s="10">
        <v>7845</v>
      </c>
      <c r="W13" s="12">
        <f t="shared" si="6"/>
        <v>167.77163904235729</v>
      </c>
      <c r="X13" s="10">
        <v>9302</v>
      </c>
      <c r="Y13" s="10">
        <v>50</v>
      </c>
      <c r="AA13" s="12">
        <f t="shared" si="7"/>
        <v>557.65653775322289</v>
      </c>
      <c r="AB13" s="10">
        <v>0</v>
      </c>
      <c r="AC13" s="10">
        <v>12437</v>
      </c>
      <c r="AD13" s="10">
        <v>4737</v>
      </c>
      <c r="AE13" s="10">
        <v>6594</v>
      </c>
      <c r="AF13" s="12">
        <f>SUM(AB13:AC13:AD13:AE13)/(B13/1000)</f>
        <v>109.42909760589319</v>
      </c>
      <c r="AG13" s="10">
        <v>957794</v>
      </c>
      <c r="AH13">
        <f t="shared" si="8"/>
        <v>4409.7329650092088</v>
      </c>
      <c r="AI13" s="25">
        <f t="shared" si="9"/>
        <v>12.646038709785193</v>
      </c>
      <c r="AJ13" s="25">
        <f t="shared" si="10"/>
        <v>2.4815356955671048</v>
      </c>
      <c r="AO13" s="12" t="s">
        <v>138</v>
      </c>
      <c r="AP13" s="12" t="s">
        <v>138</v>
      </c>
      <c r="AQ13" s="12" t="s">
        <v>138</v>
      </c>
      <c r="AR13" s="11">
        <v>13.9</v>
      </c>
      <c r="AS13" s="10">
        <v>57</v>
      </c>
    </row>
    <row r="14" spans="1:49" x14ac:dyDescent="0.25">
      <c r="A14" s="5" t="s">
        <v>40</v>
      </c>
      <c r="B14" s="10">
        <v>136300</v>
      </c>
      <c r="C14" s="10">
        <v>1091221</v>
      </c>
      <c r="D14" s="18">
        <f t="shared" si="0"/>
        <v>8.0060234776228913</v>
      </c>
      <c r="E14" s="10">
        <v>5590</v>
      </c>
      <c r="F14" s="10">
        <v>30514</v>
      </c>
      <c r="H14" s="25">
        <f t="shared" si="1"/>
        <v>264.88628026412323</v>
      </c>
      <c r="I14" s="10">
        <v>2314</v>
      </c>
      <c r="J14" s="10">
        <v>4740</v>
      </c>
      <c r="K14" s="10">
        <v>60</v>
      </c>
      <c r="L14" s="10">
        <f t="shared" si="2"/>
        <v>16.97725605282465</v>
      </c>
      <c r="M14" s="10">
        <f t="shared" si="3"/>
        <v>34.776228906823178</v>
      </c>
      <c r="N14" s="25">
        <f t="shared" si="4"/>
        <v>52.193690388848125</v>
      </c>
      <c r="O14" s="10">
        <v>2173</v>
      </c>
      <c r="P14" s="10">
        <v>890</v>
      </c>
      <c r="R14" s="25">
        <f t="shared" si="5"/>
        <v>22.47248716067498</v>
      </c>
      <c r="S14" s="10">
        <v>16986</v>
      </c>
      <c r="T14" s="10">
        <v>6398</v>
      </c>
      <c r="U14" s="10">
        <v>5127</v>
      </c>
      <c r="W14" s="12">
        <f t="shared" si="6"/>
        <v>209.17828319882611</v>
      </c>
      <c r="X14" s="10">
        <v>4124</v>
      </c>
      <c r="Y14" s="10">
        <v>40</v>
      </c>
      <c r="AA14" s="12">
        <f t="shared" si="7"/>
        <v>579.28099779897286</v>
      </c>
      <c r="AB14" s="10">
        <v>4715</v>
      </c>
      <c r="AC14" s="10">
        <v>57109</v>
      </c>
      <c r="AD14" s="10">
        <v>0</v>
      </c>
      <c r="AE14" s="10">
        <v>1367</v>
      </c>
      <c r="AF14" s="12">
        <f>SUM(AB14:AC14:AD14:AE14)/(B14/1000)</f>
        <v>463.61702127659572</v>
      </c>
      <c r="AG14" s="10">
        <v>773095</v>
      </c>
      <c r="AH14">
        <f t="shared" si="8"/>
        <v>5672.0102714600143</v>
      </c>
      <c r="AI14" s="25">
        <f t="shared" si="9"/>
        <v>10.212975119487258</v>
      </c>
      <c r="AJ14" s="25">
        <f t="shared" si="10"/>
        <v>8.1737690710714723</v>
      </c>
      <c r="AO14" s="12" t="s">
        <v>138</v>
      </c>
      <c r="AP14" s="12" t="s">
        <v>138</v>
      </c>
      <c r="AQ14" s="12" t="s">
        <v>138</v>
      </c>
      <c r="AR14" s="11">
        <v>13.7</v>
      </c>
      <c r="AS14" s="10">
        <v>62</v>
      </c>
    </row>
    <row r="15" spans="1:49" x14ac:dyDescent="0.25">
      <c r="A15" s="5" t="s">
        <v>41</v>
      </c>
      <c r="B15" s="10">
        <v>85880</v>
      </c>
      <c r="C15" s="10">
        <v>1357483</v>
      </c>
      <c r="D15" s="18">
        <f t="shared" si="0"/>
        <v>15.806741965533302</v>
      </c>
      <c r="E15" s="10">
        <v>9044</v>
      </c>
      <c r="F15" s="10">
        <v>32974</v>
      </c>
      <c r="H15" s="25">
        <f t="shared" si="1"/>
        <v>489.26408942710759</v>
      </c>
      <c r="I15" s="10">
        <v>1341</v>
      </c>
      <c r="J15" s="10">
        <v>4347</v>
      </c>
      <c r="L15" s="10">
        <f t="shared" si="2"/>
        <v>15.614811364694924</v>
      </c>
      <c r="M15" s="10">
        <f t="shared" si="3"/>
        <v>50.617140195621801</v>
      </c>
      <c r="N15" s="25">
        <f t="shared" si="4"/>
        <v>66.23195156031673</v>
      </c>
      <c r="O15" s="10">
        <v>1947</v>
      </c>
      <c r="P15" s="10">
        <v>465</v>
      </c>
      <c r="R15" s="25">
        <f t="shared" si="5"/>
        <v>28.085700978108992</v>
      </c>
      <c r="S15" s="10">
        <v>11349</v>
      </c>
      <c r="T15" s="10">
        <v>3858</v>
      </c>
      <c r="U15" s="10">
        <v>3166</v>
      </c>
      <c r="W15" s="12">
        <f t="shared" si="6"/>
        <v>213.93805309734515</v>
      </c>
      <c r="X15" s="10">
        <v>5799</v>
      </c>
      <c r="Y15" s="10">
        <v>46</v>
      </c>
      <c r="AA15" s="12">
        <f t="shared" si="7"/>
        <v>865.57987890079187</v>
      </c>
      <c r="AB15" s="10">
        <v>1435</v>
      </c>
      <c r="AC15" s="10">
        <v>16626</v>
      </c>
      <c r="AD15" s="10">
        <v>679</v>
      </c>
      <c r="AE15" s="10">
        <v>169</v>
      </c>
      <c r="AF15" s="12">
        <f>SUM(AB15:AC15:AD15:AE15)/(B15/1000)</f>
        <v>220.17931998136936</v>
      </c>
      <c r="AG15" s="10">
        <v>801627</v>
      </c>
      <c r="AH15">
        <f t="shared" si="8"/>
        <v>9334.2687470889614</v>
      </c>
      <c r="AI15" s="25">
        <f t="shared" si="9"/>
        <v>9.2731407499996887</v>
      </c>
      <c r="AJ15" s="25">
        <f t="shared" si="10"/>
        <v>2.3588277340957831</v>
      </c>
      <c r="AO15" s="12" t="s">
        <v>138</v>
      </c>
      <c r="AP15" s="12" t="s">
        <v>138</v>
      </c>
      <c r="AQ15" s="12" t="s">
        <v>138</v>
      </c>
      <c r="AR15" s="11">
        <v>13.5</v>
      </c>
      <c r="AS15" s="10">
        <v>54</v>
      </c>
    </row>
    <row r="16" spans="1:49" x14ac:dyDescent="0.25">
      <c r="A16" s="5" t="s">
        <v>42</v>
      </c>
      <c r="B16" s="10">
        <v>39280</v>
      </c>
      <c r="C16" s="10">
        <v>1628608</v>
      </c>
      <c r="D16" s="18">
        <f t="shared" si="0"/>
        <v>41.46150712830957</v>
      </c>
      <c r="E16" s="10">
        <v>1163</v>
      </c>
      <c r="F16" s="10">
        <v>18324</v>
      </c>
      <c r="H16" s="25">
        <f t="shared" si="1"/>
        <v>496.1048879837067</v>
      </c>
      <c r="I16" s="10">
        <v>782</v>
      </c>
      <c r="J16" s="10">
        <v>2577</v>
      </c>
      <c r="L16" s="10">
        <f t="shared" si="2"/>
        <v>19.908350305498981</v>
      </c>
      <c r="M16" s="10">
        <f t="shared" si="3"/>
        <v>65.605906313645619</v>
      </c>
      <c r="N16" s="25">
        <f t="shared" si="4"/>
        <v>85.514256619144604</v>
      </c>
      <c r="O16" s="10">
        <v>941</v>
      </c>
      <c r="P16" s="10">
        <v>49</v>
      </c>
      <c r="R16" s="25">
        <f t="shared" si="5"/>
        <v>25.203665987780042</v>
      </c>
      <c r="S16" s="10">
        <v>11599</v>
      </c>
      <c r="T16" s="10">
        <v>852</v>
      </c>
      <c r="U16" s="10">
        <v>7145</v>
      </c>
      <c r="W16" s="12">
        <f t="shared" si="6"/>
        <v>498.87983706720973</v>
      </c>
      <c r="X16" s="10">
        <v>2417</v>
      </c>
      <c r="Y16" s="10">
        <v>28</v>
      </c>
      <c r="AA16" s="12">
        <f t="shared" si="7"/>
        <v>1167.948065173116</v>
      </c>
      <c r="AB16" s="10">
        <v>2134</v>
      </c>
      <c r="AC16" s="10">
        <v>0</v>
      </c>
      <c r="AD16" s="10">
        <v>0</v>
      </c>
      <c r="AE16" s="10">
        <v>0</v>
      </c>
      <c r="AF16" s="12">
        <f>SUM(AB16:AC16:AD16:AE16)/(B16/1000)</f>
        <v>54.327902240325862</v>
      </c>
      <c r="AG16" s="10">
        <v>828414</v>
      </c>
      <c r="AH16">
        <f t="shared" si="8"/>
        <v>21089.969450101831</v>
      </c>
      <c r="AI16" s="25">
        <f t="shared" si="9"/>
        <v>5.5379315173331207</v>
      </c>
      <c r="AJ16" s="25">
        <f t="shared" si="10"/>
        <v>0.25760066826490136</v>
      </c>
      <c r="AO16" s="12" t="s">
        <v>138</v>
      </c>
      <c r="AP16" s="12" t="s">
        <v>138</v>
      </c>
      <c r="AQ16" s="12" t="s">
        <v>138</v>
      </c>
      <c r="AR16" s="11">
        <v>15.6</v>
      </c>
      <c r="AS16" s="10">
        <v>74</v>
      </c>
    </row>
    <row r="17" spans="1:45" x14ac:dyDescent="0.25">
      <c r="A17" s="5" t="s">
        <v>43</v>
      </c>
      <c r="B17" s="10">
        <v>324700</v>
      </c>
      <c r="C17" s="10">
        <v>2160099</v>
      </c>
      <c r="D17" s="18">
        <f t="shared" si="0"/>
        <v>6.6525993224514934</v>
      </c>
      <c r="E17" s="10">
        <v>6639</v>
      </c>
      <c r="F17" s="10">
        <v>68787</v>
      </c>
      <c r="H17" s="25">
        <f t="shared" si="1"/>
        <v>232.29442562365261</v>
      </c>
      <c r="I17" s="10">
        <v>3348</v>
      </c>
      <c r="J17" s="10">
        <v>10613</v>
      </c>
      <c r="L17" s="10">
        <f t="shared" si="2"/>
        <v>10.311056359716662</v>
      </c>
      <c r="M17" s="10">
        <f t="shared" si="3"/>
        <v>32.685555897751769</v>
      </c>
      <c r="N17" s="25">
        <f t="shared" si="4"/>
        <v>42.996612257468435</v>
      </c>
      <c r="O17" s="10">
        <v>3358</v>
      </c>
      <c r="P17" s="10">
        <v>732</v>
      </c>
      <c r="R17" s="25">
        <f t="shared" si="5"/>
        <v>12.596242685555898</v>
      </c>
      <c r="S17" s="10">
        <v>29668</v>
      </c>
      <c r="T17" s="10">
        <v>9125</v>
      </c>
      <c r="U17" s="10">
        <v>8253</v>
      </c>
      <c r="W17" s="12">
        <f t="shared" si="6"/>
        <v>144.89066830920851</v>
      </c>
      <c r="X17" s="10">
        <v>10750</v>
      </c>
      <c r="Y17" s="10">
        <v>152</v>
      </c>
      <c r="AA17" s="12">
        <f t="shared" si="7"/>
        <v>466.35355712965816</v>
      </c>
      <c r="AB17" s="10">
        <v>0</v>
      </c>
      <c r="AC17" s="10">
        <v>44088</v>
      </c>
      <c r="AD17" s="10">
        <v>13252</v>
      </c>
      <c r="AE17" s="10">
        <v>5293</v>
      </c>
      <c r="AF17" s="12">
        <f>SUM(AB17:AC17:AD17:AE17)/(B17/1000)</f>
        <v>192.8949799815214</v>
      </c>
      <c r="AG17" s="10">
        <v>1325061</v>
      </c>
      <c r="AH17">
        <f t="shared" si="8"/>
        <v>4080.87773329227</v>
      </c>
      <c r="AI17" s="25">
        <f t="shared" si="9"/>
        <v>11.427775777869849</v>
      </c>
      <c r="AJ17" s="25">
        <f t="shared" si="10"/>
        <v>4.7268012566968611</v>
      </c>
      <c r="AO17" s="12" t="s">
        <v>138</v>
      </c>
      <c r="AP17" s="12" t="s">
        <v>138</v>
      </c>
      <c r="AQ17" s="12" t="s">
        <v>138</v>
      </c>
      <c r="AR17" s="11">
        <v>15</v>
      </c>
      <c r="AS17" s="10">
        <v>72</v>
      </c>
    </row>
    <row r="18" spans="1:45" x14ac:dyDescent="0.25">
      <c r="A18" s="5" t="s">
        <v>44</v>
      </c>
      <c r="B18" s="10">
        <v>178400</v>
      </c>
      <c r="C18" s="10">
        <v>2945390</v>
      </c>
      <c r="D18" s="18">
        <f t="shared" si="0"/>
        <v>16.510033632286994</v>
      </c>
      <c r="E18" s="10">
        <v>3133</v>
      </c>
      <c r="F18" s="10">
        <v>64139</v>
      </c>
      <c r="H18" s="25">
        <f t="shared" si="1"/>
        <v>377.08520179372198</v>
      </c>
      <c r="I18" s="10">
        <v>2290</v>
      </c>
      <c r="J18" s="10">
        <v>8942</v>
      </c>
      <c r="K18" s="10">
        <v>95</v>
      </c>
      <c r="L18" s="10">
        <f t="shared" si="2"/>
        <v>12.836322869955156</v>
      </c>
      <c r="M18" s="10">
        <f t="shared" si="3"/>
        <v>50.123318385650222</v>
      </c>
      <c r="N18" s="25">
        <f t="shared" si="4"/>
        <v>63.492152466367713</v>
      </c>
      <c r="O18" s="10">
        <v>5612</v>
      </c>
      <c r="P18" s="10">
        <v>698</v>
      </c>
      <c r="R18" s="25">
        <f t="shared" si="5"/>
        <v>35.369955156950674</v>
      </c>
      <c r="S18" s="10">
        <v>12649</v>
      </c>
      <c r="T18" s="10">
        <v>3712</v>
      </c>
      <c r="U18" s="10">
        <v>4476</v>
      </c>
      <c r="W18" s="12">
        <f t="shared" si="6"/>
        <v>116.79932735426009</v>
      </c>
      <c r="X18" s="10">
        <v>5994</v>
      </c>
      <c r="Y18" s="10">
        <v>56</v>
      </c>
      <c r="AA18" s="12">
        <f t="shared" si="7"/>
        <v>626.65919282511209</v>
      </c>
      <c r="AB18" s="10">
        <v>7464</v>
      </c>
      <c r="AC18" s="10">
        <v>15750</v>
      </c>
      <c r="AD18" s="10">
        <v>6513</v>
      </c>
      <c r="AE18" s="10">
        <v>0</v>
      </c>
      <c r="AF18" s="12">
        <f>SUM(AB18:AC18:AD18:AE18)/(B18/1000)</f>
        <v>166.63116591928249</v>
      </c>
      <c r="AG18" s="10">
        <v>1547995</v>
      </c>
      <c r="AH18">
        <f t="shared" si="8"/>
        <v>8677.102017937219</v>
      </c>
      <c r="AI18" s="25">
        <f t="shared" si="9"/>
        <v>7.2219871511212901</v>
      </c>
      <c r="AJ18" s="25">
        <f t="shared" si="10"/>
        <v>1.9203550399064597</v>
      </c>
      <c r="AO18" s="12" t="s">
        <v>138</v>
      </c>
      <c r="AP18" s="12" t="s">
        <v>138</v>
      </c>
      <c r="AQ18" s="12" t="s">
        <v>138</v>
      </c>
      <c r="AR18" s="11">
        <v>15.4</v>
      </c>
      <c r="AS18" s="10">
        <v>86</v>
      </c>
    </row>
    <row r="19" spans="1:45" x14ac:dyDescent="0.25">
      <c r="A19" s="5" t="s">
        <v>45</v>
      </c>
      <c r="B19" s="10">
        <v>298100</v>
      </c>
      <c r="C19" s="10">
        <v>2258613</v>
      </c>
      <c r="D19" s="18">
        <f t="shared" si="0"/>
        <v>7.5766957396846699</v>
      </c>
      <c r="E19" s="10">
        <v>19904</v>
      </c>
      <c r="F19" s="10">
        <v>49198</v>
      </c>
      <c r="H19" s="25">
        <f t="shared" si="1"/>
        <v>231.80811808118079</v>
      </c>
      <c r="I19" s="10">
        <v>4599</v>
      </c>
      <c r="J19" s="10">
        <v>13007</v>
      </c>
      <c r="L19" s="10">
        <f t="shared" si="2"/>
        <v>15.427708822542769</v>
      </c>
      <c r="M19" s="10">
        <f t="shared" si="3"/>
        <v>43.633009057363296</v>
      </c>
      <c r="N19" s="25">
        <f t="shared" si="4"/>
        <v>59.060717879906065</v>
      </c>
      <c r="O19" s="10">
        <v>4679</v>
      </c>
      <c r="P19" s="10">
        <v>1038</v>
      </c>
      <c r="R19" s="25">
        <f t="shared" si="5"/>
        <v>19.17812814491781</v>
      </c>
      <c r="S19" s="10">
        <v>11289</v>
      </c>
      <c r="T19" s="10">
        <v>9297</v>
      </c>
      <c r="U19" s="10">
        <v>11385</v>
      </c>
      <c r="W19" s="12">
        <f t="shared" si="6"/>
        <v>107.24924521972491</v>
      </c>
      <c r="X19" s="10">
        <v>7690</v>
      </c>
      <c r="Y19" s="10">
        <v>3340</v>
      </c>
      <c r="AA19" s="12">
        <f t="shared" si="7"/>
        <v>454.29721569942967</v>
      </c>
      <c r="AB19" s="10">
        <v>524</v>
      </c>
      <c r="AC19" s="10">
        <v>23129</v>
      </c>
      <c r="AD19" s="10">
        <v>28704</v>
      </c>
      <c r="AE19" s="10">
        <v>0</v>
      </c>
      <c r="AF19" s="12">
        <f>SUM(AB19:AC19:AD19:AE19)/(B19/1000)</f>
        <v>175.63569272056355</v>
      </c>
      <c r="AG19" s="10">
        <v>1370399</v>
      </c>
      <c r="AH19">
        <f t="shared" si="8"/>
        <v>4597.1117074807107</v>
      </c>
      <c r="AI19" s="25">
        <f t="shared" si="9"/>
        <v>9.8822313793282106</v>
      </c>
      <c r="AJ19" s="25">
        <f t="shared" si="10"/>
        <v>3.8205661270914528</v>
      </c>
      <c r="AO19" s="12" t="s">
        <v>138</v>
      </c>
      <c r="AP19" s="12" t="s">
        <v>138</v>
      </c>
      <c r="AQ19" s="12" t="s">
        <v>138</v>
      </c>
      <c r="AR19" s="11">
        <v>14.9</v>
      </c>
      <c r="AS19" s="10">
        <v>68</v>
      </c>
    </row>
    <row r="20" spans="1:45" x14ac:dyDescent="0.25">
      <c r="A20" s="5" t="s">
        <v>46</v>
      </c>
      <c r="B20" s="10">
        <v>199300</v>
      </c>
      <c r="C20" s="10">
        <v>1397895</v>
      </c>
      <c r="D20" s="18">
        <f t="shared" si="0"/>
        <v>7.0140240842950323</v>
      </c>
      <c r="E20" s="10">
        <v>9114</v>
      </c>
      <c r="F20" s="10">
        <v>37929</v>
      </c>
      <c r="H20" s="25">
        <f t="shared" si="1"/>
        <v>236.04114400401403</v>
      </c>
      <c r="I20" s="10">
        <v>2439</v>
      </c>
      <c r="J20" s="10">
        <v>8417</v>
      </c>
      <c r="L20" s="10">
        <f t="shared" si="2"/>
        <v>12.237832413447064</v>
      </c>
      <c r="M20" s="10">
        <f t="shared" si="3"/>
        <v>42.232814851981935</v>
      </c>
      <c r="N20" s="25">
        <f t="shared" si="4"/>
        <v>54.470647265429001</v>
      </c>
      <c r="O20" s="10">
        <v>3102</v>
      </c>
      <c r="P20" s="10">
        <v>594</v>
      </c>
      <c r="R20" s="25">
        <f t="shared" si="5"/>
        <v>18.544907175112893</v>
      </c>
      <c r="S20" s="10">
        <v>10627</v>
      </c>
      <c r="T20" s="10">
        <v>5340</v>
      </c>
      <c r="U20" s="10">
        <v>4940</v>
      </c>
      <c r="W20" s="12">
        <f t="shared" si="6"/>
        <v>104.90215755142999</v>
      </c>
      <c r="X20" s="10">
        <v>5183</v>
      </c>
      <c r="Y20" s="10">
        <v>53</v>
      </c>
      <c r="AA20" s="12">
        <f t="shared" si="7"/>
        <v>440.23080782739584</v>
      </c>
      <c r="AB20" s="10">
        <v>0</v>
      </c>
      <c r="AC20" s="10">
        <v>17204</v>
      </c>
      <c r="AD20" s="10">
        <v>21874</v>
      </c>
      <c r="AE20" s="10">
        <v>0</v>
      </c>
      <c r="AF20" s="12">
        <f>SUM(AB20:AC20:AD20:AE20)/(B20/1000)</f>
        <v>196.07626693426994</v>
      </c>
      <c r="AG20" s="10">
        <v>948170</v>
      </c>
      <c r="AH20">
        <f t="shared" si="8"/>
        <v>4757.5012543903658</v>
      </c>
      <c r="AI20" s="25">
        <f t="shared" si="9"/>
        <v>9.2534039254564053</v>
      </c>
      <c r="AJ20" s="25">
        <f t="shared" si="10"/>
        <v>4.1214128268137573</v>
      </c>
      <c r="AO20" s="12" t="s">
        <v>138</v>
      </c>
      <c r="AP20" s="12" t="s">
        <v>138</v>
      </c>
      <c r="AQ20" s="12" t="s">
        <v>138</v>
      </c>
      <c r="AR20" s="11">
        <v>11.6</v>
      </c>
      <c r="AS20" s="10">
        <v>44</v>
      </c>
    </row>
    <row r="21" spans="1:45" x14ac:dyDescent="0.25">
      <c r="A21" s="5" t="s">
        <v>47</v>
      </c>
      <c r="B21" s="10">
        <v>145200</v>
      </c>
      <c r="C21" s="10">
        <v>1702842</v>
      </c>
      <c r="D21" s="18">
        <f t="shared" si="0"/>
        <v>11.727561983471075</v>
      </c>
      <c r="E21" s="10">
        <v>10906</v>
      </c>
      <c r="F21" s="10">
        <v>37390</v>
      </c>
      <c r="H21" s="25">
        <f t="shared" si="1"/>
        <v>332.6170798898072</v>
      </c>
      <c r="I21" s="10">
        <v>2599</v>
      </c>
      <c r="J21" s="10">
        <v>3276</v>
      </c>
      <c r="K21" s="10">
        <v>84</v>
      </c>
      <c r="L21" s="10">
        <f t="shared" si="2"/>
        <v>17.899449035812673</v>
      </c>
      <c r="M21" s="10">
        <f t="shared" si="3"/>
        <v>22.561983471074381</v>
      </c>
      <c r="N21" s="25">
        <f t="shared" si="4"/>
        <v>41.039944903581272</v>
      </c>
      <c r="O21" s="10">
        <v>2522</v>
      </c>
      <c r="P21" s="10">
        <v>407</v>
      </c>
      <c r="R21" s="25">
        <f t="shared" si="5"/>
        <v>20.172176308539946</v>
      </c>
      <c r="S21" s="10">
        <v>16011</v>
      </c>
      <c r="T21" s="10">
        <v>4345</v>
      </c>
      <c r="U21" s="10">
        <v>4483</v>
      </c>
      <c r="W21" s="12">
        <f t="shared" si="6"/>
        <v>171.06749311294766</v>
      </c>
      <c r="X21" s="10">
        <v>4668</v>
      </c>
      <c r="Y21" s="10">
        <v>63</v>
      </c>
      <c r="AA21" s="12">
        <f t="shared" si="7"/>
        <v>597.47933884297527</v>
      </c>
      <c r="AB21" s="10">
        <v>8</v>
      </c>
      <c r="AC21" s="10">
        <v>1103</v>
      </c>
      <c r="AD21" s="10">
        <v>1050</v>
      </c>
      <c r="AE21" s="10">
        <v>0</v>
      </c>
      <c r="AF21" s="12">
        <f>SUM(AB21:AC21:AD21:AE21)/(B21/1000)</f>
        <v>14.882920110192838</v>
      </c>
      <c r="AG21" s="10">
        <v>934513</v>
      </c>
      <c r="AH21">
        <f t="shared" si="8"/>
        <v>6436.0399449035822</v>
      </c>
      <c r="AI21" s="25">
        <f t="shared" si="9"/>
        <v>9.2833379524950423</v>
      </c>
      <c r="AJ21" s="25">
        <f t="shared" si="10"/>
        <v>0.2312434390960853</v>
      </c>
      <c r="AO21" s="12" t="s">
        <v>138</v>
      </c>
      <c r="AP21" s="12" t="s">
        <v>138</v>
      </c>
      <c r="AQ21" s="12" t="s">
        <v>138</v>
      </c>
      <c r="AR21" s="11">
        <v>15.5</v>
      </c>
      <c r="AS21" s="10">
        <v>101</v>
      </c>
    </row>
    <row r="22" spans="1:45" x14ac:dyDescent="0.25">
      <c r="A22" s="5" t="s">
        <v>48</v>
      </c>
      <c r="B22" s="10">
        <v>162000</v>
      </c>
      <c r="C22" s="10">
        <v>912045</v>
      </c>
      <c r="D22" s="18">
        <f t="shared" si="0"/>
        <v>5.6299074074074076</v>
      </c>
      <c r="E22" s="10">
        <v>13589</v>
      </c>
      <c r="F22" s="10">
        <v>38414</v>
      </c>
      <c r="H22" s="25">
        <f t="shared" si="1"/>
        <v>321.00617283950618</v>
      </c>
      <c r="I22" s="10">
        <v>5163</v>
      </c>
      <c r="J22" s="10">
        <v>14317</v>
      </c>
      <c r="L22" s="10">
        <f t="shared" si="2"/>
        <v>31.87037037037037</v>
      </c>
      <c r="M22" s="10">
        <f t="shared" si="3"/>
        <v>88.376543209876544</v>
      </c>
      <c r="N22" s="25">
        <f t="shared" si="4"/>
        <v>120.24691358024691</v>
      </c>
      <c r="O22" s="10">
        <v>15351</v>
      </c>
      <c r="P22" s="10">
        <v>682</v>
      </c>
      <c r="R22" s="25">
        <f t="shared" si="5"/>
        <v>98.96913580246914</v>
      </c>
      <c r="S22" s="10">
        <v>36231</v>
      </c>
      <c r="T22" s="10">
        <v>7702</v>
      </c>
      <c r="U22" s="10">
        <v>7317</v>
      </c>
      <c r="W22" s="12">
        <f t="shared" si="6"/>
        <v>316.35802469135803</v>
      </c>
      <c r="X22" s="10">
        <v>6030</v>
      </c>
      <c r="Y22" s="10">
        <v>29</v>
      </c>
      <c r="AA22" s="12">
        <f t="shared" si="7"/>
        <v>893.98148148148152</v>
      </c>
      <c r="AB22" s="10">
        <v>1141</v>
      </c>
      <c r="AC22" s="10">
        <v>18893</v>
      </c>
      <c r="AD22" s="10">
        <v>18932</v>
      </c>
      <c r="AE22" s="10">
        <v>0</v>
      </c>
      <c r="AF22" s="12">
        <f>SUM(AB22:AC22:AD22:AE22)/(B22/1000)</f>
        <v>240.53086419753086</v>
      </c>
      <c r="AG22" s="10">
        <v>1074982</v>
      </c>
      <c r="AH22">
        <f t="shared" si="8"/>
        <v>6635.691358024691</v>
      </c>
      <c r="AI22" s="25">
        <f t="shared" si="9"/>
        <v>13.472318606265036</v>
      </c>
      <c r="AJ22" s="25">
        <f t="shared" si="10"/>
        <v>3.6248048804538122</v>
      </c>
      <c r="AO22" s="12" t="s">
        <v>138</v>
      </c>
      <c r="AP22" s="12" t="s">
        <v>138</v>
      </c>
      <c r="AQ22" s="12" t="s">
        <v>138</v>
      </c>
      <c r="AR22" s="11">
        <v>14.2</v>
      </c>
      <c r="AS22" s="10">
        <v>75</v>
      </c>
    </row>
    <row r="23" spans="1:45" x14ac:dyDescent="0.25">
      <c r="A23" s="5" t="s">
        <v>49</v>
      </c>
      <c r="B23" s="10">
        <v>104000</v>
      </c>
      <c r="C23" s="10">
        <v>2819825</v>
      </c>
      <c r="D23" s="18">
        <f t="shared" si="0"/>
        <v>27.113701923076924</v>
      </c>
      <c r="E23" s="10">
        <v>7525</v>
      </c>
      <c r="F23" s="10">
        <v>61918</v>
      </c>
      <c r="H23" s="25">
        <f t="shared" si="1"/>
        <v>667.72115384615381</v>
      </c>
      <c r="I23" s="10">
        <v>2069</v>
      </c>
      <c r="J23" s="10">
        <v>2888</v>
      </c>
      <c r="L23" s="10">
        <f t="shared" si="2"/>
        <v>19.89423076923077</v>
      </c>
      <c r="M23" s="10">
        <f t="shared" si="3"/>
        <v>27.76923076923077</v>
      </c>
      <c r="N23" s="25">
        <f t="shared" si="4"/>
        <v>47.66346153846154</v>
      </c>
      <c r="O23" s="10">
        <v>2283</v>
      </c>
      <c r="P23" s="10">
        <v>1125</v>
      </c>
      <c r="R23" s="25">
        <f t="shared" si="5"/>
        <v>32.769230769230766</v>
      </c>
      <c r="S23" s="10">
        <v>14951</v>
      </c>
      <c r="T23" s="10">
        <v>2396</v>
      </c>
      <c r="U23" s="10">
        <v>5896</v>
      </c>
      <c r="W23" s="12">
        <f t="shared" si="6"/>
        <v>223.49038461538461</v>
      </c>
      <c r="X23" s="10">
        <v>8062</v>
      </c>
      <c r="Y23" s="10">
        <v>58</v>
      </c>
      <c r="AA23" s="12">
        <f t="shared" si="7"/>
        <v>1049.7211538461538</v>
      </c>
      <c r="AB23" s="10">
        <v>3405</v>
      </c>
      <c r="AC23" s="10">
        <v>7268</v>
      </c>
      <c r="AD23" s="10">
        <v>1089</v>
      </c>
      <c r="AE23" s="10">
        <v>0</v>
      </c>
      <c r="AF23" s="12">
        <f>SUM(AB23:AC23:AD23:AE23)/(B23/1000)</f>
        <v>113.09615384615384</v>
      </c>
      <c r="AG23" s="10">
        <v>1413404</v>
      </c>
      <c r="AH23">
        <f t="shared" si="8"/>
        <v>13590.423076923076</v>
      </c>
      <c r="AI23" s="25">
        <f t="shared" si="9"/>
        <v>7.7239770086967345</v>
      </c>
      <c r="AJ23" s="25">
        <f t="shared" si="10"/>
        <v>0.8321753723634574</v>
      </c>
      <c r="AO23" s="12" t="s">
        <v>138</v>
      </c>
      <c r="AP23" s="12" t="s">
        <v>138</v>
      </c>
      <c r="AQ23" s="12" t="s">
        <v>138</v>
      </c>
      <c r="AR23" s="11">
        <v>14.2</v>
      </c>
      <c r="AS23" s="10">
        <v>77</v>
      </c>
    </row>
    <row r="24" spans="1:45" x14ac:dyDescent="0.25">
      <c r="A24" s="5" t="s">
        <v>50</v>
      </c>
      <c r="B24" s="10">
        <v>206000</v>
      </c>
      <c r="C24" s="10">
        <v>2105662</v>
      </c>
      <c r="D24" s="18">
        <f t="shared" si="0"/>
        <v>10.221660194174758</v>
      </c>
      <c r="E24" s="10">
        <v>12564</v>
      </c>
      <c r="F24" s="10">
        <v>51586</v>
      </c>
      <c r="H24" s="25">
        <f t="shared" si="1"/>
        <v>311.40776699029124</v>
      </c>
      <c r="I24" s="10">
        <v>2846</v>
      </c>
      <c r="J24" s="10">
        <v>12798</v>
      </c>
      <c r="L24" s="10">
        <f t="shared" si="2"/>
        <v>13.815533980582524</v>
      </c>
      <c r="M24" s="10">
        <f t="shared" si="3"/>
        <v>62.126213592233007</v>
      </c>
      <c r="N24" s="25">
        <f t="shared" si="4"/>
        <v>75.94174757281553</v>
      </c>
      <c r="O24" s="10">
        <v>2414</v>
      </c>
      <c r="P24" s="10">
        <v>542</v>
      </c>
      <c r="R24" s="25">
        <f t="shared" si="5"/>
        <v>14.349514563106796</v>
      </c>
      <c r="S24" s="10">
        <v>29674</v>
      </c>
      <c r="T24" s="10">
        <v>7222</v>
      </c>
      <c r="U24" s="10">
        <v>8118</v>
      </c>
      <c r="W24" s="12">
        <f t="shared" si="6"/>
        <v>218.51456310679612</v>
      </c>
      <c r="X24" s="10">
        <v>7747</v>
      </c>
      <c r="Y24" s="10">
        <v>85</v>
      </c>
      <c r="AA24" s="12">
        <f t="shared" si="7"/>
        <v>658.23300970873788</v>
      </c>
      <c r="AB24" s="10">
        <v>12506</v>
      </c>
      <c r="AC24" s="10">
        <v>29418</v>
      </c>
      <c r="AD24" s="10">
        <v>0</v>
      </c>
      <c r="AE24" s="10">
        <v>0</v>
      </c>
      <c r="AF24" s="12">
        <f>SUM(AB24:AC24:AD24:AE24)/(B24/1000)</f>
        <v>203.51456310679612</v>
      </c>
      <c r="AG24" s="10">
        <v>1237178</v>
      </c>
      <c r="AH24">
        <f t="shared" si="8"/>
        <v>6005.7184466019417</v>
      </c>
      <c r="AI24" s="25">
        <f t="shared" si="9"/>
        <v>10.960104366550327</v>
      </c>
      <c r="AJ24" s="25">
        <f t="shared" si="10"/>
        <v>3.3886797211072297</v>
      </c>
      <c r="AO24" s="12" t="s">
        <v>138</v>
      </c>
      <c r="AP24" s="12" t="s">
        <v>138</v>
      </c>
      <c r="AQ24" s="12" t="s">
        <v>138</v>
      </c>
      <c r="AR24" s="11">
        <v>15.4</v>
      </c>
      <c r="AS24" s="10">
        <v>82</v>
      </c>
    </row>
    <row r="25" spans="1:45" x14ac:dyDescent="0.25">
      <c r="A25" s="5" t="s">
        <v>51</v>
      </c>
      <c r="B25" s="10">
        <v>101200</v>
      </c>
      <c r="C25" s="10">
        <v>959866</v>
      </c>
      <c r="D25" s="18">
        <f t="shared" si="0"/>
        <v>9.4848418972332009</v>
      </c>
      <c r="E25" s="10">
        <v>3671</v>
      </c>
      <c r="F25" s="10">
        <v>38597</v>
      </c>
      <c r="H25" s="25">
        <f t="shared" si="1"/>
        <v>417.66798418972331</v>
      </c>
      <c r="I25" s="10">
        <v>1565</v>
      </c>
      <c r="J25" s="10">
        <v>17020</v>
      </c>
      <c r="K25" s="10">
        <v>1115</v>
      </c>
      <c r="L25" s="10">
        <f t="shared" si="2"/>
        <v>15.464426877470355</v>
      </c>
      <c r="M25" s="10">
        <f t="shared" si="3"/>
        <v>168.18181818181819</v>
      </c>
      <c r="N25" s="25">
        <f t="shared" si="4"/>
        <v>194.66403162055335</v>
      </c>
      <c r="O25" s="10">
        <v>3084</v>
      </c>
      <c r="P25" s="10">
        <v>732</v>
      </c>
      <c r="R25" s="25">
        <f t="shared" si="5"/>
        <v>37.707509881422922</v>
      </c>
      <c r="S25" s="10">
        <v>31286</v>
      </c>
      <c r="T25" s="10">
        <v>4461</v>
      </c>
      <c r="U25" s="10">
        <v>10128</v>
      </c>
      <c r="W25" s="12">
        <f t="shared" si="6"/>
        <v>453.31027667984188</v>
      </c>
      <c r="X25" s="10">
        <v>5981</v>
      </c>
      <c r="Y25" s="10">
        <v>1613</v>
      </c>
      <c r="AA25" s="12">
        <f t="shared" si="7"/>
        <v>1178.389328063241</v>
      </c>
      <c r="AB25" s="10">
        <v>9946</v>
      </c>
      <c r="AC25" s="10">
        <v>11658</v>
      </c>
      <c r="AD25" s="10">
        <v>0</v>
      </c>
      <c r="AE25" s="10">
        <v>0</v>
      </c>
      <c r="AF25" s="12">
        <f>SUM(AB25:AC25:AD25:AE25)/(B25/1000)</f>
        <v>213.47826086956522</v>
      </c>
      <c r="AG25" s="10">
        <v>684415</v>
      </c>
      <c r="AH25">
        <f t="shared" si="8"/>
        <v>6762.994071146245</v>
      </c>
      <c r="AI25" s="25">
        <f t="shared" si="9"/>
        <v>17.424077496840365</v>
      </c>
      <c r="AJ25" s="25">
        <f t="shared" si="10"/>
        <v>3.1565643651877884</v>
      </c>
      <c r="AO25" s="12" t="s">
        <v>138</v>
      </c>
      <c r="AP25" s="12" t="s">
        <v>138</v>
      </c>
      <c r="AQ25" s="12" t="s">
        <v>138</v>
      </c>
      <c r="AR25" s="11">
        <v>16</v>
      </c>
      <c r="AS25" s="10">
        <v>84</v>
      </c>
    </row>
    <row r="26" spans="1:45" x14ac:dyDescent="0.25">
      <c r="A26" s="5" t="s">
        <v>52</v>
      </c>
      <c r="B26" s="10">
        <v>181300</v>
      </c>
      <c r="C26" s="10">
        <v>1456826</v>
      </c>
      <c r="D26" s="18">
        <f t="shared" si="0"/>
        <v>8.0354440154440159</v>
      </c>
      <c r="E26" s="10">
        <v>6971</v>
      </c>
      <c r="F26" s="10">
        <v>47947</v>
      </c>
      <c r="H26" s="25">
        <f t="shared" si="1"/>
        <v>302.91230005515717</v>
      </c>
      <c r="I26" s="10">
        <v>2709</v>
      </c>
      <c r="J26" s="10">
        <v>9517</v>
      </c>
      <c r="L26" s="10">
        <f t="shared" si="2"/>
        <v>14.942084942084941</v>
      </c>
      <c r="M26" s="10">
        <f t="shared" si="3"/>
        <v>52.493105350248207</v>
      </c>
      <c r="N26" s="25">
        <f t="shared" si="4"/>
        <v>67.435190292333147</v>
      </c>
      <c r="O26" s="10">
        <v>4170</v>
      </c>
      <c r="P26" s="10">
        <v>3182</v>
      </c>
      <c r="R26" s="25">
        <f t="shared" si="5"/>
        <v>40.551571980143407</v>
      </c>
      <c r="S26" s="10">
        <v>22065</v>
      </c>
      <c r="T26" s="10">
        <v>6540</v>
      </c>
      <c r="U26" s="10">
        <v>13271</v>
      </c>
      <c r="W26" s="12">
        <f t="shared" si="6"/>
        <v>230.97628240485381</v>
      </c>
      <c r="X26" s="10">
        <v>5561</v>
      </c>
      <c r="Y26" s="10">
        <v>1517</v>
      </c>
      <c r="AA26" s="12">
        <f t="shared" si="7"/>
        <v>680.91560948703807</v>
      </c>
      <c r="AB26" s="10">
        <v>291</v>
      </c>
      <c r="AC26" s="10">
        <v>0</v>
      </c>
      <c r="AD26" s="10">
        <v>0</v>
      </c>
      <c r="AE26" s="10">
        <v>0</v>
      </c>
      <c r="AF26" s="12">
        <f>SUM(AB26:AC26:AD26:AE26)/(B26/1000)</f>
        <v>1.6050744622173192</v>
      </c>
      <c r="AG26" s="10">
        <v>963631</v>
      </c>
      <c r="AH26">
        <f t="shared" si="8"/>
        <v>5315.1185879757304</v>
      </c>
      <c r="AI26" s="25">
        <f t="shared" si="9"/>
        <v>12.810920362669945</v>
      </c>
      <c r="AJ26" s="25">
        <f t="shared" si="10"/>
        <v>3.0198281292320401E-2</v>
      </c>
      <c r="AO26" s="12" t="s">
        <v>138</v>
      </c>
      <c r="AP26" s="12" t="s">
        <v>138</v>
      </c>
      <c r="AQ26" s="12" t="s">
        <v>138</v>
      </c>
      <c r="AR26" s="11">
        <v>15.8</v>
      </c>
      <c r="AS26" s="10">
        <v>82</v>
      </c>
    </row>
    <row r="27" spans="1:45" x14ac:dyDescent="0.25">
      <c r="A27" s="5" t="s">
        <v>53</v>
      </c>
      <c r="B27" s="10">
        <v>244700</v>
      </c>
      <c r="C27" s="10">
        <v>1758751</v>
      </c>
      <c r="D27" s="18">
        <f t="shared" si="0"/>
        <v>7.1873763792398853</v>
      </c>
      <c r="E27" s="10">
        <v>18845</v>
      </c>
      <c r="F27" s="10">
        <v>70891</v>
      </c>
      <c r="H27" s="25">
        <f t="shared" si="1"/>
        <v>366.71843073150796</v>
      </c>
      <c r="I27" s="10">
        <v>7623</v>
      </c>
      <c r="J27" s="10">
        <v>10057</v>
      </c>
      <c r="L27" s="10">
        <f t="shared" si="2"/>
        <v>31.15243154883531</v>
      </c>
      <c r="M27" s="10">
        <f t="shared" si="3"/>
        <v>41.099305271761345</v>
      </c>
      <c r="N27" s="25">
        <f t="shared" si="4"/>
        <v>72.251736820596648</v>
      </c>
      <c r="O27" s="10">
        <v>3808</v>
      </c>
      <c r="P27" s="10">
        <v>63</v>
      </c>
      <c r="R27" s="25">
        <f t="shared" si="5"/>
        <v>15.819370657948509</v>
      </c>
      <c r="S27" s="10">
        <v>23030</v>
      </c>
      <c r="T27" s="10">
        <v>4635</v>
      </c>
      <c r="U27" s="10">
        <v>13908</v>
      </c>
      <c r="W27" s="12">
        <f t="shared" si="6"/>
        <v>169.89374744585209</v>
      </c>
      <c r="X27" s="10">
        <v>11974</v>
      </c>
      <c r="Y27" s="10">
        <v>91</v>
      </c>
      <c r="AA27" s="12">
        <f t="shared" si="7"/>
        <v>673.9885574172456</v>
      </c>
      <c r="AB27" s="10">
        <v>3086</v>
      </c>
      <c r="AC27" s="10">
        <v>3008</v>
      </c>
      <c r="AD27" s="10">
        <v>18845</v>
      </c>
      <c r="AE27" s="10">
        <v>0</v>
      </c>
      <c r="AF27" s="12">
        <f>SUM(AB27:AC27:AD27:AE27)/(B27/1000)</f>
        <v>101.91663261136085</v>
      </c>
      <c r="AG27" s="10">
        <v>1493365</v>
      </c>
      <c r="AH27">
        <f t="shared" si="8"/>
        <v>6102.8402125051089</v>
      </c>
      <c r="AI27" s="25">
        <f t="shared" si="9"/>
        <v>11.043850632631672</v>
      </c>
      <c r="AJ27" s="25">
        <f t="shared" si="10"/>
        <v>1.6699869087597474</v>
      </c>
      <c r="AO27" s="12" t="s">
        <v>138</v>
      </c>
      <c r="AP27" s="12" t="s">
        <v>138</v>
      </c>
      <c r="AQ27" s="12" t="s">
        <v>138</v>
      </c>
      <c r="AR27" s="11">
        <v>13.9</v>
      </c>
      <c r="AS27" s="10">
        <v>90</v>
      </c>
    </row>
    <row r="28" spans="1:45" x14ac:dyDescent="0.25">
      <c r="A28" s="5" t="s">
        <v>54</v>
      </c>
      <c r="B28" s="10">
        <v>50690</v>
      </c>
      <c r="C28" s="10">
        <v>401367</v>
      </c>
      <c r="D28" s="18">
        <f t="shared" si="0"/>
        <v>7.9180706253698956</v>
      </c>
      <c r="E28" s="10">
        <v>1939</v>
      </c>
      <c r="F28" s="10">
        <v>11411</v>
      </c>
      <c r="H28" s="25">
        <f t="shared" si="1"/>
        <v>263.36555533635828</v>
      </c>
      <c r="I28" s="10">
        <v>1218</v>
      </c>
      <c r="J28" s="10">
        <v>2800</v>
      </c>
      <c r="L28" s="10">
        <f t="shared" si="2"/>
        <v>24.028407970013809</v>
      </c>
      <c r="M28" s="10">
        <f t="shared" si="3"/>
        <v>55.237719471296117</v>
      </c>
      <c r="N28" s="25">
        <f t="shared" si="4"/>
        <v>79.266127441309933</v>
      </c>
      <c r="O28" s="10">
        <v>616</v>
      </c>
      <c r="P28" s="10">
        <v>97</v>
      </c>
      <c r="R28" s="25">
        <f t="shared" si="5"/>
        <v>14.065890708226476</v>
      </c>
      <c r="S28" s="10">
        <v>5838</v>
      </c>
      <c r="T28" s="10">
        <v>828</v>
      </c>
      <c r="U28" s="10">
        <v>1593</v>
      </c>
      <c r="W28" s="12">
        <f t="shared" si="6"/>
        <v>162.93154468336951</v>
      </c>
      <c r="X28" s="10">
        <v>1492</v>
      </c>
      <c r="Y28" s="10">
        <v>10</v>
      </c>
      <c r="AA28" s="12">
        <f t="shared" si="7"/>
        <v>549.2602091142237</v>
      </c>
      <c r="AB28" s="10">
        <v>0</v>
      </c>
      <c r="AC28" s="10">
        <v>3280</v>
      </c>
      <c r="AD28" s="10">
        <v>0</v>
      </c>
      <c r="AE28" s="10">
        <v>370</v>
      </c>
      <c r="AF28" s="12">
        <f>SUM(AB28:AC28:AD28:AE28)/(B28/1000)</f>
        <v>72.006312882225288</v>
      </c>
      <c r="AG28" s="10">
        <v>242597</v>
      </c>
      <c r="AH28">
        <f t="shared" si="8"/>
        <v>4785.8946537778656</v>
      </c>
      <c r="AI28" s="25">
        <f t="shared" si="9"/>
        <v>11.476646454820132</v>
      </c>
      <c r="AJ28" s="25">
        <f t="shared" si="10"/>
        <v>1.5045528180480383</v>
      </c>
      <c r="AO28" s="12" t="s">
        <v>138</v>
      </c>
      <c r="AP28" s="12" t="s">
        <v>138</v>
      </c>
      <c r="AQ28" s="12" t="s">
        <v>138</v>
      </c>
      <c r="AR28" s="11">
        <v>13.4</v>
      </c>
      <c r="AS28" s="10">
        <v>47</v>
      </c>
    </row>
    <row r="29" spans="1:45" x14ac:dyDescent="0.25">
      <c r="A29" s="5" t="s">
        <v>55</v>
      </c>
      <c r="B29" s="10">
        <v>347300</v>
      </c>
      <c r="C29" s="10">
        <v>2827313</v>
      </c>
      <c r="D29" s="18">
        <f t="shared" si="0"/>
        <v>8.1408378923121223</v>
      </c>
      <c r="E29" s="10">
        <v>12021</v>
      </c>
      <c r="F29" s="10">
        <v>50519</v>
      </c>
      <c r="H29" s="25">
        <f t="shared" si="1"/>
        <v>180.07486323063634</v>
      </c>
      <c r="I29" s="10">
        <v>3900</v>
      </c>
      <c r="J29" s="10">
        <v>10385</v>
      </c>
      <c r="K29" s="10">
        <v>235</v>
      </c>
      <c r="L29" s="10">
        <f t="shared" si="2"/>
        <v>11.229484595450618</v>
      </c>
      <c r="M29" s="10">
        <f t="shared" si="3"/>
        <v>29.902101929167866</v>
      </c>
      <c r="N29" s="25">
        <f t="shared" si="4"/>
        <v>41.808234955369997</v>
      </c>
      <c r="O29" s="10">
        <v>4192</v>
      </c>
      <c r="P29" s="10">
        <v>1691</v>
      </c>
      <c r="R29" s="25">
        <f t="shared" si="5"/>
        <v>16.939245608983587</v>
      </c>
      <c r="S29" s="10">
        <v>24201</v>
      </c>
      <c r="T29" s="10">
        <v>16829</v>
      </c>
      <c r="U29" s="10">
        <v>10389</v>
      </c>
      <c r="W29" s="12">
        <f t="shared" si="6"/>
        <v>148.05355600345521</v>
      </c>
      <c r="X29" s="10">
        <v>6224</v>
      </c>
      <c r="Y29" s="10">
        <v>111</v>
      </c>
      <c r="AA29" s="12">
        <f t="shared" si="7"/>
        <v>405.11661387849119</v>
      </c>
      <c r="AB29" s="10">
        <v>0</v>
      </c>
      <c r="AC29" s="10">
        <v>57838</v>
      </c>
      <c r="AD29" s="10">
        <v>25096</v>
      </c>
      <c r="AE29" s="10">
        <v>1667</v>
      </c>
      <c r="AF29" s="12">
        <f>SUM(AB29:AC29:AD29:AE29)/(B29/1000)</f>
        <v>243.59631442556866</v>
      </c>
      <c r="AG29" s="10">
        <v>1834338</v>
      </c>
      <c r="AH29">
        <f t="shared" si="8"/>
        <v>5281.7103368845374</v>
      </c>
      <c r="AI29" s="25">
        <f t="shared" si="9"/>
        <v>7.6701785603307568</v>
      </c>
      <c r="AJ29" s="25">
        <f t="shared" si="10"/>
        <v>4.6120725842238457</v>
      </c>
      <c r="AO29" s="12" t="s">
        <v>138</v>
      </c>
      <c r="AP29" s="12" t="s">
        <v>138</v>
      </c>
      <c r="AQ29" s="12" t="s">
        <v>138</v>
      </c>
      <c r="AR29" s="11">
        <v>13.3</v>
      </c>
      <c r="AS29" s="10">
        <v>62</v>
      </c>
    </row>
    <row r="30" spans="1:45" x14ac:dyDescent="0.25">
      <c r="A30" s="5" t="s">
        <v>56</v>
      </c>
      <c r="B30" s="10">
        <v>132700</v>
      </c>
      <c r="C30" s="10">
        <v>9618980</v>
      </c>
      <c r="D30" s="18">
        <f t="shared" si="0"/>
        <v>72.486661642803313</v>
      </c>
      <c r="E30" s="10">
        <v>11209</v>
      </c>
      <c r="F30" s="10">
        <v>93148</v>
      </c>
      <c r="H30" s="25">
        <f t="shared" si="1"/>
        <v>786.41296156744545</v>
      </c>
      <c r="I30" s="10">
        <v>2136</v>
      </c>
      <c r="J30" s="10">
        <v>4710</v>
      </c>
      <c r="L30" s="10">
        <f t="shared" si="2"/>
        <v>16.096458176337606</v>
      </c>
      <c r="M30" s="10">
        <f t="shared" si="3"/>
        <v>35.493594574227586</v>
      </c>
      <c r="N30" s="25">
        <f t="shared" si="4"/>
        <v>51.590052750565192</v>
      </c>
      <c r="O30" s="10">
        <v>2982</v>
      </c>
      <c r="P30" s="10">
        <v>1811</v>
      </c>
      <c r="R30" s="25">
        <f t="shared" si="5"/>
        <v>36.119065561416733</v>
      </c>
      <c r="S30" s="10">
        <v>19343</v>
      </c>
      <c r="T30" s="10">
        <v>3058</v>
      </c>
      <c r="U30" s="10">
        <v>20816</v>
      </c>
      <c r="W30" s="12">
        <f t="shared" si="6"/>
        <v>325.6744536548606</v>
      </c>
      <c r="X30" s="10">
        <v>6742</v>
      </c>
      <c r="Y30" s="10">
        <v>48</v>
      </c>
      <c r="AA30" s="12">
        <f t="shared" si="7"/>
        <v>1250.9645817633761</v>
      </c>
      <c r="AB30" s="10">
        <v>11855</v>
      </c>
      <c r="AC30" s="10">
        <v>2324</v>
      </c>
      <c r="AD30" s="10">
        <v>6992</v>
      </c>
      <c r="AE30" s="10">
        <v>0</v>
      </c>
      <c r="AF30" s="12">
        <f>SUM(AB30:AC30:AD30:AE30)/(B30/1000)</f>
        <v>159.54031650339113</v>
      </c>
      <c r="AG30" s="10">
        <v>4501502</v>
      </c>
      <c r="AH30">
        <f t="shared" si="8"/>
        <v>33922.396382818391</v>
      </c>
      <c r="AI30" s="25">
        <f t="shared" si="9"/>
        <v>3.6877246750084747</v>
      </c>
      <c r="AJ30" s="25">
        <f t="shared" si="10"/>
        <v>0.4703096877442241</v>
      </c>
      <c r="AO30" s="12" t="s">
        <v>138</v>
      </c>
      <c r="AP30" s="12" t="s">
        <v>138</v>
      </c>
      <c r="AQ30" s="12" t="s">
        <v>138</v>
      </c>
      <c r="AR30" s="11">
        <v>14.9</v>
      </c>
      <c r="AS30" s="10">
        <v>77</v>
      </c>
    </row>
    <row r="31" spans="1:45" x14ac:dyDescent="0.25">
      <c r="A31" s="5" t="s">
        <v>57</v>
      </c>
      <c r="B31" s="10">
        <v>146600</v>
      </c>
      <c r="C31" s="10">
        <v>1073542</v>
      </c>
      <c r="D31" s="18">
        <f t="shared" si="0"/>
        <v>7.3229331514324691</v>
      </c>
      <c r="E31" s="10">
        <v>19551</v>
      </c>
      <c r="F31" s="10">
        <v>35301</v>
      </c>
      <c r="H31" s="25">
        <f t="shared" si="1"/>
        <v>374.16098226466579</v>
      </c>
      <c r="I31" s="10">
        <v>4012</v>
      </c>
      <c r="J31" s="10">
        <v>14528</v>
      </c>
      <c r="K31" s="10">
        <v>1471</v>
      </c>
      <c r="L31" s="10">
        <f t="shared" si="2"/>
        <v>27.366984993178718</v>
      </c>
      <c r="M31" s="10">
        <f t="shared" si="3"/>
        <v>99.09959072305594</v>
      </c>
      <c r="N31" s="25">
        <f t="shared" si="4"/>
        <v>136.5006821282401</v>
      </c>
      <c r="O31" s="10">
        <v>3237</v>
      </c>
      <c r="P31" s="10">
        <v>755</v>
      </c>
      <c r="R31" s="25">
        <f t="shared" si="5"/>
        <v>27.230559345156891</v>
      </c>
      <c r="S31" s="10">
        <v>27451</v>
      </c>
      <c r="T31" s="10">
        <v>5097</v>
      </c>
      <c r="U31" s="10">
        <v>6257</v>
      </c>
      <c r="W31" s="12">
        <f t="shared" si="6"/>
        <v>264.69986357435198</v>
      </c>
      <c r="X31" s="10">
        <v>5409</v>
      </c>
      <c r="Y31" s="10">
        <v>2729</v>
      </c>
      <c r="AA31" s="12">
        <f t="shared" si="7"/>
        <v>858.10368349249666</v>
      </c>
      <c r="AB31" s="10">
        <v>1153</v>
      </c>
      <c r="AC31" s="10">
        <v>52687</v>
      </c>
      <c r="AD31" s="10">
        <v>84746</v>
      </c>
      <c r="AE31" s="10">
        <v>32596</v>
      </c>
      <c r="AF31" s="12">
        <f>SUM(AB31:AC31:AD31:AE31)/(B31/1000)</f>
        <v>1167.680763983629</v>
      </c>
      <c r="AG31" s="10">
        <v>1007384</v>
      </c>
      <c r="AH31">
        <f t="shared" si="8"/>
        <v>6871.6507503410639</v>
      </c>
      <c r="AI31" s="25">
        <f t="shared" si="9"/>
        <v>12.487591623452429</v>
      </c>
      <c r="AJ31" s="25">
        <f t="shared" si="10"/>
        <v>16.992725713332753</v>
      </c>
      <c r="AO31" s="12" t="s">
        <v>138</v>
      </c>
      <c r="AP31" s="12" t="s">
        <v>138</v>
      </c>
      <c r="AQ31" s="12" t="s">
        <v>138</v>
      </c>
      <c r="AR31" s="11">
        <v>12.2</v>
      </c>
      <c r="AS31" s="10">
        <v>62</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31"/>
  <sheetViews>
    <sheetView topLeftCell="AA5" zoomScale="90" zoomScaleNormal="90" workbookViewId="0">
      <selection activeCell="AO4" sqref="AO4:AQ31"/>
    </sheetView>
  </sheetViews>
  <sheetFormatPr defaultRowHeight="15" x14ac:dyDescent="0.25"/>
  <cols>
    <col min="1" max="1" width="19.7109375" style="5" customWidth="1"/>
    <col min="3" max="3" width="11.7109375" customWidth="1"/>
    <col min="4" max="4" width="13.7109375" style="18" customWidth="1"/>
    <col min="8" max="8" width="11.42578125" style="25" customWidth="1"/>
    <col min="12" max="13" width="10.28515625" style="10" customWidth="1"/>
    <col min="14" max="14" width="10.28515625" style="25" customWidth="1"/>
    <col min="18" max="18" width="11" style="12" customWidth="1"/>
    <col min="23" max="23" width="10.28515625" style="12" customWidth="1"/>
    <col min="27" max="27" width="13" style="12" customWidth="1"/>
    <col min="32" max="32" width="17.28515625" style="12" customWidth="1"/>
    <col min="33" max="33" width="11.140625" customWidth="1"/>
    <col min="35" max="36" width="12.140625" style="25" customWidth="1"/>
    <col min="41" max="43" width="9.140625" style="12"/>
  </cols>
  <sheetData>
    <row r="1" spans="1:49" s="5" customFormat="1" ht="56.1" customHeight="1" x14ac:dyDescent="0.25">
      <c r="A1" s="5" t="s">
        <v>58</v>
      </c>
      <c r="B1" s="14" t="s">
        <v>59</v>
      </c>
      <c r="C1" s="14" t="s">
        <v>61</v>
      </c>
      <c r="D1" s="19" t="s">
        <v>60</v>
      </c>
      <c r="E1" s="61" t="s">
        <v>0</v>
      </c>
      <c r="F1" s="61"/>
      <c r="G1" s="61"/>
      <c r="H1" s="24" t="s">
        <v>66</v>
      </c>
      <c r="I1" s="60" t="s">
        <v>1</v>
      </c>
      <c r="J1" s="60"/>
      <c r="K1" s="60"/>
      <c r="L1" s="3"/>
      <c r="M1" s="3"/>
      <c r="N1" s="24" t="s">
        <v>63</v>
      </c>
      <c r="O1" s="60" t="s">
        <v>2</v>
      </c>
      <c r="P1" s="60"/>
      <c r="Q1" s="60"/>
      <c r="R1" s="4" t="s">
        <v>64</v>
      </c>
      <c r="S1" s="60" t="s">
        <v>3</v>
      </c>
      <c r="T1" s="60"/>
      <c r="U1" s="60"/>
      <c r="V1" s="60"/>
      <c r="W1" s="4" t="s">
        <v>65</v>
      </c>
      <c r="X1" s="3"/>
      <c r="Y1" s="3"/>
      <c r="Z1" s="3"/>
      <c r="AA1" s="4" t="s">
        <v>67</v>
      </c>
      <c r="AB1" s="62" t="s">
        <v>4</v>
      </c>
      <c r="AC1" s="62"/>
      <c r="AF1" s="8" t="s">
        <v>68</v>
      </c>
      <c r="AG1" s="8"/>
      <c r="AH1" s="17" t="s">
        <v>69</v>
      </c>
      <c r="AI1" s="23" t="s">
        <v>70</v>
      </c>
      <c r="AJ1" s="23" t="s">
        <v>71</v>
      </c>
      <c r="AK1" s="60" t="s">
        <v>140</v>
      </c>
      <c r="AL1" s="60"/>
      <c r="AM1" s="60"/>
      <c r="AN1" s="60"/>
      <c r="AO1" s="60"/>
      <c r="AP1" s="60"/>
      <c r="AQ1" s="60"/>
      <c r="AR1" s="60" t="s">
        <v>6</v>
      </c>
      <c r="AS1" s="60"/>
      <c r="AT1" s="6"/>
      <c r="AU1" s="6"/>
      <c r="AV1" s="6"/>
      <c r="AW1" s="6"/>
    </row>
    <row r="2" spans="1:49" s="5" customFormat="1" ht="132" customHeight="1" x14ac:dyDescent="0.25">
      <c r="B2" s="6" t="s">
        <v>7</v>
      </c>
      <c r="C2" s="6" t="s">
        <v>8</v>
      </c>
      <c r="D2" s="20"/>
      <c r="E2" s="6" t="s">
        <v>9</v>
      </c>
      <c r="F2" s="7" t="s">
        <v>10</v>
      </c>
      <c r="G2" s="16" t="s">
        <v>62</v>
      </c>
      <c r="H2" s="26"/>
      <c r="I2" s="7" t="s">
        <v>11</v>
      </c>
      <c r="J2" s="6" t="s">
        <v>12</v>
      </c>
      <c r="K2" s="15" t="s">
        <v>62</v>
      </c>
      <c r="L2" s="15" t="s">
        <v>75</v>
      </c>
      <c r="M2" s="15" t="s">
        <v>76</v>
      </c>
      <c r="N2" s="24"/>
      <c r="O2" s="6" t="s">
        <v>13</v>
      </c>
      <c r="P2" s="6" t="s">
        <v>14</v>
      </c>
      <c r="Q2" s="15" t="s">
        <v>62</v>
      </c>
      <c r="R2" s="8"/>
      <c r="S2" s="6" t="s">
        <v>15</v>
      </c>
      <c r="T2" s="6" t="s">
        <v>16</v>
      </c>
      <c r="U2" s="6" t="s">
        <v>17</v>
      </c>
      <c r="V2" s="15" t="s">
        <v>62</v>
      </c>
      <c r="W2" s="8"/>
      <c r="X2" s="6" t="s">
        <v>18</v>
      </c>
      <c r="Y2" s="6" t="s">
        <v>19</v>
      </c>
      <c r="Z2" s="15" t="s">
        <v>62</v>
      </c>
      <c r="AA2" s="8"/>
      <c r="AB2" s="6" t="s">
        <v>20</v>
      </c>
      <c r="AC2" s="6" t="s">
        <v>21</v>
      </c>
      <c r="AD2" s="15" t="s">
        <v>77</v>
      </c>
      <c r="AE2" s="15" t="s">
        <v>78</v>
      </c>
      <c r="AF2" s="8" t="s">
        <v>22</v>
      </c>
      <c r="AG2" s="6" t="s">
        <v>23</v>
      </c>
      <c r="AH2" s="6"/>
      <c r="AI2" s="24"/>
      <c r="AJ2" s="24"/>
      <c r="AK2" s="9" t="s">
        <v>24</v>
      </c>
      <c r="AL2" s="9" t="s">
        <v>25</v>
      </c>
      <c r="AM2" s="9" t="s">
        <v>26</v>
      </c>
      <c r="AN2" s="6" t="s">
        <v>27</v>
      </c>
      <c r="AO2" s="8" t="s">
        <v>72</v>
      </c>
      <c r="AP2" s="8" t="s">
        <v>73</v>
      </c>
      <c r="AQ2" s="8" t="s">
        <v>74</v>
      </c>
      <c r="AR2" s="2" t="s">
        <v>28</v>
      </c>
      <c r="AS2" s="5" t="s">
        <v>29</v>
      </c>
      <c r="AU2" s="6"/>
    </row>
    <row r="3" spans="1:49" x14ac:dyDescent="0.25">
      <c r="B3" s="10"/>
      <c r="C3" s="10"/>
      <c r="E3" s="10"/>
      <c r="F3" s="10"/>
      <c r="I3" s="10"/>
      <c r="J3" s="10"/>
      <c r="K3" s="10"/>
      <c r="O3" s="10"/>
      <c r="P3" s="10"/>
      <c r="R3" s="25"/>
      <c r="S3" s="10"/>
      <c r="T3" s="10"/>
      <c r="U3" s="10"/>
      <c r="X3" s="10"/>
      <c r="Y3" s="10"/>
      <c r="AB3" s="10"/>
      <c r="AC3" s="10"/>
      <c r="AD3" s="10"/>
      <c r="AE3" s="10"/>
      <c r="AG3" s="10"/>
      <c r="AR3" s="11"/>
      <c r="AS3" s="10"/>
    </row>
    <row r="4" spans="1:49" x14ac:dyDescent="0.25">
      <c r="A4" s="5" t="s">
        <v>30</v>
      </c>
      <c r="B4" s="10">
        <v>161800</v>
      </c>
      <c r="C4" s="10">
        <v>1124774</v>
      </c>
      <c r="D4" s="18">
        <f t="shared" ref="D4:D31" si="0">C4/B4</f>
        <v>6.9516316440049444</v>
      </c>
      <c r="E4" s="10">
        <v>21736</v>
      </c>
      <c r="F4" s="10">
        <v>41489</v>
      </c>
      <c r="H4" s="25">
        <f t="shared" ref="H4:H31" si="1">(E4+F4)/(B4/1000)</f>
        <v>390.76019777503086</v>
      </c>
      <c r="I4" s="10">
        <v>4676</v>
      </c>
      <c r="J4" s="10">
        <v>19221</v>
      </c>
      <c r="L4" s="10">
        <f t="shared" ref="L4:L31" si="2">I4/(B4/1000)</f>
        <v>28.899876390605684</v>
      </c>
      <c r="M4" s="10">
        <f t="shared" ref="M4:M31" si="3">J4/(B4/1000)</f>
        <v>118.7948084054388</v>
      </c>
      <c r="N4" s="25">
        <f t="shared" ref="N4:N31" si="4">(I4+J4+K4)/(B4/1000)</f>
        <v>147.6946847960445</v>
      </c>
      <c r="O4" s="10">
        <v>6395</v>
      </c>
      <c r="P4" s="10">
        <v>1247</v>
      </c>
      <c r="R4" s="25">
        <f t="shared" ref="R4:R31" si="5">(O4+P4+Q4)/(B4/1000)</f>
        <v>47.231149567367119</v>
      </c>
      <c r="S4" s="10">
        <v>36588</v>
      </c>
      <c r="T4" s="10">
        <v>1864</v>
      </c>
      <c r="U4" s="10">
        <v>8791</v>
      </c>
      <c r="W4" s="12">
        <f t="shared" ref="W4:W31" si="6">(S4+T4+U4+V4)/(B4/1000)</f>
        <v>291.98393077873914</v>
      </c>
      <c r="X4" s="10">
        <v>5579</v>
      </c>
      <c r="Y4" s="10">
        <v>65</v>
      </c>
      <c r="AA4" s="12">
        <f t="shared" ref="AA4:AA31" si="7">(E4+F4+G4+I4+J4+K4+O4+P4+Q4+S4+T4+U4+V4+X4+Y4+Z4)/(B4/1000)</f>
        <v>912.55253399258334</v>
      </c>
      <c r="AB4" s="10">
        <v>13836</v>
      </c>
      <c r="AC4" s="10">
        <v>4503</v>
      </c>
      <c r="AD4" s="10">
        <v>6822</v>
      </c>
      <c r="AE4" s="10">
        <v>0</v>
      </c>
      <c r="AF4" s="12">
        <f>SUM(AB4:AC4:AD4:AE4)/(B4/1000)</f>
        <v>155.50679851668727</v>
      </c>
      <c r="AG4" s="10">
        <v>828666</v>
      </c>
      <c r="AH4">
        <f t="shared" ref="AH4:AH31" si="8">AG4/(B4/1000)</f>
        <v>5121.5451174289246</v>
      </c>
      <c r="AI4" s="25">
        <f t="shared" ref="AI4:AI31" si="9">AA4/AH4*100</f>
        <v>17.817914575957015</v>
      </c>
      <c r="AJ4" s="25">
        <f t="shared" ref="AJ4:AJ31" si="10">AF4/AH4*100</f>
        <v>3.0363258538421993</v>
      </c>
      <c r="AO4" s="12" t="s">
        <v>138</v>
      </c>
      <c r="AP4" s="12" t="s">
        <v>138</v>
      </c>
      <c r="AQ4" s="12" t="s">
        <v>138</v>
      </c>
      <c r="AR4" s="11">
        <v>16.5</v>
      </c>
      <c r="AS4" s="10">
        <v>55</v>
      </c>
    </row>
    <row r="5" spans="1:49" x14ac:dyDescent="0.25">
      <c r="A5" s="5" t="s">
        <v>31</v>
      </c>
      <c r="B5" s="10">
        <v>113800</v>
      </c>
      <c r="C5" s="10">
        <v>1091955</v>
      </c>
      <c r="D5" s="18">
        <f t="shared" si="0"/>
        <v>9.5953866432337431</v>
      </c>
      <c r="E5" s="10">
        <v>36957</v>
      </c>
      <c r="F5" s="10">
        <v>56793</v>
      </c>
      <c r="H5" s="25">
        <f t="shared" si="1"/>
        <v>823.8137082601055</v>
      </c>
      <c r="I5" s="10">
        <v>5483</v>
      </c>
      <c r="J5" s="10">
        <v>20428</v>
      </c>
      <c r="L5" s="10">
        <f t="shared" si="2"/>
        <v>48.181019332161689</v>
      </c>
      <c r="M5" s="10">
        <f t="shared" si="3"/>
        <v>179.50790861159931</v>
      </c>
      <c r="N5" s="25">
        <f t="shared" si="4"/>
        <v>227.688927943761</v>
      </c>
      <c r="O5" s="10">
        <v>8667</v>
      </c>
      <c r="P5" s="10">
        <v>1086</v>
      </c>
      <c r="R5" s="25">
        <f t="shared" si="5"/>
        <v>85.702987697715287</v>
      </c>
      <c r="S5" s="10">
        <v>42303</v>
      </c>
      <c r="T5" s="10">
        <v>11192</v>
      </c>
      <c r="U5" s="10">
        <v>9949</v>
      </c>
      <c r="W5" s="12">
        <f t="shared" si="6"/>
        <v>557.50439367311071</v>
      </c>
      <c r="X5" s="10">
        <v>6780</v>
      </c>
      <c r="Y5" s="10">
        <v>59</v>
      </c>
      <c r="AA5" s="12">
        <f t="shared" si="7"/>
        <v>1754.8066783831284</v>
      </c>
      <c r="AB5" s="10">
        <v>24433</v>
      </c>
      <c r="AC5" s="10">
        <v>4128</v>
      </c>
      <c r="AD5" s="10">
        <v>2901</v>
      </c>
      <c r="AE5" s="10">
        <v>0</v>
      </c>
      <c r="AF5" s="12">
        <f>SUM(AB5:AC5:AD5:AE5)/(B5/1000)</f>
        <v>276.46748681898066</v>
      </c>
      <c r="AG5" s="10">
        <v>929609</v>
      </c>
      <c r="AH5">
        <f t="shared" si="8"/>
        <v>8168.7961335676628</v>
      </c>
      <c r="AI5" s="25">
        <f t="shared" si="9"/>
        <v>21.481827305888821</v>
      </c>
      <c r="AJ5" s="25">
        <f t="shared" si="10"/>
        <v>3.3844336705001781</v>
      </c>
      <c r="AO5" s="12" t="s">
        <v>138</v>
      </c>
      <c r="AP5" s="12" t="s">
        <v>138</v>
      </c>
      <c r="AQ5" s="12" t="s">
        <v>138</v>
      </c>
      <c r="AR5" s="11">
        <v>18.2</v>
      </c>
      <c r="AS5" s="10">
        <v>64</v>
      </c>
    </row>
    <row r="6" spans="1:49" x14ac:dyDescent="0.25">
      <c r="A6" s="5" t="s">
        <v>32</v>
      </c>
      <c r="B6" s="10">
        <v>110500</v>
      </c>
      <c r="C6" s="10">
        <v>605465</v>
      </c>
      <c r="D6" s="18">
        <f t="shared" si="0"/>
        <v>5.4793212669683262</v>
      </c>
      <c r="E6" s="10">
        <v>16923</v>
      </c>
      <c r="F6" s="10">
        <v>25098</v>
      </c>
      <c r="H6" s="25">
        <f t="shared" si="1"/>
        <v>380.28054298642536</v>
      </c>
      <c r="I6" s="10">
        <v>2234</v>
      </c>
      <c r="J6" s="10">
        <v>12394</v>
      </c>
      <c r="L6" s="10">
        <f t="shared" si="2"/>
        <v>20.217194570135746</v>
      </c>
      <c r="M6" s="10">
        <f t="shared" si="3"/>
        <v>112.16289592760181</v>
      </c>
      <c r="N6" s="25">
        <f t="shared" si="4"/>
        <v>132.38009049773757</v>
      </c>
      <c r="O6" s="10">
        <v>2896</v>
      </c>
      <c r="P6" s="10">
        <v>623</v>
      </c>
      <c r="R6" s="25">
        <f t="shared" si="5"/>
        <v>31.846153846153847</v>
      </c>
      <c r="S6" s="10">
        <v>20515</v>
      </c>
      <c r="T6" s="10">
        <v>680</v>
      </c>
      <c r="U6" s="10">
        <v>3360</v>
      </c>
      <c r="W6" s="12">
        <f t="shared" si="6"/>
        <v>222.21719457013575</v>
      </c>
      <c r="X6" s="10">
        <v>5274</v>
      </c>
      <c r="Y6" s="10">
        <v>170</v>
      </c>
      <c r="AA6" s="12">
        <f t="shared" si="7"/>
        <v>815.99095022624431</v>
      </c>
      <c r="AB6" s="10">
        <v>116</v>
      </c>
      <c r="AC6" s="10">
        <v>15925</v>
      </c>
      <c r="AD6" s="10">
        <v>5729</v>
      </c>
      <c r="AE6" s="10">
        <v>0</v>
      </c>
      <c r="AF6" s="12">
        <f>SUM(AB6:AC6:AD6:AE6)/(B6/1000)</f>
        <v>197.01357466063348</v>
      </c>
      <c r="AG6" s="10">
        <v>463431</v>
      </c>
      <c r="AH6">
        <f t="shared" si="8"/>
        <v>4193.9457013574656</v>
      </c>
      <c r="AI6" s="25">
        <f t="shared" si="9"/>
        <v>19.456402355474712</v>
      </c>
      <c r="AJ6" s="25">
        <f t="shared" si="10"/>
        <v>4.6975709436787794</v>
      </c>
      <c r="AO6" s="12" t="s">
        <v>138</v>
      </c>
      <c r="AP6" s="12" t="s">
        <v>138</v>
      </c>
      <c r="AQ6" s="12" t="s">
        <v>138</v>
      </c>
      <c r="AR6" s="11">
        <v>17.8</v>
      </c>
      <c r="AS6" s="10">
        <v>60</v>
      </c>
    </row>
    <row r="7" spans="1:49" x14ac:dyDescent="0.25">
      <c r="A7" s="5" t="s">
        <v>33</v>
      </c>
      <c r="B7" s="10">
        <v>256900</v>
      </c>
      <c r="C7" s="10">
        <v>1551621</v>
      </c>
      <c r="D7" s="18">
        <f t="shared" si="0"/>
        <v>6.0397859089139745</v>
      </c>
      <c r="E7" s="10">
        <v>9310</v>
      </c>
      <c r="F7" s="10">
        <v>49674</v>
      </c>
      <c r="H7" s="25">
        <f t="shared" si="1"/>
        <v>229.59906578435192</v>
      </c>
      <c r="I7" s="10">
        <v>3723</v>
      </c>
      <c r="J7" s="10">
        <v>9990</v>
      </c>
      <c r="L7" s="10">
        <f t="shared" si="2"/>
        <v>14.492020241339043</v>
      </c>
      <c r="M7" s="10">
        <f t="shared" si="3"/>
        <v>38.886726352666408</v>
      </c>
      <c r="N7" s="25">
        <f t="shared" si="4"/>
        <v>53.378746594005456</v>
      </c>
      <c r="O7" s="10">
        <v>4551</v>
      </c>
      <c r="P7" s="10">
        <v>1122</v>
      </c>
      <c r="R7" s="25">
        <f t="shared" si="5"/>
        <v>22.082522382249905</v>
      </c>
      <c r="S7" s="10">
        <v>34743</v>
      </c>
      <c r="T7" s="10">
        <v>10839</v>
      </c>
      <c r="U7" s="10">
        <v>5593</v>
      </c>
      <c r="W7" s="12">
        <f t="shared" si="6"/>
        <v>199.20202413390427</v>
      </c>
      <c r="X7" s="10">
        <v>7079</v>
      </c>
      <c r="Y7" s="10">
        <v>149</v>
      </c>
      <c r="AA7" s="12">
        <f t="shared" si="7"/>
        <v>532.39782016348784</v>
      </c>
      <c r="AB7" s="10">
        <v>16765</v>
      </c>
      <c r="AC7" s="10">
        <v>44364</v>
      </c>
      <c r="AD7" s="10">
        <v>0</v>
      </c>
      <c r="AE7" s="10">
        <v>0</v>
      </c>
      <c r="AF7" s="12">
        <f>SUM(AB7:AC7:AD7:AE7)/(B7/1000)</f>
        <v>237.94861813935387</v>
      </c>
      <c r="AG7" s="10">
        <v>1040393</v>
      </c>
      <c r="AH7">
        <f t="shared" si="8"/>
        <v>4049.7975866095762</v>
      </c>
      <c r="AI7" s="25">
        <f t="shared" si="9"/>
        <v>13.146282222198726</v>
      </c>
      <c r="AJ7" s="25">
        <f t="shared" si="10"/>
        <v>5.8755681747185919</v>
      </c>
      <c r="AO7" s="12" t="s">
        <v>138</v>
      </c>
      <c r="AP7" s="12" t="s">
        <v>138</v>
      </c>
      <c r="AQ7" s="12" t="s">
        <v>138</v>
      </c>
      <c r="AR7" s="11">
        <v>15</v>
      </c>
      <c r="AS7" s="10">
        <v>52</v>
      </c>
    </row>
    <row r="8" spans="1:49" x14ac:dyDescent="0.25">
      <c r="A8" s="5" t="s">
        <v>34</v>
      </c>
      <c r="B8" s="10">
        <v>62680</v>
      </c>
      <c r="C8" s="10">
        <v>1097824</v>
      </c>
      <c r="D8" s="18">
        <f t="shared" si="0"/>
        <v>17.514741544352265</v>
      </c>
      <c r="E8" s="10">
        <v>2768</v>
      </c>
      <c r="F8" s="10">
        <v>19451</v>
      </c>
      <c r="H8" s="25">
        <f t="shared" si="1"/>
        <v>354.48308870453093</v>
      </c>
      <c r="I8" s="10">
        <v>1276</v>
      </c>
      <c r="J8" s="10">
        <v>2219</v>
      </c>
      <c r="L8" s="10">
        <f t="shared" si="2"/>
        <v>20.357370772176132</v>
      </c>
      <c r="M8" s="10">
        <f t="shared" si="3"/>
        <v>35.402042118698148</v>
      </c>
      <c r="N8" s="25">
        <f t="shared" si="4"/>
        <v>55.75941289087428</v>
      </c>
      <c r="O8" s="10">
        <v>1332</v>
      </c>
      <c r="P8" s="10">
        <v>237</v>
      </c>
      <c r="R8" s="25">
        <f t="shared" si="5"/>
        <v>25.031908104658584</v>
      </c>
      <c r="S8" s="10">
        <v>8133</v>
      </c>
      <c r="T8" s="10">
        <v>834</v>
      </c>
      <c r="U8" s="10">
        <v>2478</v>
      </c>
      <c r="W8" s="12">
        <f t="shared" si="6"/>
        <v>182.59412890874282</v>
      </c>
      <c r="X8" s="10">
        <v>2477</v>
      </c>
      <c r="Y8" s="10">
        <v>28</v>
      </c>
      <c r="AA8" s="12">
        <f t="shared" si="7"/>
        <v>657.83343969368218</v>
      </c>
      <c r="AB8" s="10">
        <v>16824</v>
      </c>
      <c r="AC8" s="10">
        <v>4902</v>
      </c>
      <c r="AD8" s="10">
        <v>0</v>
      </c>
      <c r="AE8" s="10">
        <v>0</v>
      </c>
      <c r="AF8" s="12">
        <f>SUM(AB8:AC8:AD8:AE8)/(B8/1000)</f>
        <v>346.61774090619019</v>
      </c>
      <c r="AG8" s="10">
        <v>577584</v>
      </c>
      <c r="AH8">
        <f t="shared" si="8"/>
        <v>9214.8053605615823</v>
      </c>
      <c r="AI8" s="25">
        <f t="shared" si="9"/>
        <v>7.1388750380896981</v>
      </c>
      <c r="AJ8" s="25">
        <f t="shared" si="10"/>
        <v>3.7615307903266024</v>
      </c>
      <c r="AO8" s="12" t="s">
        <v>138</v>
      </c>
      <c r="AP8" s="12" t="s">
        <v>138</v>
      </c>
      <c r="AQ8" s="12" t="s">
        <v>138</v>
      </c>
      <c r="AR8" s="11">
        <v>13.4</v>
      </c>
      <c r="AS8" s="10">
        <v>40</v>
      </c>
    </row>
    <row r="9" spans="1:49" x14ac:dyDescent="0.25">
      <c r="A9" s="5" t="s">
        <v>35</v>
      </c>
      <c r="B9" s="10">
        <v>111000</v>
      </c>
      <c r="C9" s="10">
        <v>674658</v>
      </c>
      <c r="D9" s="18">
        <f t="shared" si="0"/>
        <v>6.0780000000000003</v>
      </c>
      <c r="E9" s="10">
        <v>6077</v>
      </c>
      <c r="F9" s="10">
        <v>21745</v>
      </c>
      <c r="H9" s="25">
        <f t="shared" si="1"/>
        <v>250.64864864864865</v>
      </c>
      <c r="I9" s="10">
        <v>3301</v>
      </c>
      <c r="J9" s="10">
        <v>11162</v>
      </c>
      <c r="L9" s="10">
        <f t="shared" si="2"/>
        <v>29.738738738738739</v>
      </c>
      <c r="M9" s="10">
        <f t="shared" si="3"/>
        <v>100.55855855855856</v>
      </c>
      <c r="N9" s="25">
        <f t="shared" si="4"/>
        <v>130.29729729729729</v>
      </c>
      <c r="O9" s="10">
        <v>3665</v>
      </c>
      <c r="P9" s="10">
        <v>530</v>
      </c>
      <c r="R9" s="25">
        <f t="shared" si="5"/>
        <v>37.792792792792795</v>
      </c>
      <c r="S9" s="10">
        <v>30131</v>
      </c>
      <c r="T9" s="10">
        <v>5517</v>
      </c>
      <c r="U9" s="10">
        <v>4663</v>
      </c>
      <c r="W9" s="12">
        <f t="shared" si="6"/>
        <v>363.16216216216219</v>
      </c>
      <c r="X9" s="10">
        <v>4356</v>
      </c>
      <c r="Y9" s="10">
        <v>30</v>
      </c>
      <c r="AA9" s="12">
        <f t="shared" si="7"/>
        <v>821.41441441441441</v>
      </c>
      <c r="AB9" s="10">
        <v>894</v>
      </c>
      <c r="AC9" s="10">
        <v>27891</v>
      </c>
      <c r="AD9" s="10">
        <v>0</v>
      </c>
      <c r="AE9" s="10">
        <v>0</v>
      </c>
      <c r="AF9" s="12">
        <f>SUM(AB9:AC9:AD9:AE9)/(B9/1000)</f>
        <v>259.32432432432432</v>
      </c>
      <c r="AG9" s="10">
        <v>535935</v>
      </c>
      <c r="AH9">
        <f t="shared" si="8"/>
        <v>4828.2432432432433</v>
      </c>
      <c r="AI9" s="25">
        <f t="shared" si="9"/>
        <v>17.012697435323311</v>
      </c>
      <c r="AJ9" s="25">
        <f t="shared" si="10"/>
        <v>5.3709871532928428</v>
      </c>
      <c r="AO9" s="12" t="s">
        <v>138</v>
      </c>
      <c r="AP9" s="12" t="s">
        <v>138</v>
      </c>
      <c r="AQ9" s="12" t="s">
        <v>138</v>
      </c>
      <c r="AR9" s="11">
        <v>16.2</v>
      </c>
      <c r="AS9" s="10">
        <v>61</v>
      </c>
    </row>
    <row r="10" spans="1:49" x14ac:dyDescent="0.25">
      <c r="A10" s="5" t="s">
        <v>36</v>
      </c>
      <c r="B10" s="10">
        <v>70980</v>
      </c>
      <c r="C10" s="10">
        <v>1264825</v>
      </c>
      <c r="D10" s="18">
        <f t="shared" si="0"/>
        <v>17.819456184840799</v>
      </c>
      <c r="E10" s="10">
        <v>7171</v>
      </c>
      <c r="F10" s="10">
        <v>20014</v>
      </c>
      <c r="H10" s="25">
        <f t="shared" si="1"/>
        <v>382.99520991828683</v>
      </c>
      <c r="I10" s="10">
        <v>1595</v>
      </c>
      <c r="J10" s="10">
        <v>7162</v>
      </c>
      <c r="L10" s="10">
        <f t="shared" si="2"/>
        <v>22.471118624964777</v>
      </c>
      <c r="M10" s="10">
        <f t="shared" si="3"/>
        <v>100.90166244012397</v>
      </c>
      <c r="N10" s="25">
        <f t="shared" si="4"/>
        <v>123.37278106508874</v>
      </c>
      <c r="O10" s="10">
        <v>2388</v>
      </c>
      <c r="P10" s="10">
        <v>522</v>
      </c>
      <c r="R10" s="25">
        <f t="shared" si="5"/>
        <v>40.997464074387146</v>
      </c>
      <c r="S10" s="10">
        <v>855</v>
      </c>
      <c r="T10" s="10">
        <v>4412</v>
      </c>
      <c r="U10" s="10">
        <v>7218</v>
      </c>
      <c r="W10" s="12">
        <f t="shared" si="6"/>
        <v>175.89461820231051</v>
      </c>
      <c r="X10" s="10">
        <v>5729</v>
      </c>
      <c r="Y10" s="10">
        <v>35</v>
      </c>
      <c r="AA10" s="12">
        <f t="shared" si="7"/>
        <v>804.46604677373898</v>
      </c>
      <c r="AB10" s="10">
        <v>1244</v>
      </c>
      <c r="AC10" s="10">
        <v>0</v>
      </c>
      <c r="AD10" s="10">
        <v>8487</v>
      </c>
      <c r="AE10" s="10">
        <v>0</v>
      </c>
      <c r="AF10" s="12">
        <f>SUM(AB10:AC10:AD10:AE10)/(B10/1000)</f>
        <v>137.09495632572555</v>
      </c>
      <c r="AG10" s="10">
        <v>682953</v>
      </c>
      <c r="AH10">
        <f t="shared" si="8"/>
        <v>9621.7666948436181</v>
      </c>
      <c r="AI10" s="25">
        <f t="shared" si="9"/>
        <v>8.3608974556082174</v>
      </c>
      <c r="AJ10" s="25">
        <f t="shared" si="10"/>
        <v>1.4248418265971448</v>
      </c>
      <c r="AO10" s="12" t="s">
        <v>138</v>
      </c>
      <c r="AP10" s="12" t="s">
        <v>138</v>
      </c>
      <c r="AQ10" s="12" t="s">
        <v>138</v>
      </c>
      <c r="AR10" s="11">
        <v>18.3</v>
      </c>
      <c r="AS10" s="10">
        <v>64</v>
      </c>
    </row>
    <row r="11" spans="1:49" x14ac:dyDescent="0.25">
      <c r="A11" s="5" t="s">
        <v>37</v>
      </c>
      <c r="B11" s="10">
        <v>153700</v>
      </c>
      <c r="C11" s="10">
        <v>1085593</v>
      </c>
      <c r="D11" s="18">
        <f t="shared" si="0"/>
        <v>7.0630644111906307</v>
      </c>
      <c r="E11" s="10">
        <v>4519</v>
      </c>
      <c r="F11" s="10">
        <v>37932</v>
      </c>
      <c r="H11" s="25">
        <f t="shared" si="1"/>
        <v>276.19388418998051</v>
      </c>
      <c r="I11" s="10">
        <v>3807</v>
      </c>
      <c r="J11" s="10">
        <v>7789</v>
      </c>
      <c r="L11" s="10">
        <f t="shared" si="2"/>
        <v>24.769030579050099</v>
      </c>
      <c r="M11" s="10">
        <f t="shared" si="3"/>
        <v>50.676642810670138</v>
      </c>
      <c r="N11" s="25">
        <f t="shared" si="4"/>
        <v>75.445673389720241</v>
      </c>
      <c r="O11" s="10">
        <v>2758</v>
      </c>
      <c r="P11" s="10">
        <v>632</v>
      </c>
      <c r="R11" s="25">
        <f t="shared" si="5"/>
        <v>22.055953155497726</v>
      </c>
      <c r="S11" s="10">
        <v>11678</v>
      </c>
      <c r="T11" s="10">
        <v>10073</v>
      </c>
      <c r="U11" s="10">
        <v>3635</v>
      </c>
      <c r="W11" s="12">
        <f t="shared" si="6"/>
        <v>165.16590761223162</v>
      </c>
      <c r="X11" s="10">
        <v>4793</v>
      </c>
      <c r="Y11" s="10">
        <v>41</v>
      </c>
      <c r="AA11" s="12">
        <f t="shared" si="7"/>
        <v>570.31229668184778</v>
      </c>
      <c r="AB11" s="10">
        <v>172</v>
      </c>
      <c r="AC11" s="10">
        <v>0</v>
      </c>
      <c r="AD11" s="10">
        <v>1810</v>
      </c>
      <c r="AE11" s="10">
        <v>0</v>
      </c>
      <c r="AF11" s="12">
        <f>SUM(AB11:AC11:AD11:AE11)/(B11/1000)</f>
        <v>12.895250487963567</v>
      </c>
      <c r="AG11" s="10">
        <v>624642</v>
      </c>
      <c r="AH11">
        <f t="shared" si="8"/>
        <v>4064.0338321405338</v>
      </c>
      <c r="AI11" s="25">
        <f t="shared" si="9"/>
        <v>14.033158193012957</v>
      </c>
      <c r="AJ11" s="25">
        <f t="shared" si="10"/>
        <v>0.31730175044265357</v>
      </c>
      <c r="AO11" s="12" t="s">
        <v>138</v>
      </c>
      <c r="AP11" s="12" t="s">
        <v>138</v>
      </c>
      <c r="AQ11" s="12" t="s">
        <v>138</v>
      </c>
      <c r="AR11" s="11">
        <v>15.5</v>
      </c>
      <c r="AS11" s="10">
        <v>57</v>
      </c>
    </row>
    <row r="12" spans="1:49" x14ac:dyDescent="0.25">
      <c r="A12" s="5" t="s">
        <v>38</v>
      </c>
      <c r="B12" s="10">
        <v>101100</v>
      </c>
      <c r="C12" s="10">
        <v>887501</v>
      </c>
      <c r="D12" s="18">
        <f t="shared" si="0"/>
        <v>8.7784470820969336</v>
      </c>
      <c r="E12" s="10">
        <v>6853</v>
      </c>
      <c r="F12" s="10">
        <v>26985</v>
      </c>
      <c r="H12" s="25">
        <f t="shared" si="1"/>
        <v>334.69831849653809</v>
      </c>
      <c r="I12" s="10">
        <v>2881</v>
      </c>
      <c r="J12" s="10">
        <v>16373</v>
      </c>
      <c r="L12" s="10">
        <f t="shared" si="2"/>
        <v>28.496538081107815</v>
      </c>
      <c r="M12" s="10">
        <f t="shared" si="3"/>
        <v>161.94856577645896</v>
      </c>
      <c r="N12" s="25">
        <f t="shared" si="4"/>
        <v>190.44510385756678</v>
      </c>
      <c r="O12" s="10">
        <v>2806</v>
      </c>
      <c r="P12" s="10">
        <v>358</v>
      </c>
      <c r="R12" s="25">
        <f t="shared" si="5"/>
        <v>31.295746785361029</v>
      </c>
      <c r="S12" s="10">
        <v>19417</v>
      </c>
      <c r="T12" s="10">
        <v>1672</v>
      </c>
      <c r="U12" s="10">
        <v>5512</v>
      </c>
      <c r="W12" s="12">
        <f t="shared" si="6"/>
        <v>263.11572700296739</v>
      </c>
      <c r="X12" s="10">
        <v>3923</v>
      </c>
      <c r="Y12" s="10">
        <v>275</v>
      </c>
      <c r="AA12" s="12">
        <f t="shared" si="7"/>
        <v>861.07814045499515</v>
      </c>
      <c r="AB12" s="10">
        <v>0</v>
      </c>
      <c r="AC12" s="10">
        <v>28605</v>
      </c>
      <c r="AD12" s="10">
        <v>27931</v>
      </c>
      <c r="AE12" s="10">
        <v>0</v>
      </c>
      <c r="AF12" s="12">
        <f>SUM(AB12:AC12:AD12:AE12)/(B12/1000)</f>
        <v>559.20870425321471</v>
      </c>
      <c r="AG12" s="10">
        <v>666360</v>
      </c>
      <c r="AH12">
        <f t="shared" si="8"/>
        <v>6591.0979228486649</v>
      </c>
      <c r="AI12" s="25">
        <f t="shared" si="9"/>
        <v>13.064259559397323</v>
      </c>
      <c r="AJ12" s="25">
        <f t="shared" si="10"/>
        <v>8.4843027792784689</v>
      </c>
      <c r="AO12" s="12" t="s">
        <v>138</v>
      </c>
      <c r="AP12" s="12" t="s">
        <v>138</v>
      </c>
      <c r="AQ12" s="12" t="s">
        <v>138</v>
      </c>
      <c r="AR12" s="11">
        <v>15.9</v>
      </c>
      <c r="AS12" s="10">
        <v>48</v>
      </c>
    </row>
    <row r="13" spans="1:49" x14ac:dyDescent="0.25">
      <c r="A13" s="5" t="s">
        <v>39</v>
      </c>
      <c r="B13" s="10">
        <v>214400</v>
      </c>
      <c r="C13" s="10">
        <v>1450057</v>
      </c>
      <c r="D13" s="18">
        <f t="shared" si="0"/>
        <v>6.7633255597014923</v>
      </c>
      <c r="E13" s="10">
        <v>11148</v>
      </c>
      <c r="F13" s="10">
        <v>39917</v>
      </c>
      <c r="H13" s="25">
        <f t="shared" si="1"/>
        <v>238.17630597014926</v>
      </c>
      <c r="I13" s="10">
        <v>4153</v>
      </c>
      <c r="J13" s="10">
        <v>11446</v>
      </c>
      <c r="L13" s="10">
        <f t="shared" si="2"/>
        <v>19.370335820895523</v>
      </c>
      <c r="M13" s="10">
        <f t="shared" si="3"/>
        <v>53.386194029850742</v>
      </c>
      <c r="N13" s="25">
        <f t="shared" si="4"/>
        <v>72.756529850746261</v>
      </c>
      <c r="O13" s="10">
        <v>10540</v>
      </c>
      <c r="P13" s="10">
        <v>1125</v>
      </c>
      <c r="R13" s="25">
        <f t="shared" si="5"/>
        <v>54.407649253731343</v>
      </c>
      <c r="S13" s="10">
        <v>18191</v>
      </c>
      <c r="T13" s="10">
        <v>10102</v>
      </c>
      <c r="U13" s="10">
        <v>8260</v>
      </c>
      <c r="W13" s="12">
        <f t="shared" si="6"/>
        <v>170.48973880597015</v>
      </c>
      <c r="X13" s="10">
        <v>9436</v>
      </c>
      <c r="Y13" s="10">
        <v>44</v>
      </c>
      <c r="AA13" s="12">
        <f t="shared" si="7"/>
        <v>580.04664179104475</v>
      </c>
      <c r="AB13" s="10">
        <v>302</v>
      </c>
      <c r="AC13" s="10">
        <v>16312</v>
      </c>
      <c r="AD13" s="10">
        <v>9567</v>
      </c>
      <c r="AE13" s="10">
        <v>7743</v>
      </c>
      <c r="AF13" s="12">
        <f>SUM(AB13:AC13:AD13:AE13)/(B13/1000)</f>
        <v>158.22761194029852</v>
      </c>
      <c r="AG13" s="10">
        <v>984108</v>
      </c>
      <c r="AH13">
        <f t="shared" si="8"/>
        <v>4590.0559701492539</v>
      </c>
      <c r="AI13" s="25">
        <f t="shared" si="9"/>
        <v>12.637027643307441</v>
      </c>
      <c r="AJ13" s="25">
        <f t="shared" si="10"/>
        <v>3.4471826262971135</v>
      </c>
      <c r="AO13" s="12" t="s">
        <v>138</v>
      </c>
      <c r="AP13" s="12" t="s">
        <v>138</v>
      </c>
      <c r="AQ13" s="12" t="s">
        <v>138</v>
      </c>
      <c r="AR13" s="11">
        <v>16.3</v>
      </c>
      <c r="AS13" s="10">
        <v>50</v>
      </c>
    </row>
    <row r="14" spans="1:49" x14ac:dyDescent="0.25">
      <c r="A14" s="5" t="s">
        <v>40</v>
      </c>
      <c r="B14" s="10">
        <v>136900</v>
      </c>
      <c r="C14" s="10">
        <v>1090436</v>
      </c>
      <c r="D14" s="18">
        <f t="shared" si="0"/>
        <v>7.9652008765522275</v>
      </c>
      <c r="E14" s="10">
        <v>20636</v>
      </c>
      <c r="F14" s="10">
        <v>30255</v>
      </c>
      <c r="H14" s="25">
        <f t="shared" si="1"/>
        <v>371.73849525200876</v>
      </c>
      <c r="I14" s="10">
        <v>2406</v>
      </c>
      <c r="J14" s="10">
        <v>5766</v>
      </c>
      <c r="K14" s="10">
        <v>7</v>
      </c>
      <c r="L14" s="10">
        <f t="shared" si="2"/>
        <v>17.574872169466762</v>
      </c>
      <c r="M14" s="10">
        <f t="shared" si="3"/>
        <v>42.118334550766981</v>
      </c>
      <c r="N14" s="25">
        <f t="shared" si="4"/>
        <v>59.74433893352812</v>
      </c>
      <c r="O14" s="10">
        <v>2707</v>
      </c>
      <c r="P14" s="10">
        <v>930</v>
      </c>
      <c r="R14" s="25">
        <f t="shared" si="5"/>
        <v>26.566837107377648</v>
      </c>
      <c r="S14" s="10">
        <v>17740</v>
      </c>
      <c r="T14" s="10">
        <v>4681</v>
      </c>
      <c r="U14" s="10">
        <v>5560</v>
      </c>
      <c r="W14" s="12">
        <f t="shared" si="6"/>
        <v>204.39006574141709</v>
      </c>
      <c r="X14" s="10">
        <v>4660</v>
      </c>
      <c r="Y14" s="10">
        <v>35</v>
      </c>
      <c r="AA14" s="12">
        <f t="shared" si="7"/>
        <v>696.73484295105914</v>
      </c>
      <c r="AB14" s="10">
        <v>7594</v>
      </c>
      <c r="AC14" s="10">
        <v>56977</v>
      </c>
      <c r="AD14" s="10">
        <v>0</v>
      </c>
      <c r="AE14" s="10">
        <v>1484</v>
      </c>
      <c r="AF14" s="12">
        <f>SUM(AB14:AC14:AD14:AE14)/(B14/1000)</f>
        <v>482.50547845142438</v>
      </c>
      <c r="AG14" s="10">
        <v>760140</v>
      </c>
      <c r="AH14">
        <f t="shared" si="8"/>
        <v>5552.5200876552226</v>
      </c>
      <c r="AI14" s="25">
        <f t="shared" si="9"/>
        <v>12.548083247822769</v>
      </c>
      <c r="AJ14" s="25">
        <f t="shared" si="10"/>
        <v>8.6898466072039362</v>
      </c>
      <c r="AO14" s="12" t="s">
        <v>138</v>
      </c>
      <c r="AP14" s="12" t="s">
        <v>138</v>
      </c>
      <c r="AQ14" s="12" t="s">
        <v>138</v>
      </c>
      <c r="AR14" s="11">
        <v>16</v>
      </c>
      <c r="AS14" s="10">
        <v>64</v>
      </c>
    </row>
    <row r="15" spans="1:49" x14ac:dyDescent="0.25">
      <c r="A15" s="5" t="s">
        <v>41</v>
      </c>
      <c r="B15" s="10">
        <v>84830</v>
      </c>
      <c r="C15" s="10">
        <v>1373381</v>
      </c>
      <c r="D15" s="18">
        <f t="shared" si="0"/>
        <v>16.189803135683132</v>
      </c>
      <c r="E15" s="10">
        <v>9168</v>
      </c>
      <c r="F15" s="10">
        <v>34241</v>
      </c>
      <c r="H15" s="25">
        <f t="shared" si="1"/>
        <v>511.71755275256396</v>
      </c>
      <c r="I15" s="10">
        <v>1663</v>
      </c>
      <c r="J15" s="10">
        <v>4441</v>
      </c>
      <c r="L15" s="10">
        <f t="shared" si="2"/>
        <v>19.603913709772488</v>
      </c>
      <c r="M15" s="10">
        <f t="shared" si="3"/>
        <v>52.351762348225861</v>
      </c>
      <c r="N15" s="25">
        <f t="shared" si="4"/>
        <v>71.955676057998346</v>
      </c>
      <c r="O15" s="10">
        <v>1939</v>
      </c>
      <c r="P15" s="10">
        <v>473</v>
      </c>
      <c r="R15" s="25">
        <f t="shared" si="5"/>
        <v>28.433337262760816</v>
      </c>
      <c r="S15" s="10">
        <v>12063</v>
      </c>
      <c r="T15" s="10">
        <v>3794</v>
      </c>
      <c r="U15" s="10">
        <v>3081</v>
      </c>
      <c r="W15" s="12">
        <f t="shared" si="6"/>
        <v>223.24649298597194</v>
      </c>
      <c r="X15" s="10">
        <v>5710</v>
      </c>
      <c r="Y15" s="10">
        <v>45</v>
      </c>
      <c r="AA15" s="12">
        <f t="shared" si="7"/>
        <v>903.1946245432041</v>
      </c>
      <c r="AB15" s="10">
        <v>1630</v>
      </c>
      <c r="AC15" s="10">
        <v>16607</v>
      </c>
      <c r="AD15" s="10">
        <v>700</v>
      </c>
      <c r="AE15" s="10">
        <v>195</v>
      </c>
      <c r="AF15" s="12">
        <f>SUM(AB15:AC15:AD15:AE15)/(B15/1000)</f>
        <v>225.53341978073794</v>
      </c>
      <c r="AG15" s="10">
        <v>799650</v>
      </c>
      <c r="AH15">
        <f t="shared" si="8"/>
        <v>9426.5000589414121</v>
      </c>
      <c r="AI15" s="25">
        <f t="shared" si="9"/>
        <v>9.5814418808228616</v>
      </c>
      <c r="AJ15" s="25">
        <f t="shared" si="10"/>
        <v>2.3925467391983992</v>
      </c>
      <c r="AO15" s="12" t="s">
        <v>138</v>
      </c>
      <c r="AP15" s="12" t="s">
        <v>138</v>
      </c>
      <c r="AQ15" s="12" t="s">
        <v>138</v>
      </c>
      <c r="AR15" s="11">
        <v>11.6</v>
      </c>
      <c r="AS15" s="10">
        <v>58</v>
      </c>
    </row>
    <row r="16" spans="1:49" x14ac:dyDescent="0.25">
      <c r="A16" s="5" t="s">
        <v>42</v>
      </c>
      <c r="B16" s="10">
        <v>38380</v>
      </c>
      <c r="C16" s="10">
        <v>1642692</v>
      </c>
      <c r="D16" s="18">
        <f t="shared" si="0"/>
        <v>42.800729546638877</v>
      </c>
      <c r="E16" s="10">
        <v>1603</v>
      </c>
      <c r="F16" s="10">
        <v>20038</v>
      </c>
      <c r="H16" s="25">
        <f t="shared" si="1"/>
        <v>563.86138613861385</v>
      </c>
      <c r="I16" s="10">
        <v>834</v>
      </c>
      <c r="J16" s="10">
        <v>2718</v>
      </c>
      <c r="L16" s="10">
        <f t="shared" si="2"/>
        <v>21.730067743616466</v>
      </c>
      <c r="M16" s="10">
        <f t="shared" si="3"/>
        <v>70.818134445023446</v>
      </c>
      <c r="N16" s="25">
        <f t="shared" si="4"/>
        <v>92.548202188639905</v>
      </c>
      <c r="O16" s="10">
        <v>1273</v>
      </c>
      <c r="P16" s="10">
        <v>372</v>
      </c>
      <c r="R16" s="25">
        <f t="shared" si="5"/>
        <v>42.860865033871804</v>
      </c>
      <c r="S16" s="10">
        <v>10733</v>
      </c>
      <c r="T16" s="10">
        <v>666</v>
      </c>
      <c r="U16" s="10">
        <v>8401</v>
      </c>
      <c r="W16" s="12">
        <f t="shared" si="6"/>
        <v>515.89369463262108</v>
      </c>
      <c r="X16" s="10">
        <v>2470</v>
      </c>
      <c r="Y16" s="10">
        <v>27</v>
      </c>
      <c r="AA16" s="12">
        <f t="shared" si="7"/>
        <v>1280.2240750390827</v>
      </c>
      <c r="AB16" s="10">
        <v>3524</v>
      </c>
      <c r="AC16" s="10">
        <v>0</v>
      </c>
      <c r="AD16" s="10">
        <v>0</v>
      </c>
      <c r="AE16" s="10">
        <v>0</v>
      </c>
      <c r="AF16" s="12">
        <f>SUM(AB16:AC16:AD16:AE16)/(B16/1000)</f>
        <v>91.818655549765495</v>
      </c>
      <c r="AG16" s="10">
        <v>878592</v>
      </c>
      <c r="AH16">
        <f t="shared" si="8"/>
        <v>22891.922876498174</v>
      </c>
      <c r="AI16" s="25">
        <f t="shared" si="9"/>
        <v>5.5924706803613047</v>
      </c>
      <c r="AJ16" s="25">
        <f t="shared" si="10"/>
        <v>0.40109629953379949</v>
      </c>
      <c r="AO16" s="12" t="s">
        <v>138</v>
      </c>
      <c r="AP16" s="12" t="s">
        <v>138</v>
      </c>
      <c r="AQ16" s="12" t="s">
        <v>138</v>
      </c>
      <c r="AR16" s="11">
        <v>11.2</v>
      </c>
      <c r="AS16" s="10">
        <v>89</v>
      </c>
    </row>
    <row r="17" spans="1:45" x14ac:dyDescent="0.25">
      <c r="A17" s="5" t="s">
        <v>43</v>
      </c>
      <c r="B17" s="10">
        <v>319800</v>
      </c>
      <c r="C17" s="10">
        <v>2149673</v>
      </c>
      <c r="D17" s="18">
        <f t="shared" si="0"/>
        <v>6.7219293308317702</v>
      </c>
      <c r="E17" s="10">
        <v>5799</v>
      </c>
      <c r="F17" s="10">
        <v>70475</v>
      </c>
      <c r="H17" s="25">
        <f t="shared" si="1"/>
        <v>238.50531582238898</v>
      </c>
      <c r="I17" s="10">
        <v>3405</v>
      </c>
      <c r="J17" s="10">
        <v>9998</v>
      </c>
      <c r="L17" s="10">
        <f t="shared" si="2"/>
        <v>10.647279549718574</v>
      </c>
      <c r="M17" s="10">
        <f t="shared" si="3"/>
        <v>31.263289555972481</v>
      </c>
      <c r="N17" s="25">
        <f t="shared" si="4"/>
        <v>41.910569105691053</v>
      </c>
      <c r="O17" s="10">
        <v>3531</v>
      </c>
      <c r="P17" s="10">
        <v>795</v>
      </c>
      <c r="R17" s="25">
        <f t="shared" si="5"/>
        <v>13.527204502814259</v>
      </c>
      <c r="S17" s="10">
        <v>30433</v>
      </c>
      <c r="T17" s="10">
        <v>8756</v>
      </c>
      <c r="U17" s="10">
        <v>8023</v>
      </c>
      <c r="W17" s="12">
        <f t="shared" si="6"/>
        <v>147.62976860537836</v>
      </c>
      <c r="X17" s="10">
        <v>10957</v>
      </c>
      <c r="Y17" s="10">
        <v>135</v>
      </c>
      <c r="AA17" s="12">
        <f t="shared" si="7"/>
        <v>476.25703564727951</v>
      </c>
      <c r="AB17" s="10">
        <v>0</v>
      </c>
      <c r="AC17" s="10">
        <v>44611</v>
      </c>
      <c r="AD17" s="10">
        <v>13851</v>
      </c>
      <c r="AE17" s="10">
        <v>4955</v>
      </c>
      <c r="AF17" s="12">
        <f>SUM(AB17:AC17:AD17:AE17)/(B17/1000)</f>
        <v>198.30206378986867</v>
      </c>
      <c r="AG17" s="10">
        <v>1316892</v>
      </c>
      <c r="AH17">
        <f t="shared" si="8"/>
        <v>4117.8611632270167</v>
      </c>
      <c r="AI17" s="25">
        <f t="shared" si="9"/>
        <v>11.565640918161852</v>
      </c>
      <c r="AJ17" s="25">
        <f t="shared" si="10"/>
        <v>4.8156568647998474</v>
      </c>
      <c r="AO17" s="12" t="s">
        <v>138</v>
      </c>
      <c r="AP17" s="12" t="s">
        <v>138</v>
      </c>
      <c r="AQ17" s="12" t="s">
        <v>138</v>
      </c>
      <c r="AR17" s="11">
        <v>17.600000000000001</v>
      </c>
      <c r="AS17" s="10">
        <v>69</v>
      </c>
    </row>
    <row r="18" spans="1:45" x14ac:dyDescent="0.25">
      <c r="A18" s="5" t="s">
        <v>44</v>
      </c>
      <c r="B18" s="10">
        <v>176000</v>
      </c>
      <c r="C18" s="10">
        <v>2985000</v>
      </c>
      <c r="D18" s="18">
        <f t="shared" si="0"/>
        <v>16.960227272727273</v>
      </c>
      <c r="E18" s="10">
        <v>2435</v>
      </c>
      <c r="F18" s="10">
        <v>66972</v>
      </c>
      <c r="H18" s="25">
        <f t="shared" si="1"/>
        <v>394.35795454545456</v>
      </c>
      <c r="I18" s="10">
        <v>2401</v>
      </c>
      <c r="J18" s="10">
        <v>9436</v>
      </c>
      <c r="K18" s="10">
        <v>100</v>
      </c>
      <c r="L18" s="10">
        <f t="shared" si="2"/>
        <v>13.642045454545455</v>
      </c>
      <c r="M18" s="10">
        <f t="shared" si="3"/>
        <v>53.613636363636367</v>
      </c>
      <c r="N18" s="25">
        <f t="shared" si="4"/>
        <v>67.82386363636364</v>
      </c>
      <c r="O18" s="10">
        <v>5838</v>
      </c>
      <c r="P18" s="10">
        <v>638</v>
      </c>
      <c r="R18" s="25">
        <f t="shared" si="5"/>
        <v>36.795454545454547</v>
      </c>
      <c r="S18" s="10">
        <v>11329</v>
      </c>
      <c r="T18" s="10">
        <v>4040</v>
      </c>
      <c r="U18" s="10">
        <v>5215</v>
      </c>
      <c r="W18" s="12">
        <f t="shared" si="6"/>
        <v>116.95454545454545</v>
      </c>
      <c r="X18" s="10">
        <v>6103</v>
      </c>
      <c r="Y18" s="10">
        <v>55</v>
      </c>
      <c r="AA18" s="12">
        <f t="shared" si="7"/>
        <v>650.9204545454545</v>
      </c>
      <c r="AB18" s="10">
        <v>11609</v>
      </c>
      <c r="AC18" s="10">
        <v>16851</v>
      </c>
      <c r="AD18" s="10">
        <v>7807</v>
      </c>
      <c r="AE18" s="10">
        <v>0</v>
      </c>
      <c r="AF18" s="12">
        <f>SUM(AB18:AC18:AD18:AE18)/(B18/1000)</f>
        <v>206.0625</v>
      </c>
      <c r="AG18" s="10">
        <v>1566355</v>
      </c>
      <c r="AH18">
        <f t="shared" si="8"/>
        <v>8899.744318181818</v>
      </c>
      <c r="AI18" s="25">
        <f t="shared" si="9"/>
        <v>7.3139230889549296</v>
      </c>
      <c r="AJ18" s="25">
        <f t="shared" si="10"/>
        <v>2.3153755055527006</v>
      </c>
      <c r="AO18" s="12" t="s">
        <v>138</v>
      </c>
      <c r="AP18" s="12" t="s">
        <v>138</v>
      </c>
      <c r="AQ18" s="12" t="s">
        <v>138</v>
      </c>
      <c r="AR18" s="11">
        <v>14.7</v>
      </c>
      <c r="AS18" s="10">
        <v>69</v>
      </c>
    </row>
    <row r="19" spans="1:45" x14ac:dyDescent="0.25">
      <c r="A19" s="5" t="s">
        <v>45</v>
      </c>
      <c r="B19" s="10">
        <v>294400</v>
      </c>
      <c r="C19" s="10">
        <v>2266703</v>
      </c>
      <c r="D19" s="18">
        <f t="shared" si="0"/>
        <v>7.6993987771739132</v>
      </c>
      <c r="E19" s="10">
        <v>20005</v>
      </c>
      <c r="F19" s="10">
        <v>52748</v>
      </c>
      <c r="H19" s="25">
        <f t="shared" si="1"/>
        <v>247.12296195652175</v>
      </c>
      <c r="I19" s="10">
        <v>4719</v>
      </c>
      <c r="J19" s="10">
        <v>14761</v>
      </c>
      <c r="L19" s="10">
        <f t="shared" si="2"/>
        <v>16.029211956521742</v>
      </c>
      <c r="M19" s="10">
        <f t="shared" si="3"/>
        <v>50.139266304347828</v>
      </c>
      <c r="N19" s="25">
        <f t="shared" si="4"/>
        <v>66.168478260869577</v>
      </c>
      <c r="O19" s="10">
        <v>4910</v>
      </c>
      <c r="P19" s="10">
        <v>1058</v>
      </c>
      <c r="R19" s="25">
        <f t="shared" si="5"/>
        <v>20.271739130434785</v>
      </c>
      <c r="S19" s="10">
        <v>11901</v>
      </c>
      <c r="T19" s="10">
        <v>10439</v>
      </c>
      <c r="U19" s="10">
        <v>12731</v>
      </c>
      <c r="W19" s="12">
        <f t="shared" si="6"/>
        <v>119.12703804347827</v>
      </c>
      <c r="X19" s="10">
        <v>7735</v>
      </c>
      <c r="Y19" s="10">
        <v>3692</v>
      </c>
      <c r="AA19" s="12">
        <f t="shared" si="7"/>
        <v>491.50475543478262</v>
      </c>
      <c r="AB19" s="10">
        <v>411</v>
      </c>
      <c r="AC19" s="10">
        <v>23066</v>
      </c>
      <c r="AD19" s="10">
        <v>31173</v>
      </c>
      <c r="AE19" s="10">
        <v>0</v>
      </c>
      <c r="AF19" s="12">
        <f>SUM(AB19:AC19:AD19:AE19)/(B19/1000)</f>
        <v>185.63179347826087</v>
      </c>
      <c r="AG19" s="10">
        <v>1382990</v>
      </c>
      <c r="AH19">
        <f t="shared" si="8"/>
        <v>4697.65625</v>
      </c>
      <c r="AI19" s="25">
        <f t="shared" si="9"/>
        <v>10.462765457450885</v>
      </c>
      <c r="AJ19" s="25">
        <f t="shared" si="10"/>
        <v>3.9515831640142012</v>
      </c>
      <c r="AO19" s="12" t="s">
        <v>138</v>
      </c>
      <c r="AP19" s="12" t="s">
        <v>138</v>
      </c>
      <c r="AQ19" s="12" t="s">
        <v>138</v>
      </c>
      <c r="AR19" s="11">
        <v>16.100000000000001</v>
      </c>
      <c r="AS19" s="10">
        <v>57</v>
      </c>
    </row>
    <row r="20" spans="1:45" x14ac:dyDescent="0.25">
      <c r="A20" s="5" t="s">
        <v>46</v>
      </c>
      <c r="B20" s="10">
        <v>207900</v>
      </c>
      <c r="C20" s="10">
        <v>1453851</v>
      </c>
      <c r="D20" s="18">
        <f t="shared" si="0"/>
        <v>6.9930303030303032</v>
      </c>
      <c r="E20" s="10">
        <v>7672</v>
      </c>
      <c r="F20" s="10">
        <v>46334</v>
      </c>
      <c r="H20" s="25">
        <f t="shared" si="1"/>
        <v>259.76911976911975</v>
      </c>
      <c r="I20" s="10">
        <v>2668</v>
      </c>
      <c r="J20" s="10">
        <v>8681</v>
      </c>
      <c r="L20" s="10">
        <f t="shared" si="2"/>
        <v>12.833092833092833</v>
      </c>
      <c r="M20" s="10">
        <f t="shared" si="3"/>
        <v>41.755651755651755</v>
      </c>
      <c r="N20" s="25">
        <f t="shared" si="4"/>
        <v>54.588744588744589</v>
      </c>
      <c r="O20" s="10">
        <v>3404</v>
      </c>
      <c r="P20" s="10">
        <v>571</v>
      </c>
      <c r="R20" s="25">
        <f t="shared" si="5"/>
        <v>19.119769119769121</v>
      </c>
      <c r="S20" s="10">
        <v>10508</v>
      </c>
      <c r="T20" s="10">
        <v>5346</v>
      </c>
      <c r="U20" s="10">
        <v>5350</v>
      </c>
      <c r="W20" s="12">
        <f t="shared" si="6"/>
        <v>101.99134199134198</v>
      </c>
      <c r="X20" s="10">
        <v>5212</v>
      </c>
      <c r="Y20" s="10">
        <v>68</v>
      </c>
      <c r="AA20" s="12">
        <f t="shared" si="7"/>
        <v>460.86580086580085</v>
      </c>
      <c r="AB20" s="10">
        <v>0</v>
      </c>
      <c r="AC20" s="10">
        <v>17294</v>
      </c>
      <c r="AD20" s="10">
        <v>26037</v>
      </c>
      <c r="AE20" s="10">
        <v>0</v>
      </c>
      <c r="AF20" s="12">
        <f>SUM(AB20:AC20:AD20:AE20)/(B20/1000)</f>
        <v>208.42231842231843</v>
      </c>
      <c r="AG20" s="10">
        <v>957556</v>
      </c>
      <c r="AH20">
        <f t="shared" si="8"/>
        <v>4605.8489658489661</v>
      </c>
      <c r="AI20" s="25">
        <f t="shared" si="9"/>
        <v>10.006098860014452</v>
      </c>
      <c r="AJ20" s="25">
        <f t="shared" si="10"/>
        <v>4.5251661521623801</v>
      </c>
      <c r="AO20" s="12" t="s">
        <v>138</v>
      </c>
      <c r="AP20" s="12" t="s">
        <v>138</v>
      </c>
      <c r="AQ20" s="12" t="s">
        <v>138</v>
      </c>
      <c r="AR20" s="11">
        <v>14.6</v>
      </c>
      <c r="AS20" s="10">
        <v>43</v>
      </c>
    </row>
    <row r="21" spans="1:45" x14ac:dyDescent="0.25">
      <c r="A21" s="5" t="s">
        <v>47</v>
      </c>
      <c r="B21" s="10">
        <v>142800</v>
      </c>
      <c r="C21" s="10">
        <v>1713665</v>
      </c>
      <c r="D21" s="18">
        <f t="shared" si="0"/>
        <v>12.000455182072828</v>
      </c>
      <c r="E21" s="10">
        <v>10339</v>
      </c>
      <c r="F21" s="10">
        <v>37840</v>
      </c>
      <c r="H21" s="25">
        <f t="shared" si="1"/>
        <v>337.3879551820728</v>
      </c>
      <c r="I21" s="10">
        <v>2613</v>
      </c>
      <c r="J21" s="10">
        <v>3619</v>
      </c>
      <c r="K21" s="10">
        <v>84</v>
      </c>
      <c r="L21" s="10">
        <f t="shared" si="2"/>
        <v>18.29831932773109</v>
      </c>
      <c r="M21" s="10">
        <f t="shared" si="3"/>
        <v>25.343137254901958</v>
      </c>
      <c r="N21" s="25">
        <f t="shared" si="4"/>
        <v>44.229691876750699</v>
      </c>
      <c r="O21" s="10">
        <v>2494</v>
      </c>
      <c r="P21" s="10">
        <v>412</v>
      </c>
      <c r="R21" s="25">
        <f t="shared" si="5"/>
        <v>20.350140056022408</v>
      </c>
      <c r="S21" s="10">
        <v>18994</v>
      </c>
      <c r="T21" s="10">
        <v>5023</v>
      </c>
      <c r="U21" s="10">
        <v>5803</v>
      </c>
      <c r="W21" s="12">
        <f t="shared" si="6"/>
        <v>208.8235294117647</v>
      </c>
      <c r="X21" s="10">
        <v>4716</v>
      </c>
      <c r="Y21" s="10">
        <v>57</v>
      </c>
      <c r="AA21" s="12">
        <f t="shared" si="7"/>
        <v>644.21568627450972</v>
      </c>
      <c r="AB21" s="10">
        <v>3</v>
      </c>
      <c r="AC21" s="10">
        <v>1015</v>
      </c>
      <c r="AD21" s="10">
        <v>1050</v>
      </c>
      <c r="AE21" s="10">
        <v>0</v>
      </c>
      <c r="AF21" s="12">
        <f>SUM(AB21:AC21:AD21:AE21)/(B21/1000)</f>
        <v>14.481792717086833</v>
      </c>
      <c r="AG21" s="10">
        <v>907402</v>
      </c>
      <c r="AH21">
        <f t="shared" si="8"/>
        <v>6354.3557422969179</v>
      </c>
      <c r="AI21" s="25">
        <f t="shared" si="9"/>
        <v>10.138174700959443</v>
      </c>
      <c r="AJ21" s="25">
        <f t="shared" si="10"/>
        <v>0.22790339893454062</v>
      </c>
      <c r="AO21" s="12" t="s">
        <v>138</v>
      </c>
      <c r="AP21" s="12" t="s">
        <v>138</v>
      </c>
      <c r="AQ21" s="12" t="s">
        <v>138</v>
      </c>
      <c r="AR21" s="11">
        <v>15.2</v>
      </c>
      <c r="AS21" s="10">
        <v>78</v>
      </c>
    </row>
    <row r="22" spans="1:45" x14ac:dyDescent="0.25">
      <c r="A22" s="5" t="s">
        <v>48</v>
      </c>
      <c r="B22" s="10">
        <v>160000</v>
      </c>
      <c r="C22" s="10">
        <v>869478</v>
      </c>
      <c r="D22" s="18">
        <f t="shared" si="0"/>
        <v>5.4342375000000001</v>
      </c>
      <c r="E22" s="10">
        <v>15763</v>
      </c>
      <c r="F22" s="10">
        <v>38358</v>
      </c>
      <c r="H22" s="25">
        <f t="shared" si="1"/>
        <v>338.25625000000002</v>
      </c>
      <c r="I22" s="10">
        <v>5434</v>
      </c>
      <c r="J22" s="10">
        <v>14763</v>
      </c>
      <c r="L22" s="10">
        <f t="shared" si="2"/>
        <v>33.962499999999999</v>
      </c>
      <c r="M22" s="10">
        <f t="shared" si="3"/>
        <v>92.268749999999997</v>
      </c>
      <c r="N22" s="25">
        <f t="shared" si="4"/>
        <v>126.23125</v>
      </c>
      <c r="O22" s="10">
        <v>15089</v>
      </c>
      <c r="P22" s="10">
        <v>641</v>
      </c>
      <c r="R22" s="25">
        <f t="shared" si="5"/>
        <v>98.3125</v>
      </c>
      <c r="S22" s="10">
        <v>38930</v>
      </c>
      <c r="T22" s="10">
        <v>6543</v>
      </c>
      <c r="U22" s="10">
        <v>7303</v>
      </c>
      <c r="W22" s="12">
        <f t="shared" si="6"/>
        <v>329.85</v>
      </c>
      <c r="X22" s="10">
        <v>6485</v>
      </c>
      <c r="Y22" s="10">
        <v>26</v>
      </c>
      <c r="AA22" s="12">
        <f t="shared" si="7"/>
        <v>933.34375</v>
      </c>
      <c r="AB22" s="10">
        <v>2711</v>
      </c>
      <c r="AC22" s="10">
        <v>18476</v>
      </c>
      <c r="AD22" s="10">
        <v>22156</v>
      </c>
      <c r="AE22" s="10">
        <v>0</v>
      </c>
      <c r="AF22" s="12">
        <f>SUM(AB22:AC22:AD22:AE22)/(B22/1000)</f>
        <v>270.89375000000001</v>
      </c>
      <c r="AG22" s="10">
        <v>808993</v>
      </c>
      <c r="AH22">
        <f t="shared" si="8"/>
        <v>5056.2062500000002</v>
      </c>
      <c r="AI22" s="25">
        <f t="shared" si="9"/>
        <v>18.459368622472631</v>
      </c>
      <c r="AJ22" s="25">
        <f t="shared" si="10"/>
        <v>5.3576483356469096</v>
      </c>
      <c r="AO22" s="12" t="s">
        <v>138</v>
      </c>
      <c r="AP22" s="12" t="s">
        <v>138</v>
      </c>
      <c r="AQ22" s="12" t="s">
        <v>138</v>
      </c>
      <c r="AR22" s="11">
        <v>19.399999999999999</v>
      </c>
      <c r="AS22" s="10">
        <v>55</v>
      </c>
    </row>
    <row r="23" spans="1:45" x14ac:dyDescent="0.25">
      <c r="A23" s="5" t="s">
        <v>49</v>
      </c>
      <c r="B23" s="10">
        <v>102400</v>
      </c>
      <c r="C23" s="10">
        <v>2878602</v>
      </c>
      <c r="D23" s="18">
        <f t="shared" si="0"/>
        <v>28.11134765625</v>
      </c>
      <c r="E23" s="10">
        <v>6844</v>
      </c>
      <c r="F23" s="10">
        <v>65275</v>
      </c>
      <c r="H23" s="25">
        <f t="shared" si="1"/>
        <v>704.287109375</v>
      </c>
      <c r="I23" s="10">
        <v>2116</v>
      </c>
      <c r="J23" s="10">
        <v>3031</v>
      </c>
      <c r="L23" s="10">
        <f t="shared" si="2"/>
        <v>20.6640625</v>
      </c>
      <c r="M23" s="10">
        <f t="shared" si="3"/>
        <v>29.599609375</v>
      </c>
      <c r="N23" s="25">
        <f t="shared" si="4"/>
        <v>50.263671875</v>
      </c>
      <c r="O23" s="10">
        <v>2486</v>
      </c>
      <c r="P23" s="10">
        <v>1199</v>
      </c>
      <c r="R23" s="25">
        <f t="shared" si="5"/>
        <v>35.986328125</v>
      </c>
      <c r="S23" s="10">
        <v>14298</v>
      </c>
      <c r="T23" s="10">
        <v>2405</v>
      </c>
      <c r="U23" s="10">
        <v>6284</v>
      </c>
      <c r="W23" s="12">
        <f t="shared" si="6"/>
        <v>224.482421875</v>
      </c>
      <c r="X23" s="10">
        <v>8053</v>
      </c>
      <c r="Y23" s="10">
        <v>53</v>
      </c>
      <c r="AA23" s="12">
        <f t="shared" si="7"/>
        <v>1094.1796875</v>
      </c>
      <c r="AB23" s="10">
        <v>3520</v>
      </c>
      <c r="AC23" s="10">
        <v>7457</v>
      </c>
      <c r="AD23" s="10">
        <v>1108</v>
      </c>
      <c r="AE23" s="10">
        <v>0</v>
      </c>
      <c r="AF23" s="12">
        <f>SUM(AB23:AC23:AD23:AE23)/(B23/1000)</f>
        <v>118.017578125</v>
      </c>
      <c r="AG23" s="10">
        <v>1430283</v>
      </c>
      <c r="AH23">
        <f t="shared" si="8"/>
        <v>13967.607421875</v>
      </c>
      <c r="AI23" s="25">
        <f t="shared" si="9"/>
        <v>7.8336944506786423</v>
      </c>
      <c r="AJ23" s="25">
        <f t="shared" si="10"/>
        <v>0.84493768016539395</v>
      </c>
      <c r="AO23" s="12" t="s">
        <v>138</v>
      </c>
      <c r="AP23" s="12" t="s">
        <v>138</v>
      </c>
      <c r="AQ23" s="12" t="s">
        <v>138</v>
      </c>
      <c r="AR23" s="11">
        <v>12.8</v>
      </c>
      <c r="AS23" s="10">
        <v>62</v>
      </c>
    </row>
    <row r="24" spans="1:45" x14ac:dyDescent="0.25">
      <c r="A24" s="5" t="s">
        <v>50</v>
      </c>
      <c r="B24" s="10">
        <v>204400</v>
      </c>
      <c r="C24" s="10">
        <v>2135232</v>
      </c>
      <c r="D24" s="18">
        <f t="shared" si="0"/>
        <v>10.446340508806262</v>
      </c>
      <c r="E24" s="10">
        <v>13480</v>
      </c>
      <c r="F24" s="10">
        <v>58701</v>
      </c>
      <c r="H24" s="25">
        <f t="shared" si="1"/>
        <v>353.13600782778866</v>
      </c>
      <c r="I24" s="10">
        <v>2915</v>
      </c>
      <c r="J24" s="10">
        <v>12112</v>
      </c>
      <c r="L24" s="10">
        <f t="shared" si="2"/>
        <v>14.261252446183953</v>
      </c>
      <c r="M24" s="10">
        <f t="shared" si="3"/>
        <v>59.256360078277886</v>
      </c>
      <c r="N24" s="25">
        <f t="shared" si="4"/>
        <v>73.517612524461839</v>
      </c>
      <c r="O24" s="10">
        <v>3414</v>
      </c>
      <c r="P24" s="10">
        <v>560</v>
      </c>
      <c r="R24" s="25">
        <f t="shared" si="5"/>
        <v>19.442270058708413</v>
      </c>
      <c r="S24" s="10">
        <v>26569</v>
      </c>
      <c r="T24" s="10">
        <v>6916</v>
      </c>
      <c r="U24" s="10">
        <v>8120</v>
      </c>
      <c r="W24" s="12">
        <f t="shared" si="6"/>
        <v>203.54696673189824</v>
      </c>
      <c r="X24" s="10">
        <v>7808</v>
      </c>
      <c r="Y24" s="10">
        <v>78</v>
      </c>
      <c r="AA24" s="12">
        <f t="shared" si="7"/>
        <v>688.22407045009788</v>
      </c>
      <c r="AB24" s="10">
        <v>13629</v>
      </c>
      <c r="AC24" s="10">
        <v>28593</v>
      </c>
      <c r="AD24" s="10">
        <v>0</v>
      </c>
      <c r="AE24" s="10">
        <v>0</v>
      </c>
      <c r="AF24" s="12">
        <f>SUM(AB24:AC24:AD24:AE24)/(B24/1000)</f>
        <v>206.56555772994128</v>
      </c>
      <c r="AG24" s="10">
        <v>1211757</v>
      </c>
      <c r="AH24">
        <f t="shared" si="8"/>
        <v>5928.3610567514679</v>
      </c>
      <c r="AI24" s="25">
        <f t="shared" si="9"/>
        <v>11.609010717495339</v>
      </c>
      <c r="AJ24" s="25">
        <f t="shared" si="10"/>
        <v>3.4843619636610303</v>
      </c>
      <c r="AO24" s="12" t="s">
        <v>138</v>
      </c>
      <c r="AP24" s="12" t="s">
        <v>138</v>
      </c>
      <c r="AQ24" s="12" t="s">
        <v>138</v>
      </c>
      <c r="AR24" s="11">
        <v>15.9</v>
      </c>
      <c r="AS24" s="10">
        <v>61</v>
      </c>
    </row>
    <row r="25" spans="1:45" x14ac:dyDescent="0.25">
      <c r="A25" s="5" t="s">
        <v>51</v>
      </c>
      <c r="B25" s="10">
        <v>99710</v>
      </c>
      <c r="C25" s="10">
        <v>959158</v>
      </c>
      <c r="D25" s="18">
        <f t="shared" si="0"/>
        <v>9.6194764817972125</v>
      </c>
      <c r="E25" s="10">
        <v>3534</v>
      </c>
      <c r="F25" s="10">
        <v>41740</v>
      </c>
      <c r="H25" s="25">
        <f t="shared" si="1"/>
        <v>454.05676461739046</v>
      </c>
      <c r="I25" s="10">
        <v>1977</v>
      </c>
      <c r="J25" s="10">
        <v>17520</v>
      </c>
      <c r="K25" s="10">
        <v>2329</v>
      </c>
      <c r="L25" s="10">
        <f t="shared" si="2"/>
        <v>19.827499749272892</v>
      </c>
      <c r="M25" s="10">
        <f t="shared" si="3"/>
        <v>175.70955771738042</v>
      </c>
      <c r="N25" s="25">
        <f t="shared" si="4"/>
        <v>218.89479490522515</v>
      </c>
      <c r="O25" s="10">
        <v>3261</v>
      </c>
      <c r="P25" s="10">
        <v>797</v>
      </c>
      <c r="R25" s="25">
        <f t="shared" si="5"/>
        <v>40.698024270384117</v>
      </c>
      <c r="S25" s="10">
        <v>30429</v>
      </c>
      <c r="T25" s="10">
        <v>4551</v>
      </c>
      <c r="U25" s="10">
        <v>10273</v>
      </c>
      <c r="W25" s="12">
        <f t="shared" si="6"/>
        <v>453.84615384615387</v>
      </c>
      <c r="X25" s="10">
        <v>6519</v>
      </c>
      <c r="Y25" s="10">
        <v>2621</v>
      </c>
      <c r="AA25" s="12">
        <f t="shared" si="7"/>
        <v>1259.1615685487916</v>
      </c>
      <c r="AB25" s="10">
        <v>9776</v>
      </c>
      <c r="AC25" s="10">
        <v>11380</v>
      </c>
      <c r="AD25" s="10">
        <v>0</v>
      </c>
      <c r="AE25" s="10">
        <v>0</v>
      </c>
      <c r="AF25" s="12">
        <f>SUM(AB25:AC25:AD25:AE25)/(B25/1000)</f>
        <v>212.1753083943436</v>
      </c>
      <c r="AG25" s="10">
        <v>654671</v>
      </c>
      <c r="AH25">
        <f t="shared" si="8"/>
        <v>6565.7506769631937</v>
      </c>
      <c r="AI25" s="25">
        <f t="shared" si="9"/>
        <v>19.177724383698074</v>
      </c>
      <c r="AJ25" s="25">
        <f t="shared" si="10"/>
        <v>3.2315468380300945</v>
      </c>
      <c r="AO25" s="12" t="s">
        <v>138</v>
      </c>
      <c r="AP25" s="12" t="s">
        <v>138</v>
      </c>
      <c r="AQ25" s="12" t="s">
        <v>138</v>
      </c>
      <c r="AR25" s="11">
        <v>20.100000000000001</v>
      </c>
      <c r="AS25" s="10">
        <v>65</v>
      </c>
    </row>
    <row r="26" spans="1:45" x14ac:dyDescent="0.25">
      <c r="A26" s="5" t="s">
        <v>52</v>
      </c>
      <c r="B26" s="10">
        <v>178500</v>
      </c>
      <c r="C26" s="10">
        <v>1436875</v>
      </c>
      <c r="D26" s="18">
        <f t="shared" si="0"/>
        <v>8.0497198879551828</v>
      </c>
      <c r="E26" s="10">
        <v>5309</v>
      </c>
      <c r="F26" s="10">
        <v>49872</v>
      </c>
      <c r="H26" s="25">
        <f t="shared" si="1"/>
        <v>309.13725490196077</v>
      </c>
      <c r="I26" s="10">
        <v>2861</v>
      </c>
      <c r="J26" s="10">
        <v>11336</v>
      </c>
      <c r="L26" s="10">
        <f t="shared" si="2"/>
        <v>16.028011204481793</v>
      </c>
      <c r="M26" s="10">
        <f t="shared" si="3"/>
        <v>63.50700280112045</v>
      </c>
      <c r="N26" s="25">
        <f t="shared" si="4"/>
        <v>79.535014005602235</v>
      </c>
      <c r="O26" s="10">
        <v>4564</v>
      </c>
      <c r="P26" s="10">
        <v>3234</v>
      </c>
      <c r="R26" s="25">
        <f t="shared" si="5"/>
        <v>43.686274509803923</v>
      </c>
      <c r="S26" s="10">
        <v>22826</v>
      </c>
      <c r="T26" s="10">
        <v>8884</v>
      </c>
      <c r="U26" s="10">
        <v>13589</v>
      </c>
      <c r="W26" s="12">
        <f t="shared" si="6"/>
        <v>253.77591036414566</v>
      </c>
      <c r="X26" s="10">
        <v>5684</v>
      </c>
      <c r="Y26" s="10">
        <v>864</v>
      </c>
      <c r="AA26" s="12">
        <f t="shared" si="7"/>
        <v>722.8179271708683</v>
      </c>
      <c r="AB26" s="10">
        <v>285</v>
      </c>
      <c r="AC26" s="10">
        <v>0</v>
      </c>
      <c r="AD26" s="10">
        <v>0</v>
      </c>
      <c r="AE26" s="10">
        <v>0</v>
      </c>
      <c r="AF26" s="12">
        <f>SUM(AB26:AC26:AD26:AE26)/(B26/1000)</f>
        <v>1.596638655462185</v>
      </c>
      <c r="AG26" s="10">
        <v>925448</v>
      </c>
      <c r="AH26">
        <f t="shared" si="8"/>
        <v>5184.5826330532209</v>
      </c>
      <c r="AI26" s="25">
        <f t="shared" si="9"/>
        <v>13.941680137619834</v>
      </c>
      <c r="AJ26" s="25">
        <f t="shared" si="10"/>
        <v>3.0795895609477795E-2</v>
      </c>
      <c r="AO26" s="12" t="s">
        <v>138</v>
      </c>
      <c r="AP26" s="12" t="s">
        <v>138</v>
      </c>
      <c r="AQ26" s="12" t="s">
        <v>138</v>
      </c>
      <c r="AR26" s="11">
        <v>17.100000000000001</v>
      </c>
      <c r="AS26" s="10">
        <v>57</v>
      </c>
    </row>
    <row r="27" spans="1:45" x14ac:dyDescent="0.25">
      <c r="A27" s="5" t="s">
        <v>53</v>
      </c>
      <c r="B27" s="10">
        <v>242600</v>
      </c>
      <c r="C27" s="10">
        <v>1738830</v>
      </c>
      <c r="D27" s="18">
        <f t="shared" si="0"/>
        <v>7.1674773289365215</v>
      </c>
      <c r="E27" s="10">
        <v>17507</v>
      </c>
      <c r="F27" s="10">
        <v>79066</v>
      </c>
      <c r="H27" s="25">
        <f t="shared" si="1"/>
        <v>398.07502061005772</v>
      </c>
      <c r="I27" s="10">
        <v>7805</v>
      </c>
      <c r="J27" s="10">
        <v>10508</v>
      </c>
      <c r="L27" s="10">
        <f t="shared" si="2"/>
        <v>32.172300082440231</v>
      </c>
      <c r="M27" s="10">
        <f t="shared" si="3"/>
        <v>43.314097279472385</v>
      </c>
      <c r="N27" s="25">
        <f t="shared" si="4"/>
        <v>75.486397361912609</v>
      </c>
      <c r="O27" s="10">
        <v>4941</v>
      </c>
      <c r="P27" s="10">
        <v>49</v>
      </c>
      <c r="R27" s="25">
        <f t="shared" si="5"/>
        <v>20.568837592745261</v>
      </c>
      <c r="S27" s="10">
        <v>25368</v>
      </c>
      <c r="T27" s="10">
        <v>4975</v>
      </c>
      <c r="U27" s="10">
        <v>15204</v>
      </c>
      <c r="W27" s="12">
        <f t="shared" si="6"/>
        <v>187.74525968672714</v>
      </c>
      <c r="X27" s="10">
        <v>12269</v>
      </c>
      <c r="Y27" s="10">
        <v>334</v>
      </c>
      <c r="AA27" s="12">
        <f t="shared" si="7"/>
        <v>733.82522671063475</v>
      </c>
      <c r="AB27" s="10">
        <v>4692</v>
      </c>
      <c r="AC27" s="10">
        <v>2224</v>
      </c>
      <c r="AD27" s="10">
        <v>23083</v>
      </c>
      <c r="AE27" s="10">
        <v>0</v>
      </c>
      <c r="AF27" s="12">
        <f>SUM(AB27:AC27:AD27:AE27)/(B27/1000)</f>
        <v>123.65622423742786</v>
      </c>
      <c r="AG27" s="10">
        <v>1411904</v>
      </c>
      <c r="AH27">
        <f t="shared" si="8"/>
        <v>5819.8845836768342</v>
      </c>
      <c r="AI27" s="25">
        <f t="shared" si="9"/>
        <v>12.608930918816011</v>
      </c>
      <c r="AJ27" s="25">
        <f t="shared" si="10"/>
        <v>2.1247195276732698</v>
      </c>
      <c r="AO27" s="12" t="s">
        <v>138</v>
      </c>
      <c r="AP27" s="12" t="s">
        <v>138</v>
      </c>
      <c r="AQ27" s="12" t="s">
        <v>138</v>
      </c>
      <c r="AR27" s="11">
        <v>18</v>
      </c>
      <c r="AS27" s="10">
        <v>76</v>
      </c>
    </row>
    <row r="28" spans="1:45" x14ac:dyDescent="0.25">
      <c r="A28" s="5" t="s">
        <v>54</v>
      </c>
      <c r="B28" s="10">
        <v>50040</v>
      </c>
      <c r="C28" s="10">
        <v>403967</v>
      </c>
      <c r="D28" s="18">
        <f t="shared" si="0"/>
        <v>8.0728816946442841</v>
      </c>
      <c r="E28" s="10">
        <v>1992</v>
      </c>
      <c r="F28" s="10">
        <v>10446</v>
      </c>
      <c r="H28" s="25">
        <f t="shared" si="1"/>
        <v>248.56115107913669</v>
      </c>
      <c r="I28" s="10">
        <v>902</v>
      </c>
      <c r="J28" s="10">
        <v>2667</v>
      </c>
      <c r="L28" s="10">
        <f t="shared" si="2"/>
        <v>18.025579536370902</v>
      </c>
      <c r="M28" s="10">
        <f t="shared" si="3"/>
        <v>53.297362110311752</v>
      </c>
      <c r="N28" s="25">
        <f t="shared" si="4"/>
        <v>71.322941646682651</v>
      </c>
      <c r="O28" s="10">
        <v>685</v>
      </c>
      <c r="P28" s="10">
        <v>106</v>
      </c>
      <c r="R28" s="25">
        <f t="shared" si="5"/>
        <v>15.807354116706636</v>
      </c>
      <c r="S28" s="10">
        <v>7438</v>
      </c>
      <c r="T28" s="10">
        <v>796</v>
      </c>
      <c r="U28" s="10">
        <v>1690</v>
      </c>
      <c r="W28" s="12">
        <f t="shared" si="6"/>
        <v>198.32134292565948</v>
      </c>
      <c r="X28" s="10">
        <v>1535</v>
      </c>
      <c r="Y28" s="10">
        <v>9</v>
      </c>
      <c r="AA28" s="12">
        <f t="shared" si="7"/>
        <v>564.86810551558756</v>
      </c>
      <c r="AB28" s="10">
        <v>0</v>
      </c>
      <c r="AC28" s="10">
        <v>1568</v>
      </c>
      <c r="AD28" s="10">
        <v>0</v>
      </c>
      <c r="AE28" s="10">
        <v>484</v>
      </c>
      <c r="AF28" s="12">
        <f>SUM(AB28:AC28:AD28:AE28)/(B28/1000)</f>
        <v>41.007194244604314</v>
      </c>
      <c r="AG28" s="10">
        <v>232291</v>
      </c>
      <c r="AH28">
        <f t="shared" si="8"/>
        <v>4642.1063149480415</v>
      </c>
      <c r="AI28" s="25">
        <f t="shared" si="9"/>
        <v>12.168357792596355</v>
      </c>
      <c r="AJ28" s="25">
        <f t="shared" si="10"/>
        <v>0.8833747325552862</v>
      </c>
      <c r="AO28" s="12" t="s">
        <v>138</v>
      </c>
      <c r="AP28" s="12" t="s">
        <v>138</v>
      </c>
      <c r="AQ28" s="12" t="s">
        <v>138</v>
      </c>
      <c r="AR28" s="11">
        <v>14.4</v>
      </c>
      <c r="AS28" s="10">
        <v>55</v>
      </c>
    </row>
    <row r="29" spans="1:45" x14ac:dyDescent="0.25">
      <c r="A29" s="5" t="s">
        <v>55</v>
      </c>
      <c r="B29" s="10">
        <v>346700</v>
      </c>
      <c r="C29" s="10">
        <v>2872476</v>
      </c>
      <c r="D29" s="18">
        <f t="shared" si="0"/>
        <v>8.2851918084799543</v>
      </c>
      <c r="E29" s="10">
        <v>15130</v>
      </c>
      <c r="F29" s="10">
        <v>53526</v>
      </c>
      <c r="H29" s="25">
        <f t="shared" si="1"/>
        <v>198.02711277761753</v>
      </c>
      <c r="I29" s="10">
        <v>3830</v>
      </c>
      <c r="J29" s="10">
        <v>8933</v>
      </c>
      <c r="K29" s="10">
        <v>220</v>
      </c>
      <c r="L29" s="10">
        <f t="shared" si="2"/>
        <v>11.047014710124026</v>
      </c>
      <c r="M29" s="10">
        <f t="shared" si="3"/>
        <v>25.765791750793195</v>
      </c>
      <c r="N29" s="25">
        <f t="shared" si="4"/>
        <v>37.447360830689355</v>
      </c>
      <c r="O29" s="10">
        <v>3775</v>
      </c>
      <c r="P29" s="10">
        <v>1689</v>
      </c>
      <c r="R29" s="25">
        <f t="shared" si="5"/>
        <v>15.760023074704355</v>
      </c>
      <c r="S29" s="10">
        <v>25712</v>
      </c>
      <c r="T29" s="10">
        <v>19171</v>
      </c>
      <c r="U29" s="10">
        <v>20952</v>
      </c>
      <c r="W29" s="12">
        <f t="shared" si="6"/>
        <v>189.8903951543121</v>
      </c>
      <c r="X29" s="10">
        <v>6875</v>
      </c>
      <c r="Y29" s="10">
        <v>102</v>
      </c>
      <c r="AA29" s="12">
        <f t="shared" si="7"/>
        <v>461.24891837323338</v>
      </c>
      <c r="AB29" s="10">
        <v>0</v>
      </c>
      <c r="AC29" s="10">
        <v>53993</v>
      </c>
      <c r="AD29" s="10">
        <v>23115</v>
      </c>
      <c r="AE29" s="10">
        <v>4022</v>
      </c>
      <c r="AF29" s="12">
        <f>SUM(AB29:AC29:AD29:AE29)/(B29/1000)</f>
        <v>234.00634554369773</v>
      </c>
      <c r="AG29" s="10">
        <v>1818345</v>
      </c>
      <c r="AH29">
        <f t="shared" si="8"/>
        <v>5244.7216613787141</v>
      </c>
      <c r="AI29" s="25">
        <f t="shared" si="9"/>
        <v>8.7945356904217835</v>
      </c>
      <c r="AJ29" s="25">
        <f t="shared" si="10"/>
        <v>4.4617495579771713</v>
      </c>
      <c r="AO29" s="12" t="s">
        <v>138</v>
      </c>
      <c r="AP29" s="12" t="s">
        <v>138</v>
      </c>
      <c r="AQ29" s="12" t="s">
        <v>138</v>
      </c>
      <c r="AR29" s="11">
        <v>13.4</v>
      </c>
      <c r="AS29" s="10">
        <v>54</v>
      </c>
    </row>
    <row r="30" spans="1:45" x14ac:dyDescent="0.25">
      <c r="A30" s="5" t="s">
        <v>56</v>
      </c>
      <c r="B30" s="10">
        <v>130000</v>
      </c>
      <c r="C30" s="10">
        <v>9959433</v>
      </c>
      <c r="D30" s="18">
        <f t="shared" si="0"/>
        <v>76.611023076923075</v>
      </c>
      <c r="E30" s="10">
        <v>11623</v>
      </c>
      <c r="F30" s="10">
        <v>101729</v>
      </c>
      <c r="H30" s="25">
        <f t="shared" si="1"/>
        <v>871.93846153846152</v>
      </c>
      <c r="I30" s="10">
        <v>2475</v>
      </c>
      <c r="J30" s="10">
        <v>5444</v>
      </c>
      <c r="L30" s="10">
        <f t="shared" si="2"/>
        <v>19.03846153846154</v>
      </c>
      <c r="M30" s="10">
        <f t="shared" si="3"/>
        <v>41.876923076923077</v>
      </c>
      <c r="N30" s="25">
        <f t="shared" si="4"/>
        <v>60.915384615384617</v>
      </c>
      <c r="O30" s="10">
        <v>3257</v>
      </c>
      <c r="P30" s="10">
        <v>1818</v>
      </c>
      <c r="R30" s="25">
        <f t="shared" si="5"/>
        <v>39.03846153846154</v>
      </c>
      <c r="S30" s="10">
        <v>17359</v>
      </c>
      <c r="T30" s="10">
        <v>3231</v>
      </c>
      <c r="U30" s="10">
        <v>23453</v>
      </c>
      <c r="W30" s="12">
        <f t="shared" si="6"/>
        <v>338.7923076923077</v>
      </c>
      <c r="X30" s="10">
        <v>7124</v>
      </c>
      <c r="Y30" s="10">
        <v>48</v>
      </c>
      <c r="AA30" s="12">
        <f t="shared" si="7"/>
        <v>1365.8538461538462</v>
      </c>
      <c r="AB30" s="10">
        <v>57308</v>
      </c>
      <c r="AC30" s="10">
        <v>2311</v>
      </c>
      <c r="AD30" s="10">
        <v>5508</v>
      </c>
      <c r="AE30" s="10">
        <v>0</v>
      </c>
      <c r="AF30" s="12">
        <f>SUM(AB30:AC30:AD30:AE30)/(B30/1000)</f>
        <v>500.97692307692307</v>
      </c>
      <c r="AG30" s="10">
        <v>4474842</v>
      </c>
      <c r="AH30">
        <f t="shared" si="8"/>
        <v>34421.86153846154</v>
      </c>
      <c r="AI30" s="25">
        <f t="shared" si="9"/>
        <v>3.9679836740604468</v>
      </c>
      <c r="AJ30" s="25">
        <f t="shared" si="10"/>
        <v>1.4554033416151899</v>
      </c>
      <c r="AO30" s="12" t="s">
        <v>138</v>
      </c>
      <c r="AP30" s="12" t="s">
        <v>138</v>
      </c>
      <c r="AQ30" s="12" t="s">
        <v>138</v>
      </c>
      <c r="AR30" s="11">
        <v>11</v>
      </c>
      <c r="AS30" s="10">
        <v>61</v>
      </c>
    </row>
    <row r="31" spans="1:45" x14ac:dyDescent="0.25">
      <c r="A31" s="5" t="s">
        <v>57</v>
      </c>
      <c r="B31" s="10">
        <v>146800</v>
      </c>
      <c r="C31" s="10">
        <v>1077312</v>
      </c>
      <c r="D31" s="18">
        <f t="shared" si="0"/>
        <v>7.3386376021798361</v>
      </c>
      <c r="E31" s="10">
        <v>20157</v>
      </c>
      <c r="F31" s="10">
        <v>33509</v>
      </c>
      <c r="H31" s="25">
        <f t="shared" si="1"/>
        <v>365.57220708446863</v>
      </c>
      <c r="I31" s="10">
        <v>4427</v>
      </c>
      <c r="J31" s="10">
        <v>15016</v>
      </c>
      <c r="K31" s="10">
        <v>3091</v>
      </c>
      <c r="L31" s="10">
        <f t="shared" si="2"/>
        <v>30.156675749318797</v>
      </c>
      <c r="M31" s="10">
        <f t="shared" si="3"/>
        <v>102.28882833787465</v>
      </c>
      <c r="N31" s="25">
        <f t="shared" si="4"/>
        <v>153.50136239782015</v>
      </c>
      <c r="O31" s="10">
        <v>2746</v>
      </c>
      <c r="P31" s="10">
        <v>771</v>
      </c>
      <c r="R31" s="25">
        <f t="shared" si="5"/>
        <v>23.957765667574929</v>
      </c>
      <c r="S31" s="10">
        <v>27656</v>
      </c>
      <c r="T31" s="10">
        <v>11975</v>
      </c>
      <c r="U31" s="10">
        <v>5835</v>
      </c>
      <c r="W31" s="12">
        <f t="shared" si="6"/>
        <v>309.71389645776566</v>
      </c>
      <c r="X31" s="10">
        <v>5721</v>
      </c>
      <c r="Y31" s="10">
        <v>2882</v>
      </c>
      <c r="AA31" s="12">
        <f t="shared" si="7"/>
        <v>911.34877384196182</v>
      </c>
      <c r="AB31" s="10">
        <v>1689</v>
      </c>
      <c r="AC31" s="10">
        <v>47654</v>
      </c>
      <c r="AD31" s="10">
        <v>89061</v>
      </c>
      <c r="AE31" s="10">
        <v>41434</v>
      </c>
      <c r="AF31" s="12">
        <f>SUM(AB31:AC31:AD31:AE31)/(B31/1000)</f>
        <v>1225.0544959128065</v>
      </c>
      <c r="AG31" s="10">
        <v>1018806</v>
      </c>
      <c r="AH31">
        <f t="shared" si="8"/>
        <v>6940.0953678474107</v>
      </c>
      <c r="AI31" s="25">
        <f t="shared" si="9"/>
        <v>13.131646260426422</v>
      </c>
      <c r="AJ31" s="25">
        <f t="shared" si="10"/>
        <v>17.651839506245548</v>
      </c>
      <c r="AO31" s="12" t="s">
        <v>138</v>
      </c>
      <c r="AP31" s="12" t="s">
        <v>138</v>
      </c>
      <c r="AQ31" s="12" t="s">
        <v>138</v>
      </c>
      <c r="AR31" s="11">
        <v>14.9</v>
      </c>
      <c r="AS31" s="10">
        <v>42</v>
      </c>
    </row>
  </sheetData>
  <mergeCells count="7">
    <mergeCell ref="AK1:AQ1"/>
    <mergeCell ref="AR1:AS1"/>
    <mergeCell ref="E1:G1"/>
    <mergeCell ref="I1:K1"/>
    <mergeCell ref="O1:Q1"/>
    <mergeCell ref="S1:V1"/>
    <mergeCell ref="AB1:AC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40</vt:i4>
      </vt:variant>
    </vt:vector>
  </HeadingPairs>
  <TitlesOfParts>
    <vt:vector size="60" baseType="lpstr">
      <vt:lpstr>Key</vt:lpstr>
      <vt:lpstr>a=1922-23</vt:lpstr>
      <vt:lpstr>b=1923-24</vt:lpstr>
      <vt:lpstr>c=1924-25</vt:lpstr>
      <vt:lpstr>d=1925-26</vt:lpstr>
      <vt:lpstr>e=1926-27</vt:lpstr>
      <vt:lpstr>f=1927-28</vt:lpstr>
      <vt:lpstr>g=1928-29</vt:lpstr>
      <vt:lpstr>h=1929-30</vt:lpstr>
      <vt:lpstr>i=1930-31</vt:lpstr>
      <vt:lpstr>j=1931-32</vt:lpstr>
      <vt:lpstr>k=1932-33</vt:lpstr>
      <vt:lpstr>l=1933-34</vt:lpstr>
      <vt:lpstr>m=1934-35</vt:lpstr>
      <vt:lpstr>n=1935-36</vt:lpstr>
      <vt:lpstr>o=1936-37</vt:lpstr>
      <vt:lpstr>average 1934-37</vt:lpstr>
      <vt:lpstr>average 1922-26</vt:lpstr>
      <vt:lpstr>CORR 1934-7</vt:lpstr>
      <vt:lpstr>CORR 1922-6</vt:lpstr>
      <vt:lpstr>acrude_death_rate</vt:lpstr>
      <vt:lpstr>ahousing_as_percent_total</vt:lpstr>
      <vt:lpstr>ainfant_mortality_rate</vt:lpstr>
      <vt:lpstr>aMCW_per_thou</vt:lpstr>
      <vt:lpstr>aPercent_conservative</vt:lpstr>
      <vt:lpstr>apercent_Labour</vt:lpstr>
      <vt:lpstr>apercent_Lib</vt:lpstr>
      <vt:lpstr>aPH_as_percent_total</vt:lpstr>
      <vt:lpstr>aPopulation</vt:lpstr>
      <vt:lpstr>aRateable_value</vt:lpstr>
      <vt:lpstr>aRV_per_head</vt:lpstr>
      <vt:lpstr>aTB_per_thou</vt:lpstr>
      <vt:lpstr>atotal_amenities_per_thou</vt:lpstr>
      <vt:lpstr>aTotal_env_per_thousand</vt:lpstr>
      <vt:lpstr>atotal_housing_per_thou</vt:lpstr>
      <vt:lpstr>atotal_personal_per_thou</vt:lpstr>
      <vt:lpstr>atotal_PH_per_thou</vt:lpstr>
      <vt:lpstr>atotal_prev_per_thou</vt:lpstr>
      <vt:lpstr>atotal_RF_exp_per_thou</vt:lpstr>
      <vt:lpstr>bpercent_Lib</vt:lpstr>
      <vt:lpstr>crude_death_rate</vt:lpstr>
      <vt:lpstr>housing_as_percent_total</vt:lpstr>
      <vt:lpstr>infant_mortality_rate</vt:lpstr>
      <vt:lpstr>MCW_per_thou</vt:lpstr>
      <vt:lpstr>Percent_conservative</vt:lpstr>
      <vt:lpstr>percent_Labour</vt:lpstr>
      <vt:lpstr>percent_Lib</vt:lpstr>
      <vt:lpstr>PH_as_percent_total</vt:lpstr>
      <vt:lpstr>Population</vt:lpstr>
      <vt:lpstr>Population1</vt:lpstr>
      <vt:lpstr>Rateable_value</vt:lpstr>
      <vt:lpstr>RV_per_head</vt:lpstr>
      <vt:lpstr>TB_per_thou</vt:lpstr>
      <vt:lpstr>total_amenities_per_thou</vt:lpstr>
      <vt:lpstr>Total_env_per_thousand</vt:lpstr>
      <vt:lpstr>total_housing_per_thou</vt:lpstr>
      <vt:lpstr>total_personal_per_thou</vt:lpstr>
      <vt:lpstr>total_PH_per_thou</vt:lpstr>
      <vt:lpstr>total_prev_per_thou</vt:lpstr>
      <vt:lpstr>total_RF_exp_per_thou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dc:creator>
  <cp:lastModifiedBy>Jane</cp:lastModifiedBy>
  <dcterms:created xsi:type="dcterms:W3CDTF">2014-05-28T12:34:43Z</dcterms:created>
  <dcterms:modified xsi:type="dcterms:W3CDTF">2016-05-10T14:26:20Z</dcterms:modified>
</cp:coreProperties>
</file>