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ResIn work\PhD Amsterdam\bibliometrics\"/>
    </mc:Choice>
  </mc:AlternateContent>
  <bookViews>
    <workbookView xWindow="0" yWindow="0" windowWidth="23040" windowHeight="8256" tabRatio="779"/>
  </bookViews>
  <sheets>
    <sheet name="Investment" sheetId="2" r:id="rId1"/>
    <sheet name="Investment proportions" sheetId="8" r:id="rId2"/>
    <sheet name="Publication numbers" sheetId="1" r:id="rId3"/>
    <sheet name="Pub proportions" sheetId="7" r:id="rId4"/>
    <sheet name="citations" sheetId="9" r:id="rId5"/>
    <sheet name="citations proportions" sheetId="10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2" l="1"/>
  <c r="C51" i="2"/>
  <c r="D51" i="2"/>
  <c r="B51" i="2"/>
  <c r="E41" i="9" l="1"/>
  <c r="E41" i="1"/>
  <c r="C41" i="1"/>
  <c r="D41" i="1"/>
  <c r="B41" i="1"/>
  <c r="E50" i="2"/>
  <c r="C41" i="9"/>
  <c r="D41" i="9"/>
  <c r="B41" i="9"/>
  <c r="P21" i="9"/>
  <c r="O21" i="9"/>
  <c r="S20" i="9"/>
  <c r="R20" i="9"/>
  <c r="R21" i="9" s="1"/>
  <c r="Q20" i="9"/>
  <c r="Q21" i="9" s="1"/>
  <c r="P20" i="9"/>
  <c r="O20" i="9"/>
  <c r="N20" i="9"/>
  <c r="N21" i="9" s="1"/>
  <c r="J21" i="9"/>
  <c r="I21" i="9"/>
  <c r="M20" i="9"/>
  <c r="L20" i="9"/>
  <c r="L21" i="9" s="1"/>
  <c r="K20" i="9"/>
  <c r="K21" i="9" s="1"/>
  <c r="J20" i="9"/>
  <c r="I20" i="9"/>
  <c r="H20" i="9"/>
  <c r="H21" i="9" s="1"/>
  <c r="G21" i="9"/>
  <c r="F21" i="9"/>
  <c r="E21" i="9"/>
  <c r="D21" i="9"/>
  <c r="C21" i="9"/>
  <c r="B21" i="9"/>
  <c r="G20" i="9"/>
  <c r="C20" i="9"/>
  <c r="D20" i="9"/>
  <c r="E20" i="9"/>
  <c r="F20" i="9"/>
  <c r="B20" i="9"/>
  <c r="S21" i="1"/>
  <c r="M21" i="1"/>
  <c r="G21" i="1"/>
  <c r="R21" i="1"/>
  <c r="Q21" i="1"/>
  <c r="P21" i="1"/>
  <c r="O21" i="1"/>
  <c r="N21" i="1"/>
  <c r="L21" i="1"/>
  <c r="K21" i="1"/>
  <c r="J21" i="1"/>
  <c r="I21" i="1"/>
  <c r="H21" i="1"/>
  <c r="F21" i="1"/>
  <c r="E21" i="1"/>
  <c r="D21" i="1"/>
  <c r="C21" i="1"/>
  <c r="B21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B20" i="1"/>
  <c r="R21" i="2"/>
  <c r="Q21" i="2"/>
  <c r="P21" i="2"/>
  <c r="O21" i="2"/>
  <c r="S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B20" i="2"/>
  <c r="C50" i="2"/>
  <c r="D50" i="2"/>
  <c r="B50" i="2"/>
  <c r="L4" i="10"/>
  <c r="M4" i="10"/>
  <c r="N4" i="10"/>
  <c r="O4" i="10"/>
  <c r="P4" i="10"/>
  <c r="L5" i="10"/>
  <c r="M5" i="10"/>
  <c r="N5" i="10"/>
  <c r="O5" i="10"/>
  <c r="P5" i="10"/>
  <c r="L6" i="10"/>
  <c r="M6" i="10"/>
  <c r="N6" i="10"/>
  <c r="O6" i="10"/>
  <c r="P6" i="10"/>
  <c r="L7" i="10"/>
  <c r="M7" i="10"/>
  <c r="N7" i="10"/>
  <c r="O7" i="10"/>
  <c r="P7" i="10"/>
  <c r="L8" i="10"/>
  <c r="M8" i="10"/>
  <c r="N8" i="10"/>
  <c r="O8" i="10"/>
  <c r="P8" i="10"/>
  <c r="L9" i="10"/>
  <c r="M9" i="10"/>
  <c r="N9" i="10"/>
  <c r="O9" i="10"/>
  <c r="P9" i="10"/>
  <c r="L10" i="10"/>
  <c r="M10" i="10"/>
  <c r="N10" i="10"/>
  <c r="O10" i="10"/>
  <c r="P10" i="10"/>
  <c r="L11" i="10"/>
  <c r="M11" i="10"/>
  <c r="N11" i="10"/>
  <c r="O11" i="10"/>
  <c r="P11" i="10"/>
  <c r="L12" i="10"/>
  <c r="M12" i="10"/>
  <c r="N12" i="10"/>
  <c r="O12" i="10"/>
  <c r="P12" i="10"/>
  <c r="L13" i="10"/>
  <c r="M13" i="10"/>
  <c r="N13" i="10"/>
  <c r="O13" i="10"/>
  <c r="P13" i="10"/>
  <c r="L14" i="10"/>
  <c r="M14" i="10"/>
  <c r="N14" i="10"/>
  <c r="O14" i="10"/>
  <c r="P14" i="10"/>
  <c r="L15" i="10"/>
  <c r="M15" i="10"/>
  <c r="N15" i="10"/>
  <c r="O15" i="10"/>
  <c r="P15" i="10"/>
  <c r="L16" i="10"/>
  <c r="M16" i="10"/>
  <c r="N16" i="10"/>
  <c r="O16" i="10"/>
  <c r="P16" i="10"/>
  <c r="L17" i="10"/>
  <c r="M17" i="10"/>
  <c r="N17" i="10"/>
  <c r="O17" i="10"/>
  <c r="P17" i="10"/>
  <c r="L18" i="10"/>
  <c r="M18" i="10"/>
  <c r="N18" i="10"/>
  <c r="O18" i="10"/>
  <c r="P18" i="10"/>
  <c r="L19" i="10"/>
  <c r="M19" i="10"/>
  <c r="N19" i="10"/>
  <c r="O19" i="10"/>
  <c r="P19" i="10"/>
  <c r="P3" i="10"/>
  <c r="O3" i="10"/>
  <c r="N3" i="10"/>
  <c r="M3" i="10"/>
  <c r="M25" i="10" s="1"/>
  <c r="L3" i="10"/>
  <c r="G4" i="10"/>
  <c r="H4" i="10"/>
  <c r="I4" i="10"/>
  <c r="J4" i="10"/>
  <c r="K4" i="10"/>
  <c r="G5" i="10"/>
  <c r="H5" i="10"/>
  <c r="I5" i="10"/>
  <c r="J5" i="10"/>
  <c r="K5" i="10"/>
  <c r="G6" i="10"/>
  <c r="H6" i="10"/>
  <c r="I6" i="10"/>
  <c r="J6" i="10"/>
  <c r="K6" i="10"/>
  <c r="G7" i="10"/>
  <c r="H7" i="10"/>
  <c r="I7" i="10"/>
  <c r="J7" i="10"/>
  <c r="K7" i="10"/>
  <c r="G8" i="10"/>
  <c r="H8" i="10"/>
  <c r="I8" i="10"/>
  <c r="J8" i="10"/>
  <c r="K8" i="10"/>
  <c r="G9" i="10"/>
  <c r="H9" i="10"/>
  <c r="I9" i="10"/>
  <c r="J9" i="10"/>
  <c r="K9" i="10"/>
  <c r="G10" i="10"/>
  <c r="H10" i="10"/>
  <c r="I10" i="10"/>
  <c r="J10" i="10"/>
  <c r="K10" i="10"/>
  <c r="G11" i="10"/>
  <c r="H11" i="10"/>
  <c r="I11" i="10"/>
  <c r="J11" i="10"/>
  <c r="K11" i="10"/>
  <c r="G12" i="10"/>
  <c r="H12" i="10"/>
  <c r="I12" i="10"/>
  <c r="J12" i="10"/>
  <c r="K12" i="10"/>
  <c r="G13" i="10"/>
  <c r="H13" i="10"/>
  <c r="I13" i="10"/>
  <c r="J13" i="10"/>
  <c r="K13" i="10"/>
  <c r="G14" i="10"/>
  <c r="H14" i="10"/>
  <c r="I14" i="10"/>
  <c r="J14" i="10"/>
  <c r="K14" i="10"/>
  <c r="G15" i="10"/>
  <c r="H15" i="10"/>
  <c r="I15" i="10"/>
  <c r="J15" i="10"/>
  <c r="K15" i="10"/>
  <c r="G16" i="10"/>
  <c r="H16" i="10"/>
  <c r="I16" i="10"/>
  <c r="J16" i="10"/>
  <c r="K16" i="10"/>
  <c r="G17" i="10"/>
  <c r="H17" i="10"/>
  <c r="I17" i="10"/>
  <c r="J17" i="10"/>
  <c r="K17" i="10"/>
  <c r="G18" i="10"/>
  <c r="H18" i="10"/>
  <c r="I18" i="10"/>
  <c r="J18" i="10"/>
  <c r="K18" i="10"/>
  <c r="G19" i="10"/>
  <c r="H19" i="10"/>
  <c r="I19" i="10"/>
  <c r="J19" i="10"/>
  <c r="K19" i="10"/>
  <c r="K3" i="10"/>
  <c r="J3" i="10"/>
  <c r="I3" i="10"/>
  <c r="I25" i="10" s="1"/>
  <c r="H3" i="10"/>
  <c r="G3" i="10"/>
  <c r="B4" i="10"/>
  <c r="C4" i="10"/>
  <c r="D4" i="10"/>
  <c r="E4" i="10"/>
  <c r="F4" i="10"/>
  <c r="B5" i="10"/>
  <c r="C5" i="10"/>
  <c r="D5" i="10"/>
  <c r="E5" i="10"/>
  <c r="F5" i="10"/>
  <c r="B6" i="10"/>
  <c r="C6" i="10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0" i="10"/>
  <c r="C10" i="10"/>
  <c r="D10" i="10"/>
  <c r="E10" i="10"/>
  <c r="F10" i="10"/>
  <c r="B11" i="10"/>
  <c r="C11" i="10"/>
  <c r="D11" i="10"/>
  <c r="E11" i="10"/>
  <c r="F11" i="10"/>
  <c r="B12" i="10"/>
  <c r="C12" i="10"/>
  <c r="D12" i="10"/>
  <c r="E12" i="10"/>
  <c r="F12" i="10"/>
  <c r="B13" i="10"/>
  <c r="C13" i="10"/>
  <c r="D13" i="10"/>
  <c r="E13" i="10"/>
  <c r="F13" i="10"/>
  <c r="B14" i="10"/>
  <c r="C14" i="10"/>
  <c r="D14" i="10"/>
  <c r="E14" i="10"/>
  <c r="F14" i="10"/>
  <c r="B15" i="10"/>
  <c r="C15" i="10"/>
  <c r="D15" i="10"/>
  <c r="E15" i="10"/>
  <c r="F15" i="10"/>
  <c r="B16" i="10"/>
  <c r="C16" i="10"/>
  <c r="D16" i="10"/>
  <c r="E16" i="10"/>
  <c r="F16" i="10"/>
  <c r="B17" i="10"/>
  <c r="C17" i="10"/>
  <c r="D17" i="10"/>
  <c r="E17" i="10"/>
  <c r="F17" i="10"/>
  <c r="B18" i="10"/>
  <c r="C18" i="10"/>
  <c r="D18" i="10"/>
  <c r="E18" i="10"/>
  <c r="F18" i="10"/>
  <c r="B19" i="10"/>
  <c r="C19" i="10"/>
  <c r="D19" i="10"/>
  <c r="E19" i="10"/>
  <c r="F19" i="10"/>
  <c r="F3" i="10"/>
  <c r="E3" i="10"/>
  <c r="E25" i="10" s="1"/>
  <c r="D3" i="10"/>
  <c r="C3" i="10"/>
  <c r="B3" i="10"/>
  <c r="S3" i="9"/>
  <c r="S21" i="9" l="1"/>
  <c r="M21" i="9"/>
  <c r="D26" i="10"/>
  <c r="H26" i="10"/>
  <c r="L26" i="10"/>
  <c r="P26" i="10"/>
  <c r="B25" i="10"/>
  <c r="F23" i="10"/>
  <c r="J23" i="10"/>
  <c r="N23" i="10"/>
  <c r="C22" i="10"/>
  <c r="F22" i="10"/>
  <c r="B23" i="10"/>
  <c r="D25" i="10"/>
  <c r="E23" i="10"/>
  <c r="G22" i="10"/>
  <c r="K22" i="10"/>
  <c r="H25" i="10"/>
  <c r="I23" i="10"/>
  <c r="J22" i="10"/>
  <c r="O22" i="10"/>
  <c r="N22" i="10"/>
  <c r="P25" i="10"/>
  <c r="L25" i="10"/>
  <c r="M23" i="10"/>
  <c r="K21" i="10"/>
  <c r="O26" i="10"/>
  <c r="K26" i="10"/>
  <c r="G26" i="10"/>
  <c r="C26" i="10"/>
  <c r="N21" i="10"/>
  <c r="J21" i="10"/>
  <c r="F21" i="10"/>
  <c r="B22" i="10"/>
  <c r="M22" i="10"/>
  <c r="I22" i="10"/>
  <c r="E22" i="10"/>
  <c r="P23" i="10"/>
  <c r="L23" i="10"/>
  <c r="H23" i="10"/>
  <c r="D23" i="10"/>
  <c r="O25" i="10"/>
  <c r="K25" i="10"/>
  <c r="G25" i="10"/>
  <c r="C25" i="10"/>
  <c r="N26" i="10"/>
  <c r="J26" i="10"/>
  <c r="F26" i="10"/>
  <c r="O21" i="10"/>
  <c r="C21" i="10"/>
  <c r="B21" i="10"/>
  <c r="M21" i="10"/>
  <c r="I21" i="10"/>
  <c r="E21" i="10"/>
  <c r="P22" i="10"/>
  <c r="L22" i="10"/>
  <c r="H22" i="10"/>
  <c r="D22" i="10"/>
  <c r="O23" i="10"/>
  <c r="K23" i="10"/>
  <c r="G23" i="10"/>
  <c r="C23" i="10"/>
  <c r="N25" i="10"/>
  <c r="J25" i="10"/>
  <c r="F25" i="10"/>
  <c r="B26" i="10"/>
  <c r="M26" i="10"/>
  <c r="I26" i="10"/>
  <c r="E26" i="10"/>
  <c r="G21" i="10"/>
  <c r="P21" i="10"/>
  <c r="L21" i="10"/>
  <c r="H21" i="10"/>
  <c r="D21" i="10"/>
  <c r="S11" i="9"/>
  <c r="S12" i="9"/>
  <c r="S13" i="9"/>
  <c r="S14" i="9"/>
  <c r="S15" i="9"/>
  <c r="S16" i="9"/>
  <c r="S17" i="9"/>
  <c r="S18" i="9"/>
  <c r="S19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3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S10" i="9"/>
  <c r="S9" i="9"/>
  <c r="S8" i="9"/>
  <c r="S7" i="9"/>
  <c r="S6" i="9"/>
  <c r="S5" i="9"/>
  <c r="S4" i="9"/>
  <c r="G4" i="9"/>
  <c r="G3" i="9"/>
  <c r="M3" i="8"/>
  <c r="L3" i="8"/>
  <c r="K3" i="8"/>
  <c r="J3" i="8"/>
  <c r="I3" i="8"/>
  <c r="H3" i="8"/>
  <c r="G3" i="8"/>
  <c r="F3" i="8"/>
  <c r="C27" i="2"/>
  <c r="D27" i="2"/>
  <c r="E27" i="2"/>
  <c r="H27" i="2"/>
  <c r="I27" i="2"/>
  <c r="J27" i="2"/>
  <c r="K27" i="2"/>
  <c r="N27" i="2"/>
  <c r="O27" i="2"/>
  <c r="P27" i="2"/>
  <c r="Q27" i="2"/>
  <c r="C28" i="2"/>
  <c r="D28" i="2"/>
  <c r="E28" i="2"/>
  <c r="H28" i="2"/>
  <c r="I28" i="2"/>
  <c r="J28" i="2"/>
  <c r="K28" i="2"/>
  <c r="N28" i="2"/>
  <c r="O28" i="2"/>
  <c r="P28" i="2"/>
  <c r="Q28" i="2"/>
  <c r="B28" i="2"/>
  <c r="B27" i="2"/>
  <c r="C24" i="2"/>
  <c r="D24" i="2"/>
  <c r="E24" i="2"/>
  <c r="H24" i="2"/>
  <c r="I24" i="2"/>
  <c r="J24" i="2"/>
  <c r="K24" i="2"/>
  <c r="N24" i="2"/>
  <c r="O24" i="2"/>
  <c r="P24" i="2"/>
  <c r="Q24" i="2"/>
  <c r="C25" i="2"/>
  <c r="D25" i="2"/>
  <c r="E25" i="2"/>
  <c r="H25" i="2"/>
  <c r="I25" i="2"/>
  <c r="J25" i="2"/>
  <c r="K25" i="2"/>
  <c r="N25" i="2"/>
  <c r="O25" i="2"/>
  <c r="P25" i="2"/>
  <c r="Q25" i="2"/>
  <c r="B25" i="2"/>
  <c r="B24" i="2"/>
  <c r="C23" i="2"/>
  <c r="D23" i="2"/>
  <c r="E23" i="2"/>
  <c r="H23" i="2"/>
  <c r="I23" i="2"/>
  <c r="J23" i="2"/>
  <c r="K23" i="2"/>
  <c r="N23" i="2"/>
  <c r="O23" i="2"/>
  <c r="P23" i="2"/>
  <c r="Q23" i="2"/>
  <c r="B23" i="2"/>
  <c r="L4" i="7"/>
  <c r="M4" i="7"/>
  <c r="N4" i="7"/>
  <c r="O4" i="7"/>
  <c r="P4" i="7"/>
  <c r="L5" i="7"/>
  <c r="M5" i="7"/>
  <c r="N5" i="7"/>
  <c r="O5" i="7"/>
  <c r="P5" i="7"/>
  <c r="L6" i="7"/>
  <c r="M6" i="7"/>
  <c r="N6" i="7"/>
  <c r="O6" i="7"/>
  <c r="P6" i="7"/>
  <c r="L7" i="7"/>
  <c r="M7" i="7"/>
  <c r="N7" i="7"/>
  <c r="O7" i="7"/>
  <c r="P7" i="7"/>
  <c r="L8" i="7"/>
  <c r="M8" i="7"/>
  <c r="N8" i="7"/>
  <c r="O8" i="7"/>
  <c r="P8" i="7"/>
  <c r="L9" i="7"/>
  <c r="M9" i="7"/>
  <c r="N9" i="7"/>
  <c r="O9" i="7"/>
  <c r="P9" i="7"/>
  <c r="L10" i="7"/>
  <c r="M10" i="7"/>
  <c r="N10" i="7"/>
  <c r="O10" i="7"/>
  <c r="P10" i="7"/>
  <c r="L11" i="7"/>
  <c r="M11" i="7"/>
  <c r="N11" i="7"/>
  <c r="O11" i="7"/>
  <c r="P11" i="7"/>
  <c r="L12" i="7"/>
  <c r="M12" i="7"/>
  <c r="N12" i="7"/>
  <c r="O12" i="7"/>
  <c r="P12" i="7"/>
  <c r="L13" i="7"/>
  <c r="M13" i="7"/>
  <c r="N13" i="7"/>
  <c r="O13" i="7"/>
  <c r="P13" i="7"/>
  <c r="L14" i="7"/>
  <c r="M14" i="7"/>
  <c r="N14" i="7"/>
  <c r="O14" i="7"/>
  <c r="P14" i="7"/>
  <c r="L15" i="7"/>
  <c r="M15" i="7"/>
  <c r="N15" i="7"/>
  <c r="O15" i="7"/>
  <c r="P15" i="7"/>
  <c r="L16" i="7"/>
  <c r="M16" i="7"/>
  <c r="N16" i="7"/>
  <c r="O16" i="7"/>
  <c r="P16" i="7"/>
  <c r="L17" i="7"/>
  <c r="M17" i="7"/>
  <c r="N17" i="7"/>
  <c r="O17" i="7"/>
  <c r="P17" i="7"/>
  <c r="L18" i="7"/>
  <c r="M18" i="7"/>
  <c r="N18" i="7"/>
  <c r="O18" i="7"/>
  <c r="P18" i="7"/>
  <c r="L19" i="7"/>
  <c r="M19" i="7"/>
  <c r="N19" i="7"/>
  <c r="O19" i="7"/>
  <c r="P19" i="7"/>
  <c r="P3" i="7"/>
  <c r="O3" i="7"/>
  <c r="N3" i="7"/>
  <c r="M3" i="7"/>
  <c r="L3" i="7"/>
  <c r="G4" i="7"/>
  <c r="H4" i="7"/>
  <c r="I4" i="7"/>
  <c r="J4" i="7"/>
  <c r="K4" i="7"/>
  <c r="G5" i="7"/>
  <c r="H5" i="7"/>
  <c r="I5" i="7"/>
  <c r="J5" i="7"/>
  <c r="K5" i="7"/>
  <c r="G6" i="7"/>
  <c r="H6" i="7"/>
  <c r="I6" i="7"/>
  <c r="J6" i="7"/>
  <c r="K6" i="7"/>
  <c r="G7" i="7"/>
  <c r="H7" i="7"/>
  <c r="I7" i="7"/>
  <c r="J7" i="7"/>
  <c r="K7" i="7"/>
  <c r="G8" i="7"/>
  <c r="H8" i="7"/>
  <c r="I8" i="7"/>
  <c r="J8" i="7"/>
  <c r="K8" i="7"/>
  <c r="G9" i="7"/>
  <c r="H9" i="7"/>
  <c r="I9" i="7"/>
  <c r="J9" i="7"/>
  <c r="K9" i="7"/>
  <c r="G10" i="7"/>
  <c r="H10" i="7"/>
  <c r="I10" i="7"/>
  <c r="J10" i="7"/>
  <c r="K10" i="7"/>
  <c r="G11" i="7"/>
  <c r="H11" i="7"/>
  <c r="I11" i="7"/>
  <c r="J11" i="7"/>
  <c r="K11" i="7"/>
  <c r="G12" i="7"/>
  <c r="H12" i="7"/>
  <c r="I12" i="7"/>
  <c r="J12" i="7"/>
  <c r="K12" i="7"/>
  <c r="G13" i="7"/>
  <c r="H13" i="7"/>
  <c r="I13" i="7"/>
  <c r="J13" i="7"/>
  <c r="K13" i="7"/>
  <c r="G14" i="7"/>
  <c r="H14" i="7"/>
  <c r="I14" i="7"/>
  <c r="J14" i="7"/>
  <c r="K14" i="7"/>
  <c r="G15" i="7"/>
  <c r="H15" i="7"/>
  <c r="I15" i="7"/>
  <c r="J15" i="7"/>
  <c r="K15" i="7"/>
  <c r="G16" i="7"/>
  <c r="H16" i="7"/>
  <c r="I16" i="7"/>
  <c r="J16" i="7"/>
  <c r="K16" i="7"/>
  <c r="G17" i="7"/>
  <c r="H17" i="7"/>
  <c r="I17" i="7"/>
  <c r="J17" i="7"/>
  <c r="K17" i="7"/>
  <c r="G18" i="7"/>
  <c r="H18" i="7"/>
  <c r="I18" i="7"/>
  <c r="J18" i="7"/>
  <c r="K18" i="7"/>
  <c r="G19" i="7"/>
  <c r="H19" i="7"/>
  <c r="I19" i="7"/>
  <c r="J19" i="7"/>
  <c r="K19" i="7"/>
  <c r="K3" i="7"/>
  <c r="J3" i="7"/>
  <c r="I3" i="7"/>
  <c r="H3" i="7"/>
  <c r="G3" i="7"/>
  <c r="B4" i="7"/>
  <c r="C4" i="7"/>
  <c r="D4" i="7"/>
  <c r="E4" i="7"/>
  <c r="F4" i="7"/>
  <c r="B5" i="7"/>
  <c r="C5" i="7"/>
  <c r="D5" i="7"/>
  <c r="E5" i="7"/>
  <c r="F5" i="7"/>
  <c r="B6" i="7"/>
  <c r="C6" i="7"/>
  <c r="D6" i="7"/>
  <c r="E6" i="7"/>
  <c r="F6" i="7"/>
  <c r="B7" i="7"/>
  <c r="C7" i="7"/>
  <c r="D7" i="7"/>
  <c r="E7" i="7"/>
  <c r="F7" i="7"/>
  <c r="B8" i="7"/>
  <c r="C8" i="7"/>
  <c r="D8" i="7"/>
  <c r="E8" i="7"/>
  <c r="F8" i="7"/>
  <c r="B9" i="7"/>
  <c r="C9" i="7"/>
  <c r="D9" i="7"/>
  <c r="E9" i="7"/>
  <c r="F9" i="7"/>
  <c r="B10" i="7"/>
  <c r="C10" i="7"/>
  <c r="D10" i="7"/>
  <c r="E10" i="7"/>
  <c r="F10" i="7"/>
  <c r="B11" i="7"/>
  <c r="C11" i="7"/>
  <c r="D11" i="7"/>
  <c r="E11" i="7"/>
  <c r="F11" i="7"/>
  <c r="B12" i="7"/>
  <c r="C12" i="7"/>
  <c r="D12" i="7"/>
  <c r="E12" i="7"/>
  <c r="F12" i="7"/>
  <c r="B13" i="7"/>
  <c r="C13" i="7"/>
  <c r="D13" i="7"/>
  <c r="E13" i="7"/>
  <c r="F13" i="7"/>
  <c r="B14" i="7"/>
  <c r="C14" i="7"/>
  <c r="D14" i="7"/>
  <c r="E14" i="7"/>
  <c r="F14" i="7"/>
  <c r="B15" i="7"/>
  <c r="C15" i="7"/>
  <c r="D15" i="7"/>
  <c r="E15" i="7"/>
  <c r="F15" i="7"/>
  <c r="B16" i="7"/>
  <c r="C16" i="7"/>
  <c r="D16" i="7"/>
  <c r="E16" i="7"/>
  <c r="F16" i="7"/>
  <c r="B17" i="7"/>
  <c r="C17" i="7"/>
  <c r="D17" i="7"/>
  <c r="E17" i="7"/>
  <c r="F17" i="7"/>
  <c r="B18" i="7"/>
  <c r="C18" i="7"/>
  <c r="D18" i="7"/>
  <c r="E18" i="7"/>
  <c r="F18" i="7"/>
  <c r="B19" i="7"/>
  <c r="C19" i="7"/>
  <c r="D19" i="7"/>
  <c r="E19" i="7"/>
  <c r="F19" i="7"/>
  <c r="F3" i="7"/>
  <c r="E3" i="7"/>
  <c r="D3" i="7"/>
  <c r="C3" i="7"/>
  <c r="B3" i="7"/>
  <c r="G3" i="1"/>
  <c r="G4" i="1"/>
  <c r="S17" i="1"/>
  <c r="S16" i="1"/>
  <c r="S4" i="1"/>
  <c r="S5" i="1"/>
  <c r="S6" i="1"/>
  <c r="S7" i="1"/>
  <c r="S8" i="1"/>
  <c r="S9" i="1"/>
  <c r="S10" i="1"/>
  <c r="S3" i="1"/>
  <c r="P22" i="7" l="1"/>
  <c r="P21" i="7"/>
  <c r="P23" i="7"/>
  <c r="H23" i="7"/>
  <c r="B26" i="7"/>
  <c r="F22" i="7"/>
  <c r="C26" i="7"/>
  <c r="F21" i="7"/>
  <c r="J25" i="7"/>
  <c r="F25" i="7"/>
  <c r="B22" i="7"/>
  <c r="B25" i="7"/>
  <c r="D23" i="7"/>
  <c r="I22" i="7"/>
  <c r="L26" i="7"/>
  <c r="P26" i="7"/>
  <c r="B23" i="7"/>
  <c r="J26" i="7"/>
  <c r="M25" i="7"/>
  <c r="M21" i="7"/>
  <c r="E23" i="7"/>
  <c r="E26" i="7"/>
  <c r="E21" i="7"/>
  <c r="E25" i="7"/>
  <c r="M26" i="7"/>
  <c r="D25" i="7"/>
  <c r="D21" i="7"/>
  <c r="G22" i="7"/>
  <c r="G21" i="7"/>
  <c r="G23" i="7"/>
  <c r="G25" i="7"/>
  <c r="G26" i="7"/>
  <c r="K22" i="7"/>
  <c r="K21" i="7"/>
  <c r="K23" i="7"/>
  <c r="K25" i="7"/>
  <c r="K26" i="7"/>
  <c r="C25" i="7"/>
  <c r="H21" i="7"/>
  <c r="J23" i="7"/>
  <c r="I21" i="7"/>
  <c r="N25" i="7"/>
  <c r="N26" i="7"/>
  <c r="N21" i="7"/>
  <c r="N22" i="7"/>
  <c r="N23" i="7"/>
  <c r="D26" i="7"/>
  <c r="I26" i="7"/>
  <c r="E22" i="7"/>
  <c r="O25" i="7"/>
  <c r="O26" i="7"/>
  <c r="O21" i="7"/>
  <c r="O22" i="7"/>
  <c r="O23" i="7"/>
  <c r="C23" i="7"/>
  <c r="H22" i="7"/>
  <c r="D22" i="7"/>
  <c r="F26" i="7"/>
  <c r="H25" i="7"/>
  <c r="J21" i="7"/>
  <c r="F23" i="7"/>
  <c r="C22" i="7"/>
  <c r="M23" i="7"/>
  <c r="M22" i="7"/>
  <c r="I25" i="7"/>
  <c r="H26" i="7"/>
  <c r="L25" i="7"/>
  <c r="P25" i="7"/>
  <c r="B21" i="7"/>
  <c r="C21" i="7"/>
  <c r="I23" i="7"/>
  <c r="J22" i="7"/>
  <c r="L23" i="7"/>
  <c r="L22" i="7"/>
  <c r="L21" i="7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3" i="2"/>
  <c r="E17" i="8" l="1"/>
  <c r="B17" i="8"/>
  <c r="C17" i="8"/>
  <c r="D17" i="8"/>
  <c r="E13" i="8"/>
  <c r="B13" i="8"/>
  <c r="C13" i="8"/>
  <c r="D13" i="8"/>
  <c r="E9" i="8"/>
  <c r="B9" i="8"/>
  <c r="C9" i="8"/>
  <c r="D9" i="8"/>
  <c r="E5" i="8"/>
  <c r="B5" i="8"/>
  <c r="C5" i="8"/>
  <c r="D5" i="8"/>
  <c r="G18" i="8"/>
  <c r="I18" i="8"/>
  <c r="F18" i="8"/>
  <c r="H18" i="8"/>
  <c r="G14" i="8"/>
  <c r="H14" i="8"/>
  <c r="F14" i="8"/>
  <c r="I14" i="8"/>
  <c r="G10" i="8"/>
  <c r="H10" i="8"/>
  <c r="F10" i="8"/>
  <c r="I10" i="8"/>
  <c r="G6" i="8"/>
  <c r="H6" i="8"/>
  <c r="F6" i="8"/>
  <c r="I6" i="8"/>
  <c r="L19" i="8"/>
  <c r="M19" i="8"/>
  <c r="J19" i="8"/>
  <c r="K19" i="8"/>
  <c r="L15" i="8"/>
  <c r="M15" i="8"/>
  <c r="J15" i="8"/>
  <c r="K15" i="8"/>
  <c r="L11" i="8"/>
  <c r="M11" i="8"/>
  <c r="J11" i="8"/>
  <c r="K11" i="8"/>
  <c r="L7" i="8"/>
  <c r="M7" i="8"/>
  <c r="J7" i="8"/>
  <c r="K7" i="8"/>
  <c r="B3" i="8"/>
  <c r="G27" i="2"/>
  <c r="G25" i="2"/>
  <c r="G28" i="2"/>
  <c r="E3" i="8"/>
  <c r="G23" i="2"/>
  <c r="D3" i="8"/>
  <c r="C3" i="8"/>
  <c r="G24" i="2"/>
  <c r="E16" i="8"/>
  <c r="B16" i="8"/>
  <c r="C16" i="8"/>
  <c r="D16" i="8"/>
  <c r="E12" i="8"/>
  <c r="B12" i="8"/>
  <c r="C12" i="8"/>
  <c r="D12" i="8"/>
  <c r="E8" i="8"/>
  <c r="B8" i="8"/>
  <c r="C8" i="8"/>
  <c r="D8" i="8"/>
  <c r="E4" i="8"/>
  <c r="B4" i="8"/>
  <c r="C4" i="8"/>
  <c r="D4" i="8"/>
  <c r="G17" i="8"/>
  <c r="H17" i="8"/>
  <c r="F17" i="8"/>
  <c r="I17" i="8"/>
  <c r="G13" i="8"/>
  <c r="H13" i="8"/>
  <c r="F13" i="8"/>
  <c r="I13" i="8"/>
  <c r="G9" i="8"/>
  <c r="H9" i="8"/>
  <c r="F9" i="8"/>
  <c r="I9" i="8"/>
  <c r="G5" i="8"/>
  <c r="H5" i="8"/>
  <c r="F5" i="8"/>
  <c r="I5" i="8"/>
  <c r="L18" i="8"/>
  <c r="M18" i="8"/>
  <c r="J18" i="8"/>
  <c r="K18" i="8"/>
  <c r="L14" i="8"/>
  <c r="M14" i="8"/>
  <c r="J14" i="8"/>
  <c r="K14" i="8"/>
  <c r="L10" i="8"/>
  <c r="M10" i="8"/>
  <c r="J10" i="8"/>
  <c r="K10" i="8"/>
  <c r="L6" i="8"/>
  <c r="M6" i="8"/>
  <c r="J6" i="8"/>
  <c r="K6" i="8"/>
  <c r="E19" i="8"/>
  <c r="D19" i="8"/>
  <c r="B19" i="8"/>
  <c r="C19" i="8"/>
  <c r="E15" i="8"/>
  <c r="D15" i="8"/>
  <c r="B15" i="8"/>
  <c r="C15" i="8"/>
  <c r="E11" i="8"/>
  <c r="D11" i="8"/>
  <c r="B11" i="8"/>
  <c r="C11" i="8"/>
  <c r="E7" i="8"/>
  <c r="D7" i="8"/>
  <c r="B7" i="8"/>
  <c r="C7" i="8"/>
  <c r="M30" i="2"/>
  <c r="G16" i="8"/>
  <c r="H16" i="8"/>
  <c r="F16" i="8"/>
  <c r="I16" i="8"/>
  <c r="G12" i="8"/>
  <c r="H12" i="8"/>
  <c r="F12" i="8"/>
  <c r="I12" i="8"/>
  <c r="G8" i="8"/>
  <c r="H8" i="8"/>
  <c r="F8" i="8"/>
  <c r="I8" i="8"/>
  <c r="G4" i="8"/>
  <c r="H4" i="8"/>
  <c r="M24" i="2"/>
  <c r="M25" i="2"/>
  <c r="M28" i="2"/>
  <c r="M23" i="2"/>
  <c r="F4" i="8"/>
  <c r="I4" i="8"/>
  <c r="M27" i="2"/>
  <c r="L17" i="8"/>
  <c r="M17" i="8"/>
  <c r="J17" i="8"/>
  <c r="K17" i="8"/>
  <c r="L13" i="8"/>
  <c r="M13" i="8"/>
  <c r="J13" i="8"/>
  <c r="K13" i="8"/>
  <c r="L9" i="8"/>
  <c r="M9" i="8"/>
  <c r="J9" i="8"/>
  <c r="K9" i="8"/>
  <c r="L5" i="8"/>
  <c r="M5" i="8"/>
  <c r="J5" i="8"/>
  <c r="K5" i="8"/>
  <c r="E18" i="8"/>
  <c r="C18" i="8"/>
  <c r="D18" i="8"/>
  <c r="B18" i="8"/>
  <c r="E14" i="8"/>
  <c r="C14" i="8"/>
  <c r="D14" i="8"/>
  <c r="B14" i="8"/>
  <c r="E10" i="8"/>
  <c r="C10" i="8"/>
  <c r="D10" i="8"/>
  <c r="B10" i="8"/>
  <c r="E6" i="8"/>
  <c r="C6" i="8"/>
  <c r="D6" i="8"/>
  <c r="B6" i="8"/>
  <c r="G19" i="8"/>
  <c r="F19" i="8"/>
  <c r="H19" i="8"/>
  <c r="I19" i="8"/>
  <c r="G15" i="8"/>
  <c r="H15" i="8"/>
  <c r="F15" i="8"/>
  <c r="I15" i="8"/>
  <c r="G11" i="8"/>
  <c r="H11" i="8"/>
  <c r="F11" i="8"/>
  <c r="I11" i="8"/>
  <c r="G7" i="8"/>
  <c r="H7" i="8"/>
  <c r="F7" i="8"/>
  <c r="I7" i="8"/>
  <c r="S30" i="2"/>
  <c r="L16" i="8"/>
  <c r="M16" i="8"/>
  <c r="J16" i="8"/>
  <c r="K16" i="8"/>
  <c r="L12" i="8"/>
  <c r="M12" i="8"/>
  <c r="J12" i="8"/>
  <c r="K12" i="8"/>
  <c r="L8" i="8"/>
  <c r="M8" i="8"/>
  <c r="J8" i="8"/>
  <c r="K8" i="8"/>
  <c r="L4" i="8"/>
  <c r="S28" i="2"/>
  <c r="S24" i="2"/>
  <c r="M4" i="8"/>
  <c r="S27" i="2"/>
  <c r="S23" i="2"/>
  <c r="S25" i="2"/>
  <c r="J4" i="8"/>
  <c r="K4" i="8"/>
  <c r="G30" i="2"/>
  <c r="J22" i="8" l="1"/>
  <c r="J21" i="8"/>
  <c r="J25" i="8"/>
  <c r="J23" i="8"/>
  <c r="J26" i="8"/>
  <c r="M26" i="8"/>
  <c r="M21" i="8"/>
  <c r="M22" i="8"/>
  <c r="M23" i="8"/>
  <c r="M25" i="8"/>
  <c r="H25" i="8"/>
  <c r="H23" i="8"/>
  <c r="H26" i="8"/>
  <c r="H21" i="8"/>
  <c r="H22" i="8"/>
  <c r="C23" i="8"/>
  <c r="C21" i="8"/>
  <c r="C25" i="8"/>
  <c r="C26" i="8"/>
  <c r="C22" i="8"/>
  <c r="G25" i="8"/>
  <c r="G21" i="8"/>
  <c r="G22" i="8"/>
  <c r="G26" i="8"/>
  <c r="G23" i="8"/>
  <c r="D21" i="8"/>
  <c r="D23" i="8"/>
  <c r="D22" i="8"/>
  <c r="D26" i="8"/>
  <c r="D25" i="8"/>
  <c r="I26" i="8"/>
  <c r="I23" i="8"/>
  <c r="I25" i="8"/>
  <c r="I22" i="8"/>
  <c r="I21" i="8"/>
  <c r="K22" i="8"/>
  <c r="K21" i="8"/>
  <c r="K26" i="8"/>
  <c r="K25" i="8"/>
  <c r="K23" i="8"/>
  <c r="L22" i="8"/>
  <c r="L25" i="8"/>
  <c r="L21" i="8"/>
  <c r="L23" i="8"/>
  <c r="L26" i="8"/>
  <c r="F25" i="8"/>
  <c r="F22" i="8"/>
  <c r="F21" i="8"/>
  <c r="F23" i="8"/>
  <c r="F26" i="8"/>
  <c r="E23" i="8"/>
  <c r="E22" i="8"/>
  <c r="E25" i="8"/>
  <c r="E21" i="8"/>
  <c r="E26" i="8"/>
  <c r="B26" i="8"/>
  <c r="B25" i="8"/>
  <c r="B23" i="8"/>
  <c r="B22" i="8"/>
  <c r="B21" i="8"/>
</calcChain>
</file>

<file path=xl/sharedStrings.xml><?xml version="1.0" encoding="utf-8"?>
<sst xmlns="http://schemas.openxmlformats.org/spreadsheetml/2006/main" count="187" uniqueCount="20">
  <si>
    <t>HIV</t>
  </si>
  <si>
    <t>Tuberculosis</t>
  </si>
  <si>
    <t>Malaria</t>
  </si>
  <si>
    <t>Preclinical</t>
  </si>
  <si>
    <t>Phase I-III</t>
  </si>
  <si>
    <t>Product development</t>
  </si>
  <si>
    <t>Public health</t>
  </si>
  <si>
    <t>Cross-disciplinary</t>
  </si>
  <si>
    <t>Total</t>
  </si>
  <si>
    <t>n/a</t>
  </si>
  <si>
    <t>Median</t>
  </si>
  <si>
    <t>IQR 25</t>
  </si>
  <si>
    <t>IQR 75</t>
  </si>
  <si>
    <t>Mean</t>
  </si>
  <si>
    <t>SD</t>
  </si>
  <si>
    <t>Sum</t>
  </si>
  <si>
    <t>Percentage</t>
  </si>
  <si>
    <t>Proportion</t>
  </si>
  <si>
    <t xml:space="preserve">Sum </t>
  </si>
  <si>
    <t>97-2010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</si>
</sst>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"/>
    <numFmt numFmtId="165" formatCode="0.0%"/>
    <numFmt numFmtId="166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0" xfId="0" applyFont="1" applyFill="1"/>
    <xf numFmtId="0" fontId="0" fillId="2" borderId="0" xfId="0" applyFill="1"/>
    <xf numFmtId="164" fontId="0" fillId="2" borderId="0" xfId="0" applyNumberFormat="1" applyFill="1"/>
    <xf numFmtId="0" fontId="1" fillId="3" borderId="0" xfId="0" applyFont="1" applyFill="1"/>
    <xf numFmtId="165" fontId="0" fillId="3" borderId="0" xfId="0" applyNumberFormat="1" applyFill="1"/>
    <xf numFmtId="2" fontId="0" fillId="3" borderId="0" xfId="0" applyNumberFormat="1" applyFill="1"/>
    <xf numFmtId="0" fontId="0" fillId="3" borderId="0" xfId="0" applyFill="1"/>
    <xf numFmtId="165" fontId="0" fillId="2" borderId="0" xfId="0" applyNumberFormat="1" applyFill="1"/>
    <xf numFmtId="2" fontId="0" fillId="2" borderId="0" xfId="0" applyNumberFormat="1" applyFill="1"/>
    <xf numFmtId="0" fontId="1" fillId="4" borderId="3" xfId="0" applyFont="1" applyFill="1" applyBorder="1"/>
    <xf numFmtId="0" fontId="1" fillId="4" borderId="0" xfId="0" applyFont="1" applyFill="1" applyBorder="1"/>
    <xf numFmtId="165" fontId="0" fillId="4" borderId="3" xfId="0" applyNumberFormat="1" applyFill="1" applyBorder="1"/>
    <xf numFmtId="165" fontId="0" fillId="4" borderId="0" xfId="0" applyNumberFormat="1" applyFill="1" applyBorder="1"/>
    <xf numFmtId="165" fontId="0" fillId="4" borderId="0" xfId="0" applyNumberFormat="1" applyFill="1"/>
    <xf numFmtId="2" fontId="0" fillId="4" borderId="0" xfId="0" applyNumberFormat="1" applyFill="1"/>
    <xf numFmtId="0" fontId="0" fillId="4" borderId="0" xfId="0" applyFill="1"/>
    <xf numFmtId="164" fontId="0" fillId="3" borderId="0" xfId="0" applyNumberFormat="1" applyFill="1"/>
    <xf numFmtId="4" fontId="0" fillId="3" borderId="0" xfId="0" applyNumberFormat="1" applyFill="1"/>
    <xf numFmtId="0" fontId="1" fillId="4" borderId="0" xfId="0" applyFont="1" applyFill="1"/>
    <xf numFmtId="164" fontId="0" fillId="4" borderId="0" xfId="0" applyNumberFormat="1" applyFill="1"/>
    <xf numFmtId="4" fontId="0" fillId="4" borderId="0" xfId="0" applyNumberFormat="1" applyFill="1"/>
    <xf numFmtId="4" fontId="0" fillId="2" borderId="0" xfId="0" applyNumberFormat="1" applyFill="1"/>
    <xf numFmtId="0" fontId="1" fillId="3" borderId="0" xfId="0" applyFont="1" applyFill="1" applyBorder="1"/>
    <xf numFmtId="165" fontId="0" fillId="3" borderId="0" xfId="0" applyNumberFormat="1" applyFill="1" applyBorder="1"/>
    <xf numFmtId="0" fontId="1" fillId="2" borderId="0" xfId="0" applyFont="1" applyFill="1" applyBorder="1"/>
    <xf numFmtId="165" fontId="0" fillId="2" borderId="0" xfId="0" applyNumberFormat="1" applyFill="1" applyBorder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166" fontId="0" fillId="0" borderId="0" xfId="0" applyNumberFormat="1"/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/>
    <xf numFmtId="0" fontId="0" fillId="5" borderId="0" xfId="0" applyFill="1" applyBorder="1"/>
    <xf numFmtId="0" fontId="0" fillId="5" borderId="0" xfId="0" applyFill="1"/>
    <xf numFmtId="165" fontId="0" fillId="5" borderId="0" xfId="0" applyNumberFormat="1" applyFill="1"/>
    <xf numFmtId="0" fontId="0" fillId="2" borderId="0" xfId="0" applyFill="1" applyBorder="1"/>
    <xf numFmtId="0" fontId="1" fillId="5" borderId="0" xfId="0" applyFont="1" applyFill="1" applyAlignment="1">
      <alignment horizontal="center"/>
    </xf>
    <xf numFmtId="0" fontId="1" fillId="5" borderId="0" xfId="0" applyFont="1" applyFill="1"/>
    <xf numFmtId="164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workbookViewId="0">
      <selection activeCell="F11" sqref="F11"/>
    </sheetView>
  </sheetViews>
  <sheetFormatPr defaultRowHeight="14.4" x14ac:dyDescent="0.3"/>
  <cols>
    <col min="1" max="1" width="7.88671875" customWidth="1"/>
    <col min="2" max="2" width="11.88671875" bestFit="1" customWidth="1"/>
    <col min="3" max="3" width="12.33203125" customWidth="1"/>
    <col min="4" max="4" width="12.44140625" customWidth="1"/>
    <col min="5" max="5" width="13.44140625" bestFit="1" customWidth="1"/>
    <col min="6" max="6" width="12.33203125" customWidth="1"/>
    <col min="7" max="8" width="11.88671875" bestFit="1" customWidth="1"/>
    <col min="9" max="9" width="10.88671875" bestFit="1" customWidth="1"/>
    <col min="10" max="10" width="10.6640625" customWidth="1"/>
    <col min="11" max="11" width="11.88671875" bestFit="1" customWidth="1"/>
    <col min="12" max="12" width="9.88671875" bestFit="1" customWidth="1"/>
    <col min="13" max="14" width="11.88671875" bestFit="1" customWidth="1"/>
    <col min="15" max="15" width="10.88671875" bestFit="1" customWidth="1"/>
    <col min="16" max="16" width="13.5546875" customWidth="1"/>
    <col min="17" max="17" width="11.88671875" bestFit="1" customWidth="1"/>
    <col min="18" max="18" width="9.88671875" bestFit="1" customWidth="1"/>
    <col min="19" max="19" width="12.6640625" customWidth="1"/>
  </cols>
  <sheetData>
    <row r="1" spans="1:19" x14ac:dyDescent="0.3">
      <c r="B1" s="30" t="s">
        <v>0</v>
      </c>
      <c r="C1" s="30"/>
      <c r="D1" s="30"/>
      <c r="E1" s="30"/>
      <c r="F1" s="30"/>
      <c r="G1" s="30"/>
      <c r="H1" s="44" t="s">
        <v>1</v>
      </c>
      <c r="I1" s="44"/>
      <c r="J1" s="44"/>
      <c r="K1" s="44"/>
      <c r="L1" s="44"/>
      <c r="M1" s="44"/>
      <c r="N1" s="29" t="s">
        <v>2</v>
      </c>
      <c r="O1" s="29"/>
      <c r="P1" s="29"/>
      <c r="Q1" s="29"/>
      <c r="R1" s="29"/>
      <c r="S1" s="29"/>
    </row>
    <row r="2" spans="1:19" x14ac:dyDescent="0.3"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45" t="s">
        <v>3</v>
      </c>
      <c r="I2" s="45" t="s">
        <v>4</v>
      </c>
      <c r="J2" s="45" t="s">
        <v>5</v>
      </c>
      <c r="K2" s="45" t="s">
        <v>6</v>
      </c>
      <c r="L2" s="45" t="s">
        <v>7</v>
      </c>
      <c r="M2" s="45" t="s">
        <v>8</v>
      </c>
      <c r="N2" s="3" t="s">
        <v>3</v>
      </c>
      <c r="O2" s="3" t="s">
        <v>4</v>
      </c>
      <c r="P2" s="3" t="s">
        <v>5</v>
      </c>
      <c r="Q2" s="3" t="s">
        <v>6</v>
      </c>
      <c r="R2" s="3" t="s">
        <v>7</v>
      </c>
      <c r="S2" s="3" t="s">
        <v>8</v>
      </c>
    </row>
    <row r="3" spans="1:19" x14ac:dyDescent="0.3">
      <c r="A3" s="1">
        <v>1997</v>
      </c>
      <c r="B3" s="19">
        <v>7959006</v>
      </c>
      <c r="C3" s="19">
        <v>1608388</v>
      </c>
      <c r="D3" s="19">
        <v>66763</v>
      </c>
      <c r="E3" s="19">
        <v>4119988</v>
      </c>
      <c r="F3" s="19" t="s">
        <v>9</v>
      </c>
      <c r="G3" s="19">
        <f t="shared" ref="G3:G19" si="0">SUM(B3:F3)</f>
        <v>13754145</v>
      </c>
      <c r="H3" s="46">
        <v>2893241</v>
      </c>
      <c r="I3" s="46">
        <v>0</v>
      </c>
      <c r="J3" s="46">
        <v>96994</v>
      </c>
      <c r="K3" s="46">
        <v>196607</v>
      </c>
      <c r="L3" s="46"/>
      <c r="M3" s="46">
        <f>SUM(H3:L3)</f>
        <v>3186842</v>
      </c>
      <c r="N3" s="5">
        <v>2661209</v>
      </c>
      <c r="O3" s="5">
        <v>220753</v>
      </c>
      <c r="P3" s="5">
        <v>0</v>
      </c>
      <c r="Q3" s="5">
        <v>4365382</v>
      </c>
      <c r="R3" s="5"/>
      <c r="S3" s="5">
        <f>SUM(N3:R3)</f>
        <v>7247344</v>
      </c>
    </row>
    <row r="4" spans="1:19" x14ac:dyDescent="0.3">
      <c r="A4" s="1">
        <v>1998</v>
      </c>
      <c r="B4" s="19">
        <v>3655206</v>
      </c>
      <c r="C4" s="19">
        <v>3741783</v>
      </c>
      <c r="D4" s="19">
        <v>185272</v>
      </c>
      <c r="E4" s="19">
        <v>3137171</v>
      </c>
      <c r="F4" s="19" t="s">
        <v>9</v>
      </c>
      <c r="G4" s="19">
        <f t="shared" si="0"/>
        <v>10719432</v>
      </c>
      <c r="H4" s="46">
        <v>3054785</v>
      </c>
      <c r="I4" s="46">
        <v>0</v>
      </c>
      <c r="J4" s="46">
        <v>38932</v>
      </c>
      <c r="K4" s="46">
        <v>764164</v>
      </c>
      <c r="L4" s="46"/>
      <c r="M4" s="46">
        <f t="shared" ref="M4:M19" si="1">SUM(H4:L4)</f>
        <v>3857881</v>
      </c>
      <c r="N4" s="5">
        <v>6031720</v>
      </c>
      <c r="O4" s="5">
        <v>0</v>
      </c>
      <c r="P4" s="5">
        <v>120093</v>
      </c>
      <c r="Q4" s="5">
        <v>893731</v>
      </c>
      <c r="R4" s="5"/>
      <c r="S4" s="5">
        <f t="shared" ref="S4:S19" si="2">SUM(N4:R4)</f>
        <v>7045544</v>
      </c>
    </row>
    <row r="5" spans="1:19" x14ac:dyDescent="0.3">
      <c r="A5" s="1">
        <v>1999</v>
      </c>
      <c r="B5" s="19">
        <v>5545073</v>
      </c>
      <c r="C5" s="19">
        <v>64199</v>
      </c>
      <c r="D5" s="19">
        <v>4656</v>
      </c>
      <c r="E5" s="19">
        <v>2900083</v>
      </c>
      <c r="F5" s="19" t="s">
        <v>9</v>
      </c>
      <c r="G5" s="19">
        <f t="shared" si="0"/>
        <v>8514011</v>
      </c>
      <c r="H5" s="46">
        <v>3993845</v>
      </c>
      <c r="I5" s="46">
        <v>0</v>
      </c>
      <c r="J5" s="46">
        <v>0</v>
      </c>
      <c r="K5" s="46">
        <v>817319</v>
      </c>
      <c r="L5" s="46"/>
      <c r="M5" s="46">
        <f t="shared" si="1"/>
        <v>4811164</v>
      </c>
      <c r="N5" s="5">
        <v>7420495</v>
      </c>
      <c r="O5" s="5">
        <v>0</v>
      </c>
      <c r="P5" s="5">
        <v>114070</v>
      </c>
      <c r="Q5" s="5">
        <v>9417140</v>
      </c>
      <c r="R5" s="5"/>
      <c r="S5" s="5">
        <f t="shared" si="2"/>
        <v>16951705</v>
      </c>
    </row>
    <row r="6" spans="1:19" x14ac:dyDescent="0.3">
      <c r="A6" s="1">
        <v>2000</v>
      </c>
      <c r="B6" s="19">
        <v>34272314</v>
      </c>
      <c r="C6" s="19">
        <v>11244474</v>
      </c>
      <c r="D6" s="19">
        <v>3529597</v>
      </c>
      <c r="E6" s="19">
        <v>8243290</v>
      </c>
      <c r="F6" s="19" t="s">
        <v>9</v>
      </c>
      <c r="G6" s="19">
        <f t="shared" si="0"/>
        <v>57289675</v>
      </c>
      <c r="H6" s="46">
        <v>23427157</v>
      </c>
      <c r="I6" s="46">
        <v>0</v>
      </c>
      <c r="J6" s="46">
        <v>913469</v>
      </c>
      <c r="K6" s="46">
        <v>250172</v>
      </c>
      <c r="L6" s="46"/>
      <c r="M6" s="46">
        <f t="shared" si="1"/>
        <v>24590798</v>
      </c>
      <c r="N6" s="5">
        <v>40646319</v>
      </c>
      <c r="O6" s="5">
        <v>13596</v>
      </c>
      <c r="P6" s="5">
        <v>0</v>
      </c>
      <c r="Q6" s="5">
        <v>47399952</v>
      </c>
      <c r="R6" s="5"/>
      <c r="S6" s="5">
        <f t="shared" si="2"/>
        <v>88059867</v>
      </c>
    </row>
    <row r="7" spans="1:19" x14ac:dyDescent="0.3">
      <c r="A7" s="1">
        <v>2001</v>
      </c>
      <c r="B7" s="19">
        <v>12506779</v>
      </c>
      <c r="C7" s="19">
        <v>56658048</v>
      </c>
      <c r="D7" s="19">
        <v>475370</v>
      </c>
      <c r="E7" s="19">
        <v>14790539</v>
      </c>
      <c r="F7" s="19" t="s">
        <v>9</v>
      </c>
      <c r="G7" s="19">
        <f t="shared" si="0"/>
        <v>84430736</v>
      </c>
      <c r="H7" s="46">
        <v>6086537</v>
      </c>
      <c r="I7" s="46">
        <v>0</v>
      </c>
      <c r="J7" s="46">
        <v>826361</v>
      </c>
      <c r="K7" s="46">
        <v>7452342</v>
      </c>
      <c r="L7" s="46"/>
      <c r="M7" s="46">
        <f t="shared" si="1"/>
        <v>14365240</v>
      </c>
      <c r="N7" s="5">
        <v>8059670</v>
      </c>
      <c r="O7" s="5">
        <v>340864</v>
      </c>
      <c r="P7" s="5">
        <v>133528</v>
      </c>
      <c r="Q7" s="5">
        <v>1037097</v>
      </c>
      <c r="R7" s="5"/>
      <c r="S7" s="5">
        <f t="shared" si="2"/>
        <v>9571159</v>
      </c>
    </row>
    <row r="8" spans="1:19" x14ac:dyDescent="0.3">
      <c r="A8" s="1">
        <v>2002</v>
      </c>
      <c r="B8" s="19">
        <v>13657140</v>
      </c>
      <c r="C8" s="19">
        <v>6341780</v>
      </c>
      <c r="D8" s="19">
        <v>2613552</v>
      </c>
      <c r="E8" s="19">
        <v>19964149</v>
      </c>
      <c r="F8" s="19" t="s">
        <v>9</v>
      </c>
      <c r="G8" s="19">
        <f t="shared" si="0"/>
        <v>42576621</v>
      </c>
      <c r="H8" s="46">
        <v>3419201</v>
      </c>
      <c r="I8" s="46">
        <v>0</v>
      </c>
      <c r="J8" s="46">
        <v>511629</v>
      </c>
      <c r="K8" s="46">
        <v>8277126</v>
      </c>
      <c r="L8" s="46"/>
      <c r="M8" s="46">
        <f t="shared" si="1"/>
        <v>12207956</v>
      </c>
      <c r="N8" s="5">
        <v>18006081</v>
      </c>
      <c r="O8" s="5">
        <v>4935</v>
      </c>
      <c r="P8" s="5">
        <v>173827</v>
      </c>
      <c r="Q8" s="5">
        <v>1421520</v>
      </c>
      <c r="R8" s="5"/>
      <c r="S8" s="5">
        <f t="shared" si="2"/>
        <v>19606363</v>
      </c>
    </row>
    <row r="9" spans="1:19" x14ac:dyDescent="0.3">
      <c r="A9" s="1">
        <v>2003</v>
      </c>
      <c r="B9" s="19">
        <v>2391523</v>
      </c>
      <c r="C9" s="19">
        <v>5814258</v>
      </c>
      <c r="D9" s="19">
        <v>1509238</v>
      </c>
      <c r="E9" s="19">
        <v>11901299</v>
      </c>
      <c r="F9" s="19" t="s">
        <v>9</v>
      </c>
      <c r="G9" s="19">
        <f t="shared" si="0"/>
        <v>21616318</v>
      </c>
      <c r="H9" s="46">
        <v>4053813</v>
      </c>
      <c r="I9" s="46">
        <v>0</v>
      </c>
      <c r="J9" s="46">
        <v>0</v>
      </c>
      <c r="K9" s="46">
        <v>2374917</v>
      </c>
      <c r="L9" s="46"/>
      <c r="M9" s="46">
        <f t="shared" si="1"/>
        <v>6428730</v>
      </c>
      <c r="N9" s="5">
        <v>4922666</v>
      </c>
      <c r="O9" s="5">
        <v>2692406</v>
      </c>
      <c r="P9" s="5">
        <v>1771048</v>
      </c>
      <c r="Q9" s="5">
        <v>3535272</v>
      </c>
      <c r="R9" s="5"/>
      <c r="S9" s="5">
        <f t="shared" si="2"/>
        <v>12921392</v>
      </c>
    </row>
    <row r="10" spans="1:19" x14ac:dyDescent="0.3">
      <c r="A10" s="1">
        <v>2004</v>
      </c>
      <c r="B10" s="19">
        <v>15476250</v>
      </c>
      <c r="C10" s="19">
        <v>354008</v>
      </c>
      <c r="D10" s="19">
        <v>1547931</v>
      </c>
      <c r="E10" s="19">
        <v>9900685</v>
      </c>
      <c r="F10" s="19" t="s">
        <v>9</v>
      </c>
      <c r="G10" s="19">
        <f t="shared" si="0"/>
        <v>27278874</v>
      </c>
      <c r="H10" s="46">
        <v>1854184</v>
      </c>
      <c r="I10" s="46">
        <v>648438</v>
      </c>
      <c r="J10" s="46">
        <v>1576593</v>
      </c>
      <c r="K10" s="46">
        <v>1108390</v>
      </c>
      <c r="L10" s="46"/>
      <c r="M10" s="46">
        <f t="shared" si="1"/>
        <v>5187605</v>
      </c>
      <c r="N10" s="5">
        <v>9649844</v>
      </c>
      <c r="O10" s="5">
        <v>384346</v>
      </c>
      <c r="P10" s="5">
        <v>1507870</v>
      </c>
      <c r="Q10" s="5">
        <v>2078598</v>
      </c>
      <c r="R10" s="5"/>
      <c r="S10" s="5">
        <f t="shared" si="2"/>
        <v>13620658</v>
      </c>
    </row>
    <row r="11" spans="1:19" x14ac:dyDescent="0.3">
      <c r="A11" s="1">
        <v>2005</v>
      </c>
      <c r="B11" s="19">
        <v>29378991</v>
      </c>
      <c r="C11" s="19">
        <v>9063679</v>
      </c>
      <c r="D11" s="19">
        <v>1024690</v>
      </c>
      <c r="E11" s="19">
        <v>3469184</v>
      </c>
      <c r="F11" s="19" t="s">
        <v>9</v>
      </c>
      <c r="G11" s="19">
        <f t="shared" si="0"/>
        <v>42936544</v>
      </c>
      <c r="H11" s="46">
        <v>16771206</v>
      </c>
      <c r="I11" s="46">
        <v>3894741</v>
      </c>
      <c r="J11" s="46">
        <v>6683697</v>
      </c>
      <c r="K11" s="46">
        <v>5273999</v>
      </c>
      <c r="L11" s="46"/>
      <c r="M11" s="46">
        <f t="shared" si="1"/>
        <v>32623643</v>
      </c>
      <c r="N11" s="5">
        <v>41337514</v>
      </c>
      <c r="O11" s="5">
        <v>3809680</v>
      </c>
      <c r="P11" s="5">
        <v>466405</v>
      </c>
      <c r="Q11" s="5">
        <v>2415868</v>
      </c>
      <c r="R11" s="5"/>
      <c r="S11" s="5">
        <f t="shared" si="2"/>
        <v>48029467</v>
      </c>
    </row>
    <row r="12" spans="1:19" x14ac:dyDescent="0.3">
      <c r="A12" s="1">
        <v>2006</v>
      </c>
      <c r="B12" s="19">
        <v>40191077</v>
      </c>
      <c r="C12" s="19">
        <v>4894618</v>
      </c>
      <c r="D12" s="19">
        <v>8166799</v>
      </c>
      <c r="E12" s="19">
        <v>22947350</v>
      </c>
      <c r="F12" s="19" t="s">
        <v>9</v>
      </c>
      <c r="G12" s="19">
        <f t="shared" si="0"/>
        <v>76199844</v>
      </c>
      <c r="H12" s="46">
        <v>8281704</v>
      </c>
      <c r="I12" s="46">
        <v>0</v>
      </c>
      <c r="J12" s="46">
        <v>311269</v>
      </c>
      <c r="K12" s="46">
        <v>7062579</v>
      </c>
      <c r="L12" s="46"/>
      <c r="M12" s="46">
        <f t="shared" si="1"/>
        <v>15655552</v>
      </c>
      <c r="N12" s="5">
        <v>8692703</v>
      </c>
      <c r="O12" s="5">
        <v>1191500</v>
      </c>
      <c r="P12" s="5">
        <v>514472</v>
      </c>
      <c r="Q12" s="5">
        <v>17859001</v>
      </c>
      <c r="R12" s="5"/>
      <c r="S12" s="5">
        <f t="shared" si="2"/>
        <v>28257676</v>
      </c>
    </row>
    <row r="13" spans="1:19" x14ac:dyDescent="0.3">
      <c r="A13" s="1">
        <v>2007</v>
      </c>
      <c r="B13" s="19">
        <v>27042774</v>
      </c>
      <c r="C13" s="19">
        <v>5995326</v>
      </c>
      <c r="D13" s="19">
        <v>1858823</v>
      </c>
      <c r="E13" s="19">
        <v>6230637</v>
      </c>
      <c r="F13" s="19" t="s">
        <v>9</v>
      </c>
      <c r="G13" s="19">
        <f t="shared" si="0"/>
        <v>41127560</v>
      </c>
      <c r="H13" s="46">
        <v>7723791</v>
      </c>
      <c r="I13" s="46">
        <v>2051856</v>
      </c>
      <c r="J13" s="46">
        <v>5758170</v>
      </c>
      <c r="K13" s="46">
        <v>0</v>
      </c>
      <c r="L13" s="46"/>
      <c r="M13" s="46">
        <f t="shared" si="1"/>
        <v>15533817</v>
      </c>
      <c r="N13" s="5">
        <v>9967104</v>
      </c>
      <c r="O13" s="5">
        <v>0</v>
      </c>
      <c r="P13" s="5">
        <v>4177620</v>
      </c>
      <c r="Q13" s="5">
        <v>45295674</v>
      </c>
      <c r="R13" s="5"/>
      <c r="S13" s="5">
        <f t="shared" si="2"/>
        <v>59440398</v>
      </c>
    </row>
    <row r="14" spans="1:19" x14ac:dyDescent="0.3">
      <c r="A14" s="1">
        <v>2008</v>
      </c>
      <c r="B14" s="19">
        <v>3774911</v>
      </c>
      <c r="C14" s="19">
        <v>3747232</v>
      </c>
      <c r="D14" s="19">
        <v>2517442</v>
      </c>
      <c r="E14" s="19">
        <v>20495936</v>
      </c>
      <c r="F14" s="19" t="s">
        <v>9</v>
      </c>
      <c r="G14" s="19">
        <f t="shared" si="0"/>
        <v>30535521</v>
      </c>
      <c r="H14" s="46">
        <v>8696380</v>
      </c>
      <c r="I14" s="46">
        <v>4620000</v>
      </c>
      <c r="J14" s="46">
        <v>0</v>
      </c>
      <c r="K14" s="46">
        <v>4156918</v>
      </c>
      <c r="L14" s="46"/>
      <c r="M14" s="46">
        <f t="shared" si="1"/>
        <v>17473298</v>
      </c>
      <c r="N14" s="5">
        <v>20751859</v>
      </c>
      <c r="O14" s="5">
        <v>864924</v>
      </c>
      <c r="P14" s="5">
        <v>310718</v>
      </c>
      <c r="Q14" s="5">
        <v>11600894</v>
      </c>
      <c r="R14" s="5"/>
      <c r="S14" s="5">
        <f t="shared" si="2"/>
        <v>33528395</v>
      </c>
    </row>
    <row r="15" spans="1:19" x14ac:dyDescent="0.3">
      <c r="A15" s="1">
        <v>2009</v>
      </c>
      <c r="B15" s="19">
        <v>7898980</v>
      </c>
      <c r="C15" s="19">
        <v>1397801</v>
      </c>
      <c r="D15" s="19">
        <v>283492</v>
      </c>
      <c r="E15" s="19">
        <v>17166961</v>
      </c>
      <c r="F15" s="19" t="s">
        <v>9</v>
      </c>
      <c r="G15" s="19">
        <f t="shared" si="0"/>
        <v>26747234</v>
      </c>
      <c r="H15" s="46">
        <v>2913391</v>
      </c>
      <c r="I15" s="46">
        <v>0</v>
      </c>
      <c r="J15" s="46">
        <v>541081</v>
      </c>
      <c r="K15" s="46">
        <v>1597988</v>
      </c>
      <c r="L15" s="46"/>
      <c r="M15" s="46">
        <f t="shared" si="1"/>
        <v>5052460</v>
      </c>
      <c r="N15" s="5">
        <v>16867161</v>
      </c>
      <c r="O15" s="5">
        <v>397468</v>
      </c>
      <c r="P15" s="5">
        <v>0</v>
      </c>
      <c r="Q15" s="5">
        <v>6301738</v>
      </c>
      <c r="R15" s="5"/>
      <c r="S15" s="5">
        <f t="shared" si="2"/>
        <v>23566367</v>
      </c>
    </row>
    <row r="16" spans="1:19" x14ac:dyDescent="0.3">
      <c r="A16" s="1">
        <v>2010</v>
      </c>
      <c r="B16" s="19">
        <v>16813028</v>
      </c>
      <c r="C16" s="19">
        <v>390410</v>
      </c>
      <c r="D16" s="19">
        <v>0</v>
      </c>
      <c r="E16" s="19">
        <v>14851896</v>
      </c>
      <c r="F16" s="19" t="s">
        <v>9</v>
      </c>
      <c r="G16" s="19">
        <f t="shared" si="0"/>
        <v>32055334</v>
      </c>
      <c r="H16" s="46">
        <v>3308471</v>
      </c>
      <c r="I16" s="46">
        <v>390410</v>
      </c>
      <c r="J16" s="46">
        <v>2914662</v>
      </c>
      <c r="K16" s="46">
        <v>402931</v>
      </c>
      <c r="L16" s="46"/>
      <c r="M16" s="46">
        <f t="shared" si="1"/>
        <v>7016474</v>
      </c>
      <c r="N16" s="5">
        <v>7444971</v>
      </c>
      <c r="O16" s="5">
        <v>0</v>
      </c>
      <c r="P16" s="5">
        <v>3550199</v>
      </c>
      <c r="Q16" s="5">
        <v>2680358</v>
      </c>
      <c r="R16" s="5"/>
      <c r="S16" s="5">
        <f t="shared" si="2"/>
        <v>13675528</v>
      </c>
    </row>
    <row r="17" spans="1:19" x14ac:dyDescent="0.3">
      <c r="A17" s="1">
        <v>2011</v>
      </c>
      <c r="B17" s="19">
        <v>12761042</v>
      </c>
      <c r="C17" s="19">
        <v>1559436</v>
      </c>
      <c r="D17" s="19">
        <v>3688161</v>
      </c>
      <c r="E17" s="19">
        <v>28349919</v>
      </c>
      <c r="F17" s="19">
        <v>0</v>
      </c>
      <c r="G17" s="19">
        <f t="shared" si="0"/>
        <v>46358558</v>
      </c>
      <c r="H17" s="46">
        <v>10500279</v>
      </c>
      <c r="I17" s="46">
        <v>0</v>
      </c>
      <c r="J17" s="46">
        <v>2191066</v>
      </c>
      <c r="K17" s="46">
        <v>4273227</v>
      </c>
      <c r="L17" s="46">
        <v>2867027</v>
      </c>
      <c r="M17" s="46">
        <f t="shared" si="1"/>
        <v>19831599</v>
      </c>
      <c r="N17" s="5">
        <v>21831133</v>
      </c>
      <c r="O17" s="5">
        <v>1268582</v>
      </c>
      <c r="P17" s="5">
        <v>894329</v>
      </c>
      <c r="Q17" s="5">
        <v>22531790</v>
      </c>
      <c r="R17" s="5">
        <v>2464565</v>
      </c>
      <c r="S17" s="5">
        <f t="shared" si="2"/>
        <v>48990399</v>
      </c>
    </row>
    <row r="18" spans="1:19" x14ac:dyDescent="0.3">
      <c r="A18" s="1">
        <v>2012</v>
      </c>
      <c r="B18" s="19">
        <v>14190538</v>
      </c>
      <c r="C18" s="19">
        <v>2213165</v>
      </c>
      <c r="D18" s="19">
        <v>3833683</v>
      </c>
      <c r="E18" s="19">
        <v>5887574</v>
      </c>
      <c r="F18" s="19">
        <v>0</v>
      </c>
      <c r="G18" s="19">
        <f t="shared" si="0"/>
        <v>26124960</v>
      </c>
      <c r="H18" s="46">
        <v>7716289</v>
      </c>
      <c r="I18" s="46">
        <v>0</v>
      </c>
      <c r="J18" s="46">
        <v>3296696</v>
      </c>
      <c r="K18" s="46">
        <v>2012767</v>
      </c>
      <c r="L18" s="46">
        <v>0</v>
      </c>
      <c r="M18" s="46">
        <f t="shared" si="1"/>
        <v>13025752</v>
      </c>
      <c r="N18" s="5">
        <v>8586877</v>
      </c>
      <c r="O18" s="5">
        <v>8600421</v>
      </c>
      <c r="P18" s="5">
        <v>5183668</v>
      </c>
      <c r="Q18" s="5">
        <v>7790261</v>
      </c>
      <c r="R18" s="5">
        <v>2704896</v>
      </c>
      <c r="S18" s="5">
        <f t="shared" si="2"/>
        <v>32866123</v>
      </c>
    </row>
    <row r="19" spans="1:19" x14ac:dyDescent="0.3">
      <c r="A19" s="1">
        <v>2013</v>
      </c>
      <c r="B19" s="19">
        <v>17681188</v>
      </c>
      <c r="C19" s="19">
        <v>2315912</v>
      </c>
      <c r="D19" s="19">
        <v>3795651</v>
      </c>
      <c r="E19" s="19">
        <v>24235044</v>
      </c>
      <c r="F19" s="19">
        <v>15057929</v>
      </c>
      <c r="G19" s="19">
        <f t="shared" si="0"/>
        <v>63085724</v>
      </c>
      <c r="H19" s="46">
        <v>9705620</v>
      </c>
      <c r="I19" s="46">
        <v>177839</v>
      </c>
      <c r="J19" s="46">
        <v>5147000</v>
      </c>
      <c r="K19" s="46">
        <v>23223130</v>
      </c>
      <c r="L19" s="46">
        <v>0</v>
      </c>
      <c r="M19" s="46">
        <f t="shared" si="1"/>
        <v>38253589</v>
      </c>
      <c r="N19" s="5">
        <v>10691425</v>
      </c>
      <c r="O19" s="5">
        <v>63950</v>
      </c>
      <c r="P19" s="5">
        <v>21551298</v>
      </c>
      <c r="Q19" s="5">
        <v>22943580</v>
      </c>
      <c r="R19" s="5">
        <v>106219</v>
      </c>
      <c r="S19" s="5">
        <f t="shared" si="2"/>
        <v>55356472</v>
      </c>
    </row>
    <row r="20" spans="1:19" x14ac:dyDescent="0.3">
      <c r="A20" s="1" t="s">
        <v>15</v>
      </c>
      <c r="B20" s="19">
        <f>SUM(B3:B19)</f>
        <v>265195820</v>
      </c>
      <c r="C20" s="19">
        <f t="shared" ref="C20:S20" si="3">SUM(C3:C19)</f>
        <v>117404517</v>
      </c>
      <c r="D20" s="19">
        <f t="shared" si="3"/>
        <v>35101120</v>
      </c>
      <c r="E20" s="19">
        <f t="shared" si="3"/>
        <v>218591705</v>
      </c>
      <c r="F20" s="19">
        <f t="shared" si="3"/>
        <v>15057929</v>
      </c>
      <c r="G20" s="19">
        <f t="shared" si="3"/>
        <v>651351091</v>
      </c>
      <c r="H20" s="46">
        <f t="shared" si="3"/>
        <v>124399894</v>
      </c>
      <c r="I20" s="46">
        <f t="shared" si="3"/>
        <v>11783284</v>
      </c>
      <c r="J20" s="46">
        <f t="shared" si="3"/>
        <v>30807619</v>
      </c>
      <c r="K20" s="46">
        <f t="shared" si="3"/>
        <v>69244576</v>
      </c>
      <c r="L20" s="46">
        <f t="shared" si="3"/>
        <v>2867027</v>
      </c>
      <c r="M20" s="46">
        <f t="shared" si="3"/>
        <v>239102400</v>
      </c>
      <c r="N20" s="5">
        <f t="shared" si="3"/>
        <v>243568751</v>
      </c>
      <c r="O20" s="5">
        <f t="shared" si="3"/>
        <v>19853425</v>
      </c>
      <c r="P20" s="5">
        <f t="shared" si="3"/>
        <v>40469145</v>
      </c>
      <c r="Q20" s="5">
        <f t="shared" si="3"/>
        <v>209567856</v>
      </c>
      <c r="R20" s="5">
        <f t="shared" si="3"/>
        <v>5275680</v>
      </c>
      <c r="S20" s="5">
        <f t="shared" si="3"/>
        <v>518734857</v>
      </c>
    </row>
    <row r="21" spans="1:19" x14ac:dyDescent="0.3">
      <c r="A21" s="1" t="s">
        <v>16</v>
      </c>
      <c r="B21" s="7">
        <f>B20/G20</f>
        <v>0.40714727228421882</v>
      </c>
      <c r="C21" s="7">
        <f>C20/G20</f>
        <v>0.18024767076040715</v>
      </c>
      <c r="D21" s="7">
        <f>D20/G20</f>
        <v>5.3889707847284467E-2</v>
      </c>
      <c r="E21" s="7">
        <f>E20/G20</f>
        <v>0.33559735758545001</v>
      </c>
      <c r="F21" s="7">
        <f>F20/G20</f>
        <v>2.3117991522639516E-2</v>
      </c>
      <c r="G21" s="7">
        <f>SUM(B21:F21)</f>
        <v>0.99999999999999989</v>
      </c>
      <c r="H21" s="42">
        <f>H20/M20</f>
        <v>0.52027873413232151</v>
      </c>
      <c r="I21" s="42">
        <f>I20/M20</f>
        <v>4.9281328836515231E-2</v>
      </c>
      <c r="J21" s="42">
        <f>J20/M20</f>
        <v>0.12884696682258312</v>
      </c>
      <c r="K21" s="42">
        <f>K20/M20</f>
        <v>0.28960217881543637</v>
      </c>
      <c r="L21" s="42">
        <f>L20/M20</f>
        <v>1.199079139314369E-2</v>
      </c>
      <c r="M21" s="42">
        <f>SUM(H21:L21)</f>
        <v>1</v>
      </c>
      <c r="N21" s="10">
        <f>N20/S20</f>
        <v>0.46954382901629454</v>
      </c>
      <c r="O21" s="10">
        <f>O20/S20</f>
        <v>3.8272779883770175E-2</v>
      </c>
      <c r="P21" s="10">
        <f>P20/S20</f>
        <v>7.8015087002337308E-2</v>
      </c>
      <c r="Q21" s="10">
        <f>Q20/S20</f>
        <v>0.40399802167140658</v>
      </c>
      <c r="R21" s="10">
        <f>R20/S20</f>
        <v>1.0170282426191384E-2</v>
      </c>
      <c r="S21" s="10" t="e">
        <f t="shared" ref="S21" si="4">S20/X20</f>
        <v>#DIV/0!</v>
      </c>
    </row>
    <row r="22" spans="1:19" x14ac:dyDescent="0.3">
      <c r="A22" s="1"/>
      <c r="B22" s="19"/>
      <c r="C22" s="19"/>
      <c r="D22" s="19"/>
      <c r="E22" s="19"/>
      <c r="F22" s="19"/>
      <c r="G22" s="19"/>
      <c r="H22" s="46"/>
      <c r="I22" s="46"/>
      <c r="J22" s="46"/>
      <c r="K22" s="46"/>
      <c r="L22" s="46"/>
      <c r="M22" s="46"/>
      <c r="N22" s="5"/>
      <c r="O22" s="5"/>
      <c r="P22" s="5"/>
      <c r="Q22" s="5"/>
      <c r="R22" s="5"/>
      <c r="S22" s="5"/>
    </row>
    <row r="23" spans="1:19" x14ac:dyDescent="0.3">
      <c r="A23" s="1" t="s">
        <v>10</v>
      </c>
      <c r="B23" s="19">
        <f>MEDIAN(B3:B19)</f>
        <v>13657140</v>
      </c>
      <c r="C23" s="19">
        <f t="shared" ref="C23:S23" si="5">MEDIAN(C3:C19)</f>
        <v>3741783</v>
      </c>
      <c r="D23" s="19">
        <f t="shared" si="5"/>
        <v>1547931</v>
      </c>
      <c r="E23" s="19">
        <f t="shared" si="5"/>
        <v>11901299</v>
      </c>
      <c r="F23" s="19" t="s">
        <v>9</v>
      </c>
      <c r="G23" s="19">
        <f t="shared" si="5"/>
        <v>32055334</v>
      </c>
      <c r="H23" s="46">
        <f t="shared" si="5"/>
        <v>6086537</v>
      </c>
      <c r="I23" s="46">
        <f t="shared" si="5"/>
        <v>0</v>
      </c>
      <c r="J23" s="46">
        <f t="shared" si="5"/>
        <v>826361</v>
      </c>
      <c r="K23" s="46">
        <f t="shared" si="5"/>
        <v>2012767</v>
      </c>
      <c r="L23" s="46" t="s">
        <v>9</v>
      </c>
      <c r="M23" s="46">
        <f t="shared" si="5"/>
        <v>13025752</v>
      </c>
      <c r="N23" s="5">
        <f t="shared" si="5"/>
        <v>9649844</v>
      </c>
      <c r="O23" s="5">
        <f t="shared" si="5"/>
        <v>340864</v>
      </c>
      <c r="P23" s="5">
        <f t="shared" si="5"/>
        <v>466405</v>
      </c>
      <c r="Q23" s="5">
        <f t="shared" si="5"/>
        <v>6301738</v>
      </c>
      <c r="R23" s="5" t="s">
        <v>9</v>
      </c>
      <c r="S23" s="5">
        <f t="shared" si="5"/>
        <v>23566367</v>
      </c>
    </row>
    <row r="24" spans="1:19" x14ac:dyDescent="0.3">
      <c r="A24" t="s">
        <v>11</v>
      </c>
      <c r="B24" s="19">
        <f>PERCENTILE(B3:B19,0.25)</f>
        <v>7898980</v>
      </c>
      <c r="C24" s="19">
        <f t="shared" ref="C24:S24" si="6">PERCENTILE(C3:C19,0.25)</f>
        <v>1559436</v>
      </c>
      <c r="D24" s="19">
        <f t="shared" si="6"/>
        <v>283492</v>
      </c>
      <c r="E24" s="19">
        <f t="shared" si="6"/>
        <v>5887574</v>
      </c>
      <c r="F24" s="19" t="s">
        <v>9</v>
      </c>
      <c r="G24" s="19">
        <f t="shared" si="6"/>
        <v>26124960</v>
      </c>
      <c r="H24" s="46">
        <f t="shared" si="6"/>
        <v>3308471</v>
      </c>
      <c r="I24" s="46">
        <f t="shared" si="6"/>
        <v>0</v>
      </c>
      <c r="J24" s="46">
        <f t="shared" si="6"/>
        <v>96994</v>
      </c>
      <c r="K24" s="46">
        <f t="shared" si="6"/>
        <v>764164</v>
      </c>
      <c r="L24" s="46" t="s">
        <v>9</v>
      </c>
      <c r="M24" s="46">
        <f t="shared" si="6"/>
        <v>5187605</v>
      </c>
      <c r="N24" s="5">
        <f t="shared" si="6"/>
        <v>7444971</v>
      </c>
      <c r="O24" s="5">
        <f t="shared" si="6"/>
        <v>4935</v>
      </c>
      <c r="P24" s="5">
        <f t="shared" si="6"/>
        <v>120093</v>
      </c>
      <c r="Q24" s="5">
        <f t="shared" si="6"/>
        <v>2415868</v>
      </c>
      <c r="R24" s="5" t="s">
        <v>9</v>
      </c>
      <c r="S24" s="5">
        <f t="shared" si="6"/>
        <v>13620658</v>
      </c>
    </row>
    <row r="25" spans="1:19" x14ac:dyDescent="0.3">
      <c r="A25" t="s">
        <v>12</v>
      </c>
      <c r="B25" s="19">
        <f>PERCENTILE(B3:B19,0.75)</f>
        <v>17681188</v>
      </c>
      <c r="C25" s="19">
        <f t="shared" ref="C25:S25" si="7">PERCENTILE(C3:C19,0.75)</f>
        <v>5995326</v>
      </c>
      <c r="D25" s="19">
        <f t="shared" si="7"/>
        <v>3529597</v>
      </c>
      <c r="E25" s="19">
        <f t="shared" si="7"/>
        <v>19964149</v>
      </c>
      <c r="F25" s="19" t="s">
        <v>9</v>
      </c>
      <c r="G25" s="19">
        <f t="shared" si="7"/>
        <v>46358558</v>
      </c>
      <c r="H25" s="46">
        <f t="shared" si="7"/>
        <v>8696380</v>
      </c>
      <c r="I25" s="46">
        <f t="shared" si="7"/>
        <v>390410</v>
      </c>
      <c r="J25" s="46">
        <f t="shared" si="7"/>
        <v>2914662</v>
      </c>
      <c r="K25" s="46">
        <f t="shared" si="7"/>
        <v>5273999</v>
      </c>
      <c r="L25" s="46" t="s">
        <v>9</v>
      </c>
      <c r="M25" s="46">
        <f t="shared" si="7"/>
        <v>17473298</v>
      </c>
      <c r="N25" s="5">
        <f t="shared" si="7"/>
        <v>18006081</v>
      </c>
      <c r="O25" s="5">
        <f t="shared" si="7"/>
        <v>1191500</v>
      </c>
      <c r="P25" s="5">
        <f t="shared" si="7"/>
        <v>1771048</v>
      </c>
      <c r="Q25" s="5">
        <f t="shared" si="7"/>
        <v>17859001</v>
      </c>
      <c r="R25" s="5" t="s">
        <v>9</v>
      </c>
      <c r="S25" s="5">
        <f t="shared" si="7"/>
        <v>48029467</v>
      </c>
    </row>
    <row r="26" spans="1:19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6.8" customHeight="1" x14ac:dyDescent="0.3">
      <c r="A27" s="1" t="s">
        <v>13</v>
      </c>
      <c r="B27" s="2">
        <f>AVERAGE(B3:B19)</f>
        <v>15599754.117647059</v>
      </c>
      <c r="C27" s="2">
        <f t="shared" ref="C27:S27" si="8">AVERAGE(C3:C19)</f>
        <v>6906148.0588235296</v>
      </c>
      <c r="D27" s="2">
        <f t="shared" si="8"/>
        <v>2064771.7647058824</v>
      </c>
      <c r="E27" s="2">
        <f t="shared" si="8"/>
        <v>12858335.588235294</v>
      </c>
      <c r="F27" s="2" t="s">
        <v>9</v>
      </c>
      <c r="G27" s="2">
        <f t="shared" si="8"/>
        <v>38314770.058823526</v>
      </c>
      <c r="H27" s="2">
        <f t="shared" si="8"/>
        <v>7317640.823529412</v>
      </c>
      <c r="I27" s="2">
        <f t="shared" si="8"/>
        <v>693134.3529411765</v>
      </c>
      <c r="J27" s="2">
        <f t="shared" si="8"/>
        <v>1812212.8823529412</v>
      </c>
      <c r="K27" s="2">
        <f t="shared" si="8"/>
        <v>4073210.3529411764</v>
      </c>
      <c r="L27" s="2" t="s">
        <v>9</v>
      </c>
      <c r="M27" s="2">
        <f t="shared" si="8"/>
        <v>14064847.05882353</v>
      </c>
      <c r="N27" s="2">
        <f t="shared" si="8"/>
        <v>14327573.588235294</v>
      </c>
      <c r="O27" s="2">
        <f t="shared" si="8"/>
        <v>1167848.5294117648</v>
      </c>
      <c r="P27" s="2">
        <f t="shared" si="8"/>
        <v>2380537.9411764704</v>
      </c>
      <c r="Q27" s="2">
        <f t="shared" si="8"/>
        <v>12327520.94117647</v>
      </c>
      <c r="R27" s="2" t="s">
        <v>9</v>
      </c>
      <c r="S27" s="2">
        <f t="shared" si="8"/>
        <v>30513815.117647059</v>
      </c>
    </row>
    <row r="28" spans="1:19" x14ac:dyDescent="0.3">
      <c r="A28" t="s">
        <v>14</v>
      </c>
      <c r="B28" s="2">
        <f>STDEV(B3:B19)</f>
        <v>11121903.731252078</v>
      </c>
      <c r="C28" s="2">
        <f t="shared" ref="C28:S28" si="9">STDEV(C3:C19)</f>
        <v>13198943.106794596</v>
      </c>
      <c r="D28" s="2">
        <f t="shared" si="9"/>
        <v>2122467.6441559577</v>
      </c>
      <c r="E28" s="2">
        <f t="shared" si="9"/>
        <v>8246087.035132641</v>
      </c>
      <c r="F28" s="2" t="s">
        <v>9</v>
      </c>
      <c r="G28" s="2">
        <f t="shared" si="9"/>
        <v>21913587.313530583</v>
      </c>
      <c r="H28" s="2">
        <f t="shared" si="9"/>
        <v>5642214.5906442432</v>
      </c>
      <c r="I28" s="2">
        <f t="shared" si="9"/>
        <v>1439631.8993240052</v>
      </c>
      <c r="J28" s="2">
        <f t="shared" si="9"/>
        <v>2198287.5441815183</v>
      </c>
      <c r="K28" s="2">
        <f t="shared" si="9"/>
        <v>5643242.0290882317</v>
      </c>
      <c r="L28" s="2" t="s">
        <v>9</v>
      </c>
      <c r="M28" s="2">
        <f t="shared" si="9"/>
        <v>10218430.53063797</v>
      </c>
      <c r="N28" s="2">
        <f t="shared" si="9"/>
        <v>11419103.793518748</v>
      </c>
      <c r="O28" s="2">
        <f t="shared" si="9"/>
        <v>2190835.2808507513</v>
      </c>
      <c r="P28" s="2">
        <f t="shared" si="9"/>
        <v>5195618.9116624799</v>
      </c>
      <c r="Q28" s="2">
        <f t="shared" si="9"/>
        <v>14672442.568533232</v>
      </c>
      <c r="R28" s="2" t="s">
        <v>9</v>
      </c>
      <c r="S28" s="2">
        <f t="shared" si="9"/>
        <v>22629626.569131743</v>
      </c>
    </row>
    <row r="30" spans="1:19" x14ac:dyDescent="0.3">
      <c r="G30" s="2">
        <f>SUM(G3:G19)</f>
        <v>651351091</v>
      </c>
      <c r="M30" s="2">
        <f>SUM(M3:M19)</f>
        <v>239102400</v>
      </c>
      <c r="S30" s="2">
        <f>SUM(S3:S19)</f>
        <v>518734857</v>
      </c>
    </row>
    <row r="31" spans="1:19" x14ac:dyDescent="0.3">
      <c r="B31" s="1" t="s">
        <v>0</v>
      </c>
      <c r="C31" s="1" t="s">
        <v>1</v>
      </c>
      <c r="D31" s="1" t="s">
        <v>2</v>
      </c>
    </row>
    <row r="32" spans="1:19" x14ac:dyDescent="0.3">
      <c r="A32" s="1">
        <v>1997</v>
      </c>
      <c r="B32" s="2">
        <v>13754145</v>
      </c>
      <c r="C32" s="2">
        <v>3186842</v>
      </c>
      <c r="D32" s="2">
        <v>7247344</v>
      </c>
    </row>
    <row r="33" spans="1:4" x14ac:dyDescent="0.3">
      <c r="A33" s="1">
        <v>1998</v>
      </c>
      <c r="B33" s="2">
        <v>10719432</v>
      </c>
      <c r="C33" s="2">
        <v>3857881</v>
      </c>
      <c r="D33" s="2">
        <v>7045544</v>
      </c>
    </row>
    <row r="34" spans="1:4" x14ac:dyDescent="0.3">
      <c r="A34" s="1">
        <v>1999</v>
      </c>
      <c r="B34" s="2">
        <v>8514011</v>
      </c>
      <c r="C34" s="2">
        <v>4811164</v>
      </c>
      <c r="D34" s="2">
        <v>16951705</v>
      </c>
    </row>
    <row r="35" spans="1:4" x14ac:dyDescent="0.3">
      <c r="A35" s="1">
        <v>2000</v>
      </c>
      <c r="B35" s="2">
        <v>57289675</v>
      </c>
      <c r="C35" s="2">
        <v>24590798</v>
      </c>
      <c r="D35" s="2">
        <v>88059867</v>
      </c>
    </row>
    <row r="36" spans="1:4" x14ac:dyDescent="0.3">
      <c r="A36" s="1">
        <v>2001</v>
      </c>
      <c r="B36" s="2">
        <v>84430736</v>
      </c>
      <c r="C36" s="2">
        <v>14365240</v>
      </c>
      <c r="D36" s="2">
        <v>9571159</v>
      </c>
    </row>
    <row r="37" spans="1:4" x14ac:dyDescent="0.3">
      <c r="A37" s="1">
        <v>2002</v>
      </c>
      <c r="B37" s="2">
        <v>42576621</v>
      </c>
      <c r="C37" s="2">
        <v>12207956</v>
      </c>
      <c r="D37" s="2">
        <v>19606363</v>
      </c>
    </row>
    <row r="38" spans="1:4" x14ac:dyDescent="0.3">
      <c r="A38" s="1">
        <v>2003</v>
      </c>
      <c r="B38" s="2">
        <v>21616318</v>
      </c>
      <c r="C38" s="2">
        <v>6428730</v>
      </c>
      <c r="D38" s="2">
        <v>12921392</v>
      </c>
    </row>
    <row r="39" spans="1:4" x14ac:dyDescent="0.3">
      <c r="A39" s="1">
        <v>2004</v>
      </c>
      <c r="B39" s="2">
        <v>27278874</v>
      </c>
      <c r="C39" s="2">
        <v>5187605</v>
      </c>
      <c r="D39" s="2">
        <v>13620658</v>
      </c>
    </row>
    <row r="40" spans="1:4" x14ac:dyDescent="0.3">
      <c r="A40" s="1">
        <v>2005</v>
      </c>
      <c r="B40" s="2">
        <v>42936544</v>
      </c>
      <c r="C40" s="2">
        <v>32623643</v>
      </c>
      <c r="D40" s="2">
        <v>48029467</v>
      </c>
    </row>
    <row r="41" spans="1:4" x14ac:dyDescent="0.3">
      <c r="A41" s="1">
        <v>2006</v>
      </c>
      <c r="B41" s="2">
        <v>76199844</v>
      </c>
      <c r="C41" s="2">
        <v>15655552</v>
      </c>
      <c r="D41" s="2">
        <v>28257676</v>
      </c>
    </row>
    <row r="42" spans="1:4" x14ac:dyDescent="0.3">
      <c r="A42" s="1">
        <v>2007</v>
      </c>
      <c r="B42" s="2">
        <v>41127560</v>
      </c>
      <c r="C42" s="2">
        <v>15533817</v>
      </c>
      <c r="D42" s="2">
        <v>59440398</v>
      </c>
    </row>
    <row r="43" spans="1:4" x14ac:dyDescent="0.3">
      <c r="A43" s="1">
        <v>2008</v>
      </c>
      <c r="B43" s="2">
        <v>30535521</v>
      </c>
      <c r="C43" s="2">
        <v>17473298</v>
      </c>
      <c r="D43" s="2">
        <v>33528395</v>
      </c>
    </row>
    <row r="44" spans="1:4" x14ac:dyDescent="0.3">
      <c r="A44" s="1">
        <v>2009</v>
      </c>
      <c r="B44" s="2">
        <v>26747234</v>
      </c>
      <c r="C44" s="2">
        <v>5052460</v>
      </c>
      <c r="D44" s="2">
        <v>23566367</v>
      </c>
    </row>
    <row r="45" spans="1:4" x14ac:dyDescent="0.3">
      <c r="A45" s="1">
        <v>2010</v>
      </c>
      <c r="B45" s="2">
        <v>32055334</v>
      </c>
      <c r="C45" s="2">
        <v>7016474</v>
      </c>
      <c r="D45" s="2">
        <v>13675528</v>
      </c>
    </row>
    <row r="46" spans="1:4" x14ac:dyDescent="0.3">
      <c r="A46" s="1">
        <v>2011</v>
      </c>
      <c r="B46" s="2">
        <v>46358558</v>
      </c>
      <c r="C46" s="2">
        <v>19831599</v>
      </c>
      <c r="D46" s="2">
        <v>48990399</v>
      </c>
    </row>
    <row r="47" spans="1:4" x14ac:dyDescent="0.3">
      <c r="A47" s="1">
        <v>2012</v>
      </c>
      <c r="B47" s="2">
        <v>26124960</v>
      </c>
      <c r="C47" s="2">
        <v>13025752</v>
      </c>
      <c r="D47" s="2">
        <v>32866123</v>
      </c>
    </row>
    <row r="48" spans="1:4" x14ac:dyDescent="0.3">
      <c r="A48" s="1">
        <v>2013</v>
      </c>
      <c r="B48" s="2">
        <v>63085724</v>
      </c>
      <c r="C48" s="2">
        <v>38253589</v>
      </c>
      <c r="D48" s="2">
        <v>55356472</v>
      </c>
    </row>
    <row r="50" spans="1:5" x14ac:dyDescent="0.3">
      <c r="B50" s="2">
        <f>SUM(B32:B48)</f>
        <v>651351091</v>
      </c>
      <c r="C50" s="2">
        <f t="shared" ref="C50:D50" si="10">SUM(C32:C48)</f>
        <v>239102400</v>
      </c>
      <c r="D50" s="2">
        <f t="shared" si="10"/>
        <v>518734857</v>
      </c>
      <c r="E50" s="2">
        <f>SUM(B50:D50)</f>
        <v>1409188348</v>
      </c>
    </row>
    <row r="51" spans="1:5" x14ac:dyDescent="0.3">
      <c r="A51" t="s">
        <v>19</v>
      </c>
      <c r="B51" s="2">
        <f>SUM(B32:B45)</f>
        <v>515781849</v>
      </c>
      <c r="C51" s="2">
        <f t="shared" ref="C51:D51" si="11">SUM(C32:C45)</f>
        <v>167991460</v>
      </c>
      <c r="D51" s="2">
        <f t="shared" si="11"/>
        <v>381521863</v>
      </c>
      <c r="E51" s="2">
        <f>SUM(B51:D51)</f>
        <v>1065295172</v>
      </c>
    </row>
  </sheetData>
  <mergeCells count="3">
    <mergeCell ref="B1:G1"/>
    <mergeCell ref="H1:M1"/>
    <mergeCell ref="N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B27" sqref="B27"/>
    </sheetView>
  </sheetViews>
  <sheetFormatPr defaultRowHeight="14.4" x14ac:dyDescent="0.3"/>
  <cols>
    <col min="1" max="1" width="7.88671875" customWidth="1"/>
    <col min="2" max="3" width="11.109375" bestFit="1" customWidth="1"/>
    <col min="4" max="5" width="11" bestFit="1" customWidth="1"/>
    <col min="6" max="6" width="13.109375" bestFit="1" customWidth="1"/>
    <col min="7" max="7" width="10" bestFit="1" customWidth="1"/>
    <col min="8" max="8" width="10.6640625" customWidth="1"/>
    <col min="9" max="10" width="13.109375" bestFit="1" customWidth="1"/>
    <col min="11" max="11" width="12" bestFit="1" customWidth="1"/>
    <col min="12" max="12" width="13.5546875" customWidth="1"/>
    <col min="13" max="13" width="11.33203125" customWidth="1"/>
  </cols>
  <sheetData>
    <row r="1" spans="1:13" x14ac:dyDescent="0.3">
      <c r="B1" s="30" t="s">
        <v>0</v>
      </c>
      <c r="C1" s="30"/>
      <c r="D1" s="30"/>
      <c r="E1" s="30"/>
      <c r="F1" s="33" t="s">
        <v>1</v>
      </c>
      <c r="G1" s="33"/>
      <c r="H1" s="33"/>
      <c r="I1" s="33"/>
      <c r="J1" s="29" t="s">
        <v>2</v>
      </c>
      <c r="K1" s="29"/>
      <c r="L1" s="29"/>
      <c r="M1" s="29"/>
    </row>
    <row r="2" spans="1:13" x14ac:dyDescent="0.3">
      <c r="B2" s="6" t="s">
        <v>3</v>
      </c>
      <c r="C2" s="6" t="s">
        <v>4</v>
      </c>
      <c r="D2" s="6" t="s">
        <v>5</v>
      </c>
      <c r="E2" s="6" t="s">
        <v>6</v>
      </c>
      <c r="F2" s="21" t="s">
        <v>3</v>
      </c>
      <c r="G2" s="21" t="s">
        <v>4</v>
      </c>
      <c r="H2" s="21" t="s">
        <v>5</v>
      </c>
      <c r="I2" s="21" t="s">
        <v>6</v>
      </c>
      <c r="J2" s="3" t="s">
        <v>3</v>
      </c>
      <c r="K2" s="3" t="s">
        <v>4</v>
      </c>
      <c r="L2" s="3" t="s">
        <v>5</v>
      </c>
      <c r="M2" s="3" t="s">
        <v>6</v>
      </c>
    </row>
    <row r="3" spans="1:13" x14ac:dyDescent="0.3">
      <c r="A3" s="1">
        <v>1997</v>
      </c>
      <c r="B3" s="7">
        <f>Investment!B3/Investment!G3</f>
        <v>0.57866235960141466</v>
      </c>
      <c r="C3" s="7">
        <f>Investment!C3/Investment!G3</f>
        <v>0.11693842110869124</v>
      </c>
      <c r="D3" s="7">
        <f>Investment!D3/Investment!G3</f>
        <v>4.8540276403949501E-3</v>
      </c>
      <c r="E3" s="7">
        <f>Investment!E3/Investment!G3</f>
        <v>0.29954519164949911</v>
      </c>
      <c r="F3" s="16">
        <f>Investment!H3/Investment!M3</f>
        <v>0.90787086400894679</v>
      </c>
      <c r="G3" s="16">
        <f>Investment!I3/Investment!M3</f>
        <v>0</v>
      </c>
      <c r="H3" s="16">
        <f>Investment!J3/Investment!M3</f>
        <v>3.043577309449292E-2</v>
      </c>
      <c r="I3" s="16">
        <f>Investment!K3/Investment!M3</f>
        <v>6.1693362896560293E-2</v>
      </c>
      <c r="J3" s="10">
        <f>Investment!N3/Investment!S3</f>
        <v>0.36719783137105122</v>
      </c>
      <c r="K3" s="10">
        <f>Investment!O3/Investment!S3</f>
        <v>3.0459848463105933E-2</v>
      </c>
      <c r="L3" s="10">
        <f>Investment!P3/Investment!S3</f>
        <v>0</v>
      </c>
      <c r="M3" s="10">
        <f>Investment!Q3/Investment!S3</f>
        <v>0.60234232016584277</v>
      </c>
    </row>
    <row r="4" spans="1:13" x14ac:dyDescent="0.3">
      <c r="A4" s="1">
        <v>1998</v>
      </c>
      <c r="B4" s="7">
        <f>Investment!B4/Investment!G4</f>
        <v>0.34098877627098151</v>
      </c>
      <c r="C4" s="7">
        <f>Investment!C4/Investment!G4</f>
        <v>0.34906541689895509</v>
      </c>
      <c r="D4" s="7">
        <f>Investment!D4/Investment!G4</f>
        <v>1.7283751601763975E-2</v>
      </c>
      <c r="E4" s="7">
        <f>Investment!E4/Investment!G4</f>
        <v>0.29266205522829941</v>
      </c>
      <c r="F4" s="16">
        <f>Investment!H4/Investment!M4</f>
        <v>0.79182976354117718</v>
      </c>
      <c r="G4" s="16">
        <f>Investment!I4/Investment!M4</f>
        <v>0</v>
      </c>
      <c r="H4" s="16">
        <f>Investment!J4/Investment!M4</f>
        <v>1.009155025777104E-2</v>
      </c>
      <c r="I4" s="16">
        <f>Investment!K4/Investment!M4</f>
        <v>0.19807868620105182</v>
      </c>
      <c r="J4" s="10">
        <f>Investment!N4/Investment!S4</f>
        <v>0.85610422701213706</v>
      </c>
      <c r="K4" s="10">
        <f>Investment!O4/Investment!S4</f>
        <v>0</v>
      </c>
      <c r="L4" s="10">
        <f>Investment!P4/Investment!S4</f>
        <v>1.7045241644931888E-2</v>
      </c>
      <c r="M4" s="10">
        <f>Investment!Q4/Investment!S4</f>
        <v>0.12685053134293109</v>
      </c>
    </row>
    <row r="5" spans="1:13" x14ac:dyDescent="0.3">
      <c r="A5" s="1">
        <v>1999</v>
      </c>
      <c r="B5" s="7">
        <f>Investment!B5/Investment!G5</f>
        <v>0.65128797695939078</v>
      </c>
      <c r="C5" s="7">
        <f>Investment!C5/Investment!G5</f>
        <v>7.5403942982925441E-3</v>
      </c>
      <c r="D5" s="7">
        <f>Investment!D5/Investment!G5</f>
        <v>5.4686328218274557E-4</v>
      </c>
      <c r="E5" s="7">
        <f>Investment!E5/Investment!G5</f>
        <v>0.34062476546013387</v>
      </c>
      <c r="F5" s="16">
        <f>Investment!H5/Investment!M5</f>
        <v>0.83012032015537196</v>
      </c>
      <c r="G5" s="16">
        <f>Investment!I5/Investment!M5</f>
        <v>0</v>
      </c>
      <c r="H5" s="16">
        <f>Investment!J5/Investment!M5</f>
        <v>0</v>
      </c>
      <c r="I5" s="16">
        <f>Investment!K5/Investment!M5</f>
        <v>0.16987967984462804</v>
      </c>
      <c r="J5" s="10">
        <f>Investment!N5/Investment!S5</f>
        <v>0.43774328305028903</v>
      </c>
      <c r="K5" s="10">
        <f>Investment!O5/Investment!S5</f>
        <v>0</v>
      </c>
      <c r="L5" s="10">
        <f>Investment!P5/Investment!S5</f>
        <v>6.7291166286813035E-3</v>
      </c>
      <c r="M5" s="10">
        <f>Investment!Q5/Investment!S5</f>
        <v>0.55552760032102966</v>
      </c>
    </row>
    <row r="6" spans="1:13" x14ac:dyDescent="0.3">
      <c r="A6" s="1">
        <v>2000</v>
      </c>
      <c r="B6" s="7">
        <f>Investment!B6/Investment!G6</f>
        <v>0.59822845914207057</v>
      </c>
      <c r="C6" s="7">
        <f>Investment!C6/Investment!G6</f>
        <v>0.19627400574361786</v>
      </c>
      <c r="D6" s="7">
        <f>Investment!D6/Investment!G6</f>
        <v>6.1609653048302335E-2</v>
      </c>
      <c r="E6" s="7">
        <f>Investment!E6/Investment!G6</f>
        <v>0.14388788206600928</v>
      </c>
      <c r="F6" s="16">
        <f>Investment!H6/Investment!M6</f>
        <v>0.95267981949996094</v>
      </c>
      <c r="G6" s="16">
        <f>Investment!I6/Investment!M6</f>
        <v>0</v>
      </c>
      <c r="H6" s="16">
        <f>Investment!J6/Investment!M6</f>
        <v>3.7146781491190321E-2</v>
      </c>
      <c r="I6" s="16">
        <f>Investment!K6/Investment!M6</f>
        <v>1.0173399008848756E-2</v>
      </c>
      <c r="J6" s="10">
        <f>Investment!N6/Investment!S6</f>
        <v>0.46157597535322192</v>
      </c>
      <c r="K6" s="10">
        <f>Investment!O6/Investment!S6</f>
        <v>1.5439496405326162E-4</v>
      </c>
      <c r="L6" s="10">
        <f>Investment!P6/Investment!S6</f>
        <v>0</v>
      </c>
      <c r="M6" s="10">
        <f>Investment!Q6/Investment!S6</f>
        <v>0.53826962968272485</v>
      </c>
    </row>
    <row r="7" spans="1:13" x14ac:dyDescent="0.3">
      <c r="A7" s="1">
        <v>2001</v>
      </c>
      <c r="B7" s="7">
        <f>Investment!B7/Investment!G7</f>
        <v>0.14813064048144742</v>
      </c>
      <c r="C7" s="7">
        <f>Investment!C7/Investment!G7</f>
        <v>0.67105950610213794</v>
      </c>
      <c r="D7" s="7">
        <f>Investment!D7/Investment!G7</f>
        <v>5.6302955833524891E-3</v>
      </c>
      <c r="E7" s="7">
        <f>Investment!E7/Investment!G7</f>
        <v>0.17517955783306213</v>
      </c>
      <c r="F7" s="16">
        <f>Investment!H7/Investment!M7</f>
        <v>0.42369894272563491</v>
      </c>
      <c r="G7" s="16">
        <f>Investment!I7/Investment!M7</f>
        <v>0</v>
      </c>
      <c r="H7" s="16">
        <f>Investment!J7/Investment!M7</f>
        <v>5.7525039609501824E-2</v>
      </c>
      <c r="I7" s="16">
        <f>Investment!K7/Investment!M7</f>
        <v>0.51877601766486325</v>
      </c>
      <c r="J7" s="10">
        <f>Investment!N7/Investment!S7</f>
        <v>0.84207879108475792</v>
      </c>
      <c r="K7" s="10">
        <f>Investment!O7/Investment!S7</f>
        <v>3.5613659745909562E-2</v>
      </c>
      <c r="L7" s="10">
        <f>Investment!P7/Investment!S7</f>
        <v>1.3951079487865576E-2</v>
      </c>
      <c r="M7" s="10">
        <f>Investment!Q7/Investment!S7</f>
        <v>0.108356469681467</v>
      </c>
    </row>
    <row r="8" spans="1:13" x14ac:dyDescent="0.3">
      <c r="A8" s="1">
        <v>2002</v>
      </c>
      <c r="B8" s="7">
        <f>Investment!B8/Investment!G8</f>
        <v>0.32076617822724823</v>
      </c>
      <c r="C8" s="7">
        <f>Investment!C8/Investment!G8</f>
        <v>0.14894981919772357</v>
      </c>
      <c r="D8" s="7">
        <f>Investment!D8/Investment!G8</f>
        <v>6.1384673997497356E-2</v>
      </c>
      <c r="E8" s="7">
        <f>Investment!E8/Investment!G8</f>
        <v>0.46889932857753086</v>
      </c>
      <c r="F8" s="16">
        <f>Investment!H8/Investment!M8</f>
        <v>0.28007972833453854</v>
      </c>
      <c r="G8" s="16">
        <f>Investment!I8/Investment!M8</f>
        <v>0</v>
      </c>
      <c r="H8" s="16">
        <f>Investment!J8/Investment!M8</f>
        <v>4.1909472806094646E-2</v>
      </c>
      <c r="I8" s="16">
        <f>Investment!K8/Investment!M8</f>
        <v>0.67801079885936677</v>
      </c>
      <c r="J8" s="10">
        <f>Investment!N8/Investment!S8</f>
        <v>0.91837945671004872</v>
      </c>
      <c r="K8" s="10">
        <f>Investment!O8/Investment!S8</f>
        <v>2.5170400037987669E-4</v>
      </c>
      <c r="L8" s="10">
        <f>Investment!P8/Investment!S8</f>
        <v>8.8658462561363362E-3</v>
      </c>
      <c r="M8" s="10">
        <f>Investment!Q8/Investment!S8</f>
        <v>7.2502993033435117E-2</v>
      </c>
    </row>
    <row r="9" spans="1:13" x14ac:dyDescent="0.3">
      <c r="A9" s="1">
        <v>2003</v>
      </c>
      <c r="B9" s="7">
        <f>Investment!B9/Investment!G9</f>
        <v>0.11063507670455255</v>
      </c>
      <c r="C9" s="7">
        <f>Investment!C9/Investment!G9</f>
        <v>0.2689754101507944</v>
      </c>
      <c r="D9" s="7">
        <f>Investment!D9/Investment!G9</f>
        <v>6.9819383671169161E-2</v>
      </c>
      <c r="E9" s="7">
        <f>Investment!E9/Investment!G9</f>
        <v>0.55057012947348383</v>
      </c>
      <c r="F9" s="16">
        <f>Investment!H9/Investment!M9</f>
        <v>0.63057757908638257</v>
      </c>
      <c r="G9" s="16">
        <f>Investment!I9/Investment!M9</f>
        <v>0</v>
      </c>
      <c r="H9" s="16">
        <f>Investment!J9/Investment!M9</f>
        <v>0</v>
      </c>
      <c r="I9" s="16">
        <f>Investment!K9/Investment!M9</f>
        <v>0.36942242091361749</v>
      </c>
      <c r="J9" s="10">
        <f>Investment!N9/Investment!S9</f>
        <v>0.38097025459795664</v>
      </c>
      <c r="K9" s="10">
        <f>Investment!O9/Investment!S9</f>
        <v>0.20836810770851932</v>
      </c>
      <c r="L9" s="10">
        <f>Investment!P9/Investment!S9</f>
        <v>0.13706325138963357</v>
      </c>
      <c r="M9" s="10">
        <f>Investment!Q9/Investment!S9</f>
        <v>0.2735983863038905</v>
      </c>
    </row>
    <row r="10" spans="1:13" x14ac:dyDescent="0.3">
      <c r="A10" s="1">
        <v>2004</v>
      </c>
      <c r="B10" s="7">
        <f>Investment!B10/Investment!G10</f>
        <v>0.56733463412016205</v>
      </c>
      <c r="C10" s="7">
        <f>Investment!C10/Investment!G10</f>
        <v>1.2977368494022151E-2</v>
      </c>
      <c r="D10" s="7">
        <f>Investment!D10/Investment!G10</f>
        <v>5.6744680883822403E-2</v>
      </c>
      <c r="E10" s="7">
        <f>Investment!E10/Investment!G10</f>
        <v>0.36294331650199346</v>
      </c>
      <c r="F10" s="16">
        <f>Investment!H10/Investment!M10</f>
        <v>0.35742582559774694</v>
      </c>
      <c r="G10" s="16">
        <f>Investment!I10/Investment!M10</f>
        <v>0.12499756631432038</v>
      </c>
      <c r="H10" s="16">
        <f>Investment!J10/Investment!M10</f>
        <v>0.30391539062823791</v>
      </c>
      <c r="I10" s="16">
        <f>Investment!K10/Investment!M10</f>
        <v>0.2136612174596948</v>
      </c>
      <c r="J10" s="10">
        <f>Investment!N10/Investment!S10</f>
        <v>0.70847120601662561</v>
      </c>
      <c r="K10" s="10">
        <f>Investment!O10/Investment!S10</f>
        <v>2.8217873174702719E-2</v>
      </c>
      <c r="L10" s="10">
        <f>Investment!P10/Investment!S10</f>
        <v>0.11070463703001721</v>
      </c>
      <c r="M10" s="10">
        <f>Investment!Q10/Investment!S10</f>
        <v>0.15260628377865446</v>
      </c>
    </row>
    <row r="11" spans="1:13" x14ac:dyDescent="0.3">
      <c r="A11" s="1">
        <v>2005</v>
      </c>
      <c r="B11" s="7">
        <f>Investment!B11/Investment!G11</f>
        <v>0.68424209922438095</v>
      </c>
      <c r="C11" s="7">
        <f>Investment!C11/Investment!G11</f>
        <v>0.21109474949823628</v>
      </c>
      <c r="D11" s="7">
        <f>Investment!D11/Investment!G11</f>
        <v>2.3865218402300846E-2</v>
      </c>
      <c r="E11" s="7">
        <f>Investment!E11/Investment!G11</f>
        <v>8.0797932875081885E-2</v>
      </c>
      <c r="F11" s="16">
        <f>Investment!H11/Investment!M11</f>
        <v>0.51408133665513689</v>
      </c>
      <c r="G11" s="16">
        <f>Investment!I11/Investment!M11</f>
        <v>0.11938400012530789</v>
      </c>
      <c r="H11" s="16">
        <f>Investment!J11/Investment!M11</f>
        <v>0.20487279731451205</v>
      </c>
      <c r="I11" s="16">
        <f>Investment!K11/Investment!M11</f>
        <v>0.16166186590504317</v>
      </c>
      <c r="J11" s="10">
        <f>Investment!N11/Investment!S11</f>
        <v>0.86066984670056823</v>
      </c>
      <c r="K11" s="10">
        <f>Investment!O11/Investment!S11</f>
        <v>7.9319639337242703E-2</v>
      </c>
      <c r="L11" s="10">
        <f>Investment!P11/Investment!S11</f>
        <v>9.7108094078995292E-3</v>
      </c>
      <c r="M11" s="10">
        <f>Investment!Q11/Investment!S11</f>
        <v>5.0299704554289559E-2</v>
      </c>
    </row>
    <row r="12" spans="1:13" x14ac:dyDescent="0.3">
      <c r="A12" s="1">
        <v>2006</v>
      </c>
      <c r="B12" s="7">
        <f>Investment!B12/Investment!G12</f>
        <v>0.5274430351852164</v>
      </c>
      <c r="C12" s="7">
        <f>Investment!C12/Investment!G12</f>
        <v>6.4233963523599863E-2</v>
      </c>
      <c r="D12" s="7">
        <f>Investment!D12/Investment!G12</f>
        <v>0.10717605931056762</v>
      </c>
      <c r="E12" s="7">
        <f>Investment!E12/Investment!G12</f>
        <v>0.30114694198061615</v>
      </c>
      <c r="F12" s="16">
        <f>Investment!H12/Investment!M12</f>
        <v>0.52899469785543174</v>
      </c>
      <c r="G12" s="16">
        <f>Investment!I12/Investment!M12</f>
        <v>0</v>
      </c>
      <c r="H12" s="16">
        <f>Investment!J12/Investment!M12</f>
        <v>1.9882339504860638E-2</v>
      </c>
      <c r="I12" s="16">
        <f>Investment!K12/Investment!M12</f>
        <v>0.45112296263970764</v>
      </c>
      <c r="J12" s="10">
        <f>Investment!N12/Investment!S12</f>
        <v>0.3076227146209759</v>
      </c>
      <c r="K12" s="10">
        <f>Investment!O12/Investment!S12</f>
        <v>4.2165534065858774E-2</v>
      </c>
      <c r="L12" s="10">
        <f>Investment!P12/Investment!S12</f>
        <v>1.8206451231162817E-2</v>
      </c>
      <c r="M12" s="10">
        <f>Investment!Q12/Investment!S12</f>
        <v>0.63200530008200251</v>
      </c>
    </row>
    <row r="13" spans="1:13" x14ac:dyDescent="0.3">
      <c r="A13" s="1">
        <v>2007</v>
      </c>
      <c r="B13" s="7">
        <f>Investment!B13/Investment!G13</f>
        <v>0.65753412067236661</v>
      </c>
      <c r="C13" s="7">
        <f>Investment!C13/Investment!G13</f>
        <v>0.14577392872322112</v>
      </c>
      <c r="D13" s="7">
        <f>Investment!D13/Investment!G13</f>
        <v>4.5196530015396003E-2</v>
      </c>
      <c r="E13" s="7">
        <f>Investment!E13/Investment!G13</f>
        <v>0.15149542058901622</v>
      </c>
      <c r="F13" s="16">
        <f>Investment!H13/Investment!M13</f>
        <v>0.49722428170745153</v>
      </c>
      <c r="G13" s="16">
        <f>Investment!I13/Investment!M13</f>
        <v>0.13208962098626501</v>
      </c>
      <c r="H13" s="16">
        <f>Investment!J13/Investment!M13</f>
        <v>0.37068609730628344</v>
      </c>
      <c r="I13" s="16">
        <f>Investment!K13/Investment!M13</f>
        <v>0</v>
      </c>
      <c r="J13" s="10">
        <f>Investment!N13/Investment!S13</f>
        <v>0.16768232271930616</v>
      </c>
      <c r="K13" s="10">
        <f>Investment!O13/Investment!S13</f>
        <v>0</v>
      </c>
      <c r="L13" s="10">
        <f>Investment!P13/Investment!S13</f>
        <v>7.0282503828456869E-2</v>
      </c>
      <c r="M13" s="10">
        <f>Investment!Q13/Investment!S13</f>
        <v>0.76203517345223692</v>
      </c>
    </row>
    <row r="14" spans="1:13" x14ac:dyDescent="0.3">
      <c r="A14" s="1">
        <v>2008</v>
      </c>
      <c r="B14" s="7">
        <f>Investment!B14/Investment!G14</f>
        <v>0.12362359888996163</v>
      </c>
      <c r="C14" s="7">
        <f>Investment!C14/Investment!G14</f>
        <v>0.12271714636865047</v>
      </c>
      <c r="D14" s="7">
        <f>Investment!D14/Investment!G14</f>
        <v>8.2443066879389418E-2</v>
      </c>
      <c r="E14" s="7">
        <f>Investment!E14/Investment!G14</f>
        <v>0.67121618786199844</v>
      </c>
      <c r="F14" s="16">
        <f>Investment!H14/Investment!M14</f>
        <v>0.49769539785792011</v>
      </c>
      <c r="G14" s="16">
        <f>Investment!I14/Investment!M14</f>
        <v>0.26440343431446084</v>
      </c>
      <c r="H14" s="16">
        <f>Investment!J14/Investment!M14</f>
        <v>0</v>
      </c>
      <c r="I14" s="16">
        <f>Investment!K14/Investment!M14</f>
        <v>0.23790116782761903</v>
      </c>
      <c r="J14" s="10">
        <f>Investment!N14/Investment!S14</f>
        <v>0.61893386188035548</v>
      </c>
      <c r="K14" s="10">
        <f>Investment!O14/Investment!S14</f>
        <v>2.5796761222838135E-2</v>
      </c>
      <c r="L14" s="10">
        <f>Investment!P14/Investment!S14</f>
        <v>9.2673090972592038E-3</v>
      </c>
      <c r="M14" s="10">
        <f>Investment!Q14/Investment!S14</f>
        <v>0.34600206779954723</v>
      </c>
    </row>
    <row r="15" spans="1:13" x14ac:dyDescent="0.3">
      <c r="A15" s="1">
        <v>2009</v>
      </c>
      <c r="B15" s="7">
        <f>Investment!B15/Investment!G15</f>
        <v>0.29531950855180017</v>
      </c>
      <c r="C15" s="7">
        <f>Investment!C15/Investment!G15</f>
        <v>5.2259646735808268E-2</v>
      </c>
      <c r="D15" s="7">
        <f>Investment!D15/Investment!G15</f>
        <v>1.0598927724638742E-2</v>
      </c>
      <c r="E15" s="7">
        <f>Investment!E15/Investment!G15</f>
        <v>0.64182191698775282</v>
      </c>
      <c r="F15" s="16">
        <f>Investment!H15/Investment!M15</f>
        <v>0.57662821674986042</v>
      </c>
      <c r="G15" s="16">
        <f>Investment!I15/Investment!M15</f>
        <v>0</v>
      </c>
      <c r="H15" s="16">
        <f>Investment!J15/Investment!M15</f>
        <v>0.10709258460235212</v>
      </c>
      <c r="I15" s="16">
        <f>Investment!K15/Investment!M15</f>
        <v>0.31627919864778742</v>
      </c>
      <c r="J15" s="10">
        <f>Investment!N15/Investment!S15</f>
        <v>0.71573021840829343</v>
      </c>
      <c r="K15" s="10">
        <f>Investment!O15/Investment!S15</f>
        <v>1.6865900458903998E-2</v>
      </c>
      <c r="L15" s="10">
        <f>Investment!P15/Investment!S15</f>
        <v>0</v>
      </c>
      <c r="M15" s="10">
        <f>Investment!Q15/Investment!S15</f>
        <v>0.2674038811328025</v>
      </c>
    </row>
    <row r="16" spans="1:13" x14ac:dyDescent="0.3">
      <c r="A16" s="1">
        <v>2010</v>
      </c>
      <c r="B16" s="7">
        <f>Investment!B16/Investment!G16</f>
        <v>0.5245001658694306</v>
      </c>
      <c r="C16" s="7">
        <f>Investment!C16/Investment!G16</f>
        <v>1.2179252289182201E-2</v>
      </c>
      <c r="D16" s="7">
        <f>Investment!D16/Investment!G16</f>
        <v>0</v>
      </c>
      <c r="E16" s="7">
        <f>Investment!E16/Investment!G16</f>
        <v>0.46332058184138714</v>
      </c>
      <c r="F16" s="16">
        <f>Investment!H16/Investment!M16</f>
        <v>0.47152900445437407</v>
      </c>
      <c r="G16" s="16">
        <f>Investment!I16/Investment!M16</f>
        <v>5.5641907887066924E-2</v>
      </c>
      <c r="H16" s="16">
        <f>Investment!J16/Investment!M16</f>
        <v>0.41540266521332508</v>
      </c>
      <c r="I16" s="16">
        <f>Investment!K16/Investment!M16</f>
        <v>5.7426422445233889E-2</v>
      </c>
      <c r="J16" s="10">
        <f>Investment!N16/Investment!S16</f>
        <v>0.54440099131821451</v>
      </c>
      <c r="K16" s="10">
        <f>Investment!O16/Investment!S16</f>
        <v>0</v>
      </c>
      <c r="L16" s="10">
        <f>Investment!P16/Investment!S16</f>
        <v>0.25960233491533197</v>
      </c>
      <c r="M16" s="10">
        <f>Investment!Q16/Investment!S16</f>
        <v>0.19599667376645347</v>
      </c>
    </row>
    <row r="17" spans="1:13" x14ac:dyDescent="0.3">
      <c r="A17" s="1">
        <v>2011</v>
      </c>
      <c r="B17" s="7">
        <f>Investment!B17/Investment!G17</f>
        <v>0.27526831184007061</v>
      </c>
      <c r="C17" s="7">
        <f>Investment!C17/Investment!G17</f>
        <v>3.3638578663296642E-2</v>
      </c>
      <c r="D17" s="7">
        <f>Investment!D17/Investment!G17</f>
        <v>7.9557284762826322E-2</v>
      </c>
      <c r="E17" s="7">
        <f>Investment!E17/Investment!G17</f>
        <v>0.61153582473380641</v>
      </c>
      <c r="F17" s="16">
        <f>Investment!H17/Investment!M17</f>
        <v>0.52947213182356101</v>
      </c>
      <c r="G17" s="16">
        <f>Investment!I17/Investment!M17</f>
        <v>0</v>
      </c>
      <c r="H17" s="16">
        <f>Investment!J17/Investment!M17</f>
        <v>0.1104835772445782</v>
      </c>
      <c r="I17" s="16">
        <f>Investment!K17/Investment!M17</f>
        <v>0.21547566588049707</v>
      </c>
      <c r="J17" s="10">
        <f>Investment!N17/Investment!S17</f>
        <v>0.44562064089333098</v>
      </c>
      <c r="K17" s="10">
        <f>Investment!O17/Investment!S17</f>
        <v>2.5894502308503344E-2</v>
      </c>
      <c r="L17" s="10">
        <f>Investment!P17/Investment!S17</f>
        <v>1.82551891443056E-2</v>
      </c>
      <c r="M17" s="10">
        <f>Investment!Q17/Investment!S17</f>
        <v>0.45992256564393363</v>
      </c>
    </row>
    <row r="18" spans="1:13" x14ac:dyDescent="0.3">
      <c r="A18" s="1">
        <v>2012</v>
      </c>
      <c r="B18" s="7">
        <f>Investment!B18/Investment!G18</f>
        <v>0.54317931970039379</v>
      </c>
      <c r="C18" s="7">
        <f>Investment!C18/Investment!G18</f>
        <v>8.4714579467298712E-2</v>
      </c>
      <c r="D18" s="7">
        <f>Investment!D18/Investment!G18</f>
        <v>0.14674407156987035</v>
      </c>
      <c r="E18" s="7">
        <f>Investment!E18/Investment!G18</f>
        <v>0.22536202926243715</v>
      </c>
      <c r="F18" s="16">
        <f>Investment!H18/Investment!M18</f>
        <v>0.59238721879550604</v>
      </c>
      <c r="G18" s="16">
        <f>Investment!I18/Investment!M18</f>
        <v>0</v>
      </c>
      <c r="H18" s="16">
        <f>Investment!J18/Investment!M18</f>
        <v>0.25309064689700833</v>
      </c>
      <c r="I18" s="16">
        <f>Investment!K18/Investment!M18</f>
        <v>0.15452213430748565</v>
      </c>
      <c r="J18" s="10">
        <f>Investment!N18/Investment!S18</f>
        <v>0.26126832787670151</v>
      </c>
      <c r="K18" s="10">
        <f>Investment!O18/Investment!S18</f>
        <v>0.2616804239429153</v>
      </c>
      <c r="L18" s="10">
        <f>Investment!P18/Investment!S18</f>
        <v>0.15772070225624119</v>
      </c>
      <c r="M18" s="10">
        <f>Investment!Q18/Investment!S18</f>
        <v>0.23703011760772635</v>
      </c>
    </row>
    <row r="19" spans="1:13" x14ac:dyDescent="0.3">
      <c r="A19" s="1">
        <v>2013</v>
      </c>
      <c r="B19" s="7">
        <f>Investment!B19/Investment!G19</f>
        <v>0.28027241155225546</v>
      </c>
      <c r="C19" s="7">
        <f>Investment!C19/Investment!G19</f>
        <v>3.6710555941309321E-2</v>
      </c>
      <c r="D19" s="7">
        <f>Investment!D19/Investment!G19</f>
        <v>6.0166560028699995E-2</v>
      </c>
      <c r="E19" s="7">
        <f>Investment!E19/Investment!G19</f>
        <v>0.38416051149702268</v>
      </c>
      <c r="F19" s="16">
        <f>Investment!H19/Investment!M19</f>
        <v>0.25371789297992403</v>
      </c>
      <c r="G19" s="16">
        <f>Investment!I19/Investment!M19</f>
        <v>4.6489494096880685E-3</v>
      </c>
      <c r="H19" s="16">
        <f>Investment!J19/Investment!M19</f>
        <v>0.13454946671801174</v>
      </c>
      <c r="I19" s="16">
        <f>Investment!K19/Investment!M19</f>
        <v>0.60708369089237613</v>
      </c>
      <c r="J19" s="10">
        <f>Investment!N19/Investment!S19</f>
        <v>0.19313775993527912</v>
      </c>
      <c r="K19" s="10">
        <f>Investment!O19/Investment!S19</f>
        <v>1.1552398064674353E-3</v>
      </c>
      <c r="L19" s="10">
        <f>Investment!P19/Investment!S19</f>
        <v>0.38931848836031313</v>
      </c>
      <c r="M19" s="10">
        <f>Investment!Q19/Investment!S19</f>
        <v>0.41446969380563126</v>
      </c>
    </row>
    <row r="20" spans="1:13" x14ac:dyDescent="0.3">
      <c r="A20" s="1"/>
      <c r="B20" s="19"/>
      <c r="C20" s="19"/>
      <c r="D20" s="19"/>
      <c r="E20" s="19"/>
      <c r="F20" s="22"/>
      <c r="G20" s="22"/>
      <c r="H20" s="22"/>
      <c r="I20" s="22"/>
      <c r="J20" s="5"/>
      <c r="K20" s="5"/>
      <c r="L20" s="5"/>
      <c r="M20" s="5"/>
    </row>
    <row r="21" spans="1:13" x14ac:dyDescent="0.3">
      <c r="A21" s="1" t="s">
        <v>10</v>
      </c>
      <c r="B21" s="7">
        <f>MEDIAN(B3:B19)</f>
        <v>0.5245001658694306</v>
      </c>
      <c r="C21" s="7">
        <f t="shared" ref="C21:M21" si="0">MEDIAN(C3:C19)</f>
        <v>0.11693842110869124</v>
      </c>
      <c r="D21" s="7">
        <f t="shared" si="0"/>
        <v>5.6744680883822403E-2</v>
      </c>
      <c r="E21" s="7">
        <f t="shared" si="0"/>
        <v>0.34062476546013387</v>
      </c>
      <c r="F21" s="16">
        <f t="shared" si="0"/>
        <v>0.52899469785543174</v>
      </c>
      <c r="G21" s="16">
        <f t="shared" si="0"/>
        <v>0</v>
      </c>
      <c r="H21" s="16">
        <f t="shared" si="0"/>
        <v>5.7525039609501824E-2</v>
      </c>
      <c r="I21" s="16">
        <f t="shared" si="0"/>
        <v>0.2136612174596948</v>
      </c>
      <c r="J21" s="10">
        <f t="shared" si="0"/>
        <v>0.46157597535322192</v>
      </c>
      <c r="K21" s="10">
        <f t="shared" si="0"/>
        <v>2.5796761222838135E-2</v>
      </c>
      <c r="L21" s="10">
        <f t="shared" si="0"/>
        <v>1.7045241644931888E-2</v>
      </c>
      <c r="M21" s="10">
        <f t="shared" si="0"/>
        <v>0.2735983863038905</v>
      </c>
    </row>
    <row r="22" spans="1:13" x14ac:dyDescent="0.3">
      <c r="A22" t="s">
        <v>11</v>
      </c>
      <c r="B22" s="20">
        <f>PERCENTILE(B3:B19,0.25)</f>
        <v>0.28027241155225546</v>
      </c>
      <c r="C22" s="20">
        <f t="shared" ref="C22:M22" si="1">PERCENTILE(C3:C19,0.25)</f>
        <v>3.6710555941309321E-2</v>
      </c>
      <c r="D22" s="20">
        <f t="shared" si="1"/>
        <v>1.0598927724638742E-2</v>
      </c>
      <c r="E22" s="20">
        <f t="shared" si="1"/>
        <v>0.22536202926243715</v>
      </c>
      <c r="F22" s="23">
        <f t="shared" si="1"/>
        <v>0.47152900445437407</v>
      </c>
      <c r="G22" s="23">
        <f t="shared" si="1"/>
        <v>0</v>
      </c>
      <c r="H22" s="23">
        <f t="shared" si="1"/>
        <v>1.9882339504860638E-2</v>
      </c>
      <c r="I22" s="23">
        <f t="shared" si="1"/>
        <v>0.15452213430748565</v>
      </c>
      <c r="J22" s="24">
        <f t="shared" si="1"/>
        <v>0.36719783137105122</v>
      </c>
      <c r="K22" s="24">
        <f t="shared" si="1"/>
        <v>1.5439496405326162E-4</v>
      </c>
      <c r="L22" s="24">
        <f t="shared" si="1"/>
        <v>8.8658462561363362E-3</v>
      </c>
      <c r="M22" s="24">
        <f t="shared" si="1"/>
        <v>0.15260628377865446</v>
      </c>
    </row>
    <row r="23" spans="1:13" x14ac:dyDescent="0.3">
      <c r="A23" t="s">
        <v>12</v>
      </c>
      <c r="B23" s="20">
        <f>PERCENTILE(B3:B19,0.75)</f>
        <v>0.57866235960141466</v>
      </c>
      <c r="C23" s="20">
        <f t="shared" ref="C23:M23" si="2">PERCENTILE(C3:C19,0.75)</f>
        <v>0.19627400574361786</v>
      </c>
      <c r="D23" s="20">
        <f t="shared" si="2"/>
        <v>6.9819383671169161E-2</v>
      </c>
      <c r="E23" s="20">
        <f t="shared" si="2"/>
        <v>0.46889932857753086</v>
      </c>
      <c r="F23" s="23">
        <f t="shared" si="2"/>
        <v>0.63057757908638257</v>
      </c>
      <c r="G23" s="23">
        <f t="shared" si="2"/>
        <v>5.5641907887066924E-2</v>
      </c>
      <c r="H23" s="23">
        <f t="shared" si="2"/>
        <v>0.20487279731451205</v>
      </c>
      <c r="I23" s="23">
        <f t="shared" si="2"/>
        <v>0.36942242091361749</v>
      </c>
      <c r="J23" s="24">
        <f t="shared" si="2"/>
        <v>0.71573021840829343</v>
      </c>
      <c r="K23" s="24">
        <f t="shared" si="2"/>
        <v>3.5613659745909562E-2</v>
      </c>
      <c r="L23" s="24">
        <f t="shared" si="2"/>
        <v>0.11070463703001721</v>
      </c>
      <c r="M23" s="24">
        <f t="shared" si="2"/>
        <v>0.53826962968272485</v>
      </c>
    </row>
    <row r="24" spans="1:13" x14ac:dyDescent="0.3">
      <c r="B24" s="19"/>
      <c r="C24" s="19"/>
      <c r="D24" s="19"/>
      <c r="E24" s="19"/>
      <c r="F24" s="22"/>
      <c r="G24" s="22"/>
      <c r="H24" s="22"/>
      <c r="I24" s="22"/>
      <c r="J24" s="5"/>
      <c r="K24" s="5"/>
      <c r="L24" s="5"/>
      <c r="M24" s="5"/>
    </row>
    <row r="25" spans="1:13" ht="16.8" customHeight="1" x14ac:dyDescent="0.3">
      <c r="A25" s="1" t="s">
        <v>13</v>
      </c>
      <c r="B25" s="7">
        <f>AVERAGE(B3:B19)</f>
        <v>0.42514215723489085</v>
      </c>
      <c r="C25" s="7">
        <f t="shared" ref="C25:M25" si="3">AVERAGE(C3:C19)</f>
        <v>0.14912369077675514</v>
      </c>
      <c r="D25" s="7">
        <f t="shared" si="3"/>
        <v>4.9036532258951458E-2</v>
      </c>
      <c r="E25" s="7">
        <f t="shared" si="3"/>
        <v>0.36265703378936065</v>
      </c>
      <c r="F25" s="16">
        <f t="shared" si="3"/>
        <v>0.56682429540170143</v>
      </c>
      <c r="G25" s="16">
        <f t="shared" si="3"/>
        <v>4.124502817865347E-2</v>
      </c>
      <c r="H25" s="16">
        <f t="shared" si="3"/>
        <v>0.12335789309930707</v>
      </c>
      <c r="I25" s="16">
        <f t="shared" si="3"/>
        <v>0.2600687465526107</v>
      </c>
      <c r="J25" s="10">
        <f t="shared" si="3"/>
        <v>0.53456398291465379</v>
      </c>
      <c r="K25" s="10">
        <f t="shared" si="3"/>
        <v>4.4467269952905897E-2</v>
      </c>
      <c r="L25" s="10">
        <f t="shared" si="3"/>
        <v>7.2160174157543305E-2</v>
      </c>
      <c r="M25" s="10">
        <f t="shared" si="3"/>
        <v>0.34089525836203516</v>
      </c>
    </row>
    <row r="26" spans="1:13" x14ac:dyDescent="0.3">
      <c r="A26" t="s">
        <v>14</v>
      </c>
      <c r="B26" s="20">
        <f>STDEV(B3:B19)</f>
        <v>0.1976644895823973</v>
      </c>
      <c r="C26" s="20">
        <f t="shared" ref="C26:M26" si="4">STDEV(C3:C19)</f>
        <v>0.16556957242718146</v>
      </c>
      <c r="D26" s="20">
        <f t="shared" si="4"/>
        <v>4.1552913902168274E-2</v>
      </c>
      <c r="E26" s="20">
        <f t="shared" si="4"/>
        <v>0.18222917951215539</v>
      </c>
      <c r="F26" s="23">
        <f t="shared" si="4"/>
        <v>0.20292647355813301</v>
      </c>
      <c r="G26" s="23">
        <f t="shared" si="4"/>
        <v>7.5594237471822645E-2</v>
      </c>
      <c r="H26" s="23">
        <f t="shared" si="4"/>
        <v>0.13677442102225443</v>
      </c>
      <c r="I26" s="23">
        <f t="shared" si="4"/>
        <v>0.20334369293904608</v>
      </c>
      <c r="J26" s="24">
        <f t="shared" si="4"/>
        <v>0.24666203579533638</v>
      </c>
      <c r="K26" s="24">
        <f t="shared" si="4"/>
        <v>7.5400167600660234E-2</v>
      </c>
      <c r="L26" s="24">
        <f t="shared" si="4"/>
        <v>0.1097591066123718</v>
      </c>
      <c r="M26" s="24">
        <f t="shared" si="4"/>
        <v>0.2191781077020348</v>
      </c>
    </row>
    <row r="29" spans="1:13" x14ac:dyDescent="0.3">
      <c r="B29" s="1" t="s">
        <v>0</v>
      </c>
      <c r="C29" s="1" t="s">
        <v>1</v>
      </c>
      <c r="D29" s="1" t="s">
        <v>2</v>
      </c>
    </row>
    <row r="30" spans="1:13" x14ac:dyDescent="0.3">
      <c r="A30" s="1">
        <v>1997</v>
      </c>
      <c r="B30" s="2">
        <v>13754145</v>
      </c>
      <c r="C30" s="2">
        <v>3186842</v>
      </c>
      <c r="D30" s="2">
        <v>7247344</v>
      </c>
    </row>
    <row r="31" spans="1:13" x14ac:dyDescent="0.3">
      <c r="A31" s="1">
        <v>1998</v>
      </c>
      <c r="B31" s="2">
        <v>10719432</v>
      </c>
      <c r="C31" s="2">
        <v>3857881</v>
      </c>
      <c r="D31" s="2">
        <v>7045544</v>
      </c>
    </row>
    <row r="32" spans="1:13" x14ac:dyDescent="0.3">
      <c r="A32" s="1">
        <v>1999</v>
      </c>
      <c r="B32" s="2">
        <v>8514011</v>
      </c>
      <c r="C32" s="2">
        <v>4811164</v>
      </c>
      <c r="D32" s="2">
        <v>16951705</v>
      </c>
    </row>
    <row r="33" spans="1:4" x14ac:dyDescent="0.3">
      <c r="A33" s="1">
        <v>2000</v>
      </c>
      <c r="B33" s="2">
        <v>57289675</v>
      </c>
      <c r="C33" s="2">
        <v>24590798</v>
      </c>
      <c r="D33" s="2">
        <v>88059867</v>
      </c>
    </row>
    <row r="34" spans="1:4" x14ac:dyDescent="0.3">
      <c r="A34" s="1">
        <v>2001</v>
      </c>
      <c r="B34" s="2">
        <v>84430736</v>
      </c>
      <c r="C34" s="2">
        <v>14365240</v>
      </c>
      <c r="D34" s="2">
        <v>9571159</v>
      </c>
    </row>
    <row r="35" spans="1:4" x14ac:dyDescent="0.3">
      <c r="A35" s="1">
        <v>2002</v>
      </c>
      <c r="B35" s="2">
        <v>42576621</v>
      </c>
      <c r="C35" s="2">
        <v>12207956</v>
      </c>
      <c r="D35" s="2">
        <v>19606363</v>
      </c>
    </row>
    <row r="36" spans="1:4" x14ac:dyDescent="0.3">
      <c r="A36" s="1">
        <v>2003</v>
      </c>
      <c r="B36" s="2">
        <v>21616318</v>
      </c>
      <c r="C36" s="2">
        <v>6428730</v>
      </c>
      <c r="D36" s="2">
        <v>12921392</v>
      </c>
    </row>
    <row r="37" spans="1:4" x14ac:dyDescent="0.3">
      <c r="A37" s="1">
        <v>2004</v>
      </c>
      <c r="B37" s="2">
        <v>27278874</v>
      </c>
      <c r="C37" s="2">
        <v>5187605</v>
      </c>
      <c r="D37" s="2">
        <v>13620658</v>
      </c>
    </row>
    <row r="38" spans="1:4" x14ac:dyDescent="0.3">
      <c r="A38" s="1">
        <v>2005</v>
      </c>
      <c r="B38" s="2">
        <v>42936544</v>
      </c>
      <c r="C38" s="2">
        <v>32623643</v>
      </c>
      <c r="D38" s="2">
        <v>48029467</v>
      </c>
    </row>
    <row r="39" spans="1:4" x14ac:dyDescent="0.3">
      <c r="A39" s="1">
        <v>2006</v>
      </c>
      <c r="B39" s="2">
        <v>76199844</v>
      </c>
      <c r="C39" s="2">
        <v>15655552</v>
      </c>
      <c r="D39" s="2">
        <v>28257676</v>
      </c>
    </row>
    <row r="40" spans="1:4" x14ac:dyDescent="0.3">
      <c r="A40" s="1">
        <v>2007</v>
      </c>
      <c r="B40" s="2">
        <v>41127560</v>
      </c>
      <c r="C40" s="2">
        <v>15533817</v>
      </c>
      <c r="D40" s="2">
        <v>59440398</v>
      </c>
    </row>
    <row r="41" spans="1:4" x14ac:dyDescent="0.3">
      <c r="A41" s="1">
        <v>2008</v>
      </c>
      <c r="B41" s="2">
        <v>30535521</v>
      </c>
      <c r="C41" s="2">
        <v>17473298</v>
      </c>
      <c r="D41" s="2">
        <v>33528395</v>
      </c>
    </row>
    <row r="42" spans="1:4" x14ac:dyDescent="0.3">
      <c r="A42" s="1">
        <v>2009</v>
      </c>
      <c r="B42" s="2">
        <v>26747234</v>
      </c>
      <c r="C42" s="2">
        <v>5052460</v>
      </c>
      <c r="D42" s="2">
        <v>23566367</v>
      </c>
    </row>
    <row r="43" spans="1:4" x14ac:dyDescent="0.3">
      <c r="A43" s="1">
        <v>2010</v>
      </c>
      <c r="B43" s="2">
        <v>32055334</v>
      </c>
      <c r="C43" s="2">
        <v>7016474</v>
      </c>
      <c r="D43" s="2">
        <v>13675528</v>
      </c>
    </row>
    <row r="44" spans="1:4" x14ac:dyDescent="0.3">
      <c r="A44" s="1">
        <v>2011</v>
      </c>
      <c r="B44" s="2">
        <v>46358558</v>
      </c>
      <c r="C44" s="2">
        <v>19831599</v>
      </c>
      <c r="D44" s="2">
        <v>48990399</v>
      </c>
    </row>
    <row r="45" spans="1:4" x14ac:dyDescent="0.3">
      <c r="A45" s="1">
        <v>2012</v>
      </c>
      <c r="B45" s="2">
        <v>26124960</v>
      </c>
      <c r="C45" s="2">
        <v>13025752</v>
      </c>
      <c r="D45" s="2">
        <v>32866123</v>
      </c>
    </row>
    <row r="46" spans="1:4" x14ac:dyDescent="0.3">
      <c r="A46" s="1">
        <v>2013</v>
      </c>
      <c r="B46" s="2">
        <v>63085724</v>
      </c>
      <c r="C46" s="2">
        <v>38253589</v>
      </c>
      <c r="D46" s="2">
        <v>55356472</v>
      </c>
    </row>
  </sheetData>
  <mergeCells count="3">
    <mergeCell ref="B1:E1"/>
    <mergeCell ref="F1:I1"/>
    <mergeCell ref="J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activeCell="N1" sqref="N1:S21"/>
    </sheetView>
  </sheetViews>
  <sheetFormatPr defaultRowHeight="14.4" x14ac:dyDescent="0.3"/>
  <cols>
    <col min="7" max="7" width="11.88671875" customWidth="1"/>
    <col min="8" max="8" width="12.44140625" customWidth="1"/>
    <col min="9" max="9" width="11.88671875" customWidth="1"/>
    <col min="10" max="10" width="13.88671875" customWidth="1"/>
    <col min="11" max="12" width="8.88671875" customWidth="1"/>
  </cols>
  <sheetData>
    <row r="1" spans="1:19" x14ac:dyDescent="0.3">
      <c r="B1" s="30" t="s">
        <v>0</v>
      </c>
      <c r="C1" s="30"/>
      <c r="D1" s="30"/>
      <c r="E1" s="30"/>
      <c r="F1" s="30"/>
      <c r="G1" s="30"/>
      <c r="H1" s="38" t="s">
        <v>1</v>
      </c>
      <c r="I1" s="38"/>
      <c r="J1" s="38"/>
      <c r="K1" s="38"/>
      <c r="L1" s="38"/>
      <c r="M1" s="38"/>
      <c r="N1" s="29" t="s">
        <v>2</v>
      </c>
      <c r="O1" s="29"/>
      <c r="P1" s="29"/>
      <c r="Q1" s="29"/>
      <c r="R1" s="29"/>
      <c r="S1" s="29"/>
    </row>
    <row r="2" spans="1:19" x14ac:dyDescent="0.3"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39" t="s">
        <v>3</v>
      </c>
      <c r="I2" s="39" t="s">
        <v>4</v>
      </c>
      <c r="J2" s="39" t="s">
        <v>5</v>
      </c>
      <c r="K2" s="39" t="s">
        <v>6</v>
      </c>
      <c r="L2" s="39" t="s">
        <v>7</v>
      </c>
      <c r="M2" s="39" t="s">
        <v>8</v>
      </c>
      <c r="N2" s="3" t="s">
        <v>3</v>
      </c>
      <c r="O2" s="3" t="s">
        <v>4</v>
      </c>
      <c r="P2" s="3" t="s">
        <v>5</v>
      </c>
      <c r="Q2" s="3" t="s">
        <v>6</v>
      </c>
      <c r="R2" s="3" t="s">
        <v>7</v>
      </c>
      <c r="S2" s="3" t="s">
        <v>8</v>
      </c>
    </row>
    <row r="3" spans="1:19" x14ac:dyDescent="0.3">
      <c r="A3" s="1">
        <v>1997</v>
      </c>
      <c r="B3" s="9">
        <v>100</v>
      </c>
      <c r="C3" s="9">
        <v>12</v>
      </c>
      <c r="D3" s="9">
        <v>18</v>
      </c>
      <c r="E3" s="9">
        <v>316</v>
      </c>
      <c r="F3" s="9">
        <v>35</v>
      </c>
      <c r="G3" s="9">
        <f>SUM(B3:F3)</f>
        <v>481</v>
      </c>
      <c r="H3" s="40">
        <v>55</v>
      </c>
      <c r="I3" s="40">
        <v>1</v>
      </c>
      <c r="J3" s="40">
        <v>2</v>
      </c>
      <c r="K3" s="40">
        <v>78</v>
      </c>
      <c r="L3" s="40">
        <v>3</v>
      </c>
      <c r="M3" s="40">
        <v>139</v>
      </c>
      <c r="N3" s="4">
        <v>83</v>
      </c>
      <c r="O3" s="4">
        <v>6</v>
      </c>
      <c r="P3" s="4">
        <v>5</v>
      </c>
      <c r="Q3" s="4">
        <v>58</v>
      </c>
      <c r="R3" s="4">
        <v>21</v>
      </c>
      <c r="S3" s="4">
        <f>SUM(N3:R3)</f>
        <v>173</v>
      </c>
    </row>
    <row r="4" spans="1:19" x14ac:dyDescent="0.3">
      <c r="A4" s="1">
        <v>1998</v>
      </c>
      <c r="B4" s="9">
        <v>103</v>
      </c>
      <c r="C4" s="9">
        <v>16</v>
      </c>
      <c r="D4" s="9">
        <v>17</v>
      </c>
      <c r="E4" s="9">
        <v>274</v>
      </c>
      <c r="F4" s="9">
        <v>39</v>
      </c>
      <c r="G4" s="9">
        <f>SUM(B4:F4)</f>
        <v>449</v>
      </c>
      <c r="H4" s="40">
        <v>54</v>
      </c>
      <c r="I4" s="40">
        <v>2</v>
      </c>
      <c r="J4" s="40">
        <v>8</v>
      </c>
      <c r="K4" s="40">
        <v>58</v>
      </c>
      <c r="L4" s="40">
        <v>4</v>
      </c>
      <c r="M4" s="40">
        <v>126</v>
      </c>
      <c r="N4" s="4">
        <v>77</v>
      </c>
      <c r="O4" s="4">
        <v>9</v>
      </c>
      <c r="P4" s="4">
        <v>4</v>
      </c>
      <c r="Q4" s="4">
        <v>62</v>
      </c>
      <c r="R4" s="4">
        <v>12</v>
      </c>
      <c r="S4" s="4">
        <f t="shared" ref="S4:S10" si="0">SUM(N4:R4)</f>
        <v>164</v>
      </c>
    </row>
    <row r="5" spans="1:19" x14ac:dyDescent="0.3">
      <c r="A5" s="1">
        <v>1999</v>
      </c>
      <c r="B5" s="9">
        <v>98</v>
      </c>
      <c r="C5" s="9">
        <v>24</v>
      </c>
      <c r="D5" s="9">
        <v>10</v>
      </c>
      <c r="E5" s="9">
        <v>255</v>
      </c>
      <c r="F5" s="9">
        <v>37</v>
      </c>
      <c r="G5" s="9">
        <v>424</v>
      </c>
      <c r="H5" s="40">
        <v>54</v>
      </c>
      <c r="I5" s="40">
        <v>0</v>
      </c>
      <c r="J5" s="40">
        <v>14</v>
      </c>
      <c r="K5" s="40">
        <v>75</v>
      </c>
      <c r="L5" s="40">
        <v>0</v>
      </c>
      <c r="M5" s="40">
        <v>143</v>
      </c>
      <c r="N5" s="4">
        <v>114</v>
      </c>
      <c r="O5" s="4">
        <v>13</v>
      </c>
      <c r="P5" s="4">
        <v>8</v>
      </c>
      <c r="Q5" s="4">
        <v>47</v>
      </c>
      <c r="R5" s="4">
        <v>6</v>
      </c>
      <c r="S5" s="4">
        <f t="shared" si="0"/>
        <v>188</v>
      </c>
    </row>
    <row r="6" spans="1:19" x14ac:dyDescent="0.3">
      <c r="A6" s="1">
        <v>2000</v>
      </c>
      <c r="B6" s="9">
        <v>79</v>
      </c>
      <c r="C6" s="9">
        <v>15</v>
      </c>
      <c r="D6" s="9">
        <v>14</v>
      </c>
      <c r="E6" s="9">
        <v>255</v>
      </c>
      <c r="F6" s="9">
        <v>36</v>
      </c>
      <c r="G6" s="9">
        <v>399</v>
      </c>
      <c r="H6" s="40">
        <v>66</v>
      </c>
      <c r="I6" s="40">
        <v>2</v>
      </c>
      <c r="J6" s="40">
        <v>7</v>
      </c>
      <c r="K6" s="40">
        <v>96</v>
      </c>
      <c r="L6" s="40">
        <v>10</v>
      </c>
      <c r="M6" s="40">
        <v>182</v>
      </c>
      <c r="N6" s="4">
        <v>109</v>
      </c>
      <c r="O6" s="4">
        <v>6</v>
      </c>
      <c r="P6" s="4">
        <v>6</v>
      </c>
      <c r="Q6" s="4">
        <v>56</v>
      </c>
      <c r="R6" s="4">
        <v>12</v>
      </c>
      <c r="S6" s="4">
        <f t="shared" si="0"/>
        <v>189</v>
      </c>
    </row>
    <row r="7" spans="1:19" x14ac:dyDescent="0.3">
      <c r="A7" s="1">
        <v>2001</v>
      </c>
      <c r="B7" s="9">
        <v>87</v>
      </c>
      <c r="C7" s="9">
        <v>13</v>
      </c>
      <c r="D7" s="9">
        <v>8</v>
      </c>
      <c r="E7" s="9">
        <v>263</v>
      </c>
      <c r="F7" s="9">
        <v>67</v>
      </c>
      <c r="G7" s="9">
        <v>438</v>
      </c>
      <c r="H7" s="40">
        <v>56</v>
      </c>
      <c r="I7" s="40">
        <v>3</v>
      </c>
      <c r="J7" s="40">
        <v>11</v>
      </c>
      <c r="K7" s="40">
        <v>67</v>
      </c>
      <c r="L7" s="40">
        <v>11</v>
      </c>
      <c r="M7" s="40">
        <v>148</v>
      </c>
      <c r="N7" s="4">
        <v>99</v>
      </c>
      <c r="O7" s="4">
        <v>4</v>
      </c>
      <c r="P7" s="4">
        <v>5</v>
      </c>
      <c r="Q7" s="4">
        <v>43</v>
      </c>
      <c r="R7" s="4">
        <v>11</v>
      </c>
      <c r="S7" s="4">
        <f t="shared" si="0"/>
        <v>162</v>
      </c>
    </row>
    <row r="8" spans="1:19" x14ac:dyDescent="0.3">
      <c r="A8" s="1">
        <v>2002</v>
      </c>
      <c r="B8" s="9">
        <v>69</v>
      </c>
      <c r="C8" s="9">
        <v>18</v>
      </c>
      <c r="D8" s="9">
        <v>8</v>
      </c>
      <c r="E8" s="9">
        <v>219</v>
      </c>
      <c r="F8" s="9">
        <v>49</v>
      </c>
      <c r="G8" s="9">
        <v>363</v>
      </c>
      <c r="H8" s="40">
        <v>74</v>
      </c>
      <c r="I8" s="40">
        <v>4</v>
      </c>
      <c r="J8" s="40">
        <v>5</v>
      </c>
      <c r="K8" s="40">
        <v>64</v>
      </c>
      <c r="L8" s="40">
        <v>12</v>
      </c>
      <c r="M8" s="40">
        <v>159</v>
      </c>
      <c r="N8" s="4">
        <v>106</v>
      </c>
      <c r="O8" s="4">
        <v>6</v>
      </c>
      <c r="P8" s="4">
        <v>5</v>
      </c>
      <c r="Q8" s="4">
        <v>66</v>
      </c>
      <c r="R8" s="4">
        <v>16</v>
      </c>
      <c r="S8" s="4">
        <f t="shared" si="0"/>
        <v>199</v>
      </c>
    </row>
    <row r="9" spans="1:19" x14ac:dyDescent="0.3">
      <c r="A9" s="1">
        <v>2003</v>
      </c>
      <c r="B9" s="9">
        <v>74</v>
      </c>
      <c r="C9" s="9">
        <v>10</v>
      </c>
      <c r="D9" s="9">
        <v>13</v>
      </c>
      <c r="E9" s="9">
        <v>229</v>
      </c>
      <c r="F9" s="9">
        <v>43</v>
      </c>
      <c r="G9" s="9">
        <v>369</v>
      </c>
      <c r="H9" s="40">
        <v>63</v>
      </c>
      <c r="I9" s="40">
        <v>1</v>
      </c>
      <c r="J9" s="40">
        <v>9</v>
      </c>
      <c r="K9" s="40">
        <v>72</v>
      </c>
      <c r="L9" s="40">
        <v>3</v>
      </c>
      <c r="M9" s="40">
        <v>148</v>
      </c>
      <c r="N9" s="4">
        <v>108</v>
      </c>
      <c r="O9" s="4">
        <v>4</v>
      </c>
      <c r="P9" s="4">
        <v>4</v>
      </c>
      <c r="Q9" s="4">
        <v>54</v>
      </c>
      <c r="R9" s="4">
        <v>15</v>
      </c>
      <c r="S9" s="4">
        <f t="shared" si="0"/>
        <v>185</v>
      </c>
    </row>
    <row r="10" spans="1:19" x14ac:dyDescent="0.3">
      <c r="A10" s="1">
        <v>2004</v>
      </c>
      <c r="B10" s="9">
        <v>89</v>
      </c>
      <c r="C10" s="9">
        <v>13</v>
      </c>
      <c r="D10" s="9">
        <v>15</v>
      </c>
      <c r="E10" s="9">
        <v>246</v>
      </c>
      <c r="F10" s="9">
        <v>74</v>
      </c>
      <c r="G10" s="9">
        <v>437</v>
      </c>
      <c r="H10" s="40">
        <v>93</v>
      </c>
      <c r="I10" s="40">
        <v>3</v>
      </c>
      <c r="J10" s="40">
        <v>8</v>
      </c>
      <c r="K10" s="40">
        <v>85</v>
      </c>
      <c r="L10" s="40">
        <v>12</v>
      </c>
      <c r="M10" s="40">
        <v>201</v>
      </c>
      <c r="N10" s="4">
        <v>120</v>
      </c>
      <c r="O10" s="4">
        <v>9</v>
      </c>
      <c r="P10" s="4">
        <v>4</v>
      </c>
      <c r="Q10" s="4">
        <v>98</v>
      </c>
      <c r="R10" s="4">
        <v>14</v>
      </c>
      <c r="S10" s="4">
        <f t="shared" si="0"/>
        <v>245</v>
      </c>
    </row>
    <row r="11" spans="1:19" x14ac:dyDescent="0.3">
      <c r="A11" s="1">
        <v>2005</v>
      </c>
      <c r="B11" s="9">
        <v>132</v>
      </c>
      <c r="C11" s="9">
        <v>22</v>
      </c>
      <c r="D11" s="9">
        <v>23</v>
      </c>
      <c r="E11" s="9">
        <v>301</v>
      </c>
      <c r="F11" s="9">
        <v>68</v>
      </c>
      <c r="G11" s="9">
        <v>544</v>
      </c>
      <c r="H11" s="40">
        <v>84</v>
      </c>
      <c r="I11" s="40">
        <v>3</v>
      </c>
      <c r="J11" s="40">
        <v>4</v>
      </c>
      <c r="K11" s="40">
        <v>102</v>
      </c>
      <c r="L11" s="40">
        <v>7</v>
      </c>
      <c r="M11" s="40">
        <v>200</v>
      </c>
      <c r="N11" s="4">
        <v>145</v>
      </c>
      <c r="O11" s="4">
        <v>2</v>
      </c>
      <c r="P11" s="4">
        <v>2</v>
      </c>
      <c r="Q11" s="4">
        <v>96</v>
      </c>
      <c r="R11" s="4">
        <v>78</v>
      </c>
      <c r="S11" s="4">
        <v>323</v>
      </c>
    </row>
    <row r="12" spans="1:19" x14ac:dyDescent="0.3">
      <c r="A12" s="1">
        <v>2006</v>
      </c>
      <c r="B12" s="9">
        <v>102</v>
      </c>
      <c r="C12" s="9">
        <v>21</v>
      </c>
      <c r="D12" s="9">
        <v>18</v>
      </c>
      <c r="E12" s="9">
        <v>368</v>
      </c>
      <c r="F12" s="9">
        <v>43</v>
      </c>
      <c r="G12" s="9">
        <v>552</v>
      </c>
      <c r="H12" s="40">
        <v>85</v>
      </c>
      <c r="I12" s="40">
        <v>6</v>
      </c>
      <c r="J12" s="40">
        <v>11</v>
      </c>
      <c r="K12" s="40">
        <v>107</v>
      </c>
      <c r="L12" s="40">
        <v>8</v>
      </c>
      <c r="M12" s="40">
        <v>217</v>
      </c>
      <c r="N12" s="4">
        <v>104</v>
      </c>
      <c r="O12" s="4">
        <v>10</v>
      </c>
      <c r="P12" s="4">
        <v>5</v>
      </c>
      <c r="Q12" s="4">
        <v>112</v>
      </c>
      <c r="R12" s="4">
        <v>79</v>
      </c>
      <c r="S12" s="4">
        <v>310</v>
      </c>
    </row>
    <row r="13" spans="1:19" x14ac:dyDescent="0.3">
      <c r="A13" s="1">
        <v>2007</v>
      </c>
      <c r="B13" s="9">
        <v>116</v>
      </c>
      <c r="C13" s="9">
        <v>21</v>
      </c>
      <c r="D13" s="9">
        <v>24</v>
      </c>
      <c r="E13" s="9">
        <v>385</v>
      </c>
      <c r="F13" s="9">
        <v>45</v>
      </c>
      <c r="G13" s="9">
        <v>591</v>
      </c>
      <c r="H13" s="40">
        <v>98</v>
      </c>
      <c r="I13" s="40">
        <v>5</v>
      </c>
      <c r="J13" s="40">
        <v>15</v>
      </c>
      <c r="K13" s="40">
        <v>117</v>
      </c>
      <c r="L13" s="40">
        <v>11</v>
      </c>
      <c r="M13" s="40">
        <v>246</v>
      </c>
      <c r="N13" s="4">
        <v>150</v>
      </c>
      <c r="O13" s="4">
        <v>13</v>
      </c>
      <c r="P13" s="4">
        <v>9</v>
      </c>
      <c r="Q13" s="4">
        <v>96</v>
      </c>
      <c r="R13" s="4">
        <v>14</v>
      </c>
      <c r="S13" s="4">
        <v>282</v>
      </c>
    </row>
    <row r="14" spans="1:19" x14ac:dyDescent="0.3">
      <c r="A14" s="1">
        <v>2008</v>
      </c>
      <c r="B14" s="9">
        <v>84</v>
      </c>
      <c r="C14" s="9">
        <v>38</v>
      </c>
      <c r="D14" s="9">
        <v>28</v>
      </c>
      <c r="E14" s="9">
        <v>377</v>
      </c>
      <c r="F14" s="9">
        <v>65</v>
      </c>
      <c r="G14" s="9">
        <v>593</v>
      </c>
      <c r="H14" s="40">
        <v>94</v>
      </c>
      <c r="I14" s="40">
        <v>5</v>
      </c>
      <c r="J14" s="40">
        <v>8</v>
      </c>
      <c r="K14" s="40">
        <v>126</v>
      </c>
      <c r="L14" s="40">
        <v>9</v>
      </c>
      <c r="M14" s="40">
        <v>242</v>
      </c>
      <c r="N14" s="4">
        <v>118</v>
      </c>
      <c r="O14" s="4">
        <v>13</v>
      </c>
      <c r="P14" s="4">
        <v>11</v>
      </c>
      <c r="Q14" s="4">
        <v>119</v>
      </c>
      <c r="R14" s="4">
        <v>11</v>
      </c>
      <c r="S14" s="4">
        <v>272</v>
      </c>
    </row>
    <row r="15" spans="1:19" x14ac:dyDescent="0.3">
      <c r="A15" s="1">
        <v>2009</v>
      </c>
      <c r="B15" s="9">
        <v>111</v>
      </c>
      <c r="C15" s="9">
        <v>33</v>
      </c>
      <c r="D15" s="9">
        <v>18</v>
      </c>
      <c r="E15" s="9">
        <v>437</v>
      </c>
      <c r="F15" s="9">
        <v>72</v>
      </c>
      <c r="G15" s="9">
        <v>671</v>
      </c>
      <c r="H15" s="40">
        <v>63</v>
      </c>
      <c r="I15" s="40">
        <v>4</v>
      </c>
      <c r="J15" s="40">
        <v>18</v>
      </c>
      <c r="K15" s="40">
        <v>128</v>
      </c>
      <c r="L15" s="40">
        <v>22</v>
      </c>
      <c r="M15" s="40">
        <v>235</v>
      </c>
      <c r="N15" s="4">
        <v>126</v>
      </c>
      <c r="O15" s="4">
        <v>17</v>
      </c>
      <c r="P15" s="4">
        <v>18</v>
      </c>
      <c r="Q15" s="4">
        <v>110</v>
      </c>
      <c r="R15" s="4">
        <v>15</v>
      </c>
      <c r="S15" s="4">
        <v>286</v>
      </c>
    </row>
    <row r="16" spans="1:19" x14ac:dyDescent="0.3">
      <c r="A16" s="1">
        <v>2010</v>
      </c>
      <c r="B16" s="9">
        <v>113</v>
      </c>
      <c r="C16" s="9">
        <v>38</v>
      </c>
      <c r="D16" s="9">
        <v>24</v>
      </c>
      <c r="E16" s="9">
        <v>456</v>
      </c>
      <c r="F16" s="9">
        <v>72</v>
      </c>
      <c r="G16" s="9">
        <v>703</v>
      </c>
      <c r="H16" s="40">
        <v>78</v>
      </c>
      <c r="I16" s="40">
        <v>7</v>
      </c>
      <c r="J16" s="40">
        <v>15</v>
      </c>
      <c r="K16" s="40">
        <v>138</v>
      </c>
      <c r="L16" s="40">
        <v>19</v>
      </c>
      <c r="M16" s="40">
        <v>257</v>
      </c>
      <c r="N16" s="43">
        <v>144</v>
      </c>
      <c r="O16" s="43">
        <v>12</v>
      </c>
      <c r="P16" s="43">
        <v>23</v>
      </c>
      <c r="Q16" s="43">
        <v>145</v>
      </c>
      <c r="R16" s="43">
        <v>30</v>
      </c>
      <c r="S16" s="4">
        <f t="shared" ref="S16:S17" si="1">SUM(N16:R16)</f>
        <v>354</v>
      </c>
    </row>
    <row r="17" spans="1:19" x14ac:dyDescent="0.3">
      <c r="A17" s="1">
        <v>2011</v>
      </c>
      <c r="B17" s="9">
        <v>161</v>
      </c>
      <c r="C17" s="9">
        <v>18</v>
      </c>
      <c r="D17" s="9">
        <v>29</v>
      </c>
      <c r="E17" s="9">
        <v>488</v>
      </c>
      <c r="F17" s="9">
        <v>19</v>
      </c>
      <c r="G17" s="9">
        <v>715</v>
      </c>
      <c r="H17" s="40">
        <v>80</v>
      </c>
      <c r="I17" s="40">
        <v>8</v>
      </c>
      <c r="J17" s="40">
        <v>29</v>
      </c>
      <c r="K17" s="40">
        <v>156</v>
      </c>
      <c r="L17" s="40">
        <v>23</v>
      </c>
      <c r="M17" s="40">
        <v>297</v>
      </c>
      <c r="N17" s="43">
        <v>162</v>
      </c>
      <c r="O17" s="43">
        <v>15</v>
      </c>
      <c r="P17" s="43">
        <v>2</v>
      </c>
      <c r="Q17" s="43">
        <v>185</v>
      </c>
      <c r="R17" s="43">
        <v>10</v>
      </c>
      <c r="S17" s="4">
        <f t="shared" si="1"/>
        <v>374</v>
      </c>
    </row>
    <row r="18" spans="1:19" x14ac:dyDescent="0.3">
      <c r="A18" s="1">
        <v>2012</v>
      </c>
      <c r="B18" s="9">
        <v>185</v>
      </c>
      <c r="C18" s="9">
        <v>10</v>
      </c>
      <c r="D18" s="9">
        <v>2</v>
      </c>
      <c r="E18" s="9">
        <v>419</v>
      </c>
      <c r="F18" s="9">
        <v>185</v>
      </c>
      <c r="G18" s="9">
        <v>801</v>
      </c>
      <c r="H18" s="40">
        <v>86</v>
      </c>
      <c r="I18" s="40">
        <v>4</v>
      </c>
      <c r="J18" s="40">
        <v>11</v>
      </c>
      <c r="K18" s="40">
        <v>156</v>
      </c>
      <c r="L18" s="40">
        <v>11</v>
      </c>
      <c r="M18" s="40">
        <v>268</v>
      </c>
      <c r="N18" s="4">
        <v>175</v>
      </c>
      <c r="O18" s="4">
        <v>10</v>
      </c>
      <c r="P18" s="4">
        <v>10</v>
      </c>
      <c r="Q18" s="4">
        <v>146</v>
      </c>
      <c r="R18" s="4">
        <v>28</v>
      </c>
      <c r="S18" s="4">
        <v>369</v>
      </c>
    </row>
    <row r="19" spans="1:19" x14ac:dyDescent="0.3">
      <c r="A19" s="1">
        <v>2013</v>
      </c>
      <c r="B19" s="9">
        <v>129</v>
      </c>
      <c r="C19" s="9">
        <v>19</v>
      </c>
      <c r="D19" s="9">
        <v>15</v>
      </c>
      <c r="E19" s="9">
        <v>578</v>
      </c>
      <c r="F19" s="9">
        <v>51</v>
      </c>
      <c r="G19" s="9">
        <v>792</v>
      </c>
      <c r="H19" s="40">
        <v>92</v>
      </c>
      <c r="I19" s="40">
        <v>4</v>
      </c>
      <c r="J19" s="40">
        <v>18</v>
      </c>
      <c r="K19" s="40">
        <v>159</v>
      </c>
      <c r="L19" s="40">
        <v>17</v>
      </c>
      <c r="M19" s="40">
        <v>290</v>
      </c>
      <c r="N19" s="4">
        <v>172</v>
      </c>
      <c r="O19" s="4">
        <v>15</v>
      </c>
      <c r="P19" s="4">
        <v>17</v>
      </c>
      <c r="Q19" s="4">
        <v>131</v>
      </c>
      <c r="R19" s="4">
        <v>41</v>
      </c>
      <c r="S19" s="4">
        <v>376</v>
      </c>
    </row>
    <row r="20" spans="1:19" x14ac:dyDescent="0.3">
      <c r="A20" s="1" t="s">
        <v>15</v>
      </c>
      <c r="B20" s="9">
        <f>SUM(B3:B19)</f>
        <v>1832</v>
      </c>
      <c r="C20" s="9">
        <f t="shared" ref="C20:S20" si="2">SUM(C3:C19)</f>
        <v>341</v>
      </c>
      <c r="D20" s="9">
        <f t="shared" si="2"/>
        <v>284</v>
      </c>
      <c r="E20" s="9">
        <f t="shared" si="2"/>
        <v>5866</v>
      </c>
      <c r="F20" s="9">
        <f t="shared" si="2"/>
        <v>1000</v>
      </c>
      <c r="G20" s="9">
        <f t="shared" si="2"/>
        <v>9322</v>
      </c>
      <c r="H20" s="41">
        <f t="shared" si="2"/>
        <v>1275</v>
      </c>
      <c r="I20" s="41">
        <f t="shared" si="2"/>
        <v>62</v>
      </c>
      <c r="J20" s="41">
        <f t="shared" si="2"/>
        <v>193</v>
      </c>
      <c r="K20" s="41">
        <f t="shared" si="2"/>
        <v>1784</v>
      </c>
      <c r="L20" s="41">
        <f t="shared" si="2"/>
        <v>182</v>
      </c>
      <c r="M20" s="41">
        <f t="shared" si="2"/>
        <v>3498</v>
      </c>
      <c r="N20" s="4">
        <f t="shared" si="2"/>
        <v>2112</v>
      </c>
      <c r="O20" s="4">
        <f t="shared" si="2"/>
        <v>164</v>
      </c>
      <c r="P20" s="4">
        <f t="shared" si="2"/>
        <v>138</v>
      </c>
      <c r="Q20" s="4">
        <f t="shared" si="2"/>
        <v>1624</v>
      </c>
      <c r="R20" s="4">
        <f t="shared" si="2"/>
        <v>413</v>
      </c>
      <c r="S20" s="4">
        <f t="shared" si="2"/>
        <v>4451</v>
      </c>
    </row>
    <row r="21" spans="1:19" x14ac:dyDescent="0.3">
      <c r="A21" s="1" t="s">
        <v>17</v>
      </c>
      <c r="B21" s="7">
        <f>B20/G20</f>
        <v>0.19652435099763998</v>
      </c>
      <c r="C21" s="7">
        <f>C20/G20</f>
        <v>3.6580133018665521E-2</v>
      </c>
      <c r="D21" s="7">
        <f>D20/G20</f>
        <v>3.0465565329328471E-2</v>
      </c>
      <c r="E21" s="7">
        <f>E20/G20</f>
        <v>0.62926410641493247</v>
      </c>
      <c r="F21" s="7">
        <f>F20/G20</f>
        <v>0.10727311735679039</v>
      </c>
      <c r="G21" s="7">
        <f>SUM(B21:F21)</f>
        <v>1.0001072731173568</v>
      </c>
      <c r="H21" s="42">
        <f>H20/M20</f>
        <v>0.36449399656946829</v>
      </c>
      <c r="I21" s="42">
        <f>I20/M20</f>
        <v>1.7724413950829045E-2</v>
      </c>
      <c r="J21" s="42">
        <f>J20/M20</f>
        <v>5.5174385363064606E-2</v>
      </c>
      <c r="K21" s="42">
        <f>K20/M20</f>
        <v>0.51000571755288737</v>
      </c>
      <c r="L21" s="42">
        <f>L20/M20</f>
        <v>5.2029731275014292E-2</v>
      </c>
      <c r="M21" s="42">
        <f>SUM(H21:L21)</f>
        <v>0.99942824471126357</v>
      </c>
      <c r="N21" s="10">
        <f>N20/S20</f>
        <v>0.47450011233430689</v>
      </c>
      <c r="O21" s="10">
        <f>O20/S20</f>
        <v>3.6845652662323071E-2</v>
      </c>
      <c r="P21" s="10">
        <f>P20/S20</f>
        <v>3.1004268703662099E-2</v>
      </c>
      <c r="Q21" s="10">
        <f>Q20/S20</f>
        <v>0.36486182880251627</v>
      </c>
      <c r="R21" s="10">
        <f>R20/S20</f>
        <v>9.2788137497191642E-2</v>
      </c>
      <c r="S21" s="10">
        <f>SUM(N21:R21)</f>
        <v>1</v>
      </c>
    </row>
    <row r="23" spans="1:19" x14ac:dyDescent="0.3">
      <c r="B23" s="1" t="s">
        <v>0</v>
      </c>
      <c r="C23" s="1" t="s">
        <v>1</v>
      </c>
      <c r="D23" s="1" t="s">
        <v>2</v>
      </c>
      <c r="G23" s="1"/>
      <c r="H23" s="1"/>
      <c r="I23" s="1"/>
      <c r="J23" s="1"/>
    </row>
    <row r="24" spans="1:19" x14ac:dyDescent="0.3">
      <c r="A24" s="1">
        <v>1997</v>
      </c>
      <c r="B24">
        <v>481</v>
      </c>
      <c r="C24">
        <v>139</v>
      </c>
      <c r="D24">
        <v>173</v>
      </c>
      <c r="G24" s="34"/>
      <c r="H24" s="34"/>
      <c r="I24" s="34"/>
      <c r="J24" s="34"/>
    </row>
    <row r="25" spans="1:19" x14ac:dyDescent="0.3">
      <c r="A25" s="1">
        <v>1998</v>
      </c>
      <c r="B25">
        <v>449</v>
      </c>
      <c r="C25">
        <v>126</v>
      </c>
      <c r="D25">
        <v>164</v>
      </c>
    </row>
    <row r="26" spans="1:19" x14ac:dyDescent="0.3">
      <c r="A26" s="1">
        <v>1999</v>
      </c>
      <c r="B26">
        <v>424</v>
      </c>
      <c r="C26">
        <v>143</v>
      </c>
      <c r="D26">
        <v>188</v>
      </c>
    </row>
    <row r="27" spans="1:19" x14ac:dyDescent="0.3">
      <c r="A27" s="1">
        <v>2000</v>
      </c>
      <c r="B27">
        <v>399</v>
      </c>
      <c r="C27">
        <v>182</v>
      </c>
      <c r="D27">
        <v>189</v>
      </c>
    </row>
    <row r="28" spans="1:19" x14ac:dyDescent="0.3">
      <c r="A28" s="1">
        <v>2001</v>
      </c>
      <c r="B28">
        <v>438</v>
      </c>
      <c r="C28">
        <v>148</v>
      </c>
      <c r="D28">
        <v>162</v>
      </c>
    </row>
    <row r="29" spans="1:19" x14ac:dyDescent="0.3">
      <c r="A29" s="1">
        <v>2002</v>
      </c>
      <c r="B29">
        <v>363</v>
      </c>
      <c r="C29">
        <v>159</v>
      </c>
      <c r="D29">
        <v>199</v>
      </c>
    </row>
    <row r="30" spans="1:19" x14ac:dyDescent="0.3">
      <c r="A30" s="1">
        <v>2003</v>
      </c>
      <c r="B30">
        <v>369</v>
      </c>
      <c r="C30">
        <v>148</v>
      </c>
      <c r="D30">
        <v>185</v>
      </c>
    </row>
    <row r="31" spans="1:19" x14ac:dyDescent="0.3">
      <c r="A31" s="1">
        <v>2004</v>
      </c>
      <c r="B31">
        <v>437</v>
      </c>
      <c r="C31">
        <v>201</v>
      </c>
      <c r="D31">
        <v>245</v>
      </c>
    </row>
    <row r="32" spans="1:19" x14ac:dyDescent="0.3">
      <c r="A32" s="1">
        <v>2005</v>
      </c>
      <c r="B32">
        <v>544</v>
      </c>
      <c r="C32">
        <v>200</v>
      </c>
      <c r="D32">
        <v>323</v>
      </c>
    </row>
    <row r="33" spans="1:5" x14ac:dyDescent="0.3">
      <c r="A33" s="1">
        <v>2006</v>
      </c>
      <c r="B33">
        <v>552</v>
      </c>
      <c r="C33">
        <v>217</v>
      </c>
      <c r="D33">
        <v>310</v>
      </c>
    </row>
    <row r="34" spans="1:5" x14ac:dyDescent="0.3">
      <c r="A34" s="1">
        <v>2007</v>
      </c>
      <c r="B34">
        <v>591</v>
      </c>
      <c r="C34">
        <v>246</v>
      </c>
      <c r="D34">
        <v>282</v>
      </c>
    </row>
    <row r="35" spans="1:5" x14ac:dyDescent="0.3">
      <c r="A35" s="1">
        <v>2008</v>
      </c>
      <c r="B35">
        <v>593</v>
      </c>
      <c r="C35">
        <v>242</v>
      </c>
      <c r="D35">
        <v>272</v>
      </c>
    </row>
    <row r="36" spans="1:5" x14ac:dyDescent="0.3">
      <c r="A36" s="1">
        <v>2009</v>
      </c>
      <c r="B36">
        <v>671</v>
      </c>
      <c r="C36">
        <v>235</v>
      </c>
      <c r="D36">
        <v>286</v>
      </c>
    </row>
    <row r="37" spans="1:5" x14ac:dyDescent="0.3">
      <c r="A37" s="1">
        <v>2010</v>
      </c>
      <c r="B37">
        <v>703</v>
      </c>
      <c r="C37">
        <v>257</v>
      </c>
      <c r="D37">
        <v>354</v>
      </c>
    </row>
    <row r="38" spans="1:5" x14ac:dyDescent="0.3">
      <c r="A38" s="1">
        <v>2011</v>
      </c>
      <c r="B38">
        <v>715</v>
      </c>
      <c r="C38">
        <v>297</v>
      </c>
      <c r="D38">
        <v>374</v>
      </c>
    </row>
    <row r="39" spans="1:5" x14ac:dyDescent="0.3">
      <c r="A39" s="1">
        <v>2012</v>
      </c>
      <c r="B39">
        <v>801</v>
      </c>
      <c r="C39">
        <v>268</v>
      </c>
      <c r="D39">
        <v>369</v>
      </c>
    </row>
    <row r="40" spans="1:5" x14ac:dyDescent="0.3">
      <c r="A40" s="1">
        <v>2013</v>
      </c>
      <c r="B40">
        <v>792</v>
      </c>
      <c r="C40">
        <v>290</v>
      </c>
      <c r="D40">
        <v>376</v>
      </c>
    </row>
    <row r="41" spans="1:5" x14ac:dyDescent="0.3">
      <c r="A41" t="s">
        <v>18</v>
      </c>
      <c r="B41">
        <f>SUM(B24:B40)</f>
        <v>9322</v>
      </c>
      <c r="C41">
        <f t="shared" ref="C41:D41" si="3">SUM(C24:C40)</f>
        <v>3498</v>
      </c>
      <c r="D41">
        <f t="shared" si="3"/>
        <v>4451</v>
      </c>
      <c r="E41">
        <f>SUM(B41:D41)</f>
        <v>17271</v>
      </c>
    </row>
  </sheetData>
  <mergeCells count="3">
    <mergeCell ref="B1:G1"/>
    <mergeCell ref="H1:M1"/>
    <mergeCell ref="N1:S1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P21" sqref="P21"/>
    </sheetView>
  </sheetViews>
  <sheetFormatPr defaultRowHeight="14.4" x14ac:dyDescent="0.3"/>
  <sheetData>
    <row r="1" spans="1:16" x14ac:dyDescent="0.3">
      <c r="B1" s="30" t="s">
        <v>0</v>
      </c>
      <c r="C1" s="30"/>
      <c r="D1" s="30"/>
      <c r="E1" s="30"/>
      <c r="F1" s="30"/>
      <c r="G1" s="31" t="s">
        <v>1</v>
      </c>
      <c r="H1" s="32"/>
      <c r="I1" s="32"/>
      <c r="J1" s="32"/>
      <c r="K1" s="32"/>
      <c r="L1" s="29" t="s">
        <v>2</v>
      </c>
      <c r="M1" s="29"/>
      <c r="N1" s="29"/>
      <c r="O1" s="29"/>
      <c r="P1" s="29"/>
    </row>
    <row r="2" spans="1:16" x14ac:dyDescent="0.3"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12" t="s">
        <v>3</v>
      </c>
      <c r="H2" s="13" t="s">
        <v>4</v>
      </c>
      <c r="I2" s="13" t="s">
        <v>5</v>
      </c>
      <c r="J2" s="13" t="s">
        <v>6</v>
      </c>
      <c r="K2" s="13" t="s">
        <v>7</v>
      </c>
      <c r="L2" s="3" t="s">
        <v>3</v>
      </c>
      <c r="M2" s="3" t="s">
        <v>4</v>
      </c>
      <c r="N2" s="3" t="s">
        <v>5</v>
      </c>
      <c r="O2" s="3" t="s">
        <v>6</v>
      </c>
      <c r="P2" s="3" t="s">
        <v>7</v>
      </c>
    </row>
    <row r="3" spans="1:16" x14ac:dyDescent="0.3">
      <c r="A3" s="1">
        <v>1997</v>
      </c>
      <c r="B3" s="7">
        <f>'Publication numbers'!B3/'Publication numbers'!G3</f>
        <v>0.20790020790020791</v>
      </c>
      <c r="C3" s="7">
        <f>'Publication numbers'!C3/'Publication numbers'!G3</f>
        <v>2.4948024948024949E-2</v>
      </c>
      <c r="D3" s="7">
        <f>'Publication numbers'!D3/'Publication numbers'!G3</f>
        <v>3.7422037422037424E-2</v>
      </c>
      <c r="E3" s="7">
        <f>'Publication numbers'!E3/'Publication numbers'!G3</f>
        <v>0.656964656964657</v>
      </c>
      <c r="F3" s="7">
        <f>'Publication numbers'!F3/'Publication numbers'!G3</f>
        <v>7.2765072765072769E-2</v>
      </c>
      <c r="G3" s="14">
        <f>'Publication numbers'!H3/'Publication numbers'!M3</f>
        <v>0.39568345323741005</v>
      </c>
      <c r="H3" s="15">
        <f>'Publication numbers'!I3/'Publication numbers'!M3</f>
        <v>7.1942446043165471E-3</v>
      </c>
      <c r="I3" s="15">
        <f>'Publication numbers'!J3/'Publication numbers'!M3</f>
        <v>1.4388489208633094E-2</v>
      </c>
      <c r="J3" s="15">
        <f>'Publication numbers'!K3/'Publication numbers'!M3</f>
        <v>0.5611510791366906</v>
      </c>
      <c r="K3" s="15">
        <f>'Publication numbers'!L3/'Publication numbers'!M3</f>
        <v>2.1582733812949641E-2</v>
      </c>
      <c r="L3" s="10">
        <f>'Publication numbers'!N3/'Publication numbers'!S3</f>
        <v>0.47976878612716761</v>
      </c>
      <c r="M3" s="10">
        <f>'Publication numbers'!O3/'Publication numbers'!S3</f>
        <v>3.4682080924855488E-2</v>
      </c>
      <c r="N3" s="10">
        <f>'Publication numbers'!P3/'Publication numbers'!S3</f>
        <v>2.8901734104046242E-2</v>
      </c>
      <c r="O3" s="10">
        <f>'Publication numbers'!Q3/'Publication numbers'!S3</f>
        <v>0.33526011560693642</v>
      </c>
      <c r="P3" s="10">
        <f>'Publication numbers'!R3/'Publication numbers'!S3</f>
        <v>0.12138728323699421</v>
      </c>
    </row>
    <row r="4" spans="1:16" x14ac:dyDescent="0.3">
      <c r="A4" s="1">
        <v>1998</v>
      </c>
      <c r="B4" s="7">
        <f>'Publication numbers'!B4/'Publication numbers'!G4</f>
        <v>0.22939866369710468</v>
      </c>
      <c r="C4" s="7">
        <f>'Publication numbers'!C4/'Publication numbers'!G4</f>
        <v>3.5634743875278395E-2</v>
      </c>
      <c r="D4" s="7">
        <f>'Publication numbers'!D4/'Publication numbers'!G4</f>
        <v>3.7861915367483297E-2</v>
      </c>
      <c r="E4" s="7">
        <f>'Publication numbers'!E4/'Publication numbers'!G4</f>
        <v>0.61024498886414258</v>
      </c>
      <c r="F4" s="7">
        <f>'Publication numbers'!F4/'Publication numbers'!G4</f>
        <v>8.6859688195991089E-2</v>
      </c>
      <c r="G4" s="14">
        <f>'Publication numbers'!H4/'Publication numbers'!M4</f>
        <v>0.42857142857142855</v>
      </c>
      <c r="H4" s="15">
        <f>'Publication numbers'!I4/'Publication numbers'!M4</f>
        <v>1.5873015873015872E-2</v>
      </c>
      <c r="I4" s="15">
        <f>'Publication numbers'!J4/'Publication numbers'!M4</f>
        <v>6.3492063492063489E-2</v>
      </c>
      <c r="J4" s="15">
        <f>'Publication numbers'!K4/'Publication numbers'!M4</f>
        <v>0.46031746031746029</v>
      </c>
      <c r="K4" s="15">
        <f>'Publication numbers'!L4/'Publication numbers'!M4</f>
        <v>3.1746031746031744E-2</v>
      </c>
      <c r="L4" s="10">
        <f>'Publication numbers'!N4/'Publication numbers'!S4</f>
        <v>0.46951219512195119</v>
      </c>
      <c r="M4" s="10">
        <f>'Publication numbers'!O4/'Publication numbers'!S4</f>
        <v>5.4878048780487805E-2</v>
      </c>
      <c r="N4" s="10">
        <f>'Publication numbers'!P4/'Publication numbers'!S4</f>
        <v>2.4390243902439025E-2</v>
      </c>
      <c r="O4" s="10">
        <f>'Publication numbers'!Q4/'Publication numbers'!S4</f>
        <v>0.37804878048780488</v>
      </c>
      <c r="P4" s="10">
        <f>'Publication numbers'!R4/'Publication numbers'!S4</f>
        <v>7.3170731707317069E-2</v>
      </c>
    </row>
    <row r="5" spans="1:16" x14ac:dyDescent="0.3">
      <c r="A5" s="1">
        <v>1999</v>
      </c>
      <c r="B5" s="7">
        <f>'Publication numbers'!B5/'Publication numbers'!G5</f>
        <v>0.23113207547169812</v>
      </c>
      <c r="C5" s="7">
        <f>'Publication numbers'!C5/'Publication numbers'!G5</f>
        <v>5.6603773584905662E-2</v>
      </c>
      <c r="D5" s="7">
        <f>'Publication numbers'!D5/'Publication numbers'!G5</f>
        <v>2.358490566037736E-2</v>
      </c>
      <c r="E5" s="7">
        <f>'Publication numbers'!E5/'Publication numbers'!G5</f>
        <v>0.60141509433962259</v>
      </c>
      <c r="F5" s="7">
        <f>'Publication numbers'!F5/'Publication numbers'!G5</f>
        <v>8.7264150943396221E-2</v>
      </c>
      <c r="G5" s="14">
        <f>'Publication numbers'!H5/'Publication numbers'!M5</f>
        <v>0.3776223776223776</v>
      </c>
      <c r="H5" s="15">
        <f>'Publication numbers'!I5/'Publication numbers'!M5</f>
        <v>0</v>
      </c>
      <c r="I5" s="15">
        <f>'Publication numbers'!J5/'Publication numbers'!M5</f>
        <v>9.7902097902097904E-2</v>
      </c>
      <c r="J5" s="15">
        <f>'Publication numbers'!K5/'Publication numbers'!M5</f>
        <v>0.52447552447552448</v>
      </c>
      <c r="K5" s="15">
        <f>'Publication numbers'!L5/'Publication numbers'!M5</f>
        <v>0</v>
      </c>
      <c r="L5" s="10">
        <f>'Publication numbers'!N5/'Publication numbers'!S5</f>
        <v>0.6063829787234043</v>
      </c>
      <c r="M5" s="10">
        <f>'Publication numbers'!O5/'Publication numbers'!S5</f>
        <v>6.9148936170212769E-2</v>
      </c>
      <c r="N5" s="10">
        <f>'Publication numbers'!P5/'Publication numbers'!S5</f>
        <v>4.2553191489361701E-2</v>
      </c>
      <c r="O5" s="10">
        <f>'Publication numbers'!Q5/'Publication numbers'!S5</f>
        <v>0.25</v>
      </c>
      <c r="P5" s="10">
        <f>'Publication numbers'!R5/'Publication numbers'!S5</f>
        <v>3.1914893617021274E-2</v>
      </c>
    </row>
    <row r="6" spans="1:16" x14ac:dyDescent="0.3">
      <c r="A6" s="1">
        <v>2000</v>
      </c>
      <c r="B6" s="7">
        <f>'Publication numbers'!B6/'Publication numbers'!G6</f>
        <v>0.19799498746867167</v>
      </c>
      <c r="C6" s="7">
        <f>'Publication numbers'!C6/'Publication numbers'!G6</f>
        <v>3.7593984962406013E-2</v>
      </c>
      <c r="D6" s="7">
        <f>'Publication numbers'!D6/'Publication numbers'!G6</f>
        <v>3.5087719298245612E-2</v>
      </c>
      <c r="E6" s="7">
        <f>'Publication numbers'!E6/'Publication numbers'!G6</f>
        <v>0.63909774436090228</v>
      </c>
      <c r="F6" s="7">
        <f>'Publication numbers'!F6/'Publication numbers'!G6</f>
        <v>9.0225563909774431E-2</v>
      </c>
      <c r="G6" s="14">
        <f>'Publication numbers'!H6/'Publication numbers'!M6</f>
        <v>0.36263736263736263</v>
      </c>
      <c r="H6" s="15">
        <f>'Publication numbers'!I6/'Publication numbers'!M6</f>
        <v>1.098901098901099E-2</v>
      </c>
      <c r="I6" s="15">
        <f>'Publication numbers'!J6/'Publication numbers'!M6</f>
        <v>3.8461538461538464E-2</v>
      </c>
      <c r="J6" s="15">
        <f>'Publication numbers'!K6/'Publication numbers'!M6</f>
        <v>0.52747252747252749</v>
      </c>
      <c r="K6" s="15">
        <f>'Publication numbers'!L6/'Publication numbers'!M6</f>
        <v>5.4945054945054944E-2</v>
      </c>
      <c r="L6" s="10">
        <f>'Publication numbers'!N6/'Publication numbers'!S6</f>
        <v>0.57671957671957674</v>
      </c>
      <c r="M6" s="10">
        <f>'Publication numbers'!O6/'Publication numbers'!S6</f>
        <v>3.1746031746031744E-2</v>
      </c>
      <c r="N6" s="10">
        <f>'Publication numbers'!P6/'Publication numbers'!S6</f>
        <v>3.1746031746031744E-2</v>
      </c>
      <c r="O6" s="10">
        <f>'Publication numbers'!Q6/'Publication numbers'!S6</f>
        <v>0.29629629629629628</v>
      </c>
      <c r="P6" s="10">
        <f>'Publication numbers'!R6/'Publication numbers'!S6</f>
        <v>6.3492063492063489E-2</v>
      </c>
    </row>
    <row r="7" spans="1:16" x14ac:dyDescent="0.3">
      <c r="A7" s="1">
        <v>2001</v>
      </c>
      <c r="B7" s="7">
        <f>'Publication numbers'!B7/'Publication numbers'!G7</f>
        <v>0.19863013698630136</v>
      </c>
      <c r="C7" s="7">
        <f>'Publication numbers'!C7/'Publication numbers'!G7</f>
        <v>2.9680365296803651E-2</v>
      </c>
      <c r="D7" s="7">
        <f>'Publication numbers'!D7/'Publication numbers'!G7</f>
        <v>1.8264840182648401E-2</v>
      </c>
      <c r="E7" s="7">
        <f>'Publication numbers'!E7/'Publication numbers'!G7</f>
        <v>0.6004566210045662</v>
      </c>
      <c r="F7" s="7">
        <f>'Publication numbers'!F7/'Publication numbers'!G7</f>
        <v>0.15296803652968036</v>
      </c>
      <c r="G7" s="14">
        <f>'Publication numbers'!H7/'Publication numbers'!M7</f>
        <v>0.3783783783783784</v>
      </c>
      <c r="H7" s="15">
        <f>'Publication numbers'!I7/'Publication numbers'!M7</f>
        <v>2.0270270270270271E-2</v>
      </c>
      <c r="I7" s="15">
        <f>'Publication numbers'!J7/'Publication numbers'!M7</f>
        <v>7.4324324324324328E-2</v>
      </c>
      <c r="J7" s="15">
        <f>'Publication numbers'!K7/'Publication numbers'!M7</f>
        <v>0.45270270270270269</v>
      </c>
      <c r="K7" s="15">
        <f>'Publication numbers'!L7/'Publication numbers'!M7</f>
        <v>7.4324324324324328E-2</v>
      </c>
      <c r="L7" s="10">
        <f>'Publication numbers'!N7/'Publication numbers'!S7</f>
        <v>0.61111111111111116</v>
      </c>
      <c r="M7" s="10">
        <f>'Publication numbers'!O7/'Publication numbers'!S7</f>
        <v>2.4691358024691357E-2</v>
      </c>
      <c r="N7" s="10">
        <f>'Publication numbers'!P7/'Publication numbers'!S7</f>
        <v>3.0864197530864196E-2</v>
      </c>
      <c r="O7" s="10">
        <f>'Publication numbers'!Q7/'Publication numbers'!S7</f>
        <v>0.26543209876543211</v>
      </c>
      <c r="P7" s="10">
        <f>'Publication numbers'!R7/'Publication numbers'!S7</f>
        <v>6.7901234567901231E-2</v>
      </c>
    </row>
    <row r="8" spans="1:16" x14ac:dyDescent="0.3">
      <c r="A8" s="1">
        <v>2002</v>
      </c>
      <c r="B8" s="7">
        <f>'Publication numbers'!B8/'Publication numbers'!G8</f>
        <v>0.19008264462809918</v>
      </c>
      <c r="C8" s="7">
        <f>'Publication numbers'!C8/'Publication numbers'!G8</f>
        <v>4.9586776859504134E-2</v>
      </c>
      <c r="D8" s="7">
        <f>'Publication numbers'!D8/'Publication numbers'!G8</f>
        <v>2.2038567493112948E-2</v>
      </c>
      <c r="E8" s="7">
        <f>'Publication numbers'!E8/'Publication numbers'!G8</f>
        <v>0.60330578512396693</v>
      </c>
      <c r="F8" s="7">
        <f>'Publication numbers'!F8/'Publication numbers'!G8</f>
        <v>0.13498622589531681</v>
      </c>
      <c r="G8" s="14">
        <f>'Publication numbers'!H8/'Publication numbers'!M8</f>
        <v>0.46540880503144655</v>
      </c>
      <c r="H8" s="15">
        <f>'Publication numbers'!I8/'Publication numbers'!M8</f>
        <v>2.5157232704402517E-2</v>
      </c>
      <c r="I8" s="15">
        <f>'Publication numbers'!J8/'Publication numbers'!M8</f>
        <v>3.1446540880503145E-2</v>
      </c>
      <c r="J8" s="15">
        <f>'Publication numbers'!K8/'Publication numbers'!M8</f>
        <v>0.40251572327044027</v>
      </c>
      <c r="K8" s="15">
        <f>'Publication numbers'!L8/'Publication numbers'!M8</f>
        <v>7.5471698113207544E-2</v>
      </c>
      <c r="L8" s="10">
        <f>'Publication numbers'!N8/'Publication numbers'!S8</f>
        <v>0.53266331658291455</v>
      </c>
      <c r="M8" s="10">
        <f>'Publication numbers'!O8/'Publication numbers'!S8</f>
        <v>3.015075376884422E-2</v>
      </c>
      <c r="N8" s="10">
        <f>'Publication numbers'!P8/'Publication numbers'!S8</f>
        <v>2.5125628140703519E-2</v>
      </c>
      <c r="O8" s="10">
        <f>'Publication numbers'!Q8/'Publication numbers'!S8</f>
        <v>0.33165829145728642</v>
      </c>
      <c r="P8" s="10">
        <f>'Publication numbers'!R8/'Publication numbers'!S8</f>
        <v>8.0402010050251257E-2</v>
      </c>
    </row>
    <row r="9" spans="1:16" x14ac:dyDescent="0.3">
      <c r="A9" s="1">
        <v>2003</v>
      </c>
      <c r="B9" s="7">
        <f>'Publication numbers'!B9/'Publication numbers'!G9</f>
        <v>0.20054200542005421</v>
      </c>
      <c r="C9" s="7">
        <f>'Publication numbers'!C9/'Publication numbers'!G9</f>
        <v>2.7100271002710029E-2</v>
      </c>
      <c r="D9" s="7">
        <f>'Publication numbers'!D9/'Publication numbers'!G9</f>
        <v>3.5230352303523033E-2</v>
      </c>
      <c r="E9" s="7">
        <f>'Publication numbers'!E9/'Publication numbers'!G9</f>
        <v>0.62059620596205967</v>
      </c>
      <c r="F9" s="7">
        <f>'Publication numbers'!F9/'Publication numbers'!G9</f>
        <v>0.11653116531165311</v>
      </c>
      <c r="G9" s="14">
        <f>'Publication numbers'!H9/'Publication numbers'!M9</f>
        <v>0.42567567567567566</v>
      </c>
      <c r="H9" s="15">
        <f>'Publication numbers'!I9/'Publication numbers'!M9</f>
        <v>6.7567567567567571E-3</v>
      </c>
      <c r="I9" s="15">
        <f>'Publication numbers'!J9/'Publication numbers'!M9</f>
        <v>6.0810810810810814E-2</v>
      </c>
      <c r="J9" s="15">
        <f>'Publication numbers'!K9/'Publication numbers'!M9</f>
        <v>0.48648648648648651</v>
      </c>
      <c r="K9" s="15">
        <f>'Publication numbers'!L9/'Publication numbers'!M9</f>
        <v>2.0270270270270271E-2</v>
      </c>
      <c r="L9" s="10">
        <f>'Publication numbers'!N9/'Publication numbers'!S9</f>
        <v>0.58378378378378382</v>
      </c>
      <c r="M9" s="10">
        <f>'Publication numbers'!O9/'Publication numbers'!S9</f>
        <v>2.1621621621621623E-2</v>
      </c>
      <c r="N9" s="10">
        <f>'Publication numbers'!P9/'Publication numbers'!S9</f>
        <v>2.1621621621621623E-2</v>
      </c>
      <c r="O9" s="10">
        <f>'Publication numbers'!Q9/'Publication numbers'!S9</f>
        <v>0.29189189189189191</v>
      </c>
      <c r="P9" s="10">
        <f>'Publication numbers'!R9/'Publication numbers'!S9</f>
        <v>8.1081081081081086E-2</v>
      </c>
    </row>
    <row r="10" spans="1:16" x14ac:dyDescent="0.3">
      <c r="A10" s="1">
        <v>2004</v>
      </c>
      <c r="B10" s="7">
        <f>'Publication numbers'!B10/'Publication numbers'!G10</f>
        <v>0.20366132723112129</v>
      </c>
      <c r="C10" s="7">
        <f>'Publication numbers'!C10/'Publication numbers'!G10</f>
        <v>2.9748283752860413E-2</v>
      </c>
      <c r="D10" s="7">
        <f>'Publication numbers'!D10/'Publication numbers'!G10</f>
        <v>3.4324942791762014E-2</v>
      </c>
      <c r="E10" s="7">
        <f>'Publication numbers'!E10/'Publication numbers'!G10</f>
        <v>0.56292906178489699</v>
      </c>
      <c r="F10" s="7">
        <f>'Publication numbers'!F10/'Publication numbers'!G10</f>
        <v>0.16933638443935928</v>
      </c>
      <c r="G10" s="14">
        <f>'Publication numbers'!H10/'Publication numbers'!M10</f>
        <v>0.46268656716417911</v>
      </c>
      <c r="H10" s="15">
        <f>'Publication numbers'!I10/'Publication numbers'!M10</f>
        <v>1.4925373134328358E-2</v>
      </c>
      <c r="I10" s="15">
        <f>'Publication numbers'!J10/'Publication numbers'!M10</f>
        <v>3.9800995024875621E-2</v>
      </c>
      <c r="J10" s="15">
        <f>'Publication numbers'!K10/'Publication numbers'!M10</f>
        <v>0.4228855721393035</v>
      </c>
      <c r="K10" s="15">
        <f>'Publication numbers'!L10/'Publication numbers'!M10</f>
        <v>5.9701492537313432E-2</v>
      </c>
      <c r="L10" s="10">
        <f>'Publication numbers'!N10/'Publication numbers'!S10</f>
        <v>0.48979591836734693</v>
      </c>
      <c r="M10" s="10">
        <f>'Publication numbers'!O10/'Publication numbers'!S10</f>
        <v>3.6734693877551024E-2</v>
      </c>
      <c r="N10" s="10">
        <f>'Publication numbers'!P10/'Publication numbers'!S10</f>
        <v>1.6326530612244899E-2</v>
      </c>
      <c r="O10" s="10">
        <f>'Publication numbers'!Q10/'Publication numbers'!S10</f>
        <v>0.4</v>
      </c>
      <c r="P10" s="10">
        <f>'Publication numbers'!R10/'Publication numbers'!S10</f>
        <v>5.7142857142857141E-2</v>
      </c>
    </row>
    <row r="11" spans="1:16" x14ac:dyDescent="0.3">
      <c r="A11" s="1">
        <v>2005</v>
      </c>
      <c r="B11" s="7">
        <f>'Publication numbers'!B11/'Publication numbers'!G11</f>
        <v>0.24264705882352941</v>
      </c>
      <c r="C11" s="7">
        <f>'Publication numbers'!C11/'Publication numbers'!G11</f>
        <v>4.0441176470588237E-2</v>
      </c>
      <c r="D11" s="7">
        <f>'Publication numbers'!D11/'Publication numbers'!G11</f>
        <v>4.2279411764705885E-2</v>
      </c>
      <c r="E11" s="7">
        <f>'Publication numbers'!E11/'Publication numbers'!G11</f>
        <v>0.5533088235294118</v>
      </c>
      <c r="F11" s="7">
        <f>'Publication numbers'!F11/'Publication numbers'!G11</f>
        <v>0.125</v>
      </c>
      <c r="G11" s="14">
        <f>'Publication numbers'!H11/'Publication numbers'!M11</f>
        <v>0.42</v>
      </c>
      <c r="H11" s="15">
        <f>'Publication numbers'!I11/'Publication numbers'!M11</f>
        <v>1.4999999999999999E-2</v>
      </c>
      <c r="I11" s="15">
        <f>'Publication numbers'!J11/'Publication numbers'!M11</f>
        <v>0.02</v>
      </c>
      <c r="J11" s="15">
        <f>'Publication numbers'!K11/'Publication numbers'!M11</f>
        <v>0.51</v>
      </c>
      <c r="K11" s="15">
        <f>'Publication numbers'!L11/'Publication numbers'!M11</f>
        <v>3.5000000000000003E-2</v>
      </c>
      <c r="L11" s="10">
        <f>'Publication numbers'!N11/'Publication numbers'!S11</f>
        <v>0.44891640866873067</v>
      </c>
      <c r="M11" s="10">
        <f>'Publication numbers'!O11/'Publication numbers'!S11</f>
        <v>6.1919504643962852E-3</v>
      </c>
      <c r="N11" s="10">
        <f>'Publication numbers'!P11/'Publication numbers'!S11</f>
        <v>6.1919504643962852E-3</v>
      </c>
      <c r="O11" s="10">
        <f>'Publication numbers'!Q11/'Publication numbers'!S11</f>
        <v>0.29721362229102166</v>
      </c>
      <c r="P11" s="10">
        <f>'Publication numbers'!R11/'Publication numbers'!S11</f>
        <v>0.24148606811145512</v>
      </c>
    </row>
    <row r="12" spans="1:16" x14ac:dyDescent="0.3">
      <c r="A12" s="1">
        <v>2006</v>
      </c>
      <c r="B12" s="7">
        <f>'Publication numbers'!B12/'Publication numbers'!G12</f>
        <v>0.18478260869565216</v>
      </c>
      <c r="C12" s="7">
        <f>'Publication numbers'!C12/'Publication numbers'!G12</f>
        <v>3.8043478260869568E-2</v>
      </c>
      <c r="D12" s="7">
        <f>'Publication numbers'!D12/'Publication numbers'!G12</f>
        <v>3.2608695652173912E-2</v>
      </c>
      <c r="E12" s="7">
        <f>'Publication numbers'!E12/'Publication numbers'!G12</f>
        <v>0.66666666666666663</v>
      </c>
      <c r="F12" s="7">
        <f>'Publication numbers'!F12/'Publication numbers'!G12</f>
        <v>7.789855072463768E-2</v>
      </c>
      <c r="G12" s="14">
        <f>'Publication numbers'!H12/'Publication numbers'!M12</f>
        <v>0.39170506912442399</v>
      </c>
      <c r="H12" s="15">
        <f>'Publication numbers'!I12/'Publication numbers'!M12</f>
        <v>2.7649769585253458E-2</v>
      </c>
      <c r="I12" s="15">
        <f>'Publication numbers'!J12/'Publication numbers'!M12</f>
        <v>5.0691244239631339E-2</v>
      </c>
      <c r="J12" s="15">
        <f>'Publication numbers'!K12/'Publication numbers'!M12</f>
        <v>0.49308755760368661</v>
      </c>
      <c r="K12" s="15">
        <f>'Publication numbers'!L12/'Publication numbers'!M12</f>
        <v>3.6866359447004608E-2</v>
      </c>
      <c r="L12" s="10">
        <f>'Publication numbers'!N12/'Publication numbers'!S12</f>
        <v>0.33548387096774196</v>
      </c>
      <c r="M12" s="10">
        <f>'Publication numbers'!O12/'Publication numbers'!S12</f>
        <v>3.2258064516129031E-2</v>
      </c>
      <c r="N12" s="10">
        <f>'Publication numbers'!P12/'Publication numbers'!S12</f>
        <v>1.6129032258064516E-2</v>
      </c>
      <c r="O12" s="10">
        <f>'Publication numbers'!Q12/'Publication numbers'!S12</f>
        <v>0.36129032258064514</v>
      </c>
      <c r="P12" s="10">
        <f>'Publication numbers'!R12/'Publication numbers'!S12</f>
        <v>0.25483870967741934</v>
      </c>
    </row>
    <row r="13" spans="1:16" x14ac:dyDescent="0.3">
      <c r="A13" s="1">
        <v>2007</v>
      </c>
      <c r="B13" s="7">
        <f>'Publication numbers'!B13/'Publication numbers'!G13</f>
        <v>0.19627749576988154</v>
      </c>
      <c r="C13" s="7">
        <f>'Publication numbers'!C13/'Publication numbers'!G13</f>
        <v>3.553299492385787E-2</v>
      </c>
      <c r="D13" s="7">
        <f>'Publication numbers'!D13/'Publication numbers'!G13</f>
        <v>4.060913705583756E-2</v>
      </c>
      <c r="E13" s="7">
        <f>'Publication numbers'!E13/'Publication numbers'!G13</f>
        <v>0.65143824027072761</v>
      </c>
      <c r="F13" s="7">
        <f>'Publication numbers'!F13/'Publication numbers'!G13</f>
        <v>7.6142131979695438E-2</v>
      </c>
      <c r="G13" s="14">
        <f>'Publication numbers'!H13/'Publication numbers'!M13</f>
        <v>0.3983739837398374</v>
      </c>
      <c r="H13" s="15">
        <f>'Publication numbers'!I13/'Publication numbers'!M13</f>
        <v>2.032520325203252E-2</v>
      </c>
      <c r="I13" s="15">
        <f>'Publication numbers'!J13/'Publication numbers'!M13</f>
        <v>6.097560975609756E-2</v>
      </c>
      <c r="J13" s="15">
        <f>'Publication numbers'!K13/'Publication numbers'!M13</f>
        <v>0.47560975609756095</v>
      </c>
      <c r="K13" s="15">
        <f>'Publication numbers'!L13/'Publication numbers'!M13</f>
        <v>4.4715447154471545E-2</v>
      </c>
      <c r="L13" s="10">
        <f>'Publication numbers'!N13/'Publication numbers'!S13</f>
        <v>0.53191489361702127</v>
      </c>
      <c r="M13" s="10">
        <f>'Publication numbers'!O13/'Publication numbers'!S13</f>
        <v>4.6099290780141841E-2</v>
      </c>
      <c r="N13" s="10">
        <f>'Publication numbers'!P13/'Publication numbers'!S13</f>
        <v>3.1914893617021274E-2</v>
      </c>
      <c r="O13" s="10">
        <f>'Publication numbers'!Q13/'Publication numbers'!S13</f>
        <v>0.34042553191489361</v>
      </c>
      <c r="P13" s="10">
        <f>'Publication numbers'!R13/'Publication numbers'!S13</f>
        <v>4.9645390070921988E-2</v>
      </c>
    </row>
    <row r="14" spans="1:16" x14ac:dyDescent="0.3">
      <c r="A14" s="1">
        <v>2008</v>
      </c>
      <c r="B14" s="7">
        <f>'Publication numbers'!B14/'Publication numbers'!G14</f>
        <v>0.14165261382799327</v>
      </c>
      <c r="C14" s="7">
        <f>'Publication numbers'!C14/'Publication numbers'!G14</f>
        <v>6.4080944350758853E-2</v>
      </c>
      <c r="D14" s="7">
        <f>'Publication numbers'!D14/'Publication numbers'!G14</f>
        <v>4.7217537942664416E-2</v>
      </c>
      <c r="E14" s="7">
        <f>'Publication numbers'!E14/'Publication numbers'!G14</f>
        <v>0.63575042158516015</v>
      </c>
      <c r="F14" s="7">
        <f>'Publication numbers'!F14/'Publication numbers'!G14</f>
        <v>0.10961214165261383</v>
      </c>
      <c r="G14" s="14">
        <f>'Publication numbers'!H14/'Publication numbers'!M14</f>
        <v>0.38842975206611569</v>
      </c>
      <c r="H14" s="15">
        <f>'Publication numbers'!I14/'Publication numbers'!M14</f>
        <v>2.0661157024793389E-2</v>
      </c>
      <c r="I14" s="15">
        <f>'Publication numbers'!J14/'Publication numbers'!M14</f>
        <v>3.3057851239669422E-2</v>
      </c>
      <c r="J14" s="15">
        <f>'Publication numbers'!K14/'Publication numbers'!M14</f>
        <v>0.52066115702479343</v>
      </c>
      <c r="K14" s="15">
        <f>'Publication numbers'!L14/'Publication numbers'!M14</f>
        <v>3.71900826446281E-2</v>
      </c>
      <c r="L14" s="10">
        <f>'Publication numbers'!N14/'Publication numbers'!S14</f>
        <v>0.43382352941176472</v>
      </c>
      <c r="M14" s="10">
        <f>'Publication numbers'!O14/'Publication numbers'!S14</f>
        <v>4.779411764705882E-2</v>
      </c>
      <c r="N14" s="10">
        <f>'Publication numbers'!P14/'Publication numbers'!S14</f>
        <v>4.0441176470588237E-2</v>
      </c>
      <c r="O14" s="10">
        <f>'Publication numbers'!Q14/'Publication numbers'!S14</f>
        <v>0.4375</v>
      </c>
      <c r="P14" s="10">
        <f>'Publication numbers'!R14/'Publication numbers'!S14</f>
        <v>4.0441176470588237E-2</v>
      </c>
    </row>
    <row r="15" spans="1:16" x14ac:dyDescent="0.3">
      <c r="A15" s="1">
        <v>2009</v>
      </c>
      <c r="B15" s="7">
        <f>'Publication numbers'!B15/'Publication numbers'!G15</f>
        <v>0.16542473919523099</v>
      </c>
      <c r="C15" s="7">
        <f>'Publication numbers'!C15/'Publication numbers'!G15</f>
        <v>4.9180327868852458E-2</v>
      </c>
      <c r="D15" s="7">
        <f>'Publication numbers'!D15/'Publication numbers'!G15</f>
        <v>2.6825633383010434E-2</v>
      </c>
      <c r="E15" s="7">
        <f>'Publication numbers'!E15/'Publication numbers'!G15</f>
        <v>0.65126676602086442</v>
      </c>
      <c r="F15" s="7">
        <f>'Publication numbers'!F15/'Publication numbers'!G15</f>
        <v>0.10730253353204174</v>
      </c>
      <c r="G15" s="14">
        <f>'Publication numbers'!H15/'Publication numbers'!M15</f>
        <v>0.26808510638297872</v>
      </c>
      <c r="H15" s="15">
        <f>'Publication numbers'!I15/'Publication numbers'!M15</f>
        <v>1.7021276595744681E-2</v>
      </c>
      <c r="I15" s="15">
        <f>'Publication numbers'!J15/'Publication numbers'!M15</f>
        <v>7.6595744680851063E-2</v>
      </c>
      <c r="J15" s="15">
        <f>'Publication numbers'!K15/'Publication numbers'!M15</f>
        <v>0.5446808510638298</v>
      </c>
      <c r="K15" s="15">
        <f>'Publication numbers'!L15/'Publication numbers'!M15</f>
        <v>9.3617021276595741E-2</v>
      </c>
      <c r="L15" s="10">
        <f>'Publication numbers'!N15/'Publication numbers'!S15</f>
        <v>0.44055944055944057</v>
      </c>
      <c r="M15" s="10">
        <f>'Publication numbers'!O15/'Publication numbers'!S15</f>
        <v>5.944055944055944E-2</v>
      </c>
      <c r="N15" s="10">
        <f>'Publication numbers'!P15/'Publication numbers'!S15</f>
        <v>6.2937062937062943E-2</v>
      </c>
      <c r="O15" s="10">
        <f>'Publication numbers'!Q15/'Publication numbers'!S15</f>
        <v>0.38461538461538464</v>
      </c>
      <c r="P15" s="10">
        <f>'Publication numbers'!R15/'Publication numbers'!S15</f>
        <v>5.2447552447552448E-2</v>
      </c>
    </row>
    <row r="16" spans="1:16" x14ac:dyDescent="0.3">
      <c r="A16" s="1">
        <v>2010</v>
      </c>
      <c r="B16" s="7">
        <f>'Publication numbers'!B16/'Publication numbers'!G16</f>
        <v>0.16073968705547653</v>
      </c>
      <c r="C16" s="7">
        <f>'Publication numbers'!C16/'Publication numbers'!G16</f>
        <v>5.4054054054054057E-2</v>
      </c>
      <c r="D16" s="7">
        <f>'Publication numbers'!D16/'Publication numbers'!G16</f>
        <v>3.4139402560455195E-2</v>
      </c>
      <c r="E16" s="7">
        <f>'Publication numbers'!E16/'Publication numbers'!G16</f>
        <v>0.64864864864864868</v>
      </c>
      <c r="F16" s="7">
        <f>'Publication numbers'!F16/'Publication numbers'!G16</f>
        <v>0.10241820768136557</v>
      </c>
      <c r="G16" s="14">
        <f>'Publication numbers'!H16/'Publication numbers'!M16</f>
        <v>0.30350194552529181</v>
      </c>
      <c r="H16" s="15">
        <f>'Publication numbers'!I16/'Publication numbers'!M16</f>
        <v>2.7237354085603113E-2</v>
      </c>
      <c r="I16" s="15">
        <f>'Publication numbers'!J16/'Publication numbers'!M16</f>
        <v>5.8365758754863814E-2</v>
      </c>
      <c r="J16" s="15">
        <f>'Publication numbers'!K16/'Publication numbers'!M16</f>
        <v>0.53696498054474706</v>
      </c>
      <c r="K16" s="15">
        <f>'Publication numbers'!L16/'Publication numbers'!M16</f>
        <v>7.3929961089494164E-2</v>
      </c>
      <c r="L16" s="10">
        <f>'Publication numbers'!N16/'Publication numbers'!S16</f>
        <v>0.40677966101694918</v>
      </c>
      <c r="M16" s="10">
        <f>'Publication numbers'!O16/'Publication numbers'!S16</f>
        <v>3.3898305084745763E-2</v>
      </c>
      <c r="N16" s="10">
        <f>'Publication numbers'!P16/'Publication numbers'!S16</f>
        <v>6.4971751412429377E-2</v>
      </c>
      <c r="O16" s="10">
        <f>'Publication numbers'!Q16/'Publication numbers'!S16</f>
        <v>0.4096045197740113</v>
      </c>
      <c r="P16" s="10">
        <f>'Publication numbers'!R16/'Publication numbers'!S16</f>
        <v>8.4745762711864403E-2</v>
      </c>
    </row>
    <row r="17" spans="1:16" x14ac:dyDescent="0.3">
      <c r="A17" s="1">
        <v>2011</v>
      </c>
      <c r="B17" s="7">
        <f>'Publication numbers'!B17/'Publication numbers'!G17</f>
        <v>0.22517482517482518</v>
      </c>
      <c r="C17" s="7">
        <f>'Publication numbers'!C17/'Publication numbers'!G17</f>
        <v>2.5174825174825177E-2</v>
      </c>
      <c r="D17" s="7">
        <f>'Publication numbers'!D17/'Publication numbers'!G17</f>
        <v>4.0559440559440559E-2</v>
      </c>
      <c r="E17" s="7">
        <f>'Publication numbers'!E17/'Publication numbers'!G17</f>
        <v>0.68251748251748257</v>
      </c>
      <c r="F17" s="7">
        <f>'Publication numbers'!F17/'Publication numbers'!G17</f>
        <v>2.6573426573426574E-2</v>
      </c>
      <c r="G17" s="14">
        <f>'Publication numbers'!H17/'Publication numbers'!M17</f>
        <v>0.26936026936026936</v>
      </c>
      <c r="H17" s="15">
        <f>'Publication numbers'!I17/'Publication numbers'!M17</f>
        <v>2.6936026936026935E-2</v>
      </c>
      <c r="I17" s="15">
        <f>'Publication numbers'!J17/'Publication numbers'!M17</f>
        <v>9.7643097643097643E-2</v>
      </c>
      <c r="J17" s="15">
        <f>'Publication numbers'!K17/'Publication numbers'!M17</f>
        <v>0.5252525252525253</v>
      </c>
      <c r="K17" s="15">
        <f>'Publication numbers'!L17/'Publication numbers'!M17</f>
        <v>7.7441077441077436E-2</v>
      </c>
      <c r="L17" s="10">
        <f>'Publication numbers'!N17/'Publication numbers'!S17</f>
        <v>0.43315508021390375</v>
      </c>
      <c r="M17" s="10">
        <f>'Publication numbers'!O17/'Publication numbers'!S17</f>
        <v>4.0106951871657755E-2</v>
      </c>
      <c r="N17" s="10">
        <f>'Publication numbers'!P17/'Publication numbers'!S17</f>
        <v>5.3475935828877002E-3</v>
      </c>
      <c r="O17" s="10">
        <f>'Publication numbers'!Q17/'Publication numbers'!S17</f>
        <v>0.49465240641711228</v>
      </c>
      <c r="P17" s="10">
        <f>'Publication numbers'!R17/'Publication numbers'!S17</f>
        <v>2.6737967914438502E-2</v>
      </c>
    </row>
    <row r="18" spans="1:16" x14ac:dyDescent="0.3">
      <c r="A18" s="1">
        <v>2012</v>
      </c>
      <c r="B18" s="7">
        <f>'Publication numbers'!B18/'Publication numbers'!G18</f>
        <v>0.23096129837702872</v>
      </c>
      <c r="C18" s="7">
        <f>'Publication numbers'!C18/'Publication numbers'!G18</f>
        <v>1.2484394506866416E-2</v>
      </c>
      <c r="D18" s="7">
        <f>'Publication numbers'!D18/'Publication numbers'!G18</f>
        <v>2.4968789013732834E-3</v>
      </c>
      <c r="E18" s="7">
        <f>'Publication numbers'!E18/'Publication numbers'!G18</f>
        <v>0.52309612983770282</v>
      </c>
      <c r="F18" s="7">
        <f>'Publication numbers'!F18/'Publication numbers'!G18</f>
        <v>0.23096129837702872</v>
      </c>
      <c r="G18" s="14">
        <f>'Publication numbers'!H18/'Publication numbers'!M18</f>
        <v>0.32089552238805968</v>
      </c>
      <c r="H18" s="15">
        <f>'Publication numbers'!I18/'Publication numbers'!M18</f>
        <v>1.4925373134328358E-2</v>
      </c>
      <c r="I18" s="15">
        <f>'Publication numbers'!J18/'Publication numbers'!M18</f>
        <v>4.1044776119402986E-2</v>
      </c>
      <c r="J18" s="15">
        <f>'Publication numbers'!K18/'Publication numbers'!M18</f>
        <v>0.58208955223880599</v>
      </c>
      <c r="K18" s="15">
        <f>'Publication numbers'!L18/'Publication numbers'!M18</f>
        <v>4.1044776119402986E-2</v>
      </c>
      <c r="L18" s="10">
        <f>'Publication numbers'!N18/'Publication numbers'!S18</f>
        <v>0.4742547425474255</v>
      </c>
      <c r="M18" s="10">
        <f>'Publication numbers'!O18/'Publication numbers'!S18</f>
        <v>2.7100271002710029E-2</v>
      </c>
      <c r="N18" s="10">
        <f>'Publication numbers'!P18/'Publication numbers'!S18</f>
        <v>2.7100271002710029E-2</v>
      </c>
      <c r="O18" s="10">
        <f>'Publication numbers'!Q18/'Publication numbers'!S18</f>
        <v>0.39566395663956638</v>
      </c>
      <c r="P18" s="10">
        <f>'Publication numbers'!R18/'Publication numbers'!S18</f>
        <v>7.5880758807588072E-2</v>
      </c>
    </row>
    <row r="19" spans="1:16" x14ac:dyDescent="0.3">
      <c r="A19" s="1">
        <v>2013</v>
      </c>
      <c r="B19" s="7">
        <f>'Publication numbers'!B19/'Publication numbers'!G19</f>
        <v>0.16287878787878787</v>
      </c>
      <c r="C19" s="7">
        <f>'Publication numbers'!C19/'Publication numbers'!G19</f>
        <v>2.3989898989898988E-2</v>
      </c>
      <c r="D19" s="7">
        <f>'Publication numbers'!D19/'Publication numbers'!G19</f>
        <v>1.893939393939394E-2</v>
      </c>
      <c r="E19" s="7">
        <f>'Publication numbers'!E19/'Publication numbers'!G19</f>
        <v>0.72979797979797978</v>
      </c>
      <c r="F19" s="7">
        <f>'Publication numbers'!F19/'Publication numbers'!G19</f>
        <v>6.4393939393939392E-2</v>
      </c>
      <c r="G19" s="14">
        <f>'Publication numbers'!H19/'Publication numbers'!M19</f>
        <v>0.31724137931034485</v>
      </c>
      <c r="H19" s="15">
        <f>'Publication numbers'!I19/'Publication numbers'!M19</f>
        <v>1.3793103448275862E-2</v>
      </c>
      <c r="I19" s="15">
        <f>'Publication numbers'!J19/'Publication numbers'!M19</f>
        <v>6.2068965517241378E-2</v>
      </c>
      <c r="J19" s="15">
        <f>'Publication numbers'!K19/'Publication numbers'!M19</f>
        <v>0.5482758620689655</v>
      </c>
      <c r="K19" s="15">
        <f>'Publication numbers'!L19/'Publication numbers'!M19</f>
        <v>5.8620689655172413E-2</v>
      </c>
      <c r="L19" s="10">
        <f>'Publication numbers'!N19/'Publication numbers'!S19</f>
        <v>0.45744680851063829</v>
      </c>
      <c r="M19" s="10">
        <f>'Publication numbers'!O19/'Publication numbers'!S19</f>
        <v>3.9893617021276598E-2</v>
      </c>
      <c r="N19" s="10">
        <f>'Publication numbers'!P19/'Publication numbers'!S19</f>
        <v>4.5212765957446811E-2</v>
      </c>
      <c r="O19" s="10">
        <f>'Publication numbers'!Q19/'Publication numbers'!S19</f>
        <v>0.34840425531914893</v>
      </c>
      <c r="P19" s="10">
        <f>'Publication numbers'!R19/'Publication numbers'!S19</f>
        <v>0.10904255319148937</v>
      </c>
    </row>
    <row r="20" spans="1:16" x14ac:dyDescent="0.3">
      <c r="A20" s="1"/>
      <c r="B20" s="7"/>
      <c r="C20" s="7"/>
      <c r="D20" s="7"/>
      <c r="E20" s="7"/>
      <c r="F20" s="7"/>
      <c r="G20" s="15"/>
      <c r="H20" s="15"/>
      <c r="I20" s="15"/>
      <c r="J20" s="15"/>
      <c r="K20" s="15"/>
      <c r="L20" s="10"/>
      <c r="M20" s="10"/>
      <c r="N20" s="10"/>
      <c r="O20" s="10"/>
      <c r="P20" s="10"/>
    </row>
    <row r="21" spans="1:16" x14ac:dyDescent="0.3">
      <c r="A21" s="1" t="s">
        <v>10</v>
      </c>
      <c r="B21" s="7">
        <f>MEDIAN(B3:B19)</f>
        <v>0.19863013698630136</v>
      </c>
      <c r="C21" s="7">
        <f t="shared" ref="C21:F21" si="0">MEDIAN(C3:C19)</f>
        <v>3.5634743875278395E-2</v>
      </c>
      <c r="D21" s="7">
        <f t="shared" si="0"/>
        <v>3.4324942791762014E-2</v>
      </c>
      <c r="E21" s="7">
        <f t="shared" si="0"/>
        <v>0.63575042158516015</v>
      </c>
      <c r="F21" s="7">
        <f t="shared" si="0"/>
        <v>0.10241820768136557</v>
      </c>
      <c r="G21" s="16">
        <f>MEDIAN(G3:G19)</f>
        <v>0.38842975206611569</v>
      </c>
      <c r="H21" s="16">
        <f t="shared" ref="H21" si="1">MEDIAN(H3:H19)</f>
        <v>1.5873015873015872E-2</v>
      </c>
      <c r="I21" s="16">
        <f t="shared" ref="I21" si="2">MEDIAN(I3:I19)</f>
        <v>5.8365758754863814E-2</v>
      </c>
      <c r="J21" s="16">
        <f t="shared" ref="J21" si="3">MEDIAN(J3:J19)</f>
        <v>0.52066115702479343</v>
      </c>
      <c r="K21" s="16">
        <f t="shared" ref="K21" si="4">MEDIAN(K3:K19)</f>
        <v>4.4715447154471545E-2</v>
      </c>
      <c r="L21" s="10">
        <f t="shared" ref="L21" si="5">MEDIAN(L3:L19)</f>
        <v>0.4742547425474255</v>
      </c>
      <c r="M21" s="10">
        <f t="shared" ref="M21" si="6">MEDIAN(M3:M19)</f>
        <v>3.4682080924855488E-2</v>
      </c>
      <c r="N21" s="10">
        <f t="shared" ref="N21" si="7">MEDIAN(N3:N19)</f>
        <v>2.8901734104046242E-2</v>
      </c>
      <c r="O21" s="10">
        <f t="shared" ref="O21:P21" si="8">MEDIAN(O3:O19)</f>
        <v>0.34840425531914893</v>
      </c>
      <c r="P21" s="10">
        <f t="shared" si="8"/>
        <v>7.3170731707317069E-2</v>
      </c>
    </row>
    <row r="22" spans="1:16" x14ac:dyDescent="0.3">
      <c r="A22" t="s">
        <v>11</v>
      </c>
      <c r="B22" s="8">
        <f t="shared" ref="B22:K22" si="9">PERCENTILE(B3:B19,0.25)</f>
        <v>0.18478260869565216</v>
      </c>
      <c r="C22" s="8">
        <f t="shared" si="9"/>
        <v>2.7100271002710029E-2</v>
      </c>
      <c r="D22" s="8">
        <f t="shared" si="9"/>
        <v>2.358490566037736E-2</v>
      </c>
      <c r="E22" s="8">
        <f t="shared" si="9"/>
        <v>0.60141509433962259</v>
      </c>
      <c r="F22" s="8">
        <f t="shared" si="9"/>
        <v>7.789855072463768E-2</v>
      </c>
      <c r="G22" s="17">
        <f t="shared" si="9"/>
        <v>0.32089552238805968</v>
      </c>
      <c r="H22" s="17">
        <f t="shared" si="9"/>
        <v>1.3793103448275862E-2</v>
      </c>
      <c r="I22" s="17">
        <f t="shared" si="9"/>
        <v>3.8461538461538464E-2</v>
      </c>
      <c r="J22" s="17">
        <f t="shared" si="9"/>
        <v>0.47560975609756095</v>
      </c>
      <c r="K22" s="17">
        <f t="shared" si="9"/>
        <v>3.5000000000000003E-2</v>
      </c>
      <c r="L22" s="11">
        <f t="shared" ref="L22:O22" si="10">PERCENTILE(L3:L19,0.25)</f>
        <v>0.44055944055944057</v>
      </c>
      <c r="M22" s="11">
        <f t="shared" si="10"/>
        <v>3.015075376884422E-2</v>
      </c>
      <c r="N22" s="11">
        <f t="shared" si="10"/>
        <v>2.1621621621621623E-2</v>
      </c>
      <c r="O22" s="11">
        <f t="shared" si="10"/>
        <v>0.29721362229102166</v>
      </c>
      <c r="P22" s="11">
        <f t="shared" ref="P22" si="11">PERCENTILE(P3:P19,0.25)</f>
        <v>5.2447552447552448E-2</v>
      </c>
    </row>
    <row r="23" spans="1:16" x14ac:dyDescent="0.3">
      <c r="A23" t="s">
        <v>12</v>
      </c>
      <c r="B23" s="8">
        <f t="shared" ref="B23:K23" si="12">PERCENTILE(B3:B19,0.75)</f>
        <v>0.22517482517482518</v>
      </c>
      <c r="C23" s="8">
        <f t="shared" si="12"/>
        <v>4.9180327868852458E-2</v>
      </c>
      <c r="D23" s="8">
        <f t="shared" si="12"/>
        <v>3.7861915367483297E-2</v>
      </c>
      <c r="E23" s="8">
        <f t="shared" si="12"/>
        <v>0.65143824027072761</v>
      </c>
      <c r="F23" s="8">
        <f t="shared" si="12"/>
        <v>0.125</v>
      </c>
      <c r="G23" s="17">
        <f t="shared" si="12"/>
        <v>0.42</v>
      </c>
      <c r="H23" s="17">
        <f t="shared" si="12"/>
        <v>2.0661157024793389E-2</v>
      </c>
      <c r="I23" s="17">
        <f t="shared" si="12"/>
        <v>6.3492063492063489E-2</v>
      </c>
      <c r="J23" s="17">
        <f t="shared" si="12"/>
        <v>0.53696498054474706</v>
      </c>
      <c r="K23" s="17">
        <f t="shared" si="12"/>
        <v>7.3929961089494164E-2</v>
      </c>
      <c r="L23" s="11">
        <f t="shared" ref="L23:O23" si="13">PERCENTILE(L3:L19,0.75)</f>
        <v>0.53266331658291455</v>
      </c>
      <c r="M23" s="11">
        <f t="shared" si="13"/>
        <v>4.6099290780141841E-2</v>
      </c>
      <c r="N23" s="11">
        <f t="shared" si="13"/>
        <v>4.0441176470588237E-2</v>
      </c>
      <c r="O23" s="11">
        <f t="shared" si="13"/>
        <v>0.39566395663956638</v>
      </c>
      <c r="P23" s="11">
        <f t="shared" ref="P23" si="14">PERCENTILE(P3:P19,0.75)</f>
        <v>8.4745762711864403E-2</v>
      </c>
    </row>
    <row r="24" spans="1:16" x14ac:dyDescent="0.3">
      <c r="B24" s="9"/>
      <c r="C24" s="9"/>
      <c r="D24" s="9"/>
      <c r="E24" s="9"/>
      <c r="F24" s="9"/>
      <c r="G24" s="18"/>
      <c r="H24" s="18"/>
      <c r="I24" s="18"/>
      <c r="J24" s="18"/>
      <c r="K24" s="18"/>
      <c r="L24" s="4"/>
      <c r="M24" s="4"/>
      <c r="N24" s="4"/>
      <c r="O24" s="4"/>
      <c r="P24" s="4"/>
    </row>
    <row r="25" spans="1:16" x14ac:dyDescent="0.3">
      <c r="A25" s="1" t="s">
        <v>13</v>
      </c>
      <c r="B25" s="7">
        <f>AVERAGE(B3:B19)</f>
        <v>0.1982283037412744</v>
      </c>
      <c r="C25" s="7">
        <f t="shared" ref="C25:F25" si="15">AVERAGE(C3:C19)</f>
        <v>3.7286959934297932E-2</v>
      </c>
      <c r="D25" s="7">
        <f t="shared" si="15"/>
        <v>3.1146518369308544E-2</v>
      </c>
      <c r="E25" s="7">
        <f t="shared" si="15"/>
        <v>0.62573537160467396</v>
      </c>
      <c r="F25" s="7">
        <f t="shared" si="15"/>
        <v>0.10771991281794077</v>
      </c>
      <c r="G25" s="16">
        <f>AVERAGE(G3:G19)</f>
        <v>0.3749562986009165</v>
      </c>
      <c r="H25" s="16">
        <f t="shared" ref="H25:K25" si="16">AVERAGE(H3:H19)</f>
        <v>1.6747951082009386E-2</v>
      </c>
      <c r="I25" s="16">
        <f t="shared" si="16"/>
        <v>5.4180582826805997E-2</v>
      </c>
      <c r="J25" s="16">
        <f t="shared" si="16"/>
        <v>0.50438995987623825</v>
      </c>
      <c r="K25" s="16">
        <f t="shared" si="16"/>
        <v>4.9203942386882284E-2</v>
      </c>
      <c r="L25" s="10">
        <f>AVERAGE(L3:L19)</f>
        <v>0.48894541776769834</v>
      </c>
      <c r="M25" s="10">
        <f t="shared" ref="M25:P25" si="17">AVERAGE(M3:M19)</f>
        <v>3.7437450161351277E-2</v>
      </c>
      <c r="N25" s="10">
        <f t="shared" si="17"/>
        <v>3.0692686873524711E-2</v>
      </c>
      <c r="O25" s="10">
        <f t="shared" si="17"/>
        <v>0.35399749847396661</v>
      </c>
      <c r="P25" s="10">
        <f t="shared" si="17"/>
        <v>8.8926946723459091E-2</v>
      </c>
    </row>
    <row r="26" spans="1:16" x14ac:dyDescent="0.3">
      <c r="A26" t="s">
        <v>14</v>
      </c>
      <c r="B26" s="9">
        <f>STDEV(B3:B19)</f>
        <v>2.8653406436364045E-2</v>
      </c>
      <c r="C26" s="9">
        <f t="shared" ref="C26:F26" si="18">STDEV(C3:C19)</f>
        <v>1.3671925314616895E-2</v>
      </c>
      <c r="D26" s="9">
        <f t="shared" si="18"/>
        <v>1.1160215519349835E-2</v>
      </c>
      <c r="E26" s="9">
        <f t="shared" si="18"/>
        <v>5.0339613872307815E-2</v>
      </c>
      <c r="F26" s="9">
        <f t="shared" si="18"/>
        <v>4.6713099038774769E-2</v>
      </c>
      <c r="G26" s="18">
        <f>STDEV(G3:G19)</f>
        <v>6.0671316556926272E-2</v>
      </c>
      <c r="H26" s="18">
        <f t="shared" ref="H26:K26" si="19">STDEV(H3:H19)</f>
        <v>7.7779076558295562E-3</v>
      </c>
      <c r="I26" s="18">
        <f t="shared" si="19"/>
        <v>2.41333073196346E-2</v>
      </c>
      <c r="J26" s="18">
        <f t="shared" si="19"/>
        <v>4.9021091980587496E-2</v>
      </c>
      <c r="K26" s="18">
        <f t="shared" si="19"/>
        <v>2.4805506560962438E-2</v>
      </c>
      <c r="L26" s="4">
        <f>STDEV(L3:L19)</f>
        <v>7.5514491799372724E-2</v>
      </c>
      <c r="M26" s="4">
        <f t="shared" ref="M26:P26" si="20">STDEV(M3:M19)</f>
        <v>1.503754509813531E-2</v>
      </c>
      <c r="N26" s="4">
        <f t="shared" si="20"/>
        <v>1.6759662415576831E-2</v>
      </c>
      <c r="O26" s="4">
        <f t="shared" si="20"/>
        <v>6.3936445853690904E-2</v>
      </c>
      <c r="P26" s="4">
        <f t="shared" si="20"/>
        <v>6.4841743772538221E-2</v>
      </c>
    </row>
  </sheetData>
  <mergeCells count="3">
    <mergeCell ref="B1:F1"/>
    <mergeCell ref="G1:K1"/>
    <mergeCell ref="L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activeCell="E16" sqref="E16"/>
    </sheetView>
  </sheetViews>
  <sheetFormatPr defaultRowHeight="14.4" x14ac:dyDescent="0.3"/>
  <cols>
    <col min="7" max="7" width="9.77734375" customWidth="1"/>
  </cols>
  <sheetData>
    <row r="1" spans="1:19" x14ac:dyDescent="0.3">
      <c r="B1" s="30" t="s">
        <v>0</v>
      </c>
      <c r="C1" s="30"/>
      <c r="D1" s="30"/>
      <c r="E1" s="30"/>
      <c r="F1" s="30"/>
      <c r="G1" s="30"/>
      <c r="H1" s="38" t="s">
        <v>1</v>
      </c>
      <c r="I1" s="38"/>
      <c r="J1" s="38"/>
      <c r="K1" s="38"/>
      <c r="L1" s="38"/>
      <c r="M1" s="38"/>
      <c r="N1" s="29" t="s">
        <v>2</v>
      </c>
      <c r="O1" s="29"/>
      <c r="P1" s="29"/>
      <c r="Q1" s="29"/>
      <c r="R1" s="29"/>
      <c r="S1" s="29"/>
    </row>
    <row r="2" spans="1:19" x14ac:dyDescent="0.3"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39" t="s">
        <v>3</v>
      </c>
      <c r="I2" s="39" t="s">
        <v>4</v>
      </c>
      <c r="J2" s="39" t="s">
        <v>5</v>
      </c>
      <c r="K2" s="39" t="s">
        <v>6</v>
      </c>
      <c r="L2" s="39" t="s">
        <v>7</v>
      </c>
      <c r="M2" s="39" t="s">
        <v>8</v>
      </c>
      <c r="N2" s="3" t="s">
        <v>3</v>
      </c>
      <c r="O2" s="3" t="s">
        <v>4</v>
      </c>
      <c r="P2" s="3" t="s">
        <v>5</v>
      </c>
      <c r="Q2" s="3" t="s">
        <v>6</v>
      </c>
      <c r="R2" s="3" t="s">
        <v>7</v>
      </c>
      <c r="S2" s="3" t="s">
        <v>8</v>
      </c>
    </row>
    <row r="3" spans="1:19" x14ac:dyDescent="0.3">
      <c r="A3" s="1">
        <v>1997</v>
      </c>
      <c r="B3" s="9">
        <v>8101</v>
      </c>
      <c r="C3" s="9">
        <v>482</v>
      </c>
      <c r="D3" s="9">
        <v>1225</v>
      </c>
      <c r="E3" s="9">
        <v>7213</v>
      </c>
      <c r="F3" s="9">
        <v>2062</v>
      </c>
      <c r="G3" s="9">
        <f>SUM(B3:F3)</f>
        <v>19083</v>
      </c>
      <c r="H3" s="40">
        <v>3191</v>
      </c>
      <c r="I3" s="40">
        <v>120</v>
      </c>
      <c r="J3" s="40">
        <v>35</v>
      </c>
      <c r="K3" s="40">
        <v>1314</v>
      </c>
      <c r="L3" s="40">
        <v>31</v>
      </c>
      <c r="M3" s="40">
        <f>SUM(H3:L3)</f>
        <v>4691</v>
      </c>
      <c r="N3" s="4">
        <v>4350</v>
      </c>
      <c r="O3" s="4">
        <v>264</v>
      </c>
      <c r="P3" s="4">
        <v>150</v>
      </c>
      <c r="Q3" s="4">
        <v>2159</v>
      </c>
      <c r="R3" s="4">
        <v>786</v>
      </c>
      <c r="S3" s="4">
        <f t="shared" ref="S3:S19" si="0">SUM(N3:R3)</f>
        <v>7709</v>
      </c>
    </row>
    <row r="4" spans="1:19" x14ac:dyDescent="0.3">
      <c r="A4" s="1">
        <v>1998</v>
      </c>
      <c r="B4" s="9">
        <v>5489</v>
      </c>
      <c r="C4" s="9">
        <v>1046</v>
      </c>
      <c r="D4" s="9">
        <v>341</v>
      </c>
      <c r="E4" s="9">
        <v>7237</v>
      </c>
      <c r="F4" s="9">
        <v>1290</v>
      </c>
      <c r="G4" s="9">
        <f>SUM(B4:F4)</f>
        <v>15403</v>
      </c>
      <c r="H4" s="40">
        <v>7241</v>
      </c>
      <c r="I4" s="40">
        <v>199</v>
      </c>
      <c r="J4" s="40">
        <v>306</v>
      </c>
      <c r="K4" s="40">
        <v>1396</v>
      </c>
      <c r="L4" s="40">
        <v>255</v>
      </c>
      <c r="M4" s="40">
        <f t="shared" ref="M4:M19" si="1">SUM(H4:L4)</f>
        <v>9397</v>
      </c>
      <c r="N4" s="4">
        <v>5064</v>
      </c>
      <c r="O4" s="4">
        <v>254</v>
      </c>
      <c r="P4" s="4">
        <v>136</v>
      </c>
      <c r="Q4" s="4">
        <v>2922</v>
      </c>
      <c r="R4" s="4">
        <v>660</v>
      </c>
      <c r="S4" s="4">
        <f t="shared" si="0"/>
        <v>9036</v>
      </c>
    </row>
    <row r="5" spans="1:19" x14ac:dyDescent="0.3">
      <c r="A5" s="1">
        <v>1999</v>
      </c>
      <c r="B5" s="9">
        <v>4554</v>
      </c>
      <c r="C5" s="9">
        <v>1911</v>
      </c>
      <c r="D5" s="9">
        <v>586</v>
      </c>
      <c r="E5" s="9">
        <v>5422</v>
      </c>
      <c r="F5" s="9">
        <v>1404</v>
      </c>
      <c r="G5" s="9">
        <f t="shared" ref="G5:G19" si="2">SUM(B5:F5)</f>
        <v>13877</v>
      </c>
      <c r="H5" s="40">
        <v>3367</v>
      </c>
      <c r="I5" s="40">
        <v>0</v>
      </c>
      <c r="J5" s="40">
        <v>329</v>
      </c>
      <c r="K5" s="40">
        <v>1868</v>
      </c>
      <c r="L5" s="40">
        <v>0</v>
      </c>
      <c r="M5" s="40">
        <f t="shared" si="1"/>
        <v>5564</v>
      </c>
      <c r="N5" s="4">
        <v>7348</v>
      </c>
      <c r="O5" s="4">
        <v>727</v>
      </c>
      <c r="P5" s="4">
        <v>403</v>
      </c>
      <c r="Q5" s="4">
        <v>1937</v>
      </c>
      <c r="R5" s="4">
        <v>226</v>
      </c>
      <c r="S5" s="4">
        <f t="shared" si="0"/>
        <v>10641</v>
      </c>
    </row>
    <row r="6" spans="1:19" x14ac:dyDescent="0.3">
      <c r="A6" s="1">
        <v>2000</v>
      </c>
      <c r="B6" s="9">
        <v>5240</v>
      </c>
      <c r="C6" s="9">
        <v>1192</v>
      </c>
      <c r="D6" s="9">
        <v>637</v>
      </c>
      <c r="E6" s="9">
        <v>7970</v>
      </c>
      <c r="F6" s="9">
        <v>1760</v>
      </c>
      <c r="G6" s="9">
        <f t="shared" si="2"/>
        <v>16799</v>
      </c>
      <c r="H6" s="40">
        <v>3623</v>
      </c>
      <c r="I6" s="40">
        <v>41</v>
      </c>
      <c r="J6" s="40">
        <v>352</v>
      </c>
      <c r="K6" s="40">
        <v>2046</v>
      </c>
      <c r="L6" s="40">
        <v>1193</v>
      </c>
      <c r="M6" s="40">
        <f t="shared" si="1"/>
        <v>7255</v>
      </c>
      <c r="N6" s="4">
        <v>5863</v>
      </c>
      <c r="O6" s="4">
        <v>291</v>
      </c>
      <c r="P6" s="4">
        <v>214</v>
      </c>
      <c r="Q6" s="4">
        <v>2860</v>
      </c>
      <c r="R6" s="4">
        <v>617</v>
      </c>
      <c r="S6" s="4">
        <f t="shared" si="0"/>
        <v>9845</v>
      </c>
    </row>
    <row r="7" spans="1:19" x14ac:dyDescent="0.3">
      <c r="A7" s="1">
        <v>2001</v>
      </c>
      <c r="B7" s="9">
        <v>4746</v>
      </c>
      <c r="C7" s="9">
        <v>558</v>
      </c>
      <c r="D7" s="9">
        <v>504</v>
      </c>
      <c r="E7" s="9">
        <v>8597</v>
      </c>
      <c r="F7" s="9">
        <v>2240</v>
      </c>
      <c r="G7" s="9">
        <f t="shared" si="2"/>
        <v>16645</v>
      </c>
      <c r="H7" s="40">
        <v>3079</v>
      </c>
      <c r="I7" s="40">
        <v>252</v>
      </c>
      <c r="J7" s="40">
        <v>660</v>
      </c>
      <c r="K7" s="40">
        <v>1634</v>
      </c>
      <c r="L7" s="40">
        <v>546</v>
      </c>
      <c r="M7" s="40">
        <f t="shared" si="1"/>
        <v>6171</v>
      </c>
      <c r="N7" s="4">
        <v>4874</v>
      </c>
      <c r="O7" s="4">
        <v>333</v>
      </c>
      <c r="P7" s="4">
        <v>368</v>
      </c>
      <c r="Q7" s="4">
        <v>1927</v>
      </c>
      <c r="R7" s="4">
        <v>763</v>
      </c>
      <c r="S7" s="4">
        <f t="shared" si="0"/>
        <v>8265</v>
      </c>
    </row>
    <row r="8" spans="1:19" x14ac:dyDescent="0.3">
      <c r="A8" s="1">
        <v>2002</v>
      </c>
      <c r="B8" s="9">
        <v>6150</v>
      </c>
      <c r="C8" s="9">
        <v>514</v>
      </c>
      <c r="D8" s="9">
        <v>434</v>
      </c>
      <c r="E8" s="9">
        <v>8529</v>
      </c>
      <c r="F8" s="9">
        <v>1712</v>
      </c>
      <c r="G8" s="9">
        <f t="shared" si="2"/>
        <v>17339</v>
      </c>
      <c r="H8" s="40">
        <v>4352</v>
      </c>
      <c r="I8" s="40">
        <v>285</v>
      </c>
      <c r="J8" s="40">
        <v>348</v>
      </c>
      <c r="K8" s="40">
        <v>1628</v>
      </c>
      <c r="L8" s="40">
        <v>329</v>
      </c>
      <c r="M8" s="40">
        <f t="shared" si="1"/>
        <v>6942</v>
      </c>
      <c r="N8" s="4">
        <v>5180</v>
      </c>
      <c r="O8" s="4">
        <v>211</v>
      </c>
      <c r="P8" s="4">
        <v>814</v>
      </c>
      <c r="Q8" s="4">
        <v>2798</v>
      </c>
      <c r="R8" s="4">
        <v>463</v>
      </c>
      <c r="S8" s="4">
        <f t="shared" si="0"/>
        <v>9466</v>
      </c>
    </row>
    <row r="9" spans="1:19" x14ac:dyDescent="0.3">
      <c r="A9" s="1">
        <v>2003</v>
      </c>
      <c r="B9" s="9">
        <v>5070</v>
      </c>
      <c r="C9" s="9">
        <v>569</v>
      </c>
      <c r="D9" s="9">
        <v>291</v>
      </c>
      <c r="E9" s="9">
        <v>8031</v>
      </c>
      <c r="F9" s="9">
        <v>2818</v>
      </c>
      <c r="G9" s="9">
        <f t="shared" si="2"/>
        <v>16779</v>
      </c>
      <c r="H9" s="40">
        <v>2962</v>
      </c>
      <c r="I9" s="40">
        <v>6</v>
      </c>
      <c r="J9" s="40">
        <v>140</v>
      </c>
      <c r="K9" s="40">
        <v>3775</v>
      </c>
      <c r="L9" s="40">
        <v>20</v>
      </c>
      <c r="M9" s="40">
        <f t="shared" si="1"/>
        <v>6903</v>
      </c>
      <c r="N9" s="4">
        <v>5887</v>
      </c>
      <c r="O9" s="4">
        <v>206</v>
      </c>
      <c r="P9" s="4">
        <v>147</v>
      </c>
      <c r="Q9" s="4">
        <v>2031</v>
      </c>
      <c r="R9" s="4">
        <v>667</v>
      </c>
      <c r="S9" s="4">
        <f t="shared" si="0"/>
        <v>8938</v>
      </c>
    </row>
    <row r="10" spans="1:19" x14ac:dyDescent="0.3">
      <c r="A10" s="1">
        <v>2004</v>
      </c>
      <c r="B10" s="9">
        <v>6551</v>
      </c>
      <c r="C10" s="9">
        <v>1199</v>
      </c>
      <c r="D10" s="9">
        <v>515</v>
      </c>
      <c r="E10" s="9">
        <v>8380</v>
      </c>
      <c r="F10" s="9">
        <v>2096</v>
      </c>
      <c r="G10" s="9">
        <f t="shared" si="2"/>
        <v>18741</v>
      </c>
      <c r="H10" s="40">
        <v>4077</v>
      </c>
      <c r="I10" s="40">
        <v>559</v>
      </c>
      <c r="J10" s="40">
        <v>178</v>
      </c>
      <c r="K10" s="40">
        <v>2575</v>
      </c>
      <c r="L10" s="40">
        <v>304</v>
      </c>
      <c r="M10" s="40">
        <f t="shared" si="1"/>
        <v>7693</v>
      </c>
      <c r="N10" s="4">
        <v>7116</v>
      </c>
      <c r="O10" s="4">
        <v>742</v>
      </c>
      <c r="P10" s="4">
        <v>115</v>
      </c>
      <c r="Q10" s="4">
        <v>4637</v>
      </c>
      <c r="R10" s="4">
        <v>1018</v>
      </c>
      <c r="S10" s="4">
        <f t="shared" si="0"/>
        <v>13628</v>
      </c>
    </row>
    <row r="11" spans="1:19" x14ac:dyDescent="0.3">
      <c r="A11" s="1">
        <v>2005</v>
      </c>
      <c r="B11" s="9">
        <v>8053</v>
      </c>
      <c r="C11" s="9">
        <v>1014</v>
      </c>
      <c r="D11" s="9">
        <v>950</v>
      </c>
      <c r="E11" s="9">
        <v>9303</v>
      </c>
      <c r="F11" s="9">
        <v>2733</v>
      </c>
      <c r="G11" s="9">
        <f t="shared" si="2"/>
        <v>22053</v>
      </c>
      <c r="H11" s="40">
        <v>3259</v>
      </c>
      <c r="I11" s="40">
        <v>54</v>
      </c>
      <c r="J11" s="40">
        <v>261</v>
      </c>
      <c r="K11" s="40">
        <v>3296</v>
      </c>
      <c r="L11" s="40">
        <v>403</v>
      </c>
      <c r="M11" s="40">
        <f t="shared" si="1"/>
        <v>7273</v>
      </c>
      <c r="N11" s="4">
        <v>7236</v>
      </c>
      <c r="O11" s="4">
        <v>231</v>
      </c>
      <c r="P11" s="4">
        <v>22</v>
      </c>
      <c r="Q11" s="4">
        <v>4044</v>
      </c>
      <c r="R11" s="4">
        <v>2759</v>
      </c>
      <c r="S11" s="4">
        <f t="shared" si="0"/>
        <v>14292</v>
      </c>
    </row>
    <row r="12" spans="1:19" x14ac:dyDescent="0.3">
      <c r="A12" s="1">
        <v>2006</v>
      </c>
      <c r="B12" s="9">
        <v>4685</v>
      </c>
      <c r="C12" s="9">
        <v>1769</v>
      </c>
      <c r="D12" s="9">
        <v>313</v>
      </c>
      <c r="E12" s="9">
        <v>10398</v>
      </c>
      <c r="F12" s="9">
        <v>1230</v>
      </c>
      <c r="G12" s="9">
        <f t="shared" si="2"/>
        <v>18395</v>
      </c>
      <c r="H12" s="40">
        <v>2641</v>
      </c>
      <c r="I12" s="40">
        <v>254</v>
      </c>
      <c r="J12" s="40">
        <v>791</v>
      </c>
      <c r="K12" s="40">
        <v>2952</v>
      </c>
      <c r="L12" s="40">
        <v>439</v>
      </c>
      <c r="M12" s="40">
        <f t="shared" si="1"/>
        <v>7077</v>
      </c>
      <c r="N12" s="4">
        <v>3725</v>
      </c>
      <c r="O12" s="4">
        <v>465</v>
      </c>
      <c r="P12" s="4">
        <v>113</v>
      </c>
      <c r="Q12" s="4">
        <v>3475</v>
      </c>
      <c r="R12" s="4">
        <v>3200</v>
      </c>
      <c r="S12" s="4">
        <f t="shared" si="0"/>
        <v>10978</v>
      </c>
    </row>
    <row r="13" spans="1:19" x14ac:dyDescent="0.3">
      <c r="A13" s="1">
        <v>2007</v>
      </c>
      <c r="B13" s="9">
        <v>5062</v>
      </c>
      <c r="C13" s="9">
        <v>929</v>
      </c>
      <c r="D13" s="9">
        <v>675</v>
      </c>
      <c r="E13" s="9">
        <v>8814</v>
      </c>
      <c r="F13" s="9">
        <v>950</v>
      </c>
      <c r="G13" s="9">
        <f t="shared" si="2"/>
        <v>16430</v>
      </c>
      <c r="H13" s="40">
        <v>3428</v>
      </c>
      <c r="I13" s="40">
        <v>337</v>
      </c>
      <c r="J13" s="40">
        <v>432</v>
      </c>
      <c r="K13" s="40">
        <v>2571</v>
      </c>
      <c r="L13" s="40">
        <v>752</v>
      </c>
      <c r="M13" s="40">
        <f t="shared" si="1"/>
        <v>7520</v>
      </c>
      <c r="N13" s="4">
        <v>5362</v>
      </c>
      <c r="O13" s="4">
        <v>515</v>
      </c>
      <c r="P13" s="4">
        <v>429</v>
      </c>
      <c r="Q13" s="4">
        <v>3891</v>
      </c>
      <c r="R13" s="4">
        <v>531</v>
      </c>
      <c r="S13" s="4">
        <f t="shared" si="0"/>
        <v>10728</v>
      </c>
    </row>
    <row r="14" spans="1:19" x14ac:dyDescent="0.3">
      <c r="A14" s="1">
        <v>2008</v>
      </c>
      <c r="B14" s="9">
        <v>2915</v>
      </c>
      <c r="C14" s="9">
        <v>1215</v>
      </c>
      <c r="D14" s="9">
        <v>825</v>
      </c>
      <c r="E14" s="9">
        <v>9629</v>
      </c>
      <c r="F14" s="9">
        <v>2447</v>
      </c>
      <c r="G14" s="9">
        <f t="shared" si="2"/>
        <v>17031</v>
      </c>
      <c r="H14" s="40">
        <v>2714</v>
      </c>
      <c r="I14" s="40">
        <v>352</v>
      </c>
      <c r="J14" s="40">
        <v>276</v>
      </c>
      <c r="K14" s="40">
        <v>2290</v>
      </c>
      <c r="L14" s="40">
        <v>176</v>
      </c>
      <c r="M14" s="40">
        <f t="shared" si="1"/>
        <v>5808</v>
      </c>
      <c r="N14" s="4">
        <v>3590</v>
      </c>
      <c r="O14" s="4">
        <v>388</v>
      </c>
      <c r="P14" s="4">
        <v>302</v>
      </c>
      <c r="Q14" s="4">
        <v>4273</v>
      </c>
      <c r="R14" s="4">
        <v>457</v>
      </c>
      <c r="S14" s="4">
        <f t="shared" si="0"/>
        <v>9010</v>
      </c>
    </row>
    <row r="15" spans="1:19" x14ac:dyDescent="0.3">
      <c r="A15" s="1">
        <v>2009</v>
      </c>
      <c r="B15" s="9">
        <v>4524</v>
      </c>
      <c r="C15" s="9">
        <v>977</v>
      </c>
      <c r="D15" s="9">
        <v>348</v>
      </c>
      <c r="E15" s="9">
        <v>6819</v>
      </c>
      <c r="F15" s="9">
        <v>1379</v>
      </c>
      <c r="G15" s="9">
        <f t="shared" si="2"/>
        <v>14047</v>
      </c>
      <c r="H15" s="40">
        <v>1547</v>
      </c>
      <c r="I15" s="40">
        <v>117</v>
      </c>
      <c r="J15" s="40">
        <v>462</v>
      </c>
      <c r="K15" s="40">
        <v>1861</v>
      </c>
      <c r="L15" s="40">
        <v>906</v>
      </c>
      <c r="M15" s="40">
        <f t="shared" si="1"/>
        <v>4893</v>
      </c>
      <c r="N15" s="43">
        <v>3087</v>
      </c>
      <c r="O15" s="43">
        <v>444</v>
      </c>
      <c r="P15" s="43">
        <v>382</v>
      </c>
      <c r="Q15" s="43">
        <v>2436</v>
      </c>
      <c r="R15" s="43">
        <v>315</v>
      </c>
      <c r="S15" s="4">
        <f t="shared" si="0"/>
        <v>6664</v>
      </c>
    </row>
    <row r="16" spans="1:19" x14ac:dyDescent="0.3">
      <c r="A16" s="1">
        <v>2010</v>
      </c>
      <c r="B16" s="9">
        <v>3581</v>
      </c>
      <c r="C16" s="9">
        <v>962</v>
      </c>
      <c r="D16" s="9">
        <v>394</v>
      </c>
      <c r="E16" s="9">
        <v>7199</v>
      </c>
      <c r="F16" s="9">
        <v>1315</v>
      </c>
      <c r="G16" s="9">
        <f t="shared" si="2"/>
        <v>13451</v>
      </c>
      <c r="H16" s="40">
        <v>1978</v>
      </c>
      <c r="I16" s="40">
        <v>113</v>
      </c>
      <c r="J16" s="40">
        <v>211</v>
      </c>
      <c r="K16" s="40">
        <v>2136</v>
      </c>
      <c r="L16" s="40">
        <v>655</v>
      </c>
      <c r="M16" s="40">
        <f t="shared" si="1"/>
        <v>5093</v>
      </c>
      <c r="N16" s="43">
        <v>3392</v>
      </c>
      <c r="O16" s="43">
        <v>279</v>
      </c>
      <c r="P16" s="43">
        <v>340</v>
      </c>
      <c r="Q16" s="43">
        <v>3190</v>
      </c>
      <c r="R16" s="43">
        <v>664</v>
      </c>
      <c r="S16" s="4">
        <f t="shared" si="0"/>
        <v>7865</v>
      </c>
    </row>
    <row r="17" spans="1:19" x14ac:dyDescent="0.3">
      <c r="A17" s="1">
        <v>2011</v>
      </c>
      <c r="B17" s="9">
        <v>2928</v>
      </c>
      <c r="C17" s="9">
        <v>307</v>
      </c>
      <c r="D17" s="9">
        <v>580</v>
      </c>
      <c r="E17" s="9">
        <v>5134</v>
      </c>
      <c r="F17" s="9">
        <v>295</v>
      </c>
      <c r="G17" s="9">
        <f t="shared" si="2"/>
        <v>9244</v>
      </c>
      <c r="H17" s="40">
        <v>1359</v>
      </c>
      <c r="I17" s="40">
        <v>125</v>
      </c>
      <c r="J17" s="40">
        <v>684</v>
      </c>
      <c r="K17" s="40">
        <v>1487</v>
      </c>
      <c r="L17" s="40">
        <v>341</v>
      </c>
      <c r="M17" s="40">
        <f t="shared" si="1"/>
        <v>3996</v>
      </c>
      <c r="N17" s="4">
        <v>2294</v>
      </c>
      <c r="O17" s="4">
        <v>251</v>
      </c>
      <c r="P17" s="4">
        <v>27</v>
      </c>
      <c r="Q17" s="4">
        <v>2856</v>
      </c>
      <c r="R17" s="4">
        <v>138</v>
      </c>
      <c r="S17" s="4">
        <f t="shared" si="0"/>
        <v>5566</v>
      </c>
    </row>
    <row r="18" spans="1:19" x14ac:dyDescent="0.3">
      <c r="A18" s="1">
        <v>2012</v>
      </c>
      <c r="B18" s="9">
        <v>1693</v>
      </c>
      <c r="C18" s="9">
        <v>89</v>
      </c>
      <c r="D18" s="9">
        <v>18</v>
      </c>
      <c r="E18" s="9">
        <v>3110</v>
      </c>
      <c r="F18" s="9">
        <v>1186</v>
      </c>
      <c r="G18" s="9">
        <f t="shared" si="2"/>
        <v>6096</v>
      </c>
      <c r="H18" s="40">
        <v>900</v>
      </c>
      <c r="I18" s="40">
        <v>37</v>
      </c>
      <c r="J18" s="40">
        <v>150</v>
      </c>
      <c r="K18" s="40">
        <v>1159</v>
      </c>
      <c r="L18" s="40">
        <v>154</v>
      </c>
      <c r="M18" s="40">
        <f t="shared" si="1"/>
        <v>2400</v>
      </c>
      <c r="N18" s="4">
        <v>1851</v>
      </c>
      <c r="O18" s="4">
        <v>132</v>
      </c>
      <c r="P18" s="4">
        <v>82</v>
      </c>
      <c r="Q18" s="4">
        <v>1598</v>
      </c>
      <c r="R18" s="4">
        <v>497</v>
      </c>
      <c r="S18" s="4">
        <f t="shared" si="0"/>
        <v>4160</v>
      </c>
    </row>
    <row r="19" spans="1:19" x14ac:dyDescent="0.3">
      <c r="A19" s="1">
        <v>2013</v>
      </c>
      <c r="B19" s="9">
        <v>767</v>
      </c>
      <c r="C19" s="9">
        <v>150</v>
      </c>
      <c r="D19" s="9">
        <v>41</v>
      </c>
      <c r="E19" s="9">
        <v>2235</v>
      </c>
      <c r="F19" s="9">
        <v>223</v>
      </c>
      <c r="G19" s="9">
        <f t="shared" si="2"/>
        <v>3416</v>
      </c>
      <c r="H19" s="40">
        <v>475</v>
      </c>
      <c r="I19" s="40">
        <v>25</v>
      </c>
      <c r="J19" s="40">
        <v>142</v>
      </c>
      <c r="K19" s="40">
        <v>674</v>
      </c>
      <c r="L19" s="40">
        <v>252</v>
      </c>
      <c r="M19" s="40">
        <f t="shared" si="1"/>
        <v>1568</v>
      </c>
      <c r="N19" s="4">
        <v>938</v>
      </c>
      <c r="O19" s="4">
        <v>59</v>
      </c>
      <c r="P19" s="4">
        <v>71</v>
      </c>
      <c r="Q19" s="4">
        <v>527</v>
      </c>
      <c r="R19" s="4">
        <v>173</v>
      </c>
      <c r="S19" s="4">
        <f t="shared" si="0"/>
        <v>1768</v>
      </c>
    </row>
    <row r="20" spans="1:19" x14ac:dyDescent="0.3">
      <c r="A20" s="1" t="s">
        <v>15</v>
      </c>
      <c r="B20" s="9">
        <f>SUM(B3:B19)</f>
        <v>80109</v>
      </c>
      <c r="C20" s="9">
        <f t="shared" ref="C20:G20" si="3">SUM(C3:C19)</f>
        <v>14883</v>
      </c>
      <c r="D20" s="9">
        <f t="shared" si="3"/>
        <v>8677</v>
      </c>
      <c r="E20" s="9">
        <f t="shared" si="3"/>
        <v>124020</v>
      </c>
      <c r="F20" s="9">
        <f t="shared" si="3"/>
        <v>27140</v>
      </c>
      <c r="G20" s="9">
        <f t="shared" si="3"/>
        <v>254829</v>
      </c>
      <c r="H20" s="41">
        <f>SUM(H3:H19)</f>
        <v>50193</v>
      </c>
      <c r="I20" s="41">
        <f t="shared" ref="I20" si="4">SUM(I3:I19)</f>
        <v>2876</v>
      </c>
      <c r="J20" s="41">
        <f t="shared" ref="J20" si="5">SUM(J3:J19)</f>
        <v>5757</v>
      </c>
      <c r="K20" s="41">
        <f t="shared" ref="K20" si="6">SUM(K3:K19)</f>
        <v>34662</v>
      </c>
      <c r="L20" s="41">
        <f t="shared" ref="L20" si="7">SUM(L3:L19)</f>
        <v>6756</v>
      </c>
      <c r="M20" s="41">
        <f t="shared" ref="M20" si="8">SUM(M3:M19)</f>
        <v>100244</v>
      </c>
      <c r="N20" s="4">
        <f>SUM(N3:N19)</f>
        <v>77157</v>
      </c>
      <c r="O20" s="4">
        <f t="shared" ref="O20" si="9">SUM(O3:O19)</f>
        <v>5792</v>
      </c>
      <c r="P20" s="4">
        <f t="shared" ref="P20" si="10">SUM(P3:P19)</f>
        <v>4115</v>
      </c>
      <c r="Q20" s="4">
        <f t="shared" ref="Q20" si="11">SUM(Q3:Q19)</f>
        <v>47561</v>
      </c>
      <c r="R20" s="4">
        <f t="shared" ref="R20" si="12">SUM(R3:R19)</f>
        <v>13934</v>
      </c>
      <c r="S20" s="4">
        <f t="shared" ref="S20" si="13">SUM(S3:S19)</f>
        <v>148559</v>
      </c>
    </row>
    <row r="21" spans="1:19" x14ac:dyDescent="0.3">
      <c r="A21" s="1" t="s">
        <v>17</v>
      </c>
      <c r="B21" s="7">
        <f>B20/G20</f>
        <v>0.31436374980869525</v>
      </c>
      <c r="C21" s="7">
        <f>C20/G20</f>
        <v>5.8403870831027868E-2</v>
      </c>
      <c r="D21" s="7">
        <f>D20/G20</f>
        <v>3.4050284700720877E-2</v>
      </c>
      <c r="E21" s="7">
        <f>E20/G20</f>
        <v>0.48667930259114933</v>
      </c>
      <c r="F21" s="7">
        <f>F20/G20</f>
        <v>0.10650279206840665</v>
      </c>
      <c r="G21" s="7">
        <f>SUM(B21:F21)</f>
        <v>0.99999999999999989</v>
      </c>
      <c r="H21" s="42">
        <f>H20/M20</f>
        <v>0.50070827181676714</v>
      </c>
      <c r="I21" s="42">
        <f>I20/M20</f>
        <v>2.868999640876262E-2</v>
      </c>
      <c r="J21" s="42">
        <f>J20/M20</f>
        <v>5.7429871114480668E-2</v>
      </c>
      <c r="K21" s="42">
        <f>K20/M20</f>
        <v>0.3457763058138143</v>
      </c>
      <c r="L21" s="42">
        <f>L20/M20</f>
        <v>6.7395554846175335E-2</v>
      </c>
      <c r="M21" s="42">
        <f>SUM(H21:L21)</f>
        <v>1</v>
      </c>
      <c r="N21" s="10">
        <f>N20/S20</f>
        <v>0.51936940878708127</v>
      </c>
      <c r="O21" s="10">
        <f>O20/S20</f>
        <v>3.8987876870468972E-2</v>
      </c>
      <c r="P21" s="10">
        <f>P20/S20</f>
        <v>2.7699432548684361E-2</v>
      </c>
      <c r="Q21" s="10">
        <f>Q20/S20</f>
        <v>0.32014889707119731</v>
      </c>
      <c r="R21" s="10">
        <f>R20/S20</f>
        <v>9.3794384722568139E-2</v>
      </c>
      <c r="S21" s="10">
        <f>SUM(N21:R21)</f>
        <v>1</v>
      </c>
    </row>
    <row r="23" spans="1:19" x14ac:dyDescent="0.3">
      <c r="B23" s="1" t="s">
        <v>0</v>
      </c>
      <c r="C23" s="1" t="s">
        <v>1</v>
      </c>
      <c r="D23" s="1" t="s">
        <v>2</v>
      </c>
    </row>
    <row r="24" spans="1:19" x14ac:dyDescent="0.3">
      <c r="A24" s="1">
        <v>1997</v>
      </c>
      <c r="B24">
        <v>19083</v>
      </c>
      <c r="C24">
        <v>4691</v>
      </c>
      <c r="D24">
        <v>7709</v>
      </c>
    </row>
    <row r="25" spans="1:19" x14ac:dyDescent="0.3">
      <c r="A25" s="1">
        <v>1998</v>
      </c>
      <c r="B25">
        <v>15403</v>
      </c>
      <c r="C25">
        <v>9397</v>
      </c>
      <c r="D25">
        <v>9036</v>
      </c>
    </row>
    <row r="26" spans="1:19" x14ac:dyDescent="0.3">
      <c r="A26" s="1">
        <v>1999</v>
      </c>
      <c r="B26">
        <v>13877</v>
      </c>
      <c r="C26">
        <v>5564</v>
      </c>
      <c r="D26">
        <v>10641</v>
      </c>
    </row>
    <row r="27" spans="1:19" x14ac:dyDescent="0.3">
      <c r="A27" s="1">
        <v>2000</v>
      </c>
      <c r="B27">
        <v>16799</v>
      </c>
      <c r="C27">
        <v>7255</v>
      </c>
      <c r="D27">
        <v>9845</v>
      </c>
    </row>
    <row r="28" spans="1:19" x14ac:dyDescent="0.3">
      <c r="A28" s="1">
        <v>2001</v>
      </c>
      <c r="B28">
        <v>16645</v>
      </c>
      <c r="C28">
        <v>6171</v>
      </c>
      <c r="D28">
        <v>8265</v>
      </c>
    </row>
    <row r="29" spans="1:19" x14ac:dyDescent="0.3">
      <c r="A29" s="1">
        <v>2002</v>
      </c>
      <c r="B29">
        <v>17339</v>
      </c>
      <c r="C29">
        <v>6942</v>
      </c>
      <c r="D29">
        <v>9466</v>
      </c>
    </row>
    <row r="30" spans="1:19" x14ac:dyDescent="0.3">
      <c r="A30" s="1">
        <v>2003</v>
      </c>
      <c r="B30">
        <v>16779</v>
      </c>
      <c r="C30">
        <v>6903</v>
      </c>
      <c r="D30">
        <v>8938</v>
      </c>
    </row>
    <row r="31" spans="1:19" x14ac:dyDescent="0.3">
      <c r="A31" s="1">
        <v>2004</v>
      </c>
      <c r="B31">
        <v>18841</v>
      </c>
      <c r="C31">
        <v>7693</v>
      </c>
      <c r="D31">
        <v>13628</v>
      </c>
    </row>
    <row r="32" spans="1:19" x14ac:dyDescent="0.3">
      <c r="A32" s="1">
        <v>2005</v>
      </c>
      <c r="B32">
        <v>22053</v>
      </c>
      <c r="C32">
        <v>7273</v>
      </c>
      <c r="D32">
        <v>14292</v>
      </c>
    </row>
    <row r="33" spans="1:5" x14ac:dyDescent="0.3">
      <c r="A33" s="1">
        <v>2006</v>
      </c>
      <c r="B33">
        <v>18395</v>
      </c>
      <c r="C33">
        <v>7077</v>
      </c>
      <c r="D33">
        <v>10978</v>
      </c>
    </row>
    <row r="34" spans="1:5" x14ac:dyDescent="0.3">
      <c r="A34" s="1">
        <v>2007</v>
      </c>
      <c r="B34">
        <v>16430</v>
      </c>
      <c r="C34">
        <v>7520</v>
      </c>
      <c r="D34">
        <v>10728</v>
      </c>
    </row>
    <row r="35" spans="1:5" x14ac:dyDescent="0.3">
      <c r="A35" s="1">
        <v>2008</v>
      </c>
      <c r="B35">
        <v>17046</v>
      </c>
      <c r="C35">
        <v>5808</v>
      </c>
      <c r="D35">
        <v>9010</v>
      </c>
    </row>
    <row r="36" spans="1:5" x14ac:dyDescent="0.3">
      <c r="A36" s="1">
        <v>2009</v>
      </c>
      <c r="B36">
        <v>14047</v>
      </c>
      <c r="C36">
        <v>4893</v>
      </c>
      <c r="D36">
        <v>6664</v>
      </c>
    </row>
    <row r="37" spans="1:5" x14ac:dyDescent="0.3">
      <c r="A37" s="1">
        <v>2010</v>
      </c>
      <c r="B37">
        <v>13451</v>
      </c>
      <c r="C37">
        <v>5093</v>
      </c>
      <c r="D37">
        <v>7865</v>
      </c>
    </row>
    <row r="38" spans="1:5" x14ac:dyDescent="0.3">
      <c r="A38" s="1">
        <v>2011</v>
      </c>
      <c r="B38">
        <v>9244</v>
      </c>
      <c r="C38">
        <v>3996</v>
      </c>
      <c r="D38">
        <v>5566</v>
      </c>
    </row>
    <row r="39" spans="1:5" x14ac:dyDescent="0.3">
      <c r="A39" s="1">
        <v>2012</v>
      </c>
      <c r="B39">
        <v>6096</v>
      </c>
      <c r="C39">
        <v>2400</v>
      </c>
      <c r="D39">
        <v>4160</v>
      </c>
    </row>
    <row r="40" spans="1:5" x14ac:dyDescent="0.3">
      <c r="A40" s="1">
        <v>2013</v>
      </c>
      <c r="B40">
        <v>3421</v>
      </c>
      <c r="C40">
        <v>1568</v>
      </c>
      <c r="D40">
        <v>1768</v>
      </c>
    </row>
    <row r="41" spans="1:5" x14ac:dyDescent="0.3">
      <c r="A41" s="1" t="s">
        <v>15</v>
      </c>
      <c r="B41">
        <f>SUM(B24:B40)</f>
        <v>254949</v>
      </c>
      <c r="C41">
        <f t="shared" ref="C41:D41" si="14">SUM(C24:C40)</f>
        <v>100244</v>
      </c>
      <c r="D41">
        <f t="shared" si="14"/>
        <v>148559</v>
      </c>
      <c r="E41">
        <f>SUM(B41:D41)</f>
        <v>503752</v>
      </c>
    </row>
  </sheetData>
  <mergeCells count="3">
    <mergeCell ref="B1:G1"/>
    <mergeCell ref="H1:M1"/>
    <mergeCell ref="N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E14" sqref="E14"/>
    </sheetView>
  </sheetViews>
  <sheetFormatPr defaultRowHeight="14.4" x14ac:dyDescent="0.3"/>
  <sheetData>
    <row r="1" spans="1:16" x14ac:dyDescent="0.3">
      <c r="B1" s="35" t="s">
        <v>0</v>
      </c>
      <c r="C1" s="35"/>
      <c r="D1" s="35"/>
      <c r="E1" s="35"/>
      <c r="F1" s="35"/>
      <c r="G1" s="36" t="s">
        <v>1</v>
      </c>
      <c r="H1" s="36"/>
      <c r="I1" s="36"/>
      <c r="J1" s="36"/>
      <c r="K1" s="36"/>
      <c r="L1" s="37" t="s">
        <v>2</v>
      </c>
      <c r="M1" s="37"/>
      <c r="N1" s="37"/>
      <c r="O1" s="37"/>
      <c r="P1" s="37"/>
    </row>
    <row r="2" spans="1:16" x14ac:dyDescent="0.3">
      <c r="B2" s="25" t="s">
        <v>3</v>
      </c>
      <c r="C2" s="25" t="s">
        <v>4</v>
      </c>
      <c r="D2" s="25" t="s">
        <v>5</v>
      </c>
      <c r="E2" s="25" t="s">
        <v>6</v>
      </c>
      <c r="F2" s="25" t="s">
        <v>7</v>
      </c>
      <c r="G2" s="13" t="s">
        <v>3</v>
      </c>
      <c r="H2" s="13" t="s">
        <v>4</v>
      </c>
      <c r="I2" s="13" t="s">
        <v>5</v>
      </c>
      <c r="J2" s="13" t="s">
        <v>6</v>
      </c>
      <c r="K2" s="13" t="s">
        <v>7</v>
      </c>
      <c r="L2" s="27" t="s">
        <v>3</v>
      </c>
      <c r="M2" s="27" t="s">
        <v>4</v>
      </c>
      <c r="N2" s="27" t="s">
        <v>5</v>
      </c>
      <c r="O2" s="27" t="s">
        <v>6</v>
      </c>
      <c r="P2" s="27" t="s">
        <v>7</v>
      </c>
    </row>
    <row r="3" spans="1:16" x14ac:dyDescent="0.3">
      <c r="A3" s="1">
        <v>1997</v>
      </c>
      <c r="B3" s="26">
        <f>citations!B3/citations!G3</f>
        <v>0.42451396530943775</v>
      </c>
      <c r="C3" s="26">
        <f>citations!C3/citations!G3</f>
        <v>2.5258083110622019E-2</v>
      </c>
      <c r="D3" s="26">
        <f>citations!D3/citations!G3</f>
        <v>6.4193261017659695E-2</v>
      </c>
      <c r="E3" s="26">
        <f>citations!E3/citations!G3</f>
        <v>0.37798040140439132</v>
      </c>
      <c r="F3" s="26">
        <f>citations!F3/citations!G3</f>
        <v>0.10805428915788923</v>
      </c>
      <c r="G3" s="15">
        <f>citations!H3/citations!M3</f>
        <v>0.68023875506288634</v>
      </c>
      <c r="H3" s="15">
        <f>citations!I3/citations!M3</f>
        <v>2.5580899594969089E-2</v>
      </c>
      <c r="I3" s="15">
        <f>citations!J3/citations!M3</f>
        <v>7.4610957151993182E-3</v>
      </c>
      <c r="J3" s="15">
        <f>citations!K3/citations!M3</f>
        <v>0.28011085056491153</v>
      </c>
      <c r="K3" s="15">
        <f>citations!L3/citations!M3</f>
        <v>6.6083990620336812E-3</v>
      </c>
      <c r="L3" s="28">
        <f>citations!N3/citations!S3</f>
        <v>0.56427552211700605</v>
      </c>
      <c r="M3" s="28">
        <f>citations!O3/citations!S3</f>
        <v>3.4245686859514853E-2</v>
      </c>
      <c r="N3" s="28">
        <f>citations!P3/citations!S3</f>
        <v>1.9457776624724348E-2</v>
      </c>
      <c r="O3" s="28">
        <f>citations!Q3/citations!S3</f>
        <v>0.28006226488519914</v>
      </c>
      <c r="P3" s="28">
        <f>citations!R3/citations!S3</f>
        <v>0.10195874951355559</v>
      </c>
    </row>
    <row r="4" spans="1:16" x14ac:dyDescent="0.3">
      <c r="A4" s="1">
        <v>1998</v>
      </c>
      <c r="B4" s="26">
        <f>citations!B4/citations!G4</f>
        <v>0.35635915081477632</v>
      </c>
      <c r="C4" s="26">
        <f>citations!C4/citations!G4</f>
        <v>6.7908848925533991E-2</v>
      </c>
      <c r="D4" s="26">
        <f>citations!D4/citations!G4</f>
        <v>2.2138544439394923E-2</v>
      </c>
      <c r="E4" s="26">
        <f>citations!E4/citations!G4</f>
        <v>0.46984353697331688</v>
      </c>
      <c r="F4" s="26">
        <f>citations!F4/citations!G4</f>
        <v>8.3749918846977855E-2</v>
      </c>
      <c r="G4" s="15">
        <f>citations!H4/citations!M4</f>
        <v>0.77056507395977436</v>
      </c>
      <c r="H4" s="15">
        <f>citations!I4/citations!M4</f>
        <v>2.1176971373842716E-2</v>
      </c>
      <c r="I4" s="15">
        <f>citations!J4/citations!M4</f>
        <v>3.2563584122592318E-2</v>
      </c>
      <c r="J4" s="15">
        <f>citations!K4/citations!M4</f>
        <v>0.14855805044163031</v>
      </c>
      <c r="K4" s="15">
        <f>citations!L4/citations!M4</f>
        <v>2.7136320102160265E-2</v>
      </c>
      <c r="L4" s="28">
        <f>citations!N4/citations!S4</f>
        <v>0.56042496679946874</v>
      </c>
      <c r="M4" s="28">
        <f>citations!O4/citations!S4</f>
        <v>2.8109783089862773E-2</v>
      </c>
      <c r="N4" s="28">
        <f>citations!P4/citations!S4</f>
        <v>1.5050907481186366E-2</v>
      </c>
      <c r="O4" s="28">
        <f>citations!Q4/citations!S4</f>
        <v>0.32337317397078352</v>
      </c>
      <c r="P4" s="28">
        <f>citations!R4/citations!S4</f>
        <v>7.3041168658698544E-2</v>
      </c>
    </row>
    <row r="5" spans="1:16" x14ac:dyDescent="0.3">
      <c r="A5" s="1">
        <v>1999</v>
      </c>
      <c r="B5" s="26">
        <f>citations!B5/citations!G5</f>
        <v>0.32816891258917635</v>
      </c>
      <c r="C5" s="26">
        <f>citations!C5/citations!G5</f>
        <v>0.13770987965698639</v>
      </c>
      <c r="D5" s="26">
        <f>citations!D5/citations!G5</f>
        <v>4.2228147294083737E-2</v>
      </c>
      <c r="E5" s="26">
        <f>citations!E5/citations!G5</f>
        <v>0.39071845499747782</v>
      </c>
      <c r="F5" s="26">
        <f>citations!F5/citations!G5</f>
        <v>0.1011746054622757</v>
      </c>
      <c r="G5" s="15">
        <f>citations!H5/citations!M5</f>
        <v>0.60514018691588789</v>
      </c>
      <c r="H5" s="15">
        <f>citations!I5/citations!M5</f>
        <v>0</v>
      </c>
      <c r="I5" s="15">
        <f>citations!J5/citations!M5</f>
        <v>5.9130122214234367E-2</v>
      </c>
      <c r="J5" s="15">
        <f>citations!K5/citations!M5</f>
        <v>0.33572969086987781</v>
      </c>
      <c r="K5" s="15">
        <f>citations!L5/citations!M5</f>
        <v>0</v>
      </c>
      <c r="L5" s="28">
        <f>citations!N5/citations!S5</f>
        <v>0.69053660370265957</v>
      </c>
      <c r="M5" s="28">
        <f>citations!O5/citations!S5</f>
        <v>6.8320646555774828E-2</v>
      </c>
      <c r="N5" s="28">
        <f>citations!P5/citations!S5</f>
        <v>3.7872380415374496E-2</v>
      </c>
      <c r="O5" s="28">
        <f>citations!Q5/citations!S5</f>
        <v>0.18203176393196127</v>
      </c>
      <c r="P5" s="28">
        <f>citations!R5/citations!S5</f>
        <v>2.1238605394229865E-2</v>
      </c>
    </row>
    <row r="6" spans="1:16" x14ac:dyDescent="0.3">
      <c r="A6" s="1">
        <v>2000</v>
      </c>
      <c r="B6" s="26">
        <f>citations!B6/citations!G6</f>
        <v>0.31192332876956963</v>
      </c>
      <c r="C6" s="26">
        <f>citations!C6/citations!G6</f>
        <v>7.0956604559795231E-2</v>
      </c>
      <c r="D6" s="26">
        <f>citations!D6/citations!G6</f>
        <v>3.791892374546104E-2</v>
      </c>
      <c r="E6" s="26">
        <f>citations!E6/citations!G6</f>
        <v>0.47443300196440263</v>
      </c>
      <c r="F6" s="26">
        <f>citations!F6/citations!G6</f>
        <v>0.10476814096077147</v>
      </c>
      <c r="G6" s="15">
        <f>citations!H6/citations!M6</f>
        <v>0.49937973811164715</v>
      </c>
      <c r="H6" s="15">
        <f>citations!I6/citations!M6</f>
        <v>5.6512749827705034E-3</v>
      </c>
      <c r="I6" s="15">
        <f>citations!J6/citations!M6</f>
        <v>4.8518263266712609E-2</v>
      </c>
      <c r="J6" s="15">
        <f>citations!K6/citations!M6</f>
        <v>0.28201240523776705</v>
      </c>
      <c r="K6" s="15">
        <f>citations!L6/citations!M6</f>
        <v>0.16443831840110268</v>
      </c>
      <c r="L6" s="28">
        <f>citations!N6/citations!S6</f>
        <v>0.59553072625698322</v>
      </c>
      <c r="M6" s="28">
        <f>citations!O6/citations!S6</f>
        <v>2.9558151345860845E-2</v>
      </c>
      <c r="N6" s="28">
        <f>citations!P6/citations!S6</f>
        <v>2.1736922295581513E-2</v>
      </c>
      <c r="O6" s="28">
        <f>citations!Q6/citations!S6</f>
        <v>0.29050279329608941</v>
      </c>
      <c r="P6" s="28">
        <f>citations!R6/citations!S6</f>
        <v>6.2671406805485011E-2</v>
      </c>
    </row>
    <row r="7" spans="1:16" x14ac:dyDescent="0.3">
      <c r="A7" s="1">
        <v>2001</v>
      </c>
      <c r="B7" s="26">
        <f>citations!B7/citations!G7</f>
        <v>0.28513066987083208</v>
      </c>
      <c r="C7" s="26">
        <f>citations!C7/citations!G7</f>
        <v>3.3523580654851309E-2</v>
      </c>
      <c r="D7" s="26">
        <f>citations!D7/citations!G7</f>
        <v>3.027936317212376E-2</v>
      </c>
      <c r="E7" s="26">
        <f>citations!E7/citations!G7</f>
        <v>0.51649143887053173</v>
      </c>
      <c r="F7" s="26">
        <f>citations!F7/citations!G7</f>
        <v>0.13457494743166115</v>
      </c>
      <c r="G7" s="15">
        <f>citations!H7/citations!M7</f>
        <v>0.49894668611246151</v>
      </c>
      <c r="H7" s="15">
        <f>citations!I7/citations!M7</f>
        <v>4.083616917841517E-2</v>
      </c>
      <c r="I7" s="15">
        <f>citations!J7/citations!M7</f>
        <v>0.10695187165775401</v>
      </c>
      <c r="J7" s="15">
        <f>citations!K7/citations!M7</f>
        <v>0.26478690649813647</v>
      </c>
      <c r="K7" s="15">
        <f>citations!L7/citations!M7</f>
        <v>8.8478366553232865E-2</v>
      </c>
      <c r="L7" s="28">
        <f>citations!N7/citations!S7</f>
        <v>0.58971566848154866</v>
      </c>
      <c r="M7" s="28">
        <f>citations!O7/citations!S7</f>
        <v>4.0290381125226864E-2</v>
      </c>
      <c r="N7" s="28">
        <f>citations!P7/citations!S7</f>
        <v>4.4525105868118572E-2</v>
      </c>
      <c r="O7" s="28">
        <f>citations!Q7/citations!S7</f>
        <v>0.23315184513006654</v>
      </c>
      <c r="P7" s="28">
        <f>citations!R7/citations!S7</f>
        <v>9.2316999395039318E-2</v>
      </c>
    </row>
    <row r="8" spans="1:16" x14ac:dyDescent="0.3">
      <c r="A8" s="1">
        <v>2002</v>
      </c>
      <c r="B8" s="26">
        <f>citations!B8/citations!G8</f>
        <v>0.35469173539419807</v>
      </c>
      <c r="C8" s="26">
        <f>citations!C8/citations!G8</f>
        <v>2.9644154795547609E-2</v>
      </c>
      <c r="D8" s="26">
        <f>citations!D8/citations!G8</f>
        <v>2.5030278562777553E-2</v>
      </c>
      <c r="E8" s="26">
        <f>citations!E8/citations!G8</f>
        <v>0.49189687986619757</v>
      </c>
      <c r="F8" s="26">
        <f>citations!F8/citations!G8</f>
        <v>9.8736951381279192E-2</v>
      </c>
      <c r="G8" s="15">
        <f>citations!H8/citations!M8</f>
        <v>0.62690867185249211</v>
      </c>
      <c r="H8" s="15">
        <f>citations!I8/citations!M8</f>
        <v>4.1054451166810717E-2</v>
      </c>
      <c r="I8" s="15">
        <f>citations!J8/citations!M8</f>
        <v>5.0129645635263613E-2</v>
      </c>
      <c r="J8" s="15">
        <f>citations!K8/citations!M8</f>
        <v>0.23451454912129069</v>
      </c>
      <c r="K8" s="15">
        <f>citations!L8/citations!M8</f>
        <v>4.7392682224142897E-2</v>
      </c>
      <c r="L8" s="28">
        <f>citations!N8/citations!S8</f>
        <v>0.54722163532643142</v>
      </c>
      <c r="M8" s="28">
        <f>citations!O8/citations!S8</f>
        <v>2.2290302133953097E-2</v>
      </c>
      <c r="N8" s="28">
        <f>citations!P8/citations!S8</f>
        <v>8.5991971265582084E-2</v>
      </c>
      <c r="O8" s="28">
        <f>citations!Q8/citations!S8</f>
        <v>0.2955841960701458</v>
      </c>
      <c r="P8" s="28">
        <f>citations!R8/citations!S8</f>
        <v>4.8911895203887598E-2</v>
      </c>
    </row>
    <row r="9" spans="1:16" x14ac:dyDescent="0.3">
      <c r="A9" s="1">
        <v>2003</v>
      </c>
      <c r="B9" s="26">
        <f>citations!B9/citations!G9</f>
        <v>0.30216341855891293</v>
      </c>
      <c r="C9" s="26">
        <f>citations!C9/citations!G9</f>
        <v>3.3911436915191606E-2</v>
      </c>
      <c r="D9" s="26">
        <f>citations!D9/citations!G9</f>
        <v>1.7343107455748255E-2</v>
      </c>
      <c r="E9" s="26">
        <f>citations!E9/citations!G9</f>
        <v>0.47863400679420703</v>
      </c>
      <c r="F9" s="26">
        <f>citations!F9/citations!G9</f>
        <v>0.16794803027594016</v>
      </c>
      <c r="G9" s="15">
        <f>citations!H9/citations!M9</f>
        <v>0.42908880197015792</v>
      </c>
      <c r="H9" s="15">
        <f>citations!I9/citations!M9</f>
        <v>8.6918730986527601E-4</v>
      </c>
      <c r="I9" s="15">
        <f>citations!J9/citations!M9</f>
        <v>2.0281037230189772E-2</v>
      </c>
      <c r="J9" s="15">
        <f>citations!K9/citations!M9</f>
        <v>0.54686368245690276</v>
      </c>
      <c r="K9" s="15">
        <f>citations!L9/citations!M9</f>
        <v>2.8972910328842532E-3</v>
      </c>
      <c r="L9" s="28">
        <f>citations!N9/citations!S9</f>
        <v>0.65864846721861714</v>
      </c>
      <c r="M9" s="28">
        <f>citations!O9/citations!S9</f>
        <v>2.3047661669277242E-2</v>
      </c>
      <c r="N9" s="28">
        <f>citations!P9/citations!S9</f>
        <v>1.6446632356231818E-2</v>
      </c>
      <c r="O9" s="28">
        <f>citations!Q9/citations!S9</f>
        <v>0.22723204296263147</v>
      </c>
      <c r="P9" s="28">
        <f>citations!R9/citations!S9</f>
        <v>7.4625195793242338E-2</v>
      </c>
    </row>
    <row r="10" spans="1:16" x14ac:dyDescent="0.3">
      <c r="A10" s="1">
        <v>2004</v>
      </c>
      <c r="B10" s="26">
        <f>citations!B10/citations!G10</f>
        <v>0.34955445280401259</v>
      </c>
      <c r="C10" s="26">
        <f>citations!C10/citations!G10</f>
        <v>6.3977375807054052E-2</v>
      </c>
      <c r="D10" s="26">
        <f>citations!D10/citations!G10</f>
        <v>2.7479856998025718E-2</v>
      </c>
      <c r="E10" s="26">
        <f>citations!E10/citations!G10</f>
        <v>0.44714796435622434</v>
      </c>
      <c r="F10" s="26">
        <f>citations!F10/citations!G10</f>
        <v>0.11184035003468332</v>
      </c>
      <c r="G10" s="15">
        <f>citations!H10/citations!M10</f>
        <v>0.52996230339269468</v>
      </c>
      <c r="H10" s="15">
        <f>citations!I10/citations!M10</f>
        <v>7.2663460288574025E-2</v>
      </c>
      <c r="I10" s="15">
        <f>citations!J10/citations!M10</f>
        <v>2.3137917587417133E-2</v>
      </c>
      <c r="J10" s="15">
        <f>citations!K10/citations!M10</f>
        <v>0.33471987521123098</v>
      </c>
      <c r="K10" s="15">
        <f>citations!L10/citations!M10</f>
        <v>3.951644352008319E-2</v>
      </c>
      <c r="L10" s="28">
        <f>citations!N10/citations!S10</f>
        <v>0.52216025829175228</v>
      </c>
      <c r="M10" s="28">
        <f>citations!O10/citations!S10</f>
        <v>5.444672732609334E-2</v>
      </c>
      <c r="N10" s="28">
        <f>citations!P10/citations!S10</f>
        <v>8.4385089521573226E-3</v>
      </c>
      <c r="O10" s="28">
        <f>citations!Q10/citations!S10</f>
        <v>0.34025535661872613</v>
      </c>
      <c r="P10" s="28">
        <f>citations!R10/citations!S10</f>
        <v>7.4699148811270918E-2</v>
      </c>
    </row>
    <row r="11" spans="1:16" x14ac:dyDescent="0.3">
      <c r="A11" s="1">
        <v>2005</v>
      </c>
      <c r="B11" s="26">
        <f>citations!B11/citations!G11</f>
        <v>0.36516573708792455</v>
      </c>
      <c r="C11" s="26">
        <f>citations!C11/citations!G11</f>
        <v>4.5980138756631754E-2</v>
      </c>
      <c r="D11" s="26">
        <f>citations!D11/citations!G11</f>
        <v>4.307803926903369E-2</v>
      </c>
      <c r="E11" s="26">
        <f>citations!E11/citations!G11</f>
        <v>0.42184736770507414</v>
      </c>
      <c r="F11" s="26">
        <f>citations!F11/citations!G11</f>
        <v>0.12392871718133587</v>
      </c>
      <c r="G11" s="15">
        <f>citations!H11/citations!M11</f>
        <v>0.44809569641138458</v>
      </c>
      <c r="H11" s="15">
        <f>citations!I11/citations!M11</f>
        <v>7.4247215729410145E-3</v>
      </c>
      <c r="I11" s="15">
        <f>citations!J11/citations!M11</f>
        <v>3.5886154269214904E-2</v>
      </c>
      <c r="J11" s="15">
        <f>citations!K11/citations!M11</f>
        <v>0.45318300563728858</v>
      </c>
      <c r="K11" s="15">
        <f>citations!L11/citations!M11</f>
        <v>5.5410422109170909E-2</v>
      </c>
      <c r="L11" s="28">
        <f>citations!N11/citations!S11</f>
        <v>0.50629722921914355</v>
      </c>
      <c r="M11" s="28">
        <f>citations!O11/citations!S11</f>
        <v>1.6162888329135181E-2</v>
      </c>
      <c r="N11" s="28">
        <f>citations!P11/citations!S11</f>
        <v>1.5393226980128744E-3</v>
      </c>
      <c r="O11" s="28">
        <f>citations!Q11/citations!S11</f>
        <v>0.28295549958018473</v>
      </c>
      <c r="P11" s="28">
        <f>citations!R11/citations!S11</f>
        <v>0.19304506017352366</v>
      </c>
    </row>
    <row r="12" spans="1:16" x14ac:dyDescent="0.3">
      <c r="A12" s="1">
        <v>2006</v>
      </c>
      <c r="B12" s="26">
        <f>citations!B12/citations!G12</f>
        <v>0.25468877412340307</v>
      </c>
      <c r="C12" s="26">
        <f>citations!C12/citations!G12</f>
        <v>9.6167436803479209E-2</v>
      </c>
      <c r="D12" s="26">
        <f>citations!D12/citations!G12</f>
        <v>1.7015493340581681E-2</v>
      </c>
      <c r="E12" s="26">
        <f>citations!E12/citations!G12</f>
        <v>0.56526229953791796</v>
      </c>
      <c r="F12" s="26">
        <f>citations!F12/citations!G12</f>
        <v>6.6865996194618096E-2</v>
      </c>
      <c r="G12" s="15">
        <f>citations!H12/citations!M12</f>
        <v>0.37318072629645332</v>
      </c>
      <c r="H12" s="15">
        <f>citations!I12/citations!M12</f>
        <v>3.589091422919316E-2</v>
      </c>
      <c r="I12" s="15">
        <f>citations!J12/citations!M12</f>
        <v>0.11177052423343224</v>
      </c>
      <c r="J12" s="15">
        <f>citations!K12/citations!M12</f>
        <v>0.41712590080542605</v>
      </c>
      <c r="K12" s="15">
        <f>citations!L12/citations!M12</f>
        <v>6.2031934435495269E-2</v>
      </c>
      <c r="L12" s="28">
        <f>citations!N12/citations!S12</f>
        <v>0.33931499362361084</v>
      </c>
      <c r="M12" s="28">
        <f>citations!O12/citations!S12</f>
        <v>4.2357442157041354E-2</v>
      </c>
      <c r="N12" s="28">
        <f>citations!P12/citations!S12</f>
        <v>1.0293313900528329E-2</v>
      </c>
      <c r="O12" s="28">
        <f>citations!Q12/citations!S12</f>
        <v>0.31654217525961015</v>
      </c>
      <c r="P12" s="28">
        <f>citations!R12/citations!S12</f>
        <v>0.29149207505920932</v>
      </c>
    </row>
    <row r="13" spans="1:16" x14ac:dyDescent="0.3">
      <c r="A13" s="1">
        <v>2007</v>
      </c>
      <c r="B13" s="26">
        <f>citations!B13/citations!G13</f>
        <v>0.30809494826536821</v>
      </c>
      <c r="C13" s="26">
        <f>citations!C13/citations!G13</f>
        <v>5.654290931223372E-2</v>
      </c>
      <c r="D13" s="26">
        <f>citations!D13/citations!G13</f>
        <v>4.1083384053560559E-2</v>
      </c>
      <c r="E13" s="26">
        <f>citations!E13/citations!G13</f>
        <v>0.53645769933049303</v>
      </c>
      <c r="F13" s="26">
        <f>citations!F13/citations!G13</f>
        <v>5.7821059038344488E-2</v>
      </c>
      <c r="G13" s="15">
        <f>citations!H13/citations!M13</f>
        <v>0.45585106382978724</v>
      </c>
      <c r="H13" s="15">
        <f>citations!I13/citations!M13</f>
        <v>4.4813829787234041E-2</v>
      </c>
      <c r="I13" s="15">
        <f>citations!J13/citations!M13</f>
        <v>5.7446808510638298E-2</v>
      </c>
      <c r="J13" s="15">
        <f>citations!K13/citations!M13</f>
        <v>0.34188829787234043</v>
      </c>
      <c r="K13" s="15">
        <f>citations!L13/citations!M13</f>
        <v>0.1</v>
      </c>
      <c r="L13" s="28">
        <f>citations!N13/citations!S13</f>
        <v>0.49981357196122295</v>
      </c>
      <c r="M13" s="28">
        <f>citations!O13/citations!S13</f>
        <v>4.8005219985085758E-2</v>
      </c>
      <c r="N13" s="28">
        <f>citations!P13/citations!S13</f>
        <v>3.9988814317673378E-2</v>
      </c>
      <c r="O13" s="28">
        <f>citations!Q13/citations!S13</f>
        <v>0.36269574944071586</v>
      </c>
      <c r="P13" s="28">
        <f>citations!R13/citations!S13</f>
        <v>4.9496644295302011E-2</v>
      </c>
    </row>
    <row r="14" spans="1:16" x14ac:dyDescent="0.3">
      <c r="A14" s="1">
        <v>2008</v>
      </c>
      <c r="B14" s="26">
        <f>citations!B14/citations!G14</f>
        <v>0.17115847572074452</v>
      </c>
      <c r="C14" s="26">
        <f>citations!C14/citations!G14</f>
        <v>7.1340496741236575E-2</v>
      </c>
      <c r="D14" s="26">
        <f>citations!D14/citations!G14</f>
        <v>4.8441078034172975E-2</v>
      </c>
      <c r="E14" s="26">
        <f>citations!E14/citations!G14</f>
        <v>0.56538077623157768</v>
      </c>
      <c r="F14" s="26">
        <f>citations!F14/citations!G14</f>
        <v>0.14367917327226823</v>
      </c>
      <c r="G14" s="15">
        <f>citations!H14/citations!M14</f>
        <v>0.46728650137741046</v>
      </c>
      <c r="H14" s="15">
        <f>citations!I14/citations!M14</f>
        <v>6.0606060606060608E-2</v>
      </c>
      <c r="I14" s="15">
        <f>citations!J14/citations!M14</f>
        <v>4.7520661157024795E-2</v>
      </c>
      <c r="J14" s="15">
        <f>citations!K14/citations!M14</f>
        <v>0.3942837465564738</v>
      </c>
      <c r="K14" s="15">
        <f>citations!L14/citations!M14</f>
        <v>3.0303030303030304E-2</v>
      </c>
      <c r="L14" s="28">
        <f>citations!N14/citations!S14</f>
        <v>0.39844617092119866</v>
      </c>
      <c r="M14" s="28">
        <f>citations!O14/citations!S14</f>
        <v>4.3063263041065482E-2</v>
      </c>
      <c r="N14" s="28">
        <f>citations!P14/citations!S14</f>
        <v>3.3518312985571584E-2</v>
      </c>
      <c r="O14" s="28">
        <f>citations!Q14/citations!S14</f>
        <v>0.47425083240843507</v>
      </c>
      <c r="P14" s="28">
        <f>citations!R14/citations!S14</f>
        <v>5.0721420643729191E-2</v>
      </c>
    </row>
    <row r="15" spans="1:16" x14ac:dyDescent="0.3">
      <c r="A15" s="1">
        <v>2009</v>
      </c>
      <c r="B15" s="26">
        <f>citations!B15/citations!G15</f>
        <v>0.32206165017441446</v>
      </c>
      <c r="C15" s="26">
        <f>citations!C15/citations!G15</f>
        <v>6.9552217555349891E-2</v>
      </c>
      <c r="D15" s="26">
        <f>citations!D15/citations!G15</f>
        <v>2.4773973090339574E-2</v>
      </c>
      <c r="E15" s="26">
        <f>citations!E15/citations!G15</f>
        <v>0.4854417313305332</v>
      </c>
      <c r="F15" s="26">
        <f>citations!F15/citations!G15</f>
        <v>9.8170427849362848E-2</v>
      </c>
      <c r="G15" s="15">
        <f>citations!H15/citations!M15</f>
        <v>0.31616595135908443</v>
      </c>
      <c r="H15" s="15">
        <f>citations!I15/citations!M15</f>
        <v>2.3911710606989576E-2</v>
      </c>
      <c r="I15" s="15">
        <f>citations!J15/citations!M15</f>
        <v>9.4420600858369105E-2</v>
      </c>
      <c r="J15" s="15">
        <f>citations!K15/citations!M15</f>
        <v>0.38033926016758635</v>
      </c>
      <c r="K15" s="15">
        <f>citations!L15/citations!M15</f>
        <v>0.18516247700797056</v>
      </c>
      <c r="L15" s="28">
        <f>citations!N15/citations!S15</f>
        <v>0.46323529411764708</v>
      </c>
      <c r="M15" s="28">
        <f>citations!O15/citations!S15</f>
        <v>6.6626650660264103E-2</v>
      </c>
      <c r="N15" s="28">
        <f>citations!P15/citations!S15</f>
        <v>5.7322929171668667E-2</v>
      </c>
      <c r="O15" s="28">
        <f>citations!Q15/citations!S15</f>
        <v>0.36554621848739494</v>
      </c>
      <c r="P15" s="28">
        <f>citations!R15/citations!S15</f>
        <v>4.7268907563025209E-2</v>
      </c>
    </row>
    <row r="16" spans="1:16" x14ac:dyDescent="0.3">
      <c r="A16" s="1">
        <v>2010</v>
      </c>
      <c r="B16" s="26">
        <f>citations!B16/citations!G16</f>
        <v>0.26622555943796</v>
      </c>
      <c r="C16" s="26">
        <f>citations!C16/citations!G16</f>
        <v>7.1518846182439963E-2</v>
      </c>
      <c r="D16" s="26">
        <f>citations!D16/citations!G16</f>
        <v>2.9291502490521152E-2</v>
      </c>
      <c r="E16" s="26">
        <f>citations!E16/citations!G16</f>
        <v>0.53520184372909074</v>
      </c>
      <c r="F16" s="26">
        <f>citations!F16/citations!G16</f>
        <v>9.7762248159988102E-2</v>
      </c>
      <c r="G16" s="15">
        <f>citations!H16/citations!M16</f>
        <v>0.38837620263106226</v>
      </c>
      <c r="H16" s="15">
        <f>citations!I16/citations!M16</f>
        <v>2.2187315923817005E-2</v>
      </c>
      <c r="I16" s="15">
        <f>citations!J16/citations!M16</f>
        <v>4.1429412919693695E-2</v>
      </c>
      <c r="J16" s="15">
        <f>citations!K16/citations!M16</f>
        <v>0.41939917533870019</v>
      </c>
      <c r="K16" s="15">
        <f>citations!L16/citations!M16</f>
        <v>0.12860789318672688</v>
      </c>
      <c r="L16" s="28">
        <f>citations!N16/citations!S16</f>
        <v>0.43127781309599489</v>
      </c>
      <c r="M16" s="28">
        <f>citations!O16/citations!S16</f>
        <v>3.5473617291799112E-2</v>
      </c>
      <c r="N16" s="28">
        <f>citations!P16/citations!S16</f>
        <v>4.3229497774952323E-2</v>
      </c>
      <c r="O16" s="28">
        <f>citations!Q16/citations!S16</f>
        <v>0.40559440559440557</v>
      </c>
      <c r="P16" s="28">
        <f>citations!R16/citations!S16</f>
        <v>8.4424666242848057E-2</v>
      </c>
    </row>
    <row r="17" spans="1:16" x14ac:dyDescent="0.3">
      <c r="A17" s="1">
        <v>2011</v>
      </c>
      <c r="B17" s="26">
        <f>citations!B17/citations!G17</f>
        <v>0.31674599740372134</v>
      </c>
      <c r="C17" s="26">
        <f>citations!C17/citations!G17</f>
        <v>3.3210731285157939E-2</v>
      </c>
      <c r="D17" s="26">
        <f>citations!D17/citations!G17</f>
        <v>6.2743401125054082E-2</v>
      </c>
      <c r="E17" s="26">
        <f>citations!E17/citations!G17</f>
        <v>0.55538727823453049</v>
      </c>
      <c r="F17" s="26">
        <f>citations!F17/citations!G17</f>
        <v>3.1912591951536132E-2</v>
      </c>
      <c r="G17" s="15">
        <f>citations!H17/citations!M17</f>
        <v>0.34009009009009011</v>
      </c>
      <c r="H17" s="15">
        <f>citations!I17/citations!M17</f>
        <v>3.1281281281281284E-2</v>
      </c>
      <c r="I17" s="15">
        <f>citations!J17/citations!M17</f>
        <v>0.17117117117117117</v>
      </c>
      <c r="J17" s="15">
        <f>citations!K17/citations!M17</f>
        <v>0.37212212212212215</v>
      </c>
      <c r="K17" s="15">
        <f>citations!L17/citations!M17</f>
        <v>8.5335335335335341E-2</v>
      </c>
      <c r="L17" s="28">
        <f>citations!N17/citations!S17</f>
        <v>0.41214516708587856</v>
      </c>
      <c r="M17" s="28">
        <f>citations!O17/citations!S17</f>
        <v>4.5095220984549045E-2</v>
      </c>
      <c r="N17" s="28">
        <f>citations!P17/citations!S17</f>
        <v>4.8508803449514911E-3</v>
      </c>
      <c r="O17" s="28">
        <f>citations!Q17/citations!S17</f>
        <v>0.51311534315486884</v>
      </c>
      <c r="P17" s="28">
        <f>citations!R17/citations!S17</f>
        <v>2.4793388429752067E-2</v>
      </c>
    </row>
    <row r="18" spans="1:16" x14ac:dyDescent="0.3">
      <c r="A18" s="1">
        <v>2012</v>
      </c>
      <c r="B18" s="26">
        <f>citations!B18/citations!G18</f>
        <v>0.27772309711286092</v>
      </c>
      <c r="C18" s="26">
        <f>citations!C18/citations!G18</f>
        <v>1.45997375328084E-2</v>
      </c>
      <c r="D18" s="26">
        <f>citations!D18/citations!G18</f>
        <v>2.952755905511811E-3</v>
      </c>
      <c r="E18" s="26">
        <f>citations!E18/citations!G18</f>
        <v>0.5101706036745407</v>
      </c>
      <c r="F18" s="26">
        <f>citations!F18/citations!G18</f>
        <v>0.19455380577427822</v>
      </c>
      <c r="G18" s="15">
        <f>citations!H18/citations!M18</f>
        <v>0.375</v>
      </c>
      <c r="H18" s="15">
        <f>citations!I18/citations!M18</f>
        <v>1.5416666666666667E-2</v>
      </c>
      <c r="I18" s="15">
        <f>citations!J18/citations!M18</f>
        <v>6.25E-2</v>
      </c>
      <c r="J18" s="15">
        <f>citations!K18/citations!M18</f>
        <v>0.48291666666666666</v>
      </c>
      <c r="K18" s="15">
        <f>citations!L18/citations!M18</f>
        <v>6.4166666666666664E-2</v>
      </c>
      <c r="L18" s="28">
        <f>citations!N18/citations!S18</f>
        <v>0.44495192307692305</v>
      </c>
      <c r="M18" s="28">
        <f>citations!O18/citations!S18</f>
        <v>3.1730769230769229E-2</v>
      </c>
      <c r="N18" s="28">
        <f>citations!P18/citations!S18</f>
        <v>1.9711538461538461E-2</v>
      </c>
      <c r="O18" s="28">
        <f>citations!Q18/citations!S18</f>
        <v>0.38413461538461541</v>
      </c>
      <c r="P18" s="28">
        <f>citations!R18/citations!S18</f>
        <v>0.11947115384615385</v>
      </c>
    </row>
    <row r="19" spans="1:16" x14ac:dyDescent="0.3">
      <c r="A19" s="1">
        <v>2013</v>
      </c>
      <c r="B19" s="26">
        <f>citations!B19/citations!G19</f>
        <v>0.22453161592505855</v>
      </c>
      <c r="C19" s="26">
        <f>citations!C19/citations!G19</f>
        <v>4.3911007025761124E-2</v>
      </c>
      <c r="D19" s="26">
        <f>citations!D19/citations!G19</f>
        <v>1.2002341920374707E-2</v>
      </c>
      <c r="E19" s="26">
        <f>citations!E19/citations!G19</f>
        <v>0.65427400468384078</v>
      </c>
      <c r="F19" s="26">
        <f>citations!F19/citations!G19</f>
        <v>6.5281030444964874E-2</v>
      </c>
      <c r="G19" s="15">
        <f>citations!H19/citations!M19</f>
        <v>0.30293367346938777</v>
      </c>
      <c r="H19" s="15">
        <f>citations!I19/citations!M19</f>
        <v>1.5943877551020409E-2</v>
      </c>
      <c r="I19" s="15">
        <f>citations!J19/citations!M19</f>
        <v>9.0561224489795922E-2</v>
      </c>
      <c r="J19" s="15">
        <f>citations!K19/citations!M19</f>
        <v>0.42984693877551022</v>
      </c>
      <c r="K19" s="15">
        <f>citations!L19/citations!M19</f>
        <v>0.16071428571428573</v>
      </c>
      <c r="L19" s="28">
        <f>citations!N19/citations!S19</f>
        <v>0.53054298642533937</v>
      </c>
      <c r="M19" s="28">
        <f>citations!O19/citations!S19</f>
        <v>3.33710407239819E-2</v>
      </c>
      <c r="N19" s="28">
        <f>citations!P19/citations!S19</f>
        <v>4.0158371040723985E-2</v>
      </c>
      <c r="O19" s="28">
        <f>citations!Q19/citations!S19</f>
        <v>0.29807692307692307</v>
      </c>
      <c r="P19" s="28">
        <f>citations!R19/citations!S19</f>
        <v>9.7850678733031674E-2</v>
      </c>
    </row>
    <row r="20" spans="1:16" x14ac:dyDescent="0.3">
      <c r="A20" s="1"/>
      <c r="B20" s="26"/>
      <c r="C20" s="26"/>
      <c r="D20" s="26"/>
      <c r="E20" s="26"/>
      <c r="F20" s="26"/>
      <c r="G20" s="15"/>
      <c r="H20" s="15"/>
      <c r="I20" s="15"/>
      <c r="J20" s="15"/>
      <c r="K20" s="15"/>
      <c r="L20" s="28"/>
      <c r="M20" s="28"/>
      <c r="N20" s="28"/>
      <c r="O20" s="28"/>
      <c r="P20" s="28"/>
    </row>
    <row r="21" spans="1:16" x14ac:dyDescent="0.3">
      <c r="A21" s="1" t="s">
        <v>10</v>
      </c>
      <c r="B21" s="26">
        <f>MEDIAN(B3:B19)</f>
        <v>0.31192332876956963</v>
      </c>
      <c r="C21" s="26">
        <f t="shared" ref="C21:P21" si="0">MEDIAN(C3:C19)</f>
        <v>5.654290931223372E-2</v>
      </c>
      <c r="D21" s="26">
        <f t="shared" si="0"/>
        <v>2.9291502490521152E-2</v>
      </c>
      <c r="E21" s="26">
        <f t="shared" si="0"/>
        <v>0.49189687986619757</v>
      </c>
      <c r="F21" s="26">
        <f t="shared" si="0"/>
        <v>0.1011746054622757</v>
      </c>
      <c r="G21" s="15">
        <f t="shared" si="0"/>
        <v>0.45585106382978724</v>
      </c>
      <c r="H21" s="15">
        <f t="shared" si="0"/>
        <v>2.3911710606989576E-2</v>
      </c>
      <c r="I21" s="15">
        <f t="shared" si="0"/>
        <v>5.0129645635263613E-2</v>
      </c>
      <c r="J21" s="15">
        <f t="shared" si="0"/>
        <v>0.37212212212212215</v>
      </c>
      <c r="K21" s="15">
        <f t="shared" si="0"/>
        <v>6.2031934435495269E-2</v>
      </c>
      <c r="L21" s="28">
        <f t="shared" si="0"/>
        <v>0.52216025829175228</v>
      </c>
      <c r="M21" s="28">
        <f t="shared" si="0"/>
        <v>3.5473617291799112E-2</v>
      </c>
      <c r="N21" s="28">
        <f t="shared" si="0"/>
        <v>2.1736922295581513E-2</v>
      </c>
      <c r="O21" s="28">
        <f t="shared" si="0"/>
        <v>0.31654217525961015</v>
      </c>
      <c r="P21" s="28">
        <f t="shared" si="0"/>
        <v>7.4625195793242338E-2</v>
      </c>
    </row>
    <row r="22" spans="1:16" x14ac:dyDescent="0.3">
      <c r="A22" t="s">
        <v>11</v>
      </c>
      <c r="B22" s="26">
        <f>PERCENTILE(B3:B19,0.25)</f>
        <v>0.27772309711286092</v>
      </c>
      <c r="C22" s="26">
        <f t="shared" ref="C22:P22" si="1">PERCENTILE(C3:C19,0.25)</f>
        <v>3.3523580654851309E-2</v>
      </c>
      <c r="D22" s="26">
        <f t="shared" si="1"/>
        <v>2.2138544439394923E-2</v>
      </c>
      <c r="E22" s="26">
        <f t="shared" si="1"/>
        <v>0.46984353697331688</v>
      </c>
      <c r="F22" s="26">
        <f t="shared" si="1"/>
        <v>8.3749918846977855E-2</v>
      </c>
      <c r="G22" s="15">
        <f t="shared" si="1"/>
        <v>0.375</v>
      </c>
      <c r="H22" s="15">
        <f t="shared" si="1"/>
        <v>1.5416666666666667E-2</v>
      </c>
      <c r="I22" s="15">
        <f t="shared" si="1"/>
        <v>3.5886154269214904E-2</v>
      </c>
      <c r="J22" s="15">
        <f t="shared" si="1"/>
        <v>0.28201240523776705</v>
      </c>
      <c r="K22" s="15">
        <f t="shared" si="1"/>
        <v>3.0303030303030304E-2</v>
      </c>
      <c r="L22" s="28">
        <f t="shared" si="1"/>
        <v>0.44495192307692305</v>
      </c>
      <c r="M22" s="28">
        <f t="shared" si="1"/>
        <v>2.9558151345860845E-2</v>
      </c>
      <c r="N22" s="28">
        <f t="shared" si="1"/>
        <v>1.5050907481186366E-2</v>
      </c>
      <c r="O22" s="28">
        <f t="shared" si="1"/>
        <v>0.28295549958018473</v>
      </c>
      <c r="P22" s="28">
        <f t="shared" si="1"/>
        <v>4.9496644295302011E-2</v>
      </c>
    </row>
    <row r="23" spans="1:16" x14ac:dyDescent="0.3">
      <c r="A23" t="s">
        <v>12</v>
      </c>
      <c r="B23" s="26">
        <f>PERCENTILE(B3:B19,0.75)</f>
        <v>0.34955445280401259</v>
      </c>
      <c r="C23" s="26">
        <f t="shared" ref="C23:P23" si="2">PERCENTILE(C3:C19,0.75)</f>
        <v>7.0956604559795231E-2</v>
      </c>
      <c r="D23" s="26">
        <f t="shared" si="2"/>
        <v>4.2228147294083737E-2</v>
      </c>
      <c r="E23" s="26">
        <f t="shared" si="2"/>
        <v>0.53645769933049303</v>
      </c>
      <c r="F23" s="26">
        <f t="shared" si="2"/>
        <v>0.12392871718133587</v>
      </c>
      <c r="G23" s="15">
        <f t="shared" si="2"/>
        <v>0.52996230339269468</v>
      </c>
      <c r="H23" s="15">
        <f t="shared" si="2"/>
        <v>4.083616917841517E-2</v>
      </c>
      <c r="I23" s="15">
        <f t="shared" si="2"/>
        <v>9.0561224489795922E-2</v>
      </c>
      <c r="J23" s="15">
        <f t="shared" si="2"/>
        <v>0.41939917533870019</v>
      </c>
      <c r="K23" s="15">
        <f t="shared" si="2"/>
        <v>0.1</v>
      </c>
      <c r="L23" s="28">
        <f t="shared" si="2"/>
        <v>0.56427552211700605</v>
      </c>
      <c r="M23" s="28">
        <f t="shared" si="2"/>
        <v>4.5095220984549045E-2</v>
      </c>
      <c r="N23" s="28">
        <f t="shared" si="2"/>
        <v>4.0158371040723985E-2</v>
      </c>
      <c r="O23" s="28">
        <f t="shared" si="2"/>
        <v>0.36554621848739494</v>
      </c>
      <c r="P23" s="28">
        <f t="shared" si="2"/>
        <v>9.7850678733031674E-2</v>
      </c>
    </row>
    <row r="24" spans="1:16" x14ac:dyDescent="0.3">
      <c r="B24" s="26"/>
      <c r="C24" s="26"/>
      <c r="D24" s="26"/>
      <c r="E24" s="26"/>
      <c r="F24" s="26"/>
      <c r="G24" s="15"/>
      <c r="H24" s="15"/>
      <c r="I24" s="15"/>
      <c r="J24" s="15"/>
      <c r="K24" s="15"/>
      <c r="L24" s="28"/>
      <c r="M24" s="28"/>
      <c r="N24" s="28"/>
      <c r="O24" s="28"/>
      <c r="P24" s="28"/>
    </row>
    <row r="25" spans="1:16" x14ac:dyDescent="0.3">
      <c r="A25" s="1" t="s">
        <v>13</v>
      </c>
      <c r="B25" s="26">
        <f>AVERAGE(B3:B19)</f>
        <v>0.30699420525661003</v>
      </c>
      <c r="C25" s="26">
        <f t="shared" ref="C25:P25" si="3">AVERAGE(C3:C19)</f>
        <v>5.6806675624745923E-2</v>
      </c>
      <c r="D25" s="26">
        <f t="shared" si="3"/>
        <v>3.2234908936142642E-2</v>
      </c>
      <c r="E25" s="26">
        <f t="shared" si="3"/>
        <v>0.49862172292260865</v>
      </c>
      <c r="F25" s="26">
        <f t="shared" si="3"/>
        <v>0.10534248725989263</v>
      </c>
      <c r="G25" s="15">
        <f t="shared" si="3"/>
        <v>0.47689471310839193</v>
      </c>
      <c r="H25" s="15">
        <f t="shared" si="3"/>
        <v>2.7371105418850076E-2</v>
      </c>
      <c r="I25" s="15">
        <f t="shared" si="3"/>
        <v>6.2404711472864909E-2</v>
      </c>
      <c r="J25" s="15">
        <f t="shared" si="3"/>
        <v>0.35990594849081542</v>
      </c>
      <c r="K25" s="15">
        <f t="shared" si="3"/>
        <v>7.3423521509077758E-2</v>
      </c>
      <c r="L25" s="28">
        <f t="shared" si="3"/>
        <v>0.51497288221890736</v>
      </c>
      <c r="M25" s="28">
        <f t="shared" si="3"/>
        <v>3.8952673677015E-2</v>
      </c>
      <c r="N25" s="28">
        <f t="shared" si="3"/>
        <v>2.9419599173798681E-2</v>
      </c>
      <c r="O25" s="28">
        <f t="shared" si="3"/>
        <v>0.32794736466192687</v>
      </c>
      <c r="P25" s="28">
        <f t="shared" si="3"/>
        <v>8.8707480268352012E-2</v>
      </c>
    </row>
    <row r="26" spans="1:16" x14ac:dyDescent="0.3">
      <c r="A26" t="s">
        <v>14</v>
      </c>
      <c r="B26" s="26">
        <f>STDEV(B3:B19)</f>
        <v>5.8907587907435888E-2</v>
      </c>
      <c r="C26" s="26">
        <f t="shared" ref="C26:P26" si="4">STDEV(C3:C19)</f>
        <v>3.0084060388839644E-2</v>
      </c>
      <c r="D26" s="26">
        <f t="shared" si="4"/>
        <v>1.6784648640177157E-2</v>
      </c>
      <c r="E26" s="26">
        <f t="shared" si="4"/>
        <v>6.9075630789997247E-2</v>
      </c>
      <c r="F26" s="26">
        <f t="shared" si="4"/>
        <v>4.0287593982735723E-2</v>
      </c>
      <c r="G26" s="15">
        <f t="shared" si="4"/>
        <v>0.13176363292476903</v>
      </c>
      <c r="H26" s="15">
        <f t="shared" si="4"/>
        <v>2.0297269674393239E-2</v>
      </c>
      <c r="I26" s="15">
        <f t="shared" si="4"/>
        <v>4.1108481798572967E-2</v>
      </c>
      <c r="J26" s="15">
        <f t="shared" si="4"/>
        <v>9.8633169521574166E-2</v>
      </c>
      <c r="K26" s="15">
        <f t="shared" si="4"/>
        <v>5.7937173762810129E-2</v>
      </c>
      <c r="L26" s="28">
        <f t="shared" si="4"/>
        <v>9.3297042926674179E-2</v>
      </c>
      <c r="M26" s="28">
        <f t="shared" si="4"/>
        <v>1.4559628754259943E-2</v>
      </c>
      <c r="N26" s="28">
        <f t="shared" si="4"/>
        <v>2.169016911145798E-2</v>
      </c>
      <c r="O26" s="28">
        <f t="shared" si="4"/>
        <v>8.5103488840089586E-2</v>
      </c>
      <c r="P26" s="28">
        <f t="shared" si="4"/>
        <v>6.5898160272794951E-2</v>
      </c>
    </row>
    <row r="28" spans="1:16" x14ac:dyDescent="0.3">
      <c r="B28" s="1" t="s">
        <v>0</v>
      </c>
      <c r="C28" s="1" t="s">
        <v>1</v>
      </c>
      <c r="D28" s="1" t="s">
        <v>2</v>
      </c>
    </row>
    <row r="29" spans="1:16" x14ac:dyDescent="0.3">
      <c r="A29" s="1">
        <v>1997</v>
      </c>
      <c r="B29">
        <v>19083</v>
      </c>
      <c r="C29">
        <v>4691</v>
      </c>
      <c r="D29">
        <v>7709</v>
      </c>
    </row>
    <row r="30" spans="1:16" x14ac:dyDescent="0.3">
      <c r="A30" s="1">
        <v>1998</v>
      </c>
      <c r="B30">
        <v>15403</v>
      </c>
      <c r="C30">
        <v>9397</v>
      </c>
      <c r="D30">
        <v>9036</v>
      </c>
    </row>
    <row r="31" spans="1:16" x14ac:dyDescent="0.3">
      <c r="A31" s="1">
        <v>1999</v>
      </c>
      <c r="B31">
        <v>13877</v>
      </c>
      <c r="C31">
        <v>5564</v>
      </c>
      <c r="D31">
        <v>10641</v>
      </c>
    </row>
    <row r="32" spans="1:16" x14ac:dyDescent="0.3">
      <c r="A32" s="1">
        <v>2000</v>
      </c>
      <c r="B32">
        <v>16799</v>
      </c>
      <c r="C32">
        <v>7255</v>
      </c>
      <c r="D32">
        <v>9845</v>
      </c>
    </row>
    <row r="33" spans="1:4" x14ac:dyDescent="0.3">
      <c r="A33" s="1">
        <v>2001</v>
      </c>
      <c r="B33">
        <v>16645</v>
      </c>
      <c r="C33">
        <v>6171</v>
      </c>
      <c r="D33">
        <v>8265</v>
      </c>
    </row>
    <row r="34" spans="1:4" x14ac:dyDescent="0.3">
      <c r="A34" s="1">
        <v>2002</v>
      </c>
      <c r="B34">
        <v>17339</v>
      </c>
      <c r="C34">
        <v>6942</v>
      </c>
      <c r="D34">
        <v>9466</v>
      </c>
    </row>
    <row r="35" spans="1:4" x14ac:dyDescent="0.3">
      <c r="A35" s="1">
        <v>2003</v>
      </c>
      <c r="B35">
        <v>16779</v>
      </c>
      <c r="C35">
        <v>6903</v>
      </c>
      <c r="D35">
        <v>8938</v>
      </c>
    </row>
    <row r="36" spans="1:4" x14ac:dyDescent="0.3">
      <c r="A36" s="1">
        <v>2004</v>
      </c>
      <c r="B36">
        <v>18841</v>
      </c>
      <c r="C36">
        <v>7693</v>
      </c>
      <c r="D36">
        <v>13628</v>
      </c>
    </row>
    <row r="37" spans="1:4" x14ac:dyDescent="0.3">
      <c r="A37" s="1">
        <v>2005</v>
      </c>
      <c r="B37">
        <v>22053</v>
      </c>
      <c r="C37">
        <v>7273</v>
      </c>
      <c r="D37">
        <v>14292</v>
      </c>
    </row>
    <row r="38" spans="1:4" x14ac:dyDescent="0.3">
      <c r="A38" s="1">
        <v>2006</v>
      </c>
      <c r="B38">
        <v>18395</v>
      </c>
      <c r="C38">
        <v>7077</v>
      </c>
      <c r="D38">
        <v>10978</v>
      </c>
    </row>
    <row r="39" spans="1:4" x14ac:dyDescent="0.3">
      <c r="A39" s="1">
        <v>2007</v>
      </c>
      <c r="B39">
        <v>16430</v>
      </c>
      <c r="C39">
        <v>7520</v>
      </c>
      <c r="D39">
        <v>10728</v>
      </c>
    </row>
    <row r="40" spans="1:4" x14ac:dyDescent="0.3">
      <c r="A40" s="1">
        <v>2008</v>
      </c>
      <c r="B40">
        <v>17046</v>
      </c>
      <c r="C40">
        <v>5808</v>
      </c>
      <c r="D40">
        <v>9010</v>
      </c>
    </row>
    <row r="41" spans="1:4" x14ac:dyDescent="0.3">
      <c r="A41" s="1">
        <v>2009</v>
      </c>
      <c r="B41">
        <v>14047</v>
      </c>
      <c r="C41">
        <v>4893</v>
      </c>
      <c r="D41">
        <v>6664</v>
      </c>
    </row>
    <row r="42" spans="1:4" x14ac:dyDescent="0.3">
      <c r="A42" s="1">
        <v>2010</v>
      </c>
      <c r="B42">
        <v>13451</v>
      </c>
      <c r="C42">
        <v>5093</v>
      </c>
      <c r="D42">
        <v>7865</v>
      </c>
    </row>
    <row r="43" spans="1:4" x14ac:dyDescent="0.3">
      <c r="A43" s="1">
        <v>2011</v>
      </c>
      <c r="B43">
        <v>9244</v>
      </c>
      <c r="C43">
        <v>3996</v>
      </c>
      <c r="D43">
        <v>5566</v>
      </c>
    </row>
    <row r="44" spans="1:4" x14ac:dyDescent="0.3">
      <c r="A44" s="1">
        <v>2012</v>
      </c>
      <c r="B44">
        <v>6096</v>
      </c>
      <c r="C44">
        <v>2400</v>
      </c>
      <c r="D44">
        <v>4160</v>
      </c>
    </row>
    <row r="45" spans="1:4" x14ac:dyDescent="0.3">
      <c r="A45" s="1">
        <v>2013</v>
      </c>
      <c r="B45">
        <v>3421</v>
      </c>
      <c r="C45">
        <v>1568</v>
      </c>
      <c r="D45">
        <v>1768</v>
      </c>
    </row>
  </sheetData>
  <mergeCells count="3">
    <mergeCell ref="B1:F1"/>
    <mergeCell ref="G1:K1"/>
    <mergeCell ref="L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Investment</vt:lpstr>
      <vt:lpstr>Investment proportions</vt:lpstr>
      <vt:lpstr>Publication numbers</vt:lpstr>
      <vt:lpstr>Pub proportions</vt:lpstr>
      <vt:lpstr>citations</vt:lpstr>
      <vt:lpstr>citations proportions</vt:lpstr>
    </vt:vector>
  </TitlesOfParts>
  <Company>UCL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Head</dc:creator>
  <cp:lastModifiedBy>Michael Head</cp:lastModifiedBy>
  <dcterms:created xsi:type="dcterms:W3CDTF">2015-07-06T10:37:15Z</dcterms:created>
  <dcterms:modified xsi:type="dcterms:W3CDTF">2015-07-20T15:40:22Z</dcterms:modified>
</cp:coreProperties>
</file>